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K:\PPRT\DCVA\NHS 111\IUC ADC\000 NEW IUC ADC monthly\Publications\2021-22\B - July 8 publication (IUC May2021 data)\to Publish\"/>
    </mc:Choice>
  </mc:AlternateContent>
  <xr:revisionPtr revIDLastSave="0" documentId="13_ncr:1_{764AE3A7-F650-4A3A-ADF4-87379A46D221}" xr6:coauthVersionLast="44" xr6:coauthVersionMax="45" xr10:uidLastSave="{00000000-0000-0000-0000-000000000000}"/>
  <bookViews>
    <workbookView xWindow="28680" yWindow="-120" windowWidth="29040" windowHeight="15840" xr2:uid="{1351C614-90E3-45E5-928C-CC8AFAC5DDD9}"/>
  </bookViews>
  <sheets>
    <sheet name="Introduction" sheetId="28" r:id="rId1"/>
    <sheet name="Geography" sheetId="3" r:id="rId2"/>
    <sheet name="Month" sheetId="4" r:id="rId3"/>
    <sheet name="KPI Details" sheetId="23" r:id="rId4"/>
    <sheet name="KPIs Geography" sheetId="24" r:id="rId5"/>
    <sheet name="KPIs Date" sheetId="25" r:id="rId6"/>
    <sheet name="Contract Areas" sheetId="22" r:id="rId7"/>
    <sheet name="CCGs" sheetId="27" r:id="rId8"/>
    <sheet name="Raw" sheetId="1" state="hidden" r:id="rId9"/>
    <sheet name="Refs" sheetId="2" state="hidden" r:id="rId10"/>
  </sheets>
  <externalReferences>
    <externalReference r:id="rId11"/>
  </externalReferences>
  <definedNames>
    <definedName name="_xlnm._FilterDatabase" localSheetId="6" hidden="1">'Contract Areas'!$A$3:$G$41</definedName>
    <definedName name="_xlnm._FilterDatabase" localSheetId="5" hidden="1">'KPIs Date'!$A$8:$BH$74</definedName>
    <definedName name="_xlnm._FilterDatabase" localSheetId="8" hidden="1">Raw!$A$1:$L$8051</definedName>
    <definedName name="_xlnm._FilterDatabase" localSheetId="9" hidden="1">Refs!$P$1:$U$33</definedName>
    <definedName name="_Hlk31354823" localSheetId="1">Geography!$DA$6</definedName>
    <definedName name="_Hlk33104816" localSheetId="1">Geography!$DI$6</definedName>
    <definedName name="_Hlk33179772" localSheetId="1">Geography!$DL$6</definedName>
    <definedName name="_Hlk530744139" localSheetId="1">Geography!$V$6</definedName>
    <definedName name="_Hlk531688454" localSheetId="3">'KPI Details'!#REF!</definedName>
    <definedName name="_Hlk531688590" localSheetId="3">'KPI Details'!#REF!</definedName>
    <definedName name="_Hlk57105036" localSheetId="3">'KPI Details'!$B$165</definedName>
    <definedName name="_Hlk60745030" localSheetId="3">'KPI Details'!$C$136</definedName>
    <definedName name="_Hlk60748436" localSheetId="3">'KPI Details'!$C$126</definedName>
    <definedName name="_Hlk60748645" localSheetId="3">'KPI Details'!$C$153</definedName>
    <definedName name="_Toc439163263" localSheetId="3">'KPI Details'!#REF!</definedName>
    <definedName name="_Toc439163264" localSheetId="3">'KPI Details'!#REF!</definedName>
    <definedName name="_Toc439163266" localSheetId="3">'KPI Details'!#REF!</definedName>
    <definedName name="_Toc439163274" localSheetId="3">'KPI Details'!#REF!</definedName>
    <definedName name="_Toc485825406" localSheetId="1">Geography!$J$4</definedName>
    <definedName name="_Toc485825416" localSheetId="1">Geography!$U$4</definedName>
    <definedName name="_Toc485825424" localSheetId="1">Geography!$AA$4</definedName>
    <definedName name="Area_Code" localSheetId="7">OFFSET(#REF!,0,0,COUNTA(#REF!),1)</definedName>
    <definedName name="Area_Code" localSheetId="6">OFFSET([1]Raw!$AG$17,0,0,COUNTA([1]Raw!$AG$17:$AG$86),1)</definedName>
    <definedName name="Area_Code">OFFSET([1]Raw!$AG$17,0,0,COUNTA([1]Raw!$AG$17:$AG$86),1)</definedName>
    <definedName name="Dropdown_Geography" localSheetId="7">OFFSET(#REF!,0,0,COUNTA(#REF!),1)</definedName>
    <definedName name="Dropdown_Geography" localSheetId="6">OFFSET([1]Raw!$AF$7,0,0,COUNTA([1]Raw!$AF$7:$AF$207),1)</definedName>
    <definedName name="Dropdown_Geography">OFFSET([1]Raw!$AF$7,0,0,COUNTA([1]Raw!$AF$7:$AF$207),1)</definedName>
    <definedName name="Dropdown_Indicator" localSheetId="7">OFFSET(#REF!,0,0,COUNTA(#REF!),1)</definedName>
    <definedName name="Dropdown_Indicator" localSheetId="6">OFFSET([1]Raw!$AN$7,0,0,COUNTA([1]Raw!$AN$7:$AN$200),1)</definedName>
    <definedName name="Dropdown_Indicator">OFFSET([1]Raw!$AN$7,0,0,COUNTA([1]Raw!$AN$7:$AN$200),1)</definedName>
    <definedName name="Dropdown_Period" localSheetId="7">OFFSET(#REF!,0,0,COUNTA(#REF!),1)</definedName>
    <definedName name="Dropdown_Period" localSheetId="6">OFFSET([1]Raw!$AL$7,0,0,COUNTA([1]Raw!$AL$7:$AL$148),1)</definedName>
    <definedName name="Dropdown_Period">OFFSET([1]Raw!$AL$7,0,0,COUNTA([1]Raw!$AL$7:$AL$148),1)</definedName>
    <definedName name="Eng_Code" localSheetId="7">#REF!</definedName>
    <definedName name="Eng_Code" localSheetId="6">[1]Raw!$AG$7</definedName>
    <definedName name="Eng_Code">[1]Raw!$AG$7</definedName>
    <definedName name="Prov_Code" localSheetId="7">#REF!</definedName>
    <definedName name="Prov_Code" localSheetId="6">[1]Raw!$AG$89:$AG$111</definedName>
    <definedName name="Prov_Code">[1]Raw!$AG$89:$AG$111</definedName>
    <definedName name="Reg_Code" localSheetId="7">#REF!</definedName>
    <definedName name="Reg_Code" localSheetId="6">[1]Raw!$AG$9:$AG$15</definedName>
    <definedName name="Reg_Code">[1]Raw!$AG$9:$AG$15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937" i="1" l="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I7592" i="1" l="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I6327" i="1" l="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I7394" i="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I5752" i="1" l="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I5292" i="1" l="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I5177" i="1" l="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4717" i="1" l="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4372" i="1" l="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I4027" i="1" l="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9" i="25" l="1"/>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8" i="25"/>
  <c r="A5" i="24" l="1"/>
  <c r="B5" i="24" l="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D11" i="24" l="1"/>
  <c r="P11" i="24"/>
  <c r="Z11" i="24"/>
  <c r="AL11" i="24"/>
  <c r="AX11" i="24"/>
  <c r="AW11" i="24"/>
  <c r="E11" i="24"/>
  <c r="R11" i="24"/>
  <c r="AB11" i="24"/>
  <c r="AN11" i="24"/>
  <c r="AZ11" i="24"/>
  <c r="G11" i="24"/>
  <c r="S11" i="24"/>
  <c r="AC11" i="24"/>
  <c r="AO11" i="24"/>
  <c r="BA11" i="24"/>
  <c r="H11" i="24"/>
  <c r="U11" i="24"/>
  <c r="AE11" i="24"/>
  <c r="AQ11" i="24"/>
  <c r="BC11" i="24"/>
  <c r="J11" i="24"/>
  <c r="V11" i="24"/>
  <c r="AF11" i="24"/>
  <c r="AR11" i="24"/>
  <c r="BD11" i="24"/>
  <c r="AK11" i="24"/>
  <c r="AM11" i="24" s="1"/>
  <c r="K11" i="24"/>
  <c r="AH11" i="24"/>
  <c r="AT11" i="24"/>
  <c r="BF11" i="24"/>
  <c r="Y11" i="24"/>
  <c r="M11" i="24"/>
  <c r="X11" i="24"/>
  <c r="AI11" i="24"/>
  <c r="AU11" i="24"/>
  <c r="BG11" i="24"/>
  <c r="O11" i="24"/>
  <c r="J18" i="24"/>
  <c r="J19" i="24"/>
  <c r="J15" i="24"/>
  <c r="J17" i="24"/>
  <c r="J12" i="24"/>
  <c r="J20" i="24"/>
  <c r="J21" i="24"/>
  <c r="J10" i="24"/>
  <c r="J16" i="24"/>
  <c r="J13" i="24"/>
  <c r="J14" i="24"/>
  <c r="J8" i="24"/>
  <c r="AE21" i="24"/>
  <c r="AF21" i="24"/>
  <c r="BG21" i="24"/>
  <c r="BG13" i="24"/>
  <c r="BF17" i="24"/>
  <c r="BD21" i="24"/>
  <c r="BD13" i="24"/>
  <c r="BC17" i="24"/>
  <c r="BA21" i="24"/>
  <c r="BA13" i="24"/>
  <c r="AZ17" i="24"/>
  <c r="AX21" i="24"/>
  <c r="AX13" i="24"/>
  <c r="AW17" i="24"/>
  <c r="AU21" i="24"/>
  <c r="AU13" i="24"/>
  <c r="AT17" i="24"/>
  <c r="AR21" i="24"/>
  <c r="AR13" i="24"/>
  <c r="AQ17" i="24"/>
  <c r="AO21" i="24"/>
  <c r="AO13" i="24"/>
  <c r="AN17" i="24"/>
  <c r="AL21" i="24"/>
  <c r="AL13" i="24"/>
  <c r="AK17" i="24"/>
  <c r="AI21" i="24"/>
  <c r="AI13" i="24"/>
  <c r="AH17" i="24"/>
  <c r="AF13" i="24"/>
  <c r="AE17" i="24"/>
  <c r="AC21" i="24"/>
  <c r="AC13" i="24"/>
  <c r="AB17" i="24"/>
  <c r="Z21" i="24"/>
  <c r="Z13" i="24"/>
  <c r="Y17" i="24"/>
  <c r="X21" i="24"/>
  <c r="X13" i="24"/>
  <c r="V17" i="24"/>
  <c r="U21" i="24"/>
  <c r="U13" i="24"/>
  <c r="S17" i="24"/>
  <c r="R21" i="24"/>
  <c r="R13" i="24"/>
  <c r="P17" i="24"/>
  <c r="O21" i="24"/>
  <c r="O13" i="24"/>
  <c r="M17" i="24"/>
  <c r="K21" i="24"/>
  <c r="K13" i="24"/>
  <c r="H21" i="24"/>
  <c r="H13" i="24"/>
  <c r="G17" i="24"/>
  <c r="E21" i="24"/>
  <c r="E13" i="24"/>
  <c r="D15" i="24"/>
  <c r="BG20" i="24"/>
  <c r="BF16" i="24"/>
  <c r="BD12" i="24"/>
  <c r="BC16" i="24"/>
  <c r="BA20" i="24"/>
  <c r="BA12" i="24"/>
  <c r="AZ16" i="24"/>
  <c r="AX12" i="24"/>
  <c r="AW16" i="24"/>
  <c r="AU12" i="24"/>
  <c r="AR20" i="24"/>
  <c r="AR12" i="24"/>
  <c r="AO12" i="24"/>
  <c r="AL20" i="24"/>
  <c r="AI20" i="24"/>
  <c r="AF20" i="24"/>
  <c r="AC20" i="24"/>
  <c r="AB16" i="24"/>
  <c r="Y16" i="24"/>
  <c r="V16" i="24"/>
  <c r="S16" i="24"/>
  <c r="R12" i="24"/>
  <c r="O12" i="24"/>
  <c r="K12" i="24"/>
  <c r="H12" i="24"/>
  <c r="E12" i="24"/>
  <c r="BG19" i="24"/>
  <c r="BF15" i="24"/>
  <c r="BD19" i="24"/>
  <c r="BC15" i="24"/>
  <c r="BA19" i="24"/>
  <c r="AZ15" i="24"/>
  <c r="AX19" i="24"/>
  <c r="AW15" i="24"/>
  <c r="AU19" i="24"/>
  <c r="AT15" i="24"/>
  <c r="AR19" i="24"/>
  <c r="AQ15" i="24"/>
  <c r="AO19" i="24"/>
  <c r="AN15" i="24"/>
  <c r="AL19" i="24"/>
  <c r="AK15" i="24"/>
  <c r="AI19" i="24"/>
  <c r="AH15" i="24"/>
  <c r="AF19" i="24"/>
  <c r="AE15" i="24"/>
  <c r="AC19" i="24"/>
  <c r="AB15" i="24"/>
  <c r="Z19" i="24"/>
  <c r="Y15" i="24"/>
  <c r="X19" i="24"/>
  <c r="V15" i="24"/>
  <c r="U19" i="24"/>
  <c r="S15" i="24"/>
  <c r="R19" i="24"/>
  <c r="P15" i="24"/>
  <c r="O19" i="24"/>
  <c r="M15" i="24"/>
  <c r="K19" i="24"/>
  <c r="H19" i="24"/>
  <c r="G15" i="24"/>
  <c r="E19" i="24"/>
  <c r="D17" i="24"/>
  <c r="D18" i="24"/>
  <c r="BF20" i="24"/>
  <c r="AZ12" i="24"/>
  <c r="AW20" i="24"/>
  <c r="AT20" i="24"/>
  <c r="AQ20" i="24"/>
  <c r="AN20" i="24"/>
  <c r="AK20" i="24"/>
  <c r="AH20" i="24"/>
  <c r="AE20" i="24"/>
  <c r="AB20" i="24"/>
  <c r="Y20" i="24"/>
  <c r="X16" i="24"/>
  <c r="U16" i="24"/>
  <c r="R16" i="24"/>
  <c r="P12" i="24"/>
  <c r="M12" i="24"/>
  <c r="G12" i="24"/>
  <c r="D20" i="24"/>
  <c r="BG18" i="24"/>
  <c r="BG10" i="24"/>
  <c r="BF14" i="24"/>
  <c r="BD18" i="24"/>
  <c r="BD10" i="24"/>
  <c r="BC14" i="24"/>
  <c r="BA18" i="24"/>
  <c r="BA10" i="24"/>
  <c r="AZ14" i="24"/>
  <c r="AX18" i="24"/>
  <c r="AX10" i="24"/>
  <c r="AW14" i="24"/>
  <c r="AU18" i="24"/>
  <c r="AU10" i="24"/>
  <c r="AT14" i="24"/>
  <c r="AR18" i="24"/>
  <c r="AR10" i="24"/>
  <c r="AQ14" i="24"/>
  <c r="AO18" i="24"/>
  <c r="AO10" i="24"/>
  <c r="AN14" i="24"/>
  <c r="AL18" i="24"/>
  <c r="AL10" i="24"/>
  <c r="AK14" i="24"/>
  <c r="AI18" i="24"/>
  <c r="AI10" i="24"/>
  <c r="AH14" i="24"/>
  <c r="AF18" i="24"/>
  <c r="AF10" i="24"/>
  <c r="AE14" i="24"/>
  <c r="AC18" i="24"/>
  <c r="AC10" i="24"/>
  <c r="AB14" i="24"/>
  <c r="Z18" i="24"/>
  <c r="Z10" i="24"/>
  <c r="Y14" i="24"/>
  <c r="X18" i="24"/>
  <c r="X10" i="24"/>
  <c r="V14" i="24"/>
  <c r="U18" i="24"/>
  <c r="U10" i="24"/>
  <c r="S14" i="24"/>
  <c r="R18" i="24"/>
  <c r="R10" i="24"/>
  <c r="P14" i="24"/>
  <c r="O18" i="24"/>
  <c r="O10" i="24"/>
  <c r="M14" i="24"/>
  <c r="K18" i="24"/>
  <c r="K10" i="24"/>
  <c r="H18" i="24"/>
  <c r="H10" i="24"/>
  <c r="G14" i="24"/>
  <c r="E18" i="24"/>
  <c r="E10" i="24"/>
  <c r="BF12" i="24"/>
  <c r="AZ20" i="24"/>
  <c r="AW12" i="24"/>
  <c r="AR16" i="24"/>
  <c r="AO16" i="24"/>
  <c r="AL16" i="24"/>
  <c r="AI16" i="24"/>
  <c r="AF16" i="24"/>
  <c r="AC16" i="24"/>
  <c r="AB12" i="24"/>
  <c r="Y12" i="24"/>
  <c r="V12" i="24"/>
  <c r="S12" i="24"/>
  <c r="O16" i="24"/>
  <c r="K16" i="24"/>
  <c r="H16" i="24"/>
  <c r="E16" i="24"/>
  <c r="BG17" i="24"/>
  <c r="BF21" i="24"/>
  <c r="BF13" i="24"/>
  <c r="BD17" i="24"/>
  <c r="BC21" i="24"/>
  <c r="BC13" i="24"/>
  <c r="BA17" i="24"/>
  <c r="AZ21" i="24"/>
  <c r="AZ13" i="24"/>
  <c r="AX17" i="24"/>
  <c r="AW21" i="24"/>
  <c r="AW13" i="24"/>
  <c r="AU17" i="24"/>
  <c r="AT21" i="24"/>
  <c r="AT13" i="24"/>
  <c r="AR17" i="24"/>
  <c r="AQ21" i="24"/>
  <c r="AQ13" i="24"/>
  <c r="AO17" i="24"/>
  <c r="AN21" i="24"/>
  <c r="AN13" i="24"/>
  <c r="AL17" i="24"/>
  <c r="AK21" i="24"/>
  <c r="AK13" i="24"/>
  <c r="AI17" i="24"/>
  <c r="AH21" i="24"/>
  <c r="AH13" i="24"/>
  <c r="AF17" i="24"/>
  <c r="AE13" i="24"/>
  <c r="AC17" i="24"/>
  <c r="AB21" i="24"/>
  <c r="AB13" i="24"/>
  <c r="Z17" i="24"/>
  <c r="Y21" i="24"/>
  <c r="Y13" i="24"/>
  <c r="X17" i="24"/>
  <c r="V21" i="24"/>
  <c r="V13" i="24"/>
  <c r="U17" i="24"/>
  <c r="S21" i="24"/>
  <c r="S13" i="24"/>
  <c r="R17" i="24"/>
  <c r="P21" i="24"/>
  <c r="P13" i="24"/>
  <c r="O17" i="24"/>
  <c r="M21" i="24"/>
  <c r="M13" i="24"/>
  <c r="K17" i="24"/>
  <c r="H17" i="24"/>
  <c r="G21" i="24"/>
  <c r="G13" i="24"/>
  <c r="E17" i="24"/>
  <c r="D19" i="24"/>
  <c r="BG16" i="24"/>
  <c r="BD16" i="24"/>
  <c r="BC20" i="24"/>
  <c r="BC12" i="24"/>
  <c r="BA16" i="24"/>
  <c r="AX16" i="24"/>
  <c r="AU16" i="24"/>
  <c r="AT12" i="24"/>
  <c r="AQ12" i="24"/>
  <c r="AN12" i="24"/>
  <c r="AK12" i="24"/>
  <c r="AH12" i="24"/>
  <c r="AE12" i="24"/>
  <c r="Z16" i="24"/>
  <c r="V20" i="24"/>
  <c r="S20" i="24"/>
  <c r="P20" i="24"/>
  <c r="M20" i="24"/>
  <c r="G20" i="24"/>
  <c r="D12" i="24"/>
  <c r="BG15" i="24"/>
  <c r="BF19" i="24"/>
  <c r="BD15" i="24"/>
  <c r="BC19" i="24"/>
  <c r="BA15" i="24"/>
  <c r="AZ19" i="24"/>
  <c r="AX15" i="24"/>
  <c r="AW19" i="24"/>
  <c r="AU15" i="24"/>
  <c r="AT19" i="24"/>
  <c r="AR15" i="24"/>
  <c r="AQ19" i="24"/>
  <c r="AO15" i="24"/>
  <c r="AN19" i="24"/>
  <c r="AL15" i="24"/>
  <c r="AK19" i="24"/>
  <c r="AI15" i="24"/>
  <c r="AH19" i="24"/>
  <c r="AF15" i="24"/>
  <c r="AE19" i="24"/>
  <c r="AC15" i="24"/>
  <c r="AB19" i="24"/>
  <c r="Z15" i="24"/>
  <c r="Y19" i="24"/>
  <c r="X15" i="24"/>
  <c r="V19" i="24"/>
  <c r="U15" i="24"/>
  <c r="S19" i="24"/>
  <c r="R15" i="24"/>
  <c r="P19" i="24"/>
  <c r="O15" i="24"/>
  <c r="M19" i="24"/>
  <c r="K15" i="24"/>
  <c r="H15" i="24"/>
  <c r="G19" i="24"/>
  <c r="E15" i="24"/>
  <c r="D13" i="24"/>
  <c r="D21" i="24"/>
  <c r="D10" i="24"/>
  <c r="BG12" i="24"/>
  <c r="AX20" i="24"/>
  <c r="AU20" i="24"/>
  <c r="AT16" i="24"/>
  <c r="AQ16" i="24"/>
  <c r="AN16" i="24"/>
  <c r="AK16" i="24"/>
  <c r="AH16" i="24"/>
  <c r="AE16" i="24"/>
  <c r="Z20" i="24"/>
  <c r="X20" i="24"/>
  <c r="U12" i="24"/>
  <c r="P16" i="24"/>
  <c r="M16" i="24"/>
  <c r="G16" i="24"/>
  <c r="D16" i="24"/>
  <c r="BG14" i="24"/>
  <c r="BF18" i="24"/>
  <c r="BF10" i="24"/>
  <c r="BD14" i="24"/>
  <c r="BC18" i="24"/>
  <c r="BC10" i="24"/>
  <c r="BA14" i="24"/>
  <c r="AZ18" i="24"/>
  <c r="AZ10" i="24"/>
  <c r="AX14" i="24"/>
  <c r="AW18" i="24"/>
  <c r="AW10" i="24"/>
  <c r="AU14" i="24"/>
  <c r="AT18" i="24"/>
  <c r="AT10" i="24"/>
  <c r="AR14" i="24"/>
  <c r="AQ18" i="24"/>
  <c r="AQ10" i="24"/>
  <c r="AO14" i="24"/>
  <c r="AN18" i="24"/>
  <c r="AN10" i="24"/>
  <c r="AL14" i="24"/>
  <c r="AK18" i="24"/>
  <c r="AK10" i="24"/>
  <c r="AI14" i="24"/>
  <c r="AH18" i="24"/>
  <c r="AH10" i="24"/>
  <c r="AF14" i="24"/>
  <c r="AE18" i="24"/>
  <c r="AE10" i="24"/>
  <c r="AC14" i="24"/>
  <c r="AB18" i="24"/>
  <c r="AB10" i="24"/>
  <c r="Z14" i="24"/>
  <c r="Y18" i="24"/>
  <c r="Y10" i="24"/>
  <c r="X14" i="24"/>
  <c r="V18" i="24"/>
  <c r="V10" i="24"/>
  <c r="U14" i="24"/>
  <c r="S18" i="24"/>
  <c r="S10" i="24"/>
  <c r="R14" i="24"/>
  <c r="P18" i="24"/>
  <c r="P10" i="24"/>
  <c r="O14" i="24"/>
  <c r="M18" i="24"/>
  <c r="M10" i="24"/>
  <c r="K14" i="24"/>
  <c r="H14" i="24"/>
  <c r="G18" i="24"/>
  <c r="G10" i="24"/>
  <c r="E14" i="24"/>
  <c r="D14" i="24"/>
  <c r="BD20" i="24"/>
  <c r="AO20" i="24"/>
  <c r="AL12" i="24"/>
  <c r="AI12" i="24"/>
  <c r="AF12" i="24"/>
  <c r="AC12" i="24"/>
  <c r="Z12" i="24"/>
  <c r="X12" i="24"/>
  <c r="U20" i="24"/>
  <c r="R20" i="24"/>
  <c r="O20" i="24"/>
  <c r="K20" i="24"/>
  <c r="H20" i="24"/>
  <c r="E20" i="24"/>
  <c r="B34" i="4"/>
  <c r="A34" i="4"/>
  <c r="AY11" i="24" l="1"/>
  <c r="I11" i="24"/>
  <c r="T11" i="24"/>
  <c r="AV11" i="24"/>
  <c r="W11" i="24"/>
  <c r="AP11" i="24"/>
  <c r="F11" i="24"/>
  <c r="BH11" i="24"/>
  <c r="AJ11" i="24"/>
  <c r="BE11" i="24"/>
  <c r="AS11" i="24"/>
  <c r="AG11" i="24"/>
  <c r="BB11" i="24"/>
  <c r="AA11" i="24"/>
  <c r="Q11" i="24"/>
  <c r="AD11" i="24"/>
  <c r="J3" i="24"/>
  <c r="X8" i="24"/>
  <c r="X3" i="24" s="1"/>
  <c r="AX8" i="24"/>
  <c r="AX3" i="24" s="1"/>
  <c r="AI8" i="24"/>
  <c r="AI3" i="24" s="1"/>
  <c r="BG8" i="24"/>
  <c r="BG3" i="24" s="1"/>
  <c r="Z8" i="24"/>
  <c r="Z3" i="24" s="1"/>
  <c r="Y8" i="24"/>
  <c r="Y3" i="24" s="1"/>
  <c r="AT8" i="24"/>
  <c r="AT3" i="24" s="1"/>
  <c r="R8" i="24"/>
  <c r="R3" i="24" s="1"/>
  <c r="AR8" i="24"/>
  <c r="AR3" i="24" s="1"/>
  <c r="G8" i="24"/>
  <c r="G3" i="24" s="1"/>
  <c r="AE8" i="24"/>
  <c r="AE3" i="24" s="1"/>
  <c r="BC8" i="24"/>
  <c r="BC3" i="24" s="1"/>
  <c r="AK8" i="24"/>
  <c r="AK3" i="24" s="1"/>
  <c r="AC8" i="24"/>
  <c r="AC3" i="24" s="1"/>
  <c r="BA8" i="24"/>
  <c r="BA3" i="24" s="1"/>
  <c r="S8" i="24"/>
  <c r="S3" i="24" s="1"/>
  <c r="AN8" i="24"/>
  <c r="AN3" i="24" s="1"/>
  <c r="K8" i="24"/>
  <c r="K3" i="24" s="1"/>
  <c r="AL8" i="24"/>
  <c r="AL3" i="24" s="1"/>
  <c r="AW8" i="24"/>
  <c r="AW3" i="24" s="1"/>
  <c r="U8" i="24"/>
  <c r="U3" i="24" s="1"/>
  <c r="AU8" i="24"/>
  <c r="AU3" i="24" s="1"/>
  <c r="E8" i="24"/>
  <c r="E3" i="24" s="1"/>
  <c r="M8" i="24"/>
  <c r="M3" i="24" s="1"/>
  <c r="AH8" i="24"/>
  <c r="AH3" i="24" s="1"/>
  <c r="BF8" i="24"/>
  <c r="BF3" i="24" s="1"/>
  <c r="P8" i="24"/>
  <c r="P3" i="24" s="1"/>
  <c r="AF8" i="24"/>
  <c r="AF3" i="24" s="1"/>
  <c r="BD8" i="24"/>
  <c r="BD3" i="24" s="1"/>
  <c r="V8" i="24"/>
  <c r="V3" i="24" s="1"/>
  <c r="AQ8" i="24"/>
  <c r="AQ3" i="24" s="1"/>
  <c r="H8" i="24"/>
  <c r="H3" i="24" s="1"/>
  <c r="O8" i="24"/>
  <c r="O3" i="24" s="1"/>
  <c r="AO8" i="24"/>
  <c r="AO3" i="24" s="1"/>
  <c r="D8" i="24"/>
  <c r="D3" i="24" s="1"/>
  <c r="AB8" i="24"/>
  <c r="AB3" i="24" s="1"/>
  <c r="AZ8" i="24"/>
  <c r="AZ3" i="24" s="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J3682" i="1" l="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K2992" i="1" l="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I2992" i="1"/>
  <c r="J2992" i="1"/>
  <c r="I2993" i="1"/>
  <c r="J2993" i="1"/>
  <c r="I2994" i="1"/>
  <c r="J2994" i="1"/>
  <c r="I2995" i="1"/>
  <c r="J2995" i="1"/>
  <c r="I2996" i="1"/>
  <c r="J2996" i="1"/>
  <c r="I2997" i="1"/>
  <c r="J2997" i="1"/>
  <c r="I2998" i="1"/>
  <c r="J2998" i="1"/>
  <c r="I2999" i="1"/>
  <c r="J2999" i="1"/>
  <c r="I3000" i="1"/>
  <c r="J3000" i="1"/>
  <c r="I3001" i="1"/>
  <c r="J3001" i="1"/>
  <c r="I3002" i="1"/>
  <c r="J3002" i="1"/>
  <c r="I3003" i="1"/>
  <c r="J3003" i="1"/>
  <c r="I3004" i="1"/>
  <c r="J3004" i="1"/>
  <c r="I3005" i="1"/>
  <c r="J3005" i="1"/>
  <c r="I3006" i="1"/>
  <c r="J3006" i="1"/>
  <c r="I3007" i="1"/>
  <c r="J3007" i="1"/>
  <c r="I3008" i="1"/>
  <c r="J3008" i="1"/>
  <c r="I3009" i="1"/>
  <c r="J3009" i="1"/>
  <c r="I3010" i="1"/>
  <c r="J3010" i="1"/>
  <c r="I3011" i="1"/>
  <c r="J3011" i="1"/>
  <c r="I3012" i="1"/>
  <c r="J3012" i="1"/>
  <c r="I3013" i="1"/>
  <c r="J3013" i="1"/>
  <c r="I3014" i="1"/>
  <c r="J3014" i="1"/>
  <c r="I3015" i="1"/>
  <c r="J3015" i="1"/>
  <c r="I3016" i="1"/>
  <c r="J3016" i="1"/>
  <c r="I3017" i="1"/>
  <c r="J3017" i="1"/>
  <c r="I3018" i="1"/>
  <c r="J3018" i="1"/>
  <c r="I3019" i="1"/>
  <c r="J3019" i="1"/>
  <c r="I3020" i="1"/>
  <c r="J3020" i="1"/>
  <c r="I3021" i="1"/>
  <c r="J3021" i="1"/>
  <c r="I3022" i="1"/>
  <c r="J3022" i="1"/>
  <c r="I3023" i="1"/>
  <c r="J3023" i="1"/>
  <c r="I3024" i="1"/>
  <c r="J3024" i="1"/>
  <c r="I3025" i="1"/>
  <c r="J3025" i="1"/>
  <c r="I3026" i="1"/>
  <c r="J3026" i="1"/>
  <c r="I3027" i="1"/>
  <c r="J3027" i="1"/>
  <c r="I3028" i="1"/>
  <c r="J3028" i="1"/>
  <c r="I3029" i="1"/>
  <c r="J3029" i="1"/>
  <c r="I3030" i="1"/>
  <c r="J3030" i="1"/>
  <c r="I3031" i="1"/>
  <c r="J3031" i="1"/>
  <c r="I3032" i="1"/>
  <c r="J3032" i="1"/>
  <c r="I3033" i="1"/>
  <c r="J3033" i="1"/>
  <c r="I3034" i="1"/>
  <c r="J3034" i="1"/>
  <c r="I3035" i="1"/>
  <c r="J3035" i="1"/>
  <c r="I3036" i="1"/>
  <c r="J3036" i="1"/>
  <c r="I3037" i="1"/>
  <c r="J3037" i="1"/>
  <c r="I3038" i="1"/>
  <c r="J3038" i="1"/>
  <c r="I3039" i="1"/>
  <c r="J3039" i="1"/>
  <c r="I3040" i="1"/>
  <c r="J3040" i="1"/>
  <c r="I3041" i="1"/>
  <c r="J3041" i="1"/>
  <c r="I3042" i="1"/>
  <c r="J3042" i="1"/>
  <c r="I3043" i="1"/>
  <c r="J3043" i="1"/>
  <c r="I3044" i="1"/>
  <c r="J3044" i="1"/>
  <c r="I3045" i="1"/>
  <c r="J3045" i="1"/>
  <c r="I3046" i="1"/>
  <c r="J3046" i="1"/>
  <c r="I3047" i="1"/>
  <c r="J3047" i="1"/>
  <c r="I3048" i="1"/>
  <c r="J3048" i="1"/>
  <c r="I3049" i="1"/>
  <c r="J3049" i="1"/>
  <c r="I3050" i="1"/>
  <c r="J3050" i="1"/>
  <c r="I3051" i="1"/>
  <c r="J3051" i="1"/>
  <c r="I3052" i="1"/>
  <c r="J3052" i="1"/>
  <c r="I3053" i="1"/>
  <c r="J3053" i="1"/>
  <c r="I3054" i="1"/>
  <c r="J3054" i="1"/>
  <c r="I3055" i="1"/>
  <c r="J3055" i="1"/>
  <c r="I3056" i="1"/>
  <c r="J3056" i="1"/>
  <c r="I3057" i="1"/>
  <c r="J3057" i="1"/>
  <c r="I3058" i="1"/>
  <c r="J3058" i="1"/>
  <c r="I3059" i="1"/>
  <c r="J3059" i="1"/>
  <c r="I3060" i="1"/>
  <c r="J3060" i="1"/>
  <c r="I3061" i="1"/>
  <c r="J3061" i="1"/>
  <c r="I3062" i="1"/>
  <c r="J3062" i="1"/>
  <c r="I3063" i="1"/>
  <c r="J3063" i="1"/>
  <c r="I3064" i="1"/>
  <c r="J3064" i="1"/>
  <c r="I3065" i="1"/>
  <c r="J3065" i="1"/>
  <c r="I3066" i="1"/>
  <c r="J3066" i="1"/>
  <c r="I3067" i="1"/>
  <c r="J3067" i="1"/>
  <c r="I3068" i="1"/>
  <c r="J3068" i="1"/>
  <c r="I3069" i="1"/>
  <c r="J3069" i="1"/>
  <c r="I3070" i="1"/>
  <c r="J3070" i="1"/>
  <c r="I3071" i="1"/>
  <c r="J3071" i="1"/>
  <c r="I3072" i="1"/>
  <c r="J3072" i="1"/>
  <c r="I3073" i="1"/>
  <c r="J3073" i="1"/>
  <c r="I3074" i="1"/>
  <c r="J3074" i="1"/>
  <c r="I3075" i="1"/>
  <c r="J3075" i="1"/>
  <c r="I3076" i="1"/>
  <c r="J3076" i="1"/>
  <c r="I3077" i="1"/>
  <c r="J3077" i="1"/>
  <c r="I3078" i="1"/>
  <c r="J3078" i="1"/>
  <c r="I3079" i="1"/>
  <c r="J3079" i="1"/>
  <c r="I3080" i="1"/>
  <c r="J3080" i="1"/>
  <c r="I3081" i="1"/>
  <c r="J3081" i="1"/>
  <c r="I3082" i="1"/>
  <c r="J3082" i="1"/>
  <c r="I3083" i="1"/>
  <c r="J3083" i="1"/>
  <c r="I3084" i="1"/>
  <c r="J3084" i="1"/>
  <c r="I3085" i="1"/>
  <c r="J3085" i="1"/>
  <c r="I3086" i="1"/>
  <c r="J3086" i="1"/>
  <c r="I3087" i="1"/>
  <c r="J3087" i="1"/>
  <c r="I3088" i="1"/>
  <c r="J3088" i="1"/>
  <c r="I3089" i="1"/>
  <c r="J3089" i="1"/>
  <c r="I3090" i="1"/>
  <c r="J3090" i="1"/>
  <c r="I3091" i="1"/>
  <c r="J3091" i="1"/>
  <c r="I3092" i="1"/>
  <c r="J3092" i="1"/>
  <c r="I3093" i="1"/>
  <c r="J3093" i="1"/>
  <c r="I3094" i="1"/>
  <c r="J3094" i="1"/>
  <c r="I3095" i="1"/>
  <c r="J3095" i="1"/>
  <c r="I3096" i="1"/>
  <c r="J3096" i="1"/>
  <c r="I3097" i="1"/>
  <c r="J3097" i="1"/>
  <c r="I3098" i="1"/>
  <c r="J3098" i="1"/>
  <c r="I3099" i="1"/>
  <c r="J3099" i="1"/>
  <c r="I3100" i="1"/>
  <c r="J3100" i="1"/>
  <c r="I3101" i="1"/>
  <c r="J3101" i="1"/>
  <c r="I3102" i="1"/>
  <c r="J3102" i="1"/>
  <c r="I3103" i="1"/>
  <c r="J3103" i="1"/>
  <c r="I3104" i="1"/>
  <c r="J3104" i="1"/>
  <c r="I3105" i="1"/>
  <c r="J3105" i="1"/>
  <c r="I3106" i="1"/>
  <c r="J3106" i="1"/>
  <c r="I3107" i="1"/>
  <c r="J3107" i="1"/>
  <c r="I3108" i="1"/>
  <c r="J3108" i="1"/>
  <c r="I3109" i="1"/>
  <c r="J3109" i="1"/>
  <c r="I3110" i="1"/>
  <c r="J3110" i="1"/>
  <c r="I3111" i="1"/>
  <c r="J3111" i="1"/>
  <c r="I3112" i="1"/>
  <c r="J3112" i="1"/>
  <c r="I3113" i="1"/>
  <c r="J3113" i="1"/>
  <c r="I3114" i="1"/>
  <c r="J3114" i="1"/>
  <c r="I3115" i="1"/>
  <c r="J3115" i="1"/>
  <c r="I3116" i="1"/>
  <c r="J3116" i="1"/>
  <c r="I3117" i="1"/>
  <c r="J3117" i="1"/>
  <c r="I3118" i="1"/>
  <c r="J3118" i="1"/>
  <c r="I3119" i="1"/>
  <c r="J3119" i="1"/>
  <c r="I3120" i="1"/>
  <c r="J3120" i="1"/>
  <c r="I3121" i="1"/>
  <c r="J3121" i="1"/>
  <c r="I3122" i="1"/>
  <c r="J3122" i="1"/>
  <c r="I3123" i="1"/>
  <c r="J3123" i="1"/>
  <c r="I3124" i="1"/>
  <c r="J3124" i="1"/>
  <c r="I3125" i="1"/>
  <c r="J3125" i="1"/>
  <c r="I3126" i="1"/>
  <c r="J3126" i="1"/>
  <c r="I3127" i="1"/>
  <c r="J3127" i="1"/>
  <c r="I3128" i="1"/>
  <c r="J3128" i="1"/>
  <c r="I3129" i="1"/>
  <c r="J3129" i="1"/>
  <c r="I3130" i="1"/>
  <c r="J3130" i="1"/>
  <c r="I3131" i="1"/>
  <c r="J3131" i="1"/>
  <c r="I3132" i="1"/>
  <c r="J3132" i="1"/>
  <c r="I3133" i="1"/>
  <c r="J3133" i="1"/>
  <c r="I3134" i="1"/>
  <c r="J3134" i="1"/>
  <c r="I3135" i="1"/>
  <c r="J3135" i="1"/>
  <c r="I3136" i="1"/>
  <c r="J3136" i="1"/>
  <c r="I3137" i="1"/>
  <c r="J3137" i="1"/>
  <c r="I3138" i="1"/>
  <c r="J3138" i="1"/>
  <c r="I3139" i="1"/>
  <c r="J3139" i="1"/>
  <c r="I3140" i="1"/>
  <c r="J3140" i="1"/>
  <c r="I3141" i="1"/>
  <c r="J3141" i="1"/>
  <c r="I3142" i="1"/>
  <c r="J3142" i="1"/>
  <c r="I3143" i="1"/>
  <c r="J3143" i="1"/>
  <c r="I3144" i="1"/>
  <c r="J3144" i="1"/>
  <c r="I3145" i="1"/>
  <c r="J3145" i="1"/>
  <c r="I3146" i="1"/>
  <c r="J3146" i="1"/>
  <c r="I3147" i="1"/>
  <c r="J3147" i="1"/>
  <c r="I3148" i="1"/>
  <c r="J3148" i="1"/>
  <c r="I3149" i="1"/>
  <c r="J3149" i="1"/>
  <c r="I3150" i="1"/>
  <c r="J3150" i="1"/>
  <c r="I3151" i="1"/>
  <c r="J3151" i="1"/>
  <c r="I3152" i="1"/>
  <c r="J3152" i="1"/>
  <c r="I3153" i="1"/>
  <c r="J3153" i="1"/>
  <c r="I3154" i="1"/>
  <c r="J3154" i="1"/>
  <c r="I3155" i="1"/>
  <c r="J3155" i="1"/>
  <c r="I3156" i="1"/>
  <c r="J3156" i="1"/>
  <c r="I3157" i="1"/>
  <c r="J3157" i="1"/>
  <c r="I3158" i="1"/>
  <c r="J3158" i="1"/>
  <c r="I3159" i="1"/>
  <c r="J3159" i="1"/>
  <c r="I3160" i="1"/>
  <c r="J3160" i="1"/>
  <c r="I3161" i="1"/>
  <c r="J3161" i="1"/>
  <c r="I3162" i="1"/>
  <c r="J3162" i="1"/>
  <c r="I3163" i="1"/>
  <c r="J3163" i="1"/>
  <c r="I3164" i="1"/>
  <c r="J3164" i="1"/>
  <c r="I3165" i="1"/>
  <c r="J3165" i="1"/>
  <c r="I3166" i="1"/>
  <c r="J3166" i="1"/>
  <c r="I3167" i="1"/>
  <c r="J3167" i="1"/>
  <c r="I3168" i="1"/>
  <c r="J3168" i="1"/>
  <c r="I3169" i="1"/>
  <c r="J3169" i="1"/>
  <c r="I3170" i="1"/>
  <c r="J3170" i="1"/>
  <c r="I3171" i="1"/>
  <c r="J3171" i="1"/>
  <c r="I3172" i="1"/>
  <c r="J3172" i="1"/>
  <c r="I3173" i="1"/>
  <c r="J3173" i="1"/>
  <c r="I3174" i="1"/>
  <c r="J3174" i="1"/>
  <c r="I3175" i="1"/>
  <c r="J3175" i="1"/>
  <c r="I3176" i="1"/>
  <c r="J3176" i="1"/>
  <c r="I3177" i="1"/>
  <c r="J3177" i="1"/>
  <c r="I3178" i="1"/>
  <c r="J3178" i="1"/>
  <c r="I3179" i="1"/>
  <c r="J3179" i="1"/>
  <c r="I3180" i="1"/>
  <c r="J3180" i="1"/>
  <c r="I3181" i="1"/>
  <c r="J3181" i="1"/>
  <c r="I3182" i="1"/>
  <c r="J3182" i="1"/>
  <c r="I3183" i="1"/>
  <c r="J3183" i="1"/>
  <c r="I3184" i="1"/>
  <c r="J3184" i="1"/>
  <c r="I3185" i="1"/>
  <c r="J3185" i="1"/>
  <c r="I3186" i="1"/>
  <c r="J3186" i="1"/>
  <c r="I3187" i="1"/>
  <c r="J3187" i="1"/>
  <c r="I3188" i="1"/>
  <c r="J3188" i="1"/>
  <c r="I3189" i="1"/>
  <c r="J3189" i="1"/>
  <c r="I3190" i="1"/>
  <c r="J3190" i="1"/>
  <c r="I3191" i="1"/>
  <c r="J3191" i="1"/>
  <c r="I3192" i="1"/>
  <c r="J3192" i="1"/>
  <c r="I3193" i="1"/>
  <c r="J3193" i="1"/>
  <c r="I3194" i="1"/>
  <c r="J3194" i="1"/>
  <c r="I3195" i="1"/>
  <c r="J3195" i="1"/>
  <c r="I3196" i="1"/>
  <c r="J3196" i="1"/>
  <c r="I3197" i="1"/>
  <c r="J3197" i="1"/>
  <c r="I3198" i="1"/>
  <c r="J3198" i="1"/>
  <c r="I3199" i="1"/>
  <c r="J3199" i="1"/>
  <c r="I3200" i="1"/>
  <c r="J3200" i="1"/>
  <c r="I3201" i="1"/>
  <c r="J3201" i="1"/>
  <c r="I3202" i="1"/>
  <c r="J3202" i="1"/>
  <c r="I3203" i="1"/>
  <c r="J3203" i="1"/>
  <c r="I3204" i="1"/>
  <c r="J3204" i="1"/>
  <c r="I3205" i="1"/>
  <c r="J3205" i="1"/>
  <c r="I3206" i="1"/>
  <c r="J3206" i="1"/>
  <c r="I3207" i="1"/>
  <c r="J3207" i="1"/>
  <c r="I3208" i="1"/>
  <c r="J3208" i="1"/>
  <c r="I3209" i="1"/>
  <c r="J3209" i="1"/>
  <c r="I3210" i="1"/>
  <c r="J3210" i="1"/>
  <c r="I3211" i="1"/>
  <c r="J3211" i="1"/>
  <c r="I3212" i="1"/>
  <c r="J3212" i="1"/>
  <c r="I3213" i="1"/>
  <c r="J3213" i="1"/>
  <c r="I3214" i="1"/>
  <c r="J3214" i="1"/>
  <c r="I3215" i="1"/>
  <c r="J3215" i="1"/>
  <c r="I3216" i="1"/>
  <c r="J3216" i="1"/>
  <c r="I3217" i="1"/>
  <c r="J3217" i="1"/>
  <c r="I3218" i="1"/>
  <c r="J3218" i="1"/>
  <c r="I3219" i="1"/>
  <c r="J3219" i="1"/>
  <c r="I3220" i="1"/>
  <c r="J3220" i="1"/>
  <c r="I3221" i="1"/>
  <c r="J3221" i="1"/>
  <c r="I3222" i="1"/>
  <c r="J3222" i="1"/>
  <c r="I3223" i="1"/>
  <c r="J3223" i="1"/>
  <c r="I3224" i="1"/>
  <c r="J3224" i="1"/>
  <c r="I3225" i="1"/>
  <c r="J3225" i="1"/>
  <c r="I3226" i="1"/>
  <c r="J3226" i="1"/>
  <c r="I3227" i="1"/>
  <c r="J3227" i="1"/>
  <c r="I3228" i="1"/>
  <c r="J3228" i="1"/>
  <c r="I3229" i="1"/>
  <c r="J3229" i="1"/>
  <c r="I3230" i="1"/>
  <c r="J3230" i="1"/>
  <c r="I3231" i="1"/>
  <c r="J3231" i="1"/>
  <c r="I3232" i="1"/>
  <c r="J3232" i="1"/>
  <c r="I3233" i="1"/>
  <c r="J3233" i="1"/>
  <c r="I3234" i="1"/>
  <c r="J3234" i="1"/>
  <c r="I3235" i="1"/>
  <c r="J3235" i="1"/>
  <c r="I3236" i="1"/>
  <c r="J3236" i="1"/>
  <c r="I3237" i="1"/>
  <c r="J3237" i="1"/>
  <c r="I3238" i="1"/>
  <c r="J3238" i="1"/>
  <c r="I3239" i="1"/>
  <c r="J3239" i="1"/>
  <c r="I3240" i="1"/>
  <c r="J3240" i="1"/>
  <c r="I3241" i="1"/>
  <c r="J3241" i="1"/>
  <c r="I3242" i="1"/>
  <c r="J3242" i="1"/>
  <c r="I3243" i="1"/>
  <c r="J3243" i="1"/>
  <c r="I3244" i="1"/>
  <c r="J3244" i="1"/>
  <c r="I3245" i="1"/>
  <c r="J3245" i="1"/>
  <c r="I3246" i="1"/>
  <c r="J3246" i="1"/>
  <c r="I3247" i="1"/>
  <c r="J3247" i="1"/>
  <c r="I3248" i="1"/>
  <c r="J3248" i="1"/>
  <c r="I3249" i="1"/>
  <c r="J3249" i="1"/>
  <c r="I3250" i="1"/>
  <c r="J3250" i="1"/>
  <c r="I3251" i="1"/>
  <c r="J3251" i="1"/>
  <c r="I3252" i="1"/>
  <c r="J3252" i="1"/>
  <c r="I3253" i="1"/>
  <c r="J3253" i="1"/>
  <c r="I3254" i="1"/>
  <c r="J3254" i="1"/>
  <c r="I3255" i="1"/>
  <c r="J3255" i="1"/>
  <c r="I3256" i="1"/>
  <c r="J3256" i="1"/>
  <c r="I3257" i="1"/>
  <c r="J3257" i="1"/>
  <c r="I3258" i="1"/>
  <c r="J3258" i="1"/>
  <c r="I3259" i="1"/>
  <c r="J3259" i="1"/>
  <c r="I3260" i="1"/>
  <c r="J3260" i="1"/>
  <c r="I3261" i="1"/>
  <c r="J3261" i="1"/>
  <c r="I3262" i="1"/>
  <c r="J3262" i="1"/>
  <c r="I3263" i="1"/>
  <c r="J3263" i="1"/>
  <c r="I3264" i="1"/>
  <c r="J3264" i="1"/>
  <c r="I3265" i="1"/>
  <c r="J3265" i="1"/>
  <c r="I3266" i="1"/>
  <c r="J3266" i="1"/>
  <c r="I3267" i="1"/>
  <c r="J3267" i="1"/>
  <c r="I3268" i="1"/>
  <c r="J3268" i="1"/>
  <c r="I3269" i="1"/>
  <c r="J3269" i="1"/>
  <c r="I3270" i="1"/>
  <c r="J3270" i="1"/>
  <c r="I3271" i="1"/>
  <c r="J3271" i="1"/>
  <c r="I3272" i="1"/>
  <c r="J3272" i="1"/>
  <c r="I3273" i="1"/>
  <c r="J3273" i="1"/>
  <c r="I3274" i="1"/>
  <c r="J3274" i="1"/>
  <c r="I3275" i="1"/>
  <c r="J3275" i="1"/>
  <c r="I3276" i="1"/>
  <c r="J3276" i="1"/>
  <c r="I3277" i="1"/>
  <c r="J3277" i="1"/>
  <c r="I3278" i="1"/>
  <c r="J3278" i="1"/>
  <c r="I3279" i="1"/>
  <c r="J3279" i="1"/>
  <c r="I3280" i="1"/>
  <c r="J3280" i="1"/>
  <c r="I3281" i="1"/>
  <c r="J3281" i="1"/>
  <c r="I3282" i="1"/>
  <c r="J3282" i="1"/>
  <c r="I3283" i="1"/>
  <c r="J3283" i="1"/>
  <c r="I3284" i="1"/>
  <c r="J3284" i="1"/>
  <c r="I3285" i="1"/>
  <c r="J3285" i="1"/>
  <c r="I3286" i="1"/>
  <c r="J3286" i="1"/>
  <c r="I3287" i="1"/>
  <c r="J3287" i="1"/>
  <c r="I3288" i="1"/>
  <c r="J3288" i="1"/>
  <c r="I3289" i="1"/>
  <c r="J3289" i="1"/>
  <c r="I3290" i="1"/>
  <c r="J3290" i="1"/>
  <c r="I3291" i="1"/>
  <c r="J3291" i="1"/>
  <c r="I3292" i="1"/>
  <c r="J3292" i="1"/>
  <c r="I3293" i="1"/>
  <c r="J3293" i="1"/>
  <c r="I3294" i="1"/>
  <c r="J3294" i="1"/>
  <c r="I3295" i="1"/>
  <c r="J3295" i="1"/>
  <c r="I3296" i="1"/>
  <c r="J3296" i="1"/>
  <c r="I3297" i="1"/>
  <c r="J3297" i="1"/>
  <c r="I3298" i="1"/>
  <c r="J3298" i="1"/>
  <c r="I3299" i="1"/>
  <c r="J3299" i="1"/>
  <c r="I3300" i="1"/>
  <c r="J3300" i="1"/>
  <c r="I3301" i="1"/>
  <c r="J3301" i="1"/>
  <c r="I3302" i="1"/>
  <c r="J3302" i="1"/>
  <c r="I3303" i="1"/>
  <c r="J3303" i="1"/>
  <c r="I3304" i="1"/>
  <c r="J3304" i="1"/>
  <c r="I3305" i="1"/>
  <c r="J3305" i="1"/>
  <c r="I3306" i="1"/>
  <c r="J3306" i="1"/>
  <c r="I3307" i="1"/>
  <c r="J3307" i="1"/>
  <c r="I3308" i="1"/>
  <c r="J3308" i="1"/>
  <c r="I3309" i="1"/>
  <c r="J3309" i="1"/>
  <c r="I3310" i="1"/>
  <c r="J3310" i="1"/>
  <c r="I3311" i="1"/>
  <c r="J3311" i="1"/>
  <c r="I3312" i="1"/>
  <c r="J3312" i="1"/>
  <c r="I3313" i="1"/>
  <c r="J3313" i="1"/>
  <c r="I3314" i="1"/>
  <c r="J3314" i="1"/>
  <c r="I3315" i="1"/>
  <c r="J3315" i="1"/>
  <c r="I3316" i="1"/>
  <c r="J3316" i="1"/>
  <c r="I3317" i="1"/>
  <c r="J3317" i="1"/>
  <c r="I3318" i="1"/>
  <c r="J3318" i="1"/>
  <c r="I3319" i="1"/>
  <c r="J3319" i="1"/>
  <c r="I3320" i="1"/>
  <c r="J3320" i="1"/>
  <c r="I3321" i="1"/>
  <c r="J3321" i="1"/>
  <c r="I3322" i="1"/>
  <c r="J3322" i="1"/>
  <c r="I3323" i="1"/>
  <c r="J3323" i="1"/>
  <c r="I3324" i="1"/>
  <c r="J3324" i="1"/>
  <c r="I3325" i="1"/>
  <c r="J3325" i="1"/>
  <c r="I3326" i="1"/>
  <c r="J3326" i="1"/>
  <c r="I3327" i="1"/>
  <c r="J3327" i="1"/>
  <c r="I3328" i="1"/>
  <c r="J3328" i="1"/>
  <c r="I3329" i="1"/>
  <c r="J3329" i="1"/>
  <c r="I3330" i="1"/>
  <c r="J3330" i="1"/>
  <c r="I3331" i="1"/>
  <c r="J3331" i="1"/>
  <c r="I3332" i="1"/>
  <c r="J3332" i="1"/>
  <c r="I3333" i="1"/>
  <c r="J3333" i="1"/>
  <c r="I3334" i="1"/>
  <c r="J3334" i="1"/>
  <c r="I3335" i="1"/>
  <c r="J3335" i="1"/>
  <c r="I3336" i="1"/>
  <c r="J3336" i="1"/>
  <c r="I3337" i="1"/>
  <c r="J3337" i="1"/>
  <c r="I3338" i="1"/>
  <c r="J3338" i="1"/>
  <c r="I3339" i="1"/>
  <c r="J3339" i="1"/>
  <c r="I3340" i="1"/>
  <c r="J3340" i="1"/>
  <c r="I3341" i="1"/>
  <c r="J3341" i="1"/>
  <c r="I3342" i="1"/>
  <c r="J3342" i="1"/>
  <c r="I3343" i="1"/>
  <c r="J3343" i="1"/>
  <c r="I3344" i="1"/>
  <c r="J3344" i="1"/>
  <c r="I3345" i="1"/>
  <c r="J3345" i="1"/>
  <c r="I3346" i="1"/>
  <c r="J3346" i="1"/>
  <c r="I3347" i="1"/>
  <c r="J3347" i="1"/>
  <c r="I3348" i="1"/>
  <c r="J3348" i="1"/>
  <c r="I3349" i="1"/>
  <c r="J3349" i="1"/>
  <c r="I3350" i="1"/>
  <c r="J3350" i="1"/>
  <c r="I3351" i="1"/>
  <c r="J3351" i="1"/>
  <c r="I3352" i="1"/>
  <c r="J3352" i="1"/>
  <c r="I3353" i="1"/>
  <c r="J3353" i="1"/>
  <c r="I3354" i="1"/>
  <c r="J3354" i="1"/>
  <c r="I3355" i="1"/>
  <c r="J3355" i="1"/>
  <c r="I3356" i="1"/>
  <c r="J3356" i="1"/>
  <c r="I3357" i="1"/>
  <c r="J3357" i="1"/>
  <c r="I3358" i="1"/>
  <c r="J3358" i="1"/>
  <c r="I3359" i="1"/>
  <c r="J3359" i="1"/>
  <c r="I3360" i="1"/>
  <c r="J3360" i="1"/>
  <c r="I3361" i="1"/>
  <c r="J3361" i="1"/>
  <c r="I3362" i="1"/>
  <c r="J3362" i="1"/>
  <c r="I3363" i="1"/>
  <c r="J3363" i="1"/>
  <c r="I3364" i="1"/>
  <c r="J3364" i="1"/>
  <c r="I3365" i="1"/>
  <c r="J3365" i="1"/>
  <c r="I3366" i="1"/>
  <c r="J3366" i="1"/>
  <c r="I3367" i="1"/>
  <c r="J3367" i="1"/>
  <c r="I3368" i="1"/>
  <c r="J3368" i="1"/>
  <c r="I3369" i="1"/>
  <c r="J3369" i="1"/>
  <c r="I3370" i="1"/>
  <c r="J3370" i="1"/>
  <c r="I3371" i="1"/>
  <c r="J3371" i="1"/>
  <c r="I3372" i="1"/>
  <c r="J3372" i="1"/>
  <c r="I3373" i="1"/>
  <c r="J3373" i="1"/>
  <c r="I3374" i="1"/>
  <c r="J3374" i="1"/>
  <c r="I3375" i="1"/>
  <c r="J3375" i="1"/>
  <c r="I3376" i="1"/>
  <c r="J3376" i="1"/>
  <c r="I3377" i="1"/>
  <c r="J3377" i="1"/>
  <c r="I3378" i="1"/>
  <c r="J3378" i="1"/>
  <c r="I3379" i="1"/>
  <c r="J3379" i="1"/>
  <c r="I3380" i="1"/>
  <c r="J3380" i="1"/>
  <c r="I3381" i="1"/>
  <c r="J3381" i="1"/>
  <c r="I3382" i="1"/>
  <c r="J3382" i="1"/>
  <c r="I3383" i="1"/>
  <c r="J3383" i="1"/>
  <c r="I3384" i="1"/>
  <c r="J3384" i="1"/>
  <c r="I3385" i="1"/>
  <c r="J3385" i="1"/>
  <c r="I3386" i="1"/>
  <c r="J3386" i="1"/>
  <c r="I3387" i="1"/>
  <c r="J3387" i="1"/>
  <c r="I3388" i="1"/>
  <c r="J3388" i="1"/>
  <c r="I3389" i="1"/>
  <c r="J3389" i="1"/>
  <c r="I3390" i="1"/>
  <c r="J3390" i="1"/>
  <c r="I3391" i="1"/>
  <c r="J3391" i="1"/>
  <c r="I3392" i="1"/>
  <c r="J3392" i="1"/>
  <c r="I3393" i="1"/>
  <c r="J3393" i="1"/>
  <c r="I3394" i="1"/>
  <c r="J3394" i="1"/>
  <c r="I3395" i="1"/>
  <c r="J3395" i="1"/>
  <c r="I3396" i="1"/>
  <c r="J3396" i="1"/>
  <c r="I3397" i="1"/>
  <c r="J3397" i="1"/>
  <c r="I3398" i="1"/>
  <c r="J3398" i="1"/>
  <c r="I3399" i="1"/>
  <c r="J3399" i="1"/>
  <c r="I3400" i="1"/>
  <c r="J3400" i="1"/>
  <c r="I3401" i="1"/>
  <c r="J3401" i="1"/>
  <c r="I3402" i="1"/>
  <c r="J3402" i="1"/>
  <c r="I3403" i="1"/>
  <c r="J3403" i="1"/>
  <c r="I3404" i="1"/>
  <c r="J3404" i="1"/>
  <c r="I3405" i="1"/>
  <c r="J3405" i="1"/>
  <c r="I3406" i="1"/>
  <c r="J3406" i="1"/>
  <c r="I3407" i="1"/>
  <c r="J3407" i="1"/>
  <c r="I3408" i="1"/>
  <c r="J3408" i="1"/>
  <c r="I3409" i="1"/>
  <c r="J3409" i="1"/>
  <c r="I3410" i="1"/>
  <c r="J3410" i="1"/>
  <c r="I3411" i="1"/>
  <c r="J3411" i="1"/>
  <c r="I3412" i="1"/>
  <c r="J3412" i="1"/>
  <c r="I3413" i="1"/>
  <c r="J3413" i="1"/>
  <c r="I3414" i="1"/>
  <c r="J3414" i="1"/>
  <c r="I3415" i="1"/>
  <c r="J3415" i="1"/>
  <c r="I3416" i="1"/>
  <c r="J3416" i="1"/>
  <c r="I3417" i="1"/>
  <c r="J3417" i="1"/>
  <c r="I3418" i="1"/>
  <c r="J3418" i="1"/>
  <c r="I3419" i="1"/>
  <c r="J3419" i="1"/>
  <c r="I3420" i="1"/>
  <c r="J3420" i="1"/>
  <c r="I3421" i="1"/>
  <c r="J3421" i="1"/>
  <c r="I3422" i="1"/>
  <c r="J3422" i="1"/>
  <c r="I3423" i="1"/>
  <c r="J3423" i="1"/>
  <c r="I3424" i="1"/>
  <c r="J3424" i="1"/>
  <c r="I3425" i="1"/>
  <c r="J3425" i="1"/>
  <c r="I3426" i="1"/>
  <c r="J3426" i="1"/>
  <c r="I3427" i="1"/>
  <c r="J3427" i="1"/>
  <c r="I3428" i="1"/>
  <c r="J3428" i="1"/>
  <c r="I3429" i="1"/>
  <c r="J3429" i="1"/>
  <c r="I3430" i="1"/>
  <c r="J3430" i="1"/>
  <c r="I3431" i="1"/>
  <c r="J3431" i="1"/>
  <c r="I3432" i="1"/>
  <c r="J3432" i="1"/>
  <c r="I3433" i="1"/>
  <c r="J3433" i="1"/>
  <c r="I3434" i="1"/>
  <c r="J3434" i="1"/>
  <c r="I3435" i="1"/>
  <c r="J3435" i="1"/>
  <c r="I3436" i="1"/>
  <c r="J3436" i="1"/>
  <c r="I3437" i="1"/>
  <c r="J3437" i="1"/>
  <c r="I3438" i="1"/>
  <c r="J3438" i="1"/>
  <c r="I3439" i="1"/>
  <c r="J3439" i="1"/>
  <c r="I3440" i="1"/>
  <c r="J3440" i="1"/>
  <c r="I3441" i="1"/>
  <c r="J3441" i="1"/>
  <c r="I3442" i="1"/>
  <c r="J3442" i="1"/>
  <c r="I3443" i="1"/>
  <c r="J3443" i="1"/>
  <c r="I3444" i="1"/>
  <c r="J3444" i="1"/>
  <c r="I3445" i="1"/>
  <c r="J3445" i="1"/>
  <c r="I3446" i="1"/>
  <c r="J3446" i="1"/>
  <c r="I3447" i="1"/>
  <c r="J3447" i="1"/>
  <c r="I3448" i="1"/>
  <c r="J3448" i="1"/>
  <c r="I3449" i="1"/>
  <c r="J3449" i="1"/>
  <c r="I3450" i="1"/>
  <c r="J3450" i="1"/>
  <c r="I3451" i="1"/>
  <c r="J3451" i="1"/>
  <c r="I3452" i="1"/>
  <c r="J3452" i="1"/>
  <c r="I3453" i="1"/>
  <c r="J3453" i="1"/>
  <c r="I3454" i="1"/>
  <c r="J3454" i="1"/>
  <c r="I3455" i="1"/>
  <c r="J3455" i="1"/>
  <c r="I3456" i="1"/>
  <c r="J3456" i="1"/>
  <c r="I3457" i="1"/>
  <c r="J3457" i="1"/>
  <c r="I3458" i="1"/>
  <c r="J3458" i="1"/>
  <c r="I3459" i="1"/>
  <c r="J3459" i="1"/>
  <c r="I3460" i="1"/>
  <c r="J3460" i="1"/>
  <c r="I3461" i="1"/>
  <c r="J3461" i="1"/>
  <c r="I3462" i="1"/>
  <c r="J3462" i="1"/>
  <c r="I3463" i="1"/>
  <c r="J3463" i="1"/>
  <c r="I3464" i="1"/>
  <c r="J3464" i="1"/>
  <c r="I3465" i="1"/>
  <c r="J3465" i="1"/>
  <c r="I3466" i="1"/>
  <c r="J3466" i="1"/>
  <c r="I3467" i="1"/>
  <c r="J3467" i="1"/>
  <c r="I3468" i="1"/>
  <c r="J3468" i="1"/>
  <c r="I3469" i="1"/>
  <c r="J3469" i="1"/>
  <c r="I3470" i="1"/>
  <c r="J3470" i="1"/>
  <c r="I3471" i="1"/>
  <c r="J3471" i="1"/>
  <c r="I3472" i="1"/>
  <c r="J3472" i="1"/>
  <c r="I3473" i="1"/>
  <c r="J3473" i="1"/>
  <c r="I3474" i="1"/>
  <c r="J3474" i="1"/>
  <c r="I3475" i="1"/>
  <c r="J3475" i="1"/>
  <c r="I3476" i="1"/>
  <c r="J3476" i="1"/>
  <c r="I3477" i="1"/>
  <c r="J3477" i="1"/>
  <c r="I3478" i="1"/>
  <c r="J3478" i="1"/>
  <c r="I3479" i="1"/>
  <c r="J3479" i="1"/>
  <c r="I3480" i="1"/>
  <c r="J3480" i="1"/>
  <c r="I3481" i="1"/>
  <c r="J3481" i="1"/>
  <c r="I3482" i="1"/>
  <c r="J3482" i="1"/>
  <c r="I3483" i="1"/>
  <c r="J3483" i="1"/>
  <c r="I3484" i="1"/>
  <c r="J3484" i="1"/>
  <c r="I3485" i="1"/>
  <c r="J3485" i="1"/>
  <c r="I3486" i="1"/>
  <c r="J3486" i="1"/>
  <c r="I3487" i="1"/>
  <c r="J3487" i="1"/>
  <c r="I3488" i="1"/>
  <c r="J3488" i="1"/>
  <c r="I3489" i="1"/>
  <c r="J3489" i="1"/>
  <c r="I3490" i="1"/>
  <c r="J3490" i="1"/>
  <c r="I3491" i="1"/>
  <c r="J3491" i="1"/>
  <c r="I3492" i="1"/>
  <c r="J3492" i="1"/>
  <c r="I3493" i="1"/>
  <c r="J3493" i="1"/>
  <c r="I3494" i="1"/>
  <c r="J3494" i="1"/>
  <c r="I3495" i="1"/>
  <c r="J3495" i="1"/>
  <c r="I3496" i="1"/>
  <c r="J3496" i="1"/>
  <c r="I3497" i="1"/>
  <c r="J3497" i="1"/>
  <c r="I3498" i="1"/>
  <c r="J3498" i="1"/>
  <c r="I3499" i="1"/>
  <c r="J3499" i="1"/>
  <c r="I3500" i="1"/>
  <c r="J3500" i="1"/>
  <c r="I3501" i="1"/>
  <c r="J3501" i="1"/>
  <c r="I3502" i="1"/>
  <c r="J3502" i="1"/>
  <c r="I3503" i="1"/>
  <c r="J3503" i="1"/>
  <c r="I3504" i="1"/>
  <c r="J3504" i="1"/>
  <c r="I3505" i="1"/>
  <c r="J3505" i="1"/>
  <c r="I3506" i="1"/>
  <c r="J3506" i="1"/>
  <c r="I3507" i="1"/>
  <c r="J3507" i="1"/>
  <c r="I3508" i="1"/>
  <c r="J3508" i="1"/>
  <c r="I3509" i="1"/>
  <c r="J3509" i="1"/>
  <c r="I3510" i="1"/>
  <c r="J3510" i="1"/>
  <c r="I3511" i="1"/>
  <c r="J3511" i="1"/>
  <c r="I3512" i="1"/>
  <c r="J3512" i="1"/>
  <c r="I3513" i="1"/>
  <c r="J3513" i="1"/>
  <c r="I3514" i="1"/>
  <c r="J3514" i="1"/>
  <c r="I3515" i="1"/>
  <c r="J3515" i="1"/>
  <c r="I3516" i="1"/>
  <c r="J3516" i="1"/>
  <c r="I3517" i="1"/>
  <c r="J3517" i="1"/>
  <c r="I3518" i="1"/>
  <c r="J3518" i="1"/>
  <c r="I3519" i="1"/>
  <c r="J3519" i="1"/>
  <c r="I3520" i="1"/>
  <c r="J3520" i="1"/>
  <c r="I3521" i="1"/>
  <c r="J3521" i="1"/>
  <c r="I3522" i="1"/>
  <c r="J3522" i="1"/>
  <c r="I3523" i="1"/>
  <c r="J3523" i="1"/>
  <c r="I3524" i="1"/>
  <c r="J3524" i="1"/>
  <c r="I3525" i="1"/>
  <c r="J3525" i="1"/>
  <c r="I3526" i="1"/>
  <c r="J3526" i="1"/>
  <c r="I3527" i="1"/>
  <c r="J3527" i="1"/>
  <c r="I3528" i="1"/>
  <c r="J3528" i="1"/>
  <c r="I3529" i="1"/>
  <c r="J3529" i="1"/>
  <c r="I3530" i="1"/>
  <c r="J3530" i="1"/>
  <c r="I3531" i="1"/>
  <c r="J3531" i="1"/>
  <c r="I3532" i="1"/>
  <c r="J3532" i="1"/>
  <c r="I3533" i="1"/>
  <c r="J3533" i="1"/>
  <c r="I3534" i="1"/>
  <c r="J3534" i="1"/>
  <c r="I3535" i="1"/>
  <c r="J3535" i="1"/>
  <c r="I3536" i="1"/>
  <c r="J3536" i="1"/>
  <c r="I3537" i="1"/>
  <c r="J3537" i="1"/>
  <c r="I3538" i="1"/>
  <c r="J3538" i="1"/>
  <c r="I3539" i="1"/>
  <c r="J3539" i="1"/>
  <c r="I3540" i="1"/>
  <c r="J3540" i="1"/>
  <c r="I3541" i="1"/>
  <c r="J3541" i="1"/>
  <c r="I3542" i="1"/>
  <c r="J3542" i="1"/>
  <c r="I3543" i="1"/>
  <c r="J3543" i="1"/>
  <c r="I3544" i="1"/>
  <c r="J3544" i="1"/>
  <c r="I3545" i="1"/>
  <c r="J3545" i="1"/>
  <c r="I3546" i="1"/>
  <c r="J3546" i="1"/>
  <c r="I3547" i="1"/>
  <c r="J3547" i="1"/>
  <c r="I3548" i="1"/>
  <c r="J3548" i="1"/>
  <c r="I3549" i="1"/>
  <c r="J3549" i="1"/>
  <c r="I3550" i="1"/>
  <c r="J3550" i="1"/>
  <c r="I3551" i="1"/>
  <c r="J3551" i="1"/>
  <c r="I3552" i="1"/>
  <c r="J3552" i="1"/>
  <c r="I3553" i="1"/>
  <c r="J3553" i="1"/>
  <c r="I3554" i="1"/>
  <c r="J3554" i="1"/>
  <c r="I3555" i="1"/>
  <c r="J3555" i="1"/>
  <c r="I3556" i="1"/>
  <c r="J3556" i="1"/>
  <c r="I3557" i="1"/>
  <c r="J3557" i="1"/>
  <c r="I3558" i="1"/>
  <c r="J3558" i="1"/>
  <c r="I3559" i="1"/>
  <c r="J3559" i="1"/>
  <c r="I3560" i="1"/>
  <c r="J3560" i="1"/>
  <c r="I3561" i="1"/>
  <c r="J3561" i="1"/>
  <c r="I3562" i="1"/>
  <c r="J3562" i="1"/>
  <c r="I3563" i="1"/>
  <c r="J3563" i="1"/>
  <c r="I3564" i="1"/>
  <c r="J3564" i="1"/>
  <c r="I3565" i="1"/>
  <c r="J3565" i="1"/>
  <c r="I3566" i="1"/>
  <c r="J3566" i="1"/>
  <c r="I3567" i="1"/>
  <c r="J3567" i="1"/>
  <c r="I3568" i="1"/>
  <c r="J3568" i="1"/>
  <c r="I3569" i="1"/>
  <c r="J3569" i="1"/>
  <c r="I3570" i="1"/>
  <c r="J3570" i="1"/>
  <c r="I3571" i="1"/>
  <c r="J3571" i="1"/>
  <c r="I3572" i="1"/>
  <c r="J3572" i="1"/>
  <c r="I3573" i="1"/>
  <c r="J3573" i="1"/>
  <c r="I3574" i="1"/>
  <c r="J3574" i="1"/>
  <c r="I3575" i="1"/>
  <c r="J3575" i="1"/>
  <c r="I3576" i="1"/>
  <c r="J3576" i="1"/>
  <c r="I3577" i="1"/>
  <c r="J3577" i="1"/>
  <c r="I3578" i="1"/>
  <c r="J3578" i="1"/>
  <c r="I3579" i="1"/>
  <c r="J3579" i="1"/>
  <c r="I3580" i="1"/>
  <c r="J3580" i="1"/>
  <c r="I3581" i="1"/>
  <c r="J3581" i="1"/>
  <c r="I3582" i="1"/>
  <c r="J3582" i="1"/>
  <c r="I3583" i="1"/>
  <c r="J3583" i="1"/>
  <c r="I3584" i="1"/>
  <c r="J3584" i="1"/>
  <c r="I3585" i="1"/>
  <c r="J3585" i="1"/>
  <c r="I3586" i="1"/>
  <c r="J3586" i="1"/>
  <c r="I3587" i="1"/>
  <c r="J3587" i="1"/>
  <c r="I3588" i="1"/>
  <c r="J3588" i="1"/>
  <c r="I3589" i="1"/>
  <c r="J3589" i="1"/>
  <c r="I3590" i="1"/>
  <c r="J3590" i="1"/>
  <c r="I3591" i="1"/>
  <c r="J3591" i="1"/>
  <c r="I3592" i="1"/>
  <c r="J3592" i="1"/>
  <c r="I3593" i="1"/>
  <c r="J3593" i="1"/>
  <c r="I3594" i="1"/>
  <c r="J3594" i="1"/>
  <c r="I3595" i="1"/>
  <c r="J3595" i="1"/>
  <c r="I3596" i="1"/>
  <c r="J3596" i="1"/>
  <c r="I3597" i="1"/>
  <c r="J3597" i="1"/>
  <c r="I3598" i="1"/>
  <c r="J3598" i="1"/>
  <c r="I3599" i="1"/>
  <c r="J3599" i="1"/>
  <c r="I3600" i="1"/>
  <c r="J3600" i="1"/>
  <c r="I3601" i="1"/>
  <c r="J3601" i="1"/>
  <c r="I3602" i="1"/>
  <c r="J3602" i="1"/>
  <c r="I3603" i="1"/>
  <c r="J3603" i="1"/>
  <c r="I3604" i="1"/>
  <c r="J3604" i="1"/>
  <c r="I3605" i="1"/>
  <c r="J3605" i="1"/>
  <c r="I3606" i="1"/>
  <c r="J3606" i="1"/>
  <c r="I3607" i="1"/>
  <c r="J3607" i="1"/>
  <c r="I3608" i="1"/>
  <c r="J3608" i="1"/>
  <c r="I3609" i="1"/>
  <c r="J3609" i="1"/>
  <c r="I3610" i="1"/>
  <c r="J3610" i="1"/>
  <c r="I3611" i="1"/>
  <c r="J3611" i="1"/>
  <c r="I3612" i="1"/>
  <c r="J3612" i="1"/>
  <c r="I3613" i="1"/>
  <c r="J3613" i="1"/>
  <c r="I3614" i="1"/>
  <c r="J3614" i="1"/>
  <c r="I3615" i="1"/>
  <c r="J3615" i="1"/>
  <c r="I3616" i="1"/>
  <c r="J3616" i="1"/>
  <c r="I3617" i="1"/>
  <c r="J3617" i="1"/>
  <c r="I3618" i="1"/>
  <c r="J3618" i="1"/>
  <c r="I3619" i="1"/>
  <c r="J3619" i="1"/>
  <c r="I3620" i="1"/>
  <c r="J3620" i="1"/>
  <c r="I3621" i="1"/>
  <c r="J3621" i="1"/>
  <c r="I3622" i="1"/>
  <c r="J3622" i="1"/>
  <c r="I3623" i="1"/>
  <c r="J3623" i="1"/>
  <c r="I3624" i="1"/>
  <c r="J3624" i="1"/>
  <c r="I3625" i="1"/>
  <c r="J3625" i="1"/>
  <c r="I3626" i="1"/>
  <c r="J3626" i="1"/>
  <c r="I3627" i="1"/>
  <c r="J3627" i="1"/>
  <c r="I3628" i="1"/>
  <c r="J3628" i="1"/>
  <c r="I3629" i="1"/>
  <c r="J3629" i="1"/>
  <c r="I3630" i="1"/>
  <c r="J3630" i="1"/>
  <c r="I3631" i="1"/>
  <c r="J3631" i="1"/>
  <c r="I3632" i="1"/>
  <c r="J3632" i="1"/>
  <c r="I3633" i="1"/>
  <c r="J3633" i="1"/>
  <c r="I3634" i="1"/>
  <c r="J3634" i="1"/>
  <c r="I3635" i="1"/>
  <c r="J3635" i="1"/>
  <c r="I3636" i="1"/>
  <c r="J3636" i="1"/>
  <c r="I3637" i="1"/>
  <c r="J3637" i="1"/>
  <c r="I3638" i="1"/>
  <c r="J3638" i="1"/>
  <c r="I3639" i="1"/>
  <c r="J3639" i="1"/>
  <c r="I3640" i="1"/>
  <c r="J3640" i="1"/>
  <c r="I3641" i="1"/>
  <c r="J3641" i="1"/>
  <c r="I3642" i="1"/>
  <c r="J3642" i="1"/>
  <c r="I3643" i="1"/>
  <c r="J3643" i="1"/>
  <c r="I3644" i="1"/>
  <c r="J3644" i="1"/>
  <c r="I3645" i="1"/>
  <c r="J3645" i="1"/>
  <c r="I3646" i="1"/>
  <c r="J3646" i="1"/>
  <c r="I3647" i="1"/>
  <c r="J3647" i="1"/>
  <c r="I3648" i="1"/>
  <c r="J3648" i="1"/>
  <c r="I3649" i="1"/>
  <c r="J3649" i="1"/>
  <c r="I3650" i="1"/>
  <c r="J3650" i="1"/>
  <c r="I3651" i="1"/>
  <c r="J3651" i="1"/>
  <c r="I3652" i="1"/>
  <c r="J3652" i="1"/>
  <c r="I3653" i="1"/>
  <c r="J3653" i="1"/>
  <c r="I3654" i="1"/>
  <c r="J3654" i="1"/>
  <c r="I3655" i="1"/>
  <c r="J3655" i="1"/>
  <c r="I3656" i="1"/>
  <c r="J3656" i="1"/>
  <c r="I3657" i="1"/>
  <c r="J3657" i="1"/>
  <c r="I3658" i="1"/>
  <c r="J3658" i="1"/>
  <c r="I3659" i="1"/>
  <c r="J3659" i="1"/>
  <c r="I3660" i="1"/>
  <c r="J3660" i="1"/>
  <c r="I3661" i="1"/>
  <c r="J3661" i="1"/>
  <c r="I3662" i="1"/>
  <c r="J3662" i="1"/>
  <c r="I3663" i="1"/>
  <c r="J3663" i="1"/>
  <c r="I3664" i="1"/>
  <c r="J3664" i="1"/>
  <c r="I3665" i="1"/>
  <c r="J3665" i="1"/>
  <c r="I3666" i="1"/>
  <c r="J3666" i="1"/>
  <c r="I3667" i="1"/>
  <c r="J3667" i="1"/>
  <c r="I3668" i="1"/>
  <c r="J3668" i="1"/>
  <c r="I3669" i="1"/>
  <c r="J3669" i="1"/>
  <c r="I3670" i="1"/>
  <c r="J3670" i="1"/>
  <c r="I3671" i="1"/>
  <c r="J3671" i="1"/>
  <c r="I3672" i="1"/>
  <c r="J3672" i="1"/>
  <c r="I3673" i="1"/>
  <c r="J3673" i="1"/>
  <c r="I3674" i="1"/>
  <c r="J3674" i="1"/>
  <c r="I3675" i="1"/>
  <c r="J3675" i="1"/>
  <c r="I3676" i="1"/>
  <c r="J3676" i="1"/>
  <c r="I3677" i="1"/>
  <c r="J3677" i="1"/>
  <c r="I3678" i="1"/>
  <c r="J3678" i="1"/>
  <c r="I3679" i="1"/>
  <c r="J3679" i="1"/>
  <c r="I3680" i="1"/>
  <c r="J3680" i="1"/>
  <c r="I3681" i="1"/>
  <c r="J368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K2072" i="1" l="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064" i="1"/>
  <c r="K2065" i="1"/>
  <c r="K2066" i="1"/>
  <c r="K2067" i="1"/>
  <c r="K2068" i="1"/>
  <c r="K2069" i="1"/>
  <c r="K2070" i="1"/>
  <c r="K2071" i="1"/>
  <c r="I2072" i="1"/>
  <c r="J2072" i="1"/>
  <c r="I2073" i="1"/>
  <c r="J2073" i="1"/>
  <c r="I2074" i="1"/>
  <c r="J2074" i="1"/>
  <c r="I2075" i="1"/>
  <c r="J2075" i="1"/>
  <c r="I2076" i="1"/>
  <c r="J2076" i="1"/>
  <c r="I2077" i="1"/>
  <c r="J2077" i="1"/>
  <c r="I2078" i="1"/>
  <c r="J2078" i="1"/>
  <c r="I2079" i="1"/>
  <c r="J2079" i="1"/>
  <c r="I2080" i="1"/>
  <c r="J2080" i="1"/>
  <c r="I2081" i="1"/>
  <c r="J2081" i="1"/>
  <c r="I2082" i="1"/>
  <c r="J2082" i="1"/>
  <c r="I2083" i="1"/>
  <c r="J2083" i="1"/>
  <c r="I2084" i="1"/>
  <c r="J2084" i="1"/>
  <c r="I2085" i="1"/>
  <c r="J2085" i="1"/>
  <c r="I2086" i="1"/>
  <c r="J2086" i="1"/>
  <c r="I2087" i="1"/>
  <c r="J2087" i="1"/>
  <c r="I2088" i="1"/>
  <c r="J2088" i="1"/>
  <c r="I2089" i="1"/>
  <c r="J2089" i="1"/>
  <c r="I2090" i="1"/>
  <c r="J2090" i="1"/>
  <c r="I2091" i="1"/>
  <c r="J2091" i="1"/>
  <c r="I2092" i="1"/>
  <c r="J2092" i="1"/>
  <c r="I2093" i="1"/>
  <c r="J2093" i="1"/>
  <c r="I2094" i="1"/>
  <c r="J2094" i="1"/>
  <c r="I2095" i="1"/>
  <c r="J2095" i="1"/>
  <c r="I2096" i="1"/>
  <c r="J2096" i="1"/>
  <c r="I2097" i="1"/>
  <c r="J2097" i="1"/>
  <c r="I2098" i="1"/>
  <c r="J2098" i="1"/>
  <c r="I2099" i="1"/>
  <c r="J2099" i="1"/>
  <c r="I2100" i="1"/>
  <c r="J2100" i="1"/>
  <c r="I2101" i="1"/>
  <c r="J2101" i="1"/>
  <c r="I2102" i="1"/>
  <c r="J2102" i="1"/>
  <c r="I2103" i="1"/>
  <c r="J2103" i="1"/>
  <c r="I2104" i="1"/>
  <c r="J2104" i="1"/>
  <c r="I2105" i="1"/>
  <c r="J2105" i="1"/>
  <c r="I2106" i="1"/>
  <c r="J2106" i="1"/>
  <c r="I2107" i="1"/>
  <c r="J2107" i="1"/>
  <c r="I2108" i="1"/>
  <c r="J2108" i="1"/>
  <c r="I2109" i="1"/>
  <c r="J2109" i="1"/>
  <c r="I2110" i="1"/>
  <c r="J2110" i="1"/>
  <c r="I2111" i="1"/>
  <c r="J2111" i="1"/>
  <c r="I2112" i="1"/>
  <c r="J2112" i="1"/>
  <c r="I2113" i="1"/>
  <c r="J2113" i="1"/>
  <c r="I2114" i="1"/>
  <c r="J2114" i="1"/>
  <c r="I2115" i="1"/>
  <c r="J2115" i="1"/>
  <c r="I2116" i="1"/>
  <c r="J2116" i="1"/>
  <c r="I2117" i="1"/>
  <c r="J2117" i="1"/>
  <c r="I2118" i="1"/>
  <c r="J2118" i="1"/>
  <c r="I2119" i="1"/>
  <c r="J2119" i="1"/>
  <c r="I2120" i="1"/>
  <c r="J2120" i="1"/>
  <c r="I2121" i="1"/>
  <c r="J2121" i="1"/>
  <c r="I2122" i="1"/>
  <c r="J2122" i="1"/>
  <c r="I2123" i="1"/>
  <c r="J2123" i="1"/>
  <c r="I2124" i="1"/>
  <c r="J2124" i="1"/>
  <c r="I2125" i="1"/>
  <c r="J2125" i="1"/>
  <c r="I2126" i="1"/>
  <c r="J2126" i="1"/>
  <c r="I2127" i="1"/>
  <c r="J2127" i="1"/>
  <c r="I2128" i="1"/>
  <c r="J2128" i="1"/>
  <c r="I2129" i="1"/>
  <c r="J2129" i="1"/>
  <c r="I2130" i="1"/>
  <c r="J2130" i="1"/>
  <c r="I2131" i="1"/>
  <c r="J2131" i="1"/>
  <c r="I2132" i="1"/>
  <c r="J2132" i="1"/>
  <c r="I2133" i="1"/>
  <c r="J2133" i="1"/>
  <c r="I2134" i="1"/>
  <c r="J2134" i="1"/>
  <c r="I2135" i="1"/>
  <c r="J2135" i="1"/>
  <c r="I2136" i="1"/>
  <c r="J2136" i="1"/>
  <c r="I2137" i="1"/>
  <c r="J2137" i="1"/>
  <c r="I2138" i="1"/>
  <c r="J2138" i="1"/>
  <c r="I2139" i="1"/>
  <c r="J2139" i="1"/>
  <c r="I2140" i="1"/>
  <c r="J2140" i="1"/>
  <c r="I2141" i="1"/>
  <c r="J2141" i="1"/>
  <c r="I2142" i="1"/>
  <c r="J2142" i="1"/>
  <c r="I2143" i="1"/>
  <c r="J2143" i="1"/>
  <c r="I2144" i="1"/>
  <c r="J2144" i="1"/>
  <c r="I2145" i="1"/>
  <c r="J2145" i="1"/>
  <c r="I2146" i="1"/>
  <c r="J2146" i="1"/>
  <c r="I2147" i="1"/>
  <c r="J2147" i="1"/>
  <c r="I2148" i="1"/>
  <c r="J2148" i="1"/>
  <c r="I2149" i="1"/>
  <c r="J2149" i="1"/>
  <c r="I2150" i="1"/>
  <c r="J2150" i="1"/>
  <c r="I2151" i="1"/>
  <c r="J2151" i="1"/>
  <c r="I2152" i="1"/>
  <c r="J2152" i="1"/>
  <c r="I2153" i="1"/>
  <c r="J2153" i="1"/>
  <c r="I2154" i="1"/>
  <c r="J2154" i="1"/>
  <c r="I2155" i="1"/>
  <c r="J2155" i="1"/>
  <c r="I2156" i="1"/>
  <c r="J2156" i="1"/>
  <c r="I2157" i="1"/>
  <c r="J2157" i="1"/>
  <c r="I2158" i="1"/>
  <c r="J2158" i="1"/>
  <c r="I2159" i="1"/>
  <c r="J2159" i="1"/>
  <c r="I2160" i="1"/>
  <c r="J2160" i="1"/>
  <c r="I2161" i="1"/>
  <c r="J2161" i="1"/>
  <c r="I2162" i="1"/>
  <c r="J2162" i="1"/>
  <c r="I2163" i="1"/>
  <c r="J2163" i="1"/>
  <c r="I2164" i="1"/>
  <c r="J2164" i="1"/>
  <c r="I2165" i="1"/>
  <c r="J2165" i="1"/>
  <c r="I2166" i="1"/>
  <c r="J2166" i="1"/>
  <c r="I2167" i="1"/>
  <c r="J2167" i="1"/>
  <c r="I2168" i="1"/>
  <c r="J2168" i="1"/>
  <c r="I2169" i="1"/>
  <c r="J2169" i="1"/>
  <c r="I2170" i="1"/>
  <c r="J2170" i="1"/>
  <c r="I2171" i="1"/>
  <c r="J2171" i="1"/>
  <c r="I2172" i="1"/>
  <c r="J2172" i="1"/>
  <c r="I2173" i="1"/>
  <c r="J2173" i="1"/>
  <c r="I2174" i="1"/>
  <c r="J2174" i="1"/>
  <c r="I2175" i="1"/>
  <c r="J2175" i="1"/>
  <c r="I2176" i="1"/>
  <c r="J2176" i="1"/>
  <c r="I2177" i="1"/>
  <c r="J2177" i="1"/>
  <c r="I2178" i="1"/>
  <c r="J2178" i="1"/>
  <c r="I2179" i="1"/>
  <c r="J2179" i="1"/>
  <c r="I2180" i="1"/>
  <c r="J2180" i="1"/>
  <c r="I2181" i="1"/>
  <c r="J2181" i="1"/>
  <c r="I2182" i="1"/>
  <c r="J2182" i="1"/>
  <c r="I2183" i="1"/>
  <c r="J2183" i="1"/>
  <c r="I2184" i="1"/>
  <c r="J2184" i="1"/>
  <c r="I2185" i="1"/>
  <c r="J2185" i="1"/>
  <c r="I2186" i="1"/>
  <c r="J2186" i="1"/>
  <c r="I2187" i="1"/>
  <c r="J2187" i="1"/>
  <c r="I2188" i="1"/>
  <c r="J2188" i="1"/>
  <c r="I2189" i="1"/>
  <c r="J2189" i="1"/>
  <c r="I2190" i="1"/>
  <c r="J2190" i="1"/>
  <c r="I2191" i="1"/>
  <c r="J2191" i="1"/>
  <c r="I2192" i="1"/>
  <c r="J2192" i="1"/>
  <c r="I2193" i="1"/>
  <c r="J2193" i="1"/>
  <c r="I2194" i="1"/>
  <c r="J2194" i="1"/>
  <c r="I2195" i="1"/>
  <c r="J2195" i="1"/>
  <c r="I2196" i="1"/>
  <c r="J2196" i="1"/>
  <c r="I2197" i="1"/>
  <c r="J2197" i="1"/>
  <c r="I2198" i="1"/>
  <c r="J2198" i="1"/>
  <c r="I2199" i="1"/>
  <c r="J2199" i="1"/>
  <c r="I2200" i="1"/>
  <c r="J2200" i="1"/>
  <c r="I2201" i="1"/>
  <c r="J2201" i="1"/>
  <c r="I2202" i="1"/>
  <c r="J2202" i="1"/>
  <c r="I2203" i="1"/>
  <c r="J2203" i="1"/>
  <c r="I2204" i="1"/>
  <c r="J2204" i="1"/>
  <c r="I2205" i="1"/>
  <c r="J2205" i="1"/>
  <c r="I2206" i="1"/>
  <c r="J2206" i="1"/>
  <c r="I2207" i="1"/>
  <c r="J2207" i="1"/>
  <c r="I2208" i="1"/>
  <c r="J2208" i="1"/>
  <c r="I2209" i="1"/>
  <c r="J2209" i="1"/>
  <c r="I2210" i="1"/>
  <c r="J2210" i="1"/>
  <c r="I2211" i="1"/>
  <c r="J2211" i="1"/>
  <c r="I2212" i="1"/>
  <c r="J2212" i="1"/>
  <c r="I2213" i="1"/>
  <c r="J2213" i="1"/>
  <c r="I2214" i="1"/>
  <c r="J2214" i="1"/>
  <c r="I2215" i="1"/>
  <c r="J2215" i="1"/>
  <c r="I2216" i="1"/>
  <c r="J2216" i="1"/>
  <c r="I2217" i="1"/>
  <c r="J2217" i="1"/>
  <c r="I2218" i="1"/>
  <c r="J2218" i="1"/>
  <c r="I2219" i="1"/>
  <c r="J2219" i="1"/>
  <c r="I2220" i="1"/>
  <c r="J2220" i="1"/>
  <c r="I2221" i="1"/>
  <c r="J2221" i="1"/>
  <c r="I2222" i="1"/>
  <c r="J2222" i="1"/>
  <c r="I2223" i="1"/>
  <c r="J2223" i="1"/>
  <c r="I2224" i="1"/>
  <c r="J2224" i="1"/>
  <c r="I2225" i="1"/>
  <c r="J2225" i="1"/>
  <c r="I2226" i="1"/>
  <c r="J2226" i="1"/>
  <c r="I2227" i="1"/>
  <c r="J2227" i="1"/>
  <c r="I2228" i="1"/>
  <c r="J2228" i="1"/>
  <c r="I2229" i="1"/>
  <c r="J2229" i="1"/>
  <c r="I2230" i="1"/>
  <c r="J2230" i="1"/>
  <c r="I2231" i="1"/>
  <c r="J2231" i="1"/>
  <c r="I2232" i="1"/>
  <c r="J2232" i="1"/>
  <c r="I2233" i="1"/>
  <c r="J2233" i="1"/>
  <c r="I2234" i="1"/>
  <c r="J2234" i="1"/>
  <c r="I2235" i="1"/>
  <c r="J2235" i="1"/>
  <c r="I2236" i="1"/>
  <c r="J2236" i="1"/>
  <c r="I2237" i="1"/>
  <c r="J2237" i="1"/>
  <c r="I2238" i="1"/>
  <c r="J2238" i="1"/>
  <c r="I2239" i="1"/>
  <c r="J2239" i="1"/>
  <c r="I2240" i="1"/>
  <c r="J2240" i="1"/>
  <c r="I2241" i="1"/>
  <c r="J2241" i="1"/>
  <c r="I2242" i="1"/>
  <c r="J2242" i="1"/>
  <c r="I2243" i="1"/>
  <c r="J2243" i="1"/>
  <c r="I2244" i="1"/>
  <c r="J2244" i="1"/>
  <c r="I2245" i="1"/>
  <c r="J2245" i="1"/>
  <c r="I2246" i="1"/>
  <c r="J2246" i="1"/>
  <c r="I2247" i="1"/>
  <c r="J2247" i="1"/>
  <c r="I2248" i="1"/>
  <c r="J2248" i="1"/>
  <c r="I2249" i="1"/>
  <c r="J2249" i="1"/>
  <c r="I2250" i="1"/>
  <c r="J2250" i="1"/>
  <c r="I2251" i="1"/>
  <c r="J2251" i="1"/>
  <c r="I2252" i="1"/>
  <c r="J2252" i="1"/>
  <c r="I2253" i="1"/>
  <c r="J2253" i="1"/>
  <c r="I2254" i="1"/>
  <c r="J2254" i="1"/>
  <c r="I2255" i="1"/>
  <c r="J2255" i="1"/>
  <c r="I2256" i="1"/>
  <c r="J2256" i="1"/>
  <c r="I2257" i="1"/>
  <c r="J2257" i="1"/>
  <c r="I2258" i="1"/>
  <c r="J2258" i="1"/>
  <c r="I2259" i="1"/>
  <c r="J2259" i="1"/>
  <c r="I2260" i="1"/>
  <c r="J2260" i="1"/>
  <c r="I2261" i="1"/>
  <c r="J2261" i="1"/>
  <c r="I2262" i="1"/>
  <c r="J2262" i="1"/>
  <c r="I2263" i="1"/>
  <c r="J2263" i="1"/>
  <c r="I2264" i="1"/>
  <c r="J2264" i="1"/>
  <c r="I2265" i="1"/>
  <c r="J2265" i="1"/>
  <c r="I2266" i="1"/>
  <c r="J2266" i="1"/>
  <c r="I2267" i="1"/>
  <c r="J2267" i="1"/>
  <c r="I2268" i="1"/>
  <c r="J2268" i="1"/>
  <c r="I2269" i="1"/>
  <c r="J2269" i="1"/>
  <c r="I2270" i="1"/>
  <c r="J2270" i="1"/>
  <c r="I2271" i="1"/>
  <c r="J2271" i="1"/>
  <c r="I2272" i="1"/>
  <c r="J2272" i="1"/>
  <c r="I2273" i="1"/>
  <c r="J2273" i="1"/>
  <c r="I2274" i="1"/>
  <c r="J2274" i="1"/>
  <c r="I2275" i="1"/>
  <c r="J2275" i="1"/>
  <c r="I2276" i="1"/>
  <c r="J2276" i="1"/>
  <c r="I2277" i="1"/>
  <c r="J2277" i="1"/>
  <c r="I2278" i="1"/>
  <c r="J2278" i="1"/>
  <c r="I2279" i="1"/>
  <c r="J2279" i="1"/>
  <c r="I2280" i="1"/>
  <c r="J2280" i="1"/>
  <c r="I2281" i="1"/>
  <c r="J2281" i="1"/>
  <c r="I2282" i="1"/>
  <c r="J2282" i="1"/>
  <c r="I2283" i="1"/>
  <c r="J2283" i="1"/>
  <c r="I2284" i="1"/>
  <c r="J2284" i="1"/>
  <c r="I2285" i="1"/>
  <c r="J2285" i="1"/>
  <c r="I2286" i="1"/>
  <c r="J2286" i="1"/>
  <c r="I2287" i="1"/>
  <c r="J2287" i="1"/>
  <c r="I2288" i="1"/>
  <c r="J2288" i="1"/>
  <c r="I2289" i="1"/>
  <c r="J2289" i="1"/>
  <c r="I2290" i="1"/>
  <c r="J2290" i="1"/>
  <c r="I2291" i="1"/>
  <c r="J2291" i="1"/>
  <c r="I2292" i="1"/>
  <c r="J2292" i="1"/>
  <c r="I2293" i="1"/>
  <c r="J2293" i="1"/>
  <c r="I2294" i="1"/>
  <c r="J2294" i="1"/>
  <c r="I2295" i="1"/>
  <c r="J2295" i="1"/>
  <c r="I2296" i="1"/>
  <c r="J2296" i="1"/>
  <c r="I2297" i="1"/>
  <c r="J2297" i="1"/>
  <c r="I2298" i="1"/>
  <c r="J2298" i="1"/>
  <c r="I2299" i="1"/>
  <c r="J2299" i="1"/>
  <c r="I2300" i="1"/>
  <c r="J2300" i="1"/>
  <c r="I2301" i="1"/>
  <c r="J2301" i="1"/>
  <c r="I2302" i="1"/>
  <c r="J2302" i="1"/>
  <c r="I2303" i="1"/>
  <c r="J2303" i="1"/>
  <c r="I2304" i="1"/>
  <c r="J2304" i="1"/>
  <c r="I2305" i="1"/>
  <c r="J2305" i="1"/>
  <c r="I2306" i="1"/>
  <c r="J2306" i="1"/>
  <c r="I2307" i="1"/>
  <c r="J2307" i="1"/>
  <c r="I2308" i="1"/>
  <c r="J2308" i="1"/>
  <c r="I2309" i="1"/>
  <c r="J2309" i="1"/>
  <c r="I2310" i="1"/>
  <c r="J2310" i="1"/>
  <c r="I2311" i="1"/>
  <c r="J2311" i="1"/>
  <c r="I2312" i="1"/>
  <c r="J2312" i="1"/>
  <c r="I2313" i="1"/>
  <c r="J2313" i="1"/>
  <c r="I2314" i="1"/>
  <c r="J2314" i="1"/>
  <c r="I2315" i="1"/>
  <c r="J2315" i="1"/>
  <c r="I2316" i="1"/>
  <c r="J2316" i="1"/>
  <c r="I2317" i="1"/>
  <c r="J2317" i="1"/>
  <c r="I2318" i="1"/>
  <c r="J2318" i="1"/>
  <c r="I2319" i="1"/>
  <c r="J2319" i="1"/>
  <c r="I2320" i="1"/>
  <c r="J2320" i="1"/>
  <c r="I2321" i="1"/>
  <c r="J2321" i="1"/>
  <c r="I2322" i="1"/>
  <c r="J2322" i="1"/>
  <c r="I2323" i="1"/>
  <c r="J2323" i="1"/>
  <c r="I2324" i="1"/>
  <c r="J2324" i="1"/>
  <c r="I2325" i="1"/>
  <c r="J2325" i="1"/>
  <c r="I2326" i="1"/>
  <c r="J2326" i="1"/>
  <c r="I2327" i="1"/>
  <c r="J2327" i="1"/>
  <c r="I2328" i="1"/>
  <c r="J2328" i="1"/>
  <c r="I2329" i="1"/>
  <c r="J2329" i="1"/>
  <c r="I2330" i="1"/>
  <c r="J2330" i="1"/>
  <c r="I2331" i="1"/>
  <c r="J2331" i="1"/>
  <c r="I2332" i="1"/>
  <c r="J2332" i="1"/>
  <c r="I2333" i="1"/>
  <c r="J2333" i="1"/>
  <c r="I2334" i="1"/>
  <c r="J2334" i="1"/>
  <c r="I2335" i="1"/>
  <c r="J2335" i="1"/>
  <c r="I2336" i="1"/>
  <c r="J2336" i="1"/>
  <c r="I2337" i="1"/>
  <c r="J2337" i="1"/>
  <c r="I2338" i="1"/>
  <c r="J2338" i="1"/>
  <c r="I2339" i="1"/>
  <c r="J2339" i="1"/>
  <c r="I2340" i="1"/>
  <c r="J2340" i="1"/>
  <c r="I2341" i="1"/>
  <c r="J2341" i="1"/>
  <c r="I2342" i="1"/>
  <c r="J2342" i="1"/>
  <c r="I2343" i="1"/>
  <c r="J2343" i="1"/>
  <c r="I2344" i="1"/>
  <c r="J2344" i="1"/>
  <c r="I2345" i="1"/>
  <c r="J2345" i="1"/>
  <c r="I2346" i="1"/>
  <c r="J2346" i="1"/>
  <c r="I2347" i="1"/>
  <c r="J2347" i="1"/>
  <c r="I2348" i="1"/>
  <c r="J2348" i="1"/>
  <c r="I2349" i="1"/>
  <c r="J2349" i="1"/>
  <c r="I2350" i="1"/>
  <c r="J2350" i="1"/>
  <c r="I2351" i="1"/>
  <c r="J2351" i="1"/>
  <c r="I2352" i="1"/>
  <c r="J2352" i="1"/>
  <c r="I2353" i="1"/>
  <c r="J2353" i="1"/>
  <c r="I2354" i="1"/>
  <c r="J2354" i="1"/>
  <c r="I2355" i="1"/>
  <c r="J2355" i="1"/>
  <c r="I2356" i="1"/>
  <c r="J2356" i="1"/>
  <c r="I2357" i="1"/>
  <c r="J2357" i="1"/>
  <c r="I2358" i="1"/>
  <c r="J2358" i="1"/>
  <c r="I2359" i="1"/>
  <c r="J2359" i="1"/>
  <c r="I2360" i="1"/>
  <c r="J2360" i="1"/>
  <c r="I2361" i="1"/>
  <c r="J2361" i="1"/>
  <c r="I2362" i="1"/>
  <c r="J2362" i="1"/>
  <c r="I2363" i="1"/>
  <c r="J2363" i="1"/>
  <c r="I2364" i="1"/>
  <c r="J2364" i="1"/>
  <c r="I2365" i="1"/>
  <c r="J2365" i="1"/>
  <c r="I2366" i="1"/>
  <c r="J2366" i="1"/>
  <c r="I2367" i="1"/>
  <c r="J2367" i="1"/>
  <c r="I2368" i="1"/>
  <c r="J2368" i="1"/>
  <c r="I2369" i="1"/>
  <c r="J2369" i="1"/>
  <c r="I2370" i="1"/>
  <c r="J2370" i="1"/>
  <c r="I2371" i="1"/>
  <c r="J2371" i="1"/>
  <c r="I2372" i="1"/>
  <c r="J2372" i="1"/>
  <c r="I2373" i="1"/>
  <c r="J2373" i="1"/>
  <c r="I2374" i="1"/>
  <c r="J2374" i="1"/>
  <c r="I2375" i="1"/>
  <c r="J2375" i="1"/>
  <c r="I2376" i="1"/>
  <c r="J2376" i="1"/>
  <c r="I2377" i="1"/>
  <c r="J2377" i="1"/>
  <c r="I2378" i="1"/>
  <c r="J2378" i="1"/>
  <c r="I2379" i="1"/>
  <c r="J2379" i="1"/>
  <c r="I2380" i="1"/>
  <c r="J2380" i="1"/>
  <c r="I2381" i="1"/>
  <c r="J2381" i="1"/>
  <c r="I2382" i="1"/>
  <c r="J2382" i="1"/>
  <c r="I2383" i="1"/>
  <c r="J2383" i="1"/>
  <c r="I2384" i="1"/>
  <c r="J2384" i="1"/>
  <c r="I2385" i="1"/>
  <c r="J2385" i="1"/>
  <c r="I2386" i="1"/>
  <c r="J2386" i="1"/>
  <c r="I2387" i="1"/>
  <c r="J2387" i="1"/>
  <c r="I2388" i="1"/>
  <c r="J2388" i="1"/>
  <c r="I2389" i="1"/>
  <c r="J2389" i="1"/>
  <c r="I2390" i="1"/>
  <c r="J2390" i="1"/>
  <c r="I2391" i="1"/>
  <c r="J2391" i="1"/>
  <c r="I2392" i="1"/>
  <c r="J2392" i="1"/>
  <c r="I2393" i="1"/>
  <c r="J2393" i="1"/>
  <c r="I2394" i="1"/>
  <c r="J2394" i="1"/>
  <c r="I2395" i="1"/>
  <c r="J2395" i="1"/>
  <c r="I2396" i="1"/>
  <c r="J2396" i="1"/>
  <c r="I2397" i="1"/>
  <c r="J2397" i="1"/>
  <c r="I2398" i="1"/>
  <c r="J2398" i="1"/>
  <c r="I2399" i="1"/>
  <c r="J2399" i="1"/>
  <c r="I2400" i="1"/>
  <c r="J2400" i="1"/>
  <c r="I2401" i="1"/>
  <c r="J2401" i="1"/>
  <c r="I2402" i="1"/>
  <c r="J2402" i="1"/>
  <c r="I2403" i="1"/>
  <c r="J2403" i="1"/>
  <c r="I2404" i="1"/>
  <c r="J2404" i="1"/>
  <c r="I2405" i="1"/>
  <c r="J2405" i="1"/>
  <c r="I2406" i="1"/>
  <c r="J2406" i="1"/>
  <c r="I2407" i="1"/>
  <c r="J2407" i="1"/>
  <c r="I2408" i="1"/>
  <c r="J2408" i="1"/>
  <c r="I2409" i="1"/>
  <c r="J2409" i="1"/>
  <c r="I2410" i="1"/>
  <c r="J2410" i="1"/>
  <c r="I2411" i="1"/>
  <c r="J2411" i="1"/>
  <c r="I2412" i="1"/>
  <c r="J2412" i="1"/>
  <c r="I2413" i="1"/>
  <c r="J2413" i="1"/>
  <c r="I2414" i="1"/>
  <c r="J2414" i="1"/>
  <c r="I2415" i="1"/>
  <c r="J2415" i="1"/>
  <c r="I2416" i="1"/>
  <c r="J2416" i="1"/>
  <c r="I2417" i="1"/>
  <c r="J2417" i="1"/>
  <c r="I2418" i="1"/>
  <c r="J2418" i="1"/>
  <c r="I2419" i="1"/>
  <c r="J2419" i="1"/>
  <c r="I2420" i="1"/>
  <c r="J2420" i="1"/>
  <c r="I2421" i="1"/>
  <c r="J2421" i="1"/>
  <c r="I2422" i="1"/>
  <c r="J2422" i="1"/>
  <c r="I2423" i="1"/>
  <c r="J2423" i="1"/>
  <c r="I2424" i="1"/>
  <c r="J2424" i="1"/>
  <c r="I2425" i="1"/>
  <c r="J2425" i="1"/>
  <c r="I2426" i="1"/>
  <c r="J2426" i="1"/>
  <c r="I2427" i="1"/>
  <c r="J2427" i="1"/>
  <c r="I2428" i="1"/>
  <c r="J2428" i="1"/>
  <c r="I2429" i="1"/>
  <c r="J2429" i="1"/>
  <c r="I2430" i="1"/>
  <c r="J2430" i="1"/>
  <c r="I2431" i="1"/>
  <c r="J2431" i="1"/>
  <c r="I2432" i="1"/>
  <c r="J2432" i="1"/>
  <c r="I2433" i="1"/>
  <c r="J2433" i="1"/>
  <c r="I2434" i="1"/>
  <c r="J2434" i="1"/>
  <c r="I2435" i="1"/>
  <c r="J2435" i="1"/>
  <c r="I2436" i="1"/>
  <c r="J2436" i="1"/>
  <c r="I2437" i="1"/>
  <c r="J2437" i="1"/>
  <c r="I2438" i="1"/>
  <c r="J2438" i="1"/>
  <c r="I2439" i="1"/>
  <c r="J2439" i="1"/>
  <c r="I2440" i="1"/>
  <c r="J2440" i="1"/>
  <c r="I2441" i="1"/>
  <c r="J2441" i="1"/>
  <c r="I2442" i="1"/>
  <c r="J2442" i="1"/>
  <c r="I2443" i="1"/>
  <c r="J2443" i="1"/>
  <c r="I2444" i="1"/>
  <c r="J2444" i="1"/>
  <c r="I2445" i="1"/>
  <c r="J2445" i="1"/>
  <c r="I2446" i="1"/>
  <c r="J2446" i="1"/>
  <c r="I2447" i="1"/>
  <c r="J2447" i="1"/>
  <c r="I2448" i="1"/>
  <c r="J2448" i="1"/>
  <c r="I2449" i="1"/>
  <c r="J2449" i="1"/>
  <c r="I2450" i="1"/>
  <c r="J2450" i="1"/>
  <c r="I2451" i="1"/>
  <c r="J2451" i="1"/>
  <c r="I2452" i="1"/>
  <c r="J2452" i="1"/>
  <c r="I2453" i="1"/>
  <c r="J2453" i="1"/>
  <c r="I2454" i="1"/>
  <c r="J2454" i="1"/>
  <c r="I2455" i="1"/>
  <c r="J2455" i="1"/>
  <c r="I2456" i="1"/>
  <c r="J2456" i="1"/>
  <c r="I2457" i="1"/>
  <c r="J2457" i="1"/>
  <c r="I2458" i="1"/>
  <c r="J2458" i="1"/>
  <c r="I2459" i="1"/>
  <c r="J2459" i="1"/>
  <c r="I2460" i="1"/>
  <c r="J2460" i="1"/>
  <c r="I2461" i="1"/>
  <c r="J2461" i="1"/>
  <c r="I2462" i="1"/>
  <c r="J2462" i="1"/>
  <c r="I2463" i="1"/>
  <c r="J2463" i="1"/>
  <c r="I2464" i="1"/>
  <c r="J2464" i="1"/>
  <c r="I2465" i="1"/>
  <c r="J2465" i="1"/>
  <c r="I2466" i="1"/>
  <c r="J2466" i="1"/>
  <c r="I2467" i="1"/>
  <c r="J2467" i="1"/>
  <c r="I2468" i="1"/>
  <c r="J2468" i="1"/>
  <c r="I2469" i="1"/>
  <c r="J2469" i="1"/>
  <c r="I2470" i="1"/>
  <c r="J2470" i="1"/>
  <c r="I2471" i="1"/>
  <c r="J2471" i="1"/>
  <c r="I2472" i="1"/>
  <c r="J2472" i="1"/>
  <c r="I2473" i="1"/>
  <c r="J2473" i="1"/>
  <c r="I2474" i="1"/>
  <c r="J2474" i="1"/>
  <c r="I2475" i="1"/>
  <c r="J2475" i="1"/>
  <c r="I2476" i="1"/>
  <c r="J2476" i="1"/>
  <c r="I2477" i="1"/>
  <c r="J2477" i="1"/>
  <c r="I2478" i="1"/>
  <c r="J2478" i="1"/>
  <c r="I2479" i="1"/>
  <c r="J2479" i="1"/>
  <c r="I2480" i="1"/>
  <c r="J2480" i="1"/>
  <c r="I2481" i="1"/>
  <c r="J2481" i="1"/>
  <c r="I2482" i="1"/>
  <c r="J2482" i="1"/>
  <c r="I2483" i="1"/>
  <c r="J2483" i="1"/>
  <c r="I2484" i="1"/>
  <c r="J2484" i="1"/>
  <c r="I2485" i="1"/>
  <c r="J2485" i="1"/>
  <c r="I2486" i="1"/>
  <c r="J2486" i="1"/>
  <c r="I2487" i="1"/>
  <c r="J2487" i="1"/>
  <c r="I2488" i="1"/>
  <c r="J2488" i="1"/>
  <c r="I2489" i="1"/>
  <c r="J2489" i="1"/>
  <c r="I2490" i="1"/>
  <c r="J2490" i="1"/>
  <c r="I2491" i="1"/>
  <c r="J2491" i="1"/>
  <c r="I2492" i="1"/>
  <c r="J2492" i="1"/>
  <c r="I2493" i="1"/>
  <c r="J2493" i="1"/>
  <c r="I2494" i="1"/>
  <c r="J2494" i="1"/>
  <c r="I2495" i="1"/>
  <c r="J2495" i="1"/>
  <c r="I2496" i="1"/>
  <c r="J2496" i="1"/>
  <c r="I2497" i="1"/>
  <c r="J2497" i="1"/>
  <c r="I2498" i="1"/>
  <c r="J2498" i="1"/>
  <c r="I2499" i="1"/>
  <c r="J2499" i="1"/>
  <c r="I2500" i="1"/>
  <c r="J2500" i="1"/>
  <c r="I2501" i="1"/>
  <c r="J2501" i="1"/>
  <c r="I2502" i="1"/>
  <c r="J2502" i="1"/>
  <c r="I2503" i="1"/>
  <c r="J2503" i="1"/>
  <c r="I2504" i="1"/>
  <c r="J2504" i="1"/>
  <c r="I2505" i="1"/>
  <c r="J2505" i="1"/>
  <c r="I2506" i="1"/>
  <c r="J2506" i="1"/>
  <c r="I2507" i="1"/>
  <c r="J2507" i="1"/>
  <c r="I2508" i="1"/>
  <c r="J2508" i="1"/>
  <c r="I2509" i="1"/>
  <c r="J2509" i="1"/>
  <c r="I2510" i="1"/>
  <c r="J2510" i="1"/>
  <c r="I2511" i="1"/>
  <c r="J2511" i="1"/>
  <c r="I2512" i="1"/>
  <c r="J2512" i="1"/>
  <c r="I2513" i="1"/>
  <c r="J2513" i="1"/>
  <c r="I2514" i="1"/>
  <c r="J2514" i="1"/>
  <c r="I2515" i="1"/>
  <c r="J2515" i="1"/>
  <c r="I2516" i="1"/>
  <c r="J2516" i="1"/>
  <c r="I2517" i="1"/>
  <c r="J2517" i="1"/>
  <c r="I2518" i="1"/>
  <c r="J2518" i="1"/>
  <c r="I2519" i="1"/>
  <c r="J2519" i="1"/>
  <c r="I2520" i="1"/>
  <c r="J2520" i="1"/>
  <c r="I2521" i="1"/>
  <c r="J2521" i="1"/>
  <c r="I2522" i="1"/>
  <c r="J2522" i="1"/>
  <c r="I2523" i="1"/>
  <c r="J2523" i="1"/>
  <c r="I2524" i="1"/>
  <c r="J2524" i="1"/>
  <c r="I2525" i="1"/>
  <c r="J2525" i="1"/>
  <c r="I2526" i="1"/>
  <c r="J2526" i="1"/>
  <c r="I2527" i="1"/>
  <c r="J2527" i="1"/>
  <c r="I2528" i="1"/>
  <c r="J2528" i="1"/>
  <c r="I2529" i="1"/>
  <c r="J2529" i="1"/>
  <c r="I2530" i="1"/>
  <c r="J2530" i="1"/>
  <c r="I2531" i="1"/>
  <c r="J2531" i="1"/>
  <c r="I2532" i="1"/>
  <c r="J2532" i="1"/>
  <c r="I2533" i="1"/>
  <c r="J2533" i="1"/>
  <c r="I2534" i="1"/>
  <c r="J2534" i="1"/>
  <c r="I2535" i="1"/>
  <c r="J2535" i="1"/>
  <c r="I2536" i="1"/>
  <c r="J2536" i="1"/>
  <c r="I2537" i="1"/>
  <c r="J2537" i="1"/>
  <c r="I2538" i="1"/>
  <c r="J2538" i="1"/>
  <c r="I2539" i="1"/>
  <c r="J2539" i="1"/>
  <c r="I2540" i="1"/>
  <c r="J2540" i="1"/>
  <c r="I2541" i="1"/>
  <c r="J2541" i="1"/>
  <c r="I2542" i="1"/>
  <c r="J2542" i="1"/>
  <c r="I2543" i="1"/>
  <c r="J2543" i="1"/>
  <c r="I2544" i="1"/>
  <c r="J2544" i="1"/>
  <c r="I2545" i="1"/>
  <c r="J2545" i="1"/>
  <c r="I2546" i="1"/>
  <c r="J2546" i="1"/>
  <c r="I2547" i="1"/>
  <c r="J2547" i="1"/>
  <c r="I2548" i="1"/>
  <c r="J2548" i="1"/>
  <c r="I2549" i="1"/>
  <c r="J2549" i="1"/>
  <c r="I2550" i="1"/>
  <c r="J2550" i="1"/>
  <c r="I2551" i="1"/>
  <c r="J2551" i="1"/>
  <c r="I2552" i="1"/>
  <c r="J2552" i="1"/>
  <c r="I2553" i="1"/>
  <c r="J2553" i="1"/>
  <c r="I2554" i="1"/>
  <c r="J2554" i="1"/>
  <c r="I2555" i="1"/>
  <c r="J2555" i="1"/>
  <c r="I2556" i="1"/>
  <c r="J2556" i="1"/>
  <c r="I2557" i="1"/>
  <c r="J2557" i="1"/>
  <c r="I2558" i="1"/>
  <c r="J2558" i="1"/>
  <c r="I2559" i="1"/>
  <c r="J2559" i="1"/>
  <c r="I2560" i="1"/>
  <c r="J2560" i="1"/>
  <c r="I2561" i="1"/>
  <c r="J2561" i="1"/>
  <c r="I2562" i="1"/>
  <c r="J2562" i="1"/>
  <c r="I2563" i="1"/>
  <c r="J2563" i="1"/>
  <c r="I2564" i="1"/>
  <c r="J2564" i="1"/>
  <c r="I2565" i="1"/>
  <c r="J2565" i="1"/>
  <c r="I2566" i="1"/>
  <c r="J2566" i="1"/>
  <c r="I2567" i="1"/>
  <c r="J2567" i="1"/>
  <c r="I2568" i="1"/>
  <c r="J2568" i="1"/>
  <c r="I2569" i="1"/>
  <c r="J2569" i="1"/>
  <c r="I2570" i="1"/>
  <c r="J2570" i="1"/>
  <c r="I2571" i="1"/>
  <c r="J2571" i="1"/>
  <c r="I2572" i="1"/>
  <c r="J2572" i="1"/>
  <c r="I2573" i="1"/>
  <c r="J2573" i="1"/>
  <c r="I2574" i="1"/>
  <c r="J2574" i="1"/>
  <c r="I2575" i="1"/>
  <c r="J2575" i="1"/>
  <c r="I2576" i="1"/>
  <c r="J2576" i="1"/>
  <c r="I2577" i="1"/>
  <c r="J2577" i="1"/>
  <c r="I2578" i="1"/>
  <c r="J2578" i="1"/>
  <c r="I2579" i="1"/>
  <c r="J2579" i="1"/>
  <c r="I2580" i="1"/>
  <c r="J2580" i="1"/>
  <c r="I2581" i="1"/>
  <c r="J2581" i="1"/>
  <c r="I2582" i="1"/>
  <c r="J2582" i="1"/>
  <c r="I2583" i="1"/>
  <c r="J2583" i="1"/>
  <c r="I2584" i="1"/>
  <c r="J2584" i="1"/>
  <c r="I2585" i="1"/>
  <c r="J2585" i="1"/>
  <c r="I2586" i="1"/>
  <c r="J2586" i="1"/>
  <c r="I2587" i="1"/>
  <c r="J2587" i="1"/>
  <c r="I2588" i="1"/>
  <c r="J2588" i="1"/>
  <c r="I2589" i="1"/>
  <c r="J2589" i="1"/>
  <c r="I2590" i="1"/>
  <c r="J2590" i="1"/>
  <c r="I2591" i="1"/>
  <c r="J2591" i="1"/>
  <c r="I2592" i="1"/>
  <c r="J2592" i="1"/>
  <c r="I2593" i="1"/>
  <c r="J2593" i="1"/>
  <c r="I2594" i="1"/>
  <c r="J2594" i="1"/>
  <c r="I2595" i="1"/>
  <c r="J2595" i="1"/>
  <c r="I2596" i="1"/>
  <c r="J2596" i="1"/>
  <c r="I2597" i="1"/>
  <c r="J2597" i="1"/>
  <c r="I2598" i="1"/>
  <c r="J2598" i="1"/>
  <c r="I2599" i="1"/>
  <c r="J2599" i="1"/>
  <c r="I2600" i="1"/>
  <c r="J2600" i="1"/>
  <c r="I2601" i="1"/>
  <c r="J2601" i="1"/>
  <c r="I2602" i="1"/>
  <c r="J2602" i="1"/>
  <c r="I2603" i="1"/>
  <c r="J2603" i="1"/>
  <c r="I2604" i="1"/>
  <c r="J2604" i="1"/>
  <c r="I2605" i="1"/>
  <c r="J2605" i="1"/>
  <c r="I2606" i="1"/>
  <c r="J2606" i="1"/>
  <c r="I2607" i="1"/>
  <c r="J2607" i="1"/>
  <c r="I2608" i="1"/>
  <c r="J2608" i="1"/>
  <c r="I2609" i="1"/>
  <c r="J2609" i="1"/>
  <c r="I2610" i="1"/>
  <c r="J2610" i="1"/>
  <c r="I2611" i="1"/>
  <c r="J2611" i="1"/>
  <c r="I2612" i="1"/>
  <c r="J2612" i="1"/>
  <c r="I2613" i="1"/>
  <c r="J2613" i="1"/>
  <c r="I2614" i="1"/>
  <c r="J2614" i="1"/>
  <c r="I2615" i="1"/>
  <c r="J2615" i="1"/>
  <c r="I2616" i="1"/>
  <c r="J2616" i="1"/>
  <c r="I2617" i="1"/>
  <c r="J2617" i="1"/>
  <c r="I2618" i="1"/>
  <c r="J2618" i="1"/>
  <c r="I2619" i="1"/>
  <c r="J2619" i="1"/>
  <c r="I2620" i="1"/>
  <c r="J2620" i="1"/>
  <c r="I2621" i="1"/>
  <c r="J2621" i="1"/>
  <c r="I2622" i="1"/>
  <c r="J2622" i="1"/>
  <c r="I2623" i="1"/>
  <c r="J2623" i="1"/>
  <c r="I2624" i="1"/>
  <c r="J2624" i="1"/>
  <c r="I2625" i="1"/>
  <c r="J2625" i="1"/>
  <c r="I2626" i="1"/>
  <c r="J2626" i="1"/>
  <c r="I2627" i="1"/>
  <c r="J2627" i="1"/>
  <c r="I2628" i="1"/>
  <c r="J2628" i="1"/>
  <c r="I2629" i="1"/>
  <c r="J2629" i="1"/>
  <c r="I2630" i="1"/>
  <c r="J2630" i="1"/>
  <c r="I2631" i="1"/>
  <c r="J2631" i="1"/>
  <c r="I2632" i="1"/>
  <c r="J2632" i="1"/>
  <c r="I2633" i="1"/>
  <c r="J2633" i="1"/>
  <c r="I2634" i="1"/>
  <c r="J2634" i="1"/>
  <c r="I2635" i="1"/>
  <c r="J2635" i="1"/>
  <c r="I2636" i="1"/>
  <c r="J2636" i="1"/>
  <c r="I2637" i="1"/>
  <c r="J2637" i="1"/>
  <c r="I2638" i="1"/>
  <c r="J2638" i="1"/>
  <c r="I2639" i="1"/>
  <c r="J2639" i="1"/>
  <c r="I2640" i="1"/>
  <c r="J2640" i="1"/>
  <c r="I2641" i="1"/>
  <c r="J2641" i="1"/>
  <c r="I2642" i="1"/>
  <c r="J2642" i="1"/>
  <c r="I2643" i="1"/>
  <c r="J2643" i="1"/>
  <c r="I2644" i="1"/>
  <c r="J2644" i="1"/>
  <c r="I2645" i="1"/>
  <c r="J2645" i="1"/>
  <c r="I2646" i="1"/>
  <c r="J2646" i="1"/>
  <c r="I2647" i="1"/>
  <c r="J2647" i="1"/>
  <c r="I2648" i="1"/>
  <c r="J2648" i="1"/>
  <c r="I2649" i="1"/>
  <c r="J2649" i="1"/>
  <c r="I2650" i="1"/>
  <c r="J2650" i="1"/>
  <c r="I2651" i="1"/>
  <c r="J2651" i="1"/>
  <c r="I2652" i="1"/>
  <c r="J2652" i="1"/>
  <c r="I2653" i="1"/>
  <c r="J2653" i="1"/>
  <c r="I2654" i="1"/>
  <c r="J2654" i="1"/>
  <c r="I2655" i="1"/>
  <c r="J2655" i="1"/>
  <c r="I2656" i="1"/>
  <c r="J2656" i="1"/>
  <c r="I2657" i="1"/>
  <c r="J2657" i="1"/>
  <c r="I2658" i="1"/>
  <c r="J2658" i="1"/>
  <c r="I2659" i="1"/>
  <c r="J2659" i="1"/>
  <c r="I2660" i="1"/>
  <c r="J2660" i="1"/>
  <c r="I2661" i="1"/>
  <c r="J2661" i="1"/>
  <c r="I2662" i="1"/>
  <c r="J2662" i="1"/>
  <c r="I2663" i="1"/>
  <c r="J2663" i="1"/>
  <c r="I2664" i="1"/>
  <c r="J2664" i="1"/>
  <c r="I2665" i="1"/>
  <c r="J2665" i="1"/>
  <c r="I2666" i="1"/>
  <c r="J2666" i="1"/>
  <c r="I2667" i="1"/>
  <c r="J2667" i="1"/>
  <c r="I2668" i="1"/>
  <c r="J2668" i="1"/>
  <c r="I2669" i="1"/>
  <c r="J2669" i="1"/>
  <c r="I2670" i="1"/>
  <c r="J2670" i="1"/>
  <c r="I2671" i="1"/>
  <c r="J2671" i="1"/>
  <c r="I2672" i="1"/>
  <c r="J2672" i="1"/>
  <c r="I2673" i="1"/>
  <c r="J2673" i="1"/>
  <c r="I2674" i="1"/>
  <c r="J2674" i="1"/>
  <c r="I2675" i="1"/>
  <c r="J2675" i="1"/>
  <c r="I2676" i="1"/>
  <c r="J2676" i="1"/>
  <c r="I2677" i="1"/>
  <c r="J2677" i="1"/>
  <c r="I2678" i="1"/>
  <c r="J2678" i="1"/>
  <c r="I2679" i="1"/>
  <c r="J2679" i="1"/>
  <c r="I2680" i="1"/>
  <c r="J2680" i="1"/>
  <c r="I2681" i="1"/>
  <c r="J2681" i="1"/>
  <c r="I2682" i="1"/>
  <c r="J2682" i="1"/>
  <c r="I2683" i="1"/>
  <c r="J2683" i="1"/>
  <c r="I2684" i="1"/>
  <c r="J2684" i="1"/>
  <c r="I2685" i="1"/>
  <c r="J2685" i="1"/>
  <c r="I2686" i="1"/>
  <c r="J2686" i="1"/>
  <c r="I2687" i="1"/>
  <c r="J2687" i="1"/>
  <c r="I2688" i="1"/>
  <c r="J2688" i="1"/>
  <c r="I2689" i="1"/>
  <c r="J2689" i="1"/>
  <c r="I2690" i="1"/>
  <c r="J2690" i="1"/>
  <c r="I2691" i="1"/>
  <c r="J2691" i="1"/>
  <c r="I2692" i="1"/>
  <c r="J2692" i="1"/>
  <c r="I2693" i="1"/>
  <c r="J2693" i="1"/>
  <c r="I2694" i="1"/>
  <c r="J2694" i="1"/>
  <c r="I2695" i="1"/>
  <c r="J2695" i="1"/>
  <c r="I2696" i="1"/>
  <c r="J2696" i="1"/>
  <c r="I2697" i="1"/>
  <c r="J2697" i="1"/>
  <c r="I2698" i="1"/>
  <c r="J2698" i="1"/>
  <c r="I2699" i="1"/>
  <c r="J2699" i="1"/>
  <c r="I2700" i="1"/>
  <c r="J2700" i="1"/>
  <c r="I2701" i="1"/>
  <c r="J2701" i="1"/>
  <c r="I2702" i="1"/>
  <c r="J2702" i="1"/>
  <c r="I2703" i="1"/>
  <c r="J2703" i="1"/>
  <c r="I2704" i="1"/>
  <c r="J2704" i="1"/>
  <c r="I2705" i="1"/>
  <c r="J2705" i="1"/>
  <c r="I2706" i="1"/>
  <c r="J2706" i="1"/>
  <c r="I2707" i="1"/>
  <c r="J2707" i="1"/>
  <c r="I2708" i="1"/>
  <c r="J2708" i="1"/>
  <c r="I2709" i="1"/>
  <c r="J2709" i="1"/>
  <c r="I2710" i="1"/>
  <c r="J2710" i="1"/>
  <c r="I2711" i="1"/>
  <c r="J2711" i="1"/>
  <c r="I2712" i="1"/>
  <c r="J2712" i="1"/>
  <c r="I2713" i="1"/>
  <c r="J2713" i="1"/>
  <c r="I2714" i="1"/>
  <c r="J2714" i="1"/>
  <c r="I2715" i="1"/>
  <c r="J2715" i="1"/>
  <c r="I2716" i="1"/>
  <c r="J2716" i="1"/>
  <c r="I2717" i="1"/>
  <c r="J2717" i="1"/>
  <c r="I2718" i="1"/>
  <c r="J2718" i="1"/>
  <c r="I2719" i="1"/>
  <c r="J2719" i="1"/>
  <c r="I2720" i="1"/>
  <c r="J2720" i="1"/>
  <c r="I2721" i="1"/>
  <c r="J2721" i="1"/>
  <c r="I2722" i="1"/>
  <c r="J2722" i="1"/>
  <c r="I2723" i="1"/>
  <c r="J2723" i="1"/>
  <c r="I2724" i="1"/>
  <c r="J2724" i="1"/>
  <c r="I2725" i="1"/>
  <c r="J2725" i="1"/>
  <c r="I2726" i="1"/>
  <c r="J2726" i="1"/>
  <c r="I2727" i="1"/>
  <c r="J2727" i="1"/>
  <c r="I2728" i="1"/>
  <c r="J2728" i="1"/>
  <c r="I2729" i="1"/>
  <c r="J2729" i="1"/>
  <c r="I2730" i="1"/>
  <c r="J2730" i="1"/>
  <c r="I2731" i="1"/>
  <c r="J2731" i="1"/>
  <c r="I2732" i="1"/>
  <c r="J2732" i="1"/>
  <c r="I2733" i="1"/>
  <c r="J2733" i="1"/>
  <c r="I2734" i="1"/>
  <c r="J2734" i="1"/>
  <c r="I2735" i="1"/>
  <c r="J2735" i="1"/>
  <c r="I2736" i="1"/>
  <c r="J2736" i="1"/>
  <c r="I2737" i="1"/>
  <c r="J2737" i="1"/>
  <c r="I2738" i="1"/>
  <c r="J2738" i="1"/>
  <c r="I2739" i="1"/>
  <c r="J2739" i="1"/>
  <c r="I2740" i="1"/>
  <c r="J2740" i="1"/>
  <c r="I2741" i="1"/>
  <c r="J2741" i="1"/>
  <c r="I2742" i="1"/>
  <c r="J2742" i="1"/>
  <c r="I2743" i="1"/>
  <c r="J2743" i="1"/>
  <c r="I2744" i="1"/>
  <c r="J2744" i="1"/>
  <c r="I2745" i="1"/>
  <c r="J2745" i="1"/>
  <c r="I2746" i="1"/>
  <c r="J2746" i="1"/>
  <c r="I2747" i="1"/>
  <c r="J2747" i="1"/>
  <c r="I2748" i="1"/>
  <c r="J2748" i="1"/>
  <c r="I2749" i="1"/>
  <c r="J2749" i="1"/>
  <c r="I2750" i="1"/>
  <c r="J2750" i="1"/>
  <c r="I2751" i="1"/>
  <c r="J2751" i="1"/>
  <c r="I2752" i="1"/>
  <c r="J2752" i="1"/>
  <c r="I2753" i="1"/>
  <c r="J2753" i="1"/>
  <c r="I2754" i="1"/>
  <c r="J2754" i="1"/>
  <c r="I2755" i="1"/>
  <c r="J2755" i="1"/>
  <c r="I2756" i="1"/>
  <c r="J2756" i="1"/>
  <c r="I2757" i="1"/>
  <c r="J2757" i="1"/>
  <c r="I2758" i="1"/>
  <c r="J2758" i="1"/>
  <c r="I2759" i="1"/>
  <c r="J2759" i="1"/>
  <c r="I2760" i="1"/>
  <c r="J2760" i="1"/>
  <c r="I2761" i="1"/>
  <c r="J2761" i="1"/>
  <c r="I2762" i="1"/>
  <c r="J2762" i="1"/>
  <c r="I2763" i="1"/>
  <c r="J2763" i="1"/>
  <c r="I2764" i="1"/>
  <c r="J2764" i="1"/>
  <c r="I2765" i="1"/>
  <c r="J2765" i="1"/>
  <c r="I2766" i="1"/>
  <c r="J2766" i="1"/>
  <c r="I2767" i="1"/>
  <c r="J2767" i="1"/>
  <c r="I2768" i="1"/>
  <c r="J2768" i="1"/>
  <c r="I2769" i="1"/>
  <c r="J2769" i="1"/>
  <c r="I2770" i="1"/>
  <c r="J2770" i="1"/>
  <c r="I2771" i="1"/>
  <c r="J2771" i="1"/>
  <c r="I2772" i="1"/>
  <c r="J2772" i="1"/>
  <c r="I2773" i="1"/>
  <c r="J2773" i="1"/>
  <c r="I2774" i="1"/>
  <c r="J2774" i="1"/>
  <c r="I2775" i="1"/>
  <c r="J2775" i="1"/>
  <c r="I2776" i="1"/>
  <c r="J2776" i="1"/>
  <c r="I2777" i="1"/>
  <c r="J2777" i="1"/>
  <c r="I2778" i="1"/>
  <c r="J2778" i="1"/>
  <c r="I2779" i="1"/>
  <c r="J2779" i="1"/>
  <c r="I2780" i="1"/>
  <c r="J2780" i="1"/>
  <c r="I2781" i="1"/>
  <c r="J2781" i="1"/>
  <c r="I2782" i="1"/>
  <c r="J2782" i="1"/>
  <c r="I2783" i="1"/>
  <c r="J2783" i="1"/>
  <c r="I2784" i="1"/>
  <c r="J2784" i="1"/>
  <c r="I2785" i="1"/>
  <c r="J2785" i="1"/>
  <c r="I2786" i="1"/>
  <c r="J2786" i="1"/>
  <c r="I2787" i="1"/>
  <c r="J2787" i="1"/>
  <c r="I2788" i="1"/>
  <c r="J2788" i="1"/>
  <c r="I2789" i="1"/>
  <c r="J2789" i="1"/>
  <c r="I2790" i="1"/>
  <c r="J2790" i="1"/>
  <c r="I2791" i="1"/>
  <c r="J2791" i="1"/>
  <c r="I2792" i="1"/>
  <c r="J2792" i="1"/>
  <c r="I2793" i="1"/>
  <c r="J2793" i="1"/>
  <c r="I2794" i="1"/>
  <c r="J2794" i="1"/>
  <c r="I2795" i="1"/>
  <c r="J2795" i="1"/>
  <c r="I2796" i="1"/>
  <c r="J2796" i="1"/>
  <c r="I2797" i="1"/>
  <c r="J2797" i="1"/>
  <c r="I2798" i="1"/>
  <c r="J2798" i="1"/>
  <c r="I2799" i="1"/>
  <c r="J2799" i="1"/>
  <c r="I2800" i="1"/>
  <c r="J2800" i="1"/>
  <c r="I2801" i="1"/>
  <c r="J2801" i="1"/>
  <c r="I2802" i="1"/>
  <c r="J2802" i="1"/>
  <c r="I2803" i="1"/>
  <c r="J2803" i="1"/>
  <c r="I2804" i="1"/>
  <c r="J2804" i="1"/>
  <c r="I2805" i="1"/>
  <c r="J2805" i="1"/>
  <c r="I2806" i="1"/>
  <c r="J2806" i="1"/>
  <c r="I2807" i="1"/>
  <c r="J2807" i="1"/>
  <c r="I2808" i="1"/>
  <c r="J2808" i="1"/>
  <c r="I2809" i="1"/>
  <c r="J2809" i="1"/>
  <c r="I2810" i="1"/>
  <c r="J2810" i="1"/>
  <c r="I2811" i="1"/>
  <c r="J2811" i="1"/>
  <c r="I2812" i="1"/>
  <c r="J2812" i="1"/>
  <c r="I2813" i="1"/>
  <c r="J2813" i="1"/>
  <c r="I2814" i="1"/>
  <c r="J2814" i="1"/>
  <c r="I2815" i="1"/>
  <c r="J2815" i="1"/>
  <c r="I2816" i="1"/>
  <c r="J2816" i="1"/>
  <c r="I2817" i="1"/>
  <c r="J2817" i="1"/>
  <c r="I2818" i="1"/>
  <c r="J2818" i="1"/>
  <c r="I2819" i="1"/>
  <c r="J2819" i="1"/>
  <c r="I2820" i="1"/>
  <c r="J2820" i="1"/>
  <c r="I2821" i="1"/>
  <c r="J2821" i="1"/>
  <c r="I2822" i="1"/>
  <c r="J2822" i="1"/>
  <c r="I2823" i="1"/>
  <c r="J2823" i="1"/>
  <c r="I2824" i="1"/>
  <c r="J2824" i="1"/>
  <c r="I2825" i="1"/>
  <c r="J2825" i="1"/>
  <c r="I2826" i="1"/>
  <c r="J2826" i="1"/>
  <c r="I2827" i="1"/>
  <c r="J2827" i="1"/>
  <c r="I2828" i="1"/>
  <c r="J2828" i="1"/>
  <c r="I2829" i="1"/>
  <c r="J2829" i="1"/>
  <c r="I2830" i="1"/>
  <c r="J2830" i="1"/>
  <c r="I2831" i="1"/>
  <c r="J2831" i="1"/>
  <c r="I2832" i="1"/>
  <c r="J2832" i="1"/>
  <c r="I2833" i="1"/>
  <c r="J2833" i="1"/>
  <c r="I2834" i="1"/>
  <c r="J2834" i="1"/>
  <c r="I2835" i="1"/>
  <c r="J2835" i="1"/>
  <c r="I2836" i="1"/>
  <c r="J2836" i="1"/>
  <c r="I2837" i="1"/>
  <c r="J2837" i="1"/>
  <c r="I2838" i="1"/>
  <c r="J2838" i="1"/>
  <c r="I2839" i="1"/>
  <c r="J2839" i="1"/>
  <c r="I2840" i="1"/>
  <c r="J2840" i="1"/>
  <c r="I2841" i="1"/>
  <c r="J2841" i="1"/>
  <c r="I2842" i="1"/>
  <c r="J2842" i="1"/>
  <c r="I2843" i="1"/>
  <c r="J2843" i="1"/>
  <c r="I2844" i="1"/>
  <c r="J2844" i="1"/>
  <c r="I2845" i="1"/>
  <c r="J2845" i="1"/>
  <c r="I2846" i="1"/>
  <c r="J2846" i="1"/>
  <c r="I2847" i="1"/>
  <c r="J2847" i="1"/>
  <c r="I2848" i="1"/>
  <c r="J2848" i="1"/>
  <c r="I2849" i="1"/>
  <c r="J2849" i="1"/>
  <c r="I2850" i="1"/>
  <c r="J2850" i="1"/>
  <c r="I2851" i="1"/>
  <c r="J2851" i="1"/>
  <c r="I2852" i="1"/>
  <c r="J2852" i="1"/>
  <c r="I2853" i="1"/>
  <c r="J2853" i="1"/>
  <c r="I2854" i="1"/>
  <c r="J2854" i="1"/>
  <c r="I2855" i="1"/>
  <c r="J2855" i="1"/>
  <c r="I2856" i="1"/>
  <c r="J2856" i="1"/>
  <c r="I2857" i="1"/>
  <c r="J2857" i="1"/>
  <c r="I2858" i="1"/>
  <c r="J2858" i="1"/>
  <c r="I2859" i="1"/>
  <c r="J2859" i="1"/>
  <c r="I2860" i="1"/>
  <c r="J2860" i="1"/>
  <c r="I2861" i="1"/>
  <c r="J2861" i="1"/>
  <c r="I2862" i="1"/>
  <c r="J2862" i="1"/>
  <c r="I2863" i="1"/>
  <c r="J2863" i="1"/>
  <c r="I2864" i="1"/>
  <c r="J2864" i="1"/>
  <c r="I2865" i="1"/>
  <c r="J2865" i="1"/>
  <c r="I2866" i="1"/>
  <c r="J2866" i="1"/>
  <c r="I2867" i="1"/>
  <c r="J2867" i="1"/>
  <c r="I2868" i="1"/>
  <c r="J2868" i="1"/>
  <c r="I2869" i="1"/>
  <c r="J2869" i="1"/>
  <c r="I2870" i="1"/>
  <c r="J2870" i="1"/>
  <c r="I2871" i="1"/>
  <c r="J2871" i="1"/>
  <c r="I2872" i="1"/>
  <c r="J2872" i="1"/>
  <c r="I2873" i="1"/>
  <c r="J2873" i="1"/>
  <c r="I2874" i="1"/>
  <c r="J2874" i="1"/>
  <c r="I2875" i="1"/>
  <c r="J2875" i="1"/>
  <c r="I2876" i="1"/>
  <c r="J2876" i="1"/>
  <c r="I2877" i="1"/>
  <c r="J2877" i="1"/>
  <c r="I2878" i="1"/>
  <c r="J2878" i="1"/>
  <c r="I2879" i="1"/>
  <c r="J2879" i="1"/>
  <c r="I2880" i="1"/>
  <c r="J2880" i="1"/>
  <c r="I2881" i="1"/>
  <c r="J2881" i="1"/>
  <c r="I2882" i="1"/>
  <c r="J2882" i="1"/>
  <c r="I2883" i="1"/>
  <c r="J2883" i="1"/>
  <c r="I2884" i="1"/>
  <c r="J2884" i="1"/>
  <c r="I2885" i="1"/>
  <c r="J2885" i="1"/>
  <c r="I2886" i="1"/>
  <c r="J2886" i="1"/>
  <c r="I2887" i="1"/>
  <c r="J2887" i="1"/>
  <c r="I2888" i="1"/>
  <c r="J2888" i="1"/>
  <c r="I2889" i="1"/>
  <c r="J2889" i="1"/>
  <c r="I2890" i="1"/>
  <c r="J2890" i="1"/>
  <c r="I2891" i="1"/>
  <c r="J2891" i="1"/>
  <c r="I2892" i="1"/>
  <c r="J2892" i="1"/>
  <c r="I2893" i="1"/>
  <c r="J2893" i="1"/>
  <c r="I2894" i="1"/>
  <c r="J2894" i="1"/>
  <c r="I2895" i="1"/>
  <c r="J2895" i="1"/>
  <c r="I2896" i="1"/>
  <c r="J2896" i="1"/>
  <c r="I2897" i="1"/>
  <c r="J2897" i="1"/>
  <c r="I2898" i="1"/>
  <c r="J2898" i="1"/>
  <c r="I2899" i="1"/>
  <c r="J2899" i="1"/>
  <c r="I2900" i="1"/>
  <c r="J2900" i="1"/>
  <c r="I2901" i="1"/>
  <c r="J2901" i="1"/>
  <c r="I2902" i="1"/>
  <c r="J2902" i="1"/>
  <c r="I2903" i="1"/>
  <c r="J2903" i="1"/>
  <c r="I2904" i="1"/>
  <c r="J2904" i="1"/>
  <c r="I2905" i="1"/>
  <c r="J2905" i="1"/>
  <c r="I2906" i="1"/>
  <c r="J2906" i="1"/>
  <c r="I2907" i="1"/>
  <c r="J2907" i="1"/>
  <c r="I2908" i="1"/>
  <c r="J2908" i="1"/>
  <c r="I2909" i="1"/>
  <c r="J2909" i="1"/>
  <c r="I2910" i="1"/>
  <c r="J2910" i="1"/>
  <c r="I2911" i="1"/>
  <c r="J2911" i="1"/>
  <c r="I2912" i="1"/>
  <c r="J2912" i="1"/>
  <c r="I2913" i="1"/>
  <c r="J2913" i="1"/>
  <c r="I2914" i="1"/>
  <c r="J2914" i="1"/>
  <c r="I2915" i="1"/>
  <c r="J2915" i="1"/>
  <c r="I2916" i="1"/>
  <c r="J2916" i="1"/>
  <c r="I2917" i="1"/>
  <c r="J2917" i="1"/>
  <c r="I2918" i="1"/>
  <c r="J2918" i="1"/>
  <c r="I2919" i="1"/>
  <c r="J2919" i="1"/>
  <c r="I2920" i="1"/>
  <c r="J2920" i="1"/>
  <c r="I2921" i="1"/>
  <c r="J2921" i="1"/>
  <c r="I2922" i="1"/>
  <c r="J2922" i="1"/>
  <c r="I2923" i="1"/>
  <c r="J2923" i="1"/>
  <c r="I2924" i="1"/>
  <c r="J2924" i="1"/>
  <c r="I2925" i="1"/>
  <c r="J2925" i="1"/>
  <c r="I2926" i="1"/>
  <c r="J2926" i="1"/>
  <c r="I2927" i="1"/>
  <c r="J2927" i="1"/>
  <c r="I2928" i="1"/>
  <c r="J2928" i="1"/>
  <c r="I2929" i="1"/>
  <c r="J2929" i="1"/>
  <c r="I2930" i="1"/>
  <c r="J2930" i="1"/>
  <c r="I2931" i="1"/>
  <c r="J2931" i="1"/>
  <c r="I2932" i="1"/>
  <c r="J2932" i="1"/>
  <c r="I2933" i="1"/>
  <c r="J2933" i="1"/>
  <c r="I2934" i="1"/>
  <c r="J2934" i="1"/>
  <c r="I2935" i="1"/>
  <c r="J2935" i="1"/>
  <c r="I2936" i="1"/>
  <c r="J2936" i="1"/>
  <c r="I2937" i="1"/>
  <c r="J2937" i="1"/>
  <c r="I2938" i="1"/>
  <c r="J2938" i="1"/>
  <c r="I2939" i="1"/>
  <c r="J2939" i="1"/>
  <c r="I2940" i="1"/>
  <c r="J2940" i="1"/>
  <c r="I2941" i="1"/>
  <c r="J2941" i="1"/>
  <c r="I2942" i="1"/>
  <c r="J2942" i="1"/>
  <c r="I2943" i="1"/>
  <c r="J2943" i="1"/>
  <c r="I2944" i="1"/>
  <c r="J2944" i="1"/>
  <c r="I2945" i="1"/>
  <c r="J2945" i="1"/>
  <c r="I2946" i="1"/>
  <c r="J2946" i="1"/>
  <c r="I2947" i="1"/>
  <c r="J2947" i="1"/>
  <c r="I2948" i="1"/>
  <c r="J2948" i="1"/>
  <c r="I2949" i="1"/>
  <c r="J2949" i="1"/>
  <c r="I2950" i="1"/>
  <c r="J2950" i="1"/>
  <c r="I2951" i="1"/>
  <c r="J2951" i="1"/>
  <c r="I2952" i="1"/>
  <c r="J2952" i="1"/>
  <c r="I2953" i="1"/>
  <c r="J2953" i="1"/>
  <c r="I2954" i="1"/>
  <c r="J2954" i="1"/>
  <c r="I2955" i="1"/>
  <c r="J2955" i="1"/>
  <c r="I2956" i="1"/>
  <c r="J2956" i="1"/>
  <c r="I2957" i="1"/>
  <c r="J2957" i="1"/>
  <c r="I2958" i="1"/>
  <c r="J2958" i="1"/>
  <c r="I2959" i="1"/>
  <c r="J2959" i="1"/>
  <c r="I2960" i="1"/>
  <c r="J2960" i="1"/>
  <c r="I2961" i="1"/>
  <c r="J2961" i="1"/>
  <c r="I2962" i="1"/>
  <c r="J2962" i="1"/>
  <c r="I2963" i="1"/>
  <c r="J2963" i="1"/>
  <c r="I2964" i="1"/>
  <c r="J2964" i="1"/>
  <c r="I2965" i="1"/>
  <c r="J2965" i="1"/>
  <c r="I2966" i="1"/>
  <c r="J2966" i="1"/>
  <c r="I2967" i="1"/>
  <c r="J2967" i="1"/>
  <c r="I2968" i="1"/>
  <c r="J2968" i="1"/>
  <c r="I2969" i="1"/>
  <c r="J2969" i="1"/>
  <c r="I2970" i="1"/>
  <c r="J2970" i="1"/>
  <c r="I2971" i="1"/>
  <c r="J2971" i="1"/>
  <c r="I2972" i="1"/>
  <c r="J2972" i="1"/>
  <c r="I2973" i="1"/>
  <c r="J2973" i="1"/>
  <c r="I2974" i="1"/>
  <c r="J2974" i="1"/>
  <c r="I2975" i="1"/>
  <c r="J2975" i="1"/>
  <c r="I2976" i="1"/>
  <c r="J2976" i="1"/>
  <c r="I2977" i="1"/>
  <c r="J2977" i="1"/>
  <c r="I2978" i="1"/>
  <c r="J2978" i="1"/>
  <c r="I2979" i="1"/>
  <c r="J2979" i="1"/>
  <c r="I2980" i="1"/>
  <c r="J2980" i="1"/>
  <c r="I2981" i="1"/>
  <c r="J2981" i="1"/>
  <c r="I2982" i="1"/>
  <c r="J2982" i="1"/>
  <c r="I2983" i="1"/>
  <c r="J2983" i="1"/>
  <c r="I2984" i="1"/>
  <c r="J2984" i="1"/>
  <c r="I2985" i="1"/>
  <c r="J2985" i="1"/>
  <c r="I2986" i="1"/>
  <c r="J2986" i="1"/>
  <c r="I2987" i="1"/>
  <c r="J2987" i="1"/>
  <c r="I2988" i="1"/>
  <c r="J2988" i="1"/>
  <c r="I2989" i="1"/>
  <c r="J2989" i="1"/>
  <c r="I2990" i="1"/>
  <c r="J2990" i="1"/>
  <c r="I2991" i="1"/>
  <c r="J299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K922" i="1" l="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K236" i="1" l="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K3" i="1" l="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 i="1"/>
  <c r="CG7" i="25" l="1"/>
  <c r="BH5" i="25"/>
  <c r="BE5" i="25"/>
  <c r="BB5" i="25"/>
  <c r="AY5" i="25"/>
  <c r="AV5" i="25"/>
  <c r="AS5" i="25"/>
  <c r="AM5" i="25"/>
  <c r="AJ5" i="25"/>
  <c r="AG5" i="25"/>
  <c r="AD5" i="25"/>
  <c r="AA5" i="25"/>
  <c r="W5" i="25"/>
  <c r="T5" i="25"/>
  <c r="Q5" i="25"/>
  <c r="I5" i="25"/>
  <c r="F5" i="25"/>
  <c r="BH5" i="24"/>
  <c r="BE5" i="24"/>
  <c r="BB5" i="24"/>
  <c r="AY5" i="24"/>
  <c r="AV5" i="24"/>
  <c r="AS5" i="24"/>
  <c r="AP5" i="24"/>
  <c r="AM5" i="24"/>
  <c r="AJ5" i="24"/>
  <c r="AG5" i="24"/>
  <c r="AD5" i="24"/>
  <c r="AA5" i="24"/>
  <c r="W5" i="24"/>
  <c r="T5" i="24"/>
  <c r="Q5" i="24"/>
  <c r="I5" i="24"/>
  <c r="F5" i="24"/>
  <c r="A10" i="4" l="1"/>
  <c r="A5" i="3"/>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 i="1"/>
  <c r="B24" i="28" l="1"/>
  <c r="L11" i="24"/>
  <c r="N11" i="24" s="1"/>
  <c r="BG74" i="25"/>
  <c r="Z74" i="25"/>
  <c r="Y40" i="25"/>
  <c r="X74" i="25"/>
  <c r="Z40" i="25"/>
  <c r="X71" i="25"/>
  <c r="Y74" i="25"/>
  <c r="X40" i="25"/>
  <c r="D40" i="25"/>
  <c r="L19" i="24"/>
  <c r="L12" i="24"/>
  <c r="L15" i="24"/>
  <c r="L20" i="24"/>
  <c r="L13" i="24"/>
  <c r="L10" i="24"/>
  <c r="L14" i="24"/>
  <c r="L8" i="24"/>
  <c r="L18" i="24"/>
  <c r="L17" i="24"/>
  <c r="N17" i="24" s="1"/>
  <c r="L16" i="24"/>
  <c r="L21" i="24"/>
  <c r="AL43" i="25"/>
  <c r="AL51" i="25"/>
  <c r="AL59" i="25"/>
  <c r="AL72" i="25"/>
  <c r="AL44" i="25"/>
  <c r="AL52" i="25"/>
  <c r="AL60" i="25"/>
  <c r="AL68" i="25"/>
  <c r="AL69" i="25"/>
  <c r="AL70" i="25"/>
  <c r="AL47" i="25"/>
  <c r="AL71" i="25"/>
  <c r="AL45" i="25"/>
  <c r="AL53" i="25"/>
  <c r="AL61" i="25"/>
  <c r="AL55" i="25"/>
  <c r="AL46" i="25"/>
  <c r="AL54" i="25"/>
  <c r="AL62" i="25"/>
  <c r="AL63" i="25"/>
  <c r="AL40" i="25"/>
  <c r="AL48" i="25"/>
  <c r="AL56" i="25"/>
  <c r="AL64" i="25"/>
  <c r="AL41" i="25"/>
  <c r="AL49" i="25"/>
  <c r="AL57" i="25"/>
  <c r="AL65" i="25"/>
  <c r="AL73" i="25"/>
  <c r="AL42" i="25"/>
  <c r="AL50" i="25"/>
  <c r="AL58" i="25"/>
  <c r="AL66" i="25"/>
  <c r="AL74" i="25"/>
  <c r="AL67" i="25"/>
  <c r="H64" i="25"/>
  <c r="H54" i="25"/>
  <c r="H44" i="25"/>
  <c r="H74" i="25"/>
  <c r="H56" i="25"/>
  <c r="H42" i="25"/>
  <c r="H40" i="25"/>
  <c r="H61" i="25"/>
  <c r="H48" i="25"/>
  <c r="H55" i="25"/>
  <c r="H68" i="25"/>
  <c r="H65" i="25"/>
  <c r="H45" i="25"/>
  <c r="H51" i="25"/>
  <c r="H49" i="25"/>
  <c r="H70" i="25"/>
  <c r="H73" i="25"/>
  <c r="H57" i="25"/>
  <c r="H41" i="25"/>
  <c r="H53" i="25"/>
  <c r="H60" i="25"/>
  <c r="H58" i="25"/>
  <c r="H67" i="25"/>
  <c r="H47" i="25"/>
  <c r="H50" i="25"/>
  <c r="H62" i="25"/>
  <c r="H69" i="25"/>
  <c r="H59" i="25"/>
  <c r="H71" i="25"/>
  <c r="H46" i="25"/>
  <c r="H66" i="25"/>
  <c r="H72" i="25"/>
  <c r="H63" i="25"/>
  <c r="H43" i="25"/>
  <c r="H52" i="25"/>
  <c r="BA68" i="25"/>
  <c r="AB68" i="25"/>
  <c r="P68" i="25"/>
  <c r="D68" i="25"/>
  <c r="BA58" i="25"/>
  <c r="AB58" i="25"/>
  <c r="P58" i="25"/>
  <c r="D58" i="25"/>
  <c r="BA48" i="25"/>
  <c r="AB48" i="25"/>
  <c r="P48" i="25"/>
  <c r="D48" i="25"/>
  <c r="AZ68" i="25"/>
  <c r="Z68" i="25"/>
  <c r="O68" i="25"/>
  <c r="AZ58" i="25"/>
  <c r="Z58" i="25"/>
  <c r="O58" i="25"/>
  <c r="AZ48" i="25"/>
  <c r="Z48" i="25"/>
  <c r="O48" i="25"/>
  <c r="AK68" i="25"/>
  <c r="Y68" i="25"/>
  <c r="AX68" i="25"/>
  <c r="AW68" i="25"/>
  <c r="BG68" i="25"/>
  <c r="AU68" i="25"/>
  <c r="AH68" i="25"/>
  <c r="V68" i="25"/>
  <c r="K68" i="25"/>
  <c r="BG58" i="25"/>
  <c r="AU58" i="25"/>
  <c r="AH58" i="25"/>
  <c r="V58" i="25"/>
  <c r="K58" i="25"/>
  <c r="BG48" i="25"/>
  <c r="AU48" i="25"/>
  <c r="AH48" i="25"/>
  <c r="V48" i="25"/>
  <c r="K48" i="25"/>
  <c r="BF68" i="25"/>
  <c r="AT68" i="25"/>
  <c r="AF68" i="25"/>
  <c r="U68" i="25"/>
  <c r="J68" i="25"/>
  <c r="BF58" i="25"/>
  <c r="AT58" i="25"/>
  <c r="AF58" i="25"/>
  <c r="U58" i="25"/>
  <c r="J58" i="25"/>
  <c r="BF48" i="25"/>
  <c r="AT48" i="25"/>
  <c r="AF48" i="25"/>
  <c r="U48" i="25"/>
  <c r="J48" i="25"/>
  <c r="BD68" i="25"/>
  <c r="AR68" i="25"/>
  <c r="AE68" i="25"/>
  <c r="S68" i="25"/>
  <c r="G68" i="25"/>
  <c r="BD58" i="25"/>
  <c r="AR58" i="25"/>
  <c r="AE58" i="25"/>
  <c r="S58" i="25"/>
  <c r="G58" i="25"/>
  <c r="BD48" i="25"/>
  <c r="AR48" i="25"/>
  <c r="AE48" i="25"/>
  <c r="S48" i="25"/>
  <c r="G48" i="25"/>
  <c r="BC68" i="25"/>
  <c r="AQ68" i="25"/>
  <c r="AC68" i="25"/>
  <c r="R68" i="25"/>
  <c r="E68" i="25"/>
  <c r="BC58" i="25"/>
  <c r="AQ58" i="25"/>
  <c r="AC58" i="25"/>
  <c r="R58" i="25"/>
  <c r="E58" i="25"/>
  <c r="BC48" i="25"/>
  <c r="AQ48" i="25"/>
  <c r="AC48" i="25"/>
  <c r="R48" i="25"/>
  <c r="E48" i="25"/>
  <c r="Y58" i="25"/>
  <c r="AW48" i="25"/>
  <c r="X58" i="25"/>
  <c r="AK48" i="25"/>
  <c r="AM48" i="25" s="1"/>
  <c r="AI48" i="25"/>
  <c r="M58" i="25"/>
  <c r="Y48" i="25"/>
  <c r="M68" i="25"/>
  <c r="AX58" i="25"/>
  <c r="X48" i="25"/>
  <c r="AI58" i="25"/>
  <c r="AI68" i="25"/>
  <c r="AW58" i="25"/>
  <c r="M48" i="25"/>
  <c r="N48" i="25" s="1"/>
  <c r="X68" i="25"/>
  <c r="AX48" i="25"/>
  <c r="AK58" i="25"/>
  <c r="L8" i="25"/>
  <c r="L2" i="25" s="1"/>
  <c r="AW56" i="25"/>
  <c r="AI56" i="25"/>
  <c r="AF56" i="25"/>
  <c r="AC56" i="25"/>
  <c r="P56" i="25"/>
  <c r="Y72" i="25"/>
  <c r="AF72" i="25"/>
  <c r="AQ72" i="25"/>
  <c r="AB72" i="25"/>
  <c r="AX51" i="25"/>
  <c r="BG51" i="25"/>
  <c r="U51" i="25"/>
  <c r="R51" i="25"/>
  <c r="E51" i="25"/>
  <c r="BA46" i="25"/>
  <c r="O46" i="25"/>
  <c r="AF46" i="25"/>
  <c r="AQ46" i="25"/>
  <c r="P54" i="25"/>
  <c r="Y54" i="25"/>
  <c r="AH54" i="25"/>
  <c r="BC54" i="25"/>
  <c r="AE54" i="25"/>
  <c r="AW62" i="25"/>
  <c r="K62" i="25"/>
  <c r="J62" i="25"/>
  <c r="AQ70" i="25"/>
  <c r="D70" i="25"/>
  <c r="BD70" i="25"/>
  <c r="AK70" i="25"/>
  <c r="AH41" i="25"/>
  <c r="BD41" i="25"/>
  <c r="P41" i="25"/>
  <c r="AZ41" i="25"/>
  <c r="AI41" i="25"/>
  <c r="BA49" i="25"/>
  <c r="O49" i="25"/>
  <c r="AE49" i="25"/>
  <c r="BD57" i="25"/>
  <c r="R57" i="25"/>
  <c r="AK57" i="25"/>
  <c r="AM57" i="25" s="1"/>
  <c r="K57" i="25"/>
  <c r="V57" i="25"/>
  <c r="S65" i="25"/>
  <c r="AW65" i="25"/>
  <c r="U65" i="25"/>
  <c r="AQ73" i="25"/>
  <c r="BF56" i="25"/>
  <c r="X56" i="25"/>
  <c r="U56" i="25"/>
  <c r="R56" i="25"/>
  <c r="D56" i="25"/>
  <c r="M72" i="25"/>
  <c r="U72" i="25"/>
  <c r="K72" i="25"/>
  <c r="BC72" i="25"/>
  <c r="AK51" i="25"/>
  <c r="AU51" i="25"/>
  <c r="J51" i="25"/>
  <c r="P51" i="25"/>
  <c r="AX46" i="25"/>
  <c r="BG46" i="25"/>
  <c r="U46" i="25"/>
  <c r="AC46" i="25"/>
  <c r="D54" i="25"/>
  <c r="M54" i="25"/>
  <c r="V54" i="25"/>
  <c r="E54" i="25"/>
  <c r="BD54" i="25"/>
  <c r="AB62" i="25"/>
  <c r="AI62" i="25"/>
  <c r="BD62" i="25"/>
  <c r="AK62" i="25"/>
  <c r="AM62" i="25" s="1"/>
  <c r="AC70" i="25"/>
  <c r="AZ70" i="25"/>
  <c r="BG70" i="25"/>
  <c r="U70" i="25"/>
  <c r="G70" i="25"/>
  <c r="V41" i="25"/>
  <c r="AR41" i="25"/>
  <c r="D41" i="25"/>
  <c r="R41" i="25"/>
  <c r="AC41" i="25"/>
  <c r="AX49" i="25"/>
  <c r="BG49" i="25"/>
  <c r="BF38" i="25" s="1"/>
  <c r="S49" i="25"/>
  <c r="AR57" i="25"/>
  <c r="E57" i="25"/>
  <c r="Y57" i="25"/>
  <c r="AU57" i="25"/>
  <c r="G65" i="25"/>
  <c r="H36" i="25" s="1"/>
  <c r="AB65" i="25"/>
  <c r="AI65" i="25"/>
  <c r="J65" i="25"/>
  <c r="BF65" i="25"/>
  <c r="BG36" i="25" s="1"/>
  <c r="AT56" i="25"/>
  <c r="J56" i="25"/>
  <c r="E56" i="25"/>
  <c r="AZ72" i="25"/>
  <c r="BA21" i="25" s="1"/>
  <c r="AW72" i="25"/>
  <c r="J72" i="25"/>
  <c r="V72" i="25"/>
  <c r="U21" i="25" s="1"/>
  <c r="Y51" i="25"/>
  <c r="AH51" i="25"/>
  <c r="BD51" i="25"/>
  <c r="BA51" i="25"/>
  <c r="AB46" i="25"/>
  <c r="AK46" i="25"/>
  <c r="AU46" i="25"/>
  <c r="J46" i="25"/>
  <c r="AR46" i="25"/>
  <c r="AZ54" i="25"/>
  <c r="AW54" i="25"/>
  <c r="K54" i="25"/>
  <c r="AR54" i="25"/>
  <c r="BC62" i="25"/>
  <c r="P62" i="25"/>
  <c r="X62" i="25"/>
  <c r="U62" i="25"/>
  <c r="G62" i="25"/>
  <c r="R70" i="25"/>
  <c r="AU70" i="25"/>
  <c r="AX70" i="25"/>
  <c r="AE70" i="25"/>
  <c r="K41" i="25"/>
  <c r="AE41" i="25"/>
  <c r="AX41" i="25"/>
  <c r="AW41" i="25"/>
  <c r="Z41" i="25"/>
  <c r="AB49" i="25"/>
  <c r="AK49" i="25"/>
  <c r="AU49" i="25"/>
  <c r="BD49" i="25"/>
  <c r="BC38" i="25" s="1"/>
  <c r="AE57" i="25"/>
  <c r="BA57" i="25"/>
  <c r="M57" i="25"/>
  <c r="N57" i="25" s="1"/>
  <c r="J57" i="25"/>
  <c r="O57" i="25"/>
  <c r="BC65" i="25"/>
  <c r="BD36" i="25" s="1"/>
  <c r="P65" i="25"/>
  <c r="X65" i="25"/>
  <c r="AH65" i="25"/>
  <c r="AI36" i="25" s="1"/>
  <c r="BD73" i="25"/>
  <c r="R73" i="25"/>
  <c r="AK73" i="25"/>
  <c r="BD56" i="25"/>
  <c r="BG56" i="25"/>
  <c r="BA56" i="25"/>
  <c r="AI72" i="25"/>
  <c r="BD72" i="25"/>
  <c r="BC21" i="25" s="1"/>
  <c r="E72" i="25"/>
  <c r="AU72" i="25"/>
  <c r="M51" i="25"/>
  <c r="V51" i="25"/>
  <c r="AR51" i="25"/>
  <c r="D51" i="25"/>
  <c r="P46" i="25"/>
  <c r="Y46" i="25"/>
  <c r="AH46" i="25"/>
  <c r="R46" i="25"/>
  <c r="AE46" i="25"/>
  <c r="AI54" i="25"/>
  <c r="BF54" i="25"/>
  <c r="AQ54" i="25"/>
  <c r="AQ62" i="25"/>
  <c r="D62" i="25"/>
  <c r="AX62" i="25"/>
  <c r="AF62" i="25"/>
  <c r="E70" i="25"/>
  <c r="Z70" i="25"/>
  <c r="AH70" i="25"/>
  <c r="S70" i="25"/>
  <c r="AF70" i="25"/>
  <c r="BF41" i="25"/>
  <c r="S41" i="25"/>
  <c r="AK41" i="25"/>
  <c r="O41" i="25"/>
  <c r="BC49" i="25"/>
  <c r="P49" i="25"/>
  <c r="O38" i="25" s="1"/>
  <c r="Y49" i="25"/>
  <c r="AH49" i="25"/>
  <c r="G49" i="25"/>
  <c r="H38" i="25" s="1"/>
  <c r="S57" i="25"/>
  <c r="AW57" i="25"/>
  <c r="AH57" i="25"/>
  <c r="AZ57" i="25"/>
  <c r="AQ65" i="25"/>
  <c r="D65" i="25"/>
  <c r="AR56" i="25"/>
  <c r="AH56" i="25"/>
  <c r="AJ56" i="25" s="1"/>
  <c r="AE56" i="25"/>
  <c r="AG56" i="25" s="1"/>
  <c r="AB56" i="25"/>
  <c r="AD56" i="25" s="1"/>
  <c r="Z72" i="25"/>
  <c r="X72" i="25"/>
  <c r="AR72" i="25"/>
  <c r="AQ21" i="25" s="1"/>
  <c r="AH72" i="25"/>
  <c r="R72" i="25"/>
  <c r="AZ51" i="25"/>
  <c r="AW51" i="25"/>
  <c r="K51" i="25"/>
  <c r="AE51" i="25"/>
  <c r="D46" i="25"/>
  <c r="M46" i="25"/>
  <c r="V46" i="25"/>
  <c r="BD46" i="25"/>
  <c r="S46" i="25"/>
  <c r="Z54" i="25"/>
  <c r="X54" i="25"/>
  <c r="AT54" i="25"/>
  <c r="AC54" i="25"/>
  <c r="AC62" i="25"/>
  <c r="AZ62" i="25"/>
  <c r="BG62" i="25"/>
  <c r="S62" i="25"/>
  <c r="BF62" i="25"/>
  <c r="BA70" i="25"/>
  <c r="O70" i="25"/>
  <c r="V70" i="25"/>
  <c r="AT70" i="25"/>
  <c r="AT41" i="25"/>
  <c r="G41" i="25"/>
  <c r="Y41" i="25"/>
  <c r="AQ41" i="25"/>
  <c r="AQ49" i="25"/>
  <c r="D49" i="25"/>
  <c r="M49" i="25"/>
  <c r="V49" i="25"/>
  <c r="AT49" i="25"/>
  <c r="G57" i="25"/>
  <c r="AB57" i="25"/>
  <c r="AI57" i="25"/>
  <c r="AF57" i="25"/>
  <c r="U57" i="25"/>
  <c r="W57" i="25" s="1"/>
  <c r="AC65" i="25"/>
  <c r="AB36" i="25" s="1"/>
  <c r="AX65" i="25"/>
  <c r="AW36" i="25" s="1"/>
  <c r="AU65" i="25"/>
  <c r="BG65" i="25"/>
  <c r="BF36" i="25" s="1"/>
  <c r="AE73" i="25"/>
  <c r="BA73" i="25"/>
  <c r="M73" i="25"/>
  <c r="AZ56" i="25"/>
  <c r="BB56" i="25" s="1"/>
  <c r="AK56" i="25"/>
  <c r="AM56" i="25" s="1"/>
  <c r="V56" i="25"/>
  <c r="S56" i="25"/>
  <c r="Z56" i="25"/>
  <c r="O72" i="25"/>
  <c r="AE72" i="25"/>
  <c r="D72" i="25"/>
  <c r="P72" i="25"/>
  <c r="AI51" i="25"/>
  <c r="BF51" i="25"/>
  <c r="S51" i="25"/>
  <c r="BC51" i="25"/>
  <c r="AZ46" i="25"/>
  <c r="AW46" i="25"/>
  <c r="K46" i="25"/>
  <c r="G46" i="25"/>
  <c r="BA54" i="25"/>
  <c r="O54" i="25"/>
  <c r="Q54" i="25" s="1"/>
  <c r="AF54" i="25"/>
  <c r="R54" i="25"/>
  <c r="R62" i="25"/>
  <c r="T62" i="25" s="1"/>
  <c r="AU62" i="25"/>
  <c r="AT62" i="25"/>
  <c r="Y62" i="25"/>
  <c r="AW70" i="25"/>
  <c r="K70" i="25"/>
  <c r="M70" i="25"/>
  <c r="AF41" i="25"/>
  <c r="BA41" i="25"/>
  <c r="M41" i="25"/>
  <c r="AC49" i="25"/>
  <c r="AB38" i="25" s="1"/>
  <c r="AZ49" i="25"/>
  <c r="AW49" i="25"/>
  <c r="K49" i="25"/>
  <c r="U49" i="25"/>
  <c r="BC57" i="25"/>
  <c r="BE57" i="25" s="1"/>
  <c r="P57" i="25"/>
  <c r="X57" i="25"/>
  <c r="BG57" i="25"/>
  <c r="BD65" i="25"/>
  <c r="BC36" i="25" s="1"/>
  <c r="R65" i="25"/>
  <c r="AK65" i="25"/>
  <c r="O65" i="25"/>
  <c r="Y56" i="25"/>
  <c r="K56" i="25"/>
  <c r="G56" i="25"/>
  <c r="O56" i="25"/>
  <c r="Q56" i="25" s="1"/>
  <c r="AX72" i="25"/>
  <c r="AW21" i="25" s="1"/>
  <c r="BF72" i="25"/>
  <c r="S72" i="25"/>
  <c r="R21" i="25" s="1"/>
  <c r="AC72" i="25"/>
  <c r="AB21" i="25" s="1"/>
  <c r="BA72" i="25"/>
  <c r="AZ21" i="25" s="1"/>
  <c r="Z51" i="25"/>
  <c r="X51" i="25"/>
  <c r="AT51" i="25"/>
  <c r="G51" i="25"/>
  <c r="AQ51" i="25"/>
  <c r="AI46" i="25"/>
  <c r="AH22" i="25" s="1"/>
  <c r="BF46" i="25"/>
  <c r="AQ56" i="25"/>
  <c r="AS56" i="25" s="1"/>
  <c r="BC46" i="25"/>
  <c r="U54" i="25"/>
  <c r="W54" i="25" s="1"/>
  <c r="AH62" i="25"/>
  <c r="AJ62" i="25" s="1"/>
  <c r="AI70" i="25"/>
  <c r="BG41" i="25"/>
  <c r="AR49" i="25"/>
  <c r="AQ38" i="25" s="1"/>
  <c r="Y65" i="25"/>
  <c r="V65" i="25"/>
  <c r="U36" i="25" s="1"/>
  <c r="AB73" i="25"/>
  <c r="J73" i="25"/>
  <c r="E40" i="25"/>
  <c r="AF40" i="25"/>
  <c r="G40" i="25"/>
  <c r="BD40" i="25"/>
  <c r="AC43" i="25"/>
  <c r="AX43" i="25"/>
  <c r="K43" i="25"/>
  <c r="AZ43" i="25"/>
  <c r="AB67" i="25"/>
  <c r="AK67" i="25"/>
  <c r="BF67" i="25"/>
  <c r="X67" i="25"/>
  <c r="AI67" i="25"/>
  <c r="AH44" i="25"/>
  <c r="BC44" i="25"/>
  <c r="O44" i="25"/>
  <c r="D44" i="25"/>
  <c r="AR52" i="25"/>
  <c r="E52" i="25"/>
  <c r="Z52" i="25"/>
  <c r="X52" i="25"/>
  <c r="AF52" i="25"/>
  <c r="J60" i="25"/>
  <c r="AC60" i="25"/>
  <c r="AK60" i="25"/>
  <c r="AM60" i="25" s="1"/>
  <c r="AK72" i="25"/>
  <c r="E46" i="25"/>
  <c r="D22" i="25" s="1"/>
  <c r="J54" i="25"/>
  <c r="V62" i="25"/>
  <c r="X70" i="25"/>
  <c r="AU41" i="25"/>
  <c r="E41" i="25"/>
  <c r="AF49" i="25"/>
  <c r="AE38" i="25" s="1"/>
  <c r="AT57" i="25"/>
  <c r="AV57" i="25" s="1"/>
  <c r="M65" i="25"/>
  <c r="AR73" i="25"/>
  <c r="P73" i="25"/>
  <c r="AZ73" i="25"/>
  <c r="AH73" i="25"/>
  <c r="BA40" i="25"/>
  <c r="O40" i="25"/>
  <c r="U40" i="25"/>
  <c r="AH40" i="25"/>
  <c r="BD43" i="25"/>
  <c r="R43" i="25"/>
  <c r="AK43" i="25"/>
  <c r="U43" i="25"/>
  <c r="P67" i="25"/>
  <c r="Y67" i="25"/>
  <c r="AT67" i="25"/>
  <c r="BC67" i="25"/>
  <c r="E67" i="25"/>
  <c r="V44" i="25"/>
  <c r="AQ44" i="25"/>
  <c r="AX44" i="25"/>
  <c r="AE44" i="25"/>
  <c r="AE52" i="25"/>
  <c r="BA52" i="25"/>
  <c r="O52" i="25"/>
  <c r="AU52" i="25"/>
  <c r="BD60" i="25"/>
  <c r="R60" i="25"/>
  <c r="Y60" i="25"/>
  <c r="BA60" i="25"/>
  <c r="AZ64" i="25"/>
  <c r="BA25" i="25" s="1"/>
  <c r="AW64" i="25"/>
  <c r="J64" i="25"/>
  <c r="AH64" i="25"/>
  <c r="R64" i="25"/>
  <c r="AT72" i="25"/>
  <c r="O51" i="25"/>
  <c r="S54" i="25"/>
  <c r="M62" i="25"/>
  <c r="N62" i="25" s="1"/>
  <c r="BF70" i="25"/>
  <c r="U41" i="25"/>
  <c r="R49" i="25"/>
  <c r="J49" i="25"/>
  <c r="Z57" i="25"/>
  <c r="S73" i="25"/>
  <c r="D73" i="25"/>
  <c r="U73" i="25"/>
  <c r="AF73" i="25"/>
  <c r="AW40" i="25"/>
  <c r="J40" i="25"/>
  <c r="AE40" i="25"/>
  <c r="AR43" i="25"/>
  <c r="E43" i="25"/>
  <c r="Y43" i="25"/>
  <c r="J43" i="25"/>
  <c r="D67" i="25"/>
  <c r="M67" i="25"/>
  <c r="AF67" i="25"/>
  <c r="S67" i="25"/>
  <c r="G67" i="25"/>
  <c r="AW44" i="25"/>
  <c r="AX30" i="25" s="1"/>
  <c r="K44" i="25"/>
  <c r="AC44" i="25"/>
  <c r="P44" i="25"/>
  <c r="O30" i="25" s="1"/>
  <c r="AB44" i="25"/>
  <c r="S52" i="25"/>
  <c r="AX52" i="25"/>
  <c r="U52" i="25"/>
  <c r="AH52" i="25"/>
  <c r="AR60" i="25"/>
  <c r="E60" i="25"/>
  <c r="M60" i="25"/>
  <c r="V60" i="25"/>
  <c r="AI64" i="25"/>
  <c r="AH25" i="25" s="1"/>
  <c r="BD64" i="25"/>
  <c r="BC25" i="25" s="1"/>
  <c r="D64" i="25"/>
  <c r="AQ64" i="25"/>
  <c r="AR25" i="25" s="1"/>
  <c r="Z59" i="25"/>
  <c r="AH59" i="25"/>
  <c r="AC59" i="25"/>
  <c r="G72" i="25"/>
  <c r="H21" i="25" s="1"/>
  <c r="AB54" i="25"/>
  <c r="AD54" i="25" s="1"/>
  <c r="G54" i="25"/>
  <c r="AR62" i="25"/>
  <c r="Y70" i="25"/>
  <c r="J41" i="25"/>
  <c r="E49" i="25"/>
  <c r="D38" i="25" s="1"/>
  <c r="BF49" i="25"/>
  <c r="BF57" i="25"/>
  <c r="BH57" i="25" s="1"/>
  <c r="AT65" i="25"/>
  <c r="G73" i="25"/>
  <c r="AX73" i="25"/>
  <c r="AU73" i="25"/>
  <c r="BF73" i="25"/>
  <c r="AB40" i="25"/>
  <c r="AI40" i="25"/>
  <c r="AU40" i="25"/>
  <c r="BG40" i="25"/>
  <c r="AE43" i="25"/>
  <c r="BA43" i="25"/>
  <c r="M43" i="25"/>
  <c r="AI43" i="25"/>
  <c r="AW43" i="25"/>
  <c r="AZ67" i="25"/>
  <c r="BG67" i="25"/>
  <c r="U67" i="25"/>
  <c r="AW67" i="25"/>
  <c r="AI44" i="25"/>
  <c r="AH30" i="25" s="1"/>
  <c r="BF44" i="25"/>
  <c r="R44" i="25"/>
  <c r="AR44" i="25"/>
  <c r="AQ30" i="25" s="1"/>
  <c r="BD44" i="25"/>
  <c r="BC30" i="25" s="1"/>
  <c r="G52" i="25"/>
  <c r="AB52" i="25"/>
  <c r="AK52" i="25"/>
  <c r="AM52" i="25" s="1"/>
  <c r="BG52" i="25"/>
  <c r="V52" i="25"/>
  <c r="AE60" i="25"/>
  <c r="AZ60" i="25"/>
  <c r="AI60" i="25"/>
  <c r="AW60" i="25"/>
  <c r="Z64" i="25"/>
  <c r="X64" i="25"/>
  <c r="AR64" i="25"/>
  <c r="AQ25" i="25" s="1"/>
  <c r="AC64" i="25"/>
  <c r="K64" i="25"/>
  <c r="BA59" i="25"/>
  <c r="O59" i="25"/>
  <c r="V59" i="25"/>
  <c r="BD59" i="25"/>
  <c r="AQ59" i="25"/>
  <c r="AX56" i="25"/>
  <c r="BG72" i="25"/>
  <c r="BF21" i="25" s="1"/>
  <c r="AF51" i="25"/>
  <c r="AX54" i="25"/>
  <c r="E62" i="25"/>
  <c r="AE62" i="25"/>
  <c r="AG62" i="25" s="1"/>
  <c r="AR70" i="25"/>
  <c r="AQ57" i="25"/>
  <c r="AS57" i="25" s="1"/>
  <c r="AR65" i="25"/>
  <c r="AQ36" i="25" s="1"/>
  <c r="K65" i="25"/>
  <c r="M36" i="25" s="1"/>
  <c r="BC73" i="25"/>
  <c r="Y73" i="25"/>
  <c r="O73" i="25"/>
  <c r="V73" i="25"/>
  <c r="BC40" i="25"/>
  <c r="P40" i="25"/>
  <c r="M40" i="25"/>
  <c r="S43" i="25"/>
  <c r="BG43" i="25"/>
  <c r="AF43" i="25"/>
  <c r="AT43" i="25"/>
  <c r="AU67" i="25"/>
  <c r="J67" i="25"/>
  <c r="R67" i="25"/>
  <c r="X44" i="25"/>
  <c r="AT44" i="25"/>
  <c r="E44" i="25"/>
  <c r="D30" i="25" s="1"/>
  <c r="M44" i="25"/>
  <c r="BA44" i="25"/>
  <c r="AZ30" i="25" s="1"/>
  <c r="BC52" i="25"/>
  <c r="P52" i="25"/>
  <c r="Y52" i="25"/>
  <c r="K52" i="25"/>
  <c r="BF60" i="25"/>
  <c r="S60" i="25"/>
  <c r="D60" i="25"/>
  <c r="F60" i="25" s="1"/>
  <c r="P60" i="25"/>
  <c r="O64" i="25"/>
  <c r="AE64" i="25"/>
  <c r="BG64" i="25"/>
  <c r="BF25" i="25" s="1"/>
  <c r="AU64" i="25"/>
  <c r="AX59" i="25"/>
  <c r="K59" i="25"/>
  <c r="X59" i="25"/>
  <c r="G59" i="25"/>
  <c r="M56" i="25"/>
  <c r="N56" i="25" s="1"/>
  <c r="AB51" i="25"/>
  <c r="Z46" i="25"/>
  <c r="AK54" i="25"/>
  <c r="AM54" i="25" s="1"/>
  <c r="BA62" i="25"/>
  <c r="BC70" i="25"/>
  <c r="J70" i="25"/>
  <c r="AB41" i="25"/>
  <c r="Z49" i="25"/>
  <c r="AC57" i="25"/>
  <c r="AE65" i="25"/>
  <c r="AF65" i="25"/>
  <c r="AC73" i="25"/>
  <c r="AW73" i="25"/>
  <c r="AT73" i="25"/>
  <c r="BG73" i="25"/>
  <c r="AQ40" i="25"/>
  <c r="F40" i="25"/>
  <c r="AR40" i="25"/>
  <c r="AX40" i="25"/>
  <c r="G43" i="25"/>
  <c r="AB43" i="25"/>
  <c r="AU43" i="25"/>
  <c r="Z43" i="25"/>
  <c r="O43" i="25"/>
  <c r="Z67" i="25"/>
  <c r="AH67" i="25"/>
  <c r="AE67" i="25"/>
  <c r="AR67" i="25"/>
  <c r="AF44" i="25"/>
  <c r="AE30" i="25" s="1"/>
  <c r="AZ44" i="25"/>
  <c r="BA30" i="25" s="1"/>
  <c r="S44" i="25"/>
  <c r="R30" i="25" s="1"/>
  <c r="AQ52" i="25"/>
  <c r="AS52" i="25" s="1"/>
  <c r="D52" i="25"/>
  <c r="F52" i="25" s="1"/>
  <c r="M52" i="25"/>
  <c r="BF52" i="25"/>
  <c r="BH52" i="25" s="1"/>
  <c r="AT60" i="25"/>
  <c r="G60" i="25"/>
  <c r="Z60" i="25"/>
  <c r="AH60" i="25"/>
  <c r="AJ60" i="25" s="1"/>
  <c r="AU60" i="25"/>
  <c r="AX64" i="25"/>
  <c r="AW25" i="25" s="1"/>
  <c r="BF64" i="25"/>
  <c r="S64" i="25"/>
  <c r="R25" i="25" s="1"/>
  <c r="AB64" i="25"/>
  <c r="P64" i="25"/>
  <c r="AB59" i="25"/>
  <c r="AD59" i="25" s="1"/>
  <c r="AK59" i="25"/>
  <c r="AM59" i="25" s="1"/>
  <c r="BF59" i="25"/>
  <c r="BC59" i="25"/>
  <c r="BE59" i="25" s="1"/>
  <c r="AE59" i="25"/>
  <c r="BC56" i="25"/>
  <c r="BE56" i="25" s="1"/>
  <c r="X46" i="25"/>
  <c r="AI49" i="25"/>
  <c r="AH38" i="25" s="1"/>
  <c r="E73" i="25"/>
  <c r="AC40" i="25"/>
  <c r="V40" i="25"/>
  <c r="BF43" i="25"/>
  <c r="AC67" i="25"/>
  <c r="BG44" i="25"/>
  <c r="BF30" i="25" s="1"/>
  <c r="Y44" i="25"/>
  <c r="J52" i="25"/>
  <c r="AB60" i="25"/>
  <c r="AD60" i="25" s="1"/>
  <c r="M64" i="25"/>
  <c r="V64" i="25"/>
  <c r="AU59" i="25"/>
  <c r="AR59" i="25"/>
  <c r="AR47" i="25"/>
  <c r="E47" i="25"/>
  <c r="Z47" i="25"/>
  <c r="AW47" i="25"/>
  <c r="AT55" i="25"/>
  <c r="G55" i="25"/>
  <c r="AB55" i="25"/>
  <c r="AK55" i="25"/>
  <c r="K55" i="25"/>
  <c r="K63" i="25"/>
  <c r="AE63" i="25"/>
  <c r="AZ63" i="25"/>
  <c r="AX63" i="25"/>
  <c r="AK63" i="25"/>
  <c r="AF71" i="25"/>
  <c r="BA71" i="25"/>
  <c r="O71" i="25"/>
  <c r="AW71" i="25"/>
  <c r="Y42" i="25"/>
  <c r="AF42" i="25"/>
  <c r="AE42" i="25"/>
  <c r="P42" i="25"/>
  <c r="AU50" i="25"/>
  <c r="J50" i="25"/>
  <c r="AC50" i="25"/>
  <c r="AZ50" i="25"/>
  <c r="AW50" i="25"/>
  <c r="BG66" i="25"/>
  <c r="U66" i="25"/>
  <c r="AX66" i="25"/>
  <c r="AE66" i="25"/>
  <c r="V74" i="25"/>
  <c r="AQ74" i="25"/>
  <c r="D74" i="25"/>
  <c r="AR74" i="25"/>
  <c r="AT45" i="25"/>
  <c r="AQ45" i="25"/>
  <c r="AC45" i="25"/>
  <c r="AB45" i="25"/>
  <c r="AX45" i="25"/>
  <c r="V53" i="25"/>
  <c r="AR53" i="25"/>
  <c r="E53" i="25"/>
  <c r="AX53" i="25"/>
  <c r="Y61" i="25"/>
  <c r="AH61" i="25"/>
  <c r="BC61" i="25"/>
  <c r="J61" i="25"/>
  <c r="AZ61" i="25"/>
  <c r="AI69" i="25"/>
  <c r="BD69" i="25"/>
  <c r="R69" i="25"/>
  <c r="I15" i="24"/>
  <c r="AU56" i="25"/>
  <c r="AT46" i="25"/>
  <c r="X49" i="25"/>
  <c r="R40" i="25"/>
  <c r="S40" i="25"/>
  <c r="X43" i="25"/>
  <c r="BD67" i="25"/>
  <c r="AU44" i="25"/>
  <c r="BD52" i="25"/>
  <c r="AT52" i="25"/>
  <c r="AV52" i="25" s="1"/>
  <c r="BG60" i="25"/>
  <c r="AT64" i="25"/>
  <c r="BA64" i="25"/>
  <c r="AZ25" i="25" s="1"/>
  <c r="BB25" i="25" s="1"/>
  <c r="P59" i="25"/>
  <c r="AT59" i="25"/>
  <c r="AI59" i="25"/>
  <c r="AE47" i="25"/>
  <c r="AF33" i="25" s="1"/>
  <c r="BA47" i="25"/>
  <c r="AZ33" i="25" s="1"/>
  <c r="O47" i="25"/>
  <c r="AU47" i="25"/>
  <c r="AF55" i="25"/>
  <c r="BC55" i="25"/>
  <c r="P55" i="25"/>
  <c r="Y55" i="25"/>
  <c r="AW55" i="25"/>
  <c r="BF63" i="25"/>
  <c r="S63" i="25"/>
  <c r="R63" i="25"/>
  <c r="BG71" i="25"/>
  <c r="U71" i="25"/>
  <c r="AI71" i="25"/>
  <c r="M71" i="25"/>
  <c r="M42" i="25"/>
  <c r="U42" i="25"/>
  <c r="BG42" i="25"/>
  <c r="AR42" i="25"/>
  <c r="AH50" i="25"/>
  <c r="BD50" i="25"/>
  <c r="R50" i="25"/>
  <c r="AX50" i="25"/>
  <c r="AU66" i="25"/>
  <c r="J66" i="25"/>
  <c r="AB66" i="25"/>
  <c r="O66" i="25"/>
  <c r="AW74" i="25"/>
  <c r="K74" i="25"/>
  <c r="AC74" i="25"/>
  <c r="M74" i="25"/>
  <c r="AF45" i="25"/>
  <c r="BA45" i="25"/>
  <c r="AZ18" i="25" s="1"/>
  <c r="M45" i="25"/>
  <c r="Y45" i="25"/>
  <c r="AW53" i="25"/>
  <c r="K53" i="25"/>
  <c r="AE53" i="25"/>
  <c r="BA53" i="25"/>
  <c r="AK53" i="25"/>
  <c r="AM53" i="25" s="1"/>
  <c r="M61" i="25"/>
  <c r="V61" i="25"/>
  <c r="AQ61" i="25"/>
  <c r="BA61" i="25"/>
  <c r="X69" i="25"/>
  <c r="AR69" i="25"/>
  <c r="E69" i="25"/>
  <c r="D69" i="25"/>
  <c r="I13" i="24"/>
  <c r="AM8" i="24"/>
  <c r="BG54" i="25"/>
  <c r="D57" i="25"/>
  <c r="F57" i="25" s="1"/>
  <c r="AI73" i="25"/>
  <c r="AZ40" i="25"/>
  <c r="BC43" i="25"/>
  <c r="BA67" i="25"/>
  <c r="U44" i="25"/>
  <c r="AC52" i="25"/>
  <c r="AF60" i="25"/>
  <c r="X60" i="25"/>
  <c r="AA60" i="25" s="1"/>
  <c r="AF64" i="25"/>
  <c r="AE25" i="25" s="1"/>
  <c r="D59" i="25"/>
  <c r="AF59" i="25"/>
  <c r="E59" i="25"/>
  <c r="BF47" i="25"/>
  <c r="S47" i="25"/>
  <c r="AX47" i="25"/>
  <c r="AW33" i="25" s="1"/>
  <c r="AH47" i="25"/>
  <c r="U55" i="25"/>
  <c r="AQ55" i="25"/>
  <c r="D55" i="25"/>
  <c r="M55" i="25"/>
  <c r="X55" i="25"/>
  <c r="AT63" i="25"/>
  <c r="G63" i="25"/>
  <c r="Z63" i="25"/>
  <c r="AW63" i="25"/>
  <c r="AU71" i="25"/>
  <c r="J71" i="25"/>
  <c r="AB71" i="25"/>
  <c r="AC71" i="25"/>
  <c r="AK71" i="25"/>
  <c r="AM71" i="25" s="1"/>
  <c r="AZ42" i="25"/>
  <c r="AW42" i="25"/>
  <c r="J42" i="25"/>
  <c r="AB42" i="25"/>
  <c r="K42" i="25"/>
  <c r="V50" i="25"/>
  <c r="AR50" i="25"/>
  <c r="E50" i="25"/>
  <c r="Z50" i="25"/>
  <c r="AK50" i="25"/>
  <c r="AH66" i="25"/>
  <c r="BC66" i="25"/>
  <c r="P66" i="25"/>
  <c r="AR66" i="25"/>
  <c r="AI74" i="25"/>
  <c r="BF74" i="25"/>
  <c r="R74" i="25"/>
  <c r="BD74" i="25"/>
  <c r="U45" i="25"/>
  <c r="AZ45" i="25"/>
  <c r="R45" i="25"/>
  <c r="AI53" i="25"/>
  <c r="BF53" i="25"/>
  <c r="S53" i="25"/>
  <c r="Y53" i="25"/>
  <c r="AW61" i="25"/>
  <c r="K61" i="25"/>
  <c r="AC61" i="25"/>
  <c r="D61" i="25"/>
  <c r="U61" i="25"/>
  <c r="AE69" i="25"/>
  <c r="AZ69" i="25"/>
  <c r="BA19" i="25" s="1"/>
  <c r="AF69" i="25"/>
  <c r="AU54" i="25"/>
  <c r="AX57" i="25"/>
  <c r="X73" i="25"/>
  <c r="AQ43" i="25"/>
  <c r="AQ67" i="25"/>
  <c r="J44" i="25"/>
  <c r="R52" i="25"/>
  <c r="T52" i="25" s="1"/>
  <c r="U60" i="25"/>
  <c r="W60" i="25" s="1"/>
  <c r="U64" i="25"/>
  <c r="AZ59" i="25"/>
  <c r="BB59" i="25" s="1"/>
  <c r="U59" i="25"/>
  <c r="W59" i="25" s="1"/>
  <c r="AT47" i="25"/>
  <c r="G47" i="25"/>
  <c r="H33" i="25" s="1"/>
  <c r="AB47" i="25"/>
  <c r="AK47" i="25"/>
  <c r="V47" i="25"/>
  <c r="J55" i="25"/>
  <c r="AC55" i="25"/>
  <c r="AZ55" i="25"/>
  <c r="AU55" i="25"/>
  <c r="AF63" i="25"/>
  <c r="BA63" i="25"/>
  <c r="O63" i="25"/>
  <c r="M63" i="25"/>
  <c r="AH71" i="25"/>
  <c r="AJ71" i="25" s="1"/>
  <c r="BD71" i="25"/>
  <c r="P71" i="25"/>
  <c r="Y71" i="25"/>
  <c r="E71" i="25"/>
  <c r="AI42" i="25"/>
  <c r="BC42" i="25"/>
  <c r="BD42" i="25"/>
  <c r="K50" i="25"/>
  <c r="AE50" i="25"/>
  <c r="BA50" i="25"/>
  <c r="O50" i="25"/>
  <c r="M50" i="25"/>
  <c r="V66" i="25"/>
  <c r="AQ66" i="25"/>
  <c r="D66" i="25"/>
  <c r="M66" i="25"/>
  <c r="AT74" i="25"/>
  <c r="E74" i="25"/>
  <c r="G74" i="25"/>
  <c r="BD45" i="25"/>
  <c r="AK45" i="25"/>
  <c r="Z45" i="25"/>
  <c r="X53" i="25"/>
  <c r="AT53" i="25"/>
  <c r="G53" i="25"/>
  <c r="AB53" i="25"/>
  <c r="AI61" i="25"/>
  <c r="AH26" i="25" s="1"/>
  <c r="BD61" i="25"/>
  <c r="R61" i="25"/>
  <c r="AF61" i="25"/>
  <c r="AX69" i="25"/>
  <c r="BG69" i="25"/>
  <c r="S69" i="25"/>
  <c r="R19" i="25" s="1"/>
  <c r="P69" i="25"/>
  <c r="AB69" i="25"/>
  <c r="AM19" i="24"/>
  <c r="I10" i="24"/>
  <c r="AC51" i="25"/>
  <c r="Z62" i="25"/>
  <c r="E65" i="25"/>
  <c r="D36" i="25" s="1"/>
  <c r="K73" i="25"/>
  <c r="BF40" i="25"/>
  <c r="P43" i="25"/>
  <c r="O67" i="25"/>
  <c r="AZ52" i="25"/>
  <c r="BB52" i="25" s="1"/>
  <c r="BC60" i="25"/>
  <c r="BE60" i="25" s="1"/>
  <c r="K60" i="25"/>
  <c r="G64" i="25"/>
  <c r="H25" i="25" s="1"/>
  <c r="J59" i="25"/>
  <c r="AF47" i="25"/>
  <c r="AE33" i="25" s="1"/>
  <c r="BC47" i="25"/>
  <c r="P47" i="25"/>
  <c r="O33" i="25" s="1"/>
  <c r="Y47" i="25"/>
  <c r="X47" i="25"/>
  <c r="BD55" i="25"/>
  <c r="R55" i="25"/>
  <c r="AI55" i="25"/>
  <c r="BG63" i="25"/>
  <c r="U63" i="25"/>
  <c r="AC63" i="25"/>
  <c r="AQ63" i="25"/>
  <c r="V71" i="25"/>
  <c r="AR71" i="25"/>
  <c r="D71" i="25"/>
  <c r="BC71" i="25"/>
  <c r="BE71" i="25" s="1"/>
  <c r="AQ71" i="25"/>
  <c r="Z42" i="25"/>
  <c r="X42" i="25"/>
  <c r="AQ42" i="25"/>
  <c r="V42" i="25"/>
  <c r="AH42" i="25"/>
  <c r="BF50" i="25"/>
  <c r="S50" i="25"/>
  <c r="AI50" i="25"/>
  <c r="AW66" i="25"/>
  <c r="AY66" i="25" s="1"/>
  <c r="K66" i="25"/>
  <c r="AC66" i="25"/>
  <c r="BD66" i="25"/>
  <c r="AF74" i="25"/>
  <c r="BA74" i="25"/>
  <c r="AZ20" i="25" s="1"/>
  <c r="AZ74" i="25"/>
  <c r="AK74" i="25"/>
  <c r="AW45" i="25"/>
  <c r="AR45" i="25"/>
  <c r="AQ18" i="25" s="1"/>
  <c r="P45" i="25"/>
  <c r="K45" i="25"/>
  <c r="M18" i="25" s="1"/>
  <c r="J45" i="25"/>
  <c r="AF53" i="25"/>
  <c r="BC53" i="25"/>
  <c r="P53" i="25"/>
  <c r="Z53" i="25"/>
  <c r="X61" i="25"/>
  <c r="AR61" i="25"/>
  <c r="E61" i="25"/>
  <c r="D26" i="25" s="1"/>
  <c r="AB61" i="25"/>
  <c r="AK69" i="25"/>
  <c r="AU69" i="25"/>
  <c r="G69" i="25"/>
  <c r="H19" i="25" s="1"/>
  <c r="AT69" i="25"/>
  <c r="BF69" i="25"/>
  <c r="O62" i="25"/>
  <c r="Q62" i="25" s="1"/>
  <c r="BA65" i="25"/>
  <c r="AZ36" i="25" s="1"/>
  <c r="AT40" i="25"/>
  <c r="D43" i="25"/>
  <c r="AX67" i="25"/>
  <c r="AW35" i="25" s="1"/>
  <c r="Z44" i="25"/>
  <c r="AQ60" i="25"/>
  <c r="AS60" i="25" s="1"/>
  <c r="Y59" i="25"/>
  <c r="S59" i="25"/>
  <c r="U47" i="25"/>
  <c r="AQ47" i="25"/>
  <c r="D47" i="25"/>
  <c r="M47" i="25"/>
  <c r="AR55" i="25"/>
  <c r="E55" i="25"/>
  <c r="Z55" i="25"/>
  <c r="AH55" i="25"/>
  <c r="AU63" i="25"/>
  <c r="J63" i="25"/>
  <c r="AB63" i="25"/>
  <c r="Y63" i="25"/>
  <c r="K71" i="25"/>
  <c r="AE71" i="25"/>
  <c r="AG71" i="25" s="1"/>
  <c r="AZ71" i="25"/>
  <c r="BB71" i="25" s="1"/>
  <c r="O42" i="25"/>
  <c r="AC42" i="25"/>
  <c r="BA42" i="25"/>
  <c r="D42" i="25"/>
  <c r="AT50" i="25"/>
  <c r="G50" i="25"/>
  <c r="H13" i="25" s="1"/>
  <c r="AB50" i="25"/>
  <c r="Y50" i="25"/>
  <c r="AI66" i="25"/>
  <c r="BF66" i="25"/>
  <c r="BH66" i="25" s="1"/>
  <c r="R66" i="25"/>
  <c r="Y66" i="25"/>
  <c r="G66" i="25"/>
  <c r="U74" i="25"/>
  <c r="S74" i="25"/>
  <c r="AE74" i="25"/>
  <c r="AI45" i="25"/>
  <c r="AE45" i="25"/>
  <c r="D45" i="25"/>
  <c r="AU45" i="25"/>
  <c r="BG45" i="25"/>
  <c r="BG53" i="25"/>
  <c r="U53" i="25"/>
  <c r="W53" i="25" s="1"/>
  <c r="AQ53" i="25"/>
  <c r="AS53" i="25" s="1"/>
  <c r="D53" i="25"/>
  <c r="F53" i="25" s="1"/>
  <c r="O53" i="25"/>
  <c r="AE61" i="25"/>
  <c r="AT61" i="25"/>
  <c r="BF61" i="25"/>
  <c r="Y69" i="25"/>
  <c r="AH69" i="25"/>
  <c r="BC69" i="25"/>
  <c r="O69" i="25"/>
  <c r="BA69" i="25"/>
  <c r="AZ19" i="25" s="1"/>
  <c r="BB19" i="25" s="1"/>
  <c r="AV21" i="24"/>
  <c r="F20" i="24"/>
  <c r="AJ16" i="24"/>
  <c r="BB20" i="24"/>
  <c r="AS21" i="24"/>
  <c r="BH19" i="24"/>
  <c r="AY20" i="24"/>
  <c r="I19" i="24"/>
  <c r="AM15" i="24"/>
  <c r="AB70" i="25"/>
  <c r="BC41" i="25"/>
  <c r="Z65" i="25"/>
  <c r="Z73" i="25"/>
  <c r="K40" i="25"/>
  <c r="AH43" i="25"/>
  <c r="V67" i="25"/>
  <c r="G44" i="25"/>
  <c r="H30" i="25" s="1"/>
  <c r="AW52" i="25"/>
  <c r="AY52" i="25" s="1"/>
  <c r="O60" i="25"/>
  <c r="Q60" i="25" s="1"/>
  <c r="AK64" i="25"/>
  <c r="E64" i="25"/>
  <c r="D25" i="25" s="1"/>
  <c r="M59" i="25"/>
  <c r="N59" i="25" s="1"/>
  <c r="AW59" i="25"/>
  <c r="AY59" i="25" s="1"/>
  <c r="K67" i="25"/>
  <c r="M35" i="25" s="1"/>
  <c r="Y64" i="25"/>
  <c r="X25" i="25" s="1"/>
  <c r="BG47" i="25"/>
  <c r="BF33" i="25" s="1"/>
  <c r="O55" i="25"/>
  <c r="P63" i="25"/>
  <c r="O15" i="25" s="1"/>
  <c r="S71" i="25"/>
  <c r="R42" i="25"/>
  <c r="BC50" i="25"/>
  <c r="AT66" i="25"/>
  <c r="AV66" i="25" s="1"/>
  <c r="AU74" i="25"/>
  <c r="X45" i="25"/>
  <c r="E45" i="25"/>
  <c r="M53" i="25"/>
  <c r="N53" i="25" s="1"/>
  <c r="O61" i="25"/>
  <c r="AQ69" i="25"/>
  <c r="BE18" i="24"/>
  <c r="AM16" i="24"/>
  <c r="P70" i="25"/>
  <c r="BC64" i="25"/>
  <c r="K47" i="25"/>
  <c r="M33" i="25" s="1"/>
  <c r="AX55" i="25"/>
  <c r="AW24" i="25" s="1"/>
  <c r="D63" i="25"/>
  <c r="G71" i="25"/>
  <c r="E42" i="25"/>
  <c r="AQ50" i="25"/>
  <c r="AF66" i="25"/>
  <c r="AH74" i="25"/>
  <c r="BF45" i="25"/>
  <c r="AZ53" i="25"/>
  <c r="BB53" i="25" s="1"/>
  <c r="AC69" i="25"/>
  <c r="AB19" i="25" s="1"/>
  <c r="W21" i="24"/>
  <c r="AS18" i="24"/>
  <c r="Q15" i="24"/>
  <c r="T21" i="24"/>
  <c r="AY17" i="24"/>
  <c r="AM12" i="24"/>
  <c r="Q21" i="24"/>
  <c r="I14" i="24"/>
  <c r="AM10" i="24"/>
  <c r="X41" i="25"/>
  <c r="J47" i="25"/>
  <c r="AI47" i="25"/>
  <c r="AH33" i="25" s="1"/>
  <c r="V55" i="25"/>
  <c r="BC63" i="25"/>
  <c r="S42" i="25"/>
  <c r="P50" i="25"/>
  <c r="E66" i="25"/>
  <c r="J74" i="25"/>
  <c r="S45" i="25"/>
  <c r="R18" i="25" s="1"/>
  <c r="AU53" i="25"/>
  <c r="AX61" i="25"/>
  <c r="Z61" i="25"/>
  <c r="Q17" i="24"/>
  <c r="Q20" i="24"/>
  <c r="AG21" i="24"/>
  <c r="AM20" i="24"/>
  <c r="F21" i="24"/>
  <c r="BE16" i="24"/>
  <c r="BH14" i="24"/>
  <c r="W17" i="24"/>
  <c r="BB13" i="24"/>
  <c r="AM21" i="24"/>
  <c r="AZ65" i="25"/>
  <c r="BD47" i="25"/>
  <c r="BC33" i="25" s="1"/>
  <c r="BF55" i="25"/>
  <c r="BG55" i="25"/>
  <c r="X63" i="25"/>
  <c r="Z71" i="25"/>
  <c r="Z20" i="25" s="1"/>
  <c r="BH36" i="25"/>
  <c r="BG59" i="25"/>
  <c r="AC47" i="25"/>
  <c r="AB33" i="25" s="1"/>
  <c r="AE55" i="25"/>
  <c r="AH63" i="25"/>
  <c r="AI15" i="25" s="1"/>
  <c r="AI63" i="25"/>
  <c r="AH15" i="25" s="1"/>
  <c r="AX71" i="25"/>
  <c r="AX42" i="25"/>
  <c r="G42" i="25"/>
  <c r="X50" i="25"/>
  <c r="AZ66" i="25"/>
  <c r="AB74" i="25"/>
  <c r="AH45" i="25"/>
  <c r="J53" i="25"/>
  <c r="BG61" i="25"/>
  <c r="M69" i="25"/>
  <c r="U69" i="25"/>
  <c r="AM14" i="24"/>
  <c r="AP20" i="24"/>
  <c r="BE13" i="24"/>
  <c r="AM18" i="24"/>
  <c r="AD19" i="24"/>
  <c r="T14" i="24"/>
  <c r="AY10" i="24"/>
  <c r="I8" i="24"/>
  <c r="AK40" i="25"/>
  <c r="AI52" i="25"/>
  <c r="AZ47" i="25"/>
  <c r="BA55" i="25"/>
  <c r="BD63" i="25"/>
  <c r="BC15" i="25" s="1"/>
  <c r="BF71" i="25"/>
  <c r="BH71" i="25" s="1"/>
  <c r="BF42" i="25"/>
  <c r="AF50" i="25"/>
  <c r="X66" i="25"/>
  <c r="AK66" i="25"/>
  <c r="AM66" i="25" s="1"/>
  <c r="AX74" i="25"/>
  <c r="V45" i="25"/>
  <c r="U18" i="25" s="1"/>
  <c r="AC53" i="25"/>
  <c r="S61" i="25"/>
  <c r="V69" i="25"/>
  <c r="I18" i="24"/>
  <c r="BB12" i="24"/>
  <c r="AP15" i="24"/>
  <c r="F19" i="24"/>
  <c r="I20" i="24"/>
  <c r="V43" i="25"/>
  <c r="AX60" i="25"/>
  <c r="AR63" i="25"/>
  <c r="AQ15" i="25" s="1"/>
  <c r="AT71" i="25"/>
  <c r="AV71" i="25" s="1"/>
  <c r="AT42" i="25"/>
  <c r="U50" i="25"/>
  <c r="Z66" i="25"/>
  <c r="O74" i="25"/>
  <c r="BB21" i="25"/>
  <c r="G45" i="25"/>
  <c r="H18" i="25" s="1"/>
  <c r="R53" i="25"/>
  <c r="T53" i="25" s="1"/>
  <c r="G61" i="25"/>
  <c r="H26" i="25" s="1"/>
  <c r="K69" i="25"/>
  <c r="BH21" i="24"/>
  <c r="BB17" i="24"/>
  <c r="W13" i="24"/>
  <c r="BE21" i="24"/>
  <c r="T13" i="24"/>
  <c r="AG14" i="24"/>
  <c r="I17" i="24"/>
  <c r="AM13" i="24"/>
  <c r="R71" i="25"/>
  <c r="AK42" i="25"/>
  <c r="P74" i="25"/>
  <c r="O45" i="25"/>
  <c r="Z69" i="25"/>
  <c r="AG13" i="24"/>
  <c r="AS13" i="24"/>
  <c r="AP10" i="24"/>
  <c r="BC45" i="25"/>
  <c r="AP18" i="24"/>
  <c r="AK44" i="25"/>
  <c r="AU42" i="25"/>
  <c r="AH53" i="25"/>
  <c r="AJ53" i="25" s="1"/>
  <c r="AS10" i="24"/>
  <c r="T17" i="24"/>
  <c r="E63" i="25"/>
  <c r="R59" i="25"/>
  <c r="T59" i="25" s="1"/>
  <c r="BG50" i="25"/>
  <c r="BD53" i="25"/>
  <c r="BH20" i="24"/>
  <c r="BH15" i="24"/>
  <c r="I12" i="24"/>
  <c r="V63" i="25"/>
  <c r="U15" i="25" s="1"/>
  <c r="AW69" i="25"/>
  <c r="J69" i="25"/>
  <c r="D50" i="25"/>
  <c r="AK61" i="25"/>
  <c r="I21" i="24"/>
  <c r="AV14" i="24"/>
  <c r="AP13" i="24"/>
  <c r="AV12" i="24"/>
  <c r="AG18" i="24"/>
  <c r="I16" i="24"/>
  <c r="BC74" i="25"/>
  <c r="R47" i="25"/>
  <c r="AU61" i="25"/>
  <c r="AT26" i="25" s="1"/>
  <c r="W12" i="24"/>
  <c r="BH16" i="24"/>
  <c r="S55" i="25"/>
  <c r="BA66" i="25"/>
  <c r="P61" i="25"/>
  <c r="AY19" i="24"/>
  <c r="AM17" i="24"/>
  <c r="AY12" i="24"/>
  <c r="AA13" i="24"/>
  <c r="S66" i="25"/>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 i="1"/>
  <c r="O37" i="25" l="1"/>
  <c r="AS54" i="25"/>
  <c r="AV59" i="25"/>
  <c r="M22" i="25"/>
  <c r="O25" i="25"/>
  <c r="F71" i="25"/>
  <c r="AE18" i="25"/>
  <c r="BD30" i="25"/>
  <c r="M38" i="25"/>
  <c r="O26" i="25"/>
  <c r="U24" i="25"/>
  <c r="AZ24" i="25"/>
  <c r="AI25" i="25"/>
  <c r="T71" i="25"/>
  <c r="Q53" i="25"/>
  <c r="AK35" i="25"/>
  <c r="BC22" i="25"/>
  <c r="AY53" i="25"/>
  <c r="BB57" i="25"/>
  <c r="R24" i="25"/>
  <c r="AG48" i="25"/>
  <c r="BB60" i="25"/>
  <c r="BG19" i="25"/>
  <c r="AQ37" i="25"/>
  <c r="AT30" i="25"/>
  <c r="AT18" i="25"/>
  <c r="D15" i="25"/>
  <c r="BE48" i="25"/>
  <c r="BF13" i="25"/>
  <c r="O13" i="25"/>
  <c r="BH48" i="25"/>
  <c r="BB48" i="25"/>
  <c r="Q48" i="25"/>
  <c r="AW20" i="25"/>
  <c r="O21" i="25"/>
  <c r="AF20" i="25"/>
  <c r="BD15" i="25"/>
  <c r="P20" i="25"/>
  <c r="AE19" i="25"/>
  <c r="BG24" i="25"/>
  <c r="AF36" i="25"/>
  <c r="K21" i="25"/>
  <c r="X33" i="25"/>
  <c r="Z31" i="25"/>
  <c r="Y31" i="25"/>
  <c r="D18" i="25"/>
  <c r="AU19" i="25"/>
  <c r="AC30" i="25"/>
  <c r="V26" i="25"/>
  <c r="BA20" i="25"/>
  <c r="BB20" i="25" s="1"/>
  <c r="U19" i="25"/>
  <c r="D19" i="25"/>
  <c r="AB18" i="25"/>
  <c r="U12" i="25"/>
  <c r="AH37" i="25"/>
  <c r="X31" i="25"/>
  <c r="K19" i="25"/>
  <c r="V19" i="25"/>
  <c r="AY69" i="25"/>
  <c r="AX19" i="25"/>
  <c r="AL30" i="25"/>
  <c r="AM44" i="25"/>
  <c r="O20" i="25"/>
  <c r="BB47" i="25"/>
  <c r="BA33" i="25"/>
  <c r="AL29" i="25"/>
  <c r="AL11" i="25"/>
  <c r="AM42" i="25"/>
  <c r="AW29" i="25"/>
  <c r="AW11" i="25"/>
  <c r="R26" i="25"/>
  <c r="AK2" i="25"/>
  <c r="AL31" i="25"/>
  <c r="AL10" i="25"/>
  <c r="AM40" i="25"/>
  <c r="AJ45" i="25"/>
  <c r="AI18" i="25"/>
  <c r="AA63" i="25"/>
  <c r="Y15" i="25"/>
  <c r="Z15" i="25"/>
  <c r="BE45" i="25"/>
  <c r="BD18" i="25"/>
  <c r="AL26" i="25"/>
  <c r="AM61" i="25"/>
  <c r="P26" i="25"/>
  <c r="T47" i="25"/>
  <c r="S33" i="25"/>
  <c r="BE74" i="25"/>
  <c r="BD20" i="25"/>
  <c r="F50" i="25"/>
  <c r="E13" i="25"/>
  <c r="AU29" i="25"/>
  <c r="AU11" i="25"/>
  <c r="AD74" i="25"/>
  <c r="AC20" i="25"/>
  <c r="AG55" i="25"/>
  <c r="AF24" i="25"/>
  <c r="BE50" i="25"/>
  <c r="BD13" i="25"/>
  <c r="AJ43" i="25"/>
  <c r="AI12" i="25"/>
  <c r="Q69" i="25"/>
  <c r="P19" i="25"/>
  <c r="AH18" i="25"/>
  <c r="W74" i="25"/>
  <c r="V20" i="25"/>
  <c r="AS47" i="25"/>
  <c r="AR33" i="25"/>
  <c r="AQ26" i="25"/>
  <c r="O18" i="25"/>
  <c r="R13" i="25"/>
  <c r="BF15" i="25"/>
  <c r="AB23" i="25"/>
  <c r="AE26" i="25"/>
  <c r="D20" i="25"/>
  <c r="AZ13" i="25"/>
  <c r="AE15" i="25"/>
  <c r="W64" i="25"/>
  <c r="V25" i="25"/>
  <c r="M26" i="25"/>
  <c r="V18" i="25"/>
  <c r="W18" i="25" s="1"/>
  <c r="N55" i="25"/>
  <c r="K24" i="25"/>
  <c r="Z19" i="25"/>
  <c r="Y19" i="25"/>
  <c r="M20" i="25"/>
  <c r="BC13" i="25"/>
  <c r="O24" i="25"/>
  <c r="BD26" i="25"/>
  <c r="AC18" i="25"/>
  <c r="AT13" i="25"/>
  <c r="AL24" i="25"/>
  <c r="AM55" i="25"/>
  <c r="D34" i="25"/>
  <c r="AB34" i="25"/>
  <c r="BE70" i="25"/>
  <c r="BD37" i="25"/>
  <c r="AT35" i="25"/>
  <c r="U34" i="25"/>
  <c r="AZ12" i="25"/>
  <c r="AW34" i="25"/>
  <c r="X37" i="25"/>
  <c r="AB30" i="25"/>
  <c r="AE34" i="25"/>
  <c r="D35" i="25"/>
  <c r="BC12" i="25"/>
  <c r="O34" i="25"/>
  <c r="AI30" i="25"/>
  <c r="M12" i="25"/>
  <c r="AC34" i="25"/>
  <c r="AE32" i="25"/>
  <c r="K38" i="25"/>
  <c r="N38" i="25" s="1"/>
  <c r="AV70" i="25"/>
  <c r="AU37" i="25"/>
  <c r="K22" i="25"/>
  <c r="S21" i="25"/>
  <c r="AI38" i="25"/>
  <c r="X22" i="25"/>
  <c r="BC34" i="25"/>
  <c r="AW32" i="25"/>
  <c r="AI23" i="25"/>
  <c r="E32" i="25"/>
  <c r="D2" i="25"/>
  <c r="E10" i="25"/>
  <c r="BA37" i="25"/>
  <c r="R36" i="25"/>
  <c r="AZ38" i="25"/>
  <c r="E37" i="25"/>
  <c r="V23" i="25"/>
  <c r="T58" i="25"/>
  <c r="S27" i="25"/>
  <c r="S14" i="25"/>
  <c r="BE68" i="25"/>
  <c r="BD28" i="25"/>
  <c r="BD16" i="25"/>
  <c r="AG68" i="25"/>
  <c r="AF28" i="25"/>
  <c r="AF16" i="25"/>
  <c r="AE27" i="25"/>
  <c r="AE14" i="25"/>
  <c r="AT27" i="25"/>
  <c r="AT14" i="25"/>
  <c r="AW28" i="25"/>
  <c r="AW16" i="25"/>
  <c r="Q58" i="25"/>
  <c r="P27" i="25"/>
  <c r="P14" i="25"/>
  <c r="AC28" i="25"/>
  <c r="AC16" i="25"/>
  <c r="I71" i="25"/>
  <c r="I60" i="25"/>
  <c r="G18" i="25"/>
  <c r="I18" i="25" s="1"/>
  <c r="I45" i="25"/>
  <c r="I56" i="25"/>
  <c r="AK27" i="25"/>
  <c r="AK14" i="25"/>
  <c r="AK25" i="25"/>
  <c r="AK24" i="25"/>
  <c r="AK28" i="25"/>
  <c r="AK16" i="25"/>
  <c r="BF24" i="25"/>
  <c r="AW26" i="25"/>
  <c r="AJ74" i="25"/>
  <c r="AI20" i="25"/>
  <c r="S29" i="25"/>
  <c r="S11" i="25"/>
  <c r="K2" i="25"/>
  <c r="M31" i="25"/>
  <c r="M10" i="25"/>
  <c r="BE69" i="25"/>
  <c r="BD19" i="25"/>
  <c r="AV50" i="25"/>
  <c r="AU13" i="25"/>
  <c r="AT15" i="25"/>
  <c r="W47" i="25"/>
  <c r="V33" i="25"/>
  <c r="Z26" i="25"/>
  <c r="Y26" i="25"/>
  <c r="BG13" i="25"/>
  <c r="AH24" i="25"/>
  <c r="S26" i="25"/>
  <c r="AL18" i="25"/>
  <c r="AM45" i="25"/>
  <c r="AU20" i="25"/>
  <c r="AF13" i="25"/>
  <c r="Y20" i="25"/>
  <c r="X20" i="25"/>
  <c r="AT24" i="25"/>
  <c r="AV47" i="25"/>
  <c r="AU33" i="25"/>
  <c r="AX26" i="25"/>
  <c r="BC20" i="25"/>
  <c r="AL13" i="25"/>
  <c r="AM50" i="25"/>
  <c r="AX29" i="25"/>
  <c r="AX11" i="25"/>
  <c r="E24" i="25"/>
  <c r="W44" i="25"/>
  <c r="V30" i="25"/>
  <c r="AZ26" i="25"/>
  <c r="AX20" i="25"/>
  <c r="AI13" i="25"/>
  <c r="BD24" i="25"/>
  <c r="BC35" i="25"/>
  <c r="AI26" i="25"/>
  <c r="O29" i="25"/>
  <c r="O11" i="25"/>
  <c r="AC24" i="25"/>
  <c r="X30" i="25"/>
  <c r="P12" i="25"/>
  <c r="AQ2" i="25"/>
  <c r="AR31" i="25"/>
  <c r="AR10" i="25"/>
  <c r="AE36" i="25"/>
  <c r="AU30" i="25"/>
  <c r="AU12" i="25"/>
  <c r="Q73" i="25"/>
  <c r="P34" i="25"/>
  <c r="AX35" i="25"/>
  <c r="AY35" i="25" s="1"/>
  <c r="AF12" i="25"/>
  <c r="H34" i="25"/>
  <c r="M30" i="25"/>
  <c r="X12" i="25"/>
  <c r="V34" i="25"/>
  <c r="BH70" i="25"/>
  <c r="BG37" i="25"/>
  <c r="BD35" i="25"/>
  <c r="BE35" i="25" s="1"/>
  <c r="AH2" i="25"/>
  <c r="AI31" i="25"/>
  <c r="AI10" i="25"/>
  <c r="AQ34" i="25"/>
  <c r="AW12" i="25"/>
  <c r="BE46" i="25"/>
  <c r="BD22" i="25"/>
  <c r="Q65" i="25"/>
  <c r="P36" i="25"/>
  <c r="W49" i="25"/>
  <c r="V38" i="25"/>
  <c r="AY46" i="25"/>
  <c r="AX22" i="25"/>
  <c r="F72" i="25"/>
  <c r="E21" i="25"/>
  <c r="E38" i="25"/>
  <c r="F38" i="25" s="1"/>
  <c r="U37" i="25"/>
  <c r="E22" i="25"/>
  <c r="F22" i="25" s="1"/>
  <c r="AJ72" i="25"/>
  <c r="AI21" i="25"/>
  <c r="E36" i="25"/>
  <c r="X38" i="25"/>
  <c r="AE37" i="25"/>
  <c r="O22" i="25"/>
  <c r="AH21" i="25"/>
  <c r="AF32" i="25"/>
  <c r="AQ22" i="25"/>
  <c r="X23" i="25"/>
  <c r="AQ32" i="25"/>
  <c r="AB37" i="25"/>
  <c r="AT23" i="25"/>
  <c r="AH32" i="25"/>
  <c r="AR37" i="25"/>
  <c r="BF23" i="25"/>
  <c r="AX27" i="25"/>
  <c r="AX14" i="25"/>
  <c r="X27" i="25"/>
  <c r="X14" i="25"/>
  <c r="AB27" i="25"/>
  <c r="AB14" i="25"/>
  <c r="H27" i="25"/>
  <c r="H14" i="25"/>
  <c r="AQ28" i="25"/>
  <c r="AQ16" i="25"/>
  <c r="AV58" i="25"/>
  <c r="AU27" i="25"/>
  <c r="AU14" i="25"/>
  <c r="BF27" i="25"/>
  <c r="BF14" i="25"/>
  <c r="X28" i="25"/>
  <c r="X16" i="25"/>
  <c r="AZ28" i="25"/>
  <c r="AZ16" i="25"/>
  <c r="I59" i="25"/>
  <c r="I53" i="25"/>
  <c r="G36" i="25"/>
  <c r="I36" i="25" s="1"/>
  <c r="I65" i="25"/>
  <c r="G20" i="25"/>
  <c r="I74" i="25"/>
  <c r="AK13" i="25"/>
  <c r="AK26" i="25"/>
  <c r="R29" i="25"/>
  <c r="R11" i="25"/>
  <c r="AA41" i="25"/>
  <c r="Y32" i="25"/>
  <c r="Z32" i="25"/>
  <c r="X2" i="25"/>
  <c r="Y10" i="25"/>
  <c r="Z10" i="25"/>
  <c r="BE64" i="25"/>
  <c r="BD25" i="25"/>
  <c r="BE25" i="25" s="1"/>
  <c r="AL25" i="25"/>
  <c r="AM64" i="25"/>
  <c r="AJ69" i="25"/>
  <c r="AI19" i="25"/>
  <c r="E29" i="25"/>
  <c r="E11" i="25"/>
  <c r="AJ55" i="25"/>
  <c r="AI24" i="25"/>
  <c r="AY45" i="25"/>
  <c r="AX18" i="25"/>
  <c r="AE20" i="25"/>
  <c r="AJ42" i="25"/>
  <c r="AI29" i="25"/>
  <c r="AI11" i="25"/>
  <c r="S24" i="25"/>
  <c r="Q67" i="25"/>
  <c r="P35" i="25"/>
  <c r="BC26" i="25"/>
  <c r="BC18" i="25"/>
  <c r="M13" i="25"/>
  <c r="BA24" i="25"/>
  <c r="BB24" i="25" s="1"/>
  <c r="S20" i="25"/>
  <c r="BA29" i="25"/>
  <c r="BA11" i="25"/>
  <c r="AR24" i="25"/>
  <c r="AR26" i="25"/>
  <c r="X18" i="25"/>
  <c r="AQ29" i="25"/>
  <c r="AQ11" i="25"/>
  <c r="BF20" i="25"/>
  <c r="AE24" i="25"/>
  <c r="AA43" i="25"/>
  <c r="Y12" i="25"/>
  <c r="Z12" i="25"/>
  <c r="X26" i="25"/>
  <c r="AR18" i="25"/>
  <c r="AS18" i="25" s="1"/>
  <c r="AF29" i="25"/>
  <c r="AF11" i="25"/>
  <c r="AL15" i="25"/>
  <c r="AM63" i="25"/>
  <c r="H24" i="25"/>
  <c r="AT25" i="25"/>
  <c r="Y30" i="25"/>
  <c r="Z30" i="25"/>
  <c r="AE12" i="25"/>
  <c r="X34" i="25"/>
  <c r="V35" i="25"/>
  <c r="BG2" i="25"/>
  <c r="BF31" i="25"/>
  <c r="BF10" i="25"/>
  <c r="AV65" i="25"/>
  <c r="AU36" i="25"/>
  <c r="D12" i="25"/>
  <c r="E34" i="25"/>
  <c r="AX25" i="25"/>
  <c r="AU35" i="25"/>
  <c r="U2" i="25"/>
  <c r="V31" i="25"/>
  <c r="V10" i="25"/>
  <c r="K36" i="25"/>
  <c r="AH35" i="25"/>
  <c r="AB12" i="25"/>
  <c r="X36" i="25"/>
  <c r="AS51" i="25"/>
  <c r="AR23" i="25"/>
  <c r="BG21" i="25"/>
  <c r="BH21" i="25" s="1"/>
  <c r="AL36" i="25"/>
  <c r="AM65" i="25"/>
  <c r="BB46" i="25"/>
  <c r="BA22" i="25"/>
  <c r="AG72" i="25"/>
  <c r="AF21" i="25"/>
  <c r="K34" i="25"/>
  <c r="AR38" i="25"/>
  <c r="AS38" i="25" s="1"/>
  <c r="P37" i="25"/>
  <c r="AR36" i="25"/>
  <c r="R37" i="25"/>
  <c r="F51" i="25"/>
  <c r="E23" i="25"/>
  <c r="Z36" i="25"/>
  <c r="Y36" i="25"/>
  <c r="AA36" i="25" s="1"/>
  <c r="M32" i="25"/>
  <c r="U32" i="25"/>
  <c r="AL23" i="25"/>
  <c r="AM51" i="25"/>
  <c r="BA32" i="25"/>
  <c r="AR22" i="25"/>
  <c r="AW23" i="25"/>
  <c r="AH28" i="25"/>
  <c r="AJ28" i="25" s="1"/>
  <c r="AH16" i="25"/>
  <c r="AR27" i="25"/>
  <c r="AR14" i="25"/>
  <c r="R27" i="25"/>
  <c r="R14" i="25"/>
  <c r="BC28" i="25"/>
  <c r="BC16" i="25"/>
  <c r="BG27" i="25"/>
  <c r="BG14" i="25"/>
  <c r="M28" i="25"/>
  <c r="M16" i="25"/>
  <c r="AL28" i="25"/>
  <c r="AL16" i="25"/>
  <c r="AM68" i="25"/>
  <c r="BB58" i="25"/>
  <c r="BA27" i="25"/>
  <c r="BA14" i="25"/>
  <c r="E27" i="25"/>
  <c r="E14" i="25"/>
  <c r="I52" i="25"/>
  <c r="G19" i="25"/>
  <c r="I69" i="25"/>
  <c r="G32" i="25"/>
  <c r="I41" i="25"/>
  <c r="G28" i="25"/>
  <c r="G16" i="25"/>
  <c r="I68" i="25"/>
  <c r="G30" i="25"/>
  <c r="I30" i="25" s="1"/>
  <c r="I44" i="25"/>
  <c r="AK29" i="25"/>
  <c r="AK11" i="25"/>
  <c r="M19" i="25"/>
  <c r="N19" i="25" s="1"/>
  <c r="W50" i="25"/>
  <c r="V13" i="25"/>
  <c r="AE13" i="25"/>
  <c r="BF26" i="25"/>
  <c r="AA50" i="25"/>
  <c r="Y13" i="25"/>
  <c r="Z13" i="25"/>
  <c r="AS50" i="25"/>
  <c r="AR13" i="25"/>
  <c r="AA45" i="25"/>
  <c r="Z18" i="25"/>
  <c r="Y18" i="25"/>
  <c r="X19" i="25"/>
  <c r="AZ29" i="25"/>
  <c r="AZ11" i="25"/>
  <c r="I19" i="25"/>
  <c r="U29" i="25"/>
  <c r="U11" i="25"/>
  <c r="BC24" i="25"/>
  <c r="O12" i="25"/>
  <c r="AC19" i="25"/>
  <c r="AD19" i="25" s="1"/>
  <c r="BC29" i="25"/>
  <c r="BC11" i="25"/>
  <c r="AB24" i="25"/>
  <c r="BG20" i="25"/>
  <c r="D13" i="25"/>
  <c r="AY63" i="25"/>
  <c r="AX15" i="25"/>
  <c r="V24" i="25"/>
  <c r="AZ35" i="25"/>
  <c r="U26" i="25"/>
  <c r="K18" i="25"/>
  <c r="N18" i="25" s="1"/>
  <c r="BF29" i="25"/>
  <c r="BF11" i="25"/>
  <c r="S15" i="25"/>
  <c r="AT33" i="25"/>
  <c r="AV33" i="25" s="1"/>
  <c r="AV64" i="25"/>
  <c r="AU25" i="25"/>
  <c r="S2" i="25"/>
  <c r="R31" i="25"/>
  <c r="R10" i="25"/>
  <c r="S19" i="25"/>
  <c r="AU18" i="25"/>
  <c r="AE29" i="25"/>
  <c r="AG29" i="25" s="1"/>
  <c r="AE11" i="25"/>
  <c r="AW15" i="25"/>
  <c r="AU24" i="25"/>
  <c r="Y22" i="25"/>
  <c r="AA22" i="25" s="1"/>
  <c r="Z22" i="25"/>
  <c r="AD64" i="25"/>
  <c r="AC25" i="25"/>
  <c r="AT12" i="25"/>
  <c r="BF12" i="25"/>
  <c r="BE73" i="25"/>
  <c r="BD34" i="25"/>
  <c r="BE34" i="25" s="1"/>
  <c r="BF35" i="25"/>
  <c r="AU2" i="25"/>
  <c r="AT31" i="25"/>
  <c r="AT10" i="25"/>
  <c r="E25" i="25"/>
  <c r="F25" i="25" s="1"/>
  <c r="H35" i="25"/>
  <c r="I35" i="25" s="1"/>
  <c r="AQ12" i="25"/>
  <c r="R34" i="25"/>
  <c r="X35" i="25"/>
  <c r="O2" i="25"/>
  <c r="P31" i="25"/>
  <c r="P10" i="25"/>
  <c r="Z35" i="25"/>
  <c r="Y35" i="25"/>
  <c r="BD2" i="25"/>
  <c r="BC31" i="25"/>
  <c r="BC10" i="25"/>
  <c r="BH46" i="25"/>
  <c r="BG22" i="25"/>
  <c r="H23" i="25"/>
  <c r="T65" i="25"/>
  <c r="S36" i="25"/>
  <c r="AY49" i="25"/>
  <c r="AX38" i="25"/>
  <c r="P21" i="25"/>
  <c r="AZ34" i="25"/>
  <c r="AS41" i="25"/>
  <c r="AR32" i="25"/>
  <c r="AZ37" i="25"/>
  <c r="Y21" i="25"/>
  <c r="Z21" i="25"/>
  <c r="BE49" i="25"/>
  <c r="BD38" i="25"/>
  <c r="BE38" i="25" s="1"/>
  <c r="AI37" i="25"/>
  <c r="AJ37" i="25" s="1"/>
  <c r="AQ23" i="25"/>
  <c r="O36" i="25"/>
  <c r="AT38" i="25"/>
  <c r="AT22" i="25"/>
  <c r="R38" i="25"/>
  <c r="AB22" i="25"/>
  <c r="BD21" i="25"/>
  <c r="BE21" i="25" s="1"/>
  <c r="O32" i="25"/>
  <c r="AE22" i="25"/>
  <c r="AC21" i="25"/>
  <c r="AH27" i="25"/>
  <c r="AH14" i="25"/>
  <c r="N58" i="25"/>
  <c r="K27" i="25"/>
  <c r="K14" i="25"/>
  <c r="BD27" i="25"/>
  <c r="BD14" i="25"/>
  <c r="AG58" i="25"/>
  <c r="AF27" i="25"/>
  <c r="AF14" i="25"/>
  <c r="U28" i="25"/>
  <c r="U16" i="25"/>
  <c r="Q68" i="25"/>
  <c r="P28" i="25"/>
  <c r="P16" i="25"/>
  <c r="O27" i="25"/>
  <c r="O14" i="25"/>
  <c r="G12" i="25"/>
  <c r="I43" i="25"/>
  <c r="I62" i="25"/>
  <c r="I57" i="25"/>
  <c r="G24" i="25"/>
  <c r="I55" i="25"/>
  <c r="I54" i="25"/>
  <c r="AK34" i="25"/>
  <c r="AL2" i="25"/>
  <c r="AK31" i="25"/>
  <c r="AM31" i="25" s="1"/>
  <c r="AK10" i="25"/>
  <c r="AK18" i="25"/>
  <c r="AM18" i="25" s="1"/>
  <c r="AK30" i="25"/>
  <c r="AM30" i="25" s="1"/>
  <c r="BH42" i="25"/>
  <c r="BG29" i="25"/>
  <c r="BG11" i="25"/>
  <c r="H29" i="25"/>
  <c r="H11" i="25"/>
  <c r="D29" i="25"/>
  <c r="D11" i="25"/>
  <c r="F11" i="25" s="1"/>
  <c r="BE41" i="25"/>
  <c r="BD32" i="25"/>
  <c r="BG26" i="25"/>
  <c r="BF18" i="25"/>
  <c r="AB29" i="25"/>
  <c r="AB11" i="25"/>
  <c r="D24" i="25"/>
  <c r="F24" i="25" s="1"/>
  <c r="AT19" i="25"/>
  <c r="AV19" i="25" s="1"/>
  <c r="AS42" i="25"/>
  <c r="AR29" i="25"/>
  <c r="AR11" i="25"/>
  <c r="Y33" i="25"/>
  <c r="Z33" i="25"/>
  <c r="BH40" i="25"/>
  <c r="BF2" i="25"/>
  <c r="BG31" i="25"/>
  <c r="BG10" i="25"/>
  <c r="O19" i="25"/>
  <c r="BD29" i="25"/>
  <c r="BD11" i="25"/>
  <c r="AF19" i="25"/>
  <c r="AH20" i="25"/>
  <c r="AQ13" i="25"/>
  <c r="AI33" i="25"/>
  <c r="AJ33" i="25" s="1"/>
  <c r="BE43" i="25"/>
  <c r="BD12" i="25"/>
  <c r="K26" i="25"/>
  <c r="V29" i="25"/>
  <c r="V11" i="25"/>
  <c r="R15" i="25"/>
  <c r="P33" i="25"/>
  <c r="Q33" i="25" s="1"/>
  <c r="R2" i="25"/>
  <c r="S31" i="25"/>
  <c r="S10" i="25"/>
  <c r="BC19" i="25"/>
  <c r="AQ20" i="25"/>
  <c r="AX13" i="25"/>
  <c r="X29" i="25"/>
  <c r="X11" i="25"/>
  <c r="BA15" i="25"/>
  <c r="AX33" i="25"/>
  <c r="AY33" i="25" s="1"/>
  <c r="AB35" i="25"/>
  <c r="AD43" i="25"/>
  <c r="AC12" i="25"/>
  <c r="AC23" i="25"/>
  <c r="AF25" i="25"/>
  <c r="R12" i="25"/>
  <c r="AE23" i="25"/>
  <c r="M25" i="25"/>
  <c r="S30" i="25"/>
  <c r="T30" i="25" s="1"/>
  <c r="BA35" i="25"/>
  <c r="AI2" i="25"/>
  <c r="AH31" i="25"/>
  <c r="AJ31" i="25" s="1"/>
  <c r="AH10" i="25"/>
  <c r="BH49" i="25"/>
  <c r="BG38" i="25"/>
  <c r="BH38" i="25" s="1"/>
  <c r="R35" i="25"/>
  <c r="AG40" i="25"/>
  <c r="AE2" i="25"/>
  <c r="AF31" i="25"/>
  <c r="AF10" i="25"/>
  <c r="Q51" i="25"/>
  <c r="P23" i="25"/>
  <c r="AF30" i="25"/>
  <c r="AG30" i="25" s="1"/>
  <c r="O35" i="25"/>
  <c r="BA2" i="25"/>
  <c r="AZ31" i="25"/>
  <c r="AZ10" i="25"/>
  <c r="AL21" i="25"/>
  <c r="AM72" i="25"/>
  <c r="BG35" i="25"/>
  <c r="G2" i="25"/>
  <c r="H31" i="25"/>
  <c r="H10" i="25"/>
  <c r="BF32" i="25"/>
  <c r="AV51" i="25"/>
  <c r="AU23" i="25"/>
  <c r="BB49" i="25"/>
  <c r="BA38" i="25"/>
  <c r="K37" i="25"/>
  <c r="BE51" i="25"/>
  <c r="BD23" i="25"/>
  <c r="AF34" i="25"/>
  <c r="X32" i="25"/>
  <c r="AA32" i="25" s="1"/>
  <c r="X10" i="25"/>
  <c r="Y2" i="25"/>
  <c r="AF23" i="25"/>
  <c r="Q41" i="25"/>
  <c r="P32" i="25"/>
  <c r="U23" i="25"/>
  <c r="AL38" i="25"/>
  <c r="AM49" i="25"/>
  <c r="AF37" i="25"/>
  <c r="AL22" i="25"/>
  <c r="AM46" i="25"/>
  <c r="AX21" i="25"/>
  <c r="AY21" i="25" s="1"/>
  <c r="AH36" i="25"/>
  <c r="V22" i="25"/>
  <c r="M21" i="25"/>
  <c r="BC32" i="25"/>
  <c r="BE32" i="25" s="1"/>
  <c r="P22" i="25"/>
  <c r="AR21" i="25"/>
  <c r="AS21" i="25" s="1"/>
  <c r="D28" i="25"/>
  <c r="D16" i="25"/>
  <c r="AQ27" i="25"/>
  <c r="AS27" i="25" s="1"/>
  <c r="AQ14" i="25"/>
  <c r="V28" i="25"/>
  <c r="V16" i="25"/>
  <c r="AI28" i="25"/>
  <c r="AI16" i="25"/>
  <c r="AC27" i="25"/>
  <c r="AD27" i="25" s="1"/>
  <c r="AC14" i="25"/>
  <c r="AD14" i="25" s="1"/>
  <c r="G15" i="25"/>
  <c r="I63" i="25"/>
  <c r="G13" i="25"/>
  <c r="I13" i="25" s="1"/>
  <c r="I50" i="25"/>
  <c r="G34" i="25"/>
  <c r="I73" i="25"/>
  <c r="I48" i="25"/>
  <c r="G25" i="25"/>
  <c r="I25" i="25" s="1"/>
  <c r="I64" i="25"/>
  <c r="AK36" i="25"/>
  <c r="AM36" i="25" s="1"/>
  <c r="AK15" i="25"/>
  <c r="AM15" i="25" s="1"/>
  <c r="AK21" i="25"/>
  <c r="BB65" i="25"/>
  <c r="BA36" i="25"/>
  <c r="Q55" i="25"/>
  <c r="P24" i="25"/>
  <c r="Q24" i="25" s="1"/>
  <c r="AD70" i="25"/>
  <c r="AC37" i="25"/>
  <c r="AU26" i="25"/>
  <c r="AV26" i="25" s="1"/>
  <c r="Q42" i="25"/>
  <c r="P29" i="25"/>
  <c r="P11" i="25"/>
  <c r="AQ24" i="25"/>
  <c r="F43" i="25"/>
  <c r="E12" i="25"/>
  <c r="AL19" i="25"/>
  <c r="AM69" i="25"/>
  <c r="Y29" i="25"/>
  <c r="Z29" i="25"/>
  <c r="Y11" i="25"/>
  <c r="Z11" i="25"/>
  <c r="AR15" i="25"/>
  <c r="M34" i="25"/>
  <c r="AH29" i="25"/>
  <c r="AH11" i="25"/>
  <c r="N63" i="25"/>
  <c r="K15" i="25"/>
  <c r="U33" i="25"/>
  <c r="AS67" i="25"/>
  <c r="AR35" i="25"/>
  <c r="U13" i="25"/>
  <c r="H15" i="25"/>
  <c r="BB40" i="25"/>
  <c r="AZ2" i="25"/>
  <c r="BA31" i="25"/>
  <c r="BA10" i="25"/>
  <c r="E19" i="25"/>
  <c r="K29" i="25"/>
  <c r="K11" i="25"/>
  <c r="BG15" i="25"/>
  <c r="AH19" i="25"/>
  <c r="AJ19" i="25" s="1"/>
  <c r="E20" i="25"/>
  <c r="BA13" i="25"/>
  <c r="AF15" i="25"/>
  <c r="U25" i="25"/>
  <c r="W25" i="25" s="1"/>
  <c r="BH43" i="25"/>
  <c r="BG12" i="25"/>
  <c r="BH64" i="25"/>
  <c r="BG25" i="25"/>
  <c r="BH25" i="25" s="1"/>
  <c r="AQ35" i="25"/>
  <c r="H12" i="25"/>
  <c r="I12" i="25" s="1"/>
  <c r="BF34" i="25"/>
  <c r="AD41" i="25"/>
  <c r="AC32" i="25"/>
  <c r="P25" i="25"/>
  <c r="Q25" i="25" s="1"/>
  <c r="M2" i="25"/>
  <c r="K31" i="25"/>
  <c r="K10" i="25"/>
  <c r="AB25" i="25"/>
  <c r="BG30" i="25"/>
  <c r="BH30" i="25" s="1"/>
  <c r="AY43" i="25"/>
  <c r="AX12" i="25"/>
  <c r="AB2" i="25"/>
  <c r="AC31" i="25"/>
  <c r="AC10" i="25"/>
  <c r="AE35" i="25"/>
  <c r="J2" i="25"/>
  <c r="AV72" i="25"/>
  <c r="AU21" i="25"/>
  <c r="AW30" i="25"/>
  <c r="AY30" i="25" s="1"/>
  <c r="V12" i="25"/>
  <c r="D32" i="25"/>
  <c r="F32" i="25" s="1"/>
  <c r="E30" i="25"/>
  <c r="F30" i="25" s="1"/>
  <c r="AL35" i="25"/>
  <c r="AM35" i="25" s="1"/>
  <c r="AM67" i="25"/>
  <c r="AF2" i="25"/>
  <c r="AE31" i="25"/>
  <c r="AE10" i="25"/>
  <c r="Y23" i="25"/>
  <c r="Z23" i="25"/>
  <c r="M37" i="25"/>
  <c r="R23" i="25"/>
  <c r="H32" i="25"/>
  <c r="I32" i="25" s="1"/>
  <c r="R22" i="25"/>
  <c r="M23" i="25"/>
  <c r="AL32" i="25"/>
  <c r="AM41" i="25"/>
  <c r="D37" i="25"/>
  <c r="F37" i="25" s="1"/>
  <c r="AG46" i="25"/>
  <c r="AF22" i="25"/>
  <c r="AG22" i="25" s="1"/>
  <c r="K23" i="25"/>
  <c r="AC38" i="25"/>
  <c r="AD38" i="25" s="1"/>
  <c r="AW37" i="25"/>
  <c r="AC22" i="25"/>
  <c r="AD22" i="25" s="1"/>
  <c r="AC36" i="25"/>
  <c r="AD36" i="25" s="1"/>
  <c r="AW38" i="25"/>
  <c r="H37" i="25"/>
  <c r="BF22" i="25"/>
  <c r="BH22" i="25" s="1"/>
  <c r="V21" i="25"/>
  <c r="W21" i="25" s="1"/>
  <c r="AR34" i="25"/>
  <c r="AI32" i="25"/>
  <c r="AZ22" i="25"/>
  <c r="BB22" i="25" s="1"/>
  <c r="AE21" i="25"/>
  <c r="AG21" i="25" s="1"/>
  <c r="AL27" i="25"/>
  <c r="AL14" i="25"/>
  <c r="AM58" i="25"/>
  <c r="AW27" i="25"/>
  <c r="AY27" i="25" s="1"/>
  <c r="AW14" i="25"/>
  <c r="S28" i="25"/>
  <c r="S16" i="25"/>
  <c r="BC27" i="25"/>
  <c r="BC14" i="25"/>
  <c r="AE28" i="25"/>
  <c r="AG28" i="25" s="1"/>
  <c r="AE16" i="25"/>
  <c r="M27" i="25"/>
  <c r="M14" i="25"/>
  <c r="AT28" i="25"/>
  <c r="AT16" i="25"/>
  <c r="BB68" i="25"/>
  <c r="BA28" i="25"/>
  <c r="BA16" i="25"/>
  <c r="AZ27" i="25"/>
  <c r="AZ14" i="25"/>
  <c r="G21" i="25"/>
  <c r="I21" i="25" s="1"/>
  <c r="I72" i="25"/>
  <c r="G33" i="25"/>
  <c r="I33" i="25" s="1"/>
  <c r="I47" i="25"/>
  <c r="G37" i="25"/>
  <c r="I70" i="25"/>
  <c r="G26" i="25"/>
  <c r="I26" i="25" s="1"/>
  <c r="I61" i="25"/>
  <c r="AK33" i="25"/>
  <c r="AT29" i="25"/>
  <c r="AV29" i="25" s="1"/>
  <c r="AT11" i="25"/>
  <c r="Q45" i="25"/>
  <c r="P18" i="25"/>
  <c r="BH45" i="25"/>
  <c r="BG18" i="25"/>
  <c r="AT20" i="25"/>
  <c r="AV20" i="25" s="1"/>
  <c r="AG61" i="25"/>
  <c r="AF26" i="25"/>
  <c r="E18" i="25"/>
  <c r="F18" i="25" s="1"/>
  <c r="X13" i="25"/>
  <c r="X15" i="25"/>
  <c r="K33" i="25"/>
  <c r="N33" i="25" s="1"/>
  <c r="AV40" i="25"/>
  <c r="AT2" i="25"/>
  <c r="AU31" i="25"/>
  <c r="AV31" i="25" s="1"/>
  <c r="AU10" i="25"/>
  <c r="AD61" i="25"/>
  <c r="AC26" i="25"/>
  <c r="AB15" i="25"/>
  <c r="BF19" i="25"/>
  <c r="BH19" i="25" s="1"/>
  <c r="K13" i="25"/>
  <c r="P15" i="25"/>
  <c r="AL33" i="25"/>
  <c r="AM47" i="25"/>
  <c r="AS43" i="25"/>
  <c r="AR12" i="25"/>
  <c r="AS12" i="25" s="1"/>
  <c r="E26" i="25"/>
  <c r="F26" i="25" s="1"/>
  <c r="S18" i="25"/>
  <c r="T18" i="25" s="1"/>
  <c r="M29" i="25"/>
  <c r="M11" i="25"/>
  <c r="AU15" i="25"/>
  <c r="R33" i="25"/>
  <c r="T33" i="25" s="1"/>
  <c r="K20" i="25"/>
  <c r="N20" i="25" s="1"/>
  <c r="AW13" i="25"/>
  <c r="AX24" i="25"/>
  <c r="AY24" i="25" s="1"/>
  <c r="AA49" i="25"/>
  <c r="Y38" i="25"/>
  <c r="Z38" i="25"/>
  <c r="BA26" i="25"/>
  <c r="AR20" i="25"/>
  <c r="AB13" i="25"/>
  <c r="M15" i="25"/>
  <c r="D33" i="25"/>
  <c r="N64" i="25"/>
  <c r="K25" i="25"/>
  <c r="V2" i="25"/>
  <c r="U31" i="25"/>
  <c r="W31" i="25" s="1"/>
  <c r="U10" i="25"/>
  <c r="AG67" i="25"/>
  <c r="AF35" i="25"/>
  <c r="AX2" i="25"/>
  <c r="AW31" i="25"/>
  <c r="AW10" i="25"/>
  <c r="AV73" i="25"/>
  <c r="AU34" i="25"/>
  <c r="T67" i="25"/>
  <c r="S35" i="25"/>
  <c r="P2" i="25"/>
  <c r="O31" i="25"/>
  <c r="Q31" i="25" s="1"/>
  <c r="O10" i="25"/>
  <c r="AH12" i="25"/>
  <c r="BG34" i="25"/>
  <c r="K35" i="25"/>
  <c r="N35" i="25" s="1"/>
  <c r="AW2" i="25"/>
  <c r="AX31" i="25"/>
  <c r="AX10" i="25"/>
  <c r="T49" i="25"/>
  <c r="S38" i="25"/>
  <c r="AR30" i="25"/>
  <c r="AS30" i="25" s="1"/>
  <c r="AL12" i="25"/>
  <c r="AM43" i="25"/>
  <c r="AI34" i="25"/>
  <c r="AT32" i="25"/>
  <c r="P30" i="25"/>
  <c r="Q30" i="25" s="1"/>
  <c r="AC35" i="25"/>
  <c r="AD35" i="25" s="1"/>
  <c r="E2" i="25"/>
  <c r="D31" i="25"/>
  <c r="E31" i="25"/>
  <c r="D10" i="25"/>
  <c r="N41" i="25"/>
  <c r="K32" i="25"/>
  <c r="AY70" i="25"/>
  <c r="AX37" i="25"/>
  <c r="BH51" i="25"/>
  <c r="BG23" i="25"/>
  <c r="BH23" i="25" s="1"/>
  <c r="AT36" i="25"/>
  <c r="AV36" i="25" s="1"/>
  <c r="AV49" i="25"/>
  <c r="AU38" i="25"/>
  <c r="AU32" i="25"/>
  <c r="AY51" i="25"/>
  <c r="AX23" i="25"/>
  <c r="AY23" i="25" s="1"/>
  <c r="R32" i="25"/>
  <c r="S22" i="25"/>
  <c r="AT21" i="25"/>
  <c r="AL34" i="25"/>
  <c r="AM73" i="25"/>
  <c r="Z2" i="25"/>
  <c r="AT37" i="25"/>
  <c r="AV37" i="25" s="1"/>
  <c r="AZ23" i="25"/>
  <c r="AB32" i="25"/>
  <c r="V37" i="25"/>
  <c r="W37" i="25" s="1"/>
  <c r="AW22" i="25"/>
  <c r="AY22" i="25" s="1"/>
  <c r="V36" i="25"/>
  <c r="W36" i="25" s="1"/>
  <c r="AF38" i="25"/>
  <c r="AG38" i="25" s="1"/>
  <c r="AL37" i="25"/>
  <c r="AM70" i="25"/>
  <c r="D23" i="25"/>
  <c r="F23" i="25" s="1"/>
  <c r="X21" i="25"/>
  <c r="Z27" i="25"/>
  <c r="Y27" i="25"/>
  <c r="Z14" i="25"/>
  <c r="Y14" i="25"/>
  <c r="AB28" i="25"/>
  <c r="AD28" i="25" s="1"/>
  <c r="AB16" i="25"/>
  <c r="AD16" i="25" s="1"/>
  <c r="H28" i="25"/>
  <c r="I28" i="25" s="1"/>
  <c r="H16" i="25"/>
  <c r="I16" i="25" s="1"/>
  <c r="AV68" i="25"/>
  <c r="AU28" i="25"/>
  <c r="AU16" i="25"/>
  <c r="U27" i="25"/>
  <c r="U14" i="25"/>
  <c r="BF28" i="25"/>
  <c r="BF16" i="25"/>
  <c r="E28" i="25"/>
  <c r="E16" i="25"/>
  <c r="I66" i="25"/>
  <c r="G35" i="25"/>
  <c r="I67" i="25"/>
  <c r="G38" i="25"/>
  <c r="I38" i="25" s="1"/>
  <c r="I49" i="25"/>
  <c r="H2" i="25"/>
  <c r="G31" i="25"/>
  <c r="G10" i="25"/>
  <c r="I40" i="25"/>
  <c r="AK20" i="25"/>
  <c r="AK38" i="25"/>
  <c r="AM38" i="25" s="1"/>
  <c r="AK37" i="25"/>
  <c r="AM37" i="25" s="1"/>
  <c r="AK23" i="25"/>
  <c r="AM23" i="25" s="1"/>
  <c r="E15" i="25"/>
  <c r="AS69" i="25"/>
  <c r="AR19" i="25"/>
  <c r="U35" i="25"/>
  <c r="W35" i="25" s="1"/>
  <c r="AG45" i="25"/>
  <c r="AF18" i="25"/>
  <c r="AG18" i="25" s="1"/>
  <c r="R20" i="25"/>
  <c r="T20" i="25" s="1"/>
  <c r="AD50" i="25"/>
  <c r="AC13" i="25"/>
  <c r="AD63" i="25"/>
  <c r="AC15" i="25"/>
  <c r="F47" i="25"/>
  <c r="E33" i="25"/>
  <c r="AL20" i="25"/>
  <c r="AM74" i="25"/>
  <c r="AH13" i="25"/>
  <c r="V15" i="25"/>
  <c r="BD33" i="25"/>
  <c r="BE33" i="25" s="1"/>
  <c r="AW19" i="25"/>
  <c r="AY19" i="25" s="1"/>
  <c r="H20" i="25"/>
  <c r="I20" i="25" s="1"/>
  <c r="P13" i="25"/>
  <c r="AZ15" i="25"/>
  <c r="AC33" i="25"/>
  <c r="AD33" i="25" s="1"/>
  <c r="Z34" i="25"/>
  <c r="Y34" i="25"/>
  <c r="AB26" i="25"/>
  <c r="BB45" i="25"/>
  <c r="BA18" i="25"/>
  <c r="BB18" i="25" s="1"/>
  <c r="AC29" i="25"/>
  <c r="AD29" i="25" s="1"/>
  <c r="AC11" i="25"/>
  <c r="AD11" i="25" s="1"/>
  <c r="Y24" i="25"/>
  <c r="Z24" i="25"/>
  <c r="BG33" i="25"/>
  <c r="BH33" i="25" s="1"/>
  <c r="AH34" i="25"/>
  <c r="AQ19" i="25"/>
  <c r="AS19" i="25" s="1"/>
  <c r="AB20" i="25"/>
  <c r="AD20" i="25" s="1"/>
  <c r="S13" i="25"/>
  <c r="X24" i="25"/>
  <c r="AV46" i="25"/>
  <c r="AU22" i="25"/>
  <c r="AV22" i="25" s="1"/>
  <c r="AW18" i="25"/>
  <c r="AY18" i="25" s="1"/>
  <c r="U20" i="25"/>
  <c r="W20" i="25" s="1"/>
  <c r="M24" i="25"/>
  <c r="N24" i="25" s="1"/>
  <c r="AQ33" i="25"/>
  <c r="AS33" i="25" s="1"/>
  <c r="AC2" i="25"/>
  <c r="AB31" i="25"/>
  <c r="AB10" i="25"/>
  <c r="AJ67" i="25"/>
  <c r="AI35" i="25"/>
  <c r="AJ35" i="25" s="1"/>
  <c r="AR2" i="25"/>
  <c r="AQ31" i="25"/>
  <c r="AS31" i="25" s="1"/>
  <c r="AQ10" i="25"/>
  <c r="AX34" i="25"/>
  <c r="AY34" i="25" s="1"/>
  <c r="N44" i="25"/>
  <c r="K30" i="25"/>
  <c r="BE40" i="25"/>
  <c r="BC2" i="25"/>
  <c r="BD31" i="25"/>
  <c r="BD10" i="25"/>
  <c r="Y25" i="25"/>
  <c r="Z25" i="25"/>
  <c r="N43" i="25"/>
  <c r="K12" i="25"/>
  <c r="AT34" i="25"/>
  <c r="E35" i="25"/>
  <c r="W41" i="25"/>
  <c r="V32" i="25"/>
  <c r="W32" i="25" s="1"/>
  <c r="S25" i="25"/>
  <c r="T25" i="25" s="1"/>
  <c r="U30" i="25"/>
  <c r="S12" i="25"/>
  <c r="BB73" i="25"/>
  <c r="BA34" i="25"/>
  <c r="Z37" i="25"/>
  <c r="Y37" i="25"/>
  <c r="BA12" i="25"/>
  <c r="AZ32" i="25"/>
  <c r="BB32" i="25" s="1"/>
  <c r="H22" i="25"/>
  <c r="AH23" i="25"/>
  <c r="AJ23" i="25" s="1"/>
  <c r="U38" i="25"/>
  <c r="W38" i="25" s="1"/>
  <c r="U22" i="25"/>
  <c r="W22" i="25" s="1"/>
  <c r="BB51" i="25"/>
  <c r="BA23" i="25"/>
  <c r="BG32" i="25"/>
  <c r="AI22" i="25"/>
  <c r="AJ22" i="25" s="1"/>
  <c r="D21" i="25"/>
  <c r="F21" i="25" s="1"/>
  <c r="S34" i="25"/>
  <c r="AX32" i="25"/>
  <c r="AY32" i="25" s="1"/>
  <c r="S37" i="25"/>
  <c r="T37" i="25" s="1"/>
  <c r="BC23" i="25"/>
  <c r="BE23" i="25" s="1"/>
  <c r="S32" i="25"/>
  <c r="BF37" i="25"/>
  <c r="BH37" i="25" s="1"/>
  <c r="O23" i="25"/>
  <c r="AX36" i="25"/>
  <c r="AY36" i="25" s="1"/>
  <c r="P38" i="25"/>
  <c r="Q38" i="25" s="1"/>
  <c r="BC37" i="25"/>
  <c r="BE37" i="25" s="1"/>
  <c r="S23" i="25"/>
  <c r="AA68" i="25"/>
  <c r="Z28" i="25"/>
  <c r="Y28" i="25"/>
  <c r="Z16" i="25"/>
  <c r="Y16" i="25"/>
  <c r="N68" i="25"/>
  <c r="K28" i="25"/>
  <c r="K16" i="25"/>
  <c r="D27" i="25"/>
  <c r="F27" i="25" s="1"/>
  <c r="D14" i="25"/>
  <c r="F14" i="25" s="1"/>
  <c r="AS68" i="25"/>
  <c r="AR28" i="25"/>
  <c r="AS28" i="25" s="1"/>
  <c r="AR16" i="25"/>
  <c r="R28" i="25"/>
  <c r="R16" i="25"/>
  <c r="W58" i="25"/>
  <c r="V27" i="25"/>
  <c r="V14" i="25"/>
  <c r="BH68" i="25"/>
  <c r="BG28" i="25"/>
  <c r="BG16" i="25"/>
  <c r="AI27" i="25"/>
  <c r="AI14" i="25"/>
  <c r="AX28" i="25"/>
  <c r="AY28" i="25" s="1"/>
  <c r="AX16" i="25"/>
  <c r="O28" i="25"/>
  <c r="Q28" i="25" s="1"/>
  <c r="O16" i="25"/>
  <c r="G22" i="25"/>
  <c r="I46" i="25"/>
  <c r="G27" i="25"/>
  <c r="G14" i="25"/>
  <c r="I58" i="25"/>
  <c r="G23" i="25"/>
  <c r="I51" i="25"/>
  <c r="G29" i="25"/>
  <c r="G11" i="25"/>
  <c r="I42" i="25"/>
  <c r="AK32" i="25"/>
  <c r="AK22" i="25"/>
  <c r="AM22" i="25" s="1"/>
  <c r="AK19" i="25"/>
  <c r="AM19" i="25" s="1"/>
  <c r="AK12" i="25"/>
  <c r="AA8" i="24"/>
  <c r="T16" i="24"/>
  <c r="AV20" i="24"/>
  <c r="AJ18" i="24"/>
  <c r="AG17" i="24"/>
  <c r="AY21" i="24"/>
  <c r="AJ17" i="24"/>
  <c r="AG16" i="24"/>
  <c r="AD18" i="24"/>
  <c r="AD15" i="24"/>
  <c r="AS58" i="25"/>
  <c r="N10" i="24"/>
  <c r="N50" i="25"/>
  <c r="N52" i="25"/>
  <c r="N14" i="24"/>
  <c r="N20" i="24"/>
  <c r="N13" i="24"/>
  <c r="N15" i="24"/>
  <c r="N19" i="24"/>
  <c r="N18" i="24"/>
  <c r="N16" i="24"/>
  <c r="N8" i="24"/>
  <c r="N21" i="24"/>
  <c r="N12" i="24"/>
  <c r="AS48" i="25"/>
  <c r="T68" i="25"/>
  <c r="N47" i="25"/>
  <c r="N45" i="25"/>
  <c r="N67" i="25"/>
  <c r="N61" i="25"/>
  <c r="N69" i="25"/>
  <c r="N51" i="25"/>
  <c r="N26" i="25"/>
  <c r="N65" i="25"/>
  <c r="N49" i="25"/>
  <c r="BB19" i="24"/>
  <c r="N66" i="25"/>
  <c r="N46" i="25"/>
  <c r="N72" i="25"/>
  <c r="N31" i="25"/>
  <c r="N74" i="25"/>
  <c r="N36" i="25"/>
  <c r="N73" i="25"/>
  <c r="N54" i="25"/>
  <c r="N42" i="25"/>
  <c r="N71" i="25"/>
  <c r="N21" i="25"/>
  <c r="N40" i="25"/>
  <c r="N60" i="25"/>
  <c r="N70" i="25"/>
  <c r="N22" i="25"/>
  <c r="AV48" i="25"/>
  <c r="W68" i="25"/>
  <c r="BB38" i="25"/>
  <c r="AA12" i="24"/>
  <c r="Q14" i="24"/>
  <c r="AJ15" i="24"/>
  <c r="AG74" i="25"/>
  <c r="AA46" i="25"/>
  <c r="F67" i="25"/>
  <c r="BB21" i="24"/>
  <c r="W16" i="24"/>
  <c r="AG12" i="24"/>
  <c r="AG52" i="25"/>
  <c r="AA21" i="24"/>
  <c r="F13" i="24"/>
  <c r="AS66" i="25"/>
  <c r="W61" i="25"/>
  <c r="AY73" i="25"/>
  <c r="AD10" i="24"/>
  <c r="BH69" i="25"/>
  <c r="AA15" i="24"/>
  <c r="T48" i="25"/>
  <c r="BE58" i="25"/>
  <c r="W48" i="25"/>
  <c r="BH58" i="25"/>
  <c r="AD16" i="24"/>
  <c r="AG42" i="25"/>
  <c r="AD21" i="24"/>
  <c r="AS74" i="25"/>
  <c r="AA47" i="25"/>
  <c r="BE42" i="25"/>
  <c r="AA54" i="25"/>
  <c r="AA72" i="25"/>
  <c r="BE62" i="25"/>
  <c r="AD71" i="25"/>
  <c r="AD46" i="25"/>
  <c r="AY44" i="25"/>
  <c r="AS36" i="25"/>
  <c r="AJ65" i="25"/>
  <c r="AJ14" i="24"/>
  <c r="AV69" i="25"/>
  <c r="AV24" i="25"/>
  <c r="BB44" i="25"/>
  <c r="AS32" i="25"/>
  <c r="T40" i="25"/>
  <c r="AA40" i="25"/>
  <c r="BH62" i="25"/>
  <c r="AS64" i="25"/>
  <c r="AJ64" i="25"/>
  <c r="BB74" i="25"/>
  <c r="AA42" i="25"/>
  <c r="AY50" i="25"/>
  <c r="AA51" i="25"/>
  <c r="AY68" i="25"/>
  <c r="AV13" i="24"/>
  <c r="AS19" i="24"/>
  <c r="Q74" i="25"/>
  <c r="AA31" i="25"/>
  <c r="AJ10" i="24"/>
  <c r="AV60" i="25"/>
  <c r="AA26" i="25"/>
  <c r="F13" i="25"/>
  <c r="W10" i="24"/>
  <c r="AY8" i="24"/>
  <c r="T8" i="24"/>
  <c r="Q19" i="24"/>
  <c r="BE8" i="24"/>
  <c r="W15" i="24"/>
  <c r="AP19" i="24"/>
  <c r="BE19" i="24"/>
  <c r="AV19" i="24"/>
  <c r="AV10" i="24"/>
  <c r="AV15" i="24"/>
  <c r="AS14" i="24"/>
  <c r="Q10" i="24"/>
  <c r="AJ12" i="24"/>
  <c r="AD13" i="24"/>
  <c r="F18" i="24"/>
  <c r="F42" i="25"/>
  <c r="AA71" i="25"/>
  <c r="AJ24" i="25"/>
  <c r="Q8" i="24"/>
  <c r="AD69" i="25"/>
  <c r="Q50" i="25"/>
  <c r="AY13" i="24"/>
  <c r="AP21" i="24"/>
  <c r="T10" i="24"/>
  <c r="AG15" i="24"/>
  <c r="AJ63" i="25"/>
  <c r="AS17" i="24"/>
  <c r="BB18" i="24"/>
  <c r="AJ13" i="24"/>
  <c r="AD17" i="24"/>
  <c r="BH61" i="25"/>
  <c r="T66" i="25"/>
  <c r="BB29" i="25"/>
  <c r="BH10" i="24"/>
  <c r="AV74" i="25"/>
  <c r="Q27" i="25"/>
  <c r="BH47" i="25"/>
  <c r="Q16" i="24"/>
  <c r="AV42" i="25"/>
  <c r="W69" i="25"/>
  <c r="F16" i="24"/>
  <c r="BH18" i="24"/>
  <c r="T42" i="25"/>
  <c r="AV61" i="25"/>
  <c r="BE53" i="25"/>
  <c r="BH50" i="25"/>
  <c r="AS71" i="25"/>
  <c r="W63" i="25"/>
  <c r="BE10" i="24"/>
  <c r="AS12" i="24"/>
  <c r="AD53" i="25"/>
  <c r="F29" i="25"/>
  <c r="AA74" i="25"/>
  <c r="AG50" i="25"/>
  <c r="W14" i="24"/>
  <c r="F17" i="24"/>
  <c r="AS8" i="24"/>
  <c r="BH17" i="24"/>
  <c r="AA10" i="24"/>
  <c r="AA20" i="24"/>
  <c r="F10" i="24"/>
  <c r="Q13" i="24"/>
  <c r="BB16" i="24"/>
  <c r="AV17" i="24"/>
  <c r="AG19" i="24"/>
  <c r="Q18" i="24"/>
  <c r="BE20" i="24"/>
  <c r="BE47" i="25"/>
  <c r="W23" i="25"/>
  <c r="AP12" i="24"/>
  <c r="F34" i="25"/>
  <c r="AP14" i="24"/>
  <c r="AJ20" i="24"/>
  <c r="BE17" i="24"/>
  <c r="AY18" i="24"/>
  <c r="AG20" i="24"/>
  <c r="AA66" i="25"/>
  <c r="AJ8" i="24"/>
  <c r="F12" i="24"/>
  <c r="F63" i="25"/>
  <c r="Q61" i="25"/>
  <c r="F45" i="25"/>
  <c r="AA14" i="24"/>
  <c r="T15" i="24"/>
  <c r="AV53" i="25"/>
  <c r="F66" i="25"/>
  <c r="BB55" i="25"/>
  <c r="BE66" i="25"/>
  <c r="AD42" i="25"/>
  <c r="AV8" i="24"/>
  <c r="BB8" i="24"/>
  <c r="BH55" i="25"/>
  <c r="AG8" i="24"/>
  <c r="BE14" i="24"/>
  <c r="AY15" i="24"/>
  <c r="AV18" i="24"/>
  <c r="W20" i="24"/>
  <c r="AP8" i="24"/>
  <c r="BE13" i="25"/>
  <c r="AA53" i="25"/>
  <c r="F61" i="25"/>
  <c r="AS37" i="25"/>
  <c r="AJ66" i="25"/>
  <c r="W8" i="24"/>
  <c r="AS20" i="24"/>
  <c r="BH8" i="24"/>
  <c r="BB10" i="24"/>
  <c r="AP16" i="24"/>
  <c r="T12" i="24"/>
  <c r="AD21" i="25"/>
  <c r="T55" i="25"/>
  <c r="T61" i="25"/>
  <c r="T45" i="25"/>
  <c r="AS16" i="24"/>
  <c r="F14" i="24"/>
  <c r="BB66" i="25"/>
  <c r="BH12" i="24"/>
  <c r="BE63" i="25"/>
  <c r="AD14" i="24"/>
  <c r="AA18" i="24"/>
  <c r="T19" i="24"/>
  <c r="T29" i="25"/>
  <c r="AA61" i="25"/>
  <c r="AS63" i="25"/>
  <c r="AJ19" i="24"/>
  <c r="AD20" i="24"/>
  <c r="AJ26" i="25"/>
  <c r="Q63" i="25"/>
  <c r="AA73" i="25"/>
  <c r="AJ21" i="24"/>
  <c r="W29" i="25"/>
  <c r="AY42" i="25"/>
  <c r="AS55" i="25"/>
  <c r="AA17" i="24"/>
  <c r="T18" i="24"/>
  <c r="AS61" i="25"/>
  <c r="W42" i="25"/>
  <c r="W26" i="25"/>
  <c r="W71" i="25"/>
  <c r="T69" i="25"/>
  <c r="AV45" i="25"/>
  <c r="AV35" i="25"/>
  <c r="BB63" i="25"/>
  <c r="AY47" i="25"/>
  <c r="BE52" i="25"/>
  <c r="AJ36" i="25"/>
  <c r="AV43" i="25"/>
  <c r="AG60" i="25"/>
  <c r="T44" i="25"/>
  <c r="AJ59" i="25"/>
  <c r="F64" i="25"/>
  <c r="AJ52" i="25"/>
  <c r="F19" i="25"/>
  <c r="W43" i="25"/>
  <c r="AD67" i="25"/>
  <c r="BH72" i="25"/>
  <c r="AA57" i="25"/>
  <c r="BE30" i="25"/>
  <c r="AA65" i="25"/>
  <c r="W62" i="25"/>
  <c r="BB72" i="25"/>
  <c r="BE72" i="25"/>
  <c r="BH56" i="25"/>
  <c r="AS25" i="25"/>
  <c r="AV30" i="25"/>
  <c r="AJ18" i="25"/>
  <c r="AD58" i="25"/>
  <c r="AD47" i="25"/>
  <c r="AD8" i="24"/>
  <c r="AY61" i="25"/>
  <c r="AJ29" i="25"/>
  <c r="T74" i="25"/>
  <c r="BB42" i="25"/>
  <c r="W55" i="25"/>
  <c r="BE55" i="25"/>
  <c r="AD12" i="24"/>
  <c r="AG66" i="25"/>
  <c r="AG63" i="25"/>
  <c r="AD51" i="25"/>
  <c r="BH44" i="25"/>
  <c r="AY67" i="25"/>
  <c r="AG43" i="25"/>
  <c r="AD24" i="25"/>
  <c r="W52" i="25"/>
  <c r="AJ20" i="25"/>
  <c r="AG44" i="25"/>
  <c r="F36" i="25"/>
  <c r="AA70" i="25"/>
  <c r="BB43" i="25"/>
  <c r="AD73" i="25"/>
  <c r="AV41" i="25"/>
  <c r="AG25" i="25"/>
  <c r="AG32" i="25"/>
  <c r="AJ25" i="25"/>
  <c r="AA62" i="25"/>
  <c r="T41" i="25"/>
  <c r="BB33" i="25"/>
  <c r="BB70" i="25"/>
  <c r="AY65" i="25"/>
  <c r="AG49" i="25"/>
  <c r="AJ41" i="25"/>
  <c r="AS46" i="25"/>
  <c r="BB30" i="25"/>
  <c r="F8" i="24"/>
  <c r="AA58" i="25"/>
  <c r="AJ68" i="25"/>
  <c r="F48" i="25"/>
  <c r="BB69" i="25"/>
  <c r="W45" i="25"/>
  <c r="BH74" i="25"/>
  <c r="AJ47" i="25"/>
  <c r="F69" i="25"/>
  <c r="T63" i="25"/>
  <c r="AY71" i="25"/>
  <c r="Q43" i="25"/>
  <c r="AG19" i="25"/>
  <c r="Q59" i="25"/>
  <c r="W67" i="25"/>
  <c r="W19" i="25"/>
  <c r="T60" i="25"/>
  <c r="F44" i="25"/>
  <c r="AG33" i="25"/>
  <c r="BH41" i="25"/>
  <c r="BE65" i="25"/>
  <c r="AG70" i="25"/>
  <c r="BH65" i="25"/>
  <c r="F41" i="25"/>
  <c r="AD30" i="25"/>
  <c r="W72" i="25"/>
  <c r="AY62" i="25"/>
  <c r="AY58" i="25"/>
  <c r="AJ38" i="25"/>
  <c r="BE12" i="24"/>
  <c r="AG69" i="25"/>
  <c r="F59" i="25"/>
  <c r="AG10" i="24"/>
  <c r="T50" i="25"/>
  <c r="F15" i="24"/>
  <c r="BE15" i="24"/>
  <c r="AY16" i="24"/>
  <c r="BB61" i="25"/>
  <c r="Q71" i="25"/>
  <c r="AS40" i="25"/>
  <c r="AA59" i="25"/>
  <c r="AA64" i="25"/>
  <c r="BH73" i="25"/>
  <c r="AY40" i="25"/>
  <c r="W73" i="25"/>
  <c r="T64" i="25"/>
  <c r="AS44" i="25"/>
  <c r="T43" i="25"/>
  <c r="Q44" i="25"/>
  <c r="AV62" i="25"/>
  <c r="Q72" i="25"/>
  <c r="AY25" i="25"/>
  <c r="BB62" i="25"/>
  <c r="F65" i="25"/>
  <c r="AJ49" i="25"/>
  <c r="T46" i="25"/>
  <c r="Q57" i="25"/>
  <c r="AD49" i="25"/>
  <c r="F54" i="25"/>
  <c r="Q49" i="25"/>
  <c r="AD48" i="25"/>
  <c r="F68" i="25"/>
  <c r="BE29" i="25"/>
  <c r="AV63" i="25"/>
  <c r="Q12" i="24"/>
  <c r="AY74" i="25"/>
  <c r="Q47" i="25"/>
  <c r="BB15" i="24"/>
  <c r="AV16" i="24"/>
  <c r="AP17" i="24"/>
  <c r="W66" i="25"/>
  <c r="AG59" i="25"/>
  <c r="BH60" i="25"/>
  <c r="AV44" i="25"/>
  <c r="AD52" i="25"/>
  <c r="BB67" i="25"/>
  <c r="F73" i="25"/>
  <c r="BE67" i="25"/>
  <c r="BE44" i="25"/>
  <c r="F49" i="25"/>
  <c r="AS65" i="25"/>
  <c r="F62" i="25"/>
  <c r="AJ46" i="25"/>
  <c r="AV56" i="25"/>
  <c r="AJ30" i="25"/>
  <c r="F56" i="25"/>
  <c r="AG54" i="25"/>
  <c r="Q46" i="25"/>
  <c r="T51" i="25"/>
  <c r="AA48" i="25"/>
  <c r="AJ58" i="25"/>
  <c r="Q18" i="25"/>
  <c r="AD18" i="25"/>
  <c r="AA16" i="24"/>
  <c r="BH53" i="25"/>
  <c r="AA55" i="25"/>
  <c r="BH13" i="24"/>
  <c r="BB14" i="24"/>
  <c r="AA69" i="25"/>
  <c r="AG53" i="25"/>
  <c r="Q66" i="25"/>
  <c r="AJ50" i="25"/>
  <c r="AD34" i="25"/>
  <c r="BH63" i="25"/>
  <c r="AA19" i="24"/>
  <c r="T20" i="24"/>
  <c r="BE61" i="25"/>
  <c r="AD45" i="25"/>
  <c r="AD55" i="25"/>
  <c r="AG65" i="25"/>
  <c r="AG64" i="25"/>
  <c r="AA44" i="25"/>
  <c r="AY60" i="25"/>
  <c r="AD40" i="25"/>
  <c r="T19" i="25"/>
  <c r="AD44" i="25"/>
  <c r="BB36" i="25"/>
  <c r="AV67" i="25"/>
  <c r="AJ40" i="25"/>
  <c r="AG24" i="25"/>
  <c r="AJ44" i="25"/>
  <c r="AA67" i="25"/>
  <c r="AS49" i="25"/>
  <c r="F46" i="25"/>
  <c r="AG51" i="25"/>
  <c r="T72" i="25"/>
  <c r="AS62" i="25"/>
  <c r="T73" i="25"/>
  <c r="AY41" i="25"/>
  <c r="AJ51" i="25"/>
  <c r="AD65" i="25"/>
  <c r="W46" i="25"/>
  <c r="T56" i="25"/>
  <c r="BE54" i="25"/>
  <c r="W51" i="25"/>
  <c r="AD72" i="25"/>
  <c r="AY56" i="25"/>
  <c r="AY48" i="25"/>
  <c r="AD68" i="25"/>
  <c r="AY14" i="24"/>
  <c r="AS15" i="24"/>
  <c r="Q37" i="25"/>
  <c r="AD66" i="25"/>
  <c r="AY55" i="25"/>
  <c r="AG47" i="25"/>
  <c r="W19" i="24"/>
  <c r="AJ61" i="25"/>
  <c r="T21" i="25"/>
  <c r="F74" i="25"/>
  <c r="BH59" i="25"/>
  <c r="AY64" i="25"/>
  <c r="Q52" i="25"/>
  <c r="W40" i="25"/>
  <c r="AJ73" i="25"/>
  <c r="AA52" i="25"/>
  <c r="BH67" i="25"/>
  <c r="Q70" i="25"/>
  <c r="AV54" i="25"/>
  <c r="AJ57" i="25"/>
  <c r="AA33" i="25"/>
  <c r="AJ70" i="25"/>
  <c r="T70" i="25"/>
  <c r="AY54" i="25"/>
  <c r="AD62" i="25"/>
  <c r="W56" i="25"/>
  <c r="AS73" i="25"/>
  <c r="BB41" i="25"/>
  <c r="F70" i="25"/>
  <c r="AJ54" i="25"/>
  <c r="AS72" i="25"/>
  <c r="F58" i="25"/>
  <c r="F55" i="25"/>
  <c r="W18" i="24"/>
  <c r="AS45" i="25"/>
  <c r="BB50" i="25"/>
  <c r="Q26" i="25"/>
  <c r="AV55" i="25"/>
  <c r="Q64" i="25"/>
  <c r="BE36" i="25"/>
  <c r="AS59" i="25"/>
  <c r="W24" i="25"/>
  <c r="BE20" i="25"/>
  <c r="BB64" i="25"/>
  <c r="AG36" i="25"/>
  <c r="Q40" i="25"/>
  <c r="T54" i="25"/>
  <c r="AG73" i="25"/>
  <c r="AD57" i="25"/>
  <c r="AY57" i="25"/>
  <c r="BH54" i="25"/>
  <c r="AA30" i="25"/>
  <c r="AG57" i="25"/>
  <c r="AG41" i="25"/>
  <c r="BB54" i="25"/>
  <c r="AY72" i="25"/>
  <c r="W70" i="25"/>
  <c r="AA56" i="25"/>
  <c r="W65" i="25"/>
  <c r="T57" i="25"/>
  <c r="AS70" i="25"/>
  <c r="AJ48" i="25"/>
  <c r="B12" i="4"/>
  <c r="AD12" i="25" l="1"/>
  <c r="AA18" i="25"/>
  <c r="AJ21" i="25"/>
  <c r="F12" i="25"/>
  <c r="AA35" i="25"/>
  <c r="AG27" i="25"/>
  <c r="AG31" i="25"/>
  <c r="AS16" i="25"/>
  <c r="W30" i="25"/>
  <c r="AS34" i="25"/>
  <c r="AV21" i="25"/>
  <c r="AV18" i="25"/>
  <c r="AA20" i="25"/>
  <c r="AA19" i="25"/>
  <c r="BB37" i="25"/>
  <c r="AY20" i="25"/>
  <c r="F28" i="25"/>
  <c r="BE22" i="25"/>
  <c r="T24" i="25"/>
  <c r="AJ34" i="25"/>
  <c r="Q35" i="25"/>
  <c r="N27" i="25"/>
  <c r="BH24" i="25"/>
  <c r="Q22" i="25"/>
  <c r="BE24" i="25"/>
  <c r="T27" i="25"/>
  <c r="T31" i="25"/>
  <c r="W34" i="25"/>
  <c r="Q21" i="25"/>
  <c r="AA28" i="25"/>
  <c r="AM11" i="25"/>
  <c r="AS24" i="25"/>
  <c r="AM26" i="25"/>
  <c r="F15" i="25"/>
  <c r="AA23" i="25"/>
  <c r="AD31" i="25"/>
  <c r="F33" i="25"/>
  <c r="BC8" i="25"/>
  <c r="BC3" i="25" s="1"/>
  <c r="AD15" i="25"/>
  <c r="AM29" i="25"/>
  <c r="AY38" i="25"/>
  <c r="AM13" i="25"/>
  <c r="W27" i="25"/>
  <c r="BB23" i="25"/>
  <c r="AG23" i="25"/>
  <c r="BE28" i="25"/>
  <c r="AG20" i="25"/>
  <c r="BE18" i="25"/>
  <c r="Q20" i="25"/>
  <c r="AY37" i="25"/>
  <c r="AA29" i="25"/>
  <c r="AD32" i="25"/>
  <c r="Q23" i="25"/>
  <c r="BE19" i="25"/>
  <c r="N29" i="25"/>
  <c r="AA38" i="25"/>
  <c r="W33" i="25"/>
  <c r="AS35" i="25"/>
  <c r="AD13" i="25"/>
  <c r="BB34" i="25"/>
  <c r="AA24" i="25"/>
  <c r="I37" i="25"/>
  <c r="Q36" i="25"/>
  <c r="AM24" i="25"/>
  <c r="F16" i="25"/>
  <c r="AV28" i="25"/>
  <c r="T22" i="25"/>
  <c r="AA25" i="25"/>
  <c r="AA34" i="25"/>
  <c r="BG8" i="25"/>
  <c r="BG3" i="25" s="1"/>
  <c r="T32" i="25"/>
  <c r="P8" i="25"/>
  <c r="P3" i="25" s="1"/>
  <c r="AY31" i="25"/>
  <c r="BB27" i="25"/>
  <c r="AD25" i="25"/>
  <c r="AV34" i="25"/>
  <c r="BH28" i="25"/>
  <c r="AW8" i="25"/>
  <c r="AD26" i="25"/>
  <c r="J3" i="25"/>
  <c r="AM32" i="25"/>
  <c r="T28" i="25"/>
  <c r="I15" i="25"/>
  <c r="Q19" i="25"/>
  <c r="Q32" i="25"/>
  <c r="I24" i="25"/>
  <c r="BE31" i="25"/>
  <c r="N23" i="25"/>
  <c r="BH34" i="25"/>
  <c r="AZ8" i="25"/>
  <c r="AZ3" i="25" s="1"/>
  <c r="AR8" i="25"/>
  <c r="AR3" i="25" s="1"/>
  <c r="E8" i="25"/>
  <c r="E3" i="25" s="1"/>
  <c r="AF8" i="25"/>
  <c r="AF3" i="25" s="1"/>
  <c r="N34" i="25"/>
  <c r="BH32" i="25"/>
  <c r="BB31" i="25"/>
  <c r="AJ27" i="25"/>
  <c r="AV38" i="25"/>
  <c r="BH26" i="25"/>
  <c r="X8" i="25"/>
  <c r="BB28" i="25"/>
  <c r="AM28" i="25"/>
  <c r="AM33" i="25"/>
  <c r="G8" i="25"/>
  <c r="G3" i="25" s="1"/>
  <c r="I10" i="25"/>
  <c r="R8" i="25"/>
  <c r="I23" i="25"/>
  <c r="O8" i="25"/>
  <c r="AU8" i="25"/>
  <c r="AU3" i="25" s="1"/>
  <c r="AS29" i="25"/>
  <c r="AS22" i="25"/>
  <c r="AH8" i="25"/>
  <c r="N30" i="25"/>
  <c r="Q29" i="25"/>
  <c r="T36" i="25"/>
  <c r="AA37" i="25"/>
  <c r="H8" i="25"/>
  <c r="AM12" i="25"/>
  <c r="AA21" i="25"/>
  <c r="F31" i="25"/>
  <c r="AX8" i="25"/>
  <c r="AX3" i="25" s="1"/>
  <c r="I31" i="25"/>
  <c r="T35" i="25"/>
  <c r="N25" i="25"/>
  <c r="AS23" i="25"/>
  <c r="N28" i="25"/>
  <c r="U8" i="25"/>
  <c r="I14" i="25"/>
  <c r="I34" i="25"/>
  <c r="AQ8" i="25"/>
  <c r="AM25" i="25"/>
  <c r="AV27" i="25"/>
  <c r="S8" i="25"/>
  <c r="S3" i="25" s="1"/>
  <c r="BH29" i="25"/>
  <c r="N32" i="25"/>
  <c r="AV25" i="25"/>
  <c r="BE26" i="25"/>
  <c r="I27" i="25"/>
  <c r="AM14" i="25"/>
  <c r="D8" i="25"/>
  <c r="AS26" i="25"/>
  <c r="AY29" i="25"/>
  <c r="T23" i="25"/>
  <c r="AG35" i="25"/>
  <c r="AL8" i="25"/>
  <c r="AL3" i="25" s="1"/>
  <c r="AM10" i="25"/>
  <c r="BD8" i="25"/>
  <c r="BH35" i="25"/>
  <c r="BH31" i="25"/>
  <c r="BH27" i="25"/>
  <c r="AJ32" i="25"/>
  <c r="AM27" i="25"/>
  <c r="Q34" i="25"/>
  <c r="AK8" i="25"/>
  <c r="AC8" i="25"/>
  <c r="AC3" i="25" s="1"/>
  <c r="AI8" i="25"/>
  <c r="AI3" i="25" s="1"/>
  <c r="I11" i="25"/>
  <c r="W28" i="25"/>
  <c r="T34" i="25"/>
  <c r="AV23" i="25"/>
  <c r="AG37" i="25"/>
  <c r="AY26" i="25"/>
  <c r="F20" i="25"/>
  <c r="N37" i="25"/>
  <c r="M8" i="25"/>
  <c r="BF8" i="25"/>
  <c r="AV32" i="25"/>
  <c r="AB8" i="25"/>
  <c r="Z8" i="25"/>
  <c r="Z3" i="25" s="1"/>
  <c r="Y8" i="25"/>
  <c r="Y3" i="25" s="1"/>
  <c r="AE8" i="25"/>
  <c r="I29" i="25"/>
  <c r="T38" i="25"/>
  <c r="BB35" i="25"/>
  <c r="AD37" i="25"/>
  <c r="K8" i="25"/>
  <c r="K3" i="25" s="1"/>
  <c r="F35" i="25"/>
  <c r="AG26" i="25"/>
  <c r="I22" i="25"/>
  <c r="AM20" i="25"/>
  <c r="V8" i="25"/>
  <c r="V3" i="25" s="1"/>
  <c r="AT8" i="25"/>
  <c r="BE27" i="25"/>
  <c r="AM21" i="25"/>
  <c r="BA8" i="25"/>
  <c r="BA3" i="25" s="1"/>
  <c r="AS20" i="25"/>
  <c r="BH18" i="25"/>
  <c r="AM34" i="25"/>
  <c r="BH20" i="25"/>
  <c r="AA27" i="25"/>
  <c r="BB26" i="25"/>
  <c r="AM16" i="25"/>
  <c r="AG34" i="25"/>
  <c r="AD23" i="25"/>
  <c r="T26" i="25"/>
  <c r="N16" i="25"/>
  <c r="N13" i="25"/>
  <c r="N15" i="25"/>
  <c r="N10" i="25"/>
  <c r="N14" i="25"/>
  <c r="N11" i="25"/>
  <c r="N12" i="25"/>
  <c r="AS14" i="25"/>
  <c r="T15" i="25"/>
  <c r="T13" i="25"/>
  <c r="T16" i="25"/>
  <c r="BE15" i="25"/>
  <c r="Q16" i="25"/>
  <c r="BB12" i="25"/>
  <c r="W11" i="25"/>
  <c r="AA14" i="25"/>
  <c r="AJ14" i="25"/>
  <c r="AV12" i="25"/>
  <c r="BH11" i="25"/>
  <c r="AG15" i="25"/>
  <c r="AY15" i="25"/>
  <c r="T12" i="25"/>
  <c r="BE12" i="25"/>
  <c r="Q13" i="25"/>
  <c r="BB14" i="25"/>
  <c r="F10" i="25"/>
  <c r="W10" i="25"/>
  <c r="W12" i="25"/>
  <c r="AA13" i="25"/>
  <c r="AJ11" i="25"/>
  <c r="AV10" i="25"/>
  <c r="BH13" i="25"/>
  <c r="BH15" i="25"/>
  <c r="AG12" i="25"/>
  <c r="AG14" i="25"/>
  <c r="AY10" i="25"/>
  <c r="AY14" i="25"/>
  <c r="T10" i="25"/>
  <c r="BE11" i="25"/>
  <c r="BB11" i="25"/>
  <c r="W14" i="25"/>
  <c r="AA12" i="25"/>
  <c r="AJ16" i="25"/>
  <c r="AJ12" i="25"/>
  <c r="AV15" i="25"/>
  <c r="BH14" i="25"/>
  <c r="AG13" i="25"/>
  <c r="AG10" i="25"/>
  <c r="AY13" i="25"/>
  <c r="T11" i="25"/>
  <c r="BE14" i="25"/>
  <c r="Q15" i="25"/>
  <c r="BB16" i="25"/>
  <c r="AA15" i="25"/>
  <c r="AV16" i="25"/>
  <c r="AY16" i="25"/>
  <c r="AY11" i="25"/>
  <c r="AS10" i="25"/>
  <c r="T14" i="25"/>
  <c r="BE16" i="25"/>
  <c r="Q11" i="25"/>
  <c r="BB10" i="25"/>
  <c r="W13" i="25"/>
  <c r="AA11" i="25"/>
  <c r="AA10" i="25"/>
  <c r="AJ10" i="25"/>
  <c r="AV14" i="25"/>
  <c r="AY12" i="25"/>
  <c r="AS15" i="25"/>
  <c r="Q14" i="25"/>
  <c r="AD10" i="25"/>
  <c r="W16" i="25"/>
  <c r="AJ15" i="25"/>
  <c r="BH10" i="25"/>
  <c r="AS13" i="25"/>
  <c r="Q12" i="25"/>
  <c r="BB15" i="25"/>
  <c r="AV13" i="25"/>
  <c r="BH16" i="25"/>
  <c r="AG16" i="25"/>
  <c r="AS11" i="25"/>
  <c r="Q10" i="25"/>
  <c r="BB13" i="25"/>
  <c r="BE10" i="25"/>
  <c r="W15" i="25"/>
  <c r="AA16" i="25"/>
  <c r="AJ13" i="25"/>
  <c r="AV11" i="25"/>
  <c r="BH12" i="25"/>
  <c r="AG11" i="25"/>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2" i="2"/>
  <c r="C31" i="2"/>
  <c r="C30" i="2"/>
  <c r="C29" i="2"/>
  <c r="C28" i="2"/>
  <c r="C27" i="2"/>
  <c r="C26" i="2"/>
  <c r="C25" i="2"/>
  <c r="C24" i="2"/>
  <c r="C23" i="2"/>
  <c r="C22" i="2"/>
  <c r="C21" i="2"/>
  <c r="C20" i="2"/>
  <c r="C19" i="2"/>
  <c r="C18" i="2"/>
  <c r="C17" i="2"/>
  <c r="C16" i="2"/>
  <c r="C15" i="2"/>
  <c r="C14" i="2"/>
  <c r="C13" i="2"/>
  <c r="C12" i="2"/>
  <c r="C11" i="2"/>
  <c r="C4" i="2"/>
  <c r="C5" i="2"/>
  <c r="C7" i="2"/>
  <c r="C6" i="2"/>
  <c r="C9" i="2"/>
  <c r="C10" i="2"/>
  <c r="C8" i="2"/>
  <c r="AY8" i="25" l="1"/>
  <c r="AW3" i="25"/>
  <c r="M3" i="25"/>
  <c r="N8" i="25"/>
  <c r="AE3" i="25"/>
  <c r="AG8" i="25"/>
  <c r="U3" i="25"/>
  <c r="W8" i="25"/>
  <c r="AH3" i="25"/>
  <c r="AJ8" i="25"/>
  <c r="D3" i="25"/>
  <c r="F8" i="25"/>
  <c r="H3" i="25"/>
  <c r="I8" i="25"/>
  <c r="AB3" i="25"/>
  <c r="AD8" i="25"/>
  <c r="AK3" i="25"/>
  <c r="AM8" i="25"/>
  <c r="BD3" i="25"/>
  <c r="BE8" i="25"/>
  <c r="AT3" i="25"/>
  <c r="AV8" i="25"/>
  <c r="O3" i="25"/>
  <c r="Q8" i="25"/>
  <c r="X3" i="25"/>
  <c r="AA8" i="25"/>
  <c r="BF3" i="25"/>
  <c r="BH8" i="25"/>
  <c r="AQ3" i="25"/>
  <c r="AS8" i="25"/>
  <c r="R3" i="25"/>
  <c r="T8" i="25"/>
  <c r="BB8" i="25"/>
  <c r="C3" i="24"/>
  <c r="K24" i="2"/>
  <c r="K25" i="2" s="1"/>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C34" i="4" l="1"/>
  <c r="U34" i="4" l="1"/>
  <c r="CE34" i="4"/>
  <c r="AL34" i="4"/>
  <c r="G34" i="4"/>
  <c r="BQ34" i="4"/>
  <c r="AZ34" i="4"/>
  <c r="DK34" i="4"/>
  <c r="F34" i="4"/>
  <c r="BX34" i="4"/>
  <c r="AM34" i="4"/>
  <c r="CW34" i="4"/>
  <c r="BG34" i="4"/>
  <c r="N34" i="4"/>
  <c r="CF34" i="4"/>
  <c r="AU34" i="4"/>
  <c r="DE34" i="4"/>
  <c r="M34" i="4"/>
  <c r="BW34" i="4"/>
  <c r="AD34" i="4"/>
  <c r="CV34" i="4"/>
  <c r="BI34" i="4"/>
  <c r="AK34" i="4"/>
  <c r="CG34" i="4"/>
  <c r="AN34" i="4"/>
  <c r="CX34" i="4"/>
  <c r="BK34" i="4"/>
  <c r="Z34" i="4"/>
  <c r="CJ34" i="4"/>
  <c r="BU34" i="4"/>
  <c r="AJ34" i="4"/>
  <c r="CT34" i="4"/>
  <c r="BO34" i="4"/>
  <c r="V34" i="4"/>
  <c r="DM34" i="4"/>
  <c r="BB34" i="4"/>
  <c r="DN34" i="4"/>
  <c r="CA34" i="4"/>
  <c r="AP34" i="4"/>
  <c r="CZ34" i="4"/>
  <c r="S34" i="4"/>
  <c r="CK34" i="4"/>
  <c r="AY34" i="4"/>
  <c r="DJ34" i="4"/>
  <c r="DD34" i="4"/>
  <c r="AS34" i="4"/>
  <c r="BH34" i="4"/>
  <c r="BA34" i="4"/>
  <c r="H34" i="4"/>
  <c r="CH34" i="4"/>
  <c r="I34" i="4"/>
  <c r="CQ34" i="4"/>
  <c r="J34" i="4"/>
  <c r="CR34" i="4"/>
  <c r="AI34" i="4"/>
  <c r="BN34" i="4"/>
  <c r="CU34" i="4"/>
  <c r="CN34" i="4"/>
  <c r="CO34" i="4"/>
  <c r="X34" i="4"/>
  <c r="DF34" i="4"/>
  <c r="AG34" i="4"/>
  <c r="DG34" i="4"/>
  <c r="AH34" i="4"/>
  <c r="BE34" i="4"/>
  <c r="CD34" i="4"/>
  <c r="AC34" i="4"/>
  <c r="AT34" i="4"/>
  <c r="BJ34" i="4"/>
  <c r="BC34" i="4"/>
  <c r="BL34" i="4"/>
  <c r="CS34" i="4"/>
  <c r="AB34" i="4"/>
  <c r="CP34" i="4"/>
  <c r="CY34" i="4"/>
  <c r="DH34" i="4"/>
  <c r="K34" i="4"/>
  <c r="BV34" i="4"/>
  <c r="DC34" i="4"/>
  <c r="BZ34" i="4"/>
  <c r="Y34" i="4"/>
  <c r="CB34" i="4"/>
  <c r="AQ34" i="4"/>
  <c r="BF34" i="4"/>
  <c r="O34" i="4"/>
  <c r="BS34" i="4"/>
  <c r="DA34" i="4"/>
  <c r="AE34" i="4"/>
  <c r="AF34" i="4"/>
  <c r="AX34" i="4"/>
  <c r="L34" i="4"/>
  <c r="CM34" i="4"/>
  <c r="BR34" i="4"/>
  <c r="BT34" i="4"/>
  <c r="AA34" i="4"/>
  <c r="AR34" i="4"/>
  <c r="W34" i="4"/>
  <c r="CI34" i="4"/>
  <c r="R34" i="4"/>
  <c r="BY34" i="4"/>
  <c r="BD34" i="4"/>
  <c r="BP34" i="4"/>
  <c r="AO34" i="4"/>
  <c r="E34" i="4"/>
  <c r="AW34" i="4"/>
  <c r="T34" i="4"/>
  <c r="BM34" i="4"/>
  <c r="CL34" i="4"/>
  <c r="AV34" i="4"/>
  <c r="CC34" i="4"/>
  <c r="DB34" i="4"/>
  <c r="DL34" i="4"/>
  <c r="DI34" i="4"/>
  <c r="D34" i="4"/>
  <c r="C74" i="4" l="1"/>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B37" i="4"/>
  <c r="A37" i="4"/>
  <c r="C36" i="4"/>
  <c r="B36" i="4"/>
  <c r="A36" i="4"/>
  <c r="C35" i="4"/>
  <c r="B35" i="4"/>
  <c r="A35" i="4"/>
  <c r="C33" i="4"/>
  <c r="B33" i="4"/>
  <c r="A33" i="4"/>
  <c r="C32" i="4"/>
  <c r="B32" i="4"/>
  <c r="A32" i="4"/>
  <c r="C31" i="4"/>
  <c r="B31" i="4"/>
  <c r="A31" i="4"/>
  <c r="C30" i="4"/>
  <c r="B30" i="4"/>
  <c r="A30" i="4"/>
  <c r="C29" i="4"/>
  <c r="B29" i="4"/>
  <c r="A29" i="4"/>
  <c r="C28" i="4"/>
  <c r="B28" i="4"/>
  <c r="A28" i="4"/>
  <c r="C27" i="4"/>
  <c r="B27" i="4"/>
  <c r="A27" i="4"/>
  <c r="C26" i="4"/>
  <c r="B26" i="4"/>
  <c r="A26" i="4"/>
  <c r="C25" i="4"/>
  <c r="B25" i="4"/>
  <c r="A25" i="4"/>
  <c r="C24" i="4"/>
  <c r="B24" i="4"/>
  <c r="A24" i="4"/>
  <c r="C23" i="4"/>
  <c r="B23" i="4"/>
  <c r="A23" i="4"/>
  <c r="C22" i="4"/>
  <c r="B22" i="4"/>
  <c r="A22" i="4"/>
  <c r="C21" i="4"/>
  <c r="B21" i="4"/>
  <c r="A21" i="4"/>
  <c r="C20" i="4"/>
  <c r="B20" i="4"/>
  <c r="A20" i="4"/>
  <c r="C19" i="4"/>
  <c r="B19" i="4"/>
  <c r="A19" i="4"/>
  <c r="C18" i="4"/>
  <c r="B18" i="4"/>
  <c r="A18" i="4"/>
  <c r="C17" i="4"/>
  <c r="B17" i="4"/>
  <c r="A17" i="4"/>
  <c r="C16" i="4"/>
  <c r="B10" i="4"/>
  <c r="C15" i="4"/>
  <c r="B11" i="4"/>
  <c r="A11" i="4"/>
  <c r="C14" i="4"/>
  <c r="B13" i="4"/>
  <c r="A13" i="4"/>
  <c r="C13" i="4"/>
  <c r="A12" i="4"/>
  <c r="C12" i="4"/>
  <c r="B15" i="4"/>
  <c r="A15" i="4"/>
  <c r="C11" i="4"/>
  <c r="B16" i="4"/>
  <c r="A16" i="4"/>
  <c r="C10" i="4"/>
  <c r="B14" i="4"/>
  <c r="A14" i="4"/>
  <c r="C9" i="4"/>
  <c r="B9" i="4"/>
  <c r="A9" i="4"/>
  <c r="C8" i="4"/>
  <c r="B8" i="4"/>
  <c r="A8" i="4"/>
  <c r="D8" i="4" s="1"/>
  <c r="AA16" i="4" l="1"/>
  <c r="AO16" i="4"/>
  <c r="AT16" i="4"/>
  <c r="AD16" i="4"/>
  <c r="BQ16" i="4"/>
  <c r="E16" i="4"/>
  <c r="T16" i="4"/>
  <c r="AW16" i="4"/>
  <c r="BD16" i="4"/>
  <c r="CZ16" i="4"/>
  <c r="AC16" i="4"/>
  <c r="AG16" i="4"/>
  <c r="CX16" i="4"/>
  <c r="BR16" i="4"/>
  <c r="CW16" i="4"/>
  <c r="Y16" i="4"/>
  <c r="BX16" i="4"/>
  <c r="BG16" i="4"/>
  <c r="DJ16" i="4"/>
  <c r="L16" i="4"/>
  <c r="CH16" i="4"/>
  <c r="N16" i="4"/>
  <c r="AK16" i="4"/>
  <c r="DI16" i="4"/>
  <c r="AJ16" i="4"/>
  <c r="BB16" i="4"/>
  <c r="DC16" i="4"/>
  <c r="CM16" i="4"/>
  <c r="DG16" i="4"/>
  <c r="DA16" i="4"/>
  <c r="BA16" i="4"/>
  <c r="AH16" i="4"/>
  <c r="AL16" i="4"/>
  <c r="DL16" i="4"/>
  <c r="BH16" i="4"/>
  <c r="BJ16" i="4"/>
  <c r="DM16" i="4"/>
  <c r="CV16" i="4"/>
  <c r="CK16" i="4"/>
  <c r="CE16" i="4"/>
  <c r="R16" i="4"/>
  <c r="CC16" i="4"/>
  <c r="BV16" i="4"/>
  <c r="CO16" i="4"/>
  <c r="CP16" i="4"/>
  <c r="BI16" i="4"/>
  <c r="AS16" i="4"/>
  <c r="DD16" i="4"/>
  <c r="AR16" i="4"/>
  <c r="AP16" i="4"/>
  <c r="BM16" i="4"/>
  <c r="V16" i="4"/>
  <c r="F16" i="4"/>
  <c r="BY16" i="4"/>
  <c r="AZ16" i="4"/>
  <c r="BN16" i="4"/>
  <c r="BW16" i="4"/>
  <c r="BE16" i="4"/>
  <c r="CB16" i="4"/>
  <c r="DE16" i="4"/>
  <c r="CG16" i="4"/>
  <c r="U16" i="4"/>
  <c r="DF16" i="4"/>
  <c r="BZ16" i="4"/>
  <c r="DN16" i="4"/>
  <c r="CN16" i="4"/>
  <c r="AI16" i="4"/>
  <c r="BP16" i="4"/>
  <c r="CF16" i="4"/>
  <c r="BL16" i="4"/>
  <c r="H16" i="4"/>
  <c r="M16" i="4"/>
  <c r="DK16" i="4"/>
  <c r="AN16" i="4"/>
  <c r="BS16" i="4"/>
  <c r="O16" i="4"/>
  <c r="CT16" i="4"/>
  <c r="CQ16" i="4"/>
  <c r="K16" i="4"/>
  <c r="CI16" i="4"/>
  <c r="AU16" i="4"/>
  <c r="S16" i="4"/>
  <c r="CU16" i="4"/>
  <c r="BO16" i="4"/>
  <c r="AY16" i="4"/>
  <c r="AQ16" i="4"/>
  <c r="AF16" i="4"/>
  <c r="CY16" i="4"/>
  <c r="CD16" i="4"/>
  <c r="I16" i="4"/>
  <c r="AX16" i="4"/>
  <c r="Z16" i="4"/>
  <c r="CR16" i="4"/>
  <c r="AV16" i="4"/>
  <c r="CA16" i="4"/>
  <c r="BK16" i="4"/>
  <c r="AM16" i="4"/>
  <c r="W16" i="4"/>
  <c r="J16" i="4"/>
  <c r="BU16" i="4"/>
  <c r="DH16" i="4"/>
  <c r="CJ16" i="4"/>
  <c r="BT16" i="4"/>
  <c r="G16" i="4"/>
  <c r="DB16" i="4"/>
  <c r="D16" i="4"/>
  <c r="AB16" i="4"/>
  <c r="BC16" i="4"/>
  <c r="CS16" i="4"/>
  <c r="CL16" i="4"/>
  <c r="X16" i="4"/>
  <c r="AE16" i="4"/>
  <c r="BF16" i="4"/>
  <c r="DK13" i="4"/>
  <c r="R13" i="4"/>
  <c r="CB13" i="4"/>
  <c r="DF13" i="4"/>
  <c r="AP13" i="4"/>
  <c r="AO13" i="4"/>
  <c r="DH13" i="4"/>
  <c r="DL13" i="4"/>
  <c r="CF13" i="4"/>
  <c r="AZ13" i="4"/>
  <c r="AJ13" i="4"/>
  <c r="DI13" i="4"/>
  <c r="N13" i="4"/>
  <c r="K13" i="4"/>
  <c r="DA13" i="4"/>
  <c r="DC13" i="4"/>
  <c r="AT13" i="4"/>
  <c r="V13" i="4"/>
  <c r="BW13" i="4"/>
  <c r="DM13" i="4"/>
  <c r="DD13" i="4"/>
  <c r="CV13" i="4"/>
  <c r="AG13" i="4"/>
  <c r="CZ13" i="4"/>
  <c r="Y13" i="4"/>
  <c r="CU13" i="4"/>
  <c r="BD13" i="4"/>
  <c r="CP13" i="4"/>
  <c r="BJ13" i="4"/>
  <c r="F13" i="4"/>
  <c r="BI13" i="4"/>
  <c r="AW13" i="4"/>
  <c r="CW13" i="4"/>
  <c r="AK13" i="4"/>
  <c r="BL13" i="4"/>
  <c r="DN13" i="4"/>
  <c r="AD13" i="4"/>
  <c r="AC13" i="4"/>
  <c r="M13" i="4"/>
  <c r="BP13" i="4"/>
  <c r="BH13" i="4"/>
  <c r="AR13" i="4"/>
  <c r="DJ13" i="4"/>
  <c r="CH13" i="4"/>
  <c r="AL13" i="4"/>
  <c r="BY13" i="4"/>
  <c r="E13" i="4"/>
  <c r="DB13" i="4"/>
  <c r="BZ13" i="4"/>
  <c r="BU13" i="4"/>
  <c r="I13" i="4"/>
  <c r="CN13" i="4"/>
  <c r="AY13" i="4"/>
  <c r="CS13" i="4"/>
  <c r="BG13" i="4"/>
  <c r="CR13" i="4"/>
  <c r="BT13" i="4"/>
  <c r="CD13" i="4"/>
  <c r="BV13" i="4"/>
  <c r="S13" i="4"/>
  <c r="CX13" i="4"/>
  <c r="BB13" i="4"/>
  <c r="U13" i="4"/>
  <c r="AS13" i="4"/>
  <c r="T13" i="4"/>
  <c r="CE13" i="4"/>
  <c r="AQ13" i="4"/>
  <c r="AX13" i="4"/>
  <c r="L13" i="4"/>
  <c r="D13" i="4"/>
  <c r="BR13" i="4"/>
  <c r="DE13" i="4"/>
  <c r="CO13" i="4"/>
  <c r="CG13" i="4"/>
  <c r="BA13" i="4"/>
  <c r="CM13" i="4"/>
  <c r="X13" i="4"/>
  <c r="BO13" i="4"/>
  <c r="H13" i="4"/>
  <c r="AE13" i="4"/>
  <c r="CT13" i="4"/>
  <c r="BC13" i="4"/>
  <c r="CQ13" i="4"/>
  <c r="BK13" i="4"/>
  <c r="O13" i="4"/>
  <c r="CL13" i="4"/>
  <c r="CC13" i="4"/>
  <c r="DG13" i="4"/>
  <c r="AN13" i="4"/>
  <c r="AV13" i="4"/>
  <c r="AU13" i="4"/>
  <c r="BQ13" i="4"/>
  <c r="Z13" i="4"/>
  <c r="AH13" i="4"/>
  <c r="CK13" i="4"/>
  <c r="AF13" i="4"/>
  <c r="CI13" i="4"/>
  <c r="BE13" i="4"/>
  <c r="BX13" i="4"/>
  <c r="BF13" i="4"/>
  <c r="AI13" i="4"/>
  <c r="CY13" i="4"/>
  <c r="BS13" i="4"/>
  <c r="J13" i="4"/>
  <c r="BN13" i="4"/>
  <c r="AB13" i="4"/>
  <c r="AA13" i="4"/>
  <c r="AM13" i="4"/>
  <c r="W13" i="4"/>
  <c r="G13" i="4"/>
  <c r="BM13" i="4"/>
  <c r="CJ13" i="4"/>
  <c r="CA13" i="4"/>
  <c r="CO15" i="4"/>
  <c r="DJ15" i="4"/>
  <c r="AX15" i="4"/>
  <c r="AK15" i="4"/>
  <c r="AU15" i="4"/>
  <c r="BY15" i="4"/>
  <c r="BA15" i="4"/>
  <c r="CM15" i="4"/>
  <c r="BW15" i="4"/>
  <c r="CY15" i="4"/>
  <c r="DI15" i="4"/>
  <c r="S15" i="4"/>
  <c r="D15" i="4"/>
  <c r="DF15" i="4"/>
  <c r="BJ15" i="4"/>
  <c r="DL15" i="4"/>
  <c r="AZ15" i="4"/>
  <c r="AJ15" i="4"/>
  <c r="DC15" i="4"/>
  <c r="K15" i="4"/>
  <c r="BI15" i="4"/>
  <c r="CN15" i="4"/>
  <c r="DM15" i="4"/>
  <c r="M15" i="4"/>
  <c r="CV15" i="4"/>
  <c r="W15" i="4"/>
  <c r="AH15" i="4"/>
  <c r="CF15" i="4"/>
  <c r="DN15" i="4"/>
  <c r="CP15" i="4"/>
  <c r="N15" i="4"/>
  <c r="CG15" i="4"/>
  <c r="AS15" i="4"/>
  <c r="BU15" i="4"/>
  <c r="BH15" i="4"/>
  <c r="CE15" i="4"/>
  <c r="CT15" i="4"/>
  <c r="AM15" i="4"/>
  <c r="AN15" i="4"/>
  <c r="CH15" i="4"/>
  <c r="BR15" i="4"/>
  <c r="DK15" i="4"/>
  <c r="CU15" i="4"/>
  <c r="BO15" i="4"/>
  <c r="AI15" i="4"/>
  <c r="CQ15" i="4"/>
  <c r="AE15" i="4"/>
  <c r="AC15" i="4"/>
  <c r="G15" i="4"/>
  <c r="AY15" i="4"/>
  <c r="DB15" i="4"/>
  <c r="BM15" i="4"/>
  <c r="CZ15" i="4"/>
  <c r="AL15" i="4"/>
  <c r="BS15" i="4"/>
  <c r="DE15" i="4"/>
  <c r="U15" i="4"/>
  <c r="E15" i="4"/>
  <c r="AQ15" i="4"/>
  <c r="BP15" i="4"/>
  <c r="CA15" i="4"/>
  <c r="O15" i="4"/>
  <c r="BB15" i="4"/>
  <c r="AD15" i="4"/>
  <c r="V15" i="4"/>
  <c r="F15" i="4"/>
  <c r="BX15" i="4"/>
  <c r="BG15" i="4"/>
  <c r="BT15" i="4"/>
  <c r="BD15" i="4"/>
  <c r="BL15" i="4"/>
  <c r="AT15" i="4"/>
  <c r="CW15" i="4"/>
  <c r="BK15" i="4"/>
  <c r="L15" i="4"/>
  <c r="DA15" i="4"/>
  <c r="CR15" i="4"/>
  <c r="CJ15" i="4"/>
  <c r="AF15" i="4"/>
  <c r="X15" i="4"/>
  <c r="H15" i="4"/>
  <c r="T15" i="4"/>
  <c r="DG15" i="4"/>
  <c r="AA15" i="4"/>
  <c r="BZ15" i="4"/>
  <c r="CX15" i="4"/>
  <c r="CK15" i="4"/>
  <c r="CL15" i="4"/>
  <c r="BE15" i="4"/>
  <c r="CB15" i="4"/>
  <c r="Z15" i="4"/>
  <c r="AG15" i="4"/>
  <c r="J15" i="4"/>
  <c r="CS15" i="4"/>
  <c r="AO15" i="4"/>
  <c r="CD15" i="4"/>
  <c r="BF15" i="4"/>
  <c r="CC15" i="4"/>
  <c r="AB15" i="4"/>
  <c r="AV15" i="4"/>
  <c r="R15" i="4"/>
  <c r="BV15" i="4"/>
  <c r="BN15" i="4"/>
  <c r="AR15" i="4"/>
  <c r="DH15" i="4"/>
  <c r="AP15" i="4"/>
  <c r="CI15" i="4"/>
  <c r="BQ15" i="4"/>
  <c r="BC15" i="4"/>
  <c r="DD15" i="4"/>
  <c r="AW15" i="4"/>
  <c r="Y15" i="4"/>
  <c r="I15" i="4"/>
  <c r="BY11" i="4"/>
  <c r="BZ11" i="4"/>
  <c r="BJ11" i="4"/>
  <c r="DD11" i="4"/>
  <c r="DC11" i="4"/>
  <c r="CU11" i="4"/>
  <c r="BQ11" i="4"/>
  <c r="BS11" i="4"/>
  <c r="AK11" i="4"/>
  <c r="CO11" i="4"/>
  <c r="CV11" i="4"/>
  <c r="DJ11" i="4"/>
  <c r="Z11" i="4"/>
  <c r="CG11" i="4"/>
  <c r="DE11" i="4"/>
  <c r="M11" i="4"/>
  <c r="BH11" i="4"/>
  <c r="AR11" i="4"/>
  <c r="E11" i="4"/>
  <c r="CM11" i="4"/>
  <c r="DB11" i="4"/>
  <c r="CL11" i="4"/>
  <c r="AV11" i="4"/>
  <c r="DF11" i="4"/>
  <c r="J11" i="4"/>
  <c r="G11" i="4"/>
  <c r="DG11" i="4"/>
  <c r="AA11" i="4"/>
  <c r="T11" i="4"/>
  <c r="AY11" i="4"/>
  <c r="DH11" i="4"/>
  <c r="AJ11" i="4"/>
  <c r="CH11" i="4"/>
  <c r="BB11" i="4"/>
  <c r="V11" i="4"/>
  <c r="CX11" i="4"/>
  <c r="AT11" i="4"/>
  <c r="BE11" i="4"/>
  <c r="CE11" i="4"/>
  <c r="AQ11" i="4"/>
  <c r="S11" i="4"/>
  <c r="DM11" i="4"/>
  <c r="CI11" i="4"/>
  <c r="U11" i="4"/>
  <c r="BN11" i="4"/>
  <c r="AB11" i="4"/>
  <c r="D11" i="4"/>
  <c r="DN11" i="4"/>
  <c r="CP11" i="4"/>
  <c r="BR11" i="4"/>
  <c r="AD11" i="4"/>
  <c r="CW11" i="4"/>
  <c r="AS11" i="4"/>
  <c r="AG11" i="4"/>
  <c r="AU11" i="4"/>
  <c r="BG11" i="4"/>
  <c r="O11" i="4"/>
  <c r="AX11" i="4"/>
  <c r="CZ11" i="4"/>
  <c r="CR11" i="4"/>
  <c r="BD11" i="4"/>
  <c r="BF11" i="4"/>
  <c r="CY11" i="4"/>
  <c r="AL11" i="4"/>
  <c r="AP11" i="4"/>
  <c r="BP11" i="4"/>
  <c r="BW11" i="4"/>
  <c r="K11" i="4"/>
  <c r="AO11" i="4"/>
  <c r="CF11" i="4"/>
  <c r="AW11" i="4"/>
  <c r="BI11" i="4"/>
  <c r="CB11" i="4"/>
  <c r="AN11" i="4"/>
  <c r="BA11" i="4"/>
  <c r="BX11" i="4"/>
  <c r="X11" i="4"/>
  <c r="DA11" i="4"/>
  <c r="DL11" i="4"/>
  <c r="F11" i="4"/>
  <c r="BC11" i="4"/>
  <c r="Y11" i="4"/>
  <c r="L11" i="4"/>
  <c r="CK11" i="4"/>
  <c r="CQ11" i="4"/>
  <c r="AE11" i="4"/>
  <c r="CA11" i="4"/>
  <c r="BK11" i="4"/>
  <c r="AM11" i="4"/>
  <c r="BV11" i="4"/>
  <c r="CC11" i="4"/>
  <c r="R11" i="4"/>
  <c r="DK11" i="4"/>
  <c r="BO11" i="4"/>
  <c r="BU11" i="4"/>
  <c r="AZ11" i="4"/>
  <c r="CT11" i="4"/>
  <c r="CD11" i="4"/>
  <c r="BM11" i="4"/>
  <c r="AF11" i="4"/>
  <c r="W11" i="4"/>
  <c r="AH11" i="4"/>
  <c r="CS11" i="4"/>
  <c r="CJ11" i="4"/>
  <c r="BT11" i="4"/>
  <c r="I11" i="4"/>
  <c r="AI11" i="4"/>
  <c r="CN11" i="4"/>
  <c r="N11" i="4"/>
  <c r="BL11" i="4"/>
  <c r="H11" i="4"/>
  <c r="AC11" i="4"/>
  <c r="DI11" i="4"/>
  <c r="D36" i="4"/>
  <c r="BP36" i="4"/>
  <c r="M36" i="4"/>
  <c r="BY36" i="4"/>
  <c r="V36" i="4"/>
  <c r="CH36" i="4"/>
  <c r="AE36" i="4"/>
  <c r="CQ36" i="4"/>
  <c r="AV36" i="4"/>
  <c r="DH36" i="4"/>
  <c r="BM36" i="4"/>
  <c r="R36" i="4"/>
  <c r="CD36" i="4"/>
  <c r="AI36" i="4"/>
  <c r="CU36" i="4"/>
  <c r="L36" i="4"/>
  <c r="BX36" i="4"/>
  <c r="U36" i="4"/>
  <c r="CG36" i="4"/>
  <c r="AD36" i="4"/>
  <c r="CP36" i="4"/>
  <c r="AM36" i="4"/>
  <c r="CY36" i="4"/>
  <c r="BD36" i="4"/>
  <c r="I36" i="4"/>
  <c r="BU36" i="4"/>
  <c r="Z36" i="4"/>
  <c r="CL36" i="4"/>
  <c r="AQ36" i="4"/>
  <c r="DC36" i="4"/>
  <c r="T36" i="4"/>
  <c r="CF36" i="4"/>
  <c r="AC36" i="4"/>
  <c r="CO36" i="4"/>
  <c r="AL36" i="4"/>
  <c r="CX36" i="4"/>
  <c r="AU36" i="4"/>
  <c r="DG36" i="4"/>
  <c r="BL36" i="4"/>
  <c r="CC36" i="4"/>
  <c r="AH36" i="4"/>
  <c r="CT36" i="4"/>
  <c r="AY36" i="4"/>
  <c r="DK36" i="4"/>
  <c r="AB36" i="4"/>
  <c r="CN36" i="4"/>
  <c r="AK36" i="4"/>
  <c r="CW36" i="4"/>
  <c r="AT36" i="4"/>
  <c r="DF36" i="4"/>
  <c r="BC36" i="4"/>
  <c r="H36" i="4"/>
  <c r="BT36" i="4"/>
  <c r="Y36" i="4"/>
  <c r="CK36" i="4"/>
  <c r="AP36" i="4"/>
  <c r="DB36" i="4"/>
  <c r="BG36" i="4"/>
  <c r="AJ36" i="4"/>
  <c r="CV36" i="4"/>
  <c r="AS36" i="4"/>
  <c r="DE36" i="4"/>
  <c r="BB36" i="4"/>
  <c r="DN36" i="4"/>
  <c r="BK36" i="4"/>
  <c r="CB36" i="4"/>
  <c r="AG36" i="4"/>
  <c r="CS36" i="4"/>
  <c r="AX36" i="4"/>
  <c r="DJ36" i="4"/>
  <c r="BO36" i="4"/>
  <c r="AR36" i="4"/>
  <c r="DD36" i="4"/>
  <c r="BA36" i="4"/>
  <c r="DM36" i="4"/>
  <c r="BJ36" i="4"/>
  <c r="G36" i="4"/>
  <c r="BS36" i="4"/>
  <c r="X36" i="4"/>
  <c r="CJ36" i="4"/>
  <c r="AO36" i="4"/>
  <c r="DA36" i="4"/>
  <c r="BF36" i="4"/>
  <c r="K36" i="4"/>
  <c r="BW36" i="4"/>
  <c r="AZ36" i="4"/>
  <c r="DL36" i="4"/>
  <c r="BI36" i="4"/>
  <c r="F36" i="4"/>
  <c r="BR36" i="4"/>
  <c r="O36" i="4"/>
  <c r="CA36" i="4"/>
  <c r="AF36" i="4"/>
  <c r="CR36" i="4"/>
  <c r="AW36" i="4"/>
  <c r="DI36" i="4"/>
  <c r="BN36" i="4"/>
  <c r="S36" i="4"/>
  <c r="CE36" i="4"/>
  <c r="BH36" i="4"/>
  <c r="E36" i="4"/>
  <c r="BQ36" i="4"/>
  <c r="N36" i="4"/>
  <c r="BZ36" i="4"/>
  <c r="W36" i="4"/>
  <c r="CI36" i="4"/>
  <c r="AN36" i="4"/>
  <c r="CZ36" i="4"/>
  <c r="BE36" i="4"/>
  <c r="J36" i="4"/>
  <c r="BV36" i="4"/>
  <c r="AA36" i="4"/>
  <c r="CM36" i="4"/>
  <c r="J12" i="4"/>
  <c r="BM12" i="4"/>
  <c r="BV12" i="4"/>
  <c r="BY12" i="4"/>
  <c r="BL12" i="4"/>
  <c r="W12" i="4"/>
  <c r="BB12" i="4"/>
  <c r="BI12" i="4"/>
  <c r="BK12" i="4"/>
  <c r="BO12" i="4"/>
  <c r="AR12" i="4"/>
  <c r="AG12" i="4"/>
  <c r="R12" i="4"/>
  <c r="BC12" i="4"/>
  <c r="S12" i="4"/>
  <c r="CR12" i="4"/>
  <c r="BA12" i="4"/>
  <c r="CL12" i="4"/>
  <c r="AI12" i="4"/>
  <c r="V12" i="4"/>
  <c r="BU12" i="4"/>
  <c r="CG12" i="4"/>
  <c r="CW12" i="4"/>
  <c r="BN12" i="4"/>
  <c r="DD12" i="4"/>
  <c r="AO12" i="4"/>
  <c r="K12" i="4"/>
  <c r="CA12" i="4"/>
  <c r="DM12" i="4"/>
  <c r="CV12" i="4"/>
  <c r="BR12" i="4"/>
  <c r="N12" i="4"/>
  <c r="AX12" i="4"/>
  <c r="M12" i="4"/>
  <c r="I12" i="4"/>
  <c r="BP12" i="4"/>
  <c r="BZ12" i="4"/>
  <c r="AC12" i="4"/>
  <c r="T12" i="4"/>
  <c r="CQ12" i="4"/>
  <c r="BS12" i="4"/>
  <c r="DA12" i="4"/>
  <c r="BT12" i="4"/>
  <c r="CK12" i="4"/>
  <c r="AL12" i="4"/>
  <c r="AH12" i="4"/>
  <c r="DN12" i="4"/>
  <c r="CS12" i="4"/>
  <c r="BW12" i="4"/>
  <c r="DK12" i="4"/>
  <c r="L12" i="4"/>
  <c r="AA12" i="4"/>
  <c r="AW12" i="4"/>
  <c r="AZ12" i="4"/>
  <c r="H12" i="4"/>
  <c r="DE12" i="4"/>
  <c r="AP12" i="4"/>
  <c r="O12" i="4"/>
  <c r="BJ12" i="4"/>
  <c r="BQ12" i="4"/>
  <c r="CO12" i="4"/>
  <c r="AS12" i="4"/>
  <c r="AK12" i="4"/>
  <c r="AB12" i="4"/>
  <c r="BX12" i="4"/>
  <c r="CX12" i="4"/>
  <c r="AY12" i="4"/>
  <c r="AQ12" i="4"/>
  <c r="AN12" i="4"/>
  <c r="X12" i="4"/>
  <c r="AJ12" i="4"/>
  <c r="AE12" i="4"/>
  <c r="Y12" i="4"/>
  <c r="DJ12" i="4"/>
  <c r="Z12" i="4"/>
  <c r="CP12" i="4"/>
  <c r="DF12" i="4"/>
  <c r="DC12" i="4"/>
  <c r="BH12" i="4"/>
  <c r="CH12" i="4"/>
  <c r="CZ12" i="4"/>
  <c r="AV12" i="4"/>
  <c r="BG12" i="4"/>
  <c r="CI12" i="4"/>
  <c r="AM12" i="4"/>
  <c r="CT12" i="4"/>
  <c r="DI12" i="4"/>
  <c r="DL12" i="4"/>
  <c r="AT12" i="4"/>
  <c r="AD12" i="4"/>
  <c r="DH12" i="4"/>
  <c r="BE12" i="4"/>
  <c r="U12" i="4"/>
  <c r="CJ12" i="4"/>
  <c r="BF12" i="4"/>
  <c r="CD12" i="4"/>
  <c r="G12" i="4"/>
  <c r="CU12" i="4"/>
  <c r="DG12" i="4"/>
  <c r="CN12" i="4"/>
  <c r="CF12" i="4"/>
  <c r="DB12" i="4"/>
  <c r="CE12" i="4"/>
  <c r="F12" i="4"/>
  <c r="CB12" i="4"/>
  <c r="D12" i="4"/>
  <c r="E12" i="4"/>
  <c r="AF12" i="4"/>
  <c r="CC12" i="4"/>
  <c r="CM12" i="4"/>
  <c r="CY12" i="4"/>
  <c r="BD12" i="4"/>
  <c r="AU12" i="4"/>
  <c r="BS14" i="4"/>
  <c r="D14" i="4"/>
  <c r="CX14" i="4"/>
  <c r="CH14" i="4"/>
  <c r="F14" i="4"/>
  <c r="CO14" i="4"/>
  <c r="AK14" i="4"/>
  <c r="CV14" i="4"/>
  <c r="BZ14" i="4"/>
  <c r="CE14" i="4"/>
  <c r="BE14" i="4"/>
  <c r="E14" i="4"/>
  <c r="BK14" i="4"/>
  <c r="AH14" i="4"/>
  <c r="DE14" i="4"/>
  <c r="CG14" i="4"/>
  <c r="M14" i="4"/>
  <c r="BH14" i="4"/>
  <c r="L14" i="4"/>
  <c r="AA14" i="4"/>
  <c r="BC14" i="4"/>
  <c r="DI14" i="4"/>
  <c r="AL14" i="4"/>
  <c r="AE14" i="4"/>
  <c r="BA14" i="4"/>
  <c r="BM14" i="4"/>
  <c r="DK14" i="4"/>
  <c r="CU14" i="4"/>
  <c r="AU14" i="4"/>
  <c r="I14" i="4"/>
  <c r="R14" i="4"/>
  <c r="AT14" i="4"/>
  <c r="AB14" i="4"/>
  <c r="CS14" i="4"/>
  <c r="BX14" i="4"/>
  <c r="Z14" i="4"/>
  <c r="CY14" i="4"/>
  <c r="DF14" i="4"/>
  <c r="V14" i="4"/>
  <c r="BO14" i="4"/>
  <c r="BY14" i="4"/>
  <c r="AS14" i="4"/>
  <c r="AN14" i="4"/>
  <c r="AG14" i="4"/>
  <c r="BD14" i="4"/>
  <c r="CC14" i="4"/>
  <c r="AF14" i="4"/>
  <c r="AO14" i="4"/>
  <c r="CZ14" i="4"/>
  <c r="DM14" i="4"/>
  <c r="CW14" i="4"/>
  <c r="U14" i="4"/>
  <c r="T14" i="4"/>
  <c r="BG14" i="4"/>
  <c r="BB14" i="4"/>
  <c r="BJ14" i="4"/>
  <c r="BI14" i="4"/>
  <c r="AC14" i="4"/>
  <c r="DD14" i="4"/>
  <c r="BP14" i="4"/>
  <c r="AR14" i="4"/>
  <c r="DC14" i="4"/>
  <c r="AI14" i="4"/>
  <c r="K14" i="4"/>
  <c r="BT14" i="4"/>
  <c r="X14" i="4"/>
  <c r="AW14" i="4"/>
  <c r="CR14" i="4"/>
  <c r="DN14" i="4"/>
  <c r="G14" i="4"/>
  <c r="CP14" i="4"/>
  <c r="DL14" i="4"/>
  <c r="CF14" i="4"/>
  <c r="AZ14" i="4"/>
  <c r="AJ14" i="4"/>
  <c r="DG14" i="4"/>
  <c r="AV14" i="4"/>
  <c r="CM14" i="4"/>
  <c r="BR14" i="4"/>
  <c r="CJ14" i="4"/>
  <c r="BW14" i="4"/>
  <c r="CQ14" i="4"/>
  <c r="CN14" i="4"/>
  <c r="N14" i="4"/>
  <c r="AD14" i="4"/>
  <c r="CA14" i="4"/>
  <c r="Y14" i="4"/>
  <c r="S14" i="4"/>
  <c r="H14" i="4"/>
  <c r="O14" i="4"/>
  <c r="AM14" i="4"/>
  <c r="BV14" i="4"/>
  <c r="AP14" i="4"/>
  <c r="BF14" i="4"/>
  <c r="DJ14" i="4"/>
  <c r="BU14" i="4"/>
  <c r="BQ14" i="4"/>
  <c r="J14" i="4"/>
  <c r="DB14" i="4"/>
  <c r="CT14" i="4"/>
  <c r="CD14" i="4"/>
  <c r="CL14" i="4"/>
  <c r="AX14" i="4"/>
  <c r="AY14" i="4"/>
  <c r="AQ14" i="4"/>
  <c r="DA14" i="4"/>
  <c r="BL14" i="4"/>
  <c r="BN14" i="4"/>
  <c r="DH14" i="4"/>
  <c r="CB14" i="4"/>
  <c r="CK14" i="4"/>
  <c r="CI14" i="4"/>
  <c r="W14" i="4"/>
  <c r="BN10" i="4"/>
  <c r="N10" i="4"/>
  <c r="DE10" i="4"/>
  <c r="M10" i="4"/>
  <c r="BG10" i="4"/>
  <c r="AQ10" i="4"/>
  <c r="CF10" i="4"/>
  <c r="AG10" i="4"/>
  <c r="BX10" i="4"/>
  <c r="BF10" i="4"/>
  <c r="DB10" i="4"/>
  <c r="U10" i="4"/>
  <c r="BZ10" i="4"/>
  <c r="AL10" i="4"/>
  <c r="CO10" i="4"/>
  <c r="BA10" i="4"/>
  <c r="AR10" i="4"/>
  <c r="DK10" i="4"/>
  <c r="CM10" i="4"/>
  <c r="BO10" i="4"/>
  <c r="BY10" i="4"/>
  <c r="DF10" i="4"/>
  <c r="AT10" i="4"/>
  <c r="V10" i="4"/>
  <c r="BD10" i="4"/>
  <c r="CZ10" i="4"/>
  <c r="DM10" i="4"/>
  <c r="BI10" i="4"/>
  <c r="AM10" i="4"/>
  <c r="AC10" i="4"/>
  <c r="BB10" i="4"/>
  <c r="F10" i="4"/>
  <c r="CW10" i="4"/>
  <c r="CG10" i="4"/>
  <c r="DD10" i="4"/>
  <c r="AB10" i="4"/>
  <c r="CL10" i="4"/>
  <c r="D10" i="4"/>
  <c r="DN10" i="4"/>
  <c r="BR10" i="4"/>
  <c r="AZ10" i="4"/>
  <c r="CU10" i="4"/>
  <c r="BW10" i="4"/>
  <c r="AI10" i="4"/>
  <c r="CX10" i="4"/>
  <c r="AV10" i="4"/>
  <c r="W10" i="4"/>
  <c r="CH10" i="4"/>
  <c r="BJ10" i="4"/>
  <c r="E10" i="4"/>
  <c r="DL10" i="4"/>
  <c r="CN10" i="4"/>
  <c r="AJ10" i="4"/>
  <c r="BU10" i="4"/>
  <c r="AY10" i="4"/>
  <c r="BV10" i="4"/>
  <c r="CP10" i="4"/>
  <c r="AS10" i="4"/>
  <c r="AK10" i="4"/>
  <c r="BH10" i="4"/>
  <c r="DC10" i="4"/>
  <c r="CE10" i="4"/>
  <c r="T10" i="4"/>
  <c r="L10" i="4"/>
  <c r="AD10" i="4"/>
  <c r="K10" i="4"/>
  <c r="DG10" i="4"/>
  <c r="CK10" i="4"/>
  <c r="DH10" i="4"/>
  <c r="BE10" i="4"/>
  <c r="S10" i="4"/>
  <c r="BQ10" i="4"/>
  <c r="Y10" i="4"/>
  <c r="CS10" i="4"/>
  <c r="CR10" i="4"/>
  <c r="CJ10" i="4"/>
  <c r="BL10" i="4"/>
  <c r="AF10" i="4"/>
  <c r="H10" i="4"/>
  <c r="BK10" i="4"/>
  <c r="AU10" i="4"/>
  <c r="AA10" i="4"/>
  <c r="X10" i="4"/>
  <c r="AE10" i="4"/>
  <c r="CT10" i="4"/>
  <c r="BP10" i="4"/>
  <c r="CA10" i="4"/>
  <c r="J10" i="4"/>
  <c r="R10" i="4"/>
  <c r="CY10" i="4"/>
  <c r="DI10" i="4"/>
  <c r="CI10" i="4"/>
  <c r="BM10" i="4"/>
  <c r="AO10" i="4"/>
  <c r="AH10" i="4"/>
  <c r="CB10" i="4"/>
  <c r="CQ10" i="4"/>
  <c r="O10" i="4"/>
  <c r="CC10" i="4"/>
  <c r="DA10" i="4"/>
  <c r="DJ10" i="4"/>
  <c r="CD10" i="4"/>
  <c r="I10" i="4"/>
  <c r="BT10" i="4"/>
  <c r="AN10" i="4"/>
  <c r="CV10" i="4"/>
  <c r="BS10" i="4"/>
  <c r="BC10" i="4"/>
  <c r="G10" i="4"/>
  <c r="Z10" i="4"/>
  <c r="AX10" i="4"/>
  <c r="AP10" i="4"/>
  <c r="AW10" i="4"/>
  <c r="AH32" i="4"/>
  <c r="AP32" i="4"/>
  <c r="BL32" i="4"/>
  <c r="BT32" i="4"/>
  <c r="BM32" i="4"/>
  <c r="BF32" i="4"/>
  <c r="CJ32" i="4"/>
  <c r="K32" i="4"/>
  <c r="CC32" i="4"/>
  <c r="L32" i="4"/>
  <c r="BV32" i="4"/>
  <c r="AK32" i="4"/>
  <c r="CU32" i="4"/>
  <c r="N32" i="4"/>
  <c r="CF32" i="4"/>
  <c r="Z32" i="4"/>
  <c r="DH32" i="4"/>
  <c r="AI32" i="4"/>
  <c r="AJ32" i="4"/>
  <c r="CT32" i="4"/>
  <c r="BG32" i="4"/>
  <c r="AL32" i="4"/>
  <c r="DD32" i="4"/>
  <c r="J32" i="4"/>
  <c r="CS32" i="4"/>
  <c r="AB32" i="4"/>
  <c r="M32" i="4"/>
  <c r="CM32" i="4"/>
  <c r="AD32" i="4"/>
  <c r="BA32" i="4"/>
  <c r="BB32" i="4"/>
  <c r="DN32" i="4"/>
  <c r="CA32" i="4"/>
  <c r="AX32" i="4"/>
  <c r="S32" i="4"/>
  <c r="AY32" i="4"/>
  <c r="AC32" i="4"/>
  <c r="DK32" i="4"/>
  <c r="BH32" i="4"/>
  <c r="G32" i="4"/>
  <c r="BQ32" i="4"/>
  <c r="H32" i="4"/>
  <c r="BR32" i="4"/>
  <c r="AG32" i="4"/>
  <c r="CQ32" i="4"/>
  <c r="BE32" i="4"/>
  <c r="T32" i="4"/>
  <c r="CE32" i="4"/>
  <c r="DL32" i="4"/>
  <c r="BY32" i="4"/>
  <c r="CP32" i="4"/>
  <c r="I32" i="4"/>
  <c r="CY32" i="4"/>
  <c r="DE32" i="4"/>
  <c r="CR32" i="4"/>
  <c r="CL32" i="4"/>
  <c r="AS32" i="4"/>
  <c r="BP32" i="4"/>
  <c r="AE32" i="4"/>
  <c r="AV32" i="4"/>
  <c r="BC32" i="4"/>
  <c r="DA32" i="4"/>
  <c r="CZ32" i="4"/>
  <c r="DB32" i="4"/>
  <c r="AZ32" i="4"/>
  <c r="BX32" i="4"/>
  <c r="AM32" i="4"/>
  <c r="BJ32" i="4"/>
  <c r="BK32" i="4"/>
  <c r="AQ32" i="4"/>
  <c r="BW32" i="4"/>
  <c r="CV32" i="4"/>
  <c r="BI32" i="4"/>
  <c r="CH32" i="4"/>
  <c r="CI32" i="4"/>
  <c r="CW32" i="4"/>
  <c r="CK32" i="4"/>
  <c r="BN32" i="4"/>
  <c r="O32" i="4"/>
  <c r="DF32" i="4"/>
  <c r="DJ32" i="4"/>
  <c r="AU32" i="4"/>
  <c r="BD32" i="4"/>
  <c r="BZ32" i="4"/>
  <c r="BS32" i="4"/>
  <c r="E32" i="4"/>
  <c r="W32" i="4"/>
  <c r="DI32" i="4"/>
  <c r="DM32" i="4"/>
  <c r="DC32" i="4"/>
  <c r="AT32" i="4"/>
  <c r="CG32" i="4"/>
  <c r="AN32" i="4"/>
  <c r="Y32" i="4"/>
  <c r="R32" i="4"/>
  <c r="U32" i="4"/>
  <c r="CB32" i="4"/>
  <c r="BO32" i="4"/>
  <c r="DG32" i="4"/>
  <c r="X32" i="4"/>
  <c r="BU32" i="4"/>
  <c r="F32" i="4"/>
  <c r="CX32" i="4"/>
  <c r="CN32" i="4"/>
  <c r="AA32" i="4"/>
  <c r="V32" i="4"/>
  <c r="AF32" i="4"/>
  <c r="AR32" i="4"/>
  <c r="CD32" i="4"/>
  <c r="CO32" i="4"/>
  <c r="AO32" i="4"/>
  <c r="AW32" i="4"/>
  <c r="D32" i="4"/>
  <c r="S22" i="4"/>
  <c r="CK22" i="4"/>
  <c r="BN22" i="4"/>
  <c r="AC22" i="4"/>
  <c r="CM22" i="4"/>
  <c r="AA22" i="4"/>
  <c r="CS22" i="4"/>
  <c r="L22" i="4"/>
  <c r="BV22" i="4"/>
  <c r="AK22" i="4"/>
  <c r="CU22" i="4"/>
  <c r="AI22" i="4"/>
  <c r="DA22" i="4"/>
  <c r="T22" i="4"/>
  <c r="CD22" i="4"/>
  <c r="AS22" i="4"/>
  <c r="DC22" i="4"/>
  <c r="AQ22" i="4"/>
  <c r="DI22" i="4"/>
  <c r="AB22" i="4"/>
  <c r="CL22" i="4"/>
  <c r="AZ22" i="4"/>
  <c r="DK22" i="4"/>
  <c r="BE22" i="4"/>
  <c r="AJ22" i="4"/>
  <c r="CT22" i="4"/>
  <c r="BG22" i="4"/>
  <c r="K22" i="4"/>
  <c r="CC22" i="4"/>
  <c r="BF22" i="4"/>
  <c r="U22" i="4"/>
  <c r="CE22" i="4"/>
  <c r="BM22" i="4"/>
  <c r="E22" i="4"/>
  <c r="AL22" i="4"/>
  <c r="DD22" i="4"/>
  <c r="W22" i="4"/>
  <c r="CG22" i="4"/>
  <c r="H22" i="4"/>
  <c r="BR22" i="4"/>
  <c r="AG22" i="4"/>
  <c r="CQ22" i="4"/>
  <c r="BL22" i="4"/>
  <c r="BU22" i="4"/>
  <c r="M22" i="4"/>
  <c r="AT22" i="4"/>
  <c r="DL22" i="4"/>
  <c r="AE22" i="4"/>
  <c r="CO22" i="4"/>
  <c r="BZ22" i="4"/>
  <c r="AO22" i="4"/>
  <c r="CY22" i="4"/>
  <c r="J22" i="4"/>
  <c r="BT22" i="4"/>
  <c r="BO22" i="4"/>
  <c r="BH22" i="4"/>
  <c r="AM22" i="4"/>
  <c r="CW22" i="4"/>
  <c r="X22" i="4"/>
  <c r="CH22" i="4"/>
  <c r="AW22" i="4"/>
  <c r="DG22" i="4"/>
  <c r="R22" i="4"/>
  <c r="CB22" i="4"/>
  <c r="AY22" i="4"/>
  <c r="N22" i="4"/>
  <c r="CF22" i="4"/>
  <c r="BI22" i="4"/>
  <c r="AV22" i="4"/>
  <c r="DF22" i="4"/>
  <c r="I22" i="4"/>
  <c r="BS22" i="4"/>
  <c r="AP22" i="4"/>
  <c r="CZ22" i="4"/>
  <c r="DE22" i="4"/>
  <c r="CP22" i="4"/>
  <c r="BC22" i="4"/>
  <c r="Z22" i="4"/>
  <c r="DB22" i="4"/>
  <c r="V22" i="4"/>
  <c r="G22" i="4"/>
  <c r="DN22" i="4"/>
  <c r="CA22" i="4"/>
  <c r="AX22" i="4"/>
  <c r="BX22" i="4"/>
  <c r="BA22" i="4"/>
  <c r="AN22" i="4"/>
  <c r="CR22" i="4"/>
  <c r="CX22" i="4"/>
  <c r="Y22" i="4"/>
  <c r="AD22" i="4"/>
  <c r="CI22" i="4"/>
  <c r="AH22" i="4"/>
  <c r="AR22" i="4"/>
  <c r="BP22" i="4"/>
  <c r="BJ22" i="4"/>
  <c r="DH22" i="4"/>
  <c r="BQ22" i="4"/>
  <c r="BW22" i="4"/>
  <c r="BY22" i="4"/>
  <c r="F22" i="4"/>
  <c r="BB22" i="4"/>
  <c r="CJ22" i="4"/>
  <c r="BD22" i="4"/>
  <c r="AU22" i="4"/>
  <c r="CN22" i="4"/>
  <c r="CV22" i="4"/>
  <c r="BK22" i="4"/>
  <c r="DM22" i="4"/>
  <c r="DJ22" i="4"/>
  <c r="AF22" i="4"/>
  <c r="O22" i="4"/>
  <c r="D22" i="4"/>
  <c r="BL30" i="4"/>
  <c r="J30" i="4"/>
  <c r="BT30" i="4"/>
  <c r="AH30" i="4"/>
  <c r="CR30" i="4"/>
  <c r="CJ30" i="4"/>
  <c r="AA30" i="4"/>
  <c r="CS30" i="4"/>
  <c r="AJ30" i="4"/>
  <c r="CT30" i="4"/>
  <c r="R30" i="4"/>
  <c r="DH30" i="4"/>
  <c r="AQ30" i="4"/>
  <c r="DI30" i="4"/>
  <c r="AY30" i="4"/>
  <c r="DJ30" i="4"/>
  <c r="M30" i="4"/>
  <c r="BW30" i="4"/>
  <c r="AT30" i="4"/>
  <c r="DL30" i="4"/>
  <c r="AX30" i="4"/>
  <c r="BU30" i="4"/>
  <c r="L30" i="4"/>
  <c r="BV30" i="4"/>
  <c r="AK30" i="4"/>
  <c r="CU30" i="4"/>
  <c r="F30" i="4"/>
  <c r="BX30" i="4"/>
  <c r="BD30" i="4"/>
  <c r="K30" i="4"/>
  <c r="BF30" i="4"/>
  <c r="BO30" i="4"/>
  <c r="CN30" i="4"/>
  <c r="W30" i="4"/>
  <c r="CG30" i="4"/>
  <c r="AF30" i="4"/>
  <c r="CP30" i="4"/>
  <c r="BC30" i="4"/>
  <c r="CZ30" i="4"/>
  <c r="AI30" i="4"/>
  <c r="CD30" i="4"/>
  <c r="E30" i="4"/>
  <c r="CM30" i="4"/>
  <c r="V30" i="4"/>
  <c r="DD30" i="4"/>
  <c r="AM30" i="4"/>
  <c r="CW30" i="4"/>
  <c r="AV30" i="4"/>
  <c r="DF30" i="4"/>
  <c r="I30" i="4"/>
  <c r="BS30" i="4"/>
  <c r="DC30" i="4"/>
  <c r="AU30" i="4"/>
  <c r="BR30" i="4"/>
  <c r="CA30" i="4"/>
  <c r="CC30" i="4"/>
  <c r="AR30" i="4"/>
  <c r="AS30" i="4"/>
  <c r="BH30" i="4"/>
  <c r="BY30" i="4"/>
  <c r="X30" i="4"/>
  <c r="DN30" i="4"/>
  <c r="AG30" i="4"/>
  <c r="DG30" i="4"/>
  <c r="CK30" i="4"/>
  <c r="BN30" i="4"/>
  <c r="AZ30" i="4"/>
  <c r="BP30" i="4"/>
  <c r="G30" i="4"/>
  <c r="CO30" i="4"/>
  <c r="AN30" i="4"/>
  <c r="AO30" i="4"/>
  <c r="DB30" i="4"/>
  <c r="CE30" i="4"/>
  <c r="CV30" i="4"/>
  <c r="AE30" i="4"/>
  <c r="DM30" i="4"/>
  <c r="BJ30" i="4"/>
  <c r="BK30" i="4"/>
  <c r="AP30" i="4"/>
  <c r="BE30" i="4"/>
  <c r="T30" i="4"/>
  <c r="BI30" i="4"/>
  <c r="H30" i="4"/>
  <c r="DA30" i="4"/>
  <c r="CL30" i="4"/>
  <c r="DE30" i="4"/>
  <c r="BB30" i="4"/>
  <c r="AW30" i="4"/>
  <c r="CF30" i="4"/>
  <c r="CH30" i="4"/>
  <c r="CQ30" i="4"/>
  <c r="BM30" i="4"/>
  <c r="O30" i="4"/>
  <c r="AL30" i="4"/>
  <c r="Z30" i="4"/>
  <c r="DK30" i="4"/>
  <c r="N30" i="4"/>
  <c r="AB30" i="4"/>
  <c r="AD30" i="4"/>
  <c r="BQ30" i="4"/>
  <c r="CX30" i="4"/>
  <c r="Y30" i="4"/>
  <c r="BZ30" i="4"/>
  <c r="S30" i="4"/>
  <c r="AC30" i="4"/>
  <c r="CI30" i="4"/>
  <c r="CB30" i="4"/>
  <c r="CY30" i="4"/>
  <c r="BA30" i="4"/>
  <c r="U30" i="4"/>
  <c r="BG30" i="4"/>
  <c r="D30" i="4"/>
  <c r="CU50" i="4"/>
  <c r="CN50" i="4"/>
  <c r="BT50" i="4"/>
  <c r="BU50" i="4"/>
  <c r="BH50" i="4"/>
  <c r="CA50" i="4"/>
  <c r="CP50" i="4"/>
  <c r="BM50" i="4"/>
  <c r="L50" i="4"/>
  <c r="AP50" i="4"/>
  <c r="CZ50" i="4"/>
  <c r="DJ50" i="4"/>
  <c r="R50" i="4"/>
  <c r="BA50" i="4"/>
  <c r="AB50" i="4"/>
  <c r="BO50" i="4"/>
  <c r="BV50" i="4"/>
  <c r="CC50" i="4"/>
  <c r="CB50" i="4"/>
  <c r="DM50" i="4"/>
  <c r="BP50" i="4"/>
  <c r="DC50" i="4"/>
  <c r="BI50" i="4"/>
  <c r="CM50" i="4"/>
  <c r="BZ50" i="4"/>
  <c r="CT50" i="4"/>
  <c r="CX50" i="4"/>
  <c r="T50" i="4"/>
  <c r="AC50" i="4"/>
  <c r="CF50" i="4"/>
  <c r="CE50" i="4"/>
  <c r="BJ50" i="4"/>
  <c r="K50" i="4"/>
  <c r="DF50" i="4"/>
  <c r="AE50" i="4"/>
  <c r="DD50" i="4"/>
  <c r="CJ50" i="4"/>
  <c r="AI50" i="4"/>
  <c r="N50" i="4"/>
  <c r="X50" i="4"/>
  <c r="AV50" i="4"/>
  <c r="AK50" i="4"/>
  <c r="V50" i="4"/>
  <c r="J50" i="4"/>
  <c r="CR50" i="4"/>
  <c r="AS50" i="4"/>
  <c r="CV50" i="4"/>
  <c r="DA50" i="4"/>
  <c r="AX50" i="4"/>
  <c r="CY50" i="4"/>
  <c r="AU50" i="4"/>
  <c r="CO50" i="4"/>
  <c r="BE50" i="4"/>
  <c r="AD50" i="4"/>
  <c r="DG50" i="4"/>
  <c r="AW50" i="4"/>
  <c r="F50" i="4"/>
  <c r="AQ50" i="4"/>
  <c r="CG50" i="4"/>
  <c r="DK50" i="4"/>
  <c r="AM50" i="4"/>
  <c r="AA50" i="4"/>
  <c r="CL50" i="4"/>
  <c r="Q50" i="4"/>
  <c r="BX50" i="4"/>
  <c r="AY50" i="4"/>
  <c r="BD50" i="4"/>
  <c r="I50" i="4"/>
  <c r="Z50" i="4"/>
  <c r="BK50" i="4"/>
  <c r="BR50" i="4"/>
  <c r="D50" i="4"/>
  <c r="CD50" i="4"/>
  <c r="W50" i="4"/>
  <c r="AG50" i="4"/>
  <c r="AL50" i="4"/>
  <c r="AR50" i="4"/>
  <c r="DH50" i="4"/>
  <c r="P50" i="4"/>
  <c r="AZ50" i="4"/>
  <c r="AH50" i="4"/>
  <c r="CQ50" i="4"/>
  <c r="O50" i="4"/>
  <c r="E50" i="4"/>
  <c r="DB50" i="4"/>
  <c r="DN50" i="4"/>
  <c r="G50" i="4"/>
  <c r="CI50" i="4"/>
  <c r="BF50" i="4"/>
  <c r="BC50" i="4"/>
  <c r="DL50" i="4"/>
  <c r="H50" i="4"/>
  <c r="CW50" i="4"/>
  <c r="BQ50" i="4"/>
  <c r="AF50" i="4"/>
  <c r="BW50" i="4"/>
  <c r="DI50" i="4"/>
  <c r="U50" i="4"/>
  <c r="AO50" i="4"/>
  <c r="BB50" i="4"/>
  <c r="AT50" i="4"/>
  <c r="M50" i="4"/>
  <c r="CS50" i="4"/>
  <c r="BL50" i="4"/>
  <c r="S50" i="4"/>
  <c r="AN50" i="4"/>
  <c r="CH50" i="4"/>
  <c r="BN50" i="4"/>
  <c r="BY50" i="4"/>
  <c r="AJ50" i="4"/>
  <c r="Y50" i="4"/>
  <c r="CK50" i="4"/>
  <c r="BG50" i="4"/>
  <c r="BS50" i="4"/>
  <c r="DE50" i="4"/>
  <c r="DH66" i="4"/>
  <c r="CW66" i="4"/>
  <c r="BN66" i="4"/>
  <c r="BD66" i="4"/>
  <c r="CR66" i="4"/>
  <c r="BH66" i="4"/>
  <c r="AP66" i="4"/>
  <c r="CB66" i="4"/>
  <c r="DF66" i="4"/>
  <c r="BV66" i="4"/>
  <c r="AM66" i="4"/>
  <c r="DN66" i="4"/>
  <c r="BO66" i="4"/>
  <c r="AV66" i="4"/>
  <c r="CQ66" i="4"/>
  <c r="DJ66" i="4"/>
  <c r="I66" i="4"/>
  <c r="BX66" i="4"/>
  <c r="AS66" i="4"/>
  <c r="T66" i="4"/>
  <c r="Z66" i="4"/>
  <c r="Q66" i="4"/>
  <c r="AO66" i="4"/>
  <c r="CS66" i="4"/>
  <c r="CV66" i="4"/>
  <c r="M66" i="4"/>
  <c r="BG66" i="4"/>
  <c r="AD66" i="4"/>
  <c r="BQ66" i="4"/>
  <c r="AW66" i="4"/>
  <c r="AK66" i="4"/>
  <c r="CI66" i="4"/>
  <c r="BY66" i="4"/>
  <c r="BB66" i="4"/>
  <c r="CT66" i="4"/>
  <c r="CD66" i="4"/>
  <c r="BT66" i="4"/>
  <c r="CJ66" i="4"/>
  <c r="AR66" i="4"/>
  <c r="V66" i="4"/>
  <c r="O66" i="4"/>
  <c r="CP66" i="4"/>
  <c r="CO66" i="4"/>
  <c r="D66" i="4"/>
  <c r="AX66" i="4"/>
  <c r="AL66" i="4"/>
  <c r="CC66" i="4"/>
  <c r="AU66" i="4"/>
  <c r="R66" i="4"/>
  <c r="DM66" i="4"/>
  <c r="CL66" i="4"/>
  <c r="Y66" i="4"/>
  <c r="DC66" i="4"/>
  <c r="DA66" i="4"/>
  <c r="H66" i="4"/>
  <c r="BA66" i="4"/>
  <c r="BR66" i="4"/>
  <c r="BW66" i="4"/>
  <c r="F66" i="4"/>
  <c r="BU66" i="4"/>
  <c r="W66" i="4"/>
  <c r="BE66" i="4"/>
  <c r="U66" i="4"/>
  <c r="DE66" i="4"/>
  <c r="CM66" i="4"/>
  <c r="AG66" i="4"/>
  <c r="CN66" i="4"/>
  <c r="BF66" i="4"/>
  <c r="CY66" i="4"/>
  <c r="AB66" i="4"/>
  <c r="N66" i="4"/>
  <c r="AE66" i="4"/>
  <c r="P66" i="4"/>
  <c r="DG66" i="4"/>
  <c r="BL66" i="4"/>
  <c r="CF66" i="4"/>
  <c r="AH66" i="4"/>
  <c r="CK66" i="4"/>
  <c r="CG66" i="4"/>
  <c r="BJ66" i="4"/>
  <c r="BS66" i="4"/>
  <c r="K66" i="4"/>
  <c r="BC66" i="4"/>
  <c r="S66" i="4"/>
  <c r="AJ66" i="4"/>
  <c r="X66" i="4"/>
  <c r="G66" i="4"/>
  <c r="BM66" i="4"/>
  <c r="AZ66" i="4"/>
  <c r="AA66" i="4"/>
  <c r="AI66" i="4"/>
  <c r="BK66" i="4"/>
  <c r="BZ66" i="4"/>
  <c r="BI66" i="4"/>
  <c r="AY66" i="4"/>
  <c r="DK66" i="4"/>
  <c r="DI66" i="4"/>
  <c r="DB66" i="4"/>
  <c r="CZ66" i="4"/>
  <c r="BP66" i="4"/>
  <c r="DD66" i="4"/>
  <c r="CU66" i="4"/>
  <c r="AN66" i="4"/>
  <c r="E66" i="4"/>
  <c r="AQ66" i="4"/>
  <c r="CA66" i="4"/>
  <c r="CH66" i="4"/>
  <c r="CX66" i="4"/>
  <c r="AF66" i="4"/>
  <c r="AT66" i="4"/>
  <c r="CE66" i="4"/>
  <c r="L66" i="4"/>
  <c r="J66" i="4"/>
  <c r="AC66" i="4"/>
  <c r="DL66" i="4"/>
  <c r="G25" i="4"/>
  <c r="BQ25" i="4"/>
  <c r="AN25" i="4"/>
  <c r="CX25" i="4"/>
  <c r="BK25" i="4"/>
  <c r="O25" i="4"/>
  <c r="BY25" i="4"/>
  <c r="AV25" i="4"/>
  <c r="DF25" i="4"/>
  <c r="I25" i="4"/>
  <c r="BS25" i="4"/>
  <c r="W25" i="4"/>
  <c r="CG25" i="4"/>
  <c r="BB25" i="4"/>
  <c r="DN25" i="4"/>
  <c r="AE25" i="4"/>
  <c r="CO25" i="4"/>
  <c r="BJ25" i="4"/>
  <c r="Y25" i="4"/>
  <c r="CI25" i="4"/>
  <c r="AM25" i="4"/>
  <c r="CW25" i="4"/>
  <c r="H25" i="4"/>
  <c r="BR25" i="4"/>
  <c r="AG25" i="4"/>
  <c r="BI25" i="4"/>
  <c r="AF25" i="4"/>
  <c r="CP25" i="4"/>
  <c r="BC25" i="4"/>
  <c r="BZ25" i="4"/>
  <c r="CY25" i="4"/>
  <c r="Z25" i="4"/>
  <c r="CJ25" i="4"/>
  <c r="BU25" i="4"/>
  <c r="AR25" i="4"/>
  <c r="DB25" i="4"/>
  <c r="E25" i="4"/>
  <c r="BO25" i="4"/>
  <c r="AT25" i="4"/>
  <c r="DL25" i="4"/>
  <c r="CH25" i="4"/>
  <c r="DG25" i="4"/>
  <c r="AH25" i="4"/>
  <c r="CR25" i="4"/>
  <c r="K25" i="4"/>
  <c r="CC25" i="4"/>
  <c r="AY25" i="4"/>
  <c r="DJ25" i="4"/>
  <c r="M25" i="4"/>
  <c r="BW25" i="4"/>
  <c r="BH25" i="4"/>
  <c r="AU25" i="4"/>
  <c r="AP25" i="4"/>
  <c r="CZ25" i="4"/>
  <c r="S25" i="4"/>
  <c r="CK25" i="4"/>
  <c r="BF25" i="4"/>
  <c r="U25" i="4"/>
  <c r="CE25" i="4"/>
  <c r="BP25" i="4"/>
  <c r="DM25" i="4"/>
  <c r="AW25" i="4"/>
  <c r="BL25" i="4"/>
  <c r="AQ25" i="4"/>
  <c r="DI25" i="4"/>
  <c r="T25" i="4"/>
  <c r="CD25" i="4"/>
  <c r="AS25" i="4"/>
  <c r="DC25" i="4"/>
  <c r="V25" i="4"/>
  <c r="CN25" i="4"/>
  <c r="AX25" i="4"/>
  <c r="AA25" i="4"/>
  <c r="CM25" i="4"/>
  <c r="BX25" i="4"/>
  <c r="CA25" i="4"/>
  <c r="BT25" i="4"/>
  <c r="BE25" i="4"/>
  <c r="AB25" i="4"/>
  <c r="DK25" i="4"/>
  <c r="CV25" i="4"/>
  <c r="DE25" i="4"/>
  <c r="DA25" i="4"/>
  <c r="BV25" i="4"/>
  <c r="AK25" i="4"/>
  <c r="N25" i="4"/>
  <c r="CQ25" i="4"/>
  <c r="BD25" i="4"/>
  <c r="CU25" i="4"/>
  <c r="AL25" i="4"/>
  <c r="BA25" i="4"/>
  <c r="DH25" i="4"/>
  <c r="BM25" i="4"/>
  <c r="L25" i="4"/>
  <c r="DD25" i="4"/>
  <c r="AO25" i="4"/>
  <c r="AJ25" i="4"/>
  <c r="AD25" i="4"/>
  <c r="AC25" i="4"/>
  <c r="AI25" i="4"/>
  <c r="AZ25" i="4"/>
  <c r="F25" i="4"/>
  <c r="R25" i="4"/>
  <c r="CS25" i="4"/>
  <c r="CL25" i="4"/>
  <c r="BG25" i="4"/>
  <c r="CB25" i="4"/>
  <c r="CF25" i="4"/>
  <c r="BN25" i="4"/>
  <c r="J25" i="4"/>
  <c r="CT25" i="4"/>
  <c r="X25" i="4"/>
  <c r="D25" i="4"/>
  <c r="V33" i="4"/>
  <c r="H33" i="4"/>
  <c r="BR33" i="4"/>
  <c r="AL33" i="4"/>
  <c r="X33" i="4"/>
  <c r="AW33" i="4"/>
  <c r="AH33" i="4"/>
  <c r="BP33" i="4"/>
  <c r="AV33" i="4"/>
  <c r="I33" i="4"/>
  <c r="BS33" i="4"/>
  <c r="BD33" i="4"/>
  <c r="N33" i="4"/>
  <c r="BK33" i="4"/>
  <c r="J33" i="4"/>
  <c r="BN33" i="4"/>
  <c r="AC33" i="4"/>
  <c r="AT33" i="4"/>
  <c r="AN33" i="4"/>
  <c r="Z33" i="4"/>
  <c r="T33" i="4"/>
  <c r="CD33" i="4"/>
  <c r="AS33" i="4"/>
  <c r="BH33" i="4"/>
  <c r="BB33" i="4"/>
  <c r="BF33" i="4"/>
  <c r="S33" i="4"/>
  <c r="CJ33" i="4"/>
  <c r="AG33" i="4"/>
  <c r="BL33" i="4"/>
  <c r="AB33" i="4"/>
  <c r="U33" i="4"/>
  <c r="CY33" i="4"/>
  <c r="CK33" i="4"/>
  <c r="AO33" i="4"/>
  <c r="BT33" i="4"/>
  <c r="AJ33" i="4"/>
  <c r="AK33" i="4"/>
  <c r="DG33" i="4"/>
  <c r="W33" i="4"/>
  <c r="CS33" i="4"/>
  <c r="AD33" i="4"/>
  <c r="AF33" i="4"/>
  <c r="CA33" i="4"/>
  <c r="AY33" i="4"/>
  <c r="BW33" i="4"/>
  <c r="DI33" i="4"/>
  <c r="AP33" i="4"/>
  <c r="E33" i="4"/>
  <c r="CZ33" i="4"/>
  <c r="BE33" i="4"/>
  <c r="CL33" i="4"/>
  <c r="DK33" i="4"/>
  <c r="BM33" i="4"/>
  <c r="DM33" i="4"/>
  <c r="CH33" i="4"/>
  <c r="BC33" i="4"/>
  <c r="CB33" i="4"/>
  <c r="AR33" i="4"/>
  <c r="AZ33" i="4"/>
  <c r="DA33" i="4"/>
  <c r="DB33" i="4"/>
  <c r="AI33" i="4"/>
  <c r="CN33" i="4"/>
  <c r="AQ33" i="4"/>
  <c r="CX33" i="4"/>
  <c r="AX33" i="4"/>
  <c r="K33" i="4"/>
  <c r="CP33" i="4"/>
  <c r="F33" i="4"/>
  <c r="L33" i="4"/>
  <c r="M33" i="4"/>
  <c r="G33" i="4"/>
  <c r="CG33" i="4"/>
  <c r="DN33" i="4"/>
  <c r="BX33" i="4"/>
  <c r="BJ33" i="4"/>
  <c r="AE33" i="4"/>
  <c r="BI33" i="4"/>
  <c r="AM33" i="4"/>
  <c r="CO33" i="4"/>
  <c r="R33" i="4"/>
  <c r="BY33" i="4"/>
  <c r="CT33" i="4"/>
  <c r="CU33" i="4"/>
  <c r="DD33" i="4"/>
  <c r="AU33" i="4"/>
  <c r="Y33" i="4"/>
  <c r="DH33" i="4"/>
  <c r="BZ33" i="4"/>
  <c r="BU33" i="4"/>
  <c r="DJ33" i="4"/>
  <c r="DL33" i="4"/>
  <c r="BQ33" i="4"/>
  <c r="CQ33" i="4"/>
  <c r="CE33" i="4"/>
  <c r="CW33" i="4"/>
  <c r="CR33" i="4"/>
  <c r="DC33" i="4"/>
  <c r="BO33" i="4"/>
  <c r="DE33" i="4"/>
  <c r="CI33" i="4"/>
  <c r="BG33" i="4"/>
  <c r="DF33" i="4"/>
  <c r="AA33" i="4"/>
  <c r="CC33" i="4"/>
  <c r="BV33" i="4"/>
  <c r="CF33" i="4"/>
  <c r="CV33" i="4"/>
  <c r="BA33" i="4"/>
  <c r="CM33" i="4"/>
  <c r="O33" i="4"/>
  <c r="D33" i="4"/>
  <c r="AB43" i="4"/>
  <c r="Y43" i="4"/>
  <c r="DK43" i="4"/>
  <c r="AQ43" i="4"/>
  <c r="AO43" i="4"/>
  <c r="CX43" i="4"/>
  <c r="BJ43" i="4"/>
  <c r="AN43" i="4"/>
  <c r="CV43" i="4"/>
  <c r="AF43" i="4"/>
  <c r="DD43" i="4"/>
  <c r="CK43" i="4"/>
  <c r="AG43" i="4"/>
  <c r="BX43" i="4"/>
  <c r="BS43" i="4"/>
  <c r="CU43" i="4"/>
  <c r="AA43" i="4"/>
  <c r="DM43" i="4"/>
  <c r="DC43" i="4"/>
  <c r="BF43" i="4"/>
  <c r="CB43" i="4"/>
  <c r="S43" i="4"/>
  <c r="BV43" i="4"/>
  <c r="R43" i="4"/>
  <c r="BN43" i="4"/>
  <c r="CQ43" i="4"/>
  <c r="O43" i="4"/>
  <c r="AI43" i="4"/>
  <c r="H43" i="4"/>
  <c r="K43" i="4"/>
  <c r="AM43" i="4"/>
  <c r="DB43" i="4"/>
  <c r="Z43" i="4"/>
  <c r="CG43" i="4"/>
  <c r="W43" i="4"/>
  <c r="BW43" i="4"/>
  <c r="N43" i="4"/>
  <c r="BU43" i="4"/>
  <c r="CE43" i="4"/>
  <c r="BC43" i="4"/>
  <c r="CO43" i="4"/>
  <c r="AE43" i="4"/>
  <c r="BE43" i="4"/>
  <c r="CC43" i="4"/>
  <c r="CW43" i="4"/>
  <c r="AZ43" i="4"/>
  <c r="DH43" i="4"/>
  <c r="DF43" i="4"/>
  <c r="DE43" i="4"/>
  <c r="CN43" i="4"/>
  <c r="AU43" i="4"/>
  <c r="BG43" i="4"/>
  <c r="BY43" i="4"/>
  <c r="BO43" i="4"/>
  <c r="CP43" i="4"/>
  <c r="BB43" i="4"/>
  <c r="DJ43" i="4"/>
  <c r="AP43" i="4"/>
  <c r="CS43" i="4"/>
  <c r="BH43" i="4"/>
  <c r="DA43" i="4"/>
  <c r="AD43" i="4"/>
  <c r="V43" i="4"/>
  <c r="CR43" i="4"/>
  <c r="D43" i="4"/>
  <c r="CZ43" i="4"/>
  <c r="AR43" i="4"/>
  <c r="G43" i="4"/>
  <c r="CD43" i="4"/>
  <c r="AW43" i="4"/>
  <c r="P43" i="4"/>
  <c r="AC43" i="4"/>
  <c r="CL43" i="4"/>
  <c r="BP43" i="4"/>
  <c r="AX43" i="4"/>
  <c r="DG43" i="4"/>
  <c r="BI43" i="4"/>
  <c r="BQ43" i="4"/>
  <c r="AY43" i="4"/>
  <c r="AK43" i="4"/>
  <c r="BA43" i="4"/>
  <c r="BM43" i="4"/>
  <c r="J43" i="4"/>
  <c r="CA43" i="4"/>
  <c r="BZ43" i="4"/>
  <c r="F43" i="4"/>
  <c r="AT43" i="4"/>
  <c r="Q43" i="4"/>
  <c r="AS43" i="4"/>
  <c r="L43" i="4"/>
  <c r="DI43" i="4"/>
  <c r="AH43" i="4"/>
  <c r="CT43" i="4"/>
  <c r="DL43" i="4"/>
  <c r="CY43" i="4"/>
  <c r="CF43" i="4"/>
  <c r="E43" i="4"/>
  <c r="T43" i="4"/>
  <c r="CM43" i="4"/>
  <c r="AL43" i="4"/>
  <c r="CI43" i="4"/>
  <c r="AJ43" i="4"/>
  <c r="DN43" i="4"/>
  <c r="CH43" i="4"/>
  <c r="AV43" i="4"/>
  <c r="CJ43" i="4"/>
  <c r="X43" i="4"/>
  <c r="I43" i="4"/>
  <c r="BD43" i="4"/>
  <c r="U43" i="4"/>
  <c r="BK43" i="4"/>
  <c r="BT43" i="4"/>
  <c r="BL43" i="4"/>
  <c r="M43" i="4"/>
  <c r="BR43" i="4"/>
  <c r="CO51" i="4"/>
  <c r="BT51" i="4"/>
  <c r="AV51" i="4"/>
  <c r="CE51" i="4"/>
  <c r="AN51" i="4"/>
  <c r="BJ51" i="4"/>
  <c r="CQ51" i="4"/>
  <c r="DH51" i="4"/>
  <c r="AO51" i="4"/>
  <c r="DM51" i="4"/>
  <c r="K51" i="4"/>
  <c r="BN51" i="4"/>
  <c r="AB51" i="4"/>
  <c r="CL51" i="4"/>
  <c r="G51" i="4"/>
  <c r="CP51" i="4"/>
  <c r="E51" i="4"/>
  <c r="CJ51" i="4"/>
  <c r="DN51" i="4"/>
  <c r="CA51" i="4"/>
  <c r="DD51" i="4"/>
  <c r="BZ51" i="4"/>
  <c r="AP51" i="4"/>
  <c r="CT51" i="4"/>
  <c r="AL51" i="4"/>
  <c r="CK51" i="4"/>
  <c r="AQ51" i="4"/>
  <c r="DI51" i="4"/>
  <c r="D51" i="4"/>
  <c r="V51" i="4"/>
  <c r="AW51" i="4"/>
  <c r="BQ51" i="4"/>
  <c r="CW51" i="4"/>
  <c r="CB51" i="4"/>
  <c r="Q51" i="4"/>
  <c r="CH51" i="4"/>
  <c r="AC51" i="4"/>
  <c r="BL51" i="4"/>
  <c r="AI51" i="4"/>
  <c r="BV51" i="4"/>
  <c r="CN51" i="4"/>
  <c r="DG51" i="4"/>
  <c r="DF51" i="4"/>
  <c r="X51" i="4"/>
  <c r="BX51" i="4"/>
  <c r="R51" i="4"/>
  <c r="AG51" i="4"/>
  <c r="DC51" i="4"/>
  <c r="CS51" i="4"/>
  <c r="BW51" i="4"/>
  <c r="CD51" i="4"/>
  <c r="AT51" i="4"/>
  <c r="J51" i="4"/>
  <c r="BK51" i="4"/>
  <c r="CV51" i="4"/>
  <c r="AM51" i="4"/>
  <c r="CZ51" i="4"/>
  <c r="F51" i="4"/>
  <c r="N51" i="4"/>
  <c r="AJ51" i="4"/>
  <c r="L51" i="4"/>
  <c r="M51" i="4"/>
  <c r="DL51" i="4"/>
  <c r="BE51" i="4"/>
  <c r="Z51" i="4"/>
  <c r="O51" i="4"/>
  <c r="I51" i="4"/>
  <c r="BI51" i="4"/>
  <c r="CG51" i="4"/>
  <c r="H51" i="4"/>
  <c r="AS51" i="4"/>
  <c r="CM51" i="4"/>
  <c r="AK51" i="4"/>
  <c r="AE51" i="4"/>
  <c r="AR51" i="4"/>
  <c r="BU51" i="4"/>
  <c r="DE51" i="4"/>
  <c r="CI51" i="4"/>
  <c r="Y51" i="4"/>
  <c r="CX51" i="4"/>
  <c r="BC51" i="4"/>
  <c r="DJ51" i="4"/>
  <c r="BM51" i="4"/>
  <c r="S51" i="4"/>
  <c r="AD51" i="4"/>
  <c r="DB51" i="4"/>
  <c r="BF51" i="4"/>
  <c r="BP51" i="4"/>
  <c r="CR51" i="4"/>
  <c r="CY51" i="4"/>
  <c r="AX51" i="4"/>
  <c r="BD51" i="4"/>
  <c r="DK51" i="4"/>
  <c r="CU51" i="4"/>
  <c r="AZ51" i="4"/>
  <c r="BA51" i="4"/>
  <c r="BO51" i="4"/>
  <c r="U51" i="4"/>
  <c r="W51" i="4"/>
  <c r="AU51" i="4"/>
  <c r="AH51" i="4"/>
  <c r="CC51" i="4"/>
  <c r="P51" i="4"/>
  <c r="AA51" i="4"/>
  <c r="DA51" i="4"/>
  <c r="AF51" i="4"/>
  <c r="BH51" i="4"/>
  <c r="CF51" i="4"/>
  <c r="BB51" i="4"/>
  <c r="BR51" i="4"/>
  <c r="BY51" i="4"/>
  <c r="T51" i="4"/>
  <c r="BS51" i="4"/>
  <c r="BG51" i="4"/>
  <c r="AY51" i="4"/>
  <c r="F59" i="4"/>
  <c r="AK59" i="4"/>
  <c r="Q59" i="4"/>
  <c r="AZ59" i="4"/>
  <c r="AH59" i="4"/>
  <c r="CG59" i="4"/>
  <c r="AU59" i="4"/>
  <c r="CH59" i="4"/>
  <c r="BK59" i="4"/>
  <c r="X59" i="4"/>
  <c r="N59" i="4"/>
  <c r="BQ59" i="4"/>
  <c r="J59" i="4"/>
  <c r="DI59" i="4"/>
  <c r="AY59" i="4"/>
  <c r="CM59" i="4"/>
  <c r="O59" i="4"/>
  <c r="AI59" i="4"/>
  <c r="AV59" i="4"/>
  <c r="L59" i="4"/>
  <c r="CR59" i="4"/>
  <c r="BM59" i="4"/>
  <c r="DD59" i="4"/>
  <c r="H59" i="4"/>
  <c r="AN59" i="4"/>
  <c r="BU59" i="4"/>
  <c r="BP59" i="4"/>
  <c r="DH59" i="4"/>
  <c r="BE59" i="4"/>
  <c r="BN59" i="4"/>
  <c r="BY59" i="4"/>
  <c r="BV59" i="4"/>
  <c r="CZ59" i="4"/>
  <c r="BF59" i="4"/>
  <c r="DE59" i="4"/>
  <c r="AS59" i="4"/>
  <c r="DG59" i="4"/>
  <c r="BH59" i="4"/>
  <c r="CC59" i="4"/>
  <c r="CB59" i="4"/>
  <c r="AC59" i="4"/>
  <c r="AF59" i="4"/>
  <c r="AT59" i="4"/>
  <c r="DA59" i="4"/>
  <c r="BO59" i="4"/>
  <c r="BC59" i="4"/>
  <c r="W59" i="4"/>
  <c r="T59" i="4"/>
  <c r="BR59" i="4"/>
  <c r="Z59" i="4"/>
  <c r="D59" i="4"/>
  <c r="V59" i="4"/>
  <c r="CP59" i="4"/>
  <c r="AE59" i="4"/>
  <c r="DB59" i="4"/>
  <c r="AL59" i="4"/>
  <c r="CL59" i="4"/>
  <c r="BS59" i="4"/>
  <c r="CU59" i="4"/>
  <c r="Y59" i="4"/>
  <c r="S59" i="4"/>
  <c r="CN59" i="4"/>
  <c r="CA59" i="4"/>
  <c r="CO59" i="4"/>
  <c r="E59" i="4"/>
  <c r="BJ59" i="4"/>
  <c r="U59" i="4"/>
  <c r="BG59" i="4"/>
  <c r="BI59" i="4"/>
  <c r="AJ59" i="4"/>
  <c r="BD59" i="4"/>
  <c r="DJ59" i="4"/>
  <c r="AR59" i="4"/>
  <c r="CJ59" i="4"/>
  <c r="DF59" i="4"/>
  <c r="CV59" i="4"/>
  <c r="AW59" i="4"/>
  <c r="G59" i="4"/>
  <c r="AM59" i="4"/>
  <c r="BB59" i="4"/>
  <c r="CW59" i="4"/>
  <c r="BT59" i="4"/>
  <c r="M59" i="4"/>
  <c r="DK59" i="4"/>
  <c r="CK59" i="4"/>
  <c r="AG59" i="4"/>
  <c r="P59" i="4"/>
  <c r="AA59" i="4"/>
  <c r="DM59" i="4"/>
  <c r="CY59" i="4"/>
  <c r="I59" i="4"/>
  <c r="BZ59" i="4"/>
  <c r="K59" i="4"/>
  <c r="BW59" i="4"/>
  <c r="AD59" i="4"/>
  <c r="AP59" i="4"/>
  <c r="CQ59" i="4"/>
  <c r="CX59" i="4"/>
  <c r="CD59" i="4"/>
  <c r="DN59" i="4"/>
  <c r="CE59" i="4"/>
  <c r="AB59" i="4"/>
  <c r="AO59" i="4"/>
  <c r="BL59" i="4"/>
  <c r="BX59" i="4"/>
  <c r="DL59" i="4"/>
  <c r="AQ59" i="4"/>
  <c r="CS59" i="4"/>
  <c r="CI59" i="4"/>
  <c r="CF59" i="4"/>
  <c r="CT59" i="4"/>
  <c r="BA59" i="4"/>
  <c r="DC59" i="4"/>
  <c r="AX59" i="4"/>
  <c r="R59" i="4"/>
  <c r="CX67" i="4"/>
  <c r="BO67" i="4"/>
  <c r="AU67" i="4"/>
  <c r="DM67" i="4"/>
  <c r="BY67" i="4"/>
  <c r="AL67" i="4"/>
  <c r="AR67" i="4"/>
  <c r="CE67" i="4"/>
  <c r="DC67" i="4"/>
  <c r="BZ67" i="4"/>
  <c r="BN67" i="4"/>
  <c r="AH67" i="4"/>
  <c r="CW67" i="4"/>
  <c r="AK67" i="4"/>
  <c r="AQ67" i="4"/>
  <c r="CR67" i="4"/>
  <c r="AS67" i="4"/>
  <c r="Q67" i="4"/>
  <c r="BC67" i="4"/>
  <c r="CF67" i="4"/>
  <c r="F67" i="4"/>
  <c r="DI67" i="4"/>
  <c r="CB67" i="4"/>
  <c r="AM67" i="4"/>
  <c r="BE67" i="4"/>
  <c r="BU67" i="4"/>
  <c r="CD67" i="4"/>
  <c r="AF67" i="4"/>
  <c r="DD67" i="4"/>
  <c r="BK67" i="4"/>
  <c r="K67" i="4"/>
  <c r="CU67" i="4"/>
  <c r="CA67" i="4"/>
  <c r="BL67" i="4"/>
  <c r="U67" i="4"/>
  <c r="Z67" i="4"/>
  <c r="BH67" i="4"/>
  <c r="DA67" i="4"/>
  <c r="G67" i="4"/>
  <c r="BQ67" i="4"/>
  <c r="BG67" i="4"/>
  <c r="CC67" i="4"/>
  <c r="X67" i="4"/>
  <c r="CS67" i="4"/>
  <c r="AD67" i="4"/>
  <c r="AE67" i="4"/>
  <c r="CI67" i="4"/>
  <c r="J67" i="4"/>
  <c r="W67" i="4"/>
  <c r="BT67" i="4"/>
  <c r="AA67" i="4"/>
  <c r="P67" i="4"/>
  <c r="BF67" i="4"/>
  <c r="DL67" i="4"/>
  <c r="V67" i="4"/>
  <c r="AN67" i="4"/>
  <c r="AG67" i="4"/>
  <c r="CZ67" i="4"/>
  <c r="BV67" i="4"/>
  <c r="AY67" i="4"/>
  <c r="L67" i="4"/>
  <c r="AB67" i="4"/>
  <c r="CG67" i="4"/>
  <c r="BX67" i="4"/>
  <c r="AJ67" i="4"/>
  <c r="CL67" i="4"/>
  <c r="DB67" i="4"/>
  <c r="BI67" i="4"/>
  <c r="AV67" i="4"/>
  <c r="D67" i="4"/>
  <c r="S67" i="4"/>
  <c r="DJ67" i="4"/>
  <c r="CQ67" i="4"/>
  <c r="DN67" i="4"/>
  <c r="AI67" i="4"/>
  <c r="BJ67" i="4"/>
  <c r="Y67" i="4"/>
  <c r="I67" i="4"/>
  <c r="BS67" i="4"/>
  <c r="AZ67" i="4"/>
  <c r="M67" i="4"/>
  <c r="BB67" i="4"/>
  <c r="AW67" i="4"/>
  <c r="AC67" i="4"/>
  <c r="AT67" i="4"/>
  <c r="CH67" i="4"/>
  <c r="BW67" i="4"/>
  <c r="CM67" i="4"/>
  <c r="CN67" i="4"/>
  <c r="CJ67" i="4"/>
  <c r="DF67" i="4"/>
  <c r="CO67" i="4"/>
  <c r="CT67" i="4"/>
  <c r="AP67" i="4"/>
  <c r="BM67" i="4"/>
  <c r="DG67" i="4"/>
  <c r="H67" i="4"/>
  <c r="E67" i="4"/>
  <c r="CV67" i="4"/>
  <c r="R67" i="4"/>
  <c r="AX67" i="4"/>
  <c r="BD67" i="4"/>
  <c r="T67" i="4"/>
  <c r="BP67" i="4"/>
  <c r="DK67" i="4"/>
  <c r="N67" i="4"/>
  <c r="DH67" i="4"/>
  <c r="CY67" i="4"/>
  <c r="BR67" i="4"/>
  <c r="CP67" i="4"/>
  <c r="BA67" i="4"/>
  <c r="AO67" i="4"/>
  <c r="O67" i="4"/>
  <c r="CK67" i="4"/>
  <c r="DE67" i="4"/>
  <c r="S26" i="4"/>
  <c r="CK26" i="4"/>
  <c r="AY26" i="4"/>
  <c r="DJ26" i="4"/>
  <c r="AA26" i="4"/>
  <c r="CS26" i="4"/>
  <c r="BF26" i="4"/>
  <c r="AI26" i="4"/>
  <c r="DA26" i="4"/>
  <c r="BN26" i="4"/>
  <c r="AQ26" i="4"/>
  <c r="DI26" i="4"/>
  <c r="L26" i="4"/>
  <c r="BV26" i="4"/>
  <c r="BE26" i="4"/>
  <c r="T26" i="4"/>
  <c r="CD26" i="4"/>
  <c r="K26" i="4"/>
  <c r="CC26" i="4"/>
  <c r="AR26" i="4"/>
  <c r="DB26" i="4"/>
  <c r="E26" i="4"/>
  <c r="BG26" i="4"/>
  <c r="AL26" i="4"/>
  <c r="DD26" i="4"/>
  <c r="W26" i="4"/>
  <c r="CG26" i="4"/>
  <c r="BB26" i="4"/>
  <c r="DN26" i="4"/>
  <c r="CA26" i="4"/>
  <c r="BL26" i="4"/>
  <c r="BO26" i="4"/>
  <c r="AT26" i="4"/>
  <c r="DL26" i="4"/>
  <c r="AE26" i="4"/>
  <c r="CO26" i="4"/>
  <c r="BJ26" i="4"/>
  <c r="Y26" i="4"/>
  <c r="CI26" i="4"/>
  <c r="J26" i="4"/>
  <c r="BT26" i="4"/>
  <c r="AB26" i="4"/>
  <c r="M26" i="4"/>
  <c r="BW26" i="4"/>
  <c r="BH26" i="4"/>
  <c r="AM26" i="4"/>
  <c r="CW26" i="4"/>
  <c r="H26" i="4"/>
  <c r="BR26" i="4"/>
  <c r="AG26" i="4"/>
  <c r="CQ26" i="4"/>
  <c r="R26" i="4"/>
  <c r="CB26" i="4"/>
  <c r="CT26" i="4"/>
  <c r="AK26" i="4"/>
  <c r="CU26" i="4"/>
  <c r="N26" i="4"/>
  <c r="CF26" i="4"/>
  <c r="BI26" i="4"/>
  <c r="AF26" i="4"/>
  <c r="CP26" i="4"/>
  <c r="BC26" i="4"/>
  <c r="AP26" i="4"/>
  <c r="CZ26" i="4"/>
  <c r="AJ26" i="4"/>
  <c r="CE26" i="4"/>
  <c r="BP26" i="4"/>
  <c r="AU26" i="4"/>
  <c r="CY26" i="4"/>
  <c r="CJ26" i="4"/>
  <c r="DC26" i="4"/>
  <c r="CN26" i="4"/>
  <c r="BQ26" i="4"/>
  <c r="AN26" i="4"/>
  <c r="DH26" i="4"/>
  <c r="AC26" i="4"/>
  <c r="F26" i="4"/>
  <c r="DM26" i="4"/>
  <c r="CH26" i="4"/>
  <c r="AW26" i="4"/>
  <c r="AH26" i="4"/>
  <c r="DE26" i="4"/>
  <c r="AV26" i="4"/>
  <c r="CL26" i="4"/>
  <c r="AS26" i="4"/>
  <c r="CX26" i="4"/>
  <c r="AO26" i="4"/>
  <c r="O26" i="4"/>
  <c r="BK26" i="4"/>
  <c r="DK26" i="4"/>
  <c r="V26" i="4"/>
  <c r="X26" i="4"/>
  <c r="BD26" i="4"/>
  <c r="AD26" i="4"/>
  <c r="BZ26" i="4"/>
  <c r="CR26" i="4"/>
  <c r="BU26" i="4"/>
  <c r="CV26" i="4"/>
  <c r="G26" i="4"/>
  <c r="I26" i="4"/>
  <c r="AZ26" i="4"/>
  <c r="DG26" i="4"/>
  <c r="Z26" i="4"/>
  <c r="BM26" i="4"/>
  <c r="BX26" i="4"/>
  <c r="AX26" i="4"/>
  <c r="BY26" i="4"/>
  <c r="DF26" i="4"/>
  <c r="U26" i="4"/>
  <c r="BA26" i="4"/>
  <c r="CM26" i="4"/>
  <c r="BS26" i="4"/>
  <c r="D26" i="4"/>
  <c r="CI42" i="4"/>
  <c r="DD42" i="4"/>
  <c r="DH42" i="4"/>
  <c r="CB42" i="4"/>
  <c r="CH42" i="4"/>
  <c r="CX42" i="4"/>
  <c r="F42" i="4"/>
  <c r="CU42" i="4"/>
  <c r="AM42" i="4"/>
  <c r="BM42" i="4"/>
  <c r="DL42" i="4"/>
  <c r="AT42" i="4"/>
  <c r="Z42" i="4"/>
  <c r="W42" i="4"/>
  <c r="BI42" i="4"/>
  <c r="CK42" i="4"/>
  <c r="CP42" i="4"/>
  <c r="BH42" i="4"/>
  <c r="BO42" i="4"/>
  <c r="BE42" i="4"/>
  <c r="AR42" i="4"/>
  <c r="J42" i="4"/>
  <c r="DG42" i="4"/>
  <c r="AK42" i="4"/>
  <c r="DE42" i="4"/>
  <c r="AJ42" i="4"/>
  <c r="BK42" i="4"/>
  <c r="BN42" i="4"/>
  <c r="BG42" i="4"/>
  <c r="S42" i="4"/>
  <c r="CY42" i="4"/>
  <c r="AA42" i="4"/>
  <c r="CZ42" i="4"/>
  <c r="E42" i="4"/>
  <c r="AD42" i="4"/>
  <c r="BD42" i="4"/>
  <c r="CQ42" i="4"/>
  <c r="AG42" i="4"/>
  <c r="AP42" i="4"/>
  <c r="V42" i="4"/>
  <c r="M42" i="4"/>
  <c r="AX42" i="4"/>
  <c r="CL42" i="4"/>
  <c r="CE42" i="4"/>
  <c r="DC42" i="4"/>
  <c r="DM42" i="4"/>
  <c r="BA42" i="4"/>
  <c r="CC42" i="4"/>
  <c r="K42" i="4"/>
  <c r="DK42" i="4"/>
  <c r="CN42" i="4"/>
  <c r="BW42" i="4"/>
  <c r="AI42" i="4"/>
  <c r="DB42" i="4"/>
  <c r="CF42" i="4"/>
  <c r="AE42" i="4"/>
  <c r="AV42" i="4"/>
  <c r="AW42" i="4"/>
  <c r="AU42" i="4"/>
  <c r="BP42" i="4"/>
  <c r="DN42" i="4"/>
  <c r="P42" i="4"/>
  <c r="AL42" i="4"/>
  <c r="DA42" i="4"/>
  <c r="BX42" i="4"/>
  <c r="CW42" i="4"/>
  <c r="X42" i="4"/>
  <c r="CS42" i="4"/>
  <c r="CJ42" i="4"/>
  <c r="T42" i="4"/>
  <c r="BU42" i="4"/>
  <c r="BL42" i="4"/>
  <c r="BZ42" i="4"/>
  <c r="O42" i="4"/>
  <c r="AS42" i="4"/>
  <c r="G42" i="4"/>
  <c r="CA42" i="4"/>
  <c r="I42" i="4"/>
  <c r="U42" i="4"/>
  <c r="BV42" i="4"/>
  <c r="AB42" i="4"/>
  <c r="AC42" i="4"/>
  <c r="AY42" i="4"/>
  <c r="Y42" i="4"/>
  <c r="BY42" i="4"/>
  <c r="BQ42" i="4"/>
  <c r="CO42" i="4"/>
  <c r="BT42" i="4"/>
  <c r="AQ42" i="4"/>
  <c r="CV42" i="4"/>
  <c r="CM42" i="4"/>
  <c r="DJ42" i="4"/>
  <c r="BB42" i="4"/>
  <c r="BF42" i="4"/>
  <c r="AH42" i="4"/>
  <c r="AF42" i="4"/>
  <c r="BJ42" i="4"/>
  <c r="BS42" i="4"/>
  <c r="DI42" i="4"/>
  <c r="CD42" i="4"/>
  <c r="DF42" i="4"/>
  <c r="N42" i="4"/>
  <c r="CG42" i="4"/>
  <c r="AZ42" i="4"/>
  <c r="D42" i="4"/>
  <c r="CR42" i="4"/>
  <c r="AO42" i="4"/>
  <c r="BC42" i="4"/>
  <c r="R42" i="4"/>
  <c r="L42" i="4"/>
  <c r="CT42" i="4"/>
  <c r="Q42" i="4"/>
  <c r="AN42" i="4"/>
  <c r="H42" i="4"/>
  <c r="BR42" i="4"/>
  <c r="BE74" i="4"/>
  <c r="AP74" i="4"/>
  <c r="CV74" i="4"/>
  <c r="J74" i="4"/>
  <c r="BG74" i="4"/>
  <c r="AQ74" i="4"/>
  <c r="AG74" i="4"/>
  <c r="BT74" i="4"/>
  <c r="DH74" i="4"/>
  <c r="F74" i="4"/>
  <c r="AF74" i="4"/>
  <c r="G74" i="4"/>
  <c r="U74" i="4"/>
  <c r="W74" i="4"/>
  <c r="BF74" i="4"/>
  <c r="CZ74" i="4"/>
  <c r="Q74" i="4"/>
  <c r="CR74" i="4"/>
  <c r="V74" i="4"/>
  <c r="CD74" i="4"/>
  <c r="BL74" i="4"/>
  <c r="T74" i="4"/>
  <c r="AB74" i="4"/>
  <c r="BQ74" i="4"/>
  <c r="DN74" i="4"/>
  <c r="CG74" i="4"/>
  <c r="BP74" i="4"/>
  <c r="DM74" i="4"/>
  <c r="DK74" i="4"/>
  <c r="L74" i="4"/>
  <c r="BD74" i="4"/>
  <c r="CL74" i="4"/>
  <c r="AE74" i="4"/>
  <c r="AT74" i="4"/>
  <c r="AK74" i="4"/>
  <c r="DD74" i="4"/>
  <c r="BI74" i="4"/>
  <c r="AI74" i="4"/>
  <c r="CC74" i="4"/>
  <c r="CW74" i="4"/>
  <c r="AX74" i="4"/>
  <c r="CX74" i="4"/>
  <c r="I74" i="4"/>
  <c r="N74" i="4"/>
  <c r="BV74" i="4"/>
  <c r="S74" i="4"/>
  <c r="AW74" i="4"/>
  <c r="CO74" i="4"/>
  <c r="AU74" i="4"/>
  <c r="CN74" i="4"/>
  <c r="BA74" i="4"/>
  <c r="CQ74" i="4"/>
  <c r="BN74" i="4"/>
  <c r="CT74" i="4"/>
  <c r="BB74" i="4"/>
  <c r="CS74" i="4"/>
  <c r="X74" i="4"/>
  <c r="BS74" i="4"/>
  <c r="CF74" i="4"/>
  <c r="E74" i="4"/>
  <c r="DA74" i="4"/>
  <c r="CB74" i="4"/>
  <c r="AV74" i="4"/>
  <c r="DE74" i="4"/>
  <c r="AM74" i="4"/>
  <c r="H74" i="4"/>
  <c r="K74" i="4"/>
  <c r="CU74" i="4"/>
  <c r="M74" i="4"/>
  <c r="AH74" i="4"/>
  <c r="DJ74" i="4"/>
  <c r="P74" i="4"/>
  <c r="CJ74" i="4"/>
  <c r="CI74" i="4"/>
  <c r="AD74" i="4"/>
  <c r="BC74" i="4"/>
  <c r="AY74" i="4"/>
  <c r="CA74" i="4"/>
  <c r="D74" i="4"/>
  <c r="AO74" i="4"/>
  <c r="BK74" i="4"/>
  <c r="CM74" i="4"/>
  <c r="BY74" i="4"/>
  <c r="BH74" i="4"/>
  <c r="DB74" i="4"/>
  <c r="BX74" i="4"/>
  <c r="BM74" i="4"/>
  <c r="AS74" i="4"/>
  <c r="AN74" i="4"/>
  <c r="Z74" i="4"/>
  <c r="AA74" i="4"/>
  <c r="CH74" i="4"/>
  <c r="CK74" i="4"/>
  <c r="AZ74" i="4"/>
  <c r="DL74" i="4"/>
  <c r="BW74" i="4"/>
  <c r="O74" i="4"/>
  <c r="Y74" i="4"/>
  <c r="DF74" i="4"/>
  <c r="AJ74" i="4"/>
  <c r="AC74" i="4"/>
  <c r="BU74" i="4"/>
  <c r="CE74" i="4"/>
  <c r="DG74" i="4"/>
  <c r="BR74" i="4"/>
  <c r="BO74" i="4"/>
  <c r="BJ74" i="4"/>
  <c r="AL74" i="4"/>
  <c r="CP74" i="4"/>
  <c r="CY74" i="4"/>
  <c r="DI74" i="4"/>
  <c r="R74" i="4"/>
  <c r="AR74" i="4"/>
  <c r="BZ74" i="4"/>
  <c r="DC74" i="4"/>
  <c r="AC20" i="4"/>
  <c r="CM20" i="4"/>
  <c r="V20" i="4"/>
  <c r="CN20" i="4"/>
  <c r="W20" i="4"/>
  <c r="CG20" i="4"/>
  <c r="BZ20" i="4"/>
  <c r="BK20" i="4"/>
  <c r="BD20" i="4"/>
  <c r="K20" i="4"/>
  <c r="CC20" i="4"/>
  <c r="BN20" i="4"/>
  <c r="AK20" i="4"/>
  <c r="CU20" i="4"/>
  <c r="AD20" i="4"/>
  <c r="CV20" i="4"/>
  <c r="AE20" i="4"/>
  <c r="CO20" i="4"/>
  <c r="X20" i="4"/>
  <c r="CH20" i="4"/>
  <c r="I20" i="4"/>
  <c r="BS20" i="4"/>
  <c r="BL20" i="4"/>
  <c r="S20" i="4"/>
  <c r="CK20" i="4"/>
  <c r="L20" i="4"/>
  <c r="BV20" i="4"/>
  <c r="AS20" i="4"/>
  <c r="DC20" i="4"/>
  <c r="AL20" i="4"/>
  <c r="DD20" i="4"/>
  <c r="AM20" i="4"/>
  <c r="CW20" i="4"/>
  <c r="AF20" i="4"/>
  <c r="CP20" i="4"/>
  <c r="CA20" i="4"/>
  <c r="J20" i="4"/>
  <c r="BT20" i="4"/>
  <c r="AA20" i="4"/>
  <c r="CS20" i="4"/>
  <c r="T20" i="4"/>
  <c r="CD20" i="4"/>
  <c r="AZ20" i="4"/>
  <c r="DK20" i="4"/>
  <c r="AT20" i="4"/>
  <c r="DL20" i="4"/>
  <c r="AU20" i="4"/>
  <c r="DE20" i="4"/>
  <c r="AN20" i="4"/>
  <c r="CX20" i="4"/>
  <c r="Y20" i="4"/>
  <c r="CI20" i="4"/>
  <c r="R20" i="4"/>
  <c r="CB20" i="4"/>
  <c r="AI20" i="4"/>
  <c r="DA20" i="4"/>
  <c r="AB20" i="4"/>
  <c r="CL20" i="4"/>
  <c r="BG20" i="4"/>
  <c r="BH20" i="4"/>
  <c r="BA20" i="4"/>
  <c r="DM20" i="4"/>
  <c r="AV20" i="4"/>
  <c r="DF20" i="4"/>
  <c r="AG20" i="4"/>
  <c r="CQ20" i="4"/>
  <c r="Z20" i="4"/>
  <c r="CJ20" i="4"/>
  <c r="AQ20" i="4"/>
  <c r="DI20" i="4"/>
  <c r="AJ20" i="4"/>
  <c r="CT20" i="4"/>
  <c r="U20" i="4"/>
  <c r="CE20" i="4"/>
  <c r="N20" i="4"/>
  <c r="CF20" i="4"/>
  <c r="O20" i="4"/>
  <c r="BY20" i="4"/>
  <c r="H20" i="4"/>
  <c r="BR20" i="4"/>
  <c r="BC20" i="4"/>
  <c r="AX20" i="4"/>
  <c r="DH20" i="4"/>
  <c r="BU20" i="4"/>
  <c r="BF20" i="4"/>
  <c r="BB20" i="4"/>
  <c r="CY20" i="4"/>
  <c r="AR20" i="4"/>
  <c r="G20" i="4"/>
  <c r="BJ20" i="4"/>
  <c r="DG20" i="4"/>
  <c r="AY20" i="4"/>
  <c r="BI20" i="4"/>
  <c r="DN20" i="4"/>
  <c r="BE20" i="4"/>
  <c r="DB20" i="4"/>
  <c r="M20" i="4"/>
  <c r="BX20" i="4"/>
  <c r="AP20" i="4"/>
  <c r="F20" i="4"/>
  <c r="BQ20" i="4"/>
  <c r="BO20" i="4"/>
  <c r="AH20" i="4"/>
  <c r="AW20" i="4"/>
  <c r="BM20" i="4"/>
  <c r="BP20" i="4"/>
  <c r="AO20" i="4"/>
  <c r="CZ20" i="4"/>
  <c r="DJ20" i="4"/>
  <c r="CR20" i="4"/>
  <c r="E20" i="4"/>
  <c r="BW20" i="4"/>
  <c r="D20" i="4"/>
  <c r="Z28" i="4"/>
  <c r="CJ28" i="4"/>
  <c r="AH28" i="4"/>
  <c r="CR28" i="4"/>
  <c r="AP28" i="4"/>
  <c r="CZ28" i="4"/>
  <c r="BL28" i="4"/>
  <c r="DH28" i="4"/>
  <c r="BM28" i="4"/>
  <c r="L28" i="4"/>
  <c r="BV28" i="4"/>
  <c r="AK28" i="4"/>
  <c r="CU28" i="4"/>
  <c r="J28" i="4"/>
  <c r="K28" i="4"/>
  <c r="CC28" i="4"/>
  <c r="AB28" i="4"/>
  <c r="CL28" i="4"/>
  <c r="AZ28" i="4"/>
  <c r="DK28" i="4"/>
  <c r="N28" i="4"/>
  <c r="CF28" i="4"/>
  <c r="BD28" i="4"/>
  <c r="AI28" i="4"/>
  <c r="DA28" i="4"/>
  <c r="AY28" i="4"/>
  <c r="DJ28" i="4"/>
  <c r="M28" i="4"/>
  <c r="BW28" i="4"/>
  <c r="AL28" i="4"/>
  <c r="DD28" i="4"/>
  <c r="AA28" i="4"/>
  <c r="CD28" i="4"/>
  <c r="U28" i="4"/>
  <c r="BH28" i="4"/>
  <c r="BA28" i="4"/>
  <c r="DM28" i="4"/>
  <c r="H28" i="4"/>
  <c r="BR28" i="4"/>
  <c r="AG28" i="4"/>
  <c r="CQ28" i="4"/>
  <c r="BE28" i="4"/>
  <c r="DB28" i="4"/>
  <c r="AS28" i="4"/>
  <c r="BX28" i="4"/>
  <c r="G28" i="4"/>
  <c r="BQ28" i="4"/>
  <c r="X28" i="4"/>
  <c r="CH28" i="4"/>
  <c r="AW28" i="4"/>
  <c r="DG28" i="4"/>
  <c r="CS28" i="4"/>
  <c r="BN28" i="4"/>
  <c r="CE28" i="4"/>
  <c r="DL28" i="4"/>
  <c r="O28" i="4"/>
  <c r="CO28" i="4"/>
  <c r="AV28" i="4"/>
  <c r="BC28" i="4"/>
  <c r="CB28" i="4"/>
  <c r="S28" i="4"/>
  <c r="T28" i="4"/>
  <c r="E28" i="4"/>
  <c r="AT28" i="4"/>
  <c r="AU28" i="4"/>
  <c r="CP28" i="4"/>
  <c r="I28" i="4"/>
  <c r="CI28" i="4"/>
  <c r="AQ28" i="4"/>
  <c r="AJ28" i="4"/>
  <c r="AC28" i="4"/>
  <c r="BP28" i="4"/>
  <c r="BI28" i="4"/>
  <c r="CX28" i="4"/>
  <c r="CY28" i="4"/>
  <c r="CK28" i="4"/>
  <c r="BF28" i="4"/>
  <c r="BO28" i="4"/>
  <c r="CV28" i="4"/>
  <c r="CG28" i="4"/>
  <c r="AN28" i="4"/>
  <c r="DN28" i="4"/>
  <c r="AO28" i="4"/>
  <c r="DC28" i="4"/>
  <c r="DE28" i="4"/>
  <c r="BJ28" i="4"/>
  <c r="BS28" i="4"/>
  <c r="BU28" i="4"/>
  <c r="AR28" i="4"/>
  <c r="DF28" i="4"/>
  <c r="BG28" i="4"/>
  <c r="V28" i="4"/>
  <c r="BZ28" i="4"/>
  <c r="CA28" i="4"/>
  <c r="AX28" i="4"/>
  <c r="CN28" i="4"/>
  <c r="AE28" i="4"/>
  <c r="AM28" i="4"/>
  <c r="CM28" i="4"/>
  <c r="W28" i="4"/>
  <c r="AF28" i="4"/>
  <c r="BY28" i="4"/>
  <c r="Y28" i="4"/>
  <c r="BB28" i="4"/>
  <c r="BT28" i="4"/>
  <c r="CT28" i="4"/>
  <c r="R28" i="4"/>
  <c r="F28" i="4"/>
  <c r="AD28" i="4"/>
  <c r="DI28" i="4"/>
  <c r="CW28" i="4"/>
  <c r="BK28" i="4"/>
  <c r="D28" i="4"/>
  <c r="AS37" i="4"/>
  <c r="DC37" i="4"/>
  <c r="AM37" i="4"/>
  <c r="CW37" i="4"/>
  <c r="M37" i="4"/>
  <c r="BW37" i="4"/>
  <c r="G37" i="4"/>
  <c r="BQ37" i="4"/>
  <c r="U37" i="4"/>
  <c r="CE37" i="4"/>
  <c r="O37" i="4"/>
  <c r="BY37" i="4"/>
  <c r="AK37" i="4"/>
  <c r="CU37" i="4"/>
  <c r="AE37" i="4"/>
  <c r="CO37" i="4"/>
  <c r="BG37" i="4"/>
  <c r="DM37" i="4"/>
  <c r="BJ37" i="4"/>
  <c r="Y37" i="4"/>
  <c r="CI37" i="4"/>
  <c r="BD37" i="4"/>
  <c r="AI37" i="4"/>
  <c r="DA37" i="4"/>
  <c r="BF37" i="4"/>
  <c r="CM37" i="4"/>
  <c r="W37" i="4"/>
  <c r="BZ37" i="4"/>
  <c r="AO37" i="4"/>
  <c r="CY37" i="4"/>
  <c r="J37" i="4"/>
  <c r="BT37" i="4"/>
  <c r="BE37" i="4"/>
  <c r="L37" i="4"/>
  <c r="BV37" i="4"/>
  <c r="BX37" i="4"/>
  <c r="CV37" i="4"/>
  <c r="DD37" i="4"/>
  <c r="AF37" i="4"/>
  <c r="DF37" i="4"/>
  <c r="AG37" i="4"/>
  <c r="AP37" i="4"/>
  <c r="BU37" i="4"/>
  <c r="CL37" i="4"/>
  <c r="AC37" i="4"/>
  <c r="BA37" i="4"/>
  <c r="AV37" i="4"/>
  <c r="BC37" i="4"/>
  <c r="BL37" i="4"/>
  <c r="CK37" i="4"/>
  <c r="AB37" i="4"/>
  <c r="DB37" i="4"/>
  <c r="AZ37" i="4"/>
  <c r="DE37" i="4"/>
  <c r="BB37" i="4"/>
  <c r="BK37" i="4"/>
  <c r="CB37" i="4"/>
  <c r="CS37" i="4"/>
  <c r="AJ37" i="4"/>
  <c r="CP37" i="4"/>
  <c r="CQ37" i="4"/>
  <c r="CZ37" i="4"/>
  <c r="S37" i="4"/>
  <c r="BN37" i="4"/>
  <c r="F37" i="4"/>
  <c r="N37" i="4"/>
  <c r="V37" i="4"/>
  <c r="CN37" i="4"/>
  <c r="AL37" i="4"/>
  <c r="AT37" i="4"/>
  <c r="H37" i="4"/>
  <c r="CA37" i="4"/>
  <c r="Z37" i="4"/>
  <c r="BI37" i="4"/>
  <c r="BR37" i="4"/>
  <c r="CJ37" i="4"/>
  <c r="AA37" i="4"/>
  <c r="AR37" i="4"/>
  <c r="BO37" i="4"/>
  <c r="CX37" i="4"/>
  <c r="DH37" i="4"/>
  <c r="BM37" i="4"/>
  <c r="CD37" i="4"/>
  <c r="BS37" i="4"/>
  <c r="R37" i="4"/>
  <c r="DI37" i="4"/>
  <c r="DJ37" i="4"/>
  <c r="BP37" i="4"/>
  <c r="CF37" i="4"/>
  <c r="DL37" i="4"/>
  <c r="E37" i="4"/>
  <c r="CR37" i="4"/>
  <c r="AQ37" i="4"/>
  <c r="DK37" i="4"/>
  <c r="CC37" i="4"/>
  <c r="CH37" i="4"/>
  <c r="DN37" i="4"/>
  <c r="AH37" i="4"/>
  <c r="AU37" i="4"/>
  <c r="AX37" i="4"/>
  <c r="CG37" i="4"/>
  <c r="I37" i="4"/>
  <c r="AW37" i="4"/>
  <c r="T37" i="4"/>
  <c r="AD37" i="4"/>
  <c r="BH37" i="4"/>
  <c r="X37" i="4"/>
  <c r="DG37" i="4"/>
  <c r="AY37" i="4"/>
  <c r="AN37" i="4"/>
  <c r="K37" i="4"/>
  <c r="CT37" i="4"/>
  <c r="D37" i="4"/>
  <c r="AW44" i="4"/>
  <c r="DE44" i="4"/>
  <c r="CN44" i="4"/>
  <c r="BM44" i="4"/>
  <c r="DF44" i="4"/>
  <c r="CG44" i="4"/>
  <c r="DK44" i="4"/>
  <c r="AC44" i="4"/>
  <c r="DM44" i="4"/>
  <c r="M44" i="4"/>
  <c r="AJ44" i="4"/>
  <c r="L44" i="4"/>
  <c r="AL44" i="4"/>
  <c r="DA44" i="4"/>
  <c r="U44" i="4"/>
  <c r="BL44" i="4"/>
  <c r="BB44" i="4"/>
  <c r="O44" i="4"/>
  <c r="CY44" i="4"/>
  <c r="Q44" i="4"/>
  <c r="BZ44" i="4"/>
  <c r="N44" i="4"/>
  <c r="DL44" i="4"/>
  <c r="AF44" i="4"/>
  <c r="CV44" i="4"/>
  <c r="T44" i="4"/>
  <c r="CL44" i="4"/>
  <c r="AO44" i="4"/>
  <c r="BV44" i="4"/>
  <c r="AE44" i="4"/>
  <c r="CU44" i="4"/>
  <c r="R44" i="4"/>
  <c r="CH44" i="4"/>
  <c r="V44" i="4"/>
  <c r="CK44" i="4"/>
  <c r="K44" i="4"/>
  <c r="I44" i="4"/>
  <c r="BT44" i="4"/>
  <c r="AT44" i="4"/>
  <c r="Y44" i="4"/>
  <c r="BR44" i="4"/>
  <c r="G44" i="4"/>
  <c r="BP44" i="4"/>
  <c r="CO44" i="4"/>
  <c r="F44" i="4"/>
  <c r="CB44" i="4"/>
  <c r="CA44" i="4"/>
  <c r="DD44" i="4"/>
  <c r="DG44" i="4"/>
  <c r="DI44" i="4"/>
  <c r="J44" i="4"/>
  <c r="AA44" i="4"/>
  <c r="BJ44" i="4"/>
  <c r="BD44" i="4"/>
  <c r="AP44" i="4"/>
  <c r="CZ44" i="4"/>
  <c r="BC44" i="4"/>
  <c r="AN44" i="4"/>
  <c r="BU44" i="4"/>
  <c r="AM44" i="4"/>
  <c r="AB44" i="4"/>
  <c r="BW44" i="4"/>
  <c r="S44" i="4"/>
  <c r="BQ44" i="4"/>
  <c r="CX44" i="4"/>
  <c r="BO44" i="4"/>
  <c r="X44" i="4"/>
  <c r="CD44" i="4"/>
  <c r="AD44" i="4"/>
  <c r="AR44" i="4"/>
  <c r="BY44" i="4"/>
  <c r="BE44" i="4"/>
  <c r="CW44" i="4"/>
  <c r="CQ44" i="4"/>
  <c r="W44" i="4"/>
  <c r="CI44" i="4"/>
  <c r="AV44" i="4"/>
  <c r="AQ44" i="4"/>
  <c r="AK44" i="4"/>
  <c r="H44" i="4"/>
  <c r="AX44" i="4"/>
  <c r="P44" i="4"/>
  <c r="CS44" i="4"/>
  <c r="CT44" i="4"/>
  <c r="BN44" i="4"/>
  <c r="BX44" i="4"/>
  <c r="AH44" i="4"/>
  <c r="BG44" i="4"/>
  <c r="AI44" i="4"/>
  <c r="Z44" i="4"/>
  <c r="DB44" i="4"/>
  <c r="CC44" i="4"/>
  <c r="AU44" i="4"/>
  <c r="DH44" i="4"/>
  <c r="CF44" i="4"/>
  <c r="DJ44" i="4"/>
  <c r="AY44" i="4"/>
  <c r="BF44" i="4"/>
  <c r="AS44" i="4"/>
  <c r="CE44" i="4"/>
  <c r="DN44" i="4"/>
  <c r="E44" i="4"/>
  <c r="BS44" i="4"/>
  <c r="BI44" i="4"/>
  <c r="BA44" i="4"/>
  <c r="DC44" i="4"/>
  <c r="AZ44" i="4"/>
  <c r="BH44" i="4"/>
  <c r="BK44" i="4"/>
  <c r="CM44" i="4"/>
  <c r="CJ44" i="4"/>
  <c r="AG44" i="4"/>
  <c r="CP44" i="4"/>
  <c r="CR44" i="4"/>
  <c r="D44" i="4"/>
  <c r="K52" i="4"/>
  <c r="BQ52" i="4"/>
  <c r="CS52" i="4"/>
  <c r="H52" i="4"/>
  <c r="CK52" i="4"/>
  <c r="AY52" i="4"/>
  <c r="BM52" i="4"/>
  <c r="CM52" i="4"/>
  <c r="N52" i="4"/>
  <c r="DC52" i="4"/>
  <c r="BI52" i="4"/>
  <c r="AV52" i="4"/>
  <c r="BJ52" i="4"/>
  <c r="AM52" i="4"/>
  <c r="CC52" i="4"/>
  <c r="BB52" i="4"/>
  <c r="BF52" i="4"/>
  <c r="BR52" i="4"/>
  <c r="L52" i="4"/>
  <c r="AZ52" i="4"/>
  <c r="BV52" i="4"/>
  <c r="F52" i="4"/>
  <c r="DL52" i="4"/>
  <c r="AD52" i="4"/>
  <c r="P52" i="4"/>
  <c r="BC52" i="4"/>
  <c r="DM52" i="4"/>
  <c r="BK52" i="4"/>
  <c r="CZ52" i="4"/>
  <c r="BG52" i="4"/>
  <c r="CA52" i="4"/>
  <c r="AL52" i="4"/>
  <c r="CB52" i="4"/>
  <c r="AJ52" i="4"/>
  <c r="BN52" i="4"/>
  <c r="AH52" i="4"/>
  <c r="DI52" i="4"/>
  <c r="BS52" i="4"/>
  <c r="AB52" i="4"/>
  <c r="CY52" i="4"/>
  <c r="DG52" i="4"/>
  <c r="CX52" i="4"/>
  <c r="CI52" i="4"/>
  <c r="BL52" i="4"/>
  <c r="V52" i="4"/>
  <c r="Z52" i="4"/>
  <c r="DD52" i="4"/>
  <c r="BU52" i="4"/>
  <c r="AS52" i="4"/>
  <c r="BO52" i="4"/>
  <c r="DA52" i="4"/>
  <c r="DJ52" i="4"/>
  <c r="BD52" i="4"/>
  <c r="AK52" i="4"/>
  <c r="CO52" i="4"/>
  <c r="CW52" i="4"/>
  <c r="AO52" i="4"/>
  <c r="D52" i="4"/>
  <c r="CN52" i="4"/>
  <c r="W52" i="4"/>
  <c r="BH52" i="4"/>
  <c r="CT52" i="4"/>
  <c r="T52" i="4"/>
  <c r="DF52" i="4"/>
  <c r="O52" i="4"/>
  <c r="G52" i="4"/>
  <c r="CG52" i="4"/>
  <c r="AQ52" i="4"/>
  <c r="E52" i="4"/>
  <c r="AC52" i="4"/>
  <c r="AE52" i="4"/>
  <c r="AW52" i="4"/>
  <c r="DN52" i="4"/>
  <c r="AG52" i="4"/>
  <c r="BP52" i="4"/>
  <c r="CV52" i="4"/>
  <c r="BT52" i="4"/>
  <c r="BY52" i="4"/>
  <c r="BA52" i="4"/>
  <c r="AP52" i="4"/>
  <c r="Q52" i="4"/>
  <c r="CQ52" i="4"/>
  <c r="BE52" i="4"/>
  <c r="AX52" i="4"/>
  <c r="S52" i="4"/>
  <c r="AF52" i="4"/>
  <c r="X52" i="4"/>
  <c r="J52" i="4"/>
  <c r="DH52" i="4"/>
  <c r="CD52" i="4"/>
  <c r="BX52" i="4"/>
  <c r="U52" i="4"/>
  <c r="DK52" i="4"/>
  <c r="AN52" i="4"/>
  <c r="CJ52" i="4"/>
  <c r="AA52" i="4"/>
  <c r="CR52" i="4"/>
  <c r="R52" i="4"/>
  <c r="CU52" i="4"/>
  <c r="AT52" i="4"/>
  <c r="DE52" i="4"/>
  <c r="AR52" i="4"/>
  <c r="M52" i="4"/>
  <c r="CL52" i="4"/>
  <c r="CE52" i="4"/>
  <c r="AU52" i="4"/>
  <c r="CP52" i="4"/>
  <c r="CH52" i="4"/>
  <c r="DB52" i="4"/>
  <c r="BW52" i="4"/>
  <c r="AI52" i="4"/>
  <c r="CF52" i="4"/>
  <c r="BZ52" i="4"/>
  <c r="I52" i="4"/>
  <c r="Y52" i="4"/>
  <c r="Z60" i="4"/>
  <c r="X60" i="4"/>
  <c r="AC60" i="4"/>
  <c r="R60" i="4"/>
  <c r="AM60" i="4"/>
  <c r="CW60" i="4"/>
  <c r="DJ60" i="4"/>
  <c r="BC60" i="4"/>
  <c r="AH60" i="4"/>
  <c r="AV60" i="4"/>
  <c r="CC60" i="4"/>
  <c r="BA60" i="4"/>
  <c r="BP60" i="4"/>
  <c r="BI60" i="4"/>
  <c r="CJ60" i="4"/>
  <c r="CX60" i="4"/>
  <c r="CM60" i="4"/>
  <c r="DH60" i="4"/>
  <c r="DF60" i="4"/>
  <c r="DE60" i="4"/>
  <c r="M60" i="4"/>
  <c r="CT60" i="4"/>
  <c r="AI60" i="4"/>
  <c r="BL60" i="4"/>
  <c r="BN60" i="4"/>
  <c r="D60" i="4"/>
  <c r="V60" i="4"/>
  <c r="AU60" i="4"/>
  <c r="AO60" i="4"/>
  <c r="AA60" i="4"/>
  <c r="AN60" i="4"/>
  <c r="BF60" i="4"/>
  <c r="BM60" i="4"/>
  <c r="AX60" i="4"/>
  <c r="CP60" i="4"/>
  <c r="S60" i="4"/>
  <c r="BD60" i="4"/>
  <c r="E60" i="4"/>
  <c r="CK60" i="4"/>
  <c r="BO60" i="4"/>
  <c r="CE60" i="4"/>
  <c r="BY60" i="4"/>
  <c r="BJ60" i="4"/>
  <c r="CY60" i="4"/>
  <c r="CS60" i="4"/>
  <c r="DN60" i="4"/>
  <c r="AS60" i="4"/>
  <c r="BV60" i="4"/>
  <c r="K60" i="4"/>
  <c r="AW60" i="4"/>
  <c r="L60" i="4"/>
  <c r="BE60" i="4"/>
  <c r="N60" i="4"/>
  <c r="CD60" i="4"/>
  <c r="BQ60" i="4"/>
  <c r="CV60" i="4"/>
  <c r="CG60" i="4"/>
  <c r="Y60" i="4"/>
  <c r="AR60" i="4"/>
  <c r="DC60" i="4"/>
  <c r="DA60" i="4"/>
  <c r="H60" i="4"/>
  <c r="BR60" i="4"/>
  <c r="AD60" i="4"/>
  <c r="DM60" i="4"/>
  <c r="CI60" i="4"/>
  <c r="DB60" i="4"/>
  <c r="AL60" i="4"/>
  <c r="AB60" i="4"/>
  <c r="CQ60" i="4"/>
  <c r="BT60" i="4"/>
  <c r="BW60" i="4"/>
  <c r="AT60" i="4"/>
  <c r="P60" i="4"/>
  <c r="DD60" i="4"/>
  <c r="I60" i="4"/>
  <c r="CU60" i="4"/>
  <c r="T60" i="4"/>
  <c r="CH60" i="4"/>
  <c r="CN60" i="4"/>
  <c r="BZ60" i="4"/>
  <c r="BH60" i="4"/>
  <c r="CR60" i="4"/>
  <c r="CF60" i="4"/>
  <c r="AF60" i="4"/>
  <c r="AG60" i="4"/>
  <c r="AE60" i="4"/>
  <c r="AP60" i="4"/>
  <c r="Q60" i="4"/>
  <c r="BG60" i="4"/>
  <c r="CL60" i="4"/>
  <c r="AJ60" i="4"/>
  <c r="AK60" i="4"/>
  <c r="O60" i="4"/>
  <c r="CZ60" i="4"/>
  <c r="DG60" i="4"/>
  <c r="F60" i="4"/>
  <c r="AZ60" i="4"/>
  <c r="DK60" i="4"/>
  <c r="BX60" i="4"/>
  <c r="DL60" i="4"/>
  <c r="CA60" i="4"/>
  <c r="AQ60" i="4"/>
  <c r="BB60" i="4"/>
  <c r="BS60" i="4"/>
  <c r="BU60" i="4"/>
  <c r="U60" i="4"/>
  <c r="W60" i="4"/>
  <c r="CB60" i="4"/>
  <c r="DI60" i="4"/>
  <c r="BK60" i="4"/>
  <c r="J60" i="4"/>
  <c r="AY60" i="4"/>
  <c r="G60" i="4"/>
  <c r="CO60" i="4"/>
  <c r="AY68" i="4"/>
  <c r="CA68" i="4"/>
  <c r="AE68" i="4"/>
  <c r="CJ68" i="4"/>
  <c r="K68" i="4"/>
  <c r="AS68" i="4"/>
  <c r="BT68" i="4"/>
  <c r="DG68" i="4"/>
  <c r="T68" i="4"/>
  <c r="CE68" i="4"/>
  <c r="AQ68" i="4"/>
  <c r="AA68" i="4"/>
  <c r="R68" i="4"/>
  <c r="I68" i="4"/>
  <c r="AH68" i="4"/>
  <c r="DI68" i="4"/>
  <c r="AB68" i="4"/>
  <c r="CR68" i="4"/>
  <c r="BX68" i="4"/>
  <c r="DC68" i="4"/>
  <c r="AI68" i="4"/>
  <c r="AP68" i="4"/>
  <c r="CT68" i="4"/>
  <c r="N68" i="4"/>
  <c r="CL68" i="4"/>
  <c r="CD68" i="4"/>
  <c r="BM68" i="4"/>
  <c r="Z68" i="4"/>
  <c r="CC68" i="4"/>
  <c r="L68" i="4"/>
  <c r="AK68" i="4"/>
  <c r="AJ68" i="4"/>
  <c r="G68" i="4"/>
  <c r="BK68" i="4"/>
  <c r="AT68" i="4"/>
  <c r="DA68" i="4"/>
  <c r="CS68" i="4"/>
  <c r="AC68" i="4"/>
  <c r="CV68" i="4"/>
  <c r="S68" i="4"/>
  <c r="O68" i="4"/>
  <c r="BG68" i="4"/>
  <c r="BW68" i="4"/>
  <c r="BC68" i="4"/>
  <c r="AN68" i="4"/>
  <c r="AD68" i="4"/>
  <c r="W68" i="4"/>
  <c r="AM68" i="4"/>
  <c r="AU68" i="4"/>
  <c r="BA68" i="4"/>
  <c r="BQ68" i="4"/>
  <c r="BJ68" i="4"/>
  <c r="CY68" i="4"/>
  <c r="D68" i="4"/>
  <c r="CK68" i="4"/>
  <c r="Q68" i="4"/>
  <c r="BP68" i="4"/>
  <c r="BS68" i="4"/>
  <c r="CB68" i="4"/>
  <c r="CX68" i="4"/>
  <c r="BY68" i="4"/>
  <c r="DE68" i="4"/>
  <c r="DM68" i="4"/>
  <c r="X68" i="4"/>
  <c r="AF68" i="4"/>
  <c r="AV68" i="4"/>
  <c r="CO68" i="4"/>
  <c r="DH68" i="4"/>
  <c r="BE68" i="4"/>
  <c r="BB68" i="4"/>
  <c r="P68" i="4"/>
  <c r="AO68" i="4"/>
  <c r="BR68" i="4"/>
  <c r="BD68" i="4"/>
  <c r="DK68" i="4"/>
  <c r="DN68" i="4"/>
  <c r="CP68" i="4"/>
  <c r="AX68" i="4"/>
  <c r="CI68" i="4"/>
  <c r="DJ68" i="4"/>
  <c r="BV68" i="4"/>
  <c r="CM68" i="4"/>
  <c r="BU68" i="4"/>
  <c r="U68" i="4"/>
  <c r="AZ68" i="4"/>
  <c r="DL68" i="4"/>
  <c r="BI68" i="4"/>
  <c r="CF68" i="4"/>
  <c r="DD68" i="4"/>
  <c r="V68" i="4"/>
  <c r="BH68" i="4"/>
  <c r="J68" i="4"/>
  <c r="CQ68" i="4"/>
  <c r="H68" i="4"/>
  <c r="DF68" i="4"/>
  <c r="AW68" i="4"/>
  <c r="AR68" i="4"/>
  <c r="BN68" i="4"/>
  <c r="CZ68" i="4"/>
  <c r="CH68" i="4"/>
  <c r="Y68" i="4"/>
  <c r="BL68" i="4"/>
  <c r="BO68" i="4"/>
  <c r="AG68" i="4"/>
  <c r="E68" i="4"/>
  <c r="DB68" i="4"/>
  <c r="M68" i="4"/>
  <c r="AL68" i="4"/>
  <c r="CW68" i="4"/>
  <c r="BF68" i="4"/>
  <c r="CU68" i="4"/>
  <c r="CN68" i="4"/>
  <c r="F68" i="4"/>
  <c r="CG68" i="4"/>
  <c r="BZ68" i="4"/>
  <c r="BE24" i="4"/>
  <c r="AB24" i="4"/>
  <c r="CL24" i="4"/>
  <c r="AZ24" i="4"/>
  <c r="DK24" i="4"/>
  <c r="BM24" i="4"/>
  <c r="AJ24" i="4"/>
  <c r="CT24" i="4"/>
  <c r="BG24" i="4"/>
  <c r="BU24" i="4"/>
  <c r="AR24" i="4"/>
  <c r="DB24" i="4"/>
  <c r="E24" i="4"/>
  <c r="BO24" i="4"/>
  <c r="K24" i="4"/>
  <c r="CC24" i="4"/>
  <c r="AY24" i="4"/>
  <c r="DJ24" i="4"/>
  <c r="M24" i="4"/>
  <c r="BW24" i="4"/>
  <c r="S24" i="4"/>
  <c r="CK24" i="4"/>
  <c r="BF24" i="4"/>
  <c r="U24" i="4"/>
  <c r="CE24" i="4"/>
  <c r="AQ24" i="4"/>
  <c r="DI24" i="4"/>
  <c r="T24" i="4"/>
  <c r="CD24" i="4"/>
  <c r="AS24" i="4"/>
  <c r="DC24" i="4"/>
  <c r="CS24" i="4"/>
  <c r="AC24" i="4"/>
  <c r="F24" i="4"/>
  <c r="BX24" i="4"/>
  <c r="BA24" i="4"/>
  <c r="DM24" i="4"/>
  <c r="AF24" i="4"/>
  <c r="CP24" i="4"/>
  <c r="BC24" i="4"/>
  <c r="AH24" i="4"/>
  <c r="CR24" i="4"/>
  <c r="DA24" i="4"/>
  <c r="AK24" i="4"/>
  <c r="N24" i="4"/>
  <c r="CF24" i="4"/>
  <c r="BI24" i="4"/>
  <c r="AN24" i="4"/>
  <c r="CX24" i="4"/>
  <c r="BK24" i="4"/>
  <c r="AP24" i="4"/>
  <c r="CZ24" i="4"/>
  <c r="CM24" i="4"/>
  <c r="V24" i="4"/>
  <c r="CN24" i="4"/>
  <c r="G24" i="4"/>
  <c r="BQ24" i="4"/>
  <c r="AV24" i="4"/>
  <c r="DF24" i="4"/>
  <c r="I24" i="4"/>
  <c r="BS24" i="4"/>
  <c r="AX24" i="4"/>
  <c r="DH24" i="4"/>
  <c r="BV24" i="4"/>
  <c r="AT24" i="4"/>
  <c r="DL24" i="4"/>
  <c r="AE24" i="4"/>
  <c r="CO24" i="4"/>
  <c r="H24" i="4"/>
  <c r="BR24" i="4"/>
  <c r="AG24" i="4"/>
  <c r="CQ24" i="4"/>
  <c r="J24" i="4"/>
  <c r="BT24" i="4"/>
  <c r="CU24" i="4"/>
  <c r="AD24" i="4"/>
  <c r="O24" i="4"/>
  <c r="DN24" i="4"/>
  <c r="CA24" i="4"/>
  <c r="BD24" i="4"/>
  <c r="AA24" i="4"/>
  <c r="BH24" i="4"/>
  <c r="AM24" i="4"/>
  <c r="CY24" i="4"/>
  <c r="CB24" i="4"/>
  <c r="BN24" i="4"/>
  <c r="DD24" i="4"/>
  <c r="CG24" i="4"/>
  <c r="BJ24" i="4"/>
  <c r="Y24" i="4"/>
  <c r="DE24" i="4"/>
  <c r="BZ24" i="4"/>
  <c r="AW24" i="4"/>
  <c r="R24" i="4"/>
  <c r="CV24" i="4"/>
  <c r="CW24" i="4"/>
  <c r="Z24" i="4"/>
  <c r="AI24" i="4"/>
  <c r="X24" i="4"/>
  <c r="BL24" i="4"/>
  <c r="BP24" i="4"/>
  <c r="CH24" i="4"/>
  <c r="AU24" i="4"/>
  <c r="BB24" i="4"/>
  <c r="L24" i="4"/>
  <c r="AL24" i="4"/>
  <c r="BY24" i="4"/>
  <c r="AO24" i="4"/>
  <c r="W24" i="4"/>
  <c r="CJ24" i="4"/>
  <c r="CI24" i="4"/>
  <c r="DG24" i="4"/>
  <c r="D24" i="4"/>
  <c r="AN58" i="4"/>
  <c r="J58" i="4"/>
  <c r="E58" i="4"/>
  <c r="K58" i="4"/>
  <c r="CV58" i="4"/>
  <c r="DK58" i="4"/>
  <c r="BW58" i="4"/>
  <c r="AV58" i="4"/>
  <c r="L58" i="4"/>
  <c r="DF58" i="4"/>
  <c r="BF58" i="4"/>
  <c r="R58" i="4"/>
  <c r="BV58" i="4"/>
  <c r="BI58" i="4"/>
  <c r="AM58" i="4"/>
  <c r="BD58" i="4"/>
  <c r="BC58" i="4"/>
  <c r="AL58" i="4"/>
  <c r="CT58" i="4"/>
  <c r="CR58" i="4"/>
  <c r="BJ58" i="4"/>
  <c r="DG58" i="4"/>
  <c r="BG58" i="4"/>
  <c r="AG58" i="4"/>
  <c r="AQ58" i="4"/>
  <c r="AD58" i="4"/>
  <c r="AC58" i="4"/>
  <c r="DE58" i="4"/>
  <c r="V58" i="4"/>
  <c r="BB58" i="4"/>
  <c r="AX58" i="4"/>
  <c r="P58" i="4"/>
  <c r="U58" i="4"/>
  <c r="AA58" i="4"/>
  <c r="BS58" i="4"/>
  <c r="AP58" i="4"/>
  <c r="BR58" i="4"/>
  <c r="CZ58" i="4"/>
  <c r="AR58" i="4"/>
  <c r="BP58" i="4"/>
  <c r="X58" i="4"/>
  <c r="BA58" i="4"/>
  <c r="DL58" i="4"/>
  <c r="CA58" i="4"/>
  <c r="CD58" i="4"/>
  <c r="CB58" i="4"/>
  <c r="O58" i="4"/>
  <c r="AK58" i="4"/>
  <c r="CL58" i="4"/>
  <c r="AZ58" i="4"/>
  <c r="S58" i="4"/>
  <c r="CU58" i="4"/>
  <c r="BE58" i="4"/>
  <c r="CQ58" i="4"/>
  <c r="CS58" i="4"/>
  <c r="CG58" i="4"/>
  <c r="BY58" i="4"/>
  <c r="BT58" i="4"/>
  <c r="CC58" i="4"/>
  <c r="W58" i="4"/>
  <c r="BL58" i="4"/>
  <c r="AO58" i="4"/>
  <c r="CK58" i="4"/>
  <c r="DM58" i="4"/>
  <c r="BZ58" i="4"/>
  <c r="AJ58" i="4"/>
  <c r="CN58" i="4"/>
  <c r="DJ58" i="4"/>
  <c r="DH58" i="4"/>
  <c r="BN58" i="4"/>
  <c r="CO58" i="4"/>
  <c r="BM58" i="4"/>
  <c r="CE58" i="4"/>
  <c r="AH58" i="4"/>
  <c r="I58" i="4"/>
  <c r="DC58" i="4"/>
  <c r="CY58" i="4"/>
  <c r="F58" i="4"/>
  <c r="T58" i="4"/>
  <c r="N58" i="4"/>
  <c r="BU58" i="4"/>
  <c r="CJ58" i="4"/>
  <c r="AW58" i="4"/>
  <c r="Z58" i="4"/>
  <c r="G58" i="4"/>
  <c r="CX58" i="4"/>
  <c r="BO58" i="4"/>
  <c r="H58" i="4"/>
  <c r="BX58" i="4"/>
  <c r="CM58" i="4"/>
  <c r="M58" i="4"/>
  <c r="AS58" i="4"/>
  <c r="DD58" i="4"/>
  <c r="BK58" i="4"/>
  <c r="CF58" i="4"/>
  <c r="Y58" i="4"/>
  <c r="AF58" i="4"/>
  <c r="CH58" i="4"/>
  <c r="AU58" i="4"/>
  <c r="AT58" i="4"/>
  <c r="BQ58" i="4"/>
  <c r="DN58" i="4"/>
  <c r="CP58" i="4"/>
  <c r="DI58" i="4"/>
  <c r="DA58" i="4"/>
  <c r="AI58" i="4"/>
  <c r="CW58" i="4"/>
  <c r="BH58" i="4"/>
  <c r="Q58" i="4"/>
  <c r="CI58" i="4"/>
  <c r="AY58" i="4"/>
  <c r="DB58" i="4"/>
  <c r="AB58" i="4"/>
  <c r="D58" i="4"/>
  <c r="AE58" i="4"/>
  <c r="AM23" i="4"/>
  <c r="CW23" i="4"/>
  <c r="BZ23" i="4"/>
  <c r="AO23" i="4"/>
  <c r="CY23" i="4"/>
  <c r="AU23" i="4"/>
  <c r="DE23" i="4"/>
  <c r="X23" i="4"/>
  <c r="CH23" i="4"/>
  <c r="AW23" i="4"/>
  <c r="DG23" i="4"/>
  <c r="BA23" i="4"/>
  <c r="DM23" i="4"/>
  <c r="AF23" i="4"/>
  <c r="CP23" i="4"/>
  <c r="BC23" i="4"/>
  <c r="BI23" i="4"/>
  <c r="AN23" i="4"/>
  <c r="CX23" i="4"/>
  <c r="BK23" i="4"/>
  <c r="G23" i="4"/>
  <c r="BQ23" i="4"/>
  <c r="AV23" i="4"/>
  <c r="DF23" i="4"/>
  <c r="I23" i="4"/>
  <c r="BS23" i="4"/>
  <c r="AE23" i="4"/>
  <c r="CO23" i="4"/>
  <c r="H23" i="4"/>
  <c r="BR23" i="4"/>
  <c r="AG23" i="4"/>
  <c r="CQ23" i="4"/>
  <c r="BB23" i="4"/>
  <c r="BD23" i="4"/>
  <c r="AI23" i="4"/>
  <c r="DA23" i="4"/>
  <c r="T23" i="4"/>
  <c r="CD23" i="4"/>
  <c r="AS23" i="4"/>
  <c r="DC23" i="4"/>
  <c r="N23" i="4"/>
  <c r="CF23" i="4"/>
  <c r="BJ23" i="4"/>
  <c r="BL23" i="4"/>
  <c r="AQ23" i="4"/>
  <c r="DI23" i="4"/>
  <c r="AB23" i="4"/>
  <c r="CL23" i="4"/>
  <c r="AZ23" i="4"/>
  <c r="DK23" i="4"/>
  <c r="V23" i="4"/>
  <c r="CN23" i="4"/>
  <c r="O23" i="4"/>
  <c r="DN23" i="4"/>
  <c r="J23" i="4"/>
  <c r="BT23" i="4"/>
  <c r="BE23" i="4"/>
  <c r="AJ23" i="4"/>
  <c r="CT23" i="4"/>
  <c r="BG23" i="4"/>
  <c r="AD23" i="4"/>
  <c r="CV23" i="4"/>
  <c r="CG23" i="4"/>
  <c r="Y23" i="4"/>
  <c r="AH23" i="4"/>
  <c r="CR23" i="4"/>
  <c r="K23" i="4"/>
  <c r="CC23" i="4"/>
  <c r="BF23" i="4"/>
  <c r="U23" i="4"/>
  <c r="CE23" i="4"/>
  <c r="BH23" i="4"/>
  <c r="W23" i="4"/>
  <c r="R23" i="4"/>
  <c r="DB23" i="4"/>
  <c r="BO23" i="4"/>
  <c r="AL23" i="4"/>
  <c r="AP23" i="4"/>
  <c r="S23" i="4"/>
  <c r="CM23" i="4"/>
  <c r="BP23" i="4"/>
  <c r="CJ23" i="4"/>
  <c r="BU23" i="4"/>
  <c r="AY23" i="4"/>
  <c r="M23" i="4"/>
  <c r="DL23" i="4"/>
  <c r="BY23" i="4"/>
  <c r="CB23" i="4"/>
  <c r="AA23" i="4"/>
  <c r="BX23" i="4"/>
  <c r="DH23" i="4"/>
  <c r="CK23" i="4"/>
  <c r="AR23" i="4"/>
  <c r="CS23" i="4"/>
  <c r="CU23" i="4"/>
  <c r="AX23" i="4"/>
  <c r="DJ23" i="4"/>
  <c r="E23" i="4"/>
  <c r="CZ23" i="4"/>
  <c r="AC23" i="4"/>
  <c r="CI23" i="4"/>
  <c r="BM23" i="4"/>
  <c r="BW23" i="4"/>
  <c r="BN23" i="4"/>
  <c r="AK23" i="4"/>
  <c r="CA23" i="4"/>
  <c r="Z23" i="4"/>
  <c r="F23" i="4"/>
  <c r="DD23" i="4"/>
  <c r="AT23" i="4"/>
  <c r="L23" i="4"/>
  <c r="BV23" i="4"/>
  <c r="D23" i="4"/>
  <c r="N31" i="4"/>
  <c r="CF31" i="4"/>
  <c r="V31" i="4"/>
  <c r="CN31" i="4"/>
  <c r="AT31" i="4"/>
  <c r="DL31" i="4"/>
  <c r="BX31" i="4"/>
  <c r="AU31" i="4"/>
  <c r="DE31" i="4"/>
  <c r="AV31" i="4"/>
  <c r="DF31" i="4"/>
  <c r="DD31" i="4"/>
  <c r="BI31" i="4"/>
  <c r="BJ31" i="4"/>
  <c r="Y31" i="4"/>
  <c r="CI31" i="4"/>
  <c r="BL31" i="4"/>
  <c r="AL31" i="4"/>
  <c r="W31" i="4"/>
  <c r="CG31" i="4"/>
  <c r="X31" i="4"/>
  <c r="CH31" i="4"/>
  <c r="AW31" i="4"/>
  <c r="DG31" i="4"/>
  <c r="Z31" i="4"/>
  <c r="CJ31" i="4"/>
  <c r="G31" i="4"/>
  <c r="CW31" i="4"/>
  <c r="AN31" i="4"/>
  <c r="AO31" i="4"/>
  <c r="BD31" i="4"/>
  <c r="AI31" i="4"/>
  <c r="DA31" i="4"/>
  <c r="AR31" i="4"/>
  <c r="DB31" i="4"/>
  <c r="E31" i="4"/>
  <c r="BO31" i="4"/>
  <c r="AE31" i="4"/>
  <c r="BR31" i="4"/>
  <c r="BK31" i="4"/>
  <c r="CB31" i="4"/>
  <c r="BE31" i="4"/>
  <c r="BF31" i="4"/>
  <c r="U31" i="4"/>
  <c r="CE31" i="4"/>
  <c r="CV31" i="4"/>
  <c r="AM31" i="4"/>
  <c r="H31" i="4"/>
  <c r="CQ31" i="4"/>
  <c r="J31" i="4"/>
  <c r="DH31" i="4"/>
  <c r="K31" i="4"/>
  <c r="CS31" i="4"/>
  <c r="AJ31" i="4"/>
  <c r="AS31" i="4"/>
  <c r="F31" i="4"/>
  <c r="CO31" i="4"/>
  <c r="BZ31" i="4"/>
  <c r="AG31" i="4"/>
  <c r="AX31" i="4"/>
  <c r="BM31" i="4"/>
  <c r="CD31" i="4"/>
  <c r="CM31" i="4"/>
  <c r="AD31" i="4"/>
  <c r="DM31" i="4"/>
  <c r="CP31" i="4"/>
  <c r="BC31" i="4"/>
  <c r="BT31" i="4"/>
  <c r="BU31" i="4"/>
  <c r="L31" i="4"/>
  <c r="CL31" i="4"/>
  <c r="M31" i="4"/>
  <c r="CU31" i="4"/>
  <c r="BP31" i="4"/>
  <c r="O31" i="4"/>
  <c r="DN31" i="4"/>
  <c r="CA31" i="4"/>
  <c r="CZ31" i="4"/>
  <c r="CK31" i="4"/>
  <c r="AB31" i="4"/>
  <c r="DJ31" i="4"/>
  <c r="AK31" i="4"/>
  <c r="DK31" i="4"/>
  <c r="I31" i="4"/>
  <c r="AH31" i="4"/>
  <c r="BN31" i="4"/>
  <c r="BG31" i="4"/>
  <c r="BH31" i="4"/>
  <c r="BS31" i="4"/>
  <c r="CR31" i="4"/>
  <c r="CT31" i="4"/>
  <c r="DC31" i="4"/>
  <c r="AF31" i="4"/>
  <c r="CC31" i="4"/>
  <c r="CX31" i="4"/>
  <c r="AP31" i="4"/>
  <c r="T31" i="4"/>
  <c r="AC31" i="4"/>
  <c r="BY31" i="4"/>
  <c r="BA31" i="4"/>
  <c r="BQ31" i="4"/>
  <c r="BB31" i="4"/>
  <c r="DI31" i="4"/>
  <c r="BW31" i="4"/>
  <c r="S31" i="4"/>
  <c r="CY31" i="4"/>
  <c r="AQ31" i="4"/>
  <c r="AZ31" i="4"/>
  <c r="R31" i="4"/>
  <c r="AY31" i="4"/>
  <c r="BV31" i="4"/>
  <c r="AA31" i="4"/>
  <c r="D31" i="4"/>
  <c r="AG45" i="4"/>
  <c r="G45" i="4"/>
  <c r="AO45" i="4"/>
  <c r="CB45" i="4"/>
  <c r="CR45" i="4"/>
  <c r="DJ45" i="4"/>
  <c r="E45" i="4"/>
  <c r="BB45" i="4"/>
  <c r="BH45" i="4"/>
  <c r="X45" i="4"/>
  <c r="BE45" i="4"/>
  <c r="AJ45" i="4"/>
  <c r="BP45" i="4"/>
  <c r="CX45" i="4"/>
  <c r="BR45" i="4"/>
  <c r="AQ45" i="4"/>
  <c r="CJ45" i="4"/>
  <c r="BF45" i="4"/>
  <c r="CD45" i="4"/>
  <c r="BX45" i="4"/>
  <c r="AA45" i="4"/>
  <c r="BC45" i="4"/>
  <c r="AR45" i="4"/>
  <c r="AK45" i="4"/>
  <c r="CN45" i="4"/>
  <c r="AB45" i="4"/>
  <c r="CA45" i="4"/>
  <c r="M45" i="4"/>
  <c r="AP45" i="4"/>
  <c r="N45" i="4"/>
  <c r="AD45" i="4"/>
  <c r="CY45" i="4"/>
  <c r="AZ45" i="4"/>
  <c r="CH45" i="4"/>
  <c r="AU45" i="4"/>
  <c r="BQ45" i="4"/>
  <c r="AI45" i="4"/>
  <c r="BU45" i="4"/>
  <c r="S45" i="4"/>
  <c r="AV45" i="4"/>
  <c r="CV45" i="4"/>
  <c r="DB45" i="4"/>
  <c r="BO45" i="4"/>
  <c r="CF45" i="4"/>
  <c r="W45" i="4"/>
  <c r="BK45" i="4"/>
  <c r="BS45" i="4"/>
  <c r="CI45" i="4"/>
  <c r="DN45" i="4"/>
  <c r="U45" i="4"/>
  <c r="CT45" i="4"/>
  <c r="BI45" i="4"/>
  <c r="DH45" i="4"/>
  <c r="Q45" i="4"/>
  <c r="DD45" i="4"/>
  <c r="AH45" i="4"/>
  <c r="DL45" i="4"/>
  <c r="BM45" i="4"/>
  <c r="V45" i="4"/>
  <c r="T45" i="4"/>
  <c r="AL45" i="4"/>
  <c r="CP45" i="4"/>
  <c r="BV45" i="4"/>
  <c r="AE45" i="4"/>
  <c r="BN45" i="4"/>
  <c r="BA45" i="4"/>
  <c r="F45" i="4"/>
  <c r="I45" i="4"/>
  <c r="BL45" i="4"/>
  <c r="AT45" i="4"/>
  <c r="DG45" i="4"/>
  <c r="J45" i="4"/>
  <c r="BD45" i="4"/>
  <c r="DA45" i="4"/>
  <c r="AS45" i="4"/>
  <c r="O45" i="4"/>
  <c r="P45" i="4"/>
  <c r="DE45" i="4"/>
  <c r="DK45" i="4"/>
  <c r="BT45" i="4"/>
  <c r="CC45" i="4"/>
  <c r="CL45" i="4"/>
  <c r="DM45" i="4"/>
  <c r="AF45" i="4"/>
  <c r="H45" i="4"/>
  <c r="DF45" i="4"/>
  <c r="D45" i="4"/>
  <c r="DI45" i="4"/>
  <c r="AM45" i="4"/>
  <c r="CO45" i="4"/>
  <c r="CK45" i="4"/>
  <c r="DC45" i="4"/>
  <c r="BY45" i="4"/>
  <c r="BJ45" i="4"/>
  <c r="AY45" i="4"/>
  <c r="CW45" i="4"/>
  <c r="CE45" i="4"/>
  <c r="L45" i="4"/>
  <c r="Y45" i="4"/>
  <c r="CZ45" i="4"/>
  <c r="BW45" i="4"/>
  <c r="AW45" i="4"/>
  <c r="K45" i="4"/>
  <c r="BZ45" i="4"/>
  <c r="BG45" i="4"/>
  <c r="AC45" i="4"/>
  <c r="CG45" i="4"/>
  <c r="CQ45" i="4"/>
  <c r="Z45" i="4"/>
  <c r="CS45" i="4"/>
  <c r="R45" i="4"/>
  <c r="AX45" i="4"/>
  <c r="CM45" i="4"/>
  <c r="CU45" i="4"/>
  <c r="AN45" i="4"/>
  <c r="N53" i="4"/>
  <c r="BS53" i="4"/>
  <c r="CN53" i="4"/>
  <c r="AI53" i="4"/>
  <c r="AV53" i="4"/>
  <c r="CY53" i="4"/>
  <c r="AH53" i="4"/>
  <c r="CH53" i="4"/>
  <c r="BX53" i="4"/>
  <c r="AZ53" i="4"/>
  <c r="CJ53" i="4"/>
  <c r="BO53" i="4"/>
  <c r="CF53" i="4"/>
  <c r="AP53" i="4"/>
  <c r="AU53" i="4"/>
  <c r="DA53" i="4"/>
  <c r="DD53" i="4"/>
  <c r="Z53" i="4"/>
  <c r="AD53" i="4"/>
  <c r="AW53" i="4"/>
  <c r="CW53" i="4"/>
  <c r="DL53" i="4"/>
  <c r="O53" i="4"/>
  <c r="CC53" i="4"/>
  <c r="CL53" i="4"/>
  <c r="BM53" i="4"/>
  <c r="DN53" i="4"/>
  <c r="DE53" i="4"/>
  <c r="AS53" i="4"/>
  <c r="AF53" i="4"/>
  <c r="BQ53" i="4"/>
  <c r="CG53" i="4"/>
  <c r="DI53" i="4"/>
  <c r="X53" i="4"/>
  <c r="DK53" i="4"/>
  <c r="DJ53" i="4"/>
  <c r="CU53" i="4"/>
  <c r="I53" i="4"/>
  <c r="H53" i="4"/>
  <c r="DC53" i="4"/>
  <c r="Q53" i="4"/>
  <c r="BZ53" i="4"/>
  <c r="CP53" i="4"/>
  <c r="AR53" i="4"/>
  <c r="CQ53" i="4"/>
  <c r="AA53" i="4"/>
  <c r="AK53" i="4"/>
  <c r="CS53" i="4"/>
  <c r="CZ53" i="4"/>
  <c r="BR53" i="4"/>
  <c r="CV53" i="4"/>
  <c r="DH53" i="4"/>
  <c r="AO53" i="4"/>
  <c r="BC53" i="4"/>
  <c r="G53" i="4"/>
  <c r="R53" i="4"/>
  <c r="AY53" i="4"/>
  <c r="BE53" i="4"/>
  <c r="AJ53" i="4"/>
  <c r="BH53" i="4"/>
  <c r="S53" i="4"/>
  <c r="Y53" i="4"/>
  <c r="BA53" i="4"/>
  <c r="V53" i="4"/>
  <c r="AX53" i="4"/>
  <c r="BT53" i="4"/>
  <c r="DM53" i="4"/>
  <c r="CR53" i="4"/>
  <c r="BG53" i="4"/>
  <c r="BW53" i="4"/>
  <c r="D53" i="4"/>
  <c r="BP53" i="4"/>
  <c r="CK53" i="4"/>
  <c r="CI53" i="4"/>
  <c r="BI53" i="4"/>
  <c r="AM53" i="4"/>
  <c r="AL53" i="4"/>
  <c r="CX53" i="4"/>
  <c r="P53" i="4"/>
  <c r="AQ53" i="4"/>
  <c r="BV53" i="4"/>
  <c r="L53" i="4"/>
  <c r="AE53" i="4"/>
  <c r="BN53" i="4"/>
  <c r="BD53" i="4"/>
  <c r="BJ53" i="4"/>
  <c r="AN53" i="4"/>
  <c r="BY53" i="4"/>
  <c r="BK53" i="4"/>
  <c r="DF53" i="4"/>
  <c r="BF53" i="4"/>
  <c r="M53" i="4"/>
  <c r="CE53" i="4"/>
  <c r="CO53" i="4"/>
  <c r="AC53" i="4"/>
  <c r="T53" i="4"/>
  <c r="F53" i="4"/>
  <c r="AG53" i="4"/>
  <c r="BL53" i="4"/>
  <c r="CB53" i="4"/>
  <c r="CA53" i="4"/>
  <c r="DB53" i="4"/>
  <c r="CT53" i="4"/>
  <c r="BU53" i="4"/>
  <c r="BB53" i="4"/>
  <c r="CM53" i="4"/>
  <c r="CD53" i="4"/>
  <c r="W53" i="4"/>
  <c r="DG53" i="4"/>
  <c r="AT53" i="4"/>
  <c r="K53" i="4"/>
  <c r="J53" i="4"/>
  <c r="E53" i="4"/>
  <c r="U53" i="4"/>
  <c r="AB53" i="4"/>
  <c r="L61" i="4"/>
  <c r="AZ61" i="4"/>
  <c r="BB61" i="4"/>
  <c r="CT61" i="4"/>
  <c r="J61" i="4"/>
  <c r="DG61" i="4"/>
  <c r="Z61" i="4"/>
  <c r="CM61" i="4"/>
  <c r="P61" i="4"/>
  <c r="CN61" i="4"/>
  <c r="AV61" i="4"/>
  <c r="AC61" i="4"/>
  <c r="DA61" i="4"/>
  <c r="CZ61" i="4"/>
  <c r="CI61" i="4"/>
  <c r="BV61" i="4"/>
  <c r="DK61" i="4"/>
  <c r="DN61" i="4"/>
  <c r="BW61" i="4"/>
  <c r="DJ61" i="4"/>
  <c r="AY61" i="4"/>
  <c r="CE61" i="4"/>
  <c r="V61" i="4"/>
  <c r="DF61" i="4"/>
  <c r="BA61" i="4"/>
  <c r="I61" i="4"/>
  <c r="CG61" i="4"/>
  <c r="CS61" i="4"/>
  <c r="BK61" i="4"/>
  <c r="CJ61" i="4"/>
  <c r="AK61" i="4"/>
  <c r="BH61" i="4"/>
  <c r="AO61" i="4"/>
  <c r="CF61" i="4"/>
  <c r="M61" i="4"/>
  <c r="BO61" i="4"/>
  <c r="N61" i="4"/>
  <c r="O61" i="4"/>
  <c r="AR61" i="4"/>
  <c r="AF61" i="4"/>
  <c r="R61" i="4"/>
  <c r="BJ61" i="4"/>
  <c r="S61" i="4"/>
  <c r="BL61" i="4"/>
  <c r="AI61" i="4"/>
  <c r="CU61" i="4"/>
  <c r="BN61" i="4"/>
  <c r="CY61" i="4"/>
  <c r="BI61" i="4"/>
  <c r="CV61" i="4"/>
  <c r="AD61" i="4"/>
  <c r="G61" i="4"/>
  <c r="CX61" i="4"/>
  <c r="BX61" i="4"/>
  <c r="CQ61" i="4"/>
  <c r="DI61" i="4"/>
  <c r="AS61" i="4"/>
  <c r="CC61" i="4"/>
  <c r="K61" i="4"/>
  <c r="AL61" i="4"/>
  <c r="BG61" i="4"/>
  <c r="DH61" i="4"/>
  <c r="H61" i="4"/>
  <c r="AE61" i="4"/>
  <c r="BY61" i="4"/>
  <c r="CW61" i="4"/>
  <c r="AJ61" i="4"/>
  <c r="AM61" i="4"/>
  <c r="CD61" i="4"/>
  <c r="AA61" i="4"/>
  <c r="F61" i="4"/>
  <c r="AP61" i="4"/>
  <c r="D61" i="4"/>
  <c r="DD61" i="4"/>
  <c r="BP61" i="4"/>
  <c r="BE61" i="4"/>
  <c r="BR61" i="4"/>
  <c r="DM61" i="4"/>
  <c r="CH61" i="4"/>
  <c r="CP61" i="4"/>
  <c r="DC61" i="4"/>
  <c r="X61" i="4"/>
  <c r="U61" i="4"/>
  <c r="BT61" i="4"/>
  <c r="CO61" i="4"/>
  <c r="Q61" i="4"/>
  <c r="CA61" i="4"/>
  <c r="AB61" i="4"/>
  <c r="AU61" i="4"/>
  <c r="CR61" i="4"/>
  <c r="BC61" i="4"/>
  <c r="AN61" i="4"/>
  <c r="BS61" i="4"/>
  <c r="AW61" i="4"/>
  <c r="AT61" i="4"/>
  <c r="BF61" i="4"/>
  <c r="DL61" i="4"/>
  <c r="AQ61" i="4"/>
  <c r="BZ61" i="4"/>
  <c r="CB61" i="4"/>
  <c r="BU61" i="4"/>
  <c r="CL61" i="4"/>
  <c r="DE61" i="4"/>
  <c r="BM61" i="4"/>
  <c r="BD61" i="4"/>
  <c r="Y61" i="4"/>
  <c r="AX61" i="4"/>
  <c r="T61" i="4"/>
  <c r="W61" i="4"/>
  <c r="E61" i="4"/>
  <c r="BQ61" i="4"/>
  <c r="DB61" i="4"/>
  <c r="AG61" i="4"/>
  <c r="AH61" i="4"/>
  <c r="CK61" i="4"/>
  <c r="BC69" i="4"/>
  <c r="P69" i="4"/>
  <c r="DD69" i="4"/>
  <c r="DE69" i="4"/>
  <c r="BT69" i="4"/>
  <c r="CP69" i="4"/>
  <c r="AD69" i="4"/>
  <c r="Q69" i="4"/>
  <c r="Y69" i="4"/>
  <c r="AG69" i="4"/>
  <c r="AW69" i="4"/>
  <c r="BK69" i="4"/>
  <c r="AE69" i="4"/>
  <c r="BU69" i="4"/>
  <c r="BW69" i="4"/>
  <c r="AC69" i="4"/>
  <c r="I69" i="4"/>
  <c r="AF69" i="4"/>
  <c r="CI69" i="4"/>
  <c r="CC69" i="4"/>
  <c r="J69" i="4"/>
  <c r="DN69" i="4"/>
  <c r="DA69" i="4"/>
  <c r="S69" i="4"/>
  <c r="AI69" i="4"/>
  <c r="AQ69" i="4"/>
  <c r="BE69" i="4"/>
  <c r="BM69" i="4"/>
  <c r="BF69" i="4"/>
  <c r="BX69" i="4"/>
  <c r="V69" i="4"/>
  <c r="R69" i="4"/>
  <c r="AO69" i="4"/>
  <c r="CF69" i="4"/>
  <c r="DJ69" i="4"/>
  <c r="AA69" i="4"/>
  <c r="CK69" i="4"/>
  <c r="AK69" i="4"/>
  <c r="CD69" i="4"/>
  <c r="CL69" i="4"/>
  <c r="CT69" i="4"/>
  <c r="DB69" i="4"/>
  <c r="BI69" i="4"/>
  <c r="AM69" i="4"/>
  <c r="CN69" i="4"/>
  <c r="CB69" i="4"/>
  <c r="AS69" i="4"/>
  <c r="O69" i="4"/>
  <c r="CU69" i="4"/>
  <c r="CS69" i="4"/>
  <c r="U69" i="4"/>
  <c r="AT69" i="4"/>
  <c r="AZ69" i="4"/>
  <c r="BO69" i="4"/>
  <c r="DC69" i="4"/>
  <c r="CQ69" i="4"/>
  <c r="CX69" i="4"/>
  <c r="CW69" i="4"/>
  <c r="BA69" i="4"/>
  <c r="CE69" i="4"/>
  <c r="BH69" i="4"/>
  <c r="BB69" i="4"/>
  <c r="DL69" i="4"/>
  <c r="BN69" i="4"/>
  <c r="AL69" i="4"/>
  <c r="CO69" i="4"/>
  <c r="BP69" i="4"/>
  <c r="CV69" i="4"/>
  <c r="G69" i="4"/>
  <c r="AX69" i="4"/>
  <c r="DG69" i="4"/>
  <c r="BJ69" i="4"/>
  <c r="DM69" i="4"/>
  <c r="N69" i="4"/>
  <c r="W69" i="4"/>
  <c r="CA69" i="4"/>
  <c r="AU69" i="4"/>
  <c r="E69" i="4"/>
  <c r="CG69" i="4"/>
  <c r="H69" i="4"/>
  <c r="X69" i="4"/>
  <c r="AN69" i="4"/>
  <c r="AV69" i="4"/>
  <c r="DK69" i="4"/>
  <c r="BD69" i="4"/>
  <c r="BL69" i="4"/>
  <c r="K69" i="4"/>
  <c r="DH69" i="4"/>
  <c r="CH69" i="4"/>
  <c r="CM69" i="4"/>
  <c r="DI69" i="4"/>
  <c r="AJ69" i="4"/>
  <c r="BZ69" i="4"/>
  <c r="CY69" i="4"/>
  <c r="Z69" i="4"/>
  <c r="AR69" i="4"/>
  <c r="M69" i="4"/>
  <c r="BS69" i="4"/>
  <c r="CR69" i="4"/>
  <c r="L69" i="4"/>
  <c r="D69" i="4"/>
  <c r="BR69" i="4"/>
  <c r="BQ69" i="4"/>
  <c r="BY69" i="4"/>
  <c r="AH69" i="4"/>
  <c r="CZ69" i="4"/>
  <c r="DF69" i="4"/>
  <c r="CJ69" i="4"/>
  <c r="T69" i="4"/>
  <c r="AP69" i="4"/>
  <c r="F69" i="4"/>
  <c r="BG69" i="4"/>
  <c r="BV69" i="4"/>
  <c r="AB69" i="4"/>
  <c r="AY69" i="4"/>
  <c r="E18" i="4"/>
  <c r="BO18" i="4"/>
  <c r="BH18" i="4"/>
  <c r="BA18" i="4"/>
  <c r="DM18" i="4"/>
  <c r="BB18" i="4"/>
  <c r="DN18" i="4"/>
  <c r="AO18" i="4"/>
  <c r="CY18" i="4"/>
  <c r="Z18" i="4"/>
  <c r="CJ18" i="4"/>
  <c r="AQ18" i="4"/>
  <c r="DI18" i="4"/>
  <c r="AR18" i="4"/>
  <c r="DB18" i="4"/>
  <c r="M18" i="4"/>
  <c r="BW18" i="4"/>
  <c r="BP18" i="4"/>
  <c r="BI18" i="4"/>
  <c r="BJ18" i="4"/>
  <c r="AW18" i="4"/>
  <c r="DG18" i="4"/>
  <c r="AH18" i="4"/>
  <c r="CR18" i="4"/>
  <c r="BE18" i="4"/>
  <c r="AY18" i="4"/>
  <c r="DJ18" i="4"/>
  <c r="U18" i="4"/>
  <c r="CE18" i="4"/>
  <c r="F18" i="4"/>
  <c r="BX18" i="4"/>
  <c r="G18" i="4"/>
  <c r="BQ18" i="4"/>
  <c r="H18" i="4"/>
  <c r="BR18" i="4"/>
  <c r="BC18" i="4"/>
  <c r="AP18" i="4"/>
  <c r="CZ18" i="4"/>
  <c r="BM18" i="4"/>
  <c r="BF18" i="4"/>
  <c r="AC18" i="4"/>
  <c r="CM18" i="4"/>
  <c r="N18" i="4"/>
  <c r="CF18" i="4"/>
  <c r="O18" i="4"/>
  <c r="BY18" i="4"/>
  <c r="BZ18" i="4"/>
  <c r="BK18" i="4"/>
  <c r="AX18" i="4"/>
  <c r="DH18" i="4"/>
  <c r="BU18" i="4"/>
  <c r="BN18" i="4"/>
  <c r="AK18" i="4"/>
  <c r="CU18" i="4"/>
  <c r="V18" i="4"/>
  <c r="CN18" i="4"/>
  <c r="W18" i="4"/>
  <c r="CG18" i="4"/>
  <c r="X18" i="4"/>
  <c r="CH18" i="4"/>
  <c r="I18" i="4"/>
  <c r="BS18" i="4"/>
  <c r="BD18" i="4"/>
  <c r="K18" i="4"/>
  <c r="CC18" i="4"/>
  <c r="L18" i="4"/>
  <c r="BV18" i="4"/>
  <c r="BG18" i="4"/>
  <c r="AT18" i="4"/>
  <c r="DL18" i="4"/>
  <c r="AU18" i="4"/>
  <c r="DE18" i="4"/>
  <c r="AV18" i="4"/>
  <c r="DF18" i="4"/>
  <c r="AG18" i="4"/>
  <c r="CQ18" i="4"/>
  <c r="R18" i="4"/>
  <c r="CB18" i="4"/>
  <c r="AI18" i="4"/>
  <c r="DA18" i="4"/>
  <c r="AJ18" i="4"/>
  <c r="CT18" i="4"/>
  <c r="DC18" i="4"/>
  <c r="AF18" i="4"/>
  <c r="CA18" i="4"/>
  <c r="T18" i="4"/>
  <c r="DK18" i="4"/>
  <c r="AN18" i="4"/>
  <c r="CI18" i="4"/>
  <c r="AB18" i="4"/>
  <c r="AE18" i="4"/>
  <c r="CP18" i="4"/>
  <c r="S18" i="4"/>
  <c r="CD18" i="4"/>
  <c r="AL18" i="4"/>
  <c r="CW18" i="4"/>
  <c r="J18" i="4"/>
  <c r="CS18" i="4"/>
  <c r="AA18" i="4"/>
  <c r="CL18" i="4"/>
  <c r="BL18" i="4"/>
  <c r="AD18" i="4"/>
  <c r="CO18" i="4"/>
  <c r="CV18" i="4"/>
  <c r="BT18" i="4"/>
  <c r="AS18" i="4"/>
  <c r="DD18" i="4"/>
  <c r="CK18" i="4"/>
  <c r="AM18" i="4"/>
  <c r="Y18" i="4"/>
  <c r="CX18" i="4"/>
  <c r="AZ18" i="4"/>
  <c r="D18" i="4"/>
  <c r="S38" i="4"/>
  <c r="DI38" i="4"/>
  <c r="BA38" i="4"/>
  <c r="CL38" i="4"/>
  <c r="CH38" i="4"/>
  <c r="AM38" i="4"/>
  <c r="CK38" i="4"/>
  <c r="BL38" i="4"/>
  <c r="CT38" i="4"/>
  <c r="BH38" i="4"/>
  <c r="Z38" i="4"/>
  <c r="DA38" i="4"/>
  <c r="AD38" i="4"/>
  <c r="BN38" i="4"/>
  <c r="BC38" i="4"/>
  <c r="CS38" i="4"/>
  <c r="AK38" i="4"/>
  <c r="AH38" i="4"/>
  <c r="CN38" i="4"/>
  <c r="E38" i="4"/>
  <c r="CR38" i="4"/>
  <c r="DC38" i="4"/>
  <c r="CO38" i="4"/>
  <c r="BJ38" i="4"/>
  <c r="DJ38" i="4"/>
  <c r="CW38" i="4"/>
  <c r="J38" i="4"/>
  <c r="AU38" i="4"/>
  <c r="CV38" i="4"/>
  <c r="Y38" i="4"/>
  <c r="BS38" i="4"/>
  <c r="BR38" i="4"/>
  <c r="BQ38" i="4"/>
  <c r="BB38" i="4"/>
  <c r="U38" i="4"/>
  <c r="I38" i="4"/>
  <c r="O38" i="4"/>
  <c r="BO38" i="4"/>
  <c r="CX38" i="4"/>
  <c r="DE38" i="4"/>
  <c r="CI38" i="4"/>
  <c r="L38" i="4"/>
  <c r="CY38" i="4"/>
  <c r="X38" i="4"/>
  <c r="R38" i="4"/>
  <c r="AL38" i="4"/>
  <c r="CC38" i="4"/>
  <c r="DF38" i="4"/>
  <c r="BW38" i="4"/>
  <c r="CF38" i="4"/>
  <c r="AG38" i="4"/>
  <c r="BV38" i="4"/>
  <c r="AI38" i="4"/>
  <c r="AO38" i="4"/>
  <c r="CJ38" i="4"/>
  <c r="BI38" i="4"/>
  <c r="CM38" i="4"/>
  <c r="CB38" i="4"/>
  <c r="BD38" i="4"/>
  <c r="DN38" i="4"/>
  <c r="BM38" i="4"/>
  <c r="CQ38" i="4"/>
  <c r="CU38" i="4"/>
  <c r="AB38" i="4"/>
  <c r="BU38" i="4"/>
  <c r="CZ38" i="4"/>
  <c r="BZ38" i="4"/>
  <c r="DL38" i="4"/>
  <c r="AC38" i="4"/>
  <c r="AE38" i="4"/>
  <c r="M38" i="4"/>
  <c r="AA38" i="4"/>
  <c r="F38" i="4"/>
  <c r="AZ38" i="4"/>
  <c r="CD38" i="4"/>
  <c r="DH38" i="4"/>
  <c r="AY38" i="4"/>
  <c r="W38" i="4"/>
  <c r="BY38" i="4"/>
  <c r="AJ38" i="4"/>
  <c r="AN38" i="4"/>
  <c r="D38" i="4"/>
  <c r="AW38" i="4"/>
  <c r="BX38" i="4"/>
  <c r="DK38" i="4"/>
  <c r="CE38" i="4"/>
  <c r="CA38" i="4"/>
  <c r="BG38" i="4"/>
  <c r="BT38" i="4"/>
  <c r="CP38" i="4"/>
  <c r="AT38" i="4"/>
  <c r="AV38" i="4"/>
  <c r="DG38" i="4"/>
  <c r="DM38" i="4"/>
  <c r="V38" i="4"/>
  <c r="N38" i="4"/>
  <c r="T38" i="4"/>
  <c r="BP38" i="4"/>
  <c r="BK38" i="4"/>
  <c r="AP38" i="4"/>
  <c r="AX38" i="4"/>
  <c r="BF38" i="4"/>
  <c r="BE38" i="4"/>
  <c r="AQ38" i="4"/>
  <c r="H38" i="4"/>
  <c r="G38" i="4"/>
  <c r="DD38" i="4"/>
  <c r="DB38" i="4"/>
  <c r="AF38" i="4"/>
  <c r="AR38" i="4"/>
  <c r="K38" i="4"/>
  <c r="AS38" i="4"/>
  <c r="CG38" i="4"/>
  <c r="AQ54" i="4"/>
  <c r="P54" i="4"/>
  <c r="AK54" i="4"/>
  <c r="BC54" i="4"/>
  <c r="AJ54" i="4"/>
  <c r="AY54" i="4"/>
  <c r="CB54" i="4"/>
  <c r="AC54" i="4"/>
  <c r="CX54" i="4"/>
  <c r="CF54" i="4"/>
  <c r="CG54" i="4"/>
  <c r="AD54" i="4"/>
  <c r="AU54" i="4"/>
  <c r="DE54" i="4"/>
  <c r="J54" i="4"/>
  <c r="U54" i="4"/>
  <c r="CY54" i="4"/>
  <c r="BX54" i="4"/>
  <c r="DA54" i="4"/>
  <c r="AI54" i="4"/>
  <c r="BL54" i="4"/>
  <c r="M54" i="4"/>
  <c r="CT54" i="4"/>
  <c r="AZ54" i="4"/>
  <c r="AN54" i="4"/>
  <c r="DD54" i="4"/>
  <c r="Y54" i="4"/>
  <c r="BI54" i="4"/>
  <c r="BR54" i="4"/>
  <c r="BT54" i="4"/>
  <c r="CE54" i="4"/>
  <c r="BD54" i="4"/>
  <c r="BA54" i="4"/>
  <c r="AB54" i="4"/>
  <c r="AR54" i="4"/>
  <c r="BU54" i="4"/>
  <c r="DC54" i="4"/>
  <c r="AS54" i="4"/>
  <c r="R54" i="4"/>
  <c r="DN54" i="4"/>
  <c r="DL54" i="4"/>
  <c r="AL54" i="4"/>
  <c r="CA54" i="4"/>
  <c r="I54" i="4"/>
  <c r="AP54" i="4"/>
  <c r="CW54" i="4"/>
  <c r="CD54" i="4"/>
  <c r="CP54" i="4"/>
  <c r="AA54" i="4"/>
  <c r="BE54" i="4"/>
  <c r="CM54" i="4"/>
  <c r="CL54" i="4"/>
  <c r="H54" i="4"/>
  <c r="BG54" i="4"/>
  <c r="BP54" i="4"/>
  <c r="BK54" i="4"/>
  <c r="CN54" i="4"/>
  <c r="CI54" i="4"/>
  <c r="DI54" i="4"/>
  <c r="CU54" i="4"/>
  <c r="DJ54" i="4"/>
  <c r="CC54" i="4"/>
  <c r="Q54" i="4"/>
  <c r="DF54" i="4"/>
  <c r="BS54" i="4"/>
  <c r="BN54" i="4"/>
  <c r="F54" i="4"/>
  <c r="Z54" i="4"/>
  <c r="BV54" i="4"/>
  <c r="CQ54" i="4"/>
  <c r="DG54" i="4"/>
  <c r="CV54" i="4"/>
  <c r="BH54" i="4"/>
  <c r="DM54" i="4"/>
  <c r="BO54" i="4"/>
  <c r="DH54" i="4"/>
  <c r="K54" i="4"/>
  <c r="AE54" i="4"/>
  <c r="BQ54" i="4"/>
  <c r="AM54" i="4"/>
  <c r="AF54" i="4"/>
  <c r="AX54" i="4"/>
  <c r="CK54" i="4"/>
  <c r="L54" i="4"/>
  <c r="BB54" i="4"/>
  <c r="X54" i="4"/>
  <c r="BZ54" i="4"/>
  <c r="CJ54" i="4"/>
  <c r="BW54" i="4"/>
  <c r="DK54" i="4"/>
  <c r="O54" i="4"/>
  <c r="G54" i="4"/>
  <c r="AV54" i="4"/>
  <c r="AO54" i="4"/>
  <c r="S54" i="4"/>
  <c r="N54" i="4"/>
  <c r="CS54" i="4"/>
  <c r="CO54" i="4"/>
  <c r="CH54" i="4"/>
  <c r="BJ54" i="4"/>
  <c r="AH54" i="4"/>
  <c r="BM54" i="4"/>
  <c r="DB54" i="4"/>
  <c r="BF54" i="4"/>
  <c r="AT54" i="4"/>
  <c r="AG54" i="4"/>
  <c r="W54" i="4"/>
  <c r="D54" i="4"/>
  <c r="CR54" i="4"/>
  <c r="T54" i="4"/>
  <c r="CZ54" i="4"/>
  <c r="E54" i="4"/>
  <c r="BY54" i="4"/>
  <c r="V54" i="4"/>
  <c r="AW54" i="4"/>
  <c r="CI70" i="4"/>
  <c r="N70" i="4"/>
  <c r="CL70" i="4"/>
  <c r="CD70" i="4"/>
  <c r="AZ70" i="4"/>
  <c r="CO70" i="4"/>
  <c r="AU70" i="4"/>
  <c r="CN70" i="4"/>
  <c r="AK70" i="4"/>
  <c r="AS70" i="4"/>
  <c r="F70" i="4"/>
  <c r="O70" i="4"/>
  <c r="W70" i="4"/>
  <c r="BH70" i="4"/>
  <c r="CX70" i="4"/>
  <c r="Z70" i="4"/>
  <c r="CF70" i="4"/>
  <c r="U70" i="4"/>
  <c r="M70" i="4"/>
  <c r="BK70" i="4"/>
  <c r="BJ70" i="4"/>
  <c r="DE70" i="4"/>
  <c r="BE70" i="4"/>
  <c r="CY70" i="4"/>
  <c r="AD70" i="4"/>
  <c r="I70" i="4"/>
  <c r="S70" i="4"/>
  <c r="DH70" i="4"/>
  <c r="BZ70" i="4"/>
  <c r="DF70" i="4"/>
  <c r="AN70" i="4"/>
  <c r="AV70" i="4"/>
  <c r="BB70" i="4"/>
  <c r="J70" i="4"/>
  <c r="AM70" i="4"/>
  <c r="AX70" i="4"/>
  <c r="L70" i="4"/>
  <c r="AP70" i="4"/>
  <c r="CV70" i="4"/>
  <c r="CQ70" i="4"/>
  <c r="BF70" i="4"/>
  <c r="AQ70" i="4"/>
  <c r="AG70" i="4"/>
  <c r="AW70" i="4"/>
  <c r="DN70" i="4"/>
  <c r="DG70" i="4"/>
  <c r="AA70" i="4"/>
  <c r="BM70" i="4"/>
  <c r="H70" i="4"/>
  <c r="CS70" i="4"/>
  <c r="BV70" i="4"/>
  <c r="CZ70" i="4"/>
  <c r="BC70" i="4"/>
  <c r="AH70" i="4"/>
  <c r="BW70" i="4"/>
  <c r="CT70" i="4"/>
  <c r="BD70" i="4"/>
  <c r="Y70" i="4"/>
  <c r="BO70" i="4"/>
  <c r="AB70" i="4"/>
  <c r="AI70" i="4"/>
  <c r="AR70" i="4"/>
  <c r="AE70" i="4"/>
  <c r="BP70" i="4"/>
  <c r="AC70" i="4"/>
  <c r="T70" i="4"/>
  <c r="AJ70" i="4"/>
  <c r="BG70" i="4"/>
  <c r="V70" i="4"/>
  <c r="AL70" i="4"/>
  <c r="DJ70" i="4"/>
  <c r="X70" i="4"/>
  <c r="AO70" i="4"/>
  <c r="CA70" i="4"/>
  <c r="DD70" i="4"/>
  <c r="G70" i="4"/>
  <c r="DM70" i="4"/>
  <c r="D70" i="4"/>
  <c r="BU70" i="4"/>
  <c r="DC70" i="4"/>
  <c r="BQ70" i="4"/>
  <c r="CG70" i="4"/>
  <c r="CH70" i="4"/>
  <c r="CE70" i="4"/>
  <c r="P70" i="4"/>
  <c r="BS70" i="4"/>
  <c r="BN70" i="4"/>
  <c r="R70" i="4"/>
  <c r="BT70" i="4"/>
  <c r="DA70" i="4"/>
  <c r="CR70" i="4"/>
  <c r="CM70" i="4"/>
  <c r="CC70" i="4"/>
  <c r="CU70" i="4"/>
  <c r="BI70" i="4"/>
  <c r="DL70" i="4"/>
  <c r="CW70" i="4"/>
  <c r="CP70" i="4"/>
  <c r="CK70" i="4"/>
  <c r="AF70" i="4"/>
  <c r="BY70" i="4"/>
  <c r="BR70" i="4"/>
  <c r="Q70" i="4"/>
  <c r="CJ70" i="4"/>
  <c r="CB70" i="4"/>
  <c r="BL70" i="4"/>
  <c r="K70" i="4"/>
  <c r="DB70" i="4"/>
  <c r="BX70" i="4"/>
  <c r="E70" i="4"/>
  <c r="AT70" i="4"/>
  <c r="DI70" i="4"/>
  <c r="AY70" i="4"/>
  <c r="DK70" i="4"/>
  <c r="BA70" i="4"/>
  <c r="AG35" i="4"/>
  <c r="CQ35" i="4"/>
  <c r="S35" i="4"/>
  <c r="CK35" i="4"/>
  <c r="BK35" i="4"/>
  <c r="BE35" i="4"/>
  <c r="I35" i="4"/>
  <c r="BS35" i="4"/>
  <c r="BM35" i="4"/>
  <c r="Y35" i="4"/>
  <c r="CI35" i="4"/>
  <c r="K35" i="4"/>
  <c r="CC35" i="4"/>
  <c r="AW35" i="4"/>
  <c r="DA35" i="4"/>
  <c r="AY35" i="4"/>
  <c r="DJ35" i="4"/>
  <c r="M35" i="4"/>
  <c r="BW35" i="4"/>
  <c r="AL35" i="4"/>
  <c r="DD35" i="4"/>
  <c r="W35" i="4"/>
  <c r="CG35" i="4"/>
  <c r="AV35" i="4"/>
  <c r="DF35" i="4"/>
  <c r="BL35" i="4"/>
  <c r="CJ35" i="4"/>
  <c r="CR35" i="4"/>
  <c r="CA35" i="4"/>
  <c r="BN35" i="4"/>
  <c r="AC35" i="4"/>
  <c r="CM35" i="4"/>
  <c r="BH35" i="4"/>
  <c r="AM35" i="4"/>
  <c r="CW35" i="4"/>
  <c r="BJ35" i="4"/>
  <c r="CB35" i="4"/>
  <c r="CZ35" i="4"/>
  <c r="DG35" i="4"/>
  <c r="DI35" i="4"/>
  <c r="BF35" i="4"/>
  <c r="BG35" i="4"/>
  <c r="BX35" i="4"/>
  <c r="G35" i="4"/>
  <c r="CO35" i="4"/>
  <c r="AF35" i="4"/>
  <c r="DN35" i="4"/>
  <c r="AP35" i="4"/>
  <c r="AX35" i="4"/>
  <c r="CD35" i="4"/>
  <c r="CE35" i="4"/>
  <c r="F35" i="4"/>
  <c r="CN35" i="4"/>
  <c r="AE35" i="4"/>
  <c r="DM35" i="4"/>
  <c r="BB35" i="4"/>
  <c r="AA35" i="4"/>
  <c r="AR35" i="4"/>
  <c r="AZ35" i="4"/>
  <c r="BP35" i="4"/>
  <c r="BY35" i="4"/>
  <c r="X35" i="4"/>
  <c r="BU35" i="4"/>
  <c r="CT35" i="4"/>
  <c r="DC35" i="4"/>
  <c r="DL35" i="4"/>
  <c r="O35" i="4"/>
  <c r="BZ35" i="4"/>
  <c r="AQ35" i="4"/>
  <c r="AS35" i="4"/>
  <c r="BQ35" i="4"/>
  <c r="CP35" i="4"/>
  <c r="CY35" i="4"/>
  <c r="AB35" i="4"/>
  <c r="DK35" i="4"/>
  <c r="AD35" i="4"/>
  <c r="H35" i="4"/>
  <c r="BV35" i="4"/>
  <c r="E35" i="4"/>
  <c r="CF35" i="4"/>
  <c r="AU35" i="4"/>
  <c r="AN35" i="4"/>
  <c r="J35" i="4"/>
  <c r="AI35" i="4"/>
  <c r="DB35" i="4"/>
  <c r="AK35" i="4"/>
  <c r="BI35" i="4"/>
  <c r="CH35" i="4"/>
  <c r="AJ35" i="4"/>
  <c r="CL35" i="4"/>
  <c r="U35" i="4"/>
  <c r="BR35" i="4"/>
  <c r="BT35" i="4"/>
  <c r="AT35" i="4"/>
  <c r="CV35" i="4"/>
  <c r="AO35" i="4"/>
  <c r="CS35" i="4"/>
  <c r="BO35" i="4"/>
  <c r="DH35" i="4"/>
  <c r="BC35" i="4"/>
  <c r="CU35" i="4"/>
  <c r="Z35" i="4"/>
  <c r="L35" i="4"/>
  <c r="CX35" i="4"/>
  <c r="R35" i="4"/>
  <c r="T35" i="4"/>
  <c r="BA35" i="4"/>
  <c r="BD35" i="4"/>
  <c r="N35" i="4"/>
  <c r="DE35" i="4"/>
  <c r="AH35" i="4"/>
  <c r="V35" i="4"/>
  <c r="D35" i="4"/>
  <c r="AZ46" i="4"/>
  <c r="E46" i="4"/>
  <c r="BP46" i="4"/>
  <c r="CL46" i="4"/>
  <c r="AH46" i="4"/>
  <c r="AC46" i="4"/>
  <c r="K46" i="4"/>
  <c r="R46" i="4"/>
  <c r="BB46" i="4"/>
  <c r="CA46" i="4"/>
  <c r="DL46" i="4"/>
  <c r="BZ46" i="4"/>
  <c r="AK46" i="4"/>
  <c r="DA46" i="4"/>
  <c r="D46" i="4"/>
  <c r="BA46" i="4"/>
  <c r="G46" i="4"/>
  <c r="J46" i="4"/>
  <c r="DD46" i="4"/>
  <c r="BV46" i="4"/>
  <c r="AT46" i="4"/>
  <c r="CE46" i="4"/>
  <c r="AN46" i="4"/>
  <c r="AL46" i="4"/>
  <c r="CG46" i="4"/>
  <c r="AF46" i="4"/>
  <c r="M46" i="4"/>
  <c r="DJ46" i="4"/>
  <c r="I46" i="4"/>
  <c r="AJ46" i="4"/>
  <c r="O46" i="4"/>
  <c r="N46" i="4"/>
  <c r="CV46" i="4"/>
  <c r="CS46" i="4"/>
  <c r="CI46" i="4"/>
  <c r="DN46" i="4"/>
  <c r="DE46" i="4"/>
  <c r="AY46" i="4"/>
  <c r="AU46" i="4"/>
  <c r="CT46" i="4"/>
  <c r="CO46" i="4"/>
  <c r="AM46" i="4"/>
  <c r="L46" i="4"/>
  <c r="AG46" i="4"/>
  <c r="AX46" i="4"/>
  <c r="Z46" i="4"/>
  <c r="P46" i="4"/>
  <c r="CP46" i="4"/>
  <c r="DF46" i="4"/>
  <c r="T46" i="4"/>
  <c r="BO46" i="4"/>
  <c r="BJ46" i="4"/>
  <c r="X46" i="4"/>
  <c r="AD46" i="4"/>
  <c r="BN46" i="4"/>
  <c r="BM46" i="4"/>
  <c r="AO46" i="4"/>
  <c r="BL46" i="4"/>
  <c r="BE46" i="4"/>
  <c r="Q46" i="4"/>
  <c r="CD46" i="4"/>
  <c r="V46" i="4"/>
  <c r="BT46" i="4"/>
  <c r="CH46" i="4"/>
  <c r="AR46" i="4"/>
  <c r="CF46" i="4"/>
  <c r="W46" i="4"/>
  <c r="DG46" i="4"/>
  <c r="CJ46" i="4"/>
  <c r="DB46" i="4"/>
  <c r="CQ46" i="4"/>
  <c r="DK46" i="4"/>
  <c r="CN46" i="4"/>
  <c r="AQ46" i="4"/>
  <c r="CR46" i="4"/>
  <c r="AS46" i="4"/>
  <c r="CW46" i="4"/>
  <c r="BD46" i="4"/>
  <c r="BH46" i="4"/>
  <c r="S46" i="4"/>
  <c r="AE46" i="4"/>
  <c r="AW46" i="4"/>
  <c r="F46" i="4"/>
  <c r="BQ46" i="4"/>
  <c r="DI46" i="4"/>
  <c r="BU46" i="4"/>
  <c r="BY46" i="4"/>
  <c r="BR46" i="4"/>
  <c r="CC46" i="4"/>
  <c r="H46" i="4"/>
  <c r="AB46" i="4"/>
  <c r="CX46" i="4"/>
  <c r="BC46" i="4"/>
  <c r="BX46" i="4"/>
  <c r="BF46" i="4"/>
  <c r="U46" i="4"/>
  <c r="Y46" i="4"/>
  <c r="AV46" i="4"/>
  <c r="CZ46" i="4"/>
  <c r="DC46" i="4"/>
  <c r="AP46" i="4"/>
  <c r="DH46" i="4"/>
  <c r="CK46" i="4"/>
  <c r="BK46" i="4"/>
  <c r="DM46" i="4"/>
  <c r="BW46" i="4"/>
  <c r="CU46" i="4"/>
  <c r="CM46" i="4"/>
  <c r="CB46" i="4"/>
  <c r="AA46" i="4"/>
  <c r="BI46" i="4"/>
  <c r="CY46" i="4"/>
  <c r="AI46" i="4"/>
  <c r="BG46" i="4"/>
  <c r="BS46" i="4"/>
  <c r="DG62" i="4"/>
  <c r="Y62" i="4"/>
  <c r="AE62" i="4"/>
  <c r="CD62" i="4"/>
  <c r="DF62" i="4"/>
  <c r="N62" i="4"/>
  <c r="BQ62" i="4"/>
  <c r="CB62" i="4"/>
  <c r="Q62" i="4"/>
  <c r="CU62" i="4"/>
  <c r="BY62" i="4"/>
  <c r="DA62" i="4"/>
  <c r="BA62" i="4"/>
  <c r="DM62" i="4"/>
  <c r="CX62" i="4"/>
  <c r="DH62" i="4"/>
  <c r="AO62" i="4"/>
  <c r="BH62" i="4"/>
  <c r="CS62" i="4"/>
  <c r="AP62" i="4"/>
  <c r="BL62" i="4"/>
  <c r="BR62" i="4"/>
  <c r="AB62" i="4"/>
  <c r="BU62" i="4"/>
  <c r="CK62" i="4"/>
  <c r="AD62" i="4"/>
  <c r="AU62" i="4"/>
  <c r="CF62" i="4"/>
  <c r="BK62" i="4"/>
  <c r="BM62" i="4"/>
  <c r="AX62" i="4"/>
  <c r="CO62" i="4"/>
  <c r="L62" i="4"/>
  <c r="AQ62" i="4"/>
  <c r="DI62" i="4"/>
  <c r="CJ62" i="4"/>
  <c r="CP62" i="4"/>
  <c r="AR62" i="4"/>
  <c r="BF62" i="4"/>
  <c r="AM62" i="4"/>
  <c r="CG62" i="4"/>
  <c r="DD62" i="4"/>
  <c r="AW62" i="4"/>
  <c r="AV62" i="4"/>
  <c r="DK62" i="4"/>
  <c r="T62" i="4"/>
  <c r="O62" i="4"/>
  <c r="BP62" i="4"/>
  <c r="BI62" i="4"/>
  <c r="AF62" i="4"/>
  <c r="BZ62" i="4"/>
  <c r="AJ62" i="4"/>
  <c r="BX62" i="4"/>
  <c r="Z62" i="4"/>
  <c r="F62" i="4"/>
  <c r="DE62" i="4"/>
  <c r="D62" i="4"/>
  <c r="CY62" i="4"/>
  <c r="E62" i="4"/>
  <c r="BB62" i="4"/>
  <c r="S62" i="4"/>
  <c r="DN62" i="4"/>
  <c r="BV62" i="4"/>
  <c r="CM62" i="4"/>
  <c r="AH62" i="4"/>
  <c r="BO62" i="4"/>
  <c r="BS62" i="4"/>
  <c r="DB62" i="4"/>
  <c r="BC62" i="4"/>
  <c r="AC62" i="4"/>
  <c r="CN62" i="4"/>
  <c r="X62" i="4"/>
  <c r="BN62" i="4"/>
  <c r="G62" i="4"/>
  <c r="AY62" i="4"/>
  <c r="AA62" i="4"/>
  <c r="M62" i="4"/>
  <c r="V62" i="4"/>
  <c r="CW62" i="4"/>
  <c r="CH62" i="4"/>
  <c r="AZ62" i="4"/>
  <c r="AT62" i="4"/>
  <c r="AK62" i="4"/>
  <c r="DJ62" i="4"/>
  <c r="DC62" i="4"/>
  <c r="U62" i="4"/>
  <c r="W62" i="4"/>
  <c r="BD62" i="4"/>
  <c r="DL62" i="4"/>
  <c r="I62" i="4"/>
  <c r="P62" i="4"/>
  <c r="CZ62" i="4"/>
  <c r="CA62" i="4"/>
  <c r="BG62" i="4"/>
  <c r="AN62" i="4"/>
  <c r="BJ62" i="4"/>
  <c r="CR62" i="4"/>
  <c r="CQ62" i="4"/>
  <c r="AI62" i="4"/>
  <c r="R62" i="4"/>
  <c r="AL62" i="4"/>
  <c r="J62" i="4"/>
  <c r="K62" i="4"/>
  <c r="CT62" i="4"/>
  <c r="CL62" i="4"/>
  <c r="AG62" i="4"/>
  <c r="H62" i="4"/>
  <c r="BW62" i="4"/>
  <c r="BT62" i="4"/>
  <c r="CC62" i="4"/>
  <c r="CE62" i="4"/>
  <c r="AS62" i="4"/>
  <c r="BE62" i="4"/>
  <c r="CI62" i="4"/>
  <c r="CV62" i="4"/>
  <c r="BL8" i="4"/>
  <c r="AA8" i="4"/>
  <c r="CS8" i="4"/>
  <c r="L8" i="4"/>
  <c r="BV8" i="4"/>
  <c r="M8" i="4"/>
  <c r="BW8" i="4"/>
  <c r="V8" i="4"/>
  <c r="CN8" i="4"/>
  <c r="BI8" i="4"/>
  <c r="AF8" i="4"/>
  <c r="CP8" i="4"/>
  <c r="AO8" i="4"/>
  <c r="R8" i="4"/>
  <c r="CB8" i="4"/>
  <c r="AQ8" i="4"/>
  <c r="DI8" i="4"/>
  <c r="AB8" i="4"/>
  <c r="CL8" i="4"/>
  <c r="AC8" i="4"/>
  <c r="CM8" i="4"/>
  <c r="AL8" i="4"/>
  <c r="DD8" i="4"/>
  <c r="O8" i="4"/>
  <c r="BY8" i="4"/>
  <c r="AV8" i="4"/>
  <c r="DF8" i="4"/>
  <c r="BC8" i="4"/>
  <c r="AH8" i="4"/>
  <c r="DH8" i="4"/>
  <c r="T8" i="4"/>
  <c r="CE8" i="4"/>
  <c r="DE8" i="4"/>
  <c r="BT8" i="4"/>
  <c r="K8" i="4"/>
  <c r="DA8" i="4"/>
  <c r="BF8" i="4"/>
  <c r="AS8" i="4"/>
  <c r="AD8" i="4"/>
  <c r="BQ8" i="4"/>
  <c r="CX8" i="4"/>
  <c r="CJ8" i="4"/>
  <c r="S8" i="4"/>
  <c r="BN8" i="4"/>
  <c r="AZ8" i="4"/>
  <c r="AT8" i="4"/>
  <c r="CG8" i="4"/>
  <c r="X8" i="4"/>
  <c r="DN8" i="4"/>
  <c r="CQ8" i="4"/>
  <c r="J8" i="4"/>
  <c r="CR8" i="4"/>
  <c r="Z8" i="4"/>
  <c r="CZ8" i="4"/>
  <c r="BE8" i="4"/>
  <c r="CT8" i="4"/>
  <c r="BO8" i="4"/>
  <c r="BP8" i="4"/>
  <c r="W8" i="4"/>
  <c r="CW8" i="4"/>
  <c r="BB8" i="4"/>
  <c r="AG8" i="4"/>
  <c r="DG8" i="4"/>
  <c r="BM8" i="4"/>
  <c r="DB8" i="4"/>
  <c r="BX8" i="4"/>
  <c r="AE8" i="4"/>
  <c r="BJ8" i="4"/>
  <c r="AW8" i="4"/>
  <c r="CK8" i="4"/>
  <c r="AY8" i="4"/>
  <c r="AK8" i="4"/>
  <c r="N8" i="4"/>
  <c r="CH8" i="4"/>
  <c r="I8" i="4"/>
  <c r="CD8" i="4"/>
  <c r="BH8" i="4"/>
  <c r="CU8" i="4"/>
  <c r="CF8" i="4"/>
  <c r="AP8" i="4"/>
  <c r="CV8" i="4"/>
  <c r="AU8" i="4"/>
  <c r="AX8" i="4"/>
  <c r="DK8" i="4"/>
  <c r="DL8" i="4"/>
  <c r="BA8" i="4"/>
  <c r="H8" i="4"/>
  <c r="CA8" i="4"/>
  <c r="BU8" i="4"/>
  <c r="E8" i="4"/>
  <c r="DM8" i="4"/>
  <c r="BD8" i="4"/>
  <c r="AI8" i="4"/>
  <c r="CO8" i="4"/>
  <c r="AN8" i="4"/>
  <c r="CI8" i="4"/>
  <c r="AJ8" i="4"/>
  <c r="BR8" i="4"/>
  <c r="CY8" i="4"/>
  <c r="AM8" i="4"/>
  <c r="BK8" i="4"/>
  <c r="BS8" i="4"/>
  <c r="CC8" i="4"/>
  <c r="AR8" i="4"/>
  <c r="U8" i="4"/>
  <c r="F8" i="4"/>
  <c r="BZ8" i="4"/>
  <c r="BG8" i="4"/>
  <c r="G8" i="4"/>
  <c r="Y8" i="4"/>
  <c r="DJ8" i="4"/>
  <c r="DC8" i="4"/>
  <c r="AO21" i="4"/>
  <c r="CY21" i="4"/>
  <c r="AP21" i="4"/>
  <c r="CZ21" i="4"/>
  <c r="AI21" i="4"/>
  <c r="DA21" i="4"/>
  <c r="AB21" i="4"/>
  <c r="CL21" i="4"/>
  <c r="M21" i="4"/>
  <c r="BW21" i="4"/>
  <c r="F21" i="4"/>
  <c r="BX21" i="4"/>
  <c r="AE21" i="4"/>
  <c r="CO21" i="4"/>
  <c r="BZ21" i="4"/>
  <c r="DL21" i="4"/>
  <c r="AW21" i="4"/>
  <c r="DG21" i="4"/>
  <c r="AX21" i="4"/>
  <c r="DH21" i="4"/>
  <c r="AQ21" i="4"/>
  <c r="DI21" i="4"/>
  <c r="AJ21" i="4"/>
  <c r="CT21" i="4"/>
  <c r="U21" i="4"/>
  <c r="CE21" i="4"/>
  <c r="N21" i="4"/>
  <c r="CF21" i="4"/>
  <c r="AM21" i="4"/>
  <c r="CW21" i="4"/>
  <c r="X21" i="4"/>
  <c r="CH21" i="4"/>
  <c r="BC21" i="4"/>
  <c r="BD21" i="4"/>
  <c r="BE21" i="4"/>
  <c r="AR21" i="4"/>
  <c r="DB21" i="4"/>
  <c r="AC21" i="4"/>
  <c r="CM21" i="4"/>
  <c r="V21" i="4"/>
  <c r="CN21" i="4"/>
  <c r="AU21" i="4"/>
  <c r="DE21" i="4"/>
  <c r="AF21" i="4"/>
  <c r="CP21" i="4"/>
  <c r="BK21" i="4"/>
  <c r="BL21" i="4"/>
  <c r="BM21" i="4"/>
  <c r="AY21" i="4"/>
  <c r="DJ21" i="4"/>
  <c r="AK21" i="4"/>
  <c r="CU21" i="4"/>
  <c r="AD21" i="4"/>
  <c r="CV21" i="4"/>
  <c r="BA21" i="4"/>
  <c r="DM21" i="4"/>
  <c r="AN21" i="4"/>
  <c r="CX21" i="4"/>
  <c r="I21" i="4"/>
  <c r="BS21" i="4"/>
  <c r="J21" i="4"/>
  <c r="BT21" i="4"/>
  <c r="BU21" i="4"/>
  <c r="BF21" i="4"/>
  <c r="AS21" i="4"/>
  <c r="DC21" i="4"/>
  <c r="AL21" i="4"/>
  <c r="BI21" i="4"/>
  <c r="AV21" i="4"/>
  <c r="DF21" i="4"/>
  <c r="AG21" i="4"/>
  <c r="CQ21" i="4"/>
  <c r="AH21" i="4"/>
  <c r="CR21" i="4"/>
  <c r="AA21" i="4"/>
  <c r="CS21" i="4"/>
  <c r="T21" i="4"/>
  <c r="CD21" i="4"/>
  <c r="E21" i="4"/>
  <c r="BO21" i="4"/>
  <c r="BP21" i="4"/>
  <c r="W21" i="4"/>
  <c r="CG21" i="4"/>
  <c r="H21" i="4"/>
  <c r="BR21" i="4"/>
  <c r="CB21" i="4"/>
  <c r="AT21" i="4"/>
  <c r="Y21" i="4"/>
  <c r="CJ21" i="4"/>
  <c r="BH21" i="4"/>
  <c r="CA21" i="4"/>
  <c r="AZ21" i="4"/>
  <c r="S21" i="4"/>
  <c r="BV21" i="4"/>
  <c r="O21" i="4"/>
  <c r="BJ21" i="4"/>
  <c r="L21" i="4"/>
  <c r="BG21" i="4"/>
  <c r="R21" i="4"/>
  <c r="CC21" i="4"/>
  <c r="G21" i="4"/>
  <c r="BB21" i="4"/>
  <c r="CK21" i="4"/>
  <c r="BY21" i="4"/>
  <c r="CI21" i="4"/>
  <c r="DD21" i="4"/>
  <c r="BN21" i="4"/>
  <c r="BQ21" i="4"/>
  <c r="K21" i="4"/>
  <c r="DK21" i="4"/>
  <c r="Z21" i="4"/>
  <c r="DN21" i="4"/>
  <c r="D21" i="4"/>
  <c r="AT29" i="4"/>
  <c r="DL29" i="4"/>
  <c r="BH29" i="4"/>
  <c r="N29" i="4"/>
  <c r="CF29" i="4"/>
  <c r="CV29" i="4"/>
  <c r="O29" i="4"/>
  <c r="BY29" i="4"/>
  <c r="X29" i="4"/>
  <c r="CH29" i="4"/>
  <c r="AW29" i="4"/>
  <c r="V29" i="4"/>
  <c r="AE29" i="4"/>
  <c r="CO29" i="4"/>
  <c r="AN29" i="4"/>
  <c r="CX29" i="4"/>
  <c r="BK29" i="4"/>
  <c r="AH29" i="4"/>
  <c r="CR29" i="4"/>
  <c r="BP29" i="4"/>
  <c r="BA29" i="4"/>
  <c r="DM29" i="4"/>
  <c r="BJ29" i="4"/>
  <c r="Y29" i="4"/>
  <c r="CI29" i="4"/>
  <c r="BD29" i="4"/>
  <c r="F29" i="4"/>
  <c r="W29" i="4"/>
  <c r="BR29" i="4"/>
  <c r="I29" i="4"/>
  <c r="CY29" i="4"/>
  <c r="Z29" i="4"/>
  <c r="DH29" i="4"/>
  <c r="BU29" i="4"/>
  <c r="T29" i="4"/>
  <c r="CD29" i="4"/>
  <c r="AS29" i="4"/>
  <c r="DC29" i="4"/>
  <c r="AL29" i="4"/>
  <c r="AU29" i="4"/>
  <c r="CP29" i="4"/>
  <c r="AG29" i="4"/>
  <c r="AX29" i="4"/>
  <c r="S29" i="4"/>
  <c r="CK29" i="4"/>
  <c r="AJ29" i="4"/>
  <c r="CT29" i="4"/>
  <c r="BG29" i="4"/>
  <c r="DD29" i="4"/>
  <c r="DE29" i="4"/>
  <c r="DF29" i="4"/>
  <c r="CQ29" i="4"/>
  <c r="CZ29" i="4"/>
  <c r="BM29" i="4"/>
  <c r="L29" i="4"/>
  <c r="DB29" i="4"/>
  <c r="U29" i="4"/>
  <c r="CU29" i="4"/>
  <c r="BI29" i="4"/>
  <c r="AF29" i="4"/>
  <c r="AO29" i="4"/>
  <c r="BL29" i="4"/>
  <c r="AA29" i="4"/>
  <c r="DI29" i="4"/>
  <c r="BF29" i="4"/>
  <c r="BO29" i="4"/>
  <c r="AD29" i="4"/>
  <c r="BQ29" i="4"/>
  <c r="AV29" i="4"/>
  <c r="BC29" i="4"/>
  <c r="BT29" i="4"/>
  <c r="AI29" i="4"/>
  <c r="BN29" i="4"/>
  <c r="BW29" i="4"/>
  <c r="CN29" i="4"/>
  <c r="CW29" i="4"/>
  <c r="BZ29" i="4"/>
  <c r="CA29" i="4"/>
  <c r="CJ29" i="4"/>
  <c r="BE29" i="4"/>
  <c r="CL29" i="4"/>
  <c r="M29" i="4"/>
  <c r="CM29" i="4"/>
  <c r="R29" i="4"/>
  <c r="BS29" i="4"/>
  <c r="CB29" i="4"/>
  <c r="AQ29" i="4"/>
  <c r="E29" i="4"/>
  <c r="CG29" i="4"/>
  <c r="CS29" i="4"/>
  <c r="H29" i="4"/>
  <c r="AR29" i="4"/>
  <c r="AK29" i="4"/>
  <c r="DG29" i="4"/>
  <c r="AM29" i="4"/>
  <c r="J29" i="4"/>
  <c r="CC29" i="4"/>
  <c r="DJ29" i="4"/>
  <c r="AZ29" i="4"/>
  <c r="DN29" i="4"/>
  <c r="AP29" i="4"/>
  <c r="DA29" i="4"/>
  <c r="CE29" i="4"/>
  <c r="AY29" i="4"/>
  <c r="BB29" i="4"/>
  <c r="AB29" i="4"/>
  <c r="DK29" i="4"/>
  <c r="BV29" i="4"/>
  <c r="BX29" i="4"/>
  <c r="G29" i="4"/>
  <c r="K29" i="4"/>
  <c r="AC29" i="4"/>
  <c r="D29" i="4"/>
  <c r="Z47" i="4"/>
  <c r="CZ47" i="4"/>
  <c r="L47" i="4"/>
  <c r="K47" i="4"/>
  <c r="AC47" i="4"/>
  <c r="AW47" i="4"/>
  <c r="BO47" i="4"/>
  <c r="DF47" i="4"/>
  <c r="DN47" i="4"/>
  <c r="BI47" i="4"/>
  <c r="AT47" i="4"/>
  <c r="H47" i="4"/>
  <c r="DB47" i="4"/>
  <c r="CB47" i="4"/>
  <c r="BK47" i="4"/>
  <c r="CK47" i="4"/>
  <c r="BJ47" i="4"/>
  <c r="CG47" i="4"/>
  <c r="CC47" i="4"/>
  <c r="DI47" i="4"/>
  <c r="AH47" i="4"/>
  <c r="AQ47" i="4"/>
  <c r="CX47" i="4"/>
  <c r="BN47" i="4"/>
  <c r="CD47" i="4"/>
  <c r="DJ47" i="4"/>
  <c r="CE47" i="4"/>
  <c r="CJ47" i="4"/>
  <c r="X47" i="4"/>
  <c r="BS47" i="4"/>
  <c r="BZ47" i="4"/>
  <c r="T47" i="4"/>
  <c r="AR47" i="4"/>
  <c r="AI47" i="4"/>
  <c r="BF47" i="4"/>
  <c r="I47" i="4"/>
  <c r="DD47" i="4"/>
  <c r="AU47" i="4"/>
  <c r="F47" i="4"/>
  <c r="BW47" i="4"/>
  <c r="BU47" i="4"/>
  <c r="AO47" i="4"/>
  <c r="BT47" i="4"/>
  <c r="CQ47" i="4"/>
  <c r="BH47" i="4"/>
  <c r="BX47" i="4"/>
  <c r="AY47" i="4"/>
  <c r="BP47" i="4"/>
  <c r="AB47" i="4"/>
  <c r="AM47" i="4"/>
  <c r="CU47" i="4"/>
  <c r="DE47" i="4"/>
  <c r="D47" i="4"/>
  <c r="AV47" i="4"/>
  <c r="AX47" i="4"/>
  <c r="DA47" i="4"/>
  <c r="CR47" i="4"/>
  <c r="BQ47" i="4"/>
  <c r="G47" i="4"/>
  <c r="AL47" i="4"/>
  <c r="BY47" i="4"/>
  <c r="CV47" i="4"/>
  <c r="AK47" i="4"/>
  <c r="DH47" i="4"/>
  <c r="N47" i="4"/>
  <c r="Q47" i="4"/>
  <c r="BM47" i="4"/>
  <c r="AJ47" i="4"/>
  <c r="Y47" i="4"/>
  <c r="AZ47" i="4"/>
  <c r="CO47" i="4"/>
  <c r="BA47" i="4"/>
  <c r="CH47" i="4"/>
  <c r="AE47" i="4"/>
  <c r="DK47" i="4"/>
  <c r="BE47" i="4"/>
  <c r="DM47" i="4"/>
  <c r="CA47" i="4"/>
  <c r="BV47" i="4"/>
  <c r="CT47" i="4"/>
  <c r="R47" i="4"/>
  <c r="M47" i="4"/>
  <c r="AS47" i="4"/>
  <c r="BB47" i="4"/>
  <c r="CF47" i="4"/>
  <c r="CM47" i="4"/>
  <c r="DG47" i="4"/>
  <c r="CL47" i="4"/>
  <c r="AD47" i="4"/>
  <c r="AF47" i="4"/>
  <c r="AP47" i="4"/>
  <c r="V47" i="4"/>
  <c r="DL47" i="4"/>
  <c r="AN47" i="4"/>
  <c r="BR47" i="4"/>
  <c r="P47" i="4"/>
  <c r="BC47" i="4"/>
  <c r="O47" i="4"/>
  <c r="BG47" i="4"/>
  <c r="J47" i="4"/>
  <c r="CW47" i="4"/>
  <c r="E47" i="4"/>
  <c r="CP47" i="4"/>
  <c r="S47" i="4"/>
  <c r="CN47" i="4"/>
  <c r="W47" i="4"/>
  <c r="BD47" i="4"/>
  <c r="CI47" i="4"/>
  <c r="AG47" i="4"/>
  <c r="BL47" i="4"/>
  <c r="DC47" i="4"/>
  <c r="CY47" i="4"/>
  <c r="AA47" i="4"/>
  <c r="CS47" i="4"/>
  <c r="U47" i="4"/>
  <c r="CN55" i="4"/>
  <c r="J55" i="4"/>
  <c r="BY55" i="4"/>
  <c r="E55" i="4"/>
  <c r="BP55" i="4"/>
  <c r="BA55" i="4"/>
  <c r="CA55" i="4"/>
  <c r="BW55" i="4"/>
  <c r="X55" i="4"/>
  <c r="DA55" i="4"/>
  <c r="AI55" i="4"/>
  <c r="DM55" i="4"/>
  <c r="R55" i="4"/>
  <c r="K55" i="4"/>
  <c r="CZ55" i="4"/>
  <c r="P55" i="4"/>
  <c r="CL55" i="4"/>
  <c r="Z55" i="4"/>
  <c r="CG55" i="4"/>
  <c r="BX55" i="4"/>
  <c r="BJ55" i="4"/>
  <c r="CI55" i="4"/>
  <c r="H55" i="4"/>
  <c r="CD55" i="4"/>
  <c r="AA55" i="4"/>
  <c r="BM55" i="4"/>
  <c r="DJ55" i="4"/>
  <c r="BV55" i="4"/>
  <c r="S55" i="4"/>
  <c r="CQ55" i="4"/>
  <c r="CP55" i="4"/>
  <c r="G55" i="4"/>
  <c r="BC55" i="4"/>
  <c r="CX55" i="4"/>
  <c r="Q55" i="4"/>
  <c r="DG55" i="4"/>
  <c r="CU55" i="4"/>
  <c r="DL55" i="4"/>
  <c r="BD55" i="4"/>
  <c r="BT55" i="4"/>
  <c r="AW55" i="4"/>
  <c r="CO55" i="4"/>
  <c r="BB55" i="4"/>
  <c r="I55" i="4"/>
  <c r="BH55" i="4"/>
  <c r="BL55" i="4"/>
  <c r="CV55" i="4"/>
  <c r="AJ55" i="4"/>
  <c r="CT55" i="4"/>
  <c r="V55" i="4"/>
  <c r="BE55" i="4"/>
  <c r="CJ55" i="4"/>
  <c r="CH55" i="4"/>
  <c r="BK55" i="4"/>
  <c r="AH55" i="4"/>
  <c r="AE55" i="4"/>
  <c r="CS55" i="4"/>
  <c r="L55" i="4"/>
  <c r="CY55" i="4"/>
  <c r="AC55" i="4"/>
  <c r="AT55" i="4"/>
  <c r="AB55" i="4"/>
  <c r="BU55" i="4"/>
  <c r="AM55" i="4"/>
  <c r="BQ55" i="4"/>
  <c r="AQ55" i="4"/>
  <c r="Y55" i="4"/>
  <c r="DE55" i="4"/>
  <c r="CE55" i="4"/>
  <c r="BF55" i="4"/>
  <c r="CB55" i="4"/>
  <c r="F55" i="4"/>
  <c r="AZ55" i="4"/>
  <c r="AR55" i="4"/>
  <c r="AN55" i="4"/>
  <c r="BS55" i="4"/>
  <c r="BN55" i="4"/>
  <c r="AX55" i="4"/>
  <c r="AY55" i="4"/>
  <c r="DD55" i="4"/>
  <c r="CM55" i="4"/>
  <c r="AK55" i="4"/>
  <c r="BI55" i="4"/>
  <c r="AD55" i="4"/>
  <c r="BO55" i="4"/>
  <c r="AO55" i="4"/>
  <c r="CW55" i="4"/>
  <c r="DF55" i="4"/>
  <c r="CC55" i="4"/>
  <c r="AS55" i="4"/>
  <c r="DN55" i="4"/>
  <c r="AP55" i="4"/>
  <c r="D55" i="4"/>
  <c r="BZ55" i="4"/>
  <c r="O55" i="4"/>
  <c r="DC55" i="4"/>
  <c r="AU55" i="4"/>
  <c r="BR55" i="4"/>
  <c r="AL55" i="4"/>
  <c r="M55" i="4"/>
  <c r="CR55" i="4"/>
  <c r="CK55" i="4"/>
  <c r="U55" i="4"/>
  <c r="DH55" i="4"/>
  <c r="AG55" i="4"/>
  <c r="AF55" i="4"/>
  <c r="CF55" i="4"/>
  <c r="AV55" i="4"/>
  <c r="N55" i="4"/>
  <c r="W55" i="4"/>
  <c r="DB55" i="4"/>
  <c r="BG55" i="4"/>
  <c r="T55" i="4"/>
  <c r="DK55" i="4"/>
  <c r="DI55" i="4"/>
  <c r="CT63" i="4"/>
  <c r="V63" i="4"/>
  <c r="P63" i="4"/>
  <c r="CU63" i="4"/>
  <c r="CA63" i="4"/>
  <c r="BJ63" i="4"/>
  <c r="DE63" i="4"/>
  <c r="DM63" i="4"/>
  <c r="AK63" i="4"/>
  <c r="BA63" i="4"/>
  <c r="DH63" i="4"/>
  <c r="BP63" i="4"/>
  <c r="S63" i="4"/>
  <c r="BC63" i="4"/>
  <c r="CR63" i="4"/>
  <c r="BG63" i="4"/>
  <c r="CN63" i="4"/>
  <c r="BZ63" i="4"/>
  <c r="AD63" i="4"/>
  <c r="CB63" i="4"/>
  <c r="AW63" i="4"/>
  <c r="F63" i="4"/>
  <c r="L63" i="4"/>
  <c r="BK63" i="4"/>
  <c r="BX63" i="4"/>
  <c r="CL63" i="4"/>
  <c r="R63" i="4"/>
  <c r="AE63" i="4"/>
  <c r="DB63" i="4"/>
  <c r="DA63" i="4"/>
  <c r="I63" i="4"/>
  <c r="BV63" i="4"/>
  <c r="AS63" i="4"/>
  <c r="CM63" i="4"/>
  <c r="DC63" i="4"/>
  <c r="AG63" i="4"/>
  <c r="BE63" i="4"/>
  <c r="BS63" i="4"/>
  <c r="AY63" i="4"/>
  <c r="CE63" i="4"/>
  <c r="DI63" i="4"/>
  <c r="CO63" i="4"/>
  <c r="E63" i="4"/>
  <c r="BF63" i="4"/>
  <c r="DJ63" i="4"/>
  <c r="CV63" i="4"/>
  <c r="CK63" i="4"/>
  <c r="M63" i="4"/>
  <c r="O63" i="4"/>
  <c r="AB63" i="4"/>
  <c r="CP63" i="4"/>
  <c r="DD63" i="4"/>
  <c r="AT63" i="4"/>
  <c r="BN63" i="4"/>
  <c r="CX63" i="4"/>
  <c r="BO63" i="4"/>
  <c r="AV63" i="4"/>
  <c r="BB63" i="4"/>
  <c r="AA63" i="4"/>
  <c r="K63" i="4"/>
  <c r="BT63" i="4"/>
  <c r="AJ63" i="4"/>
  <c r="BW63" i="4"/>
  <c r="BY63" i="4"/>
  <c r="U63" i="4"/>
  <c r="Q63" i="4"/>
  <c r="BI63" i="4"/>
  <c r="W63" i="4"/>
  <c r="CF63" i="4"/>
  <c r="CD63" i="4"/>
  <c r="N63" i="4"/>
  <c r="DG63" i="4"/>
  <c r="AR63" i="4"/>
  <c r="CZ63" i="4"/>
  <c r="CS63" i="4"/>
  <c r="CJ63" i="4"/>
  <c r="DL63" i="4"/>
  <c r="CQ63" i="4"/>
  <c r="AU63" i="4"/>
  <c r="BH63" i="4"/>
  <c r="AI63" i="4"/>
  <c r="AF63" i="4"/>
  <c r="BD63" i="4"/>
  <c r="H63" i="4"/>
  <c r="CG63" i="4"/>
  <c r="Y63" i="4"/>
  <c r="BL63" i="4"/>
  <c r="CH63" i="4"/>
  <c r="AN63" i="4"/>
  <c r="CW63" i="4"/>
  <c r="BU63" i="4"/>
  <c r="DK63" i="4"/>
  <c r="AO63" i="4"/>
  <c r="CY63" i="4"/>
  <c r="BR63" i="4"/>
  <c r="AH63" i="4"/>
  <c r="J63" i="4"/>
  <c r="AC63" i="4"/>
  <c r="AL63" i="4"/>
  <c r="AQ63" i="4"/>
  <c r="AP63" i="4"/>
  <c r="AZ63" i="4"/>
  <c r="G63" i="4"/>
  <c r="BQ63" i="4"/>
  <c r="Z63" i="4"/>
  <c r="CI63" i="4"/>
  <c r="X63" i="4"/>
  <c r="AM63" i="4"/>
  <c r="BM63" i="4"/>
  <c r="CC63" i="4"/>
  <c r="D63" i="4"/>
  <c r="DF63" i="4"/>
  <c r="DN63" i="4"/>
  <c r="T63" i="4"/>
  <c r="AX63" i="4"/>
  <c r="CH71" i="4"/>
  <c r="W71" i="4"/>
  <c r="U71" i="4"/>
  <c r="CN71" i="4"/>
  <c r="BJ71" i="4"/>
  <c r="CE71" i="4"/>
  <c r="CL71" i="4"/>
  <c r="AL71" i="4"/>
  <c r="AH71" i="4"/>
  <c r="CX71" i="4"/>
  <c r="O71" i="4"/>
  <c r="CP71" i="4"/>
  <c r="CZ71" i="4"/>
  <c r="BZ71" i="4"/>
  <c r="AF71" i="4"/>
  <c r="BC71" i="4"/>
  <c r="T71" i="4"/>
  <c r="DJ71" i="4"/>
  <c r="AR71" i="4"/>
  <c r="CS71" i="4"/>
  <c r="BX71" i="4"/>
  <c r="DB71" i="4"/>
  <c r="BQ71" i="4"/>
  <c r="DK71" i="4"/>
  <c r="AX71" i="4"/>
  <c r="BO71" i="4"/>
  <c r="CF71" i="4"/>
  <c r="L71" i="4"/>
  <c r="BM71" i="4"/>
  <c r="AA71" i="4"/>
  <c r="X71" i="4"/>
  <c r="BH71" i="4"/>
  <c r="DH71" i="4"/>
  <c r="F71" i="4"/>
  <c r="AE71" i="4"/>
  <c r="BV71" i="4"/>
  <c r="AB71" i="4"/>
  <c r="CD71" i="4"/>
  <c r="AM71" i="4"/>
  <c r="CY71" i="4"/>
  <c r="DN71" i="4"/>
  <c r="BD71" i="4"/>
  <c r="DE71" i="4"/>
  <c r="BT71" i="4"/>
  <c r="DD71" i="4"/>
  <c r="AG71" i="4"/>
  <c r="Y71" i="4"/>
  <c r="CI71" i="4"/>
  <c r="AV71" i="4"/>
  <c r="BI71" i="4"/>
  <c r="DG71" i="4"/>
  <c r="BL71" i="4"/>
  <c r="P71" i="4"/>
  <c r="G71" i="4"/>
  <c r="CQ71" i="4"/>
  <c r="BG71" i="4"/>
  <c r="AP71" i="4"/>
  <c r="CJ71" i="4"/>
  <c r="DF71" i="4"/>
  <c r="Z71" i="4"/>
  <c r="BF71" i="4"/>
  <c r="AO71" i="4"/>
  <c r="Q71" i="4"/>
  <c r="DC71" i="4"/>
  <c r="BK71" i="4"/>
  <c r="BW71" i="4"/>
  <c r="AI71" i="4"/>
  <c r="J71" i="4"/>
  <c r="CC71" i="4"/>
  <c r="AC71" i="4"/>
  <c r="S71" i="4"/>
  <c r="CA71" i="4"/>
  <c r="AT71" i="4"/>
  <c r="R71" i="4"/>
  <c r="CV71" i="4"/>
  <c r="CT71" i="4"/>
  <c r="BU71" i="4"/>
  <c r="M71" i="4"/>
  <c r="BP71" i="4"/>
  <c r="DA71" i="4"/>
  <c r="CR71" i="4"/>
  <c r="CW71" i="4"/>
  <c r="AQ71" i="4"/>
  <c r="AW71" i="4"/>
  <c r="BR71" i="4"/>
  <c r="AJ71" i="4"/>
  <c r="AD71" i="4"/>
  <c r="I71" i="4"/>
  <c r="BN71" i="4"/>
  <c r="AZ71" i="4"/>
  <c r="BB71" i="4"/>
  <c r="DI71" i="4"/>
  <c r="CB71" i="4"/>
  <c r="BS71" i="4"/>
  <c r="E71" i="4"/>
  <c r="CO71" i="4"/>
  <c r="K71" i="4"/>
  <c r="AK71" i="4"/>
  <c r="CG71" i="4"/>
  <c r="BA71" i="4"/>
  <c r="DL71" i="4"/>
  <c r="D71" i="4"/>
  <c r="BE71" i="4"/>
  <c r="V71" i="4"/>
  <c r="CK71" i="4"/>
  <c r="AS71" i="4"/>
  <c r="CU71" i="4"/>
  <c r="AN71" i="4"/>
  <c r="H71" i="4"/>
  <c r="AU71" i="4"/>
  <c r="CM71" i="4"/>
  <c r="N71" i="4"/>
  <c r="BY71" i="4"/>
  <c r="AY71" i="4"/>
  <c r="DM71" i="4"/>
  <c r="M48" i="4"/>
  <c r="CM48" i="4"/>
  <c r="CV48" i="4"/>
  <c r="DG48" i="4"/>
  <c r="BL48" i="4"/>
  <c r="AJ48" i="4"/>
  <c r="CY48" i="4"/>
  <c r="AX48" i="4"/>
  <c r="BU48" i="4"/>
  <c r="CR48" i="4"/>
  <c r="DM48" i="4"/>
  <c r="DI48" i="4"/>
  <c r="F48" i="4"/>
  <c r="CB48" i="4"/>
  <c r="D48" i="4"/>
  <c r="BW48" i="4"/>
  <c r="BH48" i="4"/>
  <c r="AU48" i="4"/>
  <c r="AB48" i="4"/>
  <c r="AI48" i="4"/>
  <c r="AZ48" i="4"/>
  <c r="CQ48" i="4"/>
  <c r="BM48" i="4"/>
  <c r="CO48" i="4"/>
  <c r="AA48" i="4"/>
  <c r="CX48" i="4"/>
  <c r="BS48" i="4"/>
  <c r="AH48" i="4"/>
  <c r="DK48" i="4"/>
  <c r="W48" i="4"/>
  <c r="CD48" i="4"/>
  <c r="AP48" i="4"/>
  <c r="AT48" i="4"/>
  <c r="CE48" i="4"/>
  <c r="BR48" i="4"/>
  <c r="CF48" i="4"/>
  <c r="Y48" i="4"/>
  <c r="CK48" i="4"/>
  <c r="BZ48" i="4"/>
  <c r="I48" i="4"/>
  <c r="R48" i="4"/>
  <c r="DC48" i="4"/>
  <c r="AF48" i="4"/>
  <c r="CG48" i="4"/>
  <c r="E48" i="4"/>
  <c r="CZ48" i="4"/>
  <c r="BQ48" i="4"/>
  <c r="L48" i="4"/>
  <c r="Z48" i="4"/>
  <c r="DE48" i="4"/>
  <c r="BI48" i="4"/>
  <c r="CN48" i="4"/>
  <c r="BE48" i="4"/>
  <c r="AY48" i="4"/>
  <c r="AW48" i="4"/>
  <c r="AD48" i="4"/>
  <c r="CJ48" i="4"/>
  <c r="BF48" i="4"/>
  <c r="K48" i="4"/>
  <c r="U48" i="4"/>
  <c r="H48" i="4"/>
  <c r="AE48" i="4"/>
  <c r="DN48" i="4"/>
  <c r="G48" i="4"/>
  <c r="AC48" i="4"/>
  <c r="CC48" i="4"/>
  <c r="V48" i="4"/>
  <c r="CP48" i="4"/>
  <c r="BJ48" i="4"/>
  <c r="J48" i="4"/>
  <c r="P48" i="4"/>
  <c r="AM48" i="4"/>
  <c r="DJ48" i="4"/>
  <c r="BP48" i="4"/>
  <c r="BK48" i="4"/>
  <c r="DL48" i="4"/>
  <c r="CL48" i="4"/>
  <c r="BX48" i="4"/>
  <c r="CW48" i="4"/>
  <c r="AS48" i="4"/>
  <c r="BY48" i="4"/>
  <c r="CA48" i="4"/>
  <c r="BA48" i="4"/>
  <c r="AK48" i="4"/>
  <c r="O48" i="4"/>
  <c r="AR48" i="4"/>
  <c r="CU48" i="4"/>
  <c r="AV48" i="4"/>
  <c r="DH48" i="4"/>
  <c r="AN48" i="4"/>
  <c r="BC48" i="4"/>
  <c r="CT48" i="4"/>
  <c r="S48" i="4"/>
  <c r="DB48" i="4"/>
  <c r="N48" i="4"/>
  <c r="DF48" i="4"/>
  <c r="AQ48" i="4"/>
  <c r="BD48" i="4"/>
  <c r="T48" i="4"/>
  <c r="BG48" i="4"/>
  <c r="Q48" i="4"/>
  <c r="AL48" i="4"/>
  <c r="X48" i="4"/>
  <c r="DA48" i="4"/>
  <c r="BN48" i="4"/>
  <c r="BB48" i="4"/>
  <c r="CS48" i="4"/>
  <c r="CI48" i="4"/>
  <c r="DD48" i="4"/>
  <c r="CH48" i="4"/>
  <c r="BV48" i="4"/>
  <c r="BO48" i="4"/>
  <c r="BT48" i="4"/>
  <c r="AO48" i="4"/>
  <c r="AG48" i="4"/>
  <c r="AJ40" i="4"/>
  <c r="AT40" i="4"/>
  <c r="CW40" i="4"/>
  <c r="BN40" i="4"/>
  <c r="R40" i="4"/>
  <c r="J40" i="4"/>
  <c r="CB40" i="4"/>
  <c r="DK40" i="4"/>
  <c r="L40" i="4"/>
  <c r="AN40" i="4"/>
  <c r="CU40" i="4"/>
  <c r="N40" i="4"/>
  <c r="CZ40" i="4"/>
  <c r="BE40" i="4"/>
  <c r="S40" i="4"/>
  <c r="DN40" i="4"/>
  <c r="DJ40" i="4"/>
  <c r="AC40" i="4"/>
  <c r="CO40" i="4"/>
  <c r="X40" i="4"/>
  <c r="F40" i="4"/>
  <c r="AW40" i="4"/>
  <c r="AR40" i="4"/>
  <c r="O40" i="4"/>
  <c r="BX40" i="4"/>
  <c r="AV40" i="4"/>
  <c r="BG40" i="4"/>
  <c r="AL40" i="4"/>
  <c r="BR40" i="4"/>
  <c r="P40" i="4"/>
  <c r="Z40" i="4"/>
  <c r="W40" i="4"/>
  <c r="BD40" i="4"/>
  <c r="DC40" i="4"/>
  <c r="DA40" i="4"/>
  <c r="AS40" i="4"/>
  <c r="CA40" i="4"/>
  <c r="DG40" i="4"/>
  <c r="BZ40" i="4"/>
  <c r="CQ40" i="4"/>
  <c r="CV40" i="4"/>
  <c r="BS40" i="4"/>
  <c r="AH40" i="4"/>
  <c r="D40" i="4"/>
  <c r="AB40" i="4"/>
  <c r="AA40" i="4"/>
  <c r="CS40" i="4"/>
  <c r="BF40" i="4"/>
  <c r="AD40" i="4"/>
  <c r="CG40" i="4"/>
  <c r="AX40" i="4"/>
  <c r="BK40" i="4"/>
  <c r="DB40" i="4"/>
  <c r="BB40" i="4"/>
  <c r="CL40" i="4"/>
  <c r="AQ40" i="4"/>
  <c r="CT40" i="4"/>
  <c r="K40" i="4"/>
  <c r="CP40" i="4"/>
  <c r="CX40" i="4"/>
  <c r="BL40" i="4"/>
  <c r="DI40" i="4"/>
  <c r="E40" i="4"/>
  <c r="Q40" i="4"/>
  <c r="AG40" i="4"/>
  <c r="AO40" i="4"/>
  <c r="DM40" i="4"/>
  <c r="AE40" i="4"/>
  <c r="AF40" i="4"/>
  <c r="AI40" i="4"/>
  <c r="BU40" i="4"/>
  <c r="DF40" i="4"/>
  <c r="BM40" i="4"/>
  <c r="CD40" i="4"/>
  <c r="AK40" i="4"/>
  <c r="CM40" i="4"/>
  <c r="U40" i="4"/>
  <c r="BA40" i="4"/>
  <c r="DL40" i="4"/>
  <c r="BH40" i="4"/>
  <c r="AZ40" i="4"/>
  <c r="BO40" i="4"/>
  <c r="CJ40" i="4"/>
  <c r="BP40" i="4"/>
  <c r="V40" i="4"/>
  <c r="CR40" i="4"/>
  <c r="M40" i="4"/>
  <c r="BV40" i="4"/>
  <c r="CF40" i="4"/>
  <c r="CY40" i="4"/>
  <c r="CE40" i="4"/>
  <c r="BY40" i="4"/>
  <c r="BW40" i="4"/>
  <c r="BI40" i="4"/>
  <c r="AM40" i="4"/>
  <c r="DH40" i="4"/>
  <c r="BJ40" i="4"/>
  <c r="BT40" i="4"/>
  <c r="CC40" i="4"/>
  <c r="I40" i="4"/>
  <c r="CK40" i="4"/>
  <c r="AP40" i="4"/>
  <c r="T40" i="4"/>
  <c r="G40" i="4"/>
  <c r="DE40" i="4"/>
  <c r="Y40" i="4"/>
  <c r="DD40" i="4"/>
  <c r="AU40" i="4"/>
  <c r="CH40" i="4"/>
  <c r="CN40" i="4"/>
  <c r="H40" i="4"/>
  <c r="AY40" i="4"/>
  <c r="BC40" i="4"/>
  <c r="BQ40" i="4"/>
  <c r="CI40" i="4"/>
  <c r="P56" i="4"/>
  <c r="BC56" i="4"/>
  <c r="CS56" i="4"/>
  <c r="BK56" i="4"/>
  <c r="BX56" i="4"/>
  <c r="M56" i="4"/>
  <c r="AI56" i="4"/>
  <c r="CT56" i="4"/>
  <c r="CE56" i="4"/>
  <c r="DG56" i="4"/>
  <c r="BM56" i="4"/>
  <c r="BU56" i="4"/>
  <c r="AK56" i="4"/>
  <c r="V56" i="4"/>
  <c r="BQ56" i="4"/>
  <c r="BZ56" i="4"/>
  <c r="AP56" i="4"/>
  <c r="BF56" i="4"/>
  <c r="AX56" i="4"/>
  <c r="H56" i="4"/>
  <c r="CM56" i="4"/>
  <c r="BN56" i="4"/>
  <c r="BO56" i="4"/>
  <c r="X56" i="4"/>
  <c r="BD56" i="4"/>
  <c r="AY56" i="4"/>
  <c r="CD56" i="4"/>
  <c r="AT56" i="4"/>
  <c r="DM56" i="4"/>
  <c r="CO56" i="4"/>
  <c r="Z56" i="4"/>
  <c r="AG56" i="4"/>
  <c r="AD56" i="4"/>
  <c r="L56" i="4"/>
  <c r="CB56" i="4"/>
  <c r="F56" i="4"/>
  <c r="BI56" i="4"/>
  <c r="BW56" i="4"/>
  <c r="S56" i="4"/>
  <c r="E56" i="4"/>
  <c r="BY56" i="4"/>
  <c r="Y56" i="4"/>
  <c r="AU56" i="4"/>
  <c r="BP56" i="4"/>
  <c r="CJ56" i="4"/>
  <c r="R56" i="4"/>
  <c r="CW56" i="4"/>
  <c r="BV56" i="4"/>
  <c r="CC56" i="4"/>
  <c r="BJ56" i="4"/>
  <c r="DF56" i="4"/>
  <c r="CI56" i="4"/>
  <c r="AJ56" i="4"/>
  <c r="DK56" i="4"/>
  <c r="CH56" i="4"/>
  <c r="CR56" i="4"/>
  <c r="W56" i="4"/>
  <c r="G56" i="4"/>
  <c r="DH56" i="4"/>
  <c r="BG56" i="4"/>
  <c r="CA56" i="4"/>
  <c r="K56" i="4"/>
  <c r="AV56" i="4"/>
  <c r="CK56" i="4"/>
  <c r="AE56" i="4"/>
  <c r="AA56" i="4"/>
  <c r="CN56" i="4"/>
  <c r="AH56" i="4"/>
  <c r="T56" i="4"/>
  <c r="BL56" i="4"/>
  <c r="CL56" i="4"/>
  <c r="CV56" i="4"/>
  <c r="AO56" i="4"/>
  <c r="AS56" i="4"/>
  <c r="DN56" i="4"/>
  <c r="AZ56" i="4"/>
  <c r="CQ56" i="4"/>
  <c r="U56" i="4"/>
  <c r="O56" i="4"/>
  <c r="D56" i="4"/>
  <c r="CY56" i="4"/>
  <c r="DC56" i="4"/>
  <c r="Q56" i="4"/>
  <c r="BA56" i="4"/>
  <c r="J56" i="4"/>
  <c r="AM56" i="4"/>
  <c r="DD56" i="4"/>
  <c r="AF56" i="4"/>
  <c r="N56" i="4"/>
  <c r="AB56" i="4"/>
  <c r="AW56" i="4"/>
  <c r="CU56" i="4"/>
  <c r="I56" i="4"/>
  <c r="DE56" i="4"/>
  <c r="CP56" i="4"/>
  <c r="BR56" i="4"/>
  <c r="DB56" i="4"/>
  <c r="DA56" i="4"/>
  <c r="AN56" i="4"/>
  <c r="BT56" i="4"/>
  <c r="CG56" i="4"/>
  <c r="CZ56" i="4"/>
  <c r="AQ56" i="4"/>
  <c r="DL56" i="4"/>
  <c r="BS56" i="4"/>
  <c r="BE56" i="4"/>
  <c r="AC56" i="4"/>
  <c r="AL56" i="4"/>
  <c r="BB56" i="4"/>
  <c r="DI56" i="4"/>
  <c r="BH56" i="4"/>
  <c r="DJ56" i="4"/>
  <c r="AR56" i="4"/>
  <c r="CX56" i="4"/>
  <c r="CF56" i="4"/>
  <c r="BJ64" i="4"/>
  <c r="AA64" i="4"/>
  <c r="F64" i="4"/>
  <c r="DB64" i="4"/>
  <c r="CX64" i="4"/>
  <c r="AN64" i="4"/>
  <c r="CP64" i="4"/>
  <c r="CT64" i="4"/>
  <c r="BE64" i="4"/>
  <c r="AF64" i="4"/>
  <c r="CK64" i="4"/>
  <c r="O64" i="4"/>
  <c r="CO64" i="4"/>
  <c r="W64" i="4"/>
  <c r="AV64" i="4"/>
  <c r="CI64" i="4"/>
  <c r="AB64" i="4"/>
  <c r="CH64" i="4"/>
  <c r="CM64" i="4"/>
  <c r="DH64" i="4"/>
  <c r="AX64" i="4"/>
  <c r="I64" i="4"/>
  <c r="CZ64" i="4"/>
  <c r="M64" i="4"/>
  <c r="CB64" i="4"/>
  <c r="DM64" i="4"/>
  <c r="AJ64" i="4"/>
  <c r="BV64" i="4"/>
  <c r="DN64" i="4"/>
  <c r="DJ64" i="4"/>
  <c r="BD64" i="4"/>
  <c r="DK64" i="4"/>
  <c r="DA64" i="4"/>
  <c r="AZ64" i="4"/>
  <c r="G64" i="4"/>
  <c r="BS64" i="4"/>
  <c r="BR64" i="4"/>
  <c r="BW64" i="4"/>
  <c r="AQ64" i="4"/>
  <c r="BI64" i="4"/>
  <c r="U64" i="4"/>
  <c r="BG64" i="4"/>
  <c r="AO64" i="4"/>
  <c r="Z64" i="4"/>
  <c r="CJ64" i="4"/>
  <c r="BL64" i="4"/>
  <c r="BA64" i="4"/>
  <c r="AR64" i="4"/>
  <c r="AM64" i="4"/>
  <c r="AE64" i="4"/>
  <c r="AD64" i="4"/>
  <c r="K64" i="4"/>
  <c r="AH64" i="4"/>
  <c r="CU64" i="4"/>
  <c r="CR64" i="4"/>
  <c r="CN64" i="4"/>
  <c r="BO64" i="4"/>
  <c r="AU64" i="4"/>
  <c r="AW64" i="4"/>
  <c r="DL64" i="4"/>
  <c r="AG64" i="4"/>
  <c r="CQ64" i="4"/>
  <c r="AY64" i="4"/>
  <c r="E64" i="4"/>
  <c r="D64" i="4"/>
  <c r="BP64" i="4"/>
  <c r="L64" i="4"/>
  <c r="AL64" i="4"/>
  <c r="CL64" i="4"/>
  <c r="DG64" i="4"/>
  <c r="AS64" i="4"/>
  <c r="X64" i="4"/>
  <c r="BB64" i="4"/>
  <c r="N64" i="4"/>
  <c r="CW64" i="4"/>
  <c r="S64" i="4"/>
  <c r="CE64" i="4"/>
  <c r="V64" i="4"/>
  <c r="AI64" i="4"/>
  <c r="J64" i="4"/>
  <c r="CY64" i="4"/>
  <c r="BF64" i="4"/>
  <c r="CV64" i="4"/>
  <c r="BY64" i="4"/>
  <c r="CC64" i="4"/>
  <c r="H64" i="4"/>
  <c r="DC64" i="4"/>
  <c r="CA64" i="4"/>
  <c r="BM64" i="4"/>
  <c r="BZ64" i="4"/>
  <c r="AT64" i="4"/>
  <c r="CG64" i="4"/>
  <c r="Y64" i="4"/>
  <c r="BT64" i="4"/>
  <c r="DF64" i="4"/>
  <c r="BK64" i="4"/>
  <c r="BC64" i="4"/>
  <c r="R64" i="4"/>
  <c r="T64" i="4"/>
  <c r="Q64" i="4"/>
  <c r="DD64" i="4"/>
  <c r="DE64" i="4"/>
  <c r="DI64" i="4"/>
  <c r="BN64" i="4"/>
  <c r="AP64" i="4"/>
  <c r="AC64" i="4"/>
  <c r="CF64" i="4"/>
  <c r="P64" i="4"/>
  <c r="BU64" i="4"/>
  <c r="AK64" i="4"/>
  <c r="BH64" i="4"/>
  <c r="CS64" i="4"/>
  <c r="CD64" i="4"/>
  <c r="BX64" i="4"/>
  <c r="BQ64" i="4"/>
  <c r="AC72" i="4"/>
  <c r="DA72" i="4"/>
  <c r="CZ72" i="4"/>
  <c r="BC72" i="4"/>
  <c r="CH72" i="4"/>
  <c r="O72" i="4"/>
  <c r="CN72" i="4"/>
  <c r="DD72" i="4"/>
  <c r="F72" i="4"/>
  <c r="AM72" i="4"/>
  <c r="H72" i="4"/>
  <c r="BA72" i="4"/>
  <c r="M72" i="4"/>
  <c r="CG72" i="4"/>
  <c r="AW72" i="4"/>
  <c r="CM72" i="4"/>
  <c r="AY72" i="4"/>
  <c r="BU72" i="4"/>
  <c r="CJ72" i="4"/>
  <c r="CI72" i="4"/>
  <c r="BY72" i="4"/>
  <c r="G72" i="4"/>
  <c r="W72" i="4"/>
  <c r="AE72" i="4"/>
  <c r="DG72" i="4"/>
  <c r="AT72" i="4"/>
  <c r="DJ72" i="4"/>
  <c r="T72" i="4"/>
  <c r="K72" i="4"/>
  <c r="DH72" i="4"/>
  <c r="AN72" i="4"/>
  <c r="CO72" i="4"/>
  <c r="CW72" i="4"/>
  <c r="DE72" i="4"/>
  <c r="Y72" i="4"/>
  <c r="AO72" i="4"/>
  <c r="DF72" i="4"/>
  <c r="BQ72" i="4"/>
  <c r="BR72" i="4"/>
  <c r="BD72" i="4"/>
  <c r="DL72" i="4"/>
  <c r="AS72" i="4"/>
  <c r="DB72" i="4"/>
  <c r="BF72" i="4"/>
  <c r="BE72" i="4"/>
  <c r="CX72" i="4"/>
  <c r="BB72" i="4"/>
  <c r="BJ72" i="4"/>
  <c r="Q72" i="4"/>
  <c r="AX72" i="4"/>
  <c r="CB72" i="4"/>
  <c r="D72" i="4"/>
  <c r="AF72" i="4"/>
  <c r="BZ72" i="4"/>
  <c r="S72" i="4"/>
  <c r="BK72" i="4"/>
  <c r="DC72" i="4"/>
  <c r="AG72" i="4"/>
  <c r="AK72" i="4"/>
  <c r="CD72" i="4"/>
  <c r="CY72" i="4"/>
  <c r="R72" i="4"/>
  <c r="I72" i="4"/>
  <c r="AP72" i="4"/>
  <c r="DI72" i="4"/>
  <c r="L72" i="4"/>
  <c r="DN72" i="4"/>
  <c r="CQ72" i="4"/>
  <c r="CK72" i="4"/>
  <c r="J72" i="4"/>
  <c r="BP72" i="4"/>
  <c r="BL72" i="4"/>
  <c r="CF72" i="4"/>
  <c r="BG72" i="4"/>
  <c r="AQ72" i="4"/>
  <c r="BM72" i="4"/>
  <c r="AH72" i="4"/>
  <c r="CS72" i="4"/>
  <c r="AJ72" i="4"/>
  <c r="BT72" i="4"/>
  <c r="CA72" i="4"/>
  <c r="AA72" i="4"/>
  <c r="BI72" i="4"/>
  <c r="N72" i="4"/>
  <c r="BV72" i="4"/>
  <c r="CL72" i="4"/>
  <c r="CC72" i="4"/>
  <c r="CE72" i="4"/>
  <c r="AD72" i="4"/>
  <c r="DK72" i="4"/>
  <c r="CR72" i="4"/>
  <c r="U72" i="4"/>
  <c r="CT72" i="4"/>
  <c r="AI72" i="4"/>
  <c r="Z72" i="4"/>
  <c r="BN72" i="4"/>
  <c r="X72" i="4"/>
  <c r="CV72" i="4"/>
  <c r="AZ72" i="4"/>
  <c r="BO72" i="4"/>
  <c r="BW72" i="4"/>
  <c r="V72" i="4"/>
  <c r="AU72" i="4"/>
  <c r="AL72" i="4"/>
  <c r="AB72" i="4"/>
  <c r="BX72" i="4"/>
  <c r="DM72" i="4"/>
  <c r="AV72" i="4"/>
  <c r="CU72" i="4"/>
  <c r="CP72" i="4"/>
  <c r="E72" i="4"/>
  <c r="P72" i="4"/>
  <c r="BS72" i="4"/>
  <c r="BH72" i="4"/>
  <c r="AR72" i="4"/>
  <c r="CA19" i="4"/>
  <c r="J19" i="4"/>
  <c r="BT19" i="4"/>
  <c r="BU19" i="4"/>
  <c r="BN19" i="4"/>
  <c r="AZ19" i="4"/>
  <c r="DK19" i="4"/>
  <c r="AL19" i="4"/>
  <c r="DD19" i="4"/>
  <c r="BI19" i="4"/>
  <c r="BB19" i="4"/>
  <c r="DN19" i="4"/>
  <c r="Y19" i="4"/>
  <c r="CI19" i="4"/>
  <c r="R19" i="4"/>
  <c r="CB19" i="4"/>
  <c r="K19" i="4"/>
  <c r="CC19" i="4"/>
  <c r="L19" i="4"/>
  <c r="BV19" i="4"/>
  <c r="BG19" i="4"/>
  <c r="AT19" i="4"/>
  <c r="DL19" i="4"/>
  <c r="G19" i="4"/>
  <c r="BQ19" i="4"/>
  <c r="BJ19" i="4"/>
  <c r="AG19" i="4"/>
  <c r="CQ19" i="4"/>
  <c r="Z19" i="4"/>
  <c r="CJ19" i="4"/>
  <c r="S19" i="4"/>
  <c r="CK19" i="4"/>
  <c r="T19" i="4"/>
  <c r="CD19" i="4"/>
  <c r="E19" i="4"/>
  <c r="BO19" i="4"/>
  <c r="BH19" i="4"/>
  <c r="O19" i="4"/>
  <c r="BY19" i="4"/>
  <c r="H19" i="4"/>
  <c r="BR19" i="4"/>
  <c r="AO19" i="4"/>
  <c r="CY19" i="4"/>
  <c r="AH19" i="4"/>
  <c r="CR19" i="4"/>
  <c r="AA19" i="4"/>
  <c r="CS19" i="4"/>
  <c r="AB19" i="4"/>
  <c r="CL19" i="4"/>
  <c r="M19" i="4"/>
  <c r="BW19" i="4"/>
  <c r="BP19" i="4"/>
  <c r="W19" i="4"/>
  <c r="CG19" i="4"/>
  <c r="BZ19" i="4"/>
  <c r="AW19" i="4"/>
  <c r="DG19" i="4"/>
  <c r="AP19" i="4"/>
  <c r="CZ19" i="4"/>
  <c r="AI19" i="4"/>
  <c r="DA19" i="4"/>
  <c r="AJ19" i="4"/>
  <c r="CT19" i="4"/>
  <c r="U19" i="4"/>
  <c r="CE19" i="4"/>
  <c r="F19" i="4"/>
  <c r="BX19" i="4"/>
  <c r="AE19" i="4"/>
  <c r="CO19" i="4"/>
  <c r="X19" i="4"/>
  <c r="CH19" i="4"/>
  <c r="I19" i="4"/>
  <c r="BS19" i="4"/>
  <c r="BL19" i="4"/>
  <c r="BM19" i="4"/>
  <c r="BF19" i="4"/>
  <c r="AS19" i="4"/>
  <c r="DC19" i="4"/>
  <c r="AD19" i="4"/>
  <c r="CV19" i="4"/>
  <c r="BA19" i="4"/>
  <c r="DM19" i="4"/>
  <c r="AV19" i="4"/>
  <c r="DF19" i="4"/>
  <c r="AX19" i="4"/>
  <c r="DI19" i="4"/>
  <c r="N19" i="4"/>
  <c r="CW19" i="4"/>
  <c r="BD19" i="4"/>
  <c r="V19" i="4"/>
  <c r="DE19" i="4"/>
  <c r="BC19" i="4"/>
  <c r="DH19" i="4"/>
  <c r="AC19" i="4"/>
  <c r="CF19" i="4"/>
  <c r="AY19" i="4"/>
  <c r="CU19" i="4"/>
  <c r="AN19" i="4"/>
  <c r="BK19" i="4"/>
  <c r="AM19" i="4"/>
  <c r="CP19" i="4"/>
  <c r="AR19" i="4"/>
  <c r="CM19" i="4"/>
  <c r="DB19" i="4"/>
  <c r="AQ19" i="4"/>
  <c r="AF19" i="4"/>
  <c r="DJ19" i="4"/>
  <c r="AK19" i="4"/>
  <c r="CN19" i="4"/>
  <c r="CX19" i="4"/>
  <c r="BE19" i="4"/>
  <c r="AU19" i="4"/>
  <c r="D19" i="4"/>
  <c r="AM27" i="4"/>
  <c r="BJ27" i="4"/>
  <c r="AU27" i="4"/>
  <c r="H27" i="4"/>
  <c r="BR27" i="4"/>
  <c r="BA27" i="4"/>
  <c r="BZ27" i="4"/>
  <c r="BI27" i="4"/>
  <c r="X27" i="4"/>
  <c r="CH27" i="4"/>
  <c r="G27" i="4"/>
  <c r="BQ27" i="4"/>
  <c r="AF27" i="4"/>
  <c r="CP27" i="4"/>
  <c r="AE27" i="4"/>
  <c r="CO27" i="4"/>
  <c r="BB27" i="4"/>
  <c r="O27" i="4"/>
  <c r="I27" i="4"/>
  <c r="BS27" i="4"/>
  <c r="BD27" i="4"/>
  <c r="AI27" i="4"/>
  <c r="BN27" i="4"/>
  <c r="AC27" i="4"/>
  <c r="CM27" i="4"/>
  <c r="N27" i="4"/>
  <c r="CF27" i="4"/>
  <c r="W27" i="4"/>
  <c r="CA27" i="4"/>
  <c r="BL27" i="4"/>
  <c r="AQ27" i="4"/>
  <c r="L27" i="4"/>
  <c r="BV27" i="4"/>
  <c r="AK27" i="4"/>
  <c r="V27" i="4"/>
  <c r="CN27" i="4"/>
  <c r="BY27" i="4"/>
  <c r="Y27" i="4"/>
  <c r="CI27" i="4"/>
  <c r="J27" i="4"/>
  <c r="BT27" i="4"/>
  <c r="BE27" i="4"/>
  <c r="T27" i="4"/>
  <c r="CD27" i="4"/>
  <c r="AS27" i="4"/>
  <c r="AD27" i="4"/>
  <c r="CV27" i="4"/>
  <c r="AW27" i="4"/>
  <c r="AH27" i="4"/>
  <c r="CR27" i="4"/>
  <c r="K27" i="4"/>
  <c r="CC27" i="4"/>
  <c r="AR27" i="4"/>
  <c r="E27" i="4"/>
  <c r="BO27" i="4"/>
  <c r="BH27" i="4"/>
  <c r="DL27" i="4"/>
  <c r="CG27" i="4"/>
  <c r="CQ27" i="4"/>
  <c r="CB27" i="4"/>
  <c r="BM27" i="4"/>
  <c r="AB27" i="4"/>
  <c r="CU27" i="4"/>
  <c r="DE27" i="4"/>
  <c r="AN27" i="4"/>
  <c r="CK27" i="4"/>
  <c r="AY27" i="4"/>
  <c r="M27" i="4"/>
  <c r="CY27" i="4"/>
  <c r="AO27" i="4"/>
  <c r="Z27" i="4"/>
  <c r="CT27" i="4"/>
  <c r="BG27" i="4"/>
  <c r="AT27" i="4"/>
  <c r="CX27" i="4"/>
  <c r="BK27" i="4"/>
  <c r="AP27" i="4"/>
  <c r="BW27" i="4"/>
  <c r="AL27" i="4"/>
  <c r="DA27" i="4"/>
  <c r="CJ27" i="4"/>
  <c r="AA27" i="4"/>
  <c r="BX27" i="4"/>
  <c r="DN27" i="4"/>
  <c r="CZ27" i="4"/>
  <c r="R27" i="4"/>
  <c r="BF27" i="4"/>
  <c r="DD27" i="4"/>
  <c r="DH27" i="4"/>
  <c r="AV27" i="4"/>
  <c r="BU27" i="4"/>
  <c r="AZ27" i="4"/>
  <c r="DJ27" i="4"/>
  <c r="AG27" i="4"/>
  <c r="CS27" i="4"/>
  <c r="CE27" i="4"/>
  <c r="AJ27" i="4"/>
  <c r="BP27" i="4"/>
  <c r="DI27" i="4"/>
  <c r="CW27" i="4"/>
  <c r="BC27" i="4"/>
  <c r="F27" i="4"/>
  <c r="DF27" i="4"/>
  <c r="U27" i="4"/>
  <c r="S27" i="4"/>
  <c r="CL27" i="4"/>
  <c r="DG27" i="4"/>
  <c r="DC27" i="4"/>
  <c r="DM27" i="4"/>
  <c r="DK27" i="4"/>
  <c r="AX27" i="4"/>
  <c r="DB27" i="4"/>
  <c r="D27" i="4"/>
  <c r="BT41" i="4"/>
  <c r="G41" i="4"/>
  <c r="AC41" i="4"/>
  <c r="K41" i="4"/>
  <c r="AN41" i="4"/>
  <c r="U41" i="4"/>
  <c r="M41" i="4"/>
  <c r="CJ41" i="4"/>
  <c r="W41" i="4"/>
  <c r="CE41" i="4"/>
  <c r="CZ41" i="4"/>
  <c r="BR41" i="4"/>
  <c r="P41" i="4"/>
  <c r="BC41" i="4"/>
  <c r="N41" i="4"/>
  <c r="CM41" i="4"/>
  <c r="CT41" i="4"/>
  <c r="AJ41" i="4"/>
  <c r="CL41" i="4"/>
  <c r="E41" i="4"/>
  <c r="BF41" i="4"/>
  <c r="AI41" i="4"/>
  <c r="AZ41" i="4"/>
  <c r="AE41" i="4"/>
  <c r="AH41" i="4"/>
  <c r="BJ41" i="4"/>
  <c r="AW41" i="4"/>
  <c r="CF41" i="4"/>
  <c r="AD41" i="4"/>
  <c r="V41" i="4"/>
  <c r="DJ41" i="4"/>
  <c r="BO41" i="4"/>
  <c r="AM41" i="4"/>
  <c r="F41" i="4"/>
  <c r="DB41" i="4"/>
  <c r="CN41" i="4"/>
  <c r="CI41" i="4"/>
  <c r="DA41" i="4"/>
  <c r="DF41" i="4"/>
  <c r="DG41" i="4"/>
  <c r="BQ41" i="4"/>
  <c r="CV41" i="4"/>
  <c r="DL41" i="4"/>
  <c r="DC41" i="4"/>
  <c r="BX41" i="4"/>
  <c r="BB41" i="4"/>
  <c r="DM41" i="4"/>
  <c r="AK41" i="4"/>
  <c r="AU41" i="4"/>
  <c r="AR41" i="4"/>
  <c r="CX41" i="4"/>
  <c r="DH41" i="4"/>
  <c r="J41" i="4"/>
  <c r="BK41" i="4"/>
  <c r="CG41" i="4"/>
  <c r="BA41" i="4"/>
  <c r="AT41" i="4"/>
  <c r="DE41" i="4"/>
  <c r="CC41" i="4"/>
  <c r="H41" i="4"/>
  <c r="BH41" i="4"/>
  <c r="BV41" i="4"/>
  <c r="CY41" i="4"/>
  <c r="AP41" i="4"/>
  <c r="DK41" i="4"/>
  <c r="AQ41" i="4"/>
  <c r="Z41" i="4"/>
  <c r="CA41" i="4"/>
  <c r="Q41" i="4"/>
  <c r="BY41" i="4"/>
  <c r="X41" i="4"/>
  <c r="BG41" i="4"/>
  <c r="BZ41" i="4"/>
  <c r="O41" i="4"/>
  <c r="AL41" i="4"/>
  <c r="AY41" i="4"/>
  <c r="AV41" i="4"/>
  <c r="CW41" i="4"/>
  <c r="DI41" i="4"/>
  <c r="BM41" i="4"/>
  <c r="CB41" i="4"/>
  <c r="CQ41" i="4"/>
  <c r="BS41" i="4"/>
  <c r="I41" i="4"/>
  <c r="DD41" i="4"/>
  <c r="CH41" i="4"/>
  <c r="DN41" i="4"/>
  <c r="AG41" i="4"/>
  <c r="AF41" i="4"/>
  <c r="BD41" i="4"/>
  <c r="D41" i="4"/>
  <c r="BN41" i="4"/>
  <c r="T41" i="4"/>
  <c r="CS41" i="4"/>
  <c r="R41" i="4"/>
  <c r="BL41" i="4"/>
  <c r="S41" i="4"/>
  <c r="BI41" i="4"/>
  <c r="Y41" i="4"/>
  <c r="AO41" i="4"/>
  <c r="AS41" i="4"/>
  <c r="CP41" i="4"/>
  <c r="CU41" i="4"/>
  <c r="BW41" i="4"/>
  <c r="CD41" i="4"/>
  <c r="L41" i="4"/>
  <c r="AA41" i="4"/>
  <c r="CK41" i="4"/>
  <c r="AB41" i="4"/>
  <c r="AX41" i="4"/>
  <c r="CR41" i="4"/>
  <c r="BU41" i="4"/>
  <c r="BP41" i="4"/>
  <c r="BE41" i="4"/>
  <c r="CO41" i="4"/>
  <c r="BD49" i="4"/>
  <c r="BT49" i="4"/>
  <c r="CT49" i="4"/>
  <c r="Z49" i="4"/>
  <c r="BZ49" i="4"/>
  <c r="CC49" i="4"/>
  <c r="CJ49" i="4"/>
  <c r="AG49" i="4"/>
  <c r="AH49" i="4"/>
  <c r="F49" i="4"/>
  <c r="AZ49" i="4"/>
  <c r="CE49" i="4"/>
  <c r="BU49" i="4"/>
  <c r="BI49" i="4"/>
  <c r="DA49" i="4"/>
  <c r="AV49" i="4"/>
  <c r="AE49" i="4"/>
  <c r="AQ49" i="4"/>
  <c r="P49" i="4"/>
  <c r="CN49" i="4"/>
  <c r="BN49" i="4"/>
  <c r="AB49" i="4"/>
  <c r="BP49" i="4"/>
  <c r="AP49" i="4"/>
  <c r="CR49" i="4"/>
  <c r="BM49" i="4"/>
  <c r="DL49" i="4"/>
  <c r="AK49" i="4"/>
  <c r="BB49" i="4"/>
  <c r="BR49" i="4"/>
  <c r="CB49" i="4"/>
  <c r="DC49" i="4"/>
  <c r="N49" i="4"/>
  <c r="Q49" i="4"/>
  <c r="CW49" i="4"/>
  <c r="DD49" i="4"/>
  <c r="BQ49" i="4"/>
  <c r="BO49" i="4"/>
  <c r="DK49" i="4"/>
  <c r="L49" i="4"/>
  <c r="CV49" i="4"/>
  <c r="DJ49" i="4"/>
  <c r="AC49" i="4"/>
  <c r="DN49" i="4"/>
  <c r="AO49" i="4"/>
  <c r="K49" i="4"/>
  <c r="CH49" i="4"/>
  <c r="CF49" i="4"/>
  <c r="AF49" i="4"/>
  <c r="U49" i="4"/>
  <c r="AM49" i="4"/>
  <c r="E49" i="4"/>
  <c r="DG49" i="4"/>
  <c r="BL49" i="4"/>
  <c r="BX49" i="4"/>
  <c r="W49" i="4"/>
  <c r="CX49" i="4"/>
  <c r="CM49" i="4"/>
  <c r="Y49" i="4"/>
  <c r="CY49" i="4"/>
  <c r="CS49" i="4"/>
  <c r="I49" i="4"/>
  <c r="BA49" i="4"/>
  <c r="AW49" i="4"/>
  <c r="BJ49" i="4"/>
  <c r="DB49" i="4"/>
  <c r="AN49" i="4"/>
  <c r="CL49" i="4"/>
  <c r="S49" i="4"/>
  <c r="G49" i="4"/>
  <c r="BG49" i="4"/>
  <c r="CK49" i="4"/>
  <c r="D49" i="4"/>
  <c r="CI49" i="4"/>
  <c r="J49" i="4"/>
  <c r="AJ49" i="4"/>
  <c r="CQ49" i="4"/>
  <c r="DM49" i="4"/>
  <c r="AX49" i="4"/>
  <c r="BS49" i="4"/>
  <c r="X49" i="4"/>
  <c r="BC49" i="4"/>
  <c r="CG49" i="4"/>
  <c r="AL49" i="4"/>
  <c r="BW49" i="4"/>
  <c r="CP49" i="4"/>
  <c r="CD49" i="4"/>
  <c r="BH49" i="4"/>
  <c r="DI49" i="4"/>
  <c r="M49" i="4"/>
  <c r="CO49" i="4"/>
  <c r="AA49" i="4"/>
  <c r="CZ49" i="4"/>
  <c r="R49" i="4"/>
  <c r="DH49" i="4"/>
  <c r="BF49" i="4"/>
  <c r="AT49" i="4"/>
  <c r="T49" i="4"/>
  <c r="AI49" i="4"/>
  <c r="CA49" i="4"/>
  <c r="AY49" i="4"/>
  <c r="BV49" i="4"/>
  <c r="AR49" i="4"/>
  <c r="CU49" i="4"/>
  <c r="H49" i="4"/>
  <c r="DF49" i="4"/>
  <c r="BY49" i="4"/>
  <c r="AU49" i="4"/>
  <c r="BE49" i="4"/>
  <c r="DE49" i="4"/>
  <c r="BK49" i="4"/>
  <c r="O49" i="4"/>
  <c r="AD49" i="4"/>
  <c r="AS49" i="4"/>
  <c r="V49" i="4"/>
  <c r="AR57" i="4"/>
  <c r="CM57" i="4"/>
  <c r="BM57" i="4"/>
  <c r="BI57" i="4"/>
  <c r="U57" i="4"/>
  <c r="AD57" i="4"/>
  <c r="AX57" i="4"/>
  <c r="V57" i="4"/>
  <c r="P57" i="4"/>
  <c r="BX57" i="4"/>
  <c r="BB57" i="4"/>
  <c r="AG57" i="4"/>
  <c r="DA57" i="4"/>
  <c r="CK57" i="4"/>
  <c r="AZ57" i="4"/>
  <c r="BH57" i="4"/>
  <c r="H57" i="4"/>
  <c r="AC57" i="4"/>
  <c r="BS57" i="4"/>
  <c r="BK57" i="4"/>
  <c r="DN57" i="4"/>
  <c r="CX57" i="4"/>
  <c r="CA57" i="4"/>
  <c r="AE57" i="4"/>
  <c r="CD57" i="4"/>
  <c r="CT57" i="4"/>
  <c r="AO57" i="4"/>
  <c r="Z57" i="4"/>
  <c r="DI57" i="4"/>
  <c r="DB57" i="4"/>
  <c r="DE57" i="4"/>
  <c r="N57" i="4"/>
  <c r="CN57" i="4"/>
  <c r="AN57" i="4"/>
  <c r="L57" i="4"/>
  <c r="CI57" i="4"/>
  <c r="DG57" i="4"/>
  <c r="BY57" i="4"/>
  <c r="D57" i="4"/>
  <c r="DH57" i="4"/>
  <c r="E57" i="4"/>
  <c r="BR57" i="4"/>
  <c r="CV57" i="4"/>
  <c r="BA57" i="4"/>
  <c r="Y57" i="4"/>
  <c r="CU57" i="4"/>
  <c r="BF57" i="4"/>
  <c r="AK57" i="4"/>
  <c r="BJ57" i="4"/>
  <c r="AP57" i="4"/>
  <c r="BO57" i="4"/>
  <c r="BC57" i="4"/>
  <c r="X57" i="4"/>
  <c r="BZ57" i="4"/>
  <c r="CY57" i="4"/>
  <c r="G57" i="4"/>
  <c r="BP57" i="4"/>
  <c r="DL57" i="4"/>
  <c r="BG57" i="4"/>
  <c r="BT57" i="4"/>
  <c r="AB57" i="4"/>
  <c r="T57" i="4"/>
  <c r="BL57" i="4"/>
  <c r="CH57" i="4"/>
  <c r="CS57" i="4"/>
  <c r="CZ57" i="4"/>
  <c r="DM57" i="4"/>
  <c r="AF57" i="4"/>
  <c r="BQ57" i="4"/>
  <c r="CG57" i="4"/>
  <c r="BD57" i="4"/>
  <c r="CL57" i="4"/>
  <c r="DJ57" i="4"/>
  <c r="K57" i="4"/>
  <c r="I57" i="4"/>
  <c r="BN57" i="4"/>
  <c r="CE57" i="4"/>
  <c r="DF57" i="4"/>
  <c r="CQ57" i="4"/>
  <c r="Q57" i="4"/>
  <c r="CP57" i="4"/>
  <c r="BE57" i="4"/>
  <c r="DK57" i="4"/>
  <c r="M57" i="4"/>
  <c r="R57" i="4"/>
  <c r="BU57" i="4"/>
  <c r="BW57" i="4"/>
  <c r="F57" i="4"/>
  <c r="AJ57" i="4"/>
  <c r="BV57" i="4"/>
  <c r="AH57" i="4"/>
  <c r="J57" i="4"/>
  <c r="CJ57" i="4"/>
  <c r="AL57" i="4"/>
  <c r="CF57" i="4"/>
  <c r="AY57" i="4"/>
  <c r="CB57" i="4"/>
  <c r="O57" i="4"/>
  <c r="CW57" i="4"/>
  <c r="AT57" i="4"/>
  <c r="AM57" i="4"/>
  <c r="AQ57" i="4"/>
  <c r="S57" i="4"/>
  <c r="AI57" i="4"/>
  <c r="DD57" i="4"/>
  <c r="AU57" i="4"/>
  <c r="DC57" i="4"/>
  <c r="CC57" i="4"/>
  <c r="CO57" i="4"/>
  <c r="AW57" i="4"/>
  <c r="W57" i="4"/>
  <c r="AV57" i="4"/>
  <c r="AS57" i="4"/>
  <c r="AA57" i="4"/>
  <c r="CR57" i="4"/>
  <c r="L65" i="4"/>
  <c r="AU65" i="4"/>
  <c r="DJ65" i="4"/>
  <c r="DN65" i="4"/>
  <c r="CO65" i="4"/>
  <c r="BG65" i="4"/>
  <c r="N65" i="4"/>
  <c r="T65" i="4"/>
  <c r="P65" i="4"/>
  <c r="DG65" i="4"/>
  <c r="DD65" i="4"/>
  <c r="BD65" i="4"/>
  <c r="CJ65" i="4"/>
  <c r="I65" i="4"/>
  <c r="AJ65" i="4"/>
  <c r="CX65" i="4"/>
  <c r="AS65" i="4"/>
  <c r="CK65" i="4"/>
  <c r="BS65" i="4"/>
  <c r="AV65" i="4"/>
  <c r="BZ65" i="4"/>
  <c r="AE65" i="4"/>
  <c r="X65" i="4"/>
  <c r="AQ65" i="4"/>
  <c r="AZ65" i="4"/>
  <c r="AI65" i="4"/>
  <c r="AX65" i="4"/>
  <c r="J65" i="4"/>
  <c r="U65" i="4"/>
  <c r="AD65" i="4"/>
  <c r="AP65" i="4"/>
  <c r="BI65" i="4"/>
  <c r="CF65" i="4"/>
  <c r="R65" i="4"/>
  <c r="BT65" i="4"/>
  <c r="W65" i="4"/>
  <c r="BP65" i="4"/>
  <c r="BY65" i="4"/>
  <c r="CC65" i="4"/>
  <c r="BR65" i="4"/>
  <c r="CQ65" i="4"/>
  <c r="BU65" i="4"/>
  <c r="BK65" i="4"/>
  <c r="CE65" i="4"/>
  <c r="CV65" i="4"/>
  <c r="DI65" i="4"/>
  <c r="BB65" i="4"/>
  <c r="O65" i="4"/>
  <c r="AR65" i="4"/>
  <c r="BO65" i="4"/>
  <c r="CP65" i="4"/>
  <c r="AM65" i="4"/>
  <c r="AF65" i="4"/>
  <c r="AC65" i="4"/>
  <c r="Q65" i="4"/>
  <c r="AH65" i="4"/>
  <c r="CT65" i="4"/>
  <c r="S65" i="4"/>
  <c r="Y65" i="4"/>
  <c r="CB65" i="4"/>
  <c r="AG65" i="4"/>
  <c r="DF65" i="4"/>
  <c r="CR65" i="4"/>
  <c r="CS65" i="4"/>
  <c r="BC65" i="4"/>
  <c r="BF65" i="4"/>
  <c r="CI65" i="4"/>
  <c r="DK65" i="4"/>
  <c r="BM65" i="4"/>
  <c r="AB65" i="4"/>
  <c r="BV65" i="4"/>
  <c r="AA65" i="4"/>
  <c r="DH65" i="4"/>
  <c r="AK65" i="4"/>
  <c r="Z65" i="4"/>
  <c r="H65" i="4"/>
  <c r="G65" i="4"/>
  <c r="BX65" i="4"/>
  <c r="CG65" i="4"/>
  <c r="BE65" i="4"/>
  <c r="CU65" i="4"/>
  <c r="AY65" i="4"/>
  <c r="CH65" i="4"/>
  <c r="DM65" i="4"/>
  <c r="BQ65" i="4"/>
  <c r="BJ65" i="4"/>
  <c r="CD65" i="4"/>
  <c r="M65" i="4"/>
  <c r="AT65" i="4"/>
  <c r="DA65" i="4"/>
  <c r="BW65" i="4"/>
  <c r="E65" i="4"/>
  <c r="F65" i="4"/>
  <c r="CZ65" i="4"/>
  <c r="DC65" i="4"/>
  <c r="DL65" i="4"/>
  <c r="BN65" i="4"/>
  <c r="V65" i="4"/>
  <c r="CN65" i="4"/>
  <c r="CW65" i="4"/>
  <c r="K65" i="4"/>
  <c r="DE65" i="4"/>
  <c r="AO65" i="4"/>
  <c r="AL65" i="4"/>
  <c r="CM65" i="4"/>
  <c r="BL65" i="4"/>
  <c r="D65" i="4"/>
  <c r="CL65" i="4"/>
  <c r="AN65" i="4"/>
  <c r="CY65" i="4"/>
  <c r="BA65" i="4"/>
  <c r="BH65" i="4"/>
  <c r="DB65" i="4"/>
  <c r="CA65" i="4"/>
  <c r="AW65" i="4"/>
  <c r="CW73" i="4"/>
  <c r="V73" i="4"/>
  <c r="AS73" i="4"/>
  <c r="CG73" i="4"/>
  <c r="CI73" i="4"/>
  <c r="BI73" i="4"/>
  <c r="DJ73" i="4"/>
  <c r="DB73" i="4"/>
  <c r="AC73" i="4"/>
  <c r="AK73" i="4"/>
  <c r="X73" i="4"/>
  <c r="AN73" i="4"/>
  <c r="BR73" i="4"/>
  <c r="CJ73" i="4"/>
  <c r="AV73" i="4"/>
  <c r="CN73" i="4"/>
  <c r="CF73" i="4"/>
  <c r="AF73" i="4"/>
  <c r="AX73" i="4"/>
  <c r="CH73" i="4"/>
  <c r="AD73" i="4"/>
  <c r="U73" i="4"/>
  <c r="BH73" i="4"/>
  <c r="BP73" i="4"/>
  <c r="CQ73" i="4"/>
  <c r="AP73" i="4"/>
  <c r="Q73" i="4"/>
  <c r="BE73" i="4"/>
  <c r="BG73" i="4"/>
  <c r="CY73" i="4"/>
  <c r="BJ73" i="4"/>
  <c r="E73" i="4"/>
  <c r="CV73" i="4"/>
  <c r="AJ73" i="4"/>
  <c r="BT73" i="4"/>
  <c r="AW73" i="4"/>
  <c r="BK73" i="4"/>
  <c r="BS73" i="4"/>
  <c r="Z73" i="4"/>
  <c r="DI73" i="4"/>
  <c r="BD73" i="4"/>
  <c r="F73" i="4"/>
  <c r="BL73" i="4"/>
  <c r="BC73" i="4"/>
  <c r="CM73" i="4"/>
  <c r="W73" i="4"/>
  <c r="CT73" i="4"/>
  <c r="AA73" i="4"/>
  <c r="CR73" i="4"/>
  <c r="CZ73" i="4"/>
  <c r="J73" i="4"/>
  <c r="DA73" i="4"/>
  <c r="BN73" i="4"/>
  <c r="AQ73" i="4"/>
  <c r="BQ73" i="4"/>
  <c r="AR73" i="4"/>
  <c r="BX73" i="4"/>
  <c r="R73" i="4"/>
  <c r="BB73" i="4"/>
  <c r="CS73" i="4"/>
  <c r="BU73" i="4"/>
  <c r="BO73" i="4"/>
  <c r="DC73" i="4"/>
  <c r="CL73" i="4"/>
  <c r="AM73" i="4"/>
  <c r="CB73" i="4"/>
  <c r="I73" i="4"/>
  <c r="AY73" i="4"/>
  <c r="AB73" i="4"/>
  <c r="DD73" i="4"/>
  <c r="AE73" i="4"/>
  <c r="D73" i="4"/>
  <c r="DF73" i="4"/>
  <c r="AU73" i="4"/>
  <c r="K73" i="4"/>
  <c r="BY73" i="4"/>
  <c r="DE73" i="4"/>
  <c r="AH73" i="4"/>
  <c r="CD73" i="4"/>
  <c r="BF73" i="4"/>
  <c r="AO73" i="4"/>
  <c r="BZ73" i="4"/>
  <c r="CC73" i="4"/>
  <c r="CX73" i="4"/>
  <c r="H73" i="4"/>
  <c r="S73" i="4"/>
  <c r="DK73" i="4"/>
  <c r="M73" i="4"/>
  <c r="AL73" i="4"/>
  <c r="CE73" i="4"/>
  <c r="BM73" i="4"/>
  <c r="DH73" i="4"/>
  <c r="CU73" i="4"/>
  <c r="N73" i="4"/>
  <c r="BW73" i="4"/>
  <c r="G73" i="4"/>
  <c r="DL73" i="4"/>
  <c r="T73" i="4"/>
  <c r="CK73" i="4"/>
  <c r="O73" i="4"/>
  <c r="CP73" i="4"/>
  <c r="BA73" i="4"/>
  <c r="DN73" i="4"/>
  <c r="Y73" i="4"/>
  <c r="AT73" i="4"/>
  <c r="P73" i="4"/>
  <c r="AI73" i="4"/>
  <c r="AG73" i="4"/>
  <c r="DM73" i="4"/>
  <c r="AZ73" i="4"/>
  <c r="DG73" i="4"/>
  <c r="CO73" i="4"/>
  <c r="CA73" i="4"/>
  <c r="BV73" i="4"/>
  <c r="L73" i="4"/>
  <c r="O3" i="4" l="1"/>
  <c r="BK3" i="4"/>
  <c r="AE3" i="4"/>
  <c r="AA3" i="4"/>
  <c r="BU3" i="4"/>
  <c r="AF3" i="4"/>
  <c r="CY3" i="4"/>
  <c r="AG3" i="4"/>
  <c r="CK3" i="4"/>
  <c r="BT3" i="4"/>
  <c r="G3" i="4"/>
  <c r="BC3" i="4"/>
  <c r="AC3" i="4"/>
  <c r="DE3" i="4"/>
  <c r="Y3" i="4"/>
  <c r="BW3" i="4"/>
  <c r="AK3" i="4"/>
  <c r="U3" i="4"/>
  <c r="BV3" i="4"/>
  <c r="AI3" i="4"/>
  <c r="DA3" i="4"/>
  <c r="AM3" i="4"/>
  <c r="CO3" i="4"/>
  <c r="CL3" i="4"/>
  <c r="H3" i="4"/>
  <c r="BD3" i="4"/>
  <c r="AY3" i="4"/>
  <c r="DH3" i="4"/>
  <c r="AO3" i="4"/>
  <c r="CF3" i="4"/>
  <c r="BM3" i="4"/>
  <c r="AB3" i="4"/>
  <c r="CM3" i="4"/>
  <c r="AJ3" i="4"/>
  <c r="DK3" i="4"/>
  <c r="AN3" i="4"/>
  <c r="DI3" i="4"/>
  <c r="CU3" i="4"/>
  <c r="I3" i="4"/>
  <c r="BO3" i="4"/>
  <c r="CA3" i="4"/>
  <c r="DJ3" i="4"/>
  <c r="AP3" i="4"/>
  <c r="AQ3" i="4"/>
  <c r="CW3" i="4"/>
  <c r="CB3" i="4"/>
  <c r="AH3" i="4"/>
  <c r="CZ3" i="4"/>
  <c r="BL3" i="4"/>
  <c r="DN3" i="4"/>
  <c r="AW3" i="4"/>
  <c r="S3" i="4"/>
  <c r="DC3" i="4"/>
  <c r="K3" i="4"/>
  <c r="BZ3" i="4"/>
  <c r="CD3" i="4"/>
  <c r="AD3" i="4"/>
  <c r="BF3" i="4"/>
  <c r="AR3" i="4"/>
  <c r="CX3" i="4"/>
  <c r="CH3" i="4"/>
  <c r="BG3" i="4"/>
  <c r="DB3" i="4"/>
  <c r="BN3" i="4"/>
  <c r="CN3" i="4"/>
  <c r="AX3" i="4"/>
  <c r="T3" i="4"/>
  <c r="DF3" i="4"/>
  <c r="L3" i="4"/>
  <c r="CP3" i="4"/>
  <c r="CG3" i="4"/>
  <c r="D3" i="4"/>
  <c r="BI3" i="4"/>
  <c r="AU3" i="4"/>
  <c r="DG3" i="4"/>
  <c r="CJ3" i="4"/>
  <c r="BQ3" i="4"/>
  <c r="DL3" i="4"/>
  <c r="BX3" i="4"/>
  <c r="M3" i="4"/>
  <c r="BA3" i="4"/>
  <c r="AS3" i="4"/>
  <c r="DM3" i="4"/>
  <c r="R3" i="4"/>
  <c r="CR3" i="4"/>
  <c r="CQ3" i="4"/>
  <c r="E3" i="4"/>
  <c r="CC3" i="4"/>
  <c r="AV3" i="4"/>
  <c r="AT3" i="4"/>
  <c r="V3" i="4"/>
  <c r="BR3" i="4"/>
  <c r="F3" i="4"/>
  <c r="BY3" i="4"/>
  <c r="BB3" i="4"/>
  <c r="AZ3" i="4"/>
  <c r="BP3" i="4"/>
  <c r="X3" i="4"/>
  <c r="DD3" i="4"/>
  <c r="CS3" i="4"/>
  <c r="N3" i="4"/>
  <c r="BJ3" i="4"/>
  <c r="AL3" i="4"/>
  <c r="J3" i="4"/>
  <c r="BS3" i="4"/>
  <c r="CI3" i="4"/>
  <c r="W3" i="4"/>
  <c r="CE3" i="4"/>
  <c r="BE3" i="4"/>
  <c r="BH3" i="4"/>
  <c r="Z3" i="4"/>
  <c r="CV3" i="4"/>
  <c r="CT3" i="4"/>
  <c r="B5" i="3" l="1"/>
  <c r="C3" i="4"/>
  <c r="Q11" i="3" l="1"/>
  <c r="P11" i="3"/>
  <c r="BX11" i="3"/>
  <c r="CU11" i="3"/>
  <c r="AI11" i="3"/>
  <c r="CD11" i="3"/>
  <c r="R11" i="3"/>
  <c r="CC11" i="3"/>
  <c r="I11" i="3"/>
  <c r="BL11" i="3"/>
  <c r="CY11" i="3"/>
  <c r="AM11" i="3"/>
  <c r="CP11" i="3"/>
  <c r="AD11" i="3"/>
  <c r="BY11" i="3"/>
  <c r="M11" i="3"/>
  <c r="T11" i="3"/>
  <c r="DE11" i="3"/>
  <c r="CJ11" i="3"/>
  <c r="DN11" i="3"/>
  <c r="AR11" i="3"/>
  <c r="Y11" i="3"/>
  <c r="U11" i="3"/>
  <c r="D11" i="3"/>
  <c r="CM11" i="3"/>
  <c r="AA11" i="3"/>
  <c r="BV11" i="3"/>
  <c r="J11" i="3"/>
  <c r="BU11" i="3"/>
  <c r="DK11" i="3"/>
  <c r="BD11" i="3"/>
  <c r="CQ11" i="3"/>
  <c r="AE11" i="3"/>
  <c r="CH11" i="3"/>
  <c r="V11" i="3"/>
  <c r="BQ11" i="3"/>
  <c r="E11" i="3"/>
  <c r="L11" i="3"/>
  <c r="CX11" i="3"/>
  <c r="DL11" i="3"/>
  <c r="CE11" i="3"/>
  <c r="S11" i="3"/>
  <c r="BN11" i="3"/>
  <c r="BM11" i="3"/>
  <c r="DH11" i="3"/>
  <c r="AV11" i="3"/>
  <c r="CI11" i="3"/>
  <c r="W11" i="3"/>
  <c r="BZ11" i="3"/>
  <c r="N11" i="3"/>
  <c r="BI11" i="3"/>
  <c r="BP11" i="3"/>
  <c r="AZ11" i="3"/>
  <c r="BG11" i="3"/>
  <c r="AO11" i="3"/>
  <c r="BB11" i="3"/>
  <c r="BT11" i="3"/>
  <c r="DD11" i="3"/>
  <c r="BW11" i="3"/>
  <c r="K11" i="3"/>
  <c r="BF11" i="3"/>
  <c r="DJ11" i="3"/>
  <c r="BE11" i="3"/>
  <c r="CZ11" i="3"/>
  <c r="AN11" i="3"/>
  <c r="CA11" i="3"/>
  <c r="O11" i="3"/>
  <c r="BR11" i="3"/>
  <c r="F11" i="3"/>
  <c r="BA11" i="3"/>
  <c r="BH11" i="3"/>
  <c r="DM11" i="3"/>
  <c r="AP11" i="3"/>
  <c r="DA11" i="3"/>
  <c r="BK11" i="3"/>
  <c r="AK11" i="3"/>
  <c r="DG11" i="3"/>
  <c r="CG11" i="3"/>
  <c r="CV11" i="3"/>
  <c r="BO11" i="3"/>
  <c r="CF11" i="3"/>
  <c r="AX11" i="3"/>
  <c r="DI11" i="3"/>
  <c r="AW11" i="3"/>
  <c r="CR11" i="3"/>
  <c r="AF11" i="3"/>
  <c r="BS11" i="3"/>
  <c r="G11" i="3"/>
  <c r="BJ11" i="3"/>
  <c r="AS11" i="3"/>
  <c r="DB11" i="3"/>
  <c r="X11" i="3"/>
  <c r="CW11" i="3"/>
  <c r="AL11" i="3"/>
  <c r="CN11" i="3"/>
  <c r="AY11" i="3"/>
  <c r="CT11" i="3"/>
  <c r="AH11" i="3"/>
  <c r="CS11" i="3"/>
  <c r="AG11" i="3"/>
  <c r="CB11" i="3"/>
  <c r="H11" i="3"/>
  <c r="BC11" i="3"/>
  <c r="DF11" i="3"/>
  <c r="AT11" i="3"/>
  <c r="CO11" i="3"/>
  <c r="AC11" i="3"/>
  <c r="AJ11" i="3"/>
  <c r="DC11" i="3"/>
  <c r="AQ11" i="3"/>
  <c r="CL11" i="3"/>
  <c r="Z11" i="3"/>
  <c r="CK11" i="3"/>
  <c r="AU11" i="3"/>
  <c r="AB11" i="3"/>
  <c r="Q10" i="3"/>
  <c r="Q8" i="3"/>
  <c r="P8" i="3"/>
  <c r="P10" i="3"/>
  <c r="H8" i="3"/>
  <c r="X8" i="3"/>
  <c r="AF8" i="3"/>
  <c r="AN8" i="3"/>
  <c r="AV8" i="3"/>
  <c r="BD8" i="3"/>
  <c r="BL8" i="3"/>
  <c r="BT8" i="3"/>
  <c r="CB8" i="3"/>
  <c r="CJ8" i="3"/>
  <c r="CR8" i="3"/>
  <c r="CZ8" i="3"/>
  <c r="DH8" i="3"/>
  <c r="I8" i="3"/>
  <c r="Y8" i="3"/>
  <c r="AG8" i="3"/>
  <c r="AO8" i="3"/>
  <c r="AW8" i="3"/>
  <c r="BE8" i="3"/>
  <c r="BM8" i="3"/>
  <c r="BU8" i="3"/>
  <c r="CC8" i="3"/>
  <c r="CK8" i="3"/>
  <c r="CS8" i="3"/>
  <c r="DA8" i="3"/>
  <c r="DI8" i="3"/>
  <c r="AE8" i="3"/>
  <c r="BK8" i="3"/>
  <c r="CQ8" i="3"/>
  <c r="J8" i="3"/>
  <c r="R8" i="3"/>
  <c r="Z8" i="3"/>
  <c r="AH8" i="3"/>
  <c r="AP8" i="3"/>
  <c r="AX8" i="3"/>
  <c r="BF8" i="3"/>
  <c r="BN8" i="3"/>
  <c r="BV8" i="3"/>
  <c r="CD8" i="3"/>
  <c r="CL8" i="3"/>
  <c r="CT8" i="3"/>
  <c r="DB8" i="3"/>
  <c r="DJ8" i="3"/>
  <c r="U8" i="3"/>
  <c r="AK8" i="3"/>
  <c r="BI8" i="3"/>
  <c r="CG8" i="3"/>
  <c r="DE8" i="3"/>
  <c r="N8" i="3"/>
  <c r="AD8" i="3"/>
  <c r="BJ8" i="3"/>
  <c r="CH8" i="3"/>
  <c r="DF8" i="3"/>
  <c r="G8" i="3"/>
  <c r="AM8" i="3"/>
  <c r="BS8" i="3"/>
  <c r="CY8" i="3"/>
  <c r="K8" i="3"/>
  <c r="S8" i="3"/>
  <c r="AA8" i="3"/>
  <c r="AI8" i="3"/>
  <c r="AQ8" i="3"/>
  <c r="AY8" i="3"/>
  <c r="BG8" i="3"/>
  <c r="BO8" i="3"/>
  <c r="BW8" i="3"/>
  <c r="CE8" i="3"/>
  <c r="CM8" i="3"/>
  <c r="CU8" i="3"/>
  <c r="DC8" i="3"/>
  <c r="DK8" i="3"/>
  <c r="M8" i="3"/>
  <c r="AC8" i="3"/>
  <c r="BA8" i="3"/>
  <c r="BQ8" i="3"/>
  <c r="CO8" i="3"/>
  <c r="DM8" i="3"/>
  <c r="V8" i="3"/>
  <c r="AT8" i="3"/>
  <c r="BR8" i="3"/>
  <c r="CP8" i="3"/>
  <c r="DN8" i="3"/>
  <c r="W8" i="3"/>
  <c r="AU8" i="3"/>
  <c r="CI8" i="3"/>
  <c r="L8" i="3"/>
  <c r="T8" i="3"/>
  <c r="AB8" i="3"/>
  <c r="AJ8" i="3"/>
  <c r="AR8" i="3"/>
  <c r="AZ8" i="3"/>
  <c r="BH8" i="3"/>
  <c r="BP8" i="3"/>
  <c r="BX8" i="3"/>
  <c r="CF8" i="3"/>
  <c r="CN8" i="3"/>
  <c r="CV8" i="3"/>
  <c r="DD8" i="3"/>
  <c r="DL8" i="3"/>
  <c r="E8" i="3"/>
  <c r="AS8" i="3"/>
  <c r="BY8" i="3"/>
  <c r="CW8" i="3"/>
  <c r="F8" i="3"/>
  <c r="AL8" i="3"/>
  <c r="BB8" i="3"/>
  <c r="BZ8" i="3"/>
  <c r="CX8" i="3"/>
  <c r="O8" i="3"/>
  <c r="BC8" i="3"/>
  <c r="CA8" i="3"/>
  <c r="DG8" i="3"/>
  <c r="E10" i="3"/>
  <c r="M10" i="3"/>
  <c r="U10" i="3"/>
  <c r="AC10" i="3"/>
  <c r="AK10" i="3"/>
  <c r="AS10" i="3"/>
  <c r="BA10" i="3"/>
  <c r="BI10" i="3"/>
  <c r="BI3" i="3" s="1"/>
  <c r="BQ10" i="3"/>
  <c r="BY10" i="3"/>
  <c r="CG10" i="3"/>
  <c r="CO10" i="3"/>
  <c r="CW10" i="3"/>
  <c r="DE10" i="3"/>
  <c r="DM10" i="3"/>
  <c r="X10" i="3"/>
  <c r="X3" i="3" s="1"/>
  <c r="CB10" i="3"/>
  <c r="CZ10" i="3"/>
  <c r="F10" i="3"/>
  <c r="F3" i="3" s="1"/>
  <c r="N10" i="3"/>
  <c r="V10" i="3"/>
  <c r="AD10" i="3"/>
  <c r="AL10" i="3"/>
  <c r="AT10" i="3"/>
  <c r="BB10" i="3"/>
  <c r="BJ10" i="3"/>
  <c r="BJ3" i="3" s="1"/>
  <c r="BR10" i="3"/>
  <c r="BR3" i="3" s="1"/>
  <c r="BZ10" i="3"/>
  <c r="CH10" i="3"/>
  <c r="CP10" i="3"/>
  <c r="CX10" i="3"/>
  <c r="DF10" i="3"/>
  <c r="DN10" i="3"/>
  <c r="AF10" i="3"/>
  <c r="AN10" i="3"/>
  <c r="AN3" i="3" s="1"/>
  <c r="BD10" i="3"/>
  <c r="BD3" i="3" s="1"/>
  <c r="BL10" i="3"/>
  <c r="CJ10" i="3"/>
  <c r="DH10" i="3"/>
  <c r="G10" i="3"/>
  <c r="G3" i="3" s="1"/>
  <c r="O10" i="3"/>
  <c r="W10" i="3"/>
  <c r="W3" i="3" s="1"/>
  <c r="AE10" i="3"/>
  <c r="AE3" i="3" s="1"/>
  <c r="AM10" i="3"/>
  <c r="AU10" i="3"/>
  <c r="BC10" i="3"/>
  <c r="BK10" i="3"/>
  <c r="BS10" i="3"/>
  <c r="CA10" i="3"/>
  <c r="CI10" i="3"/>
  <c r="CI3" i="3" s="1"/>
  <c r="CQ10" i="3"/>
  <c r="CQ3" i="3" s="1"/>
  <c r="CY10" i="3"/>
  <c r="CY3" i="3" s="1"/>
  <c r="DG10" i="3"/>
  <c r="D10" i="3"/>
  <c r="H10" i="3"/>
  <c r="BT10" i="3"/>
  <c r="BT3" i="3" s="1"/>
  <c r="CR10" i="3"/>
  <c r="AV10" i="3"/>
  <c r="AV3" i="3" s="1"/>
  <c r="I10" i="3"/>
  <c r="I3" i="3" s="1"/>
  <c r="Y10" i="3"/>
  <c r="Y3" i="3" s="1"/>
  <c r="AG10" i="3"/>
  <c r="AG3" i="3" s="1"/>
  <c r="AO10" i="3"/>
  <c r="AW10" i="3"/>
  <c r="BE10" i="3"/>
  <c r="BE3" i="3" s="1"/>
  <c r="BM10" i="3"/>
  <c r="BM3" i="3" s="1"/>
  <c r="BU10" i="3"/>
  <c r="BU3" i="3" s="1"/>
  <c r="CC10" i="3"/>
  <c r="CC3" i="3" s="1"/>
  <c r="CK10" i="3"/>
  <c r="CK3" i="3" s="1"/>
  <c r="CS10" i="3"/>
  <c r="CS3" i="3" s="1"/>
  <c r="DA10" i="3"/>
  <c r="DI10" i="3"/>
  <c r="DI3" i="3" s="1"/>
  <c r="AB10" i="3"/>
  <c r="BX10" i="3"/>
  <c r="BX3" i="3" s="1"/>
  <c r="DD10" i="3"/>
  <c r="DD3" i="3" s="1"/>
  <c r="J10" i="3"/>
  <c r="J3" i="3" s="1"/>
  <c r="R10" i="3"/>
  <c r="R3" i="3" s="1"/>
  <c r="Z10" i="3"/>
  <c r="Z3" i="3" s="1"/>
  <c r="AH10" i="3"/>
  <c r="AH3" i="3" s="1"/>
  <c r="AP10" i="3"/>
  <c r="AP3" i="3" s="1"/>
  <c r="AX10" i="3"/>
  <c r="AX3" i="3" s="1"/>
  <c r="BF10" i="3"/>
  <c r="BF3" i="3" s="1"/>
  <c r="BN10" i="3"/>
  <c r="BN3" i="3" s="1"/>
  <c r="BV10" i="3"/>
  <c r="BV3" i="3" s="1"/>
  <c r="CD10" i="3"/>
  <c r="CD3" i="3" s="1"/>
  <c r="CL10" i="3"/>
  <c r="CL3" i="3" s="1"/>
  <c r="CT10" i="3"/>
  <c r="CT3" i="3" s="1"/>
  <c r="DB10" i="3"/>
  <c r="DB3" i="3" s="1"/>
  <c r="DJ10" i="3"/>
  <c r="DJ3" i="3" s="1"/>
  <c r="T10" i="3"/>
  <c r="T3" i="3" s="1"/>
  <c r="AJ10" i="3"/>
  <c r="AJ3" i="3" s="1"/>
  <c r="AR10" i="3"/>
  <c r="AR3" i="3" s="1"/>
  <c r="AZ10" i="3"/>
  <c r="AZ3" i="3" s="1"/>
  <c r="BP10" i="3"/>
  <c r="BP3" i="3" s="1"/>
  <c r="CF10" i="3"/>
  <c r="CF3" i="3" s="1"/>
  <c r="CV10" i="3"/>
  <c r="CV3" i="3" s="1"/>
  <c r="K10" i="3"/>
  <c r="K3" i="3" s="1"/>
  <c r="S10" i="3"/>
  <c r="S3" i="3" s="1"/>
  <c r="AA10" i="3"/>
  <c r="AA3" i="3" s="1"/>
  <c r="AI10" i="3"/>
  <c r="AI3" i="3" s="1"/>
  <c r="AQ10" i="3"/>
  <c r="AQ3" i="3" s="1"/>
  <c r="AY10" i="3"/>
  <c r="AY3" i="3" s="1"/>
  <c r="BG10" i="3"/>
  <c r="BG3" i="3" s="1"/>
  <c r="BO10" i="3"/>
  <c r="BO3" i="3" s="1"/>
  <c r="BW10" i="3"/>
  <c r="BW3" i="3" s="1"/>
  <c r="CE10" i="3"/>
  <c r="CM10" i="3"/>
  <c r="CU10" i="3"/>
  <c r="DC10" i="3"/>
  <c r="DC3" i="3" s="1"/>
  <c r="DK10" i="3"/>
  <c r="L10" i="3"/>
  <c r="L3" i="3" s="1"/>
  <c r="BH10" i="3"/>
  <c r="CN10" i="3"/>
  <c r="DL10" i="3"/>
  <c r="D8" i="3"/>
  <c r="D3" i="3" s="1"/>
  <c r="AM3" i="3"/>
  <c r="BB3" i="3"/>
  <c r="DH3" i="3"/>
  <c r="AT3" i="3"/>
  <c r="O3" i="3"/>
  <c r="AD3" i="3"/>
  <c r="M3" i="3"/>
  <c r="AF3" i="3"/>
  <c r="AS3" i="3"/>
  <c r="CR3" i="3"/>
  <c r="DN3" i="3"/>
  <c r="CJ3" i="3"/>
  <c r="CB3" i="3"/>
  <c r="CX3" i="3"/>
  <c r="CP3" i="3"/>
  <c r="E3" i="3"/>
  <c r="BZ3" i="3"/>
  <c r="BY3" i="3"/>
  <c r="CH3" i="3"/>
  <c r="V3" i="3"/>
  <c r="CW3" i="3"/>
  <c r="BC3" i="3"/>
  <c r="BQ3" i="3"/>
  <c r="DA3" i="3"/>
  <c r="AO3" i="3"/>
  <c r="DG3" i="3"/>
  <c r="AU3" i="3"/>
  <c r="CO3" i="3"/>
  <c r="AC3" i="3"/>
  <c r="H3" i="3"/>
  <c r="CG3" i="3"/>
  <c r="U3" i="3"/>
  <c r="AL3" i="3"/>
  <c r="CZ3" i="3"/>
  <c r="N3" i="3"/>
  <c r="BA3" i="3"/>
  <c r="DM3" i="3"/>
  <c r="BS3" i="3"/>
  <c r="BK3" i="3"/>
  <c r="AK3" i="3"/>
  <c r="P3" i="3" l="1"/>
  <c r="Q3" i="3"/>
  <c r="DK3" i="3"/>
  <c r="CM3" i="3"/>
  <c r="DL3" i="3"/>
  <c r="CN3" i="3"/>
  <c r="CE3" i="3"/>
  <c r="CU3" i="3"/>
  <c r="CA3" i="3"/>
  <c r="DF3" i="3"/>
  <c r="BH3" i="3"/>
  <c r="DE3" i="3"/>
  <c r="BL3" i="3"/>
  <c r="AB3" i="3"/>
  <c r="AW3" i="3"/>
  <c r="AO50" i="25"/>
  <c r="AO43" i="25"/>
  <c r="AO63" i="25"/>
  <c r="AO58" i="25"/>
  <c r="AO74" i="25"/>
  <c r="AN60" i="25"/>
  <c r="AO51" i="25"/>
  <c r="AO45" i="25"/>
  <c r="AO72" i="25"/>
  <c r="AN54" i="25"/>
  <c r="AO46" i="25"/>
  <c r="AO47" i="25"/>
  <c r="AO67" i="25"/>
  <c r="AO69" i="25"/>
  <c r="AO65" i="25"/>
  <c r="AO70" i="25"/>
  <c r="AN57" i="25"/>
  <c r="AO73" i="25"/>
  <c r="AO61" i="25"/>
  <c r="AO64" i="25"/>
  <c r="AO44" i="25"/>
  <c r="AO41" i="25"/>
  <c r="AO68" i="25"/>
  <c r="AO49" i="25"/>
  <c r="AO55" i="25"/>
  <c r="AN63" i="25"/>
  <c r="AP63" i="25" s="1"/>
  <c r="AN43" i="25"/>
  <c r="AP43" i="25" s="1"/>
  <c r="AN50" i="25"/>
  <c r="AP50" i="25" s="1"/>
  <c r="AN70" i="25"/>
  <c r="AN45" i="25"/>
  <c r="AO18" i="25" s="1"/>
  <c r="AN46" i="25"/>
  <c r="AN61" i="25"/>
  <c r="AN44" i="25"/>
  <c r="AN73" i="25"/>
  <c r="AP73" i="25" s="1"/>
  <c r="AN49" i="25"/>
  <c r="AN47" i="25"/>
  <c r="AO33" i="25" s="1"/>
  <c r="AN72" i="25"/>
  <c r="AP72" i="25" s="1"/>
  <c r="AN58" i="25"/>
  <c r="AN69" i="25"/>
  <c r="AN19" i="25" s="1"/>
  <c r="AN74" i="25"/>
  <c r="AP74" i="25" s="1"/>
  <c r="AN55" i="25"/>
  <c r="AN68" i="25"/>
  <c r="AN41" i="25"/>
  <c r="AP41" i="25" s="1"/>
  <c r="AN65" i="25"/>
  <c r="AP65" i="25" s="1"/>
  <c r="AN64" i="25"/>
  <c r="AN51" i="25"/>
  <c r="AP51" i="25" s="1"/>
  <c r="AN67" i="25"/>
  <c r="AP67" i="25" s="1"/>
  <c r="AO53" i="25"/>
  <c r="AO57" i="25"/>
  <c r="AO52" i="25"/>
  <c r="AO62" i="25"/>
  <c r="AO54" i="25"/>
  <c r="AO22" i="25" s="1"/>
  <c r="AO71" i="25"/>
  <c r="AO66" i="25"/>
  <c r="AO48" i="25"/>
  <c r="AO60" i="25"/>
  <c r="AO59" i="25"/>
  <c r="AO56" i="25"/>
  <c r="AN40" i="25"/>
  <c r="AN52" i="25"/>
  <c r="AN66" i="25"/>
  <c r="AN48" i="25"/>
  <c r="AN71" i="25"/>
  <c r="AN56" i="25"/>
  <c r="AN62" i="25"/>
  <c r="AN59" i="25"/>
  <c r="AN53" i="25"/>
  <c r="AP5" i="25"/>
  <c r="AO42" i="25"/>
  <c r="AN42" i="25"/>
  <c r="AO40" i="25"/>
  <c r="AP70" i="25" l="1"/>
  <c r="AP46" i="25"/>
  <c r="AP53" i="25"/>
  <c r="AO38" i="25"/>
  <c r="AP52" i="25"/>
  <c r="AP62" i="25"/>
  <c r="AO30" i="25"/>
  <c r="C3" i="3"/>
  <c r="AP66" i="25"/>
  <c r="AO25" i="25"/>
  <c r="AP56" i="25"/>
  <c r="AP61" i="25"/>
  <c r="AO20" i="25"/>
  <c r="AO29" i="25"/>
  <c r="AP69" i="25"/>
  <c r="AN26" i="25"/>
  <c r="AP48" i="25"/>
  <c r="AP54" i="25"/>
  <c r="AN12" i="25"/>
  <c r="AO16" i="25"/>
  <c r="AO14" i="25"/>
  <c r="AN24" i="25"/>
  <c r="AP57" i="25"/>
  <c r="AN21" i="25"/>
  <c r="AN13" i="25"/>
  <c r="AN37" i="25"/>
  <c r="AO24" i="25"/>
  <c r="AN38" i="25"/>
  <c r="AP38" i="25" s="1"/>
  <c r="AN18" i="25"/>
  <c r="AP18" i="25" s="1"/>
  <c r="AP55" i="25"/>
  <c r="AN16" i="25"/>
  <c r="AN23" i="25"/>
  <c r="AN32" i="25"/>
  <c r="AP60" i="25"/>
  <c r="AN11" i="25"/>
  <c r="AO15" i="25"/>
  <c r="AN30" i="25"/>
  <c r="AN35" i="25"/>
  <c r="AN20" i="25"/>
  <c r="AO26" i="25"/>
  <c r="AO36" i="25"/>
  <c r="AO19" i="25"/>
  <c r="AP19" i="25" s="1"/>
  <c r="AO34" i="25"/>
  <c r="AN25" i="25"/>
  <c r="AN33" i="25"/>
  <c r="AP33" i="25" s="1"/>
  <c r="AN14" i="25"/>
  <c r="AN34" i="25"/>
  <c r="AN22" i="25"/>
  <c r="AP22" i="25" s="1"/>
  <c r="AN15" i="25"/>
  <c r="AN2" i="25"/>
  <c r="AP71" i="25"/>
  <c r="AO35" i="25"/>
  <c r="AP64" i="25"/>
  <c r="AP68" i="25"/>
  <c r="AP42" i="25"/>
  <c r="AP47" i="25"/>
  <c r="AO13" i="25"/>
  <c r="AP13" i="25" s="1"/>
  <c r="AO10" i="25"/>
  <c r="AP58" i="25"/>
  <c r="AP44" i="25"/>
  <c r="AN29" i="25"/>
  <c r="AN28" i="25"/>
  <c r="AN36" i="25"/>
  <c r="AN27" i="25"/>
  <c r="AO11" i="25"/>
  <c r="AP59" i="25"/>
  <c r="AO28" i="25"/>
  <c r="AP40" i="25"/>
  <c r="AP45" i="25"/>
  <c r="AO2" i="25"/>
  <c r="AO23" i="25"/>
  <c r="AO31" i="25"/>
  <c r="AO27" i="25"/>
  <c r="AP49" i="25"/>
  <c r="AO12" i="25"/>
  <c r="AN31" i="25"/>
  <c r="AO32" i="25"/>
  <c r="AO21" i="25"/>
  <c r="AO37" i="25"/>
  <c r="AN10" i="25"/>
  <c r="AP30" i="25" l="1"/>
  <c r="AP36" i="25"/>
  <c r="AP37" i="25"/>
  <c r="AP26" i="25"/>
  <c r="AP25" i="25"/>
  <c r="AP11" i="25"/>
  <c r="AP14" i="25"/>
  <c r="AP20" i="25"/>
  <c r="AP29" i="25"/>
  <c r="AP21" i="25"/>
  <c r="AP24" i="25"/>
  <c r="AP23" i="25"/>
  <c r="AP15" i="25"/>
  <c r="AP12" i="25"/>
  <c r="AP34" i="25"/>
  <c r="AP16" i="25"/>
  <c r="AP35" i="25"/>
  <c r="AP32" i="25"/>
  <c r="AP28" i="25"/>
  <c r="C2" i="25"/>
  <c r="AP27" i="25"/>
  <c r="AP10" i="25"/>
  <c r="AO8" i="25"/>
  <c r="AO3" i="25" s="1"/>
  <c r="AP31" i="25"/>
  <c r="AN8" i="25"/>
  <c r="AP8" i="25" l="1"/>
  <c r="AN3" i="25"/>
  <c r="C3"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P6"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Q6"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P6" authorId="0" shapeId="0" xr:uid="{6B8162F4-EEE2-4E38-8F7B-CD9E465F4429}">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b/>
            <sz val="9"/>
            <color indexed="81"/>
            <rFont val="Tahoma"/>
            <family val="2"/>
          </rPr>
          <t xml:space="preserve">
</t>
        </r>
        <r>
          <rPr>
            <sz val="9"/>
            <color indexed="81"/>
            <rFont val="Tahoma"/>
            <family val="2"/>
          </rPr>
          <t xml:space="preserve">
</t>
        </r>
      </text>
    </comment>
    <comment ref="Q6" authorId="0" shapeId="0" xr:uid="{38AE0DD2-5518-440B-A69B-06E0F1819BDB}">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Star, Rachel</author>
  </authors>
  <commentList>
    <comment ref="J5" authorId="0" shapeId="0" xr:uid="{59C926EE-EC80-4C32-996D-6E1615E62E0D}">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L5" authorId="1" shapeId="0" xr:uid="{98F927CB-DFEC-4930-BC14-E7ACF284344F}">
      <text>
        <r>
          <rPr>
            <b/>
            <sz val="9"/>
            <color indexed="81"/>
            <rFont val="Tahoma"/>
            <family val="2"/>
          </rPr>
          <t xml:space="preserve">NOTE:
</t>
        </r>
        <r>
          <rPr>
            <sz val="9"/>
            <color indexed="81"/>
            <rFont val="Tahoma"/>
            <family val="2"/>
          </rPr>
          <t>England figure includes D19 in the numerator.  At the contract area level, calls originating from an external NHS 111 provider that are assessed by a clinician or clinical provider are excluded from C01 and D01.</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Star, Rachel</author>
  </authors>
  <commentList>
    <comment ref="J5" authorId="0" shapeId="0" xr:uid="{EAD97723-2A6C-4BAE-A06A-EA847B0909D0}">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L5" authorId="1" shapeId="0" xr:uid="{9078D0F1-E8C8-4543-9D0C-3A10FA1D6C47}">
      <text>
        <r>
          <rPr>
            <b/>
            <sz val="9"/>
            <color indexed="81"/>
            <rFont val="Tahoma"/>
            <family val="2"/>
          </rPr>
          <t xml:space="preserve">NOTE:
</t>
        </r>
        <r>
          <rPr>
            <sz val="9"/>
            <color indexed="81"/>
            <rFont val="Tahoma"/>
            <family val="2"/>
          </rPr>
          <t>England figure includes D19 in the numerator.  At the contract area level, calls originating from an external NHS 111 provider that are assessed by a clinician or clinical provider are excluded from C01 and D01.</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G48" authorId="0" shapeId="0" xr:uid="{8199CDFB-D950-4E94-B590-9FAB6858F0ED}">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49" authorId="0" shapeId="0" xr:uid="{E722977C-E87E-48C6-B314-DBEC121372A4}">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0" authorId="0" shapeId="0" xr:uid="{4163A2BB-A5BC-475E-892C-7D432F775C47}">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1" authorId="0" shapeId="0" xr:uid="{390B8B8C-97B0-4F87-9E54-82C4263C3B42}">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2" authorId="0" shapeId="0" xr:uid="{026F0092-B094-4C0D-B463-913FEE87E44B}">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3" authorId="0" shapeId="0" xr:uid="{1A3C70FC-E8E7-4033-81AE-9B440CF65115}">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4" authorId="0" shapeId="0" xr:uid="{AC520B80-3219-4E46-919C-8A77C0296336}">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5" authorId="0" shapeId="0" xr:uid="{1166E133-4523-44D5-BFE0-FDEE10B02267}">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6" authorId="0" shapeId="0" xr:uid="{3B2D00F7-B026-450E-8D8C-9DEF2153B679}">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7" authorId="0" shapeId="0" xr:uid="{F514CAA0-7279-4738-B1D5-9C59BFC225A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8" authorId="0" shapeId="0" xr:uid="{6BF024C1-67A4-4278-BA3C-D758C328FC15}">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9" authorId="0" shapeId="0" xr:uid="{E991AE03-E2DF-4074-8C5C-A7BC81DDAE66}">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0" authorId="0" shapeId="0" xr:uid="{6D1933E2-D735-4589-B07C-B5F4620980D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1" authorId="0" shapeId="0" xr:uid="{5023F604-1C1E-42A8-9607-19AC0D49A3C9}">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2" authorId="0" shapeId="0" xr:uid="{8151C846-F480-43C3-82BE-DB818496A69E}">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3" authorId="0" shapeId="0" xr:uid="{3DB131D2-0033-4D8E-9545-45CA58C4DD3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75" authorId="0" shapeId="0" xr:uid="{4BE9DAC8-ED47-47CB-BF02-9DD763AF9D2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6" authorId="0" shapeId="0" xr:uid="{E48FBE4F-BACA-4CE7-8B1C-B05231254D5D}">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7" authorId="0" shapeId="0" xr:uid="{6F5C17A4-FE0A-4F11-871E-B0599BE42CB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8" authorId="0" shapeId="0" xr:uid="{91CA0060-2FFB-4679-8162-237E4CF3EF5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9" authorId="0" shapeId="0" xr:uid="{2331279C-4E02-459E-BC80-BA08D9DDA64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0" authorId="0" shapeId="0" xr:uid="{45183CB2-7438-45D7-B6DE-AFAE2DC4D3B4}">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1" authorId="0" shapeId="0" xr:uid="{099C46D8-EE08-4FB6-A9F4-DA66C3A90F0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2" authorId="0" shapeId="0" xr:uid="{A5305E22-5E99-4EA6-B5F8-00840BE0E4C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3" authorId="0" shapeId="0" xr:uid="{4022160D-B5B7-4F13-B213-0A9DDD20FE2F}">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4" authorId="0" shapeId="0" xr:uid="{DBB33527-F184-40EE-84A4-27D4C608AE3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5" authorId="0" shapeId="0" xr:uid="{0A6AD92E-1BD1-410C-B34E-278EDD096CA5}">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6" authorId="0" shapeId="0" xr:uid="{252DC9AD-F68B-4301-A8ED-43B4C8CFD0E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7" authorId="0" shapeId="0" xr:uid="{76183F55-9ACF-4E89-9179-C79B53F4309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8" authorId="0" shapeId="0" xr:uid="{BF2F9EAA-89DD-490B-8337-647609DCB41D}">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9" authorId="0" shapeId="0" xr:uid="{BD795A06-1712-4ACD-A242-6A430CE74F49}">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0" authorId="0" shapeId="0" xr:uid="{4976934C-94E0-42C6-AA18-6EBCF6BAC44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1" authorId="0" shapeId="0" xr:uid="{2D8C1D75-89BF-45E3-AC2D-F202A2133404}">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2" authorId="0" shapeId="0" xr:uid="{67372111-E6A6-4996-BA5A-2A8AEC5EA4AA}">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3" authorId="0" shapeId="0" xr:uid="{C1C4DB60-AB55-4332-9425-56CB91ED1832}">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4" authorId="0" shapeId="0" xr:uid="{C797D8FF-4DA5-4A81-AB3D-E16F3B69C036}">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5" authorId="0" shapeId="0" xr:uid="{79E64B25-A5FE-4C87-9900-195012DF73EF}">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6" authorId="0" shapeId="0" xr:uid="{C9446E04-A550-4EE2-A7F3-2986F249A559}">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7" authorId="0" shapeId="0" xr:uid="{240979E3-DBC9-4103-8A9C-ED99CB0DD21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8" authorId="0" shapeId="0" xr:uid="{AA0C43E2-1009-468D-871C-58352C8E68E8}">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9" authorId="0" shapeId="0" xr:uid="{B0905A70-4040-4CAC-A0C5-04A346B0FA3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0" authorId="0" shapeId="0" xr:uid="{3AD2FD32-0451-4885-9CA9-82D6173087E8}">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1" authorId="0" shapeId="0" xr:uid="{FACC0490-B200-4404-875F-878A27DEC89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2" authorId="0" shapeId="0" xr:uid="{C665B148-00BA-4553-934C-A5364AFA899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List>
</comments>
</file>

<file path=xl/sharedStrings.xml><?xml version="1.0" encoding="utf-8"?>
<sst xmlns="http://schemas.openxmlformats.org/spreadsheetml/2006/main" count="49837" uniqueCount="1055">
  <si>
    <t>Validation 1</t>
  </si>
  <si>
    <t>Validation 2</t>
  </si>
  <si>
    <t>Validation 3</t>
  </si>
  <si>
    <t>England</t>
  </si>
  <si>
    <t>Number of calls received</t>
  </si>
  <si>
    <t>Calls routed through IVR</t>
  </si>
  <si>
    <t>North East and Yorkshire</t>
  </si>
  <si>
    <t>Number of answered calls</t>
  </si>
  <si>
    <t>North West</t>
  </si>
  <si>
    <t>Midlands</t>
  </si>
  <si>
    <t>East of England</t>
  </si>
  <si>
    <t>London</t>
  </si>
  <si>
    <t>South East</t>
  </si>
  <si>
    <t>South West</t>
  </si>
  <si>
    <t>External clinician calls to Clinical Assessment Service (CAS)</t>
  </si>
  <si>
    <t>111AA1</t>
  </si>
  <si>
    <t>North East</t>
  </si>
  <si>
    <t>Unscheduled IUC attendances</t>
  </si>
  <si>
    <t>Number of calls abandoned</t>
  </si>
  <si>
    <t>Devon Doctors</t>
  </si>
  <si>
    <t>Calls abandoned in 30 seconds or less</t>
  </si>
  <si>
    <t>111AA6</t>
  </si>
  <si>
    <t>Isle of Wight</t>
  </si>
  <si>
    <t>Calls abandoned after 60 seconds</t>
  </si>
  <si>
    <t>Total time of abandoned calls</t>
  </si>
  <si>
    <t>111AB2</t>
  </si>
  <si>
    <t>Hertfordshire</t>
  </si>
  <si>
    <t>Number of calls where person triaged</t>
  </si>
  <si>
    <t>Number of calls where person triaged by a Service Advisor</t>
  </si>
  <si>
    <t>Number of calls where person triaged by another staff type not within the other 4 categories</t>
  </si>
  <si>
    <t>111AC5</t>
  </si>
  <si>
    <t>Cambridgeshire and Peterborough</t>
  </si>
  <si>
    <t>111AC6</t>
  </si>
  <si>
    <t>Northamptonshire</t>
  </si>
  <si>
    <t>Calls assessed by a general practitioner</t>
  </si>
  <si>
    <t>111AC7</t>
  </si>
  <si>
    <t>Milton Keynes</t>
  </si>
  <si>
    <t>Calls assessed by a mental health nurse</t>
  </si>
  <si>
    <t>Calls assessed by a nurse</t>
  </si>
  <si>
    <t>Calls assessed by a paramedic</t>
  </si>
  <si>
    <t>Calls assessed by a dental nurse</t>
  </si>
  <si>
    <t>111AD5</t>
  </si>
  <si>
    <t>North Central London</t>
  </si>
  <si>
    <t>111AD7</t>
  </si>
  <si>
    <t>South East London</t>
  </si>
  <si>
    <t>Bristol, North Somerset &amp; South Gloucestershire</t>
  </si>
  <si>
    <t>111AF1</t>
  </si>
  <si>
    <t>Cornwall</t>
  </si>
  <si>
    <t>111AF4</t>
  </si>
  <si>
    <t>Staffordshire</t>
  </si>
  <si>
    <t>111AG5</t>
  </si>
  <si>
    <t>South West London</t>
  </si>
  <si>
    <t>111AG7</t>
  </si>
  <si>
    <t>Luton and Bedfordshire</t>
  </si>
  <si>
    <t>111AG8</t>
  </si>
  <si>
    <t>Norfolk including Great Yarmouth and Waveney</t>
  </si>
  <si>
    <t>111AG9</t>
  </si>
  <si>
    <t>Thames Valley</t>
  </si>
  <si>
    <t>111AH2</t>
  </si>
  <si>
    <t>Gloucestershire</t>
  </si>
  <si>
    <t>111AH4</t>
  </si>
  <si>
    <t>Mid and South Essex</t>
  </si>
  <si>
    <t>111AH5</t>
  </si>
  <si>
    <t>North East London</t>
  </si>
  <si>
    <t>111AH7</t>
  </si>
  <si>
    <t>North East Essex &amp; Suffolk</t>
  </si>
  <si>
    <t>111AH8</t>
  </si>
  <si>
    <t>Somerset (Devon Doctors)</t>
  </si>
  <si>
    <t>111AH9</t>
  </si>
  <si>
    <t>Hampshire and Surrey Heath</t>
  </si>
  <si>
    <t>111AI2</t>
  </si>
  <si>
    <t>Surrey Heartlands</t>
  </si>
  <si>
    <t>111AI3</t>
  </si>
  <si>
    <t>West Essex (HUC)</t>
  </si>
  <si>
    <t>111AI4</t>
  </si>
  <si>
    <t>Dorset (DHC)</t>
  </si>
  <si>
    <t>111AI5</t>
  </si>
  <si>
    <t>Bristol, North Somerset &amp; South Gloucestershire (BRISDOC)</t>
  </si>
  <si>
    <t>111AI6</t>
  </si>
  <si>
    <t>Devon (Devon Doctors)</t>
  </si>
  <si>
    <t>111AI7</t>
  </si>
  <si>
    <t>Yorkshire and Humber (NECS)</t>
  </si>
  <si>
    <t>111AI8</t>
  </si>
  <si>
    <t>West Midlands (WMAS)</t>
  </si>
  <si>
    <t>Number of calls initially given an ED disposition</t>
  </si>
  <si>
    <t>DoS selections – IUC Treatment Centre</t>
  </si>
  <si>
    <t>DoS selections – UTC</t>
  </si>
  <si>
    <t>Number of patients requiring a face to face consultation in an IUC Treatment Centre</t>
  </si>
  <si>
    <t>Y63</t>
  </si>
  <si>
    <t>0AR</t>
  </si>
  <si>
    <t>NECS</t>
  </si>
  <si>
    <t>Y58</t>
  </si>
  <si>
    <t>NBP</t>
  </si>
  <si>
    <t>BRISDOC</t>
  </si>
  <si>
    <t>Y56</t>
  </si>
  <si>
    <t>NKB</t>
  </si>
  <si>
    <t>LCW</t>
  </si>
  <si>
    <t>Y60</t>
  </si>
  <si>
    <t>NNJ</t>
  </si>
  <si>
    <t>DHU</t>
  </si>
  <si>
    <t>Y61</t>
  </si>
  <si>
    <t>NQW</t>
  </si>
  <si>
    <t>NTP</t>
  </si>
  <si>
    <t>Y59</t>
  </si>
  <si>
    <t>NVE</t>
  </si>
  <si>
    <t>IC24</t>
  </si>
  <si>
    <t>R1F</t>
  </si>
  <si>
    <t>IOW</t>
  </si>
  <si>
    <t>RDY</t>
  </si>
  <si>
    <t>DHC</t>
  </si>
  <si>
    <t>RRU</t>
  </si>
  <si>
    <t>LAS</t>
  </si>
  <si>
    <t>RX6</t>
  </si>
  <si>
    <t>NEAS</t>
  </si>
  <si>
    <t>Y62</t>
  </si>
  <si>
    <t>RYD</t>
  </si>
  <si>
    <t>SECAmb</t>
  </si>
  <si>
    <t>RYE</t>
  </si>
  <si>
    <t>SCAS</t>
  </si>
  <si>
    <t>Y00415</t>
  </si>
  <si>
    <t>HUC</t>
  </si>
  <si>
    <t>NLO</t>
  </si>
  <si>
    <t>Vocare</t>
  </si>
  <si>
    <t>Select</t>
  </si>
  <si>
    <t>*</t>
  </si>
  <si>
    <t>National</t>
  </si>
  <si>
    <t>Region</t>
  </si>
  <si>
    <t>Area</t>
  </si>
  <si>
    <t>-----------</t>
  </si>
  <si>
    <t>Provider</t>
  </si>
  <si>
    <t>Produced by:</t>
  </si>
  <si>
    <t>NHS England, Performance Analysis Team</t>
  </si>
  <si>
    <t>Room 5E24, Quarry House, Leeds LS2 7UE</t>
  </si>
  <si>
    <t>england.nhsdata@nhs.net</t>
  </si>
  <si>
    <t>Publication date:</t>
  </si>
  <si>
    <t>About the Integrated Urgent Care Aggregate Data Collection (IUC ADC)</t>
  </si>
  <si>
    <t>What is IUC ADC?</t>
  </si>
  <si>
    <t>Number of callers recommended to attend an ED</t>
  </si>
  <si>
    <t>Number of callers recommended self-care</t>
  </si>
  <si>
    <t>Number of callers recommended other outcome</t>
  </si>
  <si>
    <t>Integrated Urgent Care Aggregate Data Collection: Geography Selector</t>
  </si>
  <si>
    <t>Integrated Urgent Care Aggregate Data Collection: Month Selector</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</si>
  <si>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</si>
  <si>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</si>
  <si>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</si>
  <si>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</si>
  <si>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 xml:space="preserve">This includes details about missing or incomplete data; we recommend that this information is considered when interpreting results.  </t>
  </si>
  <si>
    <t>Clinical Commissioning Groups: NHS 111 Area and Provider</t>
  </si>
  <si>
    <t>CCG code (Office for National Statistics, ONS)</t>
  </si>
  <si>
    <t>CCG code (NHS)</t>
  </si>
  <si>
    <t>CCG name</t>
  </si>
  <si>
    <t>NHS 111 Area code</t>
  </si>
  <si>
    <t>NHS 111 Area Name</t>
  </si>
  <si>
    <t>Provider abbreviation</t>
  </si>
  <si>
    <t>NHS 111 Provider Name</t>
  </si>
  <si>
    <t>STP code (ONS)</t>
  </si>
  <si>
    <t>North East Ambulance Service</t>
  </si>
  <si>
    <t>E38000127</t>
  </si>
  <si>
    <t>99C</t>
  </si>
  <si>
    <t>NHS North Tyneside CCG</t>
  </si>
  <si>
    <t>E38000130</t>
  </si>
  <si>
    <t>00L</t>
  </si>
  <si>
    <t>NHS Northumberland CCG</t>
  </si>
  <si>
    <t>E38000163</t>
  </si>
  <si>
    <t>00N</t>
  </si>
  <si>
    <t>NHS South Tyneside CCG</t>
  </si>
  <si>
    <t>E38000176</t>
  </si>
  <si>
    <t>00P</t>
  </si>
  <si>
    <t>NHS Sunderland CCG</t>
  </si>
  <si>
    <t>E38000212</t>
  </si>
  <si>
    <t>13T</t>
  </si>
  <si>
    <t>NHS Newcastle Gateshead CCG</t>
  </si>
  <si>
    <t>E38000016</t>
  </si>
  <si>
    <t>00T</t>
  </si>
  <si>
    <t>NHS Bolton CCG</t>
  </si>
  <si>
    <t>E54000007</t>
  </si>
  <si>
    <t>E38000024</t>
  </si>
  <si>
    <t>00V</t>
  </si>
  <si>
    <t>NHS Bury CCG</t>
  </si>
  <si>
    <t>E38000080</t>
  </si>
  <si>
    <t>01D</t>
  </si>
  <si>
    <t>NHS Heywood, Middleton and Rochdale CCG</t>
  </si>
  <si>
    <t>E38000135</t>
  </si>
  <si>
    <t>00Y</t>
  </si>
  <si>
    <t>NHS Oldham CCG</t>
  </si>
  <si>
    <t>E38000143</t>
  </si>
  <si>
    <t>01G</t>
  </si>
  <si>
    <t>NHS Salford CCG</t>
  </si>
  <si>
    <t>E38000174</t>
  </si>
  <si>
    <t>01W</t>
  </si>
  <si>
    <t>NHS Stockport CCG</t>
  </si>
  <si>
    <t>E38000182</t>
  </si>
  <si>
    <t>01Y</t>
  </si>
  <si>
    <t>NHS Tameside and Glossop CCG</t>
  </si>
  <si>
    <t>E38000187</t>
  </si>
  <si>
    <t>02A</t>
  </si>
  <si>
    <t>NHS Trafford CCG</t>
  </si>
  <si>
    <t>E38000205</t>
  </si>
  <si>
    <t>02H</t>
  </si>
  <si>
    <t>NHS Wigan Borough CCG</t>
  </si>
  <si>
    <t>E38000217</t>
  </si>
  <si>
    <t>14L</t>
  </si>
  <si>
    <t>NHS Manchester CCG</t>
  </si>
  <si>
    <t>E54000008</t>
  </si>
  <si>
    <t>E38000068</t>
  </si>
  <si>
    <t>01F</t>
  </si>
  <si>
    <t>NHS Halton CCG</t>
  </si>
  <si>
    <t>E38000091</t>
  </si>
  <si>
    <t>01J</t>
  </si>
  <si>
    <t>NHS Knowsley CCG</t>
  </si>
  <si>
    <t>E38000101</t>
  </si>
  <si>
    <t>99A</t>
  </si>
  <si>
    <t>NHS Liverpool CCG</t>
  </si>
  <si>
    <t>E38000161</t>
  </si>
  <si>
    <t>01T</t>
  </si>
  <si>
    <t>NHS South Sefton CCG</t>
  </si>
  <si>
    <t>E38000170</t>
  </si>
  <si>
    <t>01V</t>
  </si>
  <si>
    <t>NHS Southport and Formby CCG</t>
  </si>
  <si>
    <t>E38000172</t>
  </si>
  <si>
    <t>01X</t>
  </si>
  <si>
    <t>NHS St Helens CCG</t>
  </si>
  <si>
    <t>E38000194</t>
  </si>
  <si>
    <t>02E</t>
  </si>
  <si>
    <t>NHS Warrington CCG</t>
  </si>
  <si>
    <t>E38000208</t>
  </si>
  <si>
    <t>12F</t>
  </si>
  <si>
    <t>NHS Wirral CCG</t>
  </si>
  <si>
    <t>E38000215</t>
  </si>
  <si>
    <t>01H</t>
  </si>
  <si>
    <t>NHS North Cumbria CCG</t>
  </si>
  <si>
    <t>E38000014</t>
  </si>
  <si>
    <t>00Q</t>
  </si>
  <si>
    <t>E54000048</t>
  </si>
  <si>
    <t>E38000015</t>
  </si>
  <si>
    <t>00R</t>
  </si>
  <si>
    <t>NHS Blackpool CCG</t>
  </si>
  <si>
    <t>E38000034</t>
  </si>
  <si>
    <t>00X</t>
  </si>
  <si>
    <t>NHS Chorley and South Ribble CCG</t>
  </si>
  <si>
    <t>E38000050</t>
  </si>
  <si>
    <t>01A</t>
  </si>
  <si>
    <t>NHS East Lancashire CCG</t>
  </si>
  <si>
    <t>E38000200</t>
  </si>
  <si>
    <t>02G</t>
  </si>
  <si>
    <t>NHS West Lancashire CCG</t>
  </si>
  <si>
    <t>E38000226</t>
  </si>
  <si>
    <t>02M</t>
  </si>
  <si>
    <t>NHS Fylde and Wyre CCG</t>
  </si>
  <si>
    <t>E38000227</t>
  </si>
  <si>
    <t>01E</t>
  </si>
  <si>
    <t>NHS Greater Preston CCG</t>
  </si>
  <si>
    <t>E38000228</t>
  </si>
  <si>
    <t>01K</t>
  </si>
  <si>
    <t>NHS Morecambe Bay CCG</t>
  </si>
  <si>
    <t>E38000025</t>
  </si>
  <si>
    <t>02T</t>
  </si>
  <si>
    <t>NHS Calderdale CCG</t>
  </si>
  <si>
    <t>E38000190</t>
  </si>
  <si>
    <t>03R</t>
  </si>
  <si>
    <t>NHS Wakefield CCG</t>
  </si>
  <si>
    <t>E38000225</t>
  </si>
  <si>
    <t>15F</t>
  </si>
  <si>
    <t>NHS Leeds CCG</t>
  </si>
  <si>
    <t>E38000052</t>
  </si>
  <si>
    <t>02Y</t>
  </si>
  <si>
    <t>NHS East Riding of Yorkshire CCG</t>
  </si>
  <si>
    <t>E38000085</t>
  </si>
  <si>
    <t>03F</t>
  </si>
  <si>
    <t>NHS Hull CCG</t>
  </si>
  <si>
    <t>E38000188</t>
  </si>
  <si>
    <t>03Q</t>
  </si>
  <si>
    <t>NHS Vale of York CCG</t>
  </si>
  <si>
    <t>E38000006</t>
  </si>
  <si>
    <t>02P</t>
  </si>
  <si>
    <t>NHS Barnsley CCG</t>
  </si>
  <si>
    <t>E54000009</t>
  </si>
  <si>
    <t>E38000044</t>
  </si>
  <si>
    <t>02X</t>
  </si>
  <si>
    <t>NHS Doncaster CCG</t>
  </si>
  <si>
    <t>E38000141</t>
  </si>
  <si>
    <t>03L</t>
  </si>
  <si>
    <t>NHS Rotherham CCG</t>
  </si>
  <si>
    <t>E38000146</t>
  </si>
  <si>
    <t>03N</t>
  </si>
  <si>
    <t>NHS Sheffield CCG</t>
  </si>
  <si>
    <t>E38000119</t>
  </si>
  <si>
    <t>03H</t>
  </si>
  <si>
    <t>NHS North East Lincolnshire CCG</t>
  </si>
  <si>
    <t>E38000122</t>
  </si>
  <si>
    <t>03K</t>
  </si>
  <si>
    <t>NHS North Lincolnshire CCG</t>
  </si>
  <si>
    <t>E38000008</t>
  </si>
  <si>
    <t>02Q</t>
  </si>
  <si>
    <t>NHS Bassetlaw CCG</t>
  </si>
  <si>
    <t>Derbyshire Health United</t>
  </si>
  <si>
    <t>E54000013</t>
  </si>
  <si>
    <t>E54000014</t>
  </si>
  <si>
    <t>E38000229</t>
  </si>
  <si>
    <t>15M</t>
  </si>
  <si>
    <t>NHS Derby and Derbyshire CCG</t>
  </si>
  <si>
    <t>E54000012</t>
  </si>
  <si>
    <t>E38000051</t>
  </si>
  <si>
    <t>03W</t>
  </si>
  <si>
    <t>NHS East Leicestershire and Rutland CCG</t>
  </si>
  <si>
    <t>E54000015</t>
  </si>
  <si>
    <t>E38000097</t>
  </si>
  <si>
    <t>04C</t>
  </si>
  <si>
    <t>NHS Leicester City CCG</t>
  </si>
  <si>
    <t>E38000201</t>
  </si>
  <si>
    <t>04V</t>
  </si>
  <si>
    <t>NHS West Leicestershire CCG</t>
  </si>
  <si>
    <t>E54000020</t>
  </si>
  <si>
    <t>E54000024</t>
  </si>
  <si>
    <t>E38000028</t>
  </si>
  <si>
    <t>04Y</t>
  </si>
  <si>
    <t>NHS Cannock Chase CCG</t>
  </si>
  <si>
    <t>Staffordshire Doctors Urgent Care (Vocare)</t>
  </si>
  <si>
    <t>E54000010</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</si>
  <si>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</si>
  <si>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</si>
  <si>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</si>
  <si>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</si>
  <si>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</si>
  <si>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</si>
  <si>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</si>
  <si>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</si>
  <si>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</si>
  <si>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</si>
  <si>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</si>
  <si>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</si>
  <si>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</si>
  <si>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</si>
  <si>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WMAS</t>
  </si>
  <si>
    <t>West Midlands Ambulance Service</t>
  </si>
  <si>
    <t>E54000011</t>
  </si>
  <si>
    <t>E54000016</t>
  </si>
  <si>
    <t>E38000220</t>
  </si>
  <si>
    <t>15E</t>
  </si>
  <si>
    <t>NHS Birmingham and Solihull CCG</t>
  </si>
  <si>
    <t>E54000017</t>
  </si>
  <si>
    <t>E54000018</t>
  </si>
  <si>
    <t>E54000019</t>
  </si>
  <si>
    <t>Integrated Care 24</t>
  </si>
  <si>
    <t>E54000022</t>
  </si>
  <si>
    <t>E38000086</t>
  </si>
  <si>
    <t>06L</t>
  </si>
  <si>
    <t>NHS Ipswich and East Suffolk CCG</t>
  </si>
  <si>
    <t>North East Essex and Suffolk</t>
  </si>
  <si>
    <t>E54000023</t>
  </si>
  <si>
    <t>E38000204</t>
  </si>
  <si>
    <t>07K</t>
  </si>
  <si>
    <t>NHS West Suffolk CCG</t>
  </si>
  <si>
    <t>E38000117</t>
  </si>
  <si>
    <t>06T</t>
  </si>
  <si>
    <t>NHS North East Essex CCG</t>
  </si>
  <si>
    <t>E38000026</t>
  </si>
  <si>
    <t>06H</t>
  </si>
  <si>
    <t>NHS Cambridgeshire and Peterborough CCG</t>
  </si>
  <si>
    <t>Herts Urgent Care</t>
  </si>
  <si>
    <t>E54000021</t>
  </si>
  <si>
    <t>E38000049</t>
  </si>
  <si>
    <t>06K</t>
  </si>
  <si>
    <t>NHS East and North Hertfordshire CCG</t>
  </si>
  <si>
    <t>E54000025</t>
  </si>
  <si>
    <t>E38000079</t>
  </si>
  <si>
    <t>06N</t>
  </si>
  <si>
    <t>NHS Herts Valleys CCG</t>
  </si>
  <si>
    <t>E38000197</t>
  </si>
  <si>
    <t>07H</t>
  </si>
  <si>
    <t>NHS West Essex CCG</t>
  </si>
  <si>
    <t>E38000007</t>
  </si>
  <si>
    <t>99E</t>
  </si>
  <si>
    <t>NHS Basildon and Brentwood CCG</t>
  </si>
  <si>
    <t>E54000026</t>
  </si>
  <si>
    <t>E38000030</t>
  </si>
  <si>
    <t>99F</t>
  </si>
  <si>
    <t>NHS Castle Point and Rochford CCG</t>
  </si>
  <si>
    <t>E38000106</t>
  </si>
  <si>
    <t>06Q</t>
  </si>
  <si>
    <t>NHS Mid Essex CCG</t>
  </si>
  <si>
    <t>E38000168</t>
  </si>
  <si>
    <t>99G</t>
  </si>
  <si>
    <t>NHS Southend CCG</t>
  </si>
  <si>
    <t>E38000185</t>
  </si>
  <si>
    <t>07G</t>
  </si>
  <si>
    <t>NHS Thurrock CCG</t>
  </si>
  <si>
    <t>London Ambulance Service</t>
  </si>
  <si>
    <t>E54000029</t>
  </si>
  <si>
    <t>London Central &amp; West Unscheduled Care Collaborative</t>
  </si>
  <si>
    <t>E54000028</t>
  </si>
  <si>
    <t>South London Doctors Urgent Care (Vocare)</t>
  </si>
  <si>
    <t>E54000031</t>
  </si>
  <si>
    <t>E54000030</t>
  </si>
  <si>
    <t>South East Coast Ambulance Service</t>
  </si>
  <si>
    <t>E54000032</t>
  </si>
  <si>
    <t>E38000021</t>
  </si>
  <si>
    <t>09D</t>
  </si>
  <si>
    <t>NHS Brighton and Hove CCG</t>
  </si>
  <si>
    <t>South Central Ambulance Service</t>
  </si>
  <si>
    <t>E54000034</t>
  </si>
  <si>
    <t>Isle of Wight NHS Trust</t>
  </si>
  <si>
    <t>E54000042</t>
  </si>
  <si>
    <t>E38000136</t>
  </si>
  <si>
    <t>10Q</t>
  </si>
  <si>
    <t>NHS Oxfordshire CCG</t>
  </si>
  <si>
    <t>E54000044</t>
  </si>
  <si>
    <t>E38000221</t>
  </si>
  <si>
    <t>15A</t>
  </si>
  <si>
    <t>NHS Berkshire West CCG</t>
  </si>
  <si>
    <t>E38000223</t>
  </si>
  <si>
    <t>14Y</t>
  </si>
  <si>
    <t>NHS Buckinghamshire CCG</t>
  </si>
  <si>
    <t>E38000137</t>
  </si>
  <si>
    <t>10R</t>
  </si>
  <si>
    <t>NHS Portsmouth CCG</t>
  </si>
  <si>
    <t>Medvivo</t>
  </si>
  <si>
    <t>E54000040</t>
  </si>
  <si>
    <t>E38000062</t>
  </si>
  <si>
    <t>11M</t>
  </si>
  <si>
    <t>NHS Gloucestershire CCG</t>
  </si>
  <si>
    <t>E54000043</t>
  </si>
  <si>
    <t>E38000222</t>
  </si>
  <si>
    <t>15C</t>
  </si>
  <si>
    <t>NHS Bristol, North Somerset and South Gloucestershire CCG</t>
  </si>
  <si>
    <t>E54000039</t>
  </si>
  <si>
    <t>E38000150</t>
  </si>
  <si>
    <t>11X</t>
  </si>
  <si>
    <t>NHS Somerset CCG</t>
  </si>
  <si>
    <t>E54000038</t>
  </si>
  <si>
    <t>E38000045</t>
  </si>
  <si>
    <t>11J</t>
  </si>
  <si>
    <t>NHS Dorset CCG</t>
  </si>
  <si>
    <t>Dorset HeathCare</t>
  </si>
  <si>
    <t>E54000041</t>
  </si>
  <si>
    <t>E38000230</t>
  </si>
  <si>
    <t>15N</t>
  </si>
  <si>
    <t>NHS Devon CCG</t>
  </si>
  <si>
    <t>E54000037</t>
  </si>
  <si>
    <t>E38000089</t>
  </si>
  <si>
    <t>11N</t>
  </si>
  <si>
    <t>NHS Kernow CCG</t>
  </si>
  <si>
    <t>Kernow Health</t>
  </si>
  <si>
    <t>E54000036</t>
  </si>
  <si>
    <t>Calls assessed by an advanced nurse practitioner</t>
  </si>
  <si>
    <t>Devon Doctors Ltd</t>
  </si>
  <si>
    <t>Lead Data Provider</t>
  </si>
  <si>
    <t>Contract Area Name</t>
  </si>
  <si>
    <t>NHSE Geography</t>
  </si>
  <si>
    <t>Region Abbr.</t>
  </si>
  <si>
    <t>BRISDOC Healthcare Services Ltd</t>
  </si>
  <si>
    <t>BrisDoc</t>
  </si>
  <si>
    <t>SW</t>
  </si>
  <si>
    <t>L</t>
  </si>
  <si>
    <t>EE</t>
  </si>
  <si>
    <t>M</t>
  </si>
  <si>
    <t>SE</t>
  </si>
  <si>
    <t>Dorset HealthCare</t>
  </si>
  <si>
    <t>DHU HealthCare CIC</t>
  </si>
  <si>
    <t>Integrated Urgent Care 24 Ltd</t>
  </si>
  <si>
    <t>London Ambulance Service NHS Trust</t>
  </si>
  <si>
    <t>London Central and West Unscheduled Care Collaborative</t>
  </si>
  <si>
    <t>North East Ambulance Service NHS Foundation Trust</t>
  </si>
  <si>
    <t>NEY</t>
  </si>
  <si>
    <t>NW</t>
  </si>
  <si>
    <t xml:space="preserve">NHS North Of England Commissioning Support Unit </t>
  </si>
  <si>
    <t>South Central Ambulance Service NHS Foundation Trust</t>
  </si>
  <si>
    <t>South East Coast Ambulance Service NHS Foundation Trust</t>
  </si>
  <si>
    <t>Region Code</t>
  </si>
  <si>
    <t>Data Extract Name</t>
  </si>
  <si>
    <t>Contract Area
Ref Codes</t>
  </si>
  <si>
    <t>List of current contract areas and associated lead data providers.</t>
  </si>
  <si>
    <t>RYA</t>
  </si>
  <si>
    <t>Data Date</t>
  </si>
  <si>
    <t>Publ Date</t>
  </si>
  <si>
    <t>Changes relating to the provision of data:</t>
  </si>
  <si>
    <t>NHS Blackburn with Darwen CCG</t>
  </si>
  <si>
    <t>NHS Stoke on Trent CCG</t>
  </si>
  <si>
    <t>E38000247</t>
  </si>
  <si>
    <t>16C</t>
  </si>
  <si>
    <t>NHS Tees Valley CCG</t>
  </si>
  <si>
    <t>E38000236</t>
  </si>
  <si>
    <t>18C</t>
  </si>
  <si>
    <t>NHS Herefordshire and Worcestershire CCG</t>
  </si>
  <si>
    <t>E38000239</t>
  </si>
  <si>
    <t>26A</t>
  </si>
  <si>
    <t>NHS Norfolk and Waveney CCG</t>
  </si>
  <si>
    <t>E38000233</t>
  </si>
  <si>
    <t>27D</t>
  </si>
  <si>
    <t>NHS Cheshire CCG</t>
  </si>
  <si>
    <t>E38000232</t>
  </si>
  <si>
    <t>36J</t>
  </si>
  <si>
    <t>NHS Bradford District and Craven CCG</t>
  </si>
  <si>
    <t>E38000245</t>
  </si>
  <si>
    <t>36L</t>
  </si>
  <si>
    <t>NHS South West London CCG</t>
  </si>
  <si>
    <t>E38000241</t>
  </si>
  <si>
    <t>42D</t>
  </si>
  <si>
    <t>NHS North Yorkshire CCG</t>
  </si>
  <si>
    <t>E38000243</t>
  </si>
  <si>
    <t>52R</t>
  </si>
  <si>
    <t>NHS Nottingham and Nottinghamshire CCG</t>
  </si>
  <si>
    <t>E38000248</t>
  </si>
  <si>
    <t>70F</t>
  </si>
  <si>
    <t>NHS West Sussex CCG</t>
  </si>
  <si>
    <t>E38000238</t>
  </si>
  <si>
    <t>71E</t>
  </si>
  <si>
    <t>NHS Lincolnshire CCG</t>
  </si>
  <si>
    <t>E38000244</t>
  </si>
  <si>
    <t>72Q</t>
  </si>
  <si>
    <t>NHS South East London CCG</t>
  </si>
  <si>
    <t>E38000242</t>
  </si>
  <si>
    <t>78H</t>
  </si>
  <si>
    <t>NHS Northamptonshire CCG</t>
  </si>
  <si>
    <t>E38000234</t>
  </si>
  <si>
    <t>84H</t>
  </si>
  <si>
    <t>NHS County Durham CCG</t>
  </si>
  <si>
    <t>E38000237</t>
  </si>
  <si>
    <t>91Q</t>
  </si>
  <si>
    <t>NHS Kent and Medway CCG</t>
  </si>
  <si>
    <t>E38000246</t>
  </si>
  <si>
    <t>92A</t>
  </si>
  <si>
    <t>NHS Surrey Heartlands CCG</t>
  </si>
  <si>
    <t>E38000231</t>
  </si>
  <si>
    <t>92G</t>
  </si>
  <si>
    <t>NHS Bath and North East Somerset, Swindon and Wiltshire CCG</t>
  </si>
  <si>
    <t>E38000240</t>
  </si>
  <si>
    <t>93C</t>
  </si>
  <si>
    <t>NHS North Central London CCG</t>
  </si>
  <si>
    <t>E38000235</t>
  </si>
  <si>
    <t>97R</t>
  </si>
  <si>
    <t>NHS East Sussex CCG</t>
  </si>
  <si>
    <t>E54000050</t>
  </si>
  <si>
    <t>E54000054</t>
  </si>
  <si>
    <t>E54000051</t>
  </si>
  <si>
    <t>E54000053</t>
  </si>
  <si>
    <t>E54000052</t>
  </si>
  <si>
    <t>Mid &amp; South Essex</t>
  </si>
  <si>
    <t>111AI9</t>
  </si>
  <si>
    <t>Kent, Medway &amp; Sussex</t>
  </si>
  <si>
    <t>111AJ1</t>
  </si>
  <si>
    <t>North West London</t>
  </si>
  <si>
    <t>Practice Plus Group</t>
  </si>
  <si>
    <t>PPG</t>
  </si>
  <si>
    <t>A) Demand for IUC Service</t>
  </si>
  <si>
    <t>Calls transferred from the 999 Ambulance Service into NHS 111</t>
  </si>
  <si>
    <t>B) Call Handling</t>
  </si>
  <si>
    <t>Number of calls answered within 60 seconds</t>
  </si>
  <si>
    <t>B01</t>
  </si>
  <si>
    <t>B02</t>
  </si>
  <si>
    <t>B03</t>
  </si>
  <si>
    <t>B04</t>
  </si>
  <si>
    <t>B05</t>
  </si>
  <si>
    <t>B06</t>
  </si>
  <si>
    <t>B07</t>
  </si>
  <si>
    <t>B08</t>
  </si>
  <si>
    <t>B09</t>
  </si>
  <si>
    <t>B10</t>
  </si>
  <si>
    <t>B11</t>
  </si>
  <si>
    <t>Calls abandoned in over 30 seconds and up to and including 60 seconds</t>
  </si>
  <si>
    <t>Total time to call answer</t>
  </si>
  <si>
    <t>95th centile call answer time</t>
  </si>
  <si>
    <t>99th centile call answer time</t>
  </si>
  <si>
    <t>Number of calls passed to a clinician or Clinical Advisor for a call back</t>
  </si>
  <si>
    <t>Total call back waiting time</t>
  </si>
  <si>
    <t>C) Call Triage</t>
  </si>
  <si>
    <t>C01</t>
  </si>
  <si>
    <t>C02</t>
  </si>
  <si>
    <t>C03</t>
  </si>
  <si>
    <t>C04</t>
  </si>
  <si>
    <t>C05</t>
  </si>
  <si>
    <t>C06</t>
  </si>
  <si>
    <t>Number of calls where person triaged by a Health Advisor</t>
  </si>
  <si>
    <t>Number of calls where person triaged by a Clinical Advisor</t>
  </si>
  <si>
    <t>Number of calls where person triaged by any other Clinician</t>
  </si>
  <si>
    <t>D) Calls with Clinical Input</t>
  </si>
  <si>
    <t>D01</t>
  </si>
  <si>
    <t>D02</t>
  </si>
  <si>
    <t>D03</t>
  </si>
  <si>
    <t>D04</t>
  </si>
  <si>
    <t>D05</t>
  </si>
  <si>
    <t>D06</t>
  </si>
  <si>
    <t>D07</t>
  </si>
  <si>
    <t>D08</t>
  </si>
  <si>
    <t>D09</t>
  </si>
  <si>
    <t>D10</t>
  </si>
  <si>
    <t>D11</t>
  </si>
  <si>
    <t>D12</t>
  </si>
  <si>
    <t>D13</t>
  </si>
  <si>
    <t>D14</t>
  </si>
  <si>
    <t>D15</t>
  </si>
  <si>
    <t>D16</t>
  </si>
  <si>
    <t>D17</t>
  </si>
  <si>
    <t>D18</t>
  </si>
  <si>
    <t>D19</t>
  </si>
  <si>
    <t>Calls assessed by a clinician or Clinical Advisor</t>
  </si>
  <si>
    <t>Calls assessed by a pharmacist</t>
  </si>
  <si>
    <t xml:space="preserve">Calls assessed by another type of clinician </t>
  </si>
  <si>
    <t xml:space="preserve">Number of calls assessed by a clinician or Clinical Advisor that were warm transferred </t>
  </si>
  <si>
    <t>Number of calls with clinician or Clinical Advisor input into the assessment but where the clinician hasn’t spoken to the caller</t>
  </si>
  <si>
    <t>Number of Natural Language Processing (NLP) calls that resulted in the caller speaking to a clinician or Clinical Advisor</t>
  </si>
  <si>
    <t>Number of callers offered a call back by a clinician or Clinical Advisor within 10 minutes (immediately)</t>
  </si>
  <si>
    <t>Number of callers offered a call back within 10 minutes (immediately), who received a call back within 10 minutes</t>
  </si>
  <si>
    <t>Number of callers offered a call back by a clinician or Clinical Advisor within a timeframe over 10 minutes and up to 1 hour inclusive</t>
  </si>
  <si>
    <t>Number of callers offered a call back within a timeframe over 10 minutes and up to 1 hour inclusive, who received a call back within 1 hour</t>
  </si>
  <si>
    <t>Number of callers offered a call back by a clinician or Clinical Advisor within a timeframe over 1 hour</t>
  </si>
  <si>
    <t>Number of callers offered a call back within a timeframe over 1 hour, who received a call back within the specified timeframe</t>
  </si>
  <si>
    <t>Calls assessed by a clinician or Clinical Advisor which originated from an external NHS 111 provider</t>
  </si>
  <si>
    <t>E) IUC Recommendations (Dispositions)</t>
  </si>
  <si>
    <t>E01</t>
  </si>
  <si>
    <t>E02</t>
  </si>
  <si>
    <t>E03</t>
  </si>
  <si>
    <t>E04</t>
  </si>
  <si>
    <t>E05</t>
  </si>
  <si>
    <t>E06</t>
  </si>
  <si>
    <t>E07</t>
  </si>
  <si>
    <t>E08</t>
  </si>
  <si>
    <t>E09</t>
  </si>
  <si>
    <t>E10</t>
  </si>
  <si>
    <t>E11</t>
  </si>
  <si>
    <t>E12</t>
  </si>
  <si>
    <t>E13</t>
  </si>
  <si>
    <t>E14</t>
  </si>
  <si>
    <t>E15</t>
  </si>
  <si>
    <t>E16</t>
  </si>
  <si>
    <t>E17</t>
  </si>
  <si>
    <t>E18</t>
  </si>
  <si>
    <t>Total number of dispositions</t>
  </si>
  <si>
    <t>Number of ambulance dispositions</t>
  </si>
  <si>
    <t>Number of callers recommended to attend a Type 1 or 2 ED</t>
  </si>
  <si>
    <t xml:space="preserve">Number of callers recommended to attend Same Day Emergency Care (SDEC) </t>
  </si>
  <si>
    <t>Total number of callers recommended to contact primary care services</t>
  </si>
  <si>
    <t>Number of callers recommended to contact primary care services – bookable dispositions</t>
  </si>
  <si>
    <t>Number of callers recommended to contact primary care services – non-bookable dispositions</t>
  </si>
  <si>
    <t>Number of callers recommended to speak to primary care services</t>
  </si>
  <si>
    <t>Number of callers recommended to speak to primary care services – bookable dispositions</t>
  </si>
  <si>
    <t>Number of callers recommended to speak to primary care services – non-bookable dispositions</t>
  </si>
  <si>
    <t>Calls recommended to contact or speak to a dental practitioner</t>
  </si>
  <si>
    <t>Calls recommended to contact or speak to a pharmacist</t>
  </si>
  <si>
    <t xml:space="preserve">Calls recommended repeat prescription medication </t>
  </si>
  <si>
    <t>Number of callers recommended to contact or speak to another service</t>
  </si>
  <si>
    <t>Number of callers recommended self-care at the end of clinical input</t>
  </si>
  <si>
    <t>E19</t>
  </si>
  <si>
    <t>E20</t>
  </si>
  <si>
    <t>E21</t>
  </si>
  <si>
    <t>E22</t>
  </si>
  <si>
    <t>E23</t>
  </si>
  <si>
    <t>E24</t>
  </si>
  <si>
    <t>E25</t>
  </si>
  <si>
    <t>E26</t>
  </si>
  <si>
    <t>E27</t>
  </si>
  <si>
    <t>E28</t>
  </si>
  <si>
    <t>E29</t>
  </si>
  <si>
    <t>E30</t>
  </si>
  <si>
    <t>E31</t>
  </si>
  <si>
    <t xml:space="preserve">Number of calls initially given a category 3 or 4 ambulance disposition that are validated </t>
  </si>
  <si>
    <t>Number of calls initially given a category 3 or 4 ambulance disposition that are validated within 30 minutes</t>
  </si>
  <si>
    <t>Number of calls initially given a category 3 or 4 ambulance disposition that are validated in over 30 and less than 60 minutes</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</si>
  <si>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</si>
  <si>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</si>
  <si>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Total wait time to category 3 or 4 ambulance validation</t>
  </si>
  <si>
    <t>Number of calls initially given an ED disposition that are validated</t>
  </si>
  <si>
    <t>Number of calls initially given an ED disposition that are given an ambulance setting disposition after validation</t>
  </si>
  <si>
    <t>Number of calls initially given an ED disposition that are given a lower acuity than an ambulance or ED disposition after validation</t>
  </si>
  <si>
    <t>Total wait time to ED validation</t>
  </si>
  <si>
    <t>Of the number of callers recommended to attend an ED, for how many was a non-ED selected on DoS</t>
  </si>
  <si>
    <t>E) Validation of Dispositions</t>
  </si>
  <si>
    <t xml:space="preserve">Number of calls initially given a category 3 or 4 ambulance disposition </t>
  </si>
  <si>
    <t>F) Directory of Services</t>
  </si>
  <si>
    <t>F01</t>
  </si>
  <si>
    <t>F02</t>
  </si>
  <si>
    <t>F03</t>
  </si>
  <si>
    <t>Calls where the Directory of Services is opened</t>
  </si>
  <si>
    <t>Directory of Services: no service available other than ED (ED catch-all)</t>
  </si>
  <si>
    <t>Calls where the caller is allocated the first service offered by DoS</t>
  </si>
  <si>
    <t>G01</t>
  </si>
  <si>
    <t>G) IUC Service Integration</t>
  </si>
  <si>
    <t>Number of calls where caller given an appointment</t>
  </si>
  <si>
    <t>G02</t>
  </si>
  <si>
    <t>G03</t>
  </si>
  <si>
    <t>G04</t>
  </si>
  <si>
    <t>G05</t>
  </si>
  <si>
    <t>G06</t>
  </si>
  <si>
    <t>G07</t>
  </si>
  <si>
    <t>G08</t>
  </si>
  <si>
    <t>G09</t>
  </si>
  <si>
    <t>G10</t>
  </si>
  <si>
    <t>G11</t>
  </si>
  <si>
    <t>G12</t>
  </si>
  <si>
    <t>G13</t>
  </si>
  <si>
    <t>G14</t>
  </si>
  <si>
    <t>G15</t>
  </si>
  <si>
    <t>G16</t>
  </si>
  <si>
    <t>G17</t>
  </si>
  <si>
    <t>G18</t>
  </si>
  <si>
    <t>G19</t>
  </si>
  <si>
    <t>G20</t>
  </si>
  <si>
    <t>G21</t>
  </si>
  <si>
    <t>G22</t>
  </si>
  <si>
    <t>G23</t>
  </si>
  <si>
    <t>DoS selections – GP Practice or GP access hub</t>
  </si>
  <si>
    <t>Number of calls where the caller was booked into a GP Practice or GP access hub</t>
  </si>
  <si>
    <t>Number of calls where the caller was booked into an IUC Treatment Centre</t>
  </si>
  <si>
    <t>Number of calls where the caller was booked into a UTC</t>
  </si>
  <si>
    <t>DoS selections – ED</t>
  </si>
  <si>
    <t>Number of calls where caller given a booked time slot with an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</si>
  <si>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</si>
  <si>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</si>
  <si>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</si>
  <si>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</si>
  <si>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</si>
  <si>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</si>
  <si>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calls where a community pharmacy service was an option on DoS for prescription medication</t>
  </si>
  <si>
    <t>Number of calls where a referral to a community pharmacy service was made for prescription medication</t>
  </si>
  <si>
    <t>Number of calls where a referral to a community pharmacy service was made for minor illness</t>
  </si>
  <si>
    <t>Number of patients requiring a face to face consultation in their home residence</t>
  </si>
  <si>
    <t>Number of patients receiving a face to face consultation in their home residence within the timeframe agreed</t>
  </si>
  <si>
    <t>Number of patients receiving a face to face consultation in an IUC Treatment Centre within the timeframe agreed</t>
  </si>
  <si>
    <t xml:space="preserve">Number of calls where a community pharmacy service was an option on DoS for minor illness </t>
  </si>
  <si>
    <t>H) NHS 111 Online Contacts</t>
  </si>
  <si>
    <t>H01</t>
  </si>
  <si>
    <t>H02</t>
  </si>
  <si>
    <t>H03</t>
  </si>
  <si>
    <t>H04</t>
  </si>
  <si>
    <t>H05</t>
  </si>
  <si>
    <t>H06</t>
  </si>
  <si>
    <t>H07</t>
  </si>
  <si>
    <t>H08</t>
  </si>
  <si>
    <t>H09</t>
  </si>
  <si>
    <t>H10</t>
  </si>
  <si>
    <t>H11</t>
  </si>
  <si>
    <t>H12</t>
  </si>
  <si>
    <t>H13</t>
  </si>
  <si>
    <t>H14</t>
  </si>
  <si>
    <t>H15</t>
  </si>
  <si>
    <t>H16</t>
  </si>
  <si>
    <t>H17</t>
  </si>
  <si>
    <t>H18</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</si>
  <si>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</si>
  <si>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</si>
  <si>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DoS selections for GP Practice or GP access hub as a result of a call back</t>
  </si>
  <si>
    <t>Number of NHS 111 Online contacts that resulted in patient being booked into a GP Practice or GP access hub</t>
  </si>
  <si>
    <t>Number of NHS 111 Online contacts that resulted in DoS selections for IUC Treatment Centre as a result of a call back</t>
  </si>
  <si>
    <t>Number of NHS 111 Online contacts that resulted in patient being booked into an IUC Treatment Centre as a result of a call back</t>
  </si>
  <si>
    <t>Number of NHS 111 Online contacts that resulted in DoS selections for UTC as a result of a call back</t>
  </si>
  <si>
    <t>Number of NHS 111 Online contacts that resulted in patient being booked into a UTC as a result of a call back</t>
  </si>
  <si>
    <t>Number of NHS 111 Online contacts that resulted in DoS selections for ED as a result of a call back</t>
  </si>
  <si>
    <t>Number of NHS 111 Online contacts that resulted in patient being given a booked time slot with an ED as a result of a call back</t>
  </si>
  <si>
    <t>Number of NHS 111 Online contacts that resulted in DoS selections for SDEC as a result of a call back</t>
  </si>
  <si>
    <t>Number of NHS 111 Online contacts that resulted in patient being given an appointment with an SDEC as a result of a call back</t>
  </si>
  <si>
    <t>Number of NHS 111 Online contacts that resulted in patient requiring a face to face consultation in an IUC Treatment Centre</t>
  </si>
  <si>
    <t>Number of NHS 111 Online contacts that resulted in patient requiring a face to face consultation in an IUC Treatment Centre, who received a face to face consultation in an IUC Treatment Centre in the timeframe agreed</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</si>
  <si>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</si>
  <si>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</si>
  <si>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ED disposition which the patient has agreed to clinical contact and provided the necessary information for a callback</t>
  </si>
  <si>
    <t>Number of NHS 111 Online contacts initially given an ED disposition that are validated</t>
  </si>
  <si>
    <t>A01</t>
  </si>
  <si>
    <t>A02</t>
  </si>
  <si>
    <t>A03</t>
  </si>
  <si>
    <t>A04</t>
  </si>
  <si>
    <t>A05</t>
  </si>
  <si>
    <t>A06</t>
  </si>
  <si>
    <t>2021/22</t>
  </si>
  <si>
    <t>REPORTING_PERIOD</t>
  </si>
  <si>
    <t>ORG_CODE</t>
  </si>
  <si>
    <t>ORG_NAME</t>
  </si>
  <si>
    <t>CONTRACT_CODE</t>
  </si>
  <si>
    <t>CONTRACT_NAME</t>
  </si>
  <si>
    <t>ITEM_NUMBER</t>
  </si>
  <si>
    <t>VALUE</t>
  </si>
  <si>
    <t>IUCADC-MONTHLY-APR-2021</t>
  </si>
  <si>
    <t>BRISDOC HEALTHCARE SERVICES LTD</t>
  </si>
  <si>
    <t>Date_deriv</t>
  </si>
  <si>
    <t>RegionCode</t>
  </si>
  <si>
    <t>Code/Name concat</t>
  </si>
  <si>
    <t>Raw data derived</t>
  </si>
  <si>
    <t>Date period derived from raw data</t>
  </si>
  <si>
    <t>Geography code/name derived from ref/contract areas tab (lookup to Contract Code)</t>
  </si>
  <si>
    <t>111AJ2</t>
  </si>
  <si>
    <t>BaNES, Swindon &amp; Wiltshire (Medvivo)</t>
  </si>
  <si>
    <t>8J296</t>
  </si>
  <si>
    <t>Medvivo Group</t>
  </si>
  <si>
    <t>111AJ3</t>
  </si>
  <si>
    <t>North West including Blackpool (ML CSU)</t>
  </si>
  <si>
    <t>ML CSU</t>
  </si>
  <si>
    <t>111AJ4</t>
  </si>
  <si>
    <t>Nottinghamshire (Notts CCG)</t>
  </si>
  <si>
    <t xml:space="preserve">NHS Nottingham and Nottinghamshire CCG </t>
  </si>
  <si>
    <t>Notts CCG</t>
  </si>
  <si>
    <t>111AJ5</t>
  </si>
  <si>
    <t>Lincolnshire (ArdenGem)</t>
  </si>
  <si>
    <t>0DE</t>
  </si>
  <si>
    <t>NHS ARDEN AND GREATER EAST MIDLANDS CSU</t>
  </si>
  <si>
    <t>111AJ6</t>
  </si>
  <si>
    <t>Leicestershire and Rutland (Mid Lancs)</t>
  </si>
  <si>
    <t>0CX</t>
  </si>
  <si>
    <t>Midlands and Lancashire Commissioning Support Unit</t>
  </si>
  <si>
    <t>111AJ7</t>
  </si>
  <si>
    <t>Derbyshire (NECS)</t>
  </si>
  <si>
    <t>Code</t>
  </si>
  <si>
    <t>Area name</t>
  </si>
  <si>
    <t>ProviderCode</t>
  </si>
  <si>
    <t>ARDEN GEM</t>
  </si>
  <si>
    <t>DDOC</t>
  </si>
  <si>
    <t xml:space="preserve"> ------------</t>
  </si>
  <si>
    <t>NHS Arden and Greater East Midlands Commissioning Support Unit</t>
  </si>
  <si>
    <t>Arden GEM CSU</t>
  </si>
  <si>
    <t>Derbyshire (Derby CCG)</t>
  </si>
  <si>
    <t>Derby CCG</t>
  </si>
  <si>
    <t>NHS DERBY AND DERBYSHIRE CCG</t>
  </si>
  <si>
    <t>D9Y0V</t>
  </si>
  <si>
    <t>NHS Hampshire, Southampton and Isle of Wight CCG</t>
  </si>
  <si>
    <t>W2U3Z</t>
  </si>
  <si>
    <t>NHS North West London CCG</t>
  </si>
  <si>
    <t>M1J4Y</t>
  </si>
  <si>
    <t>NHS Bedfordshire, Luton and Milton Keynes CCG</t>
  </si>
  <si>
    <t>Mid &amp; Lancs CSU</t>
  </si>
  <si>
    <t>Yorkshire Ambulance Service</t>
  </si>
  <si>
    <t>X2C4Y</t>
  </si>
  <si>
    <t>NHS Kirklees CCG</t>
  </si>
  <si>
    <t>NHS Midlands and Lancashire CSU</t>
  </si>
  <si>
    <t>D4U1Y</t>
  </si>
  <si>
    <t>NHS Frimley CCG</t>
  </si>
  <si>
    <t>A3A8R</t>
  </si>
  <si>
    <t>NHS North East London CCG</t>
  </si>
  <si>
    <t>B2M3M</t>
  </si>
  <si>
    <t>NHS Coventry and Warwickshire CCG</t>
  </si>
  <si>
    <t>D2P2L</t>
  </si>
  <si>
    <t>NHS Black Country and West Birmingham CCG</t>
  </si>
  <si>
    <t>M2L0M</t>
  </si>
  <si>
    <t>NHS Shropshire, Telford and Wrekin CCG</t>
  </si>
  <si>
    <t>North East And Yorkshire</t>
  </si>
  <si>
    <t>Region  Code</t>
  </si>
  <si>
    <t>Region Name</t>
  </si>
  <si>
    <t>Number of callers offered a call back by a clinician or Clinical Advisor within 20 minutes (immediately)</t>
  </si>
  <si>
    <t>Number of callers offered a call back within 20 minutes (immediately), who received a call back within 20 minutes</t>
  </si>
  <si>
    <t>Number of callers offered a call back by a clinician or Clinical Advisor within a timeframe over 20 minutes and up to 1 hour inclusive</t>
  </si>
  <si>
    <t>Number of callers offered a call back within a timeframe over 20 minutes and up to 1 hour inclusive, who received a call back within 1 hour</t>
  </si>
  <si>
    <t>Number of callers recommended to contact or speak to a dental practitioner</t>
  </si>
  <si>
    <t>Number of callers recommended to contact or speak to a pharmacist</t>
  </si>
  <si>
    <t xml:space="preserve">Number of callers recommended repeat prescription medication </t>
  </si>
  <si>
    <t>ML CSU (Blackpool)</t>
  </si>
  <si>
    <t>ML CSU (Leicestershire)</t>
  </si>
  <si>
    <t>Total time to call answer (seconds)</t>
  </si>
  <si>
    <t>95th centile call answer time (seconds)</t>
  </si>
  <si>
    <t>99th centile call answer time (seconds)</t>
  </si>
  <si>
    <t>Total time of abandoned calls (seconds)</t>
  </si>
  <si>
    <t>Total call back waiting time (seconds)</t>
  </si>
  <si>
    <t>Total wait time to category 3 or 4 ambulance validation (seconds)</t>
  </si>
  <si>
    <t>Total wait time to ED validation (seconds)</t>
  </si>
  <si>
    <t>KPI Summary</t>
  </si>
  <si>
    <t>KPI</t>
  </si>
  <si>
    <t>Title</t>
  </si>
  <si>
    <t>Standard</t>
  </si>
  <si>
    <t>Freq.</t>
  </si>
  <si>
    <t>Proportion of calls abandoned</t>
  </si>
  <si>
    <t>≤3%</t>
  </si>
  <si>
    <t>Monthly</t>
  </si>
  <si>
    <t>Average speed to answer calls</t>
  </si>
  <si>
    <t>≤20 seconds</t>
  </si>
  <si>
    <t>≤120 seconds</t>
  </si>
  <si>
    <t>Proportion of calls assessed by a clinician or Clinical Advisor</t>
  </si>
  <si>
    <t>≥50%</t>
  </si>
  <si>
    <t>5a/b/c</t>
  </si>
  <si>
    <t>Proportion of call backs by a clinician in agreed timeframe</t>
  </si>
  <si>
    <t xml:space="preserve">5a: ≥90% </t>
  </si>
  <si>
    <t xml:space="preserve">5b: ≥90% </t>
  </si>
  <si>
    <t>5c: ≥90%</t>
  </si>
  <si>
    <t>Proportion of callers recommended self-care at the end of clinical input</t>
  </si>
  <si>
    <t>≥15%</t>
  </si>
  <si>
    <t>Proportion of calls initially given a category 3 or 4 ambulance disposition that are validated within 30 minutes</t>
  </si>
  <si>
    <t>Proportion of calls initially given an ED disposition that are validated</t>
  </si>
  <si>
    <t>≤0.5%</t>
  </si>
  <si>
    <t>Proportion of callers allocated the first service offered by Directory of Services</t>
  </si>
  <si>
    <t>≥75%</t>
  </si>
  <si>
    <t>Proportion of calls where the caller was booked into a GP practice or GP access hub</t>
  </si>
  <si>
    <t>Proportion of calls where the caller was booked into an IUC Treatment Centre or home residence</t>
  </si>
  <si>
    <t>≥70%</t>
  </si>
  <si>
    <t>Proportion of calls where the caller was booked into a UTC</t>
  </si>
  <si>
    <t>Proportion of calls where caller given a booked time slot with an Emergency Department</t>
  </si>
  <si>
    <t>Proportion of calls where the caller was booked into a Same Day Emergency Care (SDEC) service</t>
  </si>
  <si>
    <t>Not applicable</t>
  </si>
  <si>
    <t>Proportion of patients receiving a face-to-face consultation within their home residence within the specified timeframe</t>
  </si>
  <si>
    <t>≥95%</t>
  </si>
  <si>
    <t>Proportion of patients receiving a face-to-face consultation in an IUC Treatment Centre within the specified timeframe</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</si>
  <si>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</si>
  <si>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</si>
  <si>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</si>
  <si>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</si>
  <si>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</si>
  <si>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</si>
  <si>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</si>
  <si>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</si>
  <si>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</si>
  <si>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B02 Number of calls abandoned</t>
  </si>
  <si>
    <t>Denominator</t>
  </si>
  <si>
    <t>A03 Number of calls answered + B02 Number of calls abandoned</t>
  </si>
  <si>
    <t>Source</t>
  </si>
  <si>
    <t>Management Information System</t>
  </si>
  <si>
    <t>B06/A03</t>
  </si>
  <si>
    <t>The length of time before a call is answered is an important contributor to the overall patient experience. Prolonged delays in call answer time result in increasing rates of calls abandoned which generates clinical risk.</t>
  </si>
  <si>
    <t>B06 Total time to call answer</t>
  </si>
  <si>
    <t>A03 Number of answered calls</t>
  </si>
  <si>
    <t>Data Item</t>
  </si>
  <si>
    <t>B07 95th centile call answer time</t>
  </si>
  <si>
    <t>System</t>
  </si>
  <si>
    <t>Patients should have the ability to speak to a clinician to ensure appropriate clinical outcomes.</t>
  </si>
  <si>
    <t>C01 Number of calls where person triaged</t>
  </si>
  <si>
    <t>Standards</t>
  </si>
  <si>
    <t>a) D14/D13</t>
  </si>
  <si>
    <t>NHS 111 Call Receiving Organisation/ CAS</t>
  </si>
  <si>
    <t>b) D16/D15</t>
  </si>
  <si>
    <t>c) D18/D17</t>
  </si>
  <si>
    <t>Patients should be assessed within a reasonable time, therefore, time to call back (where this is required) should be monitored.</t>
  </si>
  <si>
    <t>a) D14 Number of callers offered a call back within 20 minutes (immediately), who received a call back within 20 minutes</t>
  </si>
  <si>
    <t>b) D16 Number of callers offered a call back within a timeframe over 20 minutes and up to 1 hour inclusive, who received a call back within 1 hour</t>
  </si>
  <si>
    <t>c) D18 Number of callers offered a call back within a timeframe over 1 hour, who received a call back within the specified timeframe</t>
  </si>
  <si>
    <t>a) D13 Number of callers offered a call back by a clinician or Clinical Advisor within 20 minutes (immediately)</t>
  </si>
  <si>
    <t>b) D15 Number of callers offered a call back by a clinician or Clinical Advisor within a timeframe over 20 minutes and up to 1 hour inclusive</t>
  </si>
  <si>
    <t>c) D17 Number of callers offered a call back by a clinician or Clinical Advisor within a timeframe over 1 hour</t>
  </si>
  <si>
    <t>≥90% for 5a, ≥90% for 5b and 5c</t>
  </si>
  <si>
    <t>E17/(C04+C05)</t>
  </si>
  <si>
    <t>Urgent and Emergency Care Review (UECR) requirement for IUC to manage more callers without onward referral (‘Consult and Complete’).</t>
  </si>
  <si>
    <t>E17 Number of callers recommended self-care at the end of clinical input</t>
  </si>
  <si>
    <t>C04 Number of calls where person triaged by a Clinical Advisor</t>
  </si>
  <si>
    <t>C05 Number of calls where person triaged by any other Clinician</t>
  </si>
  <si>
    <t>E21/E19</t>
  </si>
  <si>
    <t>Activity needs to assure the appropriateness of ambulance dispositions.</t>
  </si>
  <si>
    <t>E21 Number of calls initially given a category 3 or 4 ambulance disposition that are validated within 30 minutes</t>
  </si>
  <si>
    <t>E19 Number of calls initially given a category 3 or 4 ambulance disposition</t>
  </si>
  <si>
    <t>Management Information system</t>
  </si>
  <si>
    <t>E27/E26</t>
  </si>
  <si>
    <t>Activity needs to assure the appropriateness of ED dispositions.</t>
  </si>
  <si>
    <t>E27 Number of calls initially given an ED disposition that are validated</t>
  </si>
  <si>
    <t>E26 Number of calls initially given an ED disposition</t>
  </si>
  <si>
    <t>F02/F01</t>
  </si>
  <si>
    <t>IUC effectiveness is dependent on commissioning of adequate urgent care services and their inclusion in the Directory of Service (DoS), so that the Emergency Department catch-all is not needed.</t>
  </si>
  <si>
    <t>F02 Directory of Services: no service available other than ED (ED catch-all)</t>
  </si>
  <si>
    <t>F01 Calls where the Directory of Services is opened</t>
  </si>
  <si>
    <t>F03/F01</t>
  </si>
  <si>
    <t>IUC effectiveness is dependent on commissioning of adequate urgent care services and their inclusion in the Directory of Service (DoS) so that patient choice is respected.</t>
  </si>
  <si>
    <t>F03 Calls where the caller is allocated the first service offered by DoS</t>
  </si>
  <si>
    <t>Notes</t>
  </si>
  <si>
    <t>There is an expectation this target will increase in the future as follows: ≥80% by April 2022</t>
  </si>
  <si>
    <t>G03/G02</t>
  </si>
  <si>
    <t>This will measure whether patients have their primary care appointment arranged by the IUC service at a GP practice. This includes both ‘contact’ and ‘speak to’ dispositions.</t>
  </si>
  <si>
    <t>G03 Number of calls where the caller was booked into a GP Practice or GP access hub</t>
  </si>
  <si>
    <t>G02 DoS selections – GP Practice or GP access hub</t>
  </si>
  <si>
    <t xml:space="preserve"> ≥75%</t>
  </si>
  <si>
    <t>G05/G04</t>
  </si>
  <si>
    <r>
      <t>This will measure whether patients have an appointment arranged by the IUC service at an</t>
    </r>
    <r>
      <rPr>
        <sz val="11"/>
        <color theme="1"/>
        <rFont val="Arial"/>
        <family val="2"/>
      </rPr>
      <t xml:space="preserve"> </t>
    </r>
    <r>
      <rPr>
        <sz val="12"/>
        <color theme="1"/>
        <rFont val="Arial"/>
        <family val="2"/>
      </rPr>
      <t>IUC Treatment Centre or within their home residence. This includes both ‘contact’ and ‘speak to’ dispositions.</t>
    </r>
  </si>
  <si>
    <t>G05 Number of calls where the caller was booked into an IUC Treatment Centre</t>
  </si>
  <si>
    <t xml:space="preserve">G04 DoS selections – IUC Treatment Centre </t>
  </si>
  <si>
    <t xml:space="preserve"> ≥70%</t>
  </si>
  <si>
    <t>G07/G06</t>
  </si>
  <si>
    <t>This will measure whether patients have their primary care appointment arranged by the IUC service at an Urgent Treatment Centre (UTC).</t>
  </si>
  <si>
    <t>G07 Number of calls where the caller was booked into a UTC</t>
  </si>
  <si>
    <t>G06 DoS selections – UTC</t>
  </si>
  <si>
    <t>G09/G08</t>
  </si>
  <si>
    <t>This will measure whether patients have an appointment arranged by the IUC service with an ED.</t>
  </si>
  <si>
    <t xml:space="preserve">G09 Number of calls where caller given a booked time slot with an ED  </t>
  </si>
  <si>
    <t>G08 DoS selections – ED</t>
  </si>
  <si>
    <t>G11/G10</t>
  </si>
  <si>
    <t>This will measure whether patients have an appointment arranged by the IUC service at a SDEC service.</t>
  </si>
  <si>
    <t>G11 Number of calls where the caller was booked into an SDEC service</t>
  </si>
  <si>
    <t>G10 DoS selections – SDEC service</t>
  </si>
  <si>
    <t>There is an expectation that standards will be set for this KPI once data has started flowing to inform this</t>
  </si>
  <si>
    <t>G21/G20</t>
  </si>
  <si>
    <t>Patients need to be seen within a timescale appropriate to their condition.</t>
  </si>
  <si>
    <t>G21 Number of patients receiving a face to face consultation in their home residence within the timeframe agreed</t>
  </si>
  <si>
    <t>G20 Number of patients requiring a face to face consultation in their home residence</t>
  </si>
  <si>
    <t>G23/G22</t>
  </si>
  <si>
    <t>G23 Number of patients receiving a face to face consultation in an IUC Treatment Centre within the timeframe agreed</t>
  </si>
  <si>
    <t>G22 Number of patients requiring a face to face consultation in an IUC Treatment Centre</t>
  </si>
  <si>
    <t xml:space="preserve">≥95% </t>
  </si>
  <si>
    <t>Integrated Urgent Care Aggregate Data Collection KPIs: Geography Selector</t>
  </si>
  <si>
    <t>KPI1</t>
  </si>
  <si>
    <t>KPI2</t>
  </si>
  <si>
    <t>KPI3</t>
  </si>
  <si>
    <t>KPI5a</t>
  </si>
  <si>
    <t>KPI5b</t>
  </si>
  <si>
    <t>KPI5c</t>
  </si>
  <si>
    <t>KPI6</t>
  </si>
  <si>
    <t>KPI7</t>
  </si>
  <si>
    <t>KPI8</t>
  </si>
  <si>
    <t>KPI9</t>
  </si>
  <si>
    <t>KPI10</t>
  </si>
  <si>
    <t>KPI11</t>
  </si>
  <si>
    <t>KPI12</t>
  </si>
  <si>
    <t>KPI13</t>
  </si>
  <si>
    <t>KPI14</t>
  </si>
  <si>
    <t>KPI15</t>
  </si>
  <si>
    <t>KPI16</t>
  </si>
  <si>
    <t>KPI17</t>
  </si>
  <si>
    <t>Integrated Urgent Care Aggregate Data Collection KPIs: Month Selector</t>
  </si>
  <si>
    <t>VALUE_for_KPI</t>
  </si>
  <si>
    <t>DEVON DOCTORS LTD</t>
  </si>
  <si>
    <t>INTEGRATED CARE 24 LTD</t>
  </si>
  <si>
    <t>NORTH EAST AMBULANCE SERVICE NHS FOUNDATION TRUST</t>
  </si>
  <si>
    <t>-</t>
  </si>
  <si>
    <t>LONDON CENTRAL AND WEST UNSCHEDULED CARE COLLABORATIVE</t>
  </si>
  <si>
    <t>PRACTICE PLUS GROUP</t>
  </si>
  <si>
    <t>SOUTH CENTRAL AMBULANCE SERVICE NHS FOUNDATION TRUST</t>
  </si>
  <si>
    <t>VOCARE</t>
  </si>
  <si>
    <t>DORSET HEALTHCARE UNIVERSITY NHS FOUNDATION TRUST</t>
  </si>
  <si>
    <t xml:space="preserve">Dorset (DHC) </t>
  </si>
  <si>
    <t>WEST MIDLANDS AMBULANCE SERVICE UNIVERSITY NHS FOUNDATION TRUST</t>
  </si>
  <si>
    <t>SOUTH EAST COAST AMBULANCE SERVICE NHS FOUNDATION TRUST</t>
  </si>
  <si>
    <t>ISLE OF WIGHT NHS TRUST</t>
  </si>
  <si>
    <t>DHU HEALTH CARE C.I.C</t>
  </si>
  <si>
    <t>LONDON AMBULANCE SERVICE NHS TRUST</t>
  </si>
  <si>
    <t>Footnote</t>
  </si>
  <si>
    <r>
      <rPr>
        <vertAlign val="superscript"/>
        <sz val="9"/>
        <rFont val="Arial"/>
        <family val="2"/>
      </rPr>
      <t>1</t>
    </r>
    <r>
      <rPr>
        <sz val="9"/>
        <rFont val="Arial"/>
        <family val="2"/>
      </rPr>
      <t xml:space="preserve">England figure includes D19 in the numerator and denominator.  At the contract area level, calls originating from an external NHS 111 provider that are assessed by a clinician or clinical provider are excluded from C01 and D01.  </t>
    </r>
  </si>
  <si>
    <r>
      <t>KPI4</t>
    </r>
    <r>
      <rPr>
        <b/>
        <vertAlign val="superscript"/>
        <sz val="11"/>
        <rFont val="Calibri"/>
        <family val="2"/>
        <scheme val="minor"/>
      </rPr>
      <t>1</t>
    </r>
  </si>
  <si>
    <t>D01 / C01</t>
  </si>
  <si>
    <t>B02 / (A03+B02)</t>
  </si>
  <si>
    <t>B06 / A03</t>
  </si>
  <si>
    <t>D14 / D13</t>
  </si>
  <si>
    <t>D16 / D15</t>
  </si>
  <si>
    <t>D18 / D17</t>
  </si>
  <si>
    <t>E17 / (C04+C05)</t>
  </si>
  <si>
    <t>E21 / E19</t>
  </si>
  <si>
    <t>E27 / E26</t>
  </si>
  <si>
    <t>F02 / F01</t>
  </si>
  <si>
    <t>F03 / F01</t>
  </si>
  <si>
    <t>G03 / G02</t>
  </si>
  <si>
    <t>G05 / G04</t>
  </si>
  <si>
    <t>G07 / G06</t>
  </si>
  <si>
    <t>G09 / G08</t>
  </si>
  <si>
    <t>G11 / G10</t>
  </si>
  <si>
    <t>G21 / G20</t>
  </si>
  <si>
    <t>G23 / G22</t>
  </si>
  <si>
    <t>KPI41</t>
  </si>
  <si>
    <t/>
  </si>
  <si>
    <t>D01/C01*</t>
  </si>
  <si>
    <t>D01 Calls assessed by a clinician or Clinical Advisor</t>
  </si>
  <si>
    <t>*There will be a national adjustment made to this KPI to take into account out of area calls. This will include D19 (Calls assessed by a clinician or Clinical Advisor which originated from an external NHS 111 provider) in the numerator. At the England level the calculation will be (D01+D19)/C01.</t>
  </si>
  <si>
    <t>E38000253</t>
  </si>
  <si>
    <t>E38000249</t>
  </si>
  <si>
    <t>E38000252</t>
  </si>
  <si>
    <t>E38000255</t>
  </si>
  <si>
    <t>E38000254</t>
  </si>
  <si>
    <t>E38000250</t>
  </si>
  <si>
    <t>E38000251</t>
  </si>
  <si>
    <t>E38000257</t>
  </si>
  <si>
    <t>E38000256</t>
  </si>
  <si>
    <t>Arden GEM</t>
  </si>
  <si>
    <t>Lincolnshire (Arden GEM)</t>
  </si>
  <si>
    <t>Leicestershire and Rutland (ML CSU)</t>
  </si>
  <si>
    <t>Midlands and Lancashire Commissioning Support Unit (Leicestershire)</t>
  </si>
  <si>
    <t>Midlands and Lancashire Commissioning Support Unit (Blackpool)</t>
  </si>
  <si>
    <r>
      <rPr>
        <vertAlign val="superscript"/>
        <sz val="9"/>
        <rFont val="Arial"/>
        <family val="2"/>
      </rPr>
      <t>1</t>
    </r>
    <r>
      <rPr>
        <sz val="9"/>
        <rFont val="Arial"/>
        <family val="2"/>
      </rPr>
      <t xml:space="preserve">England figure includes D19 in the numerator.  At the contract area level, calls originating from an external NHS 111 provider that are assessed by a clinician or clinical provider are excluded from C01 and D01.  </t>
    </r>
  </si>
  <si>
    <t>https://www.england.nhs.uk/statistics/statistical-work-areas/iucadc-new-from-april-2021/</t>
  </si>
  <si>
    <t>²Adjusted data - Contract areas removed from the calculation where provider did not provide either a numerator or denominator. The 'excluded' contract areas are indicated by a greyed out cell.</t>
  </si>
  <si>
    <t>IUCADC-MONTHLY-MAY-2021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</si>
</sst>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0.0_ ;\-#,##0.0\ "/>
    <numFmt numFmtId="168" formatCode="_-* #,##0.0_-;\-* #,##0.0_-;_-* &quot;-&quot;_-;_-@_-"/>
    <numFmt numFmtId="169" formatCode="#,##0.0"/>
    <numFmt numFmtId="170" formatCode="_-* #,##0_-;\-* #,##0_-;_-* &quot;-&quot;??_-;_-@_-"/>
  </numFmts>
  <fonts count="44"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b/>
      <sz val="16"/>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2"/>
      <color rgb="FF000000"/>
      <name val="Arial"/>
      <family val="2"/>
    </font>
    <font>
      <sz val="11"/>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1"/>
      <color theme="2"/>
      <name val="Calibri"/>
      <family val="2"/>
      <scheme val="minor"/>
    </font>
    <font>
      <b/>
      <sz val="11"/>
      <color theme="0" tint="-4.9989318521683403E-2"/>
      <name val="Calibri"/>
      <family val="2"/>
      <scheme val="minor"/>
    </font>
    <font>
      <sz val="12"/>
      <color theme="1"/>
      <name val="Calibri"/>
      <family val="2"/>
      <scheme val="minor"/>
    </font>
    <font>
      <sz val="10"/>
      <color rgb="FF70AD47"/>
      <name val="Arial"/>
      <family val="2"/>
    </font>
    <font>
      <sz val="9"/>
      <name val="Arial"/>
      <family val="2"/>
    </font>
    <font>
      <vertAlign val="superscript"/>
      <sz val="9"/>
      <name val="Arial"/>
      <family val="2"/>
    </font>
    <font>
      <b/>
      <vertAlign val="superscript"/>
      <sz val="11"/>
      <name val="Calibri"/>
      <family val="2"/>
      <scheme val="minor"/>
    </font>
    <font>
      <sz val="9"/>
      <color theme="1"/>
      <name val="Arial"/>
      <family val="2"/>
    </font>
    <font>
      <sz val="10"/>
      <color theme="0" tint="-0.249977111117893"/>
      <name val="Arial"/>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rgb="FFE4F2FF"/>
        <bgColor indexed="64"/>
      </patternFill>
    </fill>
    <fill>
      <patternFill patternType="solid">
        <fgColor rgb="FFD9F0FA"/>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thin">
        <color indexed="64"/>
      </top>
      <bottom/>
      <diagonal/>
    </border>
    <border>
      <left/>
      <right style="thick">
        <color indexed="64"/>
      </right>
      <top/>
      <bottom/>
      <diagonal/>
    </border>
    <border>
      <left style="thick">
        <color indexed="64"/>
      </left>
      <right style="thick">
        <color indexed="64"/>
      </right>
      <top style="thin">
        <color indexed="64"/>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s>
  <cellStyleXfs count="6">
    <xf numFmtId="0" fontId="0" fillId="0" borderId="0"/>
    <xf numFmtId="0" fontId="2" fillId="0" borderId="0" applyNumberFormat="0" applyFill="0" applyBorder="0" applyAlignment="0" applyProtection="0"/>
    <xf numFmtId="0" fontId="26" fillId="8" borderId="0" applyNumberFormat="0" applyBorder="0" applyAlignment="0" applyProtection="0"/>
    <xf numFmtId="41"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cellStyleXfs>
  <cellXfs count="264">
    <xf numFmtId="0" fontId="0" fillId="0" borderId="0" xfId="0"/>
    <xf numFmtId="0" fontId="1" fillId="0" borderId="0" xfId="0" applyFont="1"/>
    <xf numFmtId="14" fontId="0" fillId="0" borderId="0" xfId="0" applyNumberFormat="1"/>
    <xf numFmtId="0" fontId="0" fillId="0" borderId="0" xfId="0" quotePrefix="1"/>
    <xf numFmtId="0" fontId="3" fillId="0" borderId="0" xfId="0" applyFont="1"/>
    <xf numFmtId="0" fontId="4" fillId="0" borderId="0" xfId="0" applyFont="1"/>
    <xf numFmtId="0" fontId="5" fillId="0" borderId="0" xfId="0" applyFont="1"/>
    <xf numFmtId="0" fontId="7" fillId="0" borderId="0" xfId="0" applyFont="1"/>
    <xf numFmtId="164" fontId="4" fillId="0" borderId="0" xfId="0" applyNumberFormat="1"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Border="1" applyAlignment="1"/>
    <xf numFmtId="0" fontId="4" fillId="0" borderId="0" xfId="0" applyFont="1" applyAlignment="1">
      <alignment wrapText="1"/>
    </xf>
    <xf numFmtId="14" fontId="11" fillId="0" borderId="0" xfId="0" applyNumberFormat="1" applyFont="1"/>
    <xf numFmtId="0" fontId="4" fillId="0" borderId="0" xfId="0" applyFont="1" applyFill="1"/>
    <xf numFmtId="4" fontId="12" fillId="0" borderId="0" xfId="0" applyNumberFormat="1" applyFont="1"/>
    <xf numFmtId="4" fontId="9" fillId="0" borderId="0" xfId="0" applyNumberFormat="1" applyFont="1" applyFill="1"/>
    <xf numFmtId="0" fontId="13" fillId="0" borderId="0" xfId="0" applyFont="1" applyFill="1"/>
    <xf numFmtId="3" fontId="4" fillId="0" borderId="0" xfId="0" applyNumberFormat="1" applyFont="1" applyFill="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3" fillId="2" borderId="1" xfId="0" applyFont="1" applyFill="1" applyBorder="1" applyAlignment="1">
      <alignment horizontal="center"/>
    </xf>
    <xf numFmtId="17" fontId="3" fillId="2" borderId="1" xfId="0" applyNumberFormat="1" applyFont="1" applyFill="1" applyBorder="1" applyAlignment="1">
      <alignment horizontal="center"/>
    </xf>
    <xf numFmtId="0" fontId="11" fillId="0" borderId="0" xfId="0" applyFont="1"/>
    <xf numFmtId="3" fontId="10" fillId="0" borderId="0" xfId="0" applyNumberFormat="1" applyFont="1"/>
    <xf numFmtId="14" fontId="9" fillId="0" borderId="0" xfId="0" applyNumberFormat="1" applyFont="1" applyFill="1"/>
    <xf numFmtId="17" fontId="0" fillId="0" borderId="3" xfId="0" applyNumberFormat="1" applyBorder="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4" fillId="3" borderId="0" xfId="0" applyFont="1" applyFill="1" applyAlignment="1">
      <alignment wrapText="1"/>
    </xf>
    <xf numFmtId="0" fontId="0" fillId="3" borderId="0" xfId="0" applyFill="1"/>
    <xf numFmtId="17" fontId="0" fillId="0" borderId="4" xfId="0" applyNumberFormat="1" applyBorder="1"/>
    <xf numFmtId="0" fontId="0" fillId="2" borderId="0" xfId="0" applyFill="1"/>
    <xf numFmtId="0" fontId="0" fillId="0" borderId="5" xfId="0" applyBorder="1" applyAlignment="1">
      <alignment horizontal="left" vertical="center"/>
    </xf>
    <xf numFmtId="0" fontId="8" fillId="0" borderId="6" xfId="0" applyNumberFormat="1" applyFont="1" applyFill="1" applyBorder="1"/>
    <xf numFmtId="0" fontId="7" fillId="0" borderId="2" xfId="0" applyFont="1" applyFill="1" applyBorder="1" applyAlignment="1">
      <alignment wrapText="1"/>
    </xf>
    <xf numFmtId="0" fontId="7" fillId="0" borderId="0" xfId="0" applyFont="1" applyFill="1" applyAlignment="1">
      <alignment wrapText="1"/>
    </xf>
    <xf numFmtId="0" fontId="7" fillId="0" borderId="0" xfId="0" applyFont="1" applyFill="1" applyAlignment="1">
      <alignment horizontal="left" wrapText="1"/>
    </xf>
    <xf numFmtId="0" fontId="0" fillId="4" borderId="0" xfId="0" applyFill="1"/>
    <xf numFmtId="0" fontId="0" fillId="5" borderId="0" xfId="0" applyFill="1"/>
    <xf numFmtId="0" fontId="1" fillId="6" borderId="0" xfId="0" applyFont="1" applyFill="1"/>
    <xf numFmtId="0" fontId="0" fillId="6" borderId="0" xfId="0" applyFill="1"/>
    <xf numFmtId="14" fontId="21" fillId="0" borderId="0" xfId="0" applyNumberFormat="1" applyFont="1"/>
    <xf numFmtId="0" fontId="22" fillId="0" borderId="0" xfId="0" applyFont="1"/>
    <xf numFmtId="0" fontId="23" fillId="0" borderId="0" xfId="0" applyFont="1"/>
    <xf numFmtId="0" fontId="0" fillId="7" borderId="0" xfId="0" applyFill="1"/>
    <xf numFmtId="3" fontId="7" fillId="0" borderId="0" xfId="0" applyNumberFormat="1" applyFont="1"/>
    <xf numFmtId="4" fontId="22" fillId="0" borderId="0" xfId="0" applyNumberFormat="1" applyFont="1"/>
    <xf numFmtId="3" fontId="24" fillId="0" borderId="0" xfId="0" applyNumberFormat="1" applyFont="1" applyAlignment="1">
      <alignment vertical="center"/>
    </xf>
    <xf numFmtId="0" fontId="1" fillId="5" borderId="0" xfId="0" applyFont="1" applyFill="1"/>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7" fillId="0" borderId="0" xfId="0" applyFont="1" applyAlignment="1">
      <alignment horizontal="left"/>
    </xf>
    <xf numFmtId="0" fontId="0" fillId="0" borderId="4" xfId="0" applyBorder="1" applyAlignment="1">
      <alignment horizontal="left" vertical="center"/>
    </xf>
    <xf numFmtId="0" fontId="0" fillId="0" borderId="0" xfId="0" applyFill="1" applyAlignment="1">
      <alignment horizontal="left"/>
    </xf>
    <xf numFmtId="0" fontId="0" fillId="0" borderId="0" xfId="0" applyFill="1"/>
    <xf numFmtId="0" fontId="25" fillId="0" borderId="0" xfId="0" applyFont="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0" fillId="0" borderId="3" xfId="0" applyBorder="1" applyAlignment="1">
      <alignment horizontal="left" vertical="center"/>
    </xf>
    <xf numFmtId="14" fontId="22" fillId="0" borderId="0" xfId="0" applyNumberFormat="1" applyFont="1"/>
    <xf numFmtId="0" fontId="4" fillId="0" borderId="0" xfId="0" applyFont="1" applyFill="1" applyAlignment="1">
      <alignment wrapText="1"/>
    </xf>
    <xf numFmtId="0" fontId="7" fillId="0" borderId="0" xfId="2" applyFont="1" applyFill="1" applyAlignment="1">
      <alignment wrapText="1"/>
    </xf>
    <xf numFmtId="0" fontId="28" fillId="3" borderId="0" xfId="0" applyFont="1" applyFill="1"/>
    <xf numFmtId="0" fontId="28" fillId="0" borderId="1" xfId="0" applyFont="1" applyBorder="1" applyAlignment="1">
      <alignment horizontal="center" vertical="center" wrapText="1"/>
    </xf>
    <xf numFmtId="0" fontId="28" fillId="0" borderId="7" xfId="0" applyFont="1" applyBorder="1" applyAlignment="1">
      <alignment horizontal="center" vertical="center" wrapText="1"/>
    </xf>
    <xf numFmtId="0" fontId="28" fillId="3" borderId="1" xfId="0" applyFont="1" applyFill="1" applyBorder="1" applyAlignment="1">
      <alignment horizontal="left" vertical="center" wrapText="1"/>
    </xf>
    <xf numFmtId="0" fontId="29" fillId="0" borderId="8" xfId="0" applyFont="1" applyBorder="1" applyAlignment="1">
      <alignment horizontal="center" vertical="center" wrapText="1"/>
    </xf>
    <xf numFmtId="0" fontId="29" fillId="0" borderId="9" xfId="0" applyFont="1" applyBorder="1" applyAlignment="1">
      <alignment vertical="center" wrapText="1"/>
    </xf>
    <xf numFmtId="0" fontId="29" fillId="0" borderId="9" xfId="0" applyFont="1" applyBorder="1" applyAlignment="1">
      <alignment horizontal="center" vertical="center" wrapText="1"/>
    </xf>
    <xf numFmtId="0" fontId="29" fillId="3" borderId="1" xfId="0" applyFont="1" applyFill="1" applyBorder="1" applyAlignment="1">
      <alignment horizontal="left" vertical="center" wrapText="1"/>
    </xf>
    <xf numFmtId="0" fontId="29" fillId="0" borderId="1" xfId="0" applyFont="1" applyBorder="1" applyAlignment="1">
      <alignment horizontal="center" vertical="center" wrapText="1"/>
    </xf>
    <xf numFmtId="0" fontId="29" fillId="0" borderId="7" xfId="0" applyFont="1" applyBorder="1" applyAlignment="1">
      <alignment vertical="center" wrapText="1"/>
    </xf>
    <xf numFmtId="0" fontId="29" fillId="0" borderId="7" xfId="0" applyFont="1" applyBorder="1" applyAlignment="1">
      <alignment horizontal="center" vertical="center" wrapText="1"/>
    </xf>
    <xf numFmtId="0" fontId="29" fillId="9" borderId="1"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vertical="center" wrapText="1"/>
    </xf>
    <xf numFmtId="0" fontId="28" fillId="0" borderId="9" xfId="0" applyFont="1" applyBorder="1" applyAlignment="1">
      <alignment horizontal="center" vertical="center" wrapText="1"/>
    </xf>
    <xf numFmtId="0" fontId="29" fillId="0" borderId="8" xfId="0" applyFont="1" applyBorder="1" applyAlignment="1">
      <alignment vertical="center" wrapText="1"/>
    </xf>
    <xf numFmtId="0" fontId="28" fillId="0" borderId="11" xfId="0" applyFont="1" applyBorder="1" applyAlignment="1">
      <alignment horizontal="center" vertical="center" wrapText="1"/>
    </xf>
    <xf numFmtId="0" fontId="29" fillId="10" borderId="1"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30" fillId="11" borderId="8" xfId="0" applyFont="1" applyFill="1" applyBorder="1" applyAlignment="1">
      <alignment vertical="center" wrapText="1"/>
    </xf>
    <xf numFmtId="0" fontId="30" fillId="9" borderId="1" xfId="0" applyFont="1" applyFill="1" applyBorder="1" applyAlignment="1">
      <alignment horizontal="center" vertical="center" wrapText="1"/>
    </xf>
    <xf numFmtId="10" fontId="32" fillId="0" borderId="0" xfId="0" applyNumberFormat="1" applyFont="1"/>
    <xf numFmtId="4" fontId="33" fillId="0" borderId="0" xfId="0" applyNumberFormat="1" applyFont="1"/>
    <xf numFmtId="0" fontId="24" fillId="0" borderId="0" xfId="0" applyFont="1"/>
    <xf numFmtId="3" fontId="24" fillId="0" borderId="0" xfId="0" applyNumberFormat="1" applyFont="1"/>
    <xf numFmtId="4" fontId="32" fillId="0" borderId="0" xfId="0" applyNumberFormat="1" applyFont="1"/>
    <xf numFmtId="3" fontId="32" fillId="0" borderId="0" xfId="0" applyNumberFormat="1" applyFont="1"/>
    <xf numFmtId="0" fontId="32" fillId="0" borderId="0" xfId="0" applyFont="1"/>
    <xf numFmtId="0" fontId="34" fillId="2" borderId="1" xfId="0" applyFont="1" applyFill="1" applyBorder="1" applyAlignment="1">
      <alignment horizontal="center"/>
    </xf>
    <xf numFmtId="0" fontId="8" fillId="0" borderId="2" xfId="0" applyFont="1" applyBorder="1" applyAlignment="1">
      <alignment horizontal="center"/>
    </xf>
    <xf numFmtId="0" fontId="35" fillId="0" borderId="0" xfId="0" applyFont="1" applyAlignment="1">
      <alignment horizontal="center" wrapText="1"/>
    </xf>
    <xf numFmtId="0" fontId="24" fillId="0" borderId="0" xfId="0" applyFont="1" applyAlignment="1">
      <alignment horizontal="center" wrapText="1"/>
    </xf>
    <xf numFmtId="0" fontId="7" fillId="0" borderId="0" xfId="0" applyFont="1" applyAlignment="1">
      <alignment horizontal="center" wrapText="1"/>
    </xf>
    <xf numFmtId="0" fontId="36" fillId="0" borderId="0" xfId="0" applyFont="1" applyAlignment="1">
      <alignment horizontal="center" wrapText="1"/>
    </xf>
    <xf numFmtId="0" fontId="34" fillId="0" borderId="2" xfId="0" applyFont="1" applyBorder="1" applyAlignment="1">
      <alignment horizontal="center" wrapText="1"/>
    </xf>
    <xf numFmtId="0" fontId="34" fillId="0" borderId="0" xfId="0" applyFont="1" applyAlignment="1">
      <alignment horizontal="center"/>
    </xf>
    <xf numFmtId="0" fontId="34" fillId="0" borderId="0" xfId="0" applyFont="1" applyAlignment="1">
      <alignment horizontal="center" wrapText="1"/>
    </xf>
    <xf numFmtId="14" fontId="32" fillId="0" borderId="0" xfId="0" applyNumberFormat="1" applyFont="1"/>
    <xf numFmtId="0" fontId="24" fillId="0" borderId="0" xfId="0" applyFont="1" applyAlignment="1">
      <alignment horizontal="right"/>
    </xf>
    <xf numFmtId="166" fontId="24" fillId="0" borderId="0" xfId="4" applyNumberFormat="1" applyFont="1"/>
    <xf numFmtId="17" fontId="24" fillId="0" borderId="0" xfId="0" applyNumberFormat="1" applyFont="1"/>
    <xf numFmtId="0" fontId="37" fillId="0" borderId="0" xfId="0" applyFont="1"/>
    <xf numFmtId="9" fontId="32" fillId="0" borderId="0" xfId="4" applyFont="1"/>
    <xf numFmtId="0" fontId="24" fillId="0" borderId="0" xfId="0" applyFont="1" applyAlignment="1">
      <alignment horizontal="left"/>
    </xf>
    <xf numFmtId="17" fontId="34" fillId="2" borderId="1" xfId="0" applyNumberFormat="1" applyFont="1" applyFill="1" applyBorder="1" applyAlignment="1">
      <alignment horizontal="center"/>
    </xf>
    <xf numFmtId="0" fontId="24" fillId="0" borderId="0" xfId="0" applyFont="1" applyAlignment="1">
      <alignment horizontal="center"/>
    </xf>
    <xf numFmtId="14" fontId="24" fillId="0" borderId="0" xfId="0" applyNumberFormat="1" applyFont="1"/>
    <xf numFmtId="166" fontId="7" fillId="0" borderId="0" xfId="4" applyNumberFormat="1" applyFont="1"/>
    <xf numFmtId="166" fontId="24" fillId="0" borderId="0" xfId="0" applyNumberFormat="1" applyFont="1"/>
    <xf numFmtId="1" fontId="24" fillId="0" borderId="0" xfId="0" applyNumberFormat="1" applyFont="1"/>
    <xf numFmtId="168" fontId="7" fillId="0" borderId="0" xfId="3" applyNumberFormat="1" applyFont="1"/>
    <xf numFmtId="166" fontId="38" fillId="0" borderId="0" xfId="4" applyNumberFormat="1" applyFont="1"/>
    <xf numFmtId="1" fontId="24" fillId="0" borderId="0" xfId="0" applyNumberFormat="1" applyFont="1" applyAlignment="1">
      <alignment horizontal="right"/>
    </xf>
    <xf numFmtId="169" fontId="24" fillId="0" borderId="0" xfId="0" applyNumberFormat="1" applyFont="1"/>
    <xf numFmtId="0" fontId="24" fillId="0" borderId="0" xfId="0" applyFont="1" applyBorder="1"/>
    <xf numFmtId="4" fontId="32" fillId="0" borderId="0" xfId="0" applyNumberFormat="1" applyFont="1" applyBorder="1"/>
    <xf numFmtId="0" fontId="32" fillId="0" borderId="0" xfId="0" applyFont="1" applyBorder="1"/>
    <xf numFmtId="0" fontId="8" fillId="0" borderId="0" xfId="0" applyFont="1" applyBorder="1" applyAlignment="1">
      <alignment horizontal="center"/>
    </xf>
    <xf numFmtId="0" fontId="8" fillId="0" borderId="0" xfId="0" applyFont="1" applyBorder="1"/>
    <xf numFmtId="0" fontId="24" fillId="0" borderId="0" xfId="0" applyFont="1" applyBorder="1" applyAlignment="1">
      <alignment horizontal="center"/>
    </xf>
    <xf numFmtId="0" fontId="7" fillId="0" borderId="0" xfId="0" applyFont="1" applyBorder="1" applyAlignment="1">
      <alignment horizontal="center" wrapText="1"/>
    </xf>
    <xf numFmtId="0" fontId="24" fillId="0" borderId="0" xfId="0" applyFont="1" applyBorder="1" applyAlignment="1">
      <alignment horizontal="center" wrapText="1"/>
    </xf>
    <xf numFmtId="0" fontId="34" fillId="0" borderId="0" xfId="0" applyFont="1" applyBorder="1" applyAlignment="1">
      <alignment horizontal="center" wrapText="1"/>
    </xf>
    <xf numFmtId="0" fontId="34" fillId="0" borderId="0" xfId="0" applyFont="1" applyBorder="1" applyAlignment="1">
      <alignment horizontal="center"/>
    </xf>
    <xf numFmtId="3" fontId="24" fillId="0" borderId="0" xfId="0" applyNumberFormat="1" applyFont="1" applyBorder="1"/>
    <xf numFmtId="166" fontId="24" fillId="0" borderId="0" xfId="0" applyNumberFormat="1" applyFont="1" applyBorder="1"/>
    <xf numFmtId="1" fontId="24" fillId="0" borderId="0" xfId="0" applyNumberFormat="1" applyFont="1" applyBorder="1"/>
    <xf numFmtId="0" fontId="24" fillId="0" borderId="0" xfId="0" applyFont="1" applyFill="1"/>
    <xf numFmtId="4" fontId="32" fillId="0" borderId="0" xfId="0" applyNumberFormat="1" applyFont="1" applyFill="1"/>
    <xf numFmtId="166" fontId="7" fillId="0" borderId="0" xfId="4" applyNumberFormat="1" applyFont="1" applyFill="1"/>
    <xf numFmtId="166" fontId="24" fillId="0" borderId="0" xfId="0" applyNumberFormat="1" applyFont="1" applyFill="1"/>
    <xf numFmtId="0" fontId="1" fillId="12" borderId="0" xfId="0" applyFont="1" applyFill="1"/>
    <xf numFmtId="3" fontId="39" fillId="0" borderId="0" xfId="0" applyNumberFormat="1" applyFont="1" applyAlignment="1">
      <alignment horizontal="left" wrapText="1"/>
    </xf>
    <xf numFmtId="0" fontId="42" fillId="0" borderId="0" xfId="0" applyFont="1" applyAlignment="1"/>
    <xf numFmtId="165" fontId="0" fillId="0" borderId="0" xfId="0" applyNumberFormat="1" applyFill="1" applyBorder="1"/>
    <xf numFmtId="0" fontId="0" fillId="0" borderId="0" xfId="0" applyFill="1" applyBorder="1"/>
    <xf numFmtId="3" fontId="7" fillId="0" borderId="0" xfId="0" applyNumberFormat="1" applyFont="1" applyBorder="1"/>
    <xf numFmtId="0" fontId="7" fillId="0" borderId="21" xfId="0" applyFont="1" applyBorder="1" applyAlignment="1">
      <alignment horizontal="center" wrapText="1"/>
    </xf>
    <xf numFmtId="0" fontId="34" fillId="0" borderId="22" xfId="0" applyFont="1" applyBorder="1" applyAlignment="1">
      <alignment horizontal="center"/>
    </xf>
    <xf numFmtId="0" fontId="24" fillId="0" borderId="22" xfId="0" applyFont="1" applyBorder="1"/>
    <xf numFmtId="166" fontId="7" fillId="0" borderId="22" xfId="4" applyNumberFormat="1" applyFont="1" applyBorder="1"/>
    <xf numFmtId="167" fontId="7" fillId="0" borderId="22" xfId="3" applyNumberFormat="1" applyFont="1" applyBorder="1"/>
    <xf numFmtId="3" fontId="7" fillId="0" borderId="22" xfId="0" applyNumberFormat="1" applyFont="1" applyBorder="1"/>
    <xf numFmtId="3" fontId="24" fillId="0" borderId="22" xfId="0" applyNumberFormat="1" applyFont="1" applyBorder="1"/>
    <xf numFmtId="3" fontId="7" fillId="0" borderId="21" xfId="0" applyNumberFormat="1" applyFont="1" applyBorder="1" applyAlignment="1">
      <alignment horizontal="center" wrapText="1"/>
    </xf>
    <xf numFmtId="3" fontId="34" fillId="0" borderId="22" xfId="0" applyNumberFormat="1" applyFont="1" applyBorder="1" applyAlignment="1">
      <alignment horizontal="center"/>
    </xf>
    <xf numFmtId="0" fontId="7" fillId="0" borderId="21" xfId="0" applyFont="1" applyFill="1" applyBorder="1" applyAlignment="1">
      <alignment horizontal="center" wrapText="1"/>
    </xf>
    <xf numFmtId="0" fontId="34" fillId="0" borderId="22" xfId="0" applyFont="1" applyFill="1" applyBorder="1" applyAlignment="1">
      <alignment horizontal="center"/>
    </xf>
    <xf numFmtId="0" fontId="24" fillId="0" borderId="22" xfId="0" applyFont="1" applyFill="1" applyBorder="1"/>
    <xf numFmtId="166" fontId="7" fillId="0" borderId="22" xfId="4" applyNumberFormat="1" applyFont="1" applyFill="1" applyBorder="1"/>
    <xf numFmtId="0" fontId="24" fillId="0" borderId="21" xfId="0" applyFont="1" applyBorder="1" applyAlignment="1">
      <alignment horizontal="center" wrapText="1"/>
    </xf>
    <xf numFmtId="166" fontId="24" fillId="0" borderId="22" xfId="4" applyNumberFormat="1" applyFont="1" applyBorder="1"/>
    <xf numFmtId="3" fontId="43" fillId="0" borderId="0" xfId="0" applyNumberFormat="1" applyFont="1" applyBorder="1"/>
    <xf numFmtId="3" fontId="39" fillId="0" borderId="0" xfId="0" applyNumberFormat="1" applyFont="1" applyAlignment="1">
      <alignment horizontal="left" wrapText="1"/>
    </xf>
    <xf numFmtId="0" fontId="42" fillId="0" borderId="0" xfId="0" applyFont="1" applyAlignment="1"/>
    <xf numFmtId="0" fontId="42" fillId="0" borderId="0" xfId="0" applyFont="1" applyAlignment="1">
      <alignment vertical="center" wrapText="1"/>
    </xf>
    <xf numFmtId="0" fontId="42" fillId="0" borderId="0" xfId="0" applyFont="1" applyAlignment="1"/>
    <xf numFmtId="3" fontId="0" fillId="0" borderId="0" xfId="5" applyNumberFormat="1" applyFont="1" applyBorder="1" applyAlignment="1">
      <alignment vertical="center"/>
    </xf>
    <xf numFmtId="3" fontId="0" fillId="0" borderId="0" xfId="0" applyNumberFormat="1" applyBorder="1" applyAlignment="1">
      <alignment vertical="center"/>
    </xf>
    <xf numFmtId="0" fontId="8" fillId="0" borderId="2" xfId="0" applyFont="1" applyFill="1" applyBorder="1" applyAlignment="1">
      <alignment horizontal="center"/>
    </xf>
    <xf numFmtId="0" fontId="8" fillId="0" borderId="2" xfId="0" applyFont="1" applyBorder="1"/>
    <xf numFmtId="0" fontId="7" fillId="0" borderId="6" xfId="0" applyFont="1" applyBorder="1" applyAlignment="1">
      <alignment horizontal="center" wrapText="1"/>
    </xf>
    <xf numFmtId="166" fontId="24" fillId="0" borderId="22" xfId="4" applyNumberFormat="1" applyFont="1" applyBorder="1" applyAlignment="1">
      <alignment vertical="center"/>
    </xf>
    <xf numFmtId="0" fontId="7" fillId="0" borderId="24" xfId="0" applyFont="1" applyBorder="1" applyAlignment="1">
      <alignment horizontal="center" wrapText="1"/>
    </xf>
    <xf numFmtId="0" fontId="34" fillId="0" borderId="25" xfId="0" applyFont="1" applyBorder="1" applyAlignment="1">
      <alignment horizontal="center" wrapText="1"/>
    </xf>
    <xf numFmtId="0" fontId="24" fillId="0" borderId="25" xfId="0" applyFont="1" applyBorder="1"/>
    <xf numFmtId="3" fontId="24" fillId="0" borderId="25" xfId="0" applyNumberFormat="1" applyFont="1" applyBorder="1"/>
    <xf numFmtId="0" fontId="7" fillId="0" borderId="23" xfId="0" applyFont="1" applyBorder="1" applyAlignment="1">
      <alignment horizontal="center" wrapText="1"/>
    </xf>
    <xf numFmtId="0" fontId="34" fillId="0" borderId="26" xfId="0" applyFont="1" applyBorder="1" applyAlignment="1">
      <alignment horizontal="center"/>
    </xf>
    <xf numFmtId="0" fontId="24" fillId="0" borderId="26" xfId="0" applyFont="1" applyBorder="1"/>
    <xf numFmtId="3" fontId="24" fillId="0" borderId="26" xfId="0" applyNumberFormat="1" applyFont="1" applyBorder="1"/>
    <xf numFmtId="166" fontId="24" fillId="0" borderId="22" xfId="4" applyNumberFormat="1" applyFont="1" applyFill="1" applyBorder="1" applyAlignment="1">
      <alignment vertical="center"/>
    </xf>
    <xf numFmtId="3" fontId="24" fillId="0" borderId="0" xfId="0" applyNumberFormat="1" applyFont="1" applyFill="1" applyBorder="1"/>
    <xf numFmtId="170" fontId="7" fillId="0" borderId="0" xfId="5" applyNumberFormat="1" applyFont="1"/>
    <xf numFmtId="3" fontId="39" fillId="0" borderId="0" xfId="0" applyNumberFormat="1" applyFont="1" applyAlignment="1">
      <alignment wrapText="1"/>
    </xf>
    <xf numFmtId="17" fontId="24" fillId="2" borderId="0" xfId="0" applyNumberFormat="1" applyFont="1" applyFill="1"/>
    <xf numFmtId="166" fontId="32" fillId="0" borderId="0" xfId="0" applyNumberFormat="1" applyFont="1"/>
    <xf numFmtId="167" fontId="32" fillId="0" borderId="0" xfId="0" applyNumberFormat="1" applyFont="1"/>
    <xf numFmtId="0" fontId="32" fillId="0" borderId="0" xfId="0" applyFont="1" applyFill="1"/>
    <xf numFmtId="166" fontId="32" fillId="0" borderId="0" xfId="0" applyNumberFormat="1" applyFont="1" applyFill="1"/>
    <xf numFmtId="0" fontId="0" fillId="13" borderId="0" xfId="0" applyFill="1"/>
    <xf numFmtId="165" fontId="0" fillId="13" borderId="0" xfId="0" applyNumberFormat="1" applyFill="1" applyProtection="1"/>
    <xf numFmtId="0" fontId="29" fillId="0" borderId="8" xfId="0" applyFont="1" applyBorder="1" applyAlignment="1">
      <alignment vertical="center" wrapText="1"/>
    </xf>
    <xf numFmtId="166" fontId="24" fillId="0" borderId="0" xfId="4" applyNumberFormat="1" applyFont="1" applyAlignment="1">
      <alignment vertical="center"/>
    </xf>
    <xf numFmtId="169" fontId="24" fillId="0" borderId="22" xfId="3" applyNumberFormat="1" applyFont="1" applyBorder="1" applyAlignment="1">
      <alignment vertical="center"/>
    </xf>
    <xf numFmtId="3" fontId="24" fillId="13" borderId="0" xfId="0" applyNumberFormat="1" applyFont="1" applyFill="1" applyAlignment="1">
      <alignment vertical="center"/>
    </xf>
    <xf numFmtId="0" fontId="29" fillId="3" borderId="9"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0" xfId="0" applyFont="1" applyFill="1" applyAlignment="1">
      <alignment vertical="center"/>
    </xf>
    <xf numFmtId="0" fontId="29" fillId="3" borderId="8" xfId="0" applyFont="1" applyFill="1" applyBorder="1" applyAlignment="1">
      <alignment vertical="center" wrapText="1"/>
    </xf>
    <xf numFmtId="0" fontId="28" fillId="3" borderId="8" xfId="0" applyFont="1" applyFill="1" applyBorder="1" applyAlignment="1">
      <alignment horizontal="center" vertical="center" wrapText="1"/>
    </xf>
    <xf numFmtId="0" fontId="28" fillId="3" borderId="9" xfId="0" applyFont="1" applyFill="1" applyBorder="1" applyAlignment="1">
      <alignment vertical="center" wrapText="1"/>
    </xf>
    <xf numFmtId="0" fontId="28" fillId="3" borderId="9" xfId="0" applyFont="1" applyFill="1" applyBorder="1" applyAlignment="1">
      <alignment horizontal="center" vertical="center" wrapText="1"/>
    </xf>
    <xf numFmtId="0" fontId="30" fillId="3" borderId="8" xfId="0" applyFont="1" applyFill="1" applyBorder="1" applyAlignment="1">
      <alignment vertical="center" wrapText="1"/>
    </xf>
    <xf numFmtId="3" fontId="7" fillId="3" borderId="0" xfId="0" applyNumberFormat="1" applyFont="1" applyFill="1"/>
    <xf numFmtId="0" fontId="24" fillId="3" borderId="0" xfId="0" applyFont="1" applyFill="1"/>
    <xf numFmtId="166" fontId="4" fillId="0" borderId="0" xfId="4" applyNumberFormat="1" applyFont="1" applyFill="1"/>
    <xf numFmtId="0" fontId="2" fillId="0" borderId="0" xfId="1"/>
    <xf numFmtId="0" fontId="14" fillId="0" borderId="0" xfId="1" applyFont="1"/>
    <xf numFmtId="0" fontId="6" fillId="0" borderId="0" xfId="1" applyFont="1"/>
    <xf numFmtId="165" fontId="24" fillId="2" borderId="0" xfId="0" applyNumberFormat="1" applyFont="1" applyFill="1" applyProtection="1"/>
    <xf numFmtId="0" fontId="24" fillId="2" borderId="0" xfId="0" applyFont="1" applyFill="1"/>
    <xf numFmtId="17" fontId="24" fillId="14" borderId="0" xfId="0" applyNumberFormat="1" applyFont="1" applyFill="1"/>
    <xf numFmtId="0" fontId="4" fillId="3" borderId="0" xfId="0" applyFont="1" applyFill="1" applyAlignment="1">
      <alignment horizontal="left" vertical="top" wrapText="1"/>
    </xf>
    <xf numFmtId="0" fontId="14" fillId="0" borderId="0" xfId="1" applyFont="1" applyAlignment="1">
      <alignment horizontal="left" vertical="top" wrapText="1"/>
    </xf>
    <xf numFmtId="0" fontId="3" fillId="3" borderId="0" xfId="0" applyFont="1" applyFill="1" applyBorder="1" applyAlignment="1">
      <alignment horizontal="center" wrapText="1"/>
    </xf>
    <xf numFmtId="0" fontId="7" fillId="0" borderId="0" xfId="0" applyFont="1" applyFill="1" applyAlignment="1">
      <alignment horizontal="center" vertical="center"/>
    </xf>
    <xf numFmtId="0" fontId="20" fillId="0" borderId="0" xfId="0" applyFont="1" applyFill="1" applyAlignment="1">
      <alignment horizontal="center"/>
    </xf>
    <xf numFmtId="0" fontId="7" fillId="0" borderId="0" xfId="0" applyFont="1" applyFill="1" applyBorder="1" applyAlignment="1">
      <alignment horizontal="center"/>
    </xf>
    <xf numFmtId="0" fontId="20" fillId="0" borderId="0" xfId="0" applyFont="1" applyFill="1" applyBorder="1" applyAlignment="1">
      <alignment horizontal="center"/>
    </xf>
    <xf numFmtId="0" fontId="7" fillId="0" borderId="0" xfId="0" applyFont="1" applyFill="1" applyAlignment="1">
      <alignment horizontal="center"/>
    </xf>
    <xf numFmtId="0" fontId="29" fillId="0" borderId="13" xfId="0" applyFont="1" applyBorder="1" applyAlignment="1">
      <alignment vertical="center" wrapText="1"/>
    </xf>
    <xf numFmtId="0" fontId="29" fillId="0" borderId="14" xfId="0" applyFont="1" applyBorder="1" applyAlignment="1">
      <alignment vertical="center" wrapText="1"/>
    </xf>
    <xf numFmtId="0" fontId="29" fillId="0" borderId="7" xfId="0" applyFont="1" applyBorder="1" applyAlignment="1">
      <alignment vertical="center" wrapText="1"/>
    </xf>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10" xfId="0" applyFont="1" applyBorder="1" applyAlignment="1">
      <alignment vertical="center" wrapText="1"/>
    </xf>
    <xf numFmtId="0" fontId="29" fillId="0" borderId="12" xfId="0" applyFont="1" applyBorder="1" applyAlignment="1">
      <alignment vertical="center" wrapText="1"/>
    </xf>
    <xf numFmtId="0" fontId="29" fillId="0" borderId="8" xfId="0" applyFont="1" applyBorder="1" applyAlignment="1">
      <alignment vertical="center" wrapText="1"/>
    </xf>
    <xf numFmtId="0" fontId="29" fillId="3" borderId="13" xfId="0" applyFont="1" applyFill="1" applyBorder="1" applyAlignment="1">
      <alignment vertical="center" wrapText="1"/>
    </xf>
    <xf numFmtId="0" fontId="29" fillId="3" borderId="14" xfId="0" applyFont="1" applyFill="1" applyBorder="1" applyAlignment="1">
      <alignment vertical="center" wrapText="1"/>
    </xf>
    <xf numFmtId="0" fontId="29" fillId="3" borderId="7" xfId="0" applyFont="1" applyFill="1" applyBorder="1" applyAlignment="1">
      <alignment vertical="center" wrapText="1"/>
    </xf>
    <xf numFmtId="0" fontId="29" fillId="3" borderId="10" xfId="0" applyFont="1" applyFill="1" applyBorder="1" applyAlignment="1">
      <alignment vertical="center" wrapText="1"/>
    </xf>
    <xf numFmtId="0" fontId="29" fillId="3" borderId="8" xfId="0" applyFont="1" applyFill="1" applyBorder="1" applyAlignment="1">
      <alignment vertical="center" wrapText="1"/>
    </xf>
    <xf numFmtId="0" fontId="29" fillId="3" borderId="12" xfId="0" applyFont="1" applyFill="1" applyBorder="1" applyAlignment="1">
      <alignment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10" xfId="0" applyFont="1" applyBorder="1" applyAlignment="1">
      <alignment vertical="center" wrapText="1"/>
    </xf>
    <xf numFmtId="0" fontId="28" fillId="0" borderId="12" xfId="0" applyFont="1" applyBorder="1" applyAlignment="1">
      <alignment vertical="center" wrapText="1"/>
    </xf>
    <xf numFmtId="0" fontId="28" fillId="0" borderId="8" xfId="0" applyFont="1" applyBorder="1" applyAlignment="1">
      <alignment vertical="center" wrapText="1"/>
    </xf>
    <xf numFmtId="0" fontId="29" fillId="3" borderId="15" xfId="0" applyFont="1" applyFill="1" applyBorder="1" applyAlignment="1">
      <alignment vertical="center" wrapText="1"/>
    </xf>
    <xf numFmtId="0" fontId="29" fillId="3" borderId="16" xfId="0" applyFont="1" applyFill="1" applyBorder="1" applyAlignment="1">
      <alignment vertical="center" wrapText="1"/>
    </xf>
    <xf numFmtId="0" fontId="29" fillId="3" borderId="17" xfId="0" applyFont="1" applyFill="1" applyBorder="1" applyAlignment="1">
      <alignment vertical="center" wrapText="1"/>
    </xf>
    <xf numFmtId="0" fontId="29" fillId="3" borderId="19" xfId="0" applyFont="1" applyFill="1" applyBorder="1" applyAlignment="1">
      <alignment vertical="center" wrapText="1"/>
    </xf>
    <xf numFmtId="0" fontId="29" fillId="3" borderId="20" xfId="0" applyFont="1" applyFill="1" applyBorder="1" applyAlignment="1">
      <alignment vertical="center" wrapText="1"/>
    </xf>
    <xf numFmtId="0" fontId="29" fillId="3" borderId="9" xfId="0" applyFont="1" applyFill="1" applyBorder="1" applyAlignment="1">
      <alignment vertical="center" wrapText="1"/>
    </xf>
    <xf numFmtId="0" fontId="29" fillId="3" borderId="18" xfId="0" applyFont="1" applyFill="1" applyBorder="1" applyAlignment="1">
      <alignment vertical="center" wrapText="1"/>
    </xf>
    <xf numFmtId="0" fontId="29" fillId="3" borderId="0" xfId="0" applyFont="1" applyFill="1" applyBorder="1" applyAlignment="1">
      <alignment vertical="center" wrapText="1"/>
    </xf>
    <xf numFmtId="0" fontId="29" fillId="3" borderId="11" xfId="0" applyFont="1" applyFill="1" applyBorder="1" applyAlignment="1">
      <alignment vertical="center" wrapText="1"/>
    </xf>
    <xf numFmtId="3" fontId="39" fillId="3" borderId="0" xfId="0" applyNumberFormat="1" applyFont="1" applyFill="1" applyAlignment="1">
      <alignment horizontal="left" vertical="top" wrapText="1"/>
    </xf>
    <xf numFmtId="0" fontId="42" fillId="0" borderId="0" xfId="0" applyFont="1" applyAlignment="1">
      <alignment horizontal="left" vertical="top" wrapText="1"/>
    </xf>
    <xf numFmtId="0" fontId="3" fillId="3" borderId="0" xfId="0" applyFont="1" applyFill="1" applyAlignment="1">
      <alignment horizontal="center" wrapText="1"/>
    </xf>
    <xf numFmtId="3" fontId="39" fillId="0" borderId="0" xfId="0" applyNumberFormat="1" applyFont="1" applyAlignment="1">
      <alignment horizontal="left" vertical="top" wrapText="1"/>
    </xf>
    <xf numFmtId="0" fontId="0" fillId="0" borderId="4" xfId="0" applyBorder="1" applyAlignment="1">
      <alignment horizontal="left" vertical="center"/>
    </xf>
    <xf numFmtId="0" fontId="0" fillId="0" borderId="5" xfId="0" applyBorder="1" applyAlignment="1">
      <alignment horizontal="left" vertical="center"/>
    </xf>
    <xf numFmtId="0" fontId="0" fillId="0" borderId="3" xfId="0" applyBorder="1" applyAlignment="1">
      <alignment horizontal="left" vertical="center"/>
    </xf>
  </cellXfs>
  <cellStyles count="6">
    <cellStyle name="Bad" xfId="2" builtinId="27"/>
    <cellStyle name="Comma" xfId="5" builtinId="3"/>
    <cellStyle name="Comma [0]" xfId="3" builtinId="6"/>
    <cellStyle name="Hyperlink" xfId="1" builtinId="8"/>
    <cellStyle name="Normal" xfId="0" builtinId="0"/>
    <cellStyle name="Percent" xfId="4" builtinId="5"/>
  </cellStyles>
  <dxfs count="161">
    <dxf>
      <font>
        <color rgb="FF9C0006"/>
      </font>
      <fill>
        <patternFill>
          <bgColor rgb="FFFFC7CE"/>
        </patternFill>
      </fill>
    </dxf>
    <dxf>
      <font>
        <color theme="0" tint="-0.14996795556505021"/>
      </font>
      <fill>
        <patternFill>
          <bgColor theme="0" tint="-0.14996795556505021"/>
        </patternFill>
      </fill>
    </dxf>
    <dxf>
      <font>
        <color rgb="FFC0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00B050"/>
      </font>
    </dxf>
    <dxf>
      <font>
        <b/>
        <i val="0"/>
        <color theme="7"/>
      </font>
    </dxf>
    <dxf>
      <font>
        <b/>
        <i val="0"/>
        <color rgb="FFFF000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ill>
        <patternFill>
          <bgColor theme="0" tint="-0.14996795556505021"/>
        </patternFill>
      </fill>
    </dxf>
    <dxf>
      <font>
        <b/>
        <i val="0"/>
        <color theme="7"/>
      </font>
    </dxf>
    <dxf>
      <font>
        <b/>
        <i val="0"/>
        <color rgb="FF00B050"/>
      </font>
    </dxf>
    <dxf>
      <font>
        <b/>
        <i val="0"/>
        <color rgb="FFFF0000"/>
      </font>
    </dxf>
    <dxf>
      <font>
        <color theme="0"/>
      </font>
      <fill>
        <patternFill>
          <bgColor rgb="FFFF0000"/>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theme="7"/>
      </font>
    </dxf>
    <dxf>
      <font>
        <b/>
        <i val="0"/>
        <color rgb="FFFF0000"/>
      </font>
    </dxf>
    <dxf>
      <font>
        <b/>
        <i val="0"/>
        <color rgb="FF00B050"/>
      </font>
    </dxf>
    <dxf>
      <fill>
        <patternFill>
          <bgColor theme="0" tint="-0.14996795556505021"/>
        </patternFill>
      </fill>
    </dxf>
    <dxf>
      <font>
        <b/>
        <i val="0"/>
        <color theme="7"/>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color theme="0"/>
      </font>
      <fill>
        <patternFill>
          <bgColor rgb="FFFF0000"/>
        </patternFill>
      </fill>
    </dxf>
    <dxf>
      <font>
        <color theme="0" tint="-0.14996795556505021"/>
      </font>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england.nhs.uk/PPRT/DCVA/NHS%20111/NHS%20111%20MDS/Publications/2019-20/F%20October%2010%20pub/Web%20Files/20191010%20NHS%20111%20MDS%20time%20series%20to%20Sept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Geography"/>
      <sheetName val="Period"/>
      <sheetName val="Indicator"/>
      <sheetName val="Graphs"/>
      <sheetName val="Annual graphs"/>
      <sheetName val="CCG to 111 Area &amp; Provider"/>
      <sheetName val="Raw"/>
    </sheetNames>
    <sheetDataSet>
      <sheetData sheetId="0"/>
      <sheetData sheetId="1"/>
      <sheetData sheetId="2"/>
      <sheetData sheetId="3"/>
      <sheetData sheetId="4"/>
      <sheetData sheetId="5"/>
      <sheetData sheetId="6"/>
      <sheetData sheetId="7">
        <row r="7">
          <cell r="AF7" t="str">
            <v>England</v>
          </cell>
          <cell r="AG7" t="str">
            <v>ENG</v>
          </cell>
          <cell r="AL7">
            <v>40391</v>
          </cell>
          <cell r="AN7" t="str">
            <v>Population</v>
          </cell>
        </row>
        <row r="8">
          <cell r="AF8" t="str">
            <v xml:space="preserve"> --REGION--</v>
          </cell>
          <cell r="AL8">
            <v>40422</v>
          </cell>
          <cell r="AN8" t="str">
            <v>5.3 - Total calls offered</v>
          </cell>
        </row>
        <row r="9">
          <cell r="AF9" t="str">
            <v>North East &amp; Yorkshire</v>
          </cell>
          <cell r="AG9" t="str">
            <v>NE</v>
          </cell>
          <cell r="AL9">
            <v>40452</v>
          </cell>
          <cell r="AN9" t="str">
            <v>5.6 - Abandoned after 30 seconds</v>
          </cell>
        </row>
        <row r="10">
          <cell r="AF10" t="str">
            <v>North West</v>
          </cell>
          <cell r="AG10" t="str">
            <v>NW</v>
          </cell>
          <cell r="AL10">
            <v>40483</v>
          </cell>
          <cell r="AN10" t="str">
            <v>5.7 - No calls answered</v>
          </cell>
        </row>
        <row r="11">
          <cell r="AF11" t="str">
            <v>Midlands</v>
          </cell>
          <cell r="AG11" t="str">
            <v>M</v>
          </cell>
          <cell r="AL11">
            <v>40513</v>
          </cell>
          <cell r="AN11" t="str">
            <v>5.10 - Calls answered within 60 secs</v>
          </cell>
        </row>
        <row r="12">
          <cell r="AF12" t="str">
            <v>East of England</v>
          </cell>
          <cell r="AG12" t="str">
            <v>E</v>
          </cell>
          <cell r="AL12">
            <v>40544</v>
          </cell>
          <cell r="AN12" t="str">
            <v>5.11 - No calls triaged</v>
          </cell>
        </row>
        <row r="13">
          <cell r="AF13" t="str">
            <v>London</v>
          </cell>
          <cell r="AG13" t="str">
            <v>L</v>
          </cell>
          <cell r="AL13">
            <v>40575</v>
          </cell>
          <cell r="AN13" t="str">
            <v>5.16 - Calls transfered to clinical advisor</v>
          </cell>
        </row>
        <row r="14">
          <cell r="AF14" t="str">
            <v>South East</v>
          </cell>
          <cell r="AG14" t="str">
            <v>SE</v>
          </cell>
          <cell r="AL14">
            <v>40603</v>
          </cell>
          <cell r="AN14" t="str">
            <v>5.17 - Warm transfered to clinical advisor</v>
          </cell>
        </row>
        <row r="15">
          <cell r="AF15" t="str">
            <v>South West</v>
          </cell>
          <cell r="AG15" t="str">
            <v>SW</v>
          </cell>
          <cell r="AL15">
            <v>40634</v>
          </cell>
          <cell r="AN15" t="str">
            <v>5.19 - Person offered call back</v>
          </cell>
        </row>
        <row r="16">
          <cell r="AF16" t="str">
            <v xml:space="preserve"> --AREA--</v>
          </cell>
          <cell r="AL16">
            <v>40664</v>
          </cell>
          <cell r="AN16" t="str">
            <v>5.20 - Calls back within 10 min</v>
          </cell>
        </row>
        <row r="17">
          <cell r="AF17" t="str">
            <v>BaNES, Wiltshire &amp; Swindon</v>
          </cell>
          <cell r="AG17" t="str">
            <v>111AH1</v>
          </cell>
          <cell r="AL17">
            <v>40695</v>
          </cell>
          <cell r="AN17" t="str">
            <v>5.22 - Calls to a clinician</v>
          </cell>
        </row>
        <row r="18">
          <cell r="AF18" t="str">
            <v>Bath and North East Somerset &amp; Wiltshire</v>
          </cell>
          <cell r="AG18" t="str">
            <v>111AE6</v>
          </cell>
          <cell r="AL18">
            <v>40725</v>
          </cell>
          <cell r="AN18" t="str">
            <v>5.23 - Ambulance dispatches4</v>
          </cell>
        </row>
        <row r="19">
          <cell r="AF19" t="str">
            <v>Bedfordshire</v>
          </cell>
          <cell r="AG19" t="str">
            <v>111AF3</v>
          </cell>
          <cell r="AL19">
            <v>40756</v>
          </cell>
          <cell r="AN19" t="str">
            <v>5.24 - Recommended to attend A&amp;E</v>
          </cell>
        </row>
        <row r="20">
          <cell r="AF20" t="str">
            <v>Berkshire</v>
          </cell>
          <cell r="AG20" t="str">
            <v>111AE3</v>
          </cell>
          <cell r="AL20">
            <v>40787</v>
          </cell>
          <cell r="AN20" t="str">
            <v>5.25 - Recommended to attend primary care</v>
          </cell>
        </row>
        <row r="21">
          <cell r="AF21" t="str">
            <v>Blackpool</v>
          </cell>
          <cell r="AG21" t="str">
            <v>111AF6</v>
          </cell>
          <cell r="AL21">
            <v>40817</v>
          </cell>
          <cell r="AN21" t="str">
            <v>5.25a - Recommended to contact primary care</v>
          </cell>
        </row>
        <row r="22">
          <cell r="AF22" t="str">
            <v>Bristol, North Somerset &amp; South Gloucestershire</v>
          </cell>
          <cell r="AG22" t="str">
            <v>111AE7</v>
          </cell>
          <cell r="AL22">
            <v>40848</v>
          </cell>
          <cell r="AN22" t="str">
            <v>5.25b - Recommended to speak to primary care</v>
          </cell>
        </row>
        <row r="23">
          <cell r="AF23" t="str">
            <v>Buckinghamshire</v>
          </cell>
          <cell r="AG23" t="str">
            <v>111AE2</v>
          </cell>
          <cell r="AL23">
            <v>40878</v>
          </cell>
          <cell r="AN23" t="str">
            <v>5.25c - Recommended to dental / pharmacy</v>
          </cell>
        </row>
        <row r="24">
          <cell r="AF24" t="str">
            <v>Cambridgeshire and Peterborough</v>
          </cell>
          <cell r="AG24" t="str">
            <v>111AC5</v>
          </cell>
          <cell r="AL24">
            <v>40909</v>
          </cell>
          <cell r="AN24" t="str">
            <v>5.25d - Recommended to dental</v>
          </cell>
        </row>
        <row r="25">
          <cell r="AF25" t="str">
            <v>Cheshire and Merseyside</v>
          </cell>
          <cell r="AG25" t="str">
            <v>111AB5</v>
          </cell>
          <cell r="AL25">
            <v>40940</v>
          </cell>
          <cell r="AN25" t="str">
            <v>5.25e - Recommended to pharmacy</v>
          </cell>
        </row>
        <row r="26">
          <cell r="AF26" t="str">
            <v>Cornwall</v>
          </cell>
          <cell r="AG26" t="str">
            <v>111AF1</v>
          </cell>
          <cell r="AL26">
            <v>40969</v>
          </cell>
          <cell r="AN26" t="str">
            <v>5.26 - Recommended to attend other service</v>
          </cell>
        </row>
        <row r="27">
          <cell r="AF27" t="str">
            <v>Croydon</v>
          </cell>
          <cell r="AG27" t="str">
            <v>111AB1</v>
          </cell>
          <cell r="AL27">
            <v>41000</v>
          </cell>
          <cell r="AN27" t="str">
            <v>5.27 - Not recommended to attend other service</v>
          </cell>
        </row>
        <row r="28">
          <cell r="AF28" t="str">
            <v>Cumbria and Lancashire</v>
          </cell>
          <cell r="AG28" t="str">
            <v>111AA8</v>
          </cell>
          <cell r="AL28">
            <v>41030</v>
          </cell>
          <cell r="AN28" t="str">
            <v>5.27a - Given health information</v>
          </cell>
        </row>
        <row r="29">
          <cell r="AF29" t="str">
            <v>Derbyshire</v>
          </cell>
          <cell r="AG29" t="str">
            <v>111AA5</v>
          </cell>
          <cell r="AL29">
            <v>41061</v>
          </cell>
          <cell r="AN29" t="str">
            <v>5.27b - Recommended home Care</v>
          </cell>
        </row>
        <row r="30">
          <cell r="AF30" t="str">
            <v>Devon</v>
          </cell>
          <cell r="AG30" t="str">
            <v>111AF2</v>
          </cell>
          <cell r="AL30">
            <v>41091</v>
          </cell>
          <cell r="AN30" t="str">
            <v>5.27c - Recommended non clinical</v>
          </cell>
        </row>
        <row r="31">
          <cell r="AF31" t="str">
            <v>Devon (Devon Doctors)</v>
          </cell>
          <cell r="AG31" t="str">
            <v>111AI6</v>
          </cell>
          <cell r="AL31">
            <v>41122</v>
          </cell>
          <cell r="AN31"/>
        </row>
        <row r="32">
          <cell r="AF32" t="str">
            <v>Dorset</v>
          </cell>
          <cell r="AG32" t="str">
            <v>111AE5</v>
          </cell>
          <cell r="AL32">
            <v>41153</v>
          </cell>
          <cell r="AN32"/>
        </row>
        <row r="33">
          <cell r="AF33" t="str">
            <v>Dorset (DHC)</v>
          </cell>
          <cell r="AG33" t="str">
            <v>111AI4</v>
          </cell>
          <cell r="AL33">
            <v>41183</v>
          </cell>
          <cell r="AN33"/>
        </row>
        <row r="34">
          <cell r="AF34" t="str">
            <v>East Kent</v>
          </cell>
          <cell r="AG34" t="str">
            <v>111AG4</v>
          </cell>
          <cell r="AL34">
            <v>41214</v>
          </cell>
          <cell r="AN34"/>
        </row>
        <row r="35">
          <cell r="AF35" t="str">
            <v>East London and City</v>
          </cell>
          <cell r="AG35" t="str">
            <v>111AD8</v>
          </cell>
          <cell r="AL35">
            <v>41244</v>
          </cell>
          <cell r="AN35"/>
        </row>
        <row r="36">
          <cell r="AF36" t="str">
            <v>Gloucestershire</v>
          </cell>
          <cell r="AG36" t="str">
            <v>111AH2</v>
          </cell>
          <cell r="AL36">
            <v>41275</v>
          </cell>
        </row>
        <row r="37">
          <cell r="AF37" t="str">
            <v>Gloucestershire &amp; Swindon</v>
          </cell>
          <cell r="AG37" t="str">
            <v>111AE8</v>
          </cell>
          <cell r="AL37">
            <v>41306</v>
          </cell>
        </row>
        <row r="38">
          <cell r="AF38" t="str">
            <v>Great Yarmouth and Waveney</v>
          </cell>
          <cell r="AG38" t="str">
            <v>111AB3</v>
          </cell>
          <cell r="AL38">
            <v>41334</v>
          </cell>
        </row>
        <row r="39">
          <cell r="AF39" t="str">
            <v>Greater Manchester</v>
          </cell>
          <cell r="AG39" t="str">
            <v>111AB6</v>
          </cell>
          <cell r="AL39">
            <v>41365</v>
          </cell>
        </row>
        <row r="40">
          <cell r="AF40" t="str">
            <v>Hampshire and Surrey Heath</v>
          </cell>
          <cell r="AG40" t="str">
            <v>111AH9</v>
          </cell>
          <cell r="AL40">
            <v>41395</v>
          </cell>
        </row>
        <row r="41">
          <cell r="AF41" t="str">
            <v>Hertfordshire</v>
          </cell>
          <cell r="AG41" t="str">
            <v>111AB2</v>
          </cell>
          <cell r="AL41">
            <v>41426</v>
          </cell>
        </row>
        <row r="42">
          <cell r="AF42" t="str">
            <v>Hillingdon</v>
          </cell>
          <cell r="AG42" t="str">
            <v>111AA9</v>
          </cell>
          <cell r="AL42">
            <v>41456</v>
          </cell>
        </row>
        <row r="43">
          <cell r="AF43" t="str">
            <v>Inner North West London</v>
          </cell>
          <cell r="AG43" t="str">
            <v>111AA7</v>
          </cell>
          <cell r="AL43">
            <v>41487</v>
          </cell>
        </row>
        <row r="44">
          <cell r="AF44" t="str">
            <v>Isle of Wight</v>
          </cell>
          <cell r="AG44" t="str">
            <v>111AA6</v>
          </cell>
          <cell r="AL44">
            <v>41518</v>
          </cell>
        </row>
        <row r="45">
          <cell r="AF45" t="str">
            <v>Kingston &amp; Richmond</v>
          </cell>
          <cell r="AG45" t="str">
            <v>111AD3</v>
          </cell>
          <cell r="AL45">
            <v>41548</v>
          </cell>
        </row>
        <row r="46">
          <cell r="AF46" t="str">
            <v>Leicestershire and Rutland</v>
          </cell>
          <cell r="AG46" t="str">
            <v>111AC8</v>
          </cell>
          <cell r="AL46">
            <v>41579</v>
          </cell>
        </row>
        <row r="47">
          <cell r="AF47" t="str">
            <v>Lincolnshire</v>
          </cell>
          <cell r="AG47" t="str">
            <v>111AA2</v>
          </cell>
          <cell r="AL47">
            <v>41609</v>
          </cell>
        </row>
        <row r="48">
          <cell r="AF48" t="str">
            <v>Luton</v>
          </cell>
          <cell r="AG48" t="str">
            <v>111AA3</v>
          </cell>
          <cell r="AL48">
            <v>41640</v>
          </cell>
        </row>
        <row r="49">
          <cell r="AF49" t="str">
            <v>Luton and Bedfordshire</v>
          </cell>
          <cell r="AG49" t="str">
            <v>111AG7</v>
          </cell>
          <cell r="AL49">
            <v>41671</v>
          </cell>
        </row>
        <row r="50">
          <cell r="AF50" t="str">
            <v>Mainland SHIP</v>
          </cell>
          <cell r="AG50" t="str">
            <v>111AE1</v>
          </cell>
          <cell r="AL50">
            <v>41699</v>
          </cell>
        </row>
        <row r="51">
          <cell r="AF51" t="str">
            <v>Milton Keynes</v>
          </cell>
          <cell r="AG51" t="str">
            <v>111AC7</v>
          </cell>
          <cell r="AL51">
            <v>41730</v>
          </cell>
        </row>
        <row r="52">
          <cell r="AF52" t="str">
            <v>Norfolk</v>
          </cell>
          <cell r="AG52" t="str">
            <v>111AB9</v>
          </cell>
          <cell r="AL52">
            <v>41760</v>
          </cell>
        </row>
        <row r="53">
          <cell r="AF53" t="str">
            <v>Norfolk including Great Yarmouth and Waveney</v>
          </cell>
          <cell r="AG53" t="str">
            <v>111AG8</v>
          </cell>
          <cell r="AL53">
            <v>41791</v>
          </cell>
        </row>
        <row r="54">
          <cell r="AF54" t="str">
            <v>North Central London</v>
          </cell>
          <cell r="AG54" t="str">
            <v>111AD5</v>
          </cell>
          <cell r="AL54">
            <v>41821</v>
          </cell>
        </row>
        <row r="55">
          <cell r="AF55" t="str">
            <v>North East</v>
          </cell>
          <cell r="AG55" t="str">
            <v>111AA1</v>
          </cell>
          <cell r="AL55">
            <v>41852</v>
          </cell>
        </row>
        <row r="56">
          <cell r="AF56" t="str">
            <v>North East &amp; West Essex</v>
          </cell>
          <cell r="AG56" t="str">
            <v>111AH3</v>
          </cell>
          <cell r="AL56">
            <v>41883</v>
          </cell>
        </row>
        <row r="57">
          <cell r="AF57" t="str">
            <v>North East Essex &amp; Suffolk</v>
          </cell>
          <cell r="AG57" t="str">
            <v>111AH7</v>
          </cell>
          <cell r="AL57">
            <v>41913</v>
          </cell>
        </row>
        <row r="58">
          <cell r="AF58" t="str">
            <v>North East London</v>
          </cell>
          <cell r="AG58" t="str">
            <v>111AH5</v>
          </cell>
          <cell r="AL58">
            <v>41944</v>
          </cell>
        </row>
        <row r="59">
          <cell r="AF59" t="str">
            <v>North Essex</v>
          </cell>
          <cell r="AG59" t="str">
            <v>111AC3</v>
          </cell>
          <cell r="AL59">
            <v>41974</v>
          </cell>
        </row>
        <row r="60">
          <cell r="AF60" t="str">
            <v>North West excluding Blackpool</v>
          </cell>
          <cell r="AG60" t="str">
            <v>111AF5</v>
          </cell>
          <cell r="AL60">
            <v>42005</v>
          </cell>
        </row>
        <row r="61">
          <cell r="AF61" t="str">
            <v>North West including Blackpool</v>
          </cell>
          <cell r="AG61" t="str">
            <v>111AF8</v>
          </cell>
          <cell r="AL61">
            <v>42036</v>
          </cell>
        </row>
        <row r="62">
          <cell r="AF62" t="str">
            <v>Northamptonshire</v>
          </cell>
          <cell r="AG62" t="str">
            <v>111AC6</v>
          </cell>
          <cell r="AL62">
            <v>42064</v>
          </cell>
        </row>
        <row r="63">
          <cell r="AF63" t="str">
            <v>Nottinghamshire</v>
          </cell>
          <cell r="AG63" t="str">
            <v>111AA4</v>
          </cell>
          <cell r="AL63">
            <v>42095</v>
          </cell>
        </row>
        <row r="64">
          <cell r="AF64" t="str">
            <v>Outer North East London</v>
          </cell>
          <cell r="AG64" t="str">
            <v>111AD6</v>
          </cell>
          <cell r="AL64">
            <v>42125</v>
          </cell>
        </row>
        <row r="65">
          <cell r="AF65" t="str">
            <v>Outer North West London</v>
          </cell>
          <cell r="AG65" t="str">
            <v>111AD4</v>
          </cell>
          <cell r="AL65">
            <v>42156</v>
          </cell>
        </row>
        <row r="66">
          <cell r="AF66" t="str">
            <v>Oxfordshire</v>
          </cell>
          <cell r="AG66" t="str">
            <v>111AB4</v>
          </cell>
          <cell r="AL66">
            <v>42186</v>
          </cell>
        </row>
        <row r="67">
          <cell r="AF67" t="str">
            <v>Somerset</v>
          </cell>
          <cell r="AG67" t="str">
            <v>111AE9</v>
          </cell>
          <cell r="AL67">
            <v>42217</v>
          </cell>
        </row>
        <row r="68">
          <cell r="AF68" t="str">
            <v>Somerset (Devon Doctors)</v>
          </cell>
          <cell r="AG68" t="str">
            <v>111AH8</v>
          </cell>
          <cell r="AL68">
            <v>42248</v>
          </cell>
        </row>
        <row r="69">
          <cell r="AF69" t="str">
            <v>South East Coast</v>
          </cell>
          <cell r="AG69" t="str">
            <v>111AE4</v>
          </cell>
          <cell r="AL69">
            <v>42278</v>
          </cell>
        </row>
        <row r="70">
          <cell r="AF70" t="str">
            <v>South East Coast excluding East Kent</v>
          </cell>
          <cell r="AG70" t="str">
            <v>111AG6</v>
          </cell>
          <cell r="AL70">
            <v>42309</v>
          </cell>
        </row>
        <row r="71">
          <cell r="AF71" t="str">
            <v>South East London</v>
          </cell>
          <cell r="AG71" t="str">
            <v>111AD7</v>
          </cell>
          <cell r="AL71">
            <v>42339</v>
          </cell>
        </row>
        <row r="72">
          <cell r="AF72" t="str">
            <v>South Essex</v>
          </cell>
          <cell r="AG72" t="str">
            <v>111AC4</v>
          </cell>
          <cell r="AL72">
            <v>42370</v>
          </cell>
        </row>
        <row r="73">
          <cell r="AF73" t="str">
            <v>South &amp; Mid Essex</v>
          </cell>
          <cell r="AG73" t="str">
            <v>111AH4</v>
          </cell>
          <cell r="AL73">
            <v>42401</v>
          </cell>
        </row>
        <row r="74">
          <cell r="AF74" t="str">
            <v>South West London</v>
          </cell>
          <cell r="AG74" t="str">
            <v>111AG5</v>
          </cell>
          <cell r="AL74">
            <v>42430</v>
          </cell>
        </row>
        <row r="75">
          <cell r="AF75" t="str">
            <v>Staffordshire</v>
          </cell>
          <cell r="AG75" t="str">
            <v>111AF4</v>
          </cell>
          <cell r="AL75">
            <v>42461</v>
          </cell>
        </row>
        <row r="76">
          <cell r="AF76" t="str">
            <v>Suffolk</v>
          </cell>
          <cell r="AG76" t="str">
            <v>111AC2</v>
          </cell>
          <cell r="AL76">
            <v>42491</v>
          </cell>
        </row>
        <row r="77">
          <cell r="AF77" t="str">
            <v>Surrey Heartlands</v>
          </cell>
          <cell r="AG77" t="str">
            <v>111AI2</v>
          </cell>
          <cell r="AL77">
            <v>42522</v>
          </cell>
        </row>
        <row r="78">
          <cell r="AF78" t="str">
            <v>Sussex and Kent (Exc. East Kent)</v>
          </cell>
          <cell r="AG78" t="str">
            <v>111AI1</v>
          </cell>
          <cell r="AL78">
            <v>42552</v>
          </cell>
        </row>
        <row r="79">
          <cell r="AF79" t="str">
            <v>Sutton &amp; Merton</v>
          </cell>
          <cell r="AG79" t="str">
            <v>111AD2</v>
          </cell>
          <cell r="AL79">
            <v>42583</v>
          </cell>
        </row>
        <row r="80">
          <cell r="AF80" t="str">
            <v>Thames Valley</v>
          </cell>
          <cell r="AG80" t="str">
            <v>111AG9</v>
          </cell>
          <cell r="AL80">
            <v>42614</v>
          </cell>
        </row>
        <row r="81">
          <cell r="AF81" t="str">
            <v>Wandsworth</v>
          </cell>
          <cell r="AG81" t="str">
            <v>111AD1</v>
          </cell>
          <cell r="AL81">
            <v>42644</v>
          </cell>
        </row>
        <row r="82">
          <cell r="AF82" t="str">
            <v>West Essex</v>
          </cell>
          <cell r="AG82" t="str">
            <v>111AH6</v>
          </cell>
          <cell r="AL82">
            <v>42675</v>
          </cell>
        </row>
        <row r="83">
          <cell r="AF83" t="str">
            <v>West Essex (HUC)</v>
          </cell>
          <cell r="AG83" t="str">
            <v>111AI3</v>
          </cell>
          <cell r="AL83">
            <v>42705</v>
          </cell>
        </row>
        <row r="84">
          <cell r="AF84" t="str">
            <v>West Midlands excluding Staffs</v>
          </cell>
          <cell r="AG84" t="str">
            <v>111AC9</v>
          </cell>
          <cell r="AL84">
            <v>42736</v>
          </cell>
        </row>
        <row r="85">
          <cell r="AF85" t="str">
            <v>Winter Contingency</v>
          </cell>
          <cell r="AG85" t="str">
            <v>111AF7</v>
          </cell>
          <cell r="AL85">
            <v>42767</v>
          </cell>
        </row>
        <row r="86">
          <cell r="AF86" t="str">
            <v>Yorkshire and Humber</v>
          </cell>
          <cell r="AG86" t="str">
            <v>111AD9</v>
          </cell>
          <cell r="AL86">
            <v>42795</v>
          </cell>
        </row>
        <row r="87">
          <cell r="AF87"/>
          <cell r="AL87">
            <v>42826</v>
          </cell>
        </row>
        <row r="88">
          <cell r="AF88" t="str">
            <v xml:space="preserve"> --PROVIDER--</v>
          </cell>
          <cell r="AL88">
            <v>42856</v>
          </cell>
        </row>
        <row r="89">
          <cell r="AF89" t="str">
            <v>Care UK</v>
          </cell>
          <cell r="AG89" t="str">
            <v>Care UK</v>
          </cell>
          <cell r="AL89">
            <v>42887</v>
          </cell>
        </row>
        <row r="90">
          <cell r="AF90" t="str">
            <v>Devon Doctors</v>
          </cell>
          <cell r="AG90" t="str">
            <v>Devon Doctors</v>
          </cell>
          <cell r="AL90">
            <v>42947</v>
          </cell>
        </row>
        <row r="91">
          <cell r="AF91" t="str">
            <v>Devon Doctors Ltd.</v>
          </cell>
          <cell r="AG91" t="str">
            <v>Devon Doctors Ltd.</v>
          </cell>
          <cell r="AL91">
            <v>42978</v>
          </cell>
        </row>
        <row r="92">
          <cell r="AF92" t="str">
            <v>Derbyshire Health United</v>
          </cell>
          <cell r="AG92" t="str">
            <v>DHU</v>
          </cell>
          <cell r="AL92">
            <v>43008</v>
          </cell>
        </row>
        <row r="93">
          <cell r="AF93" t="str">
            <v>Dorset Healthcare</v>
          </cell>
          <cell r="AG93" t="str">
            <v>DHC</v>
          </cell>
          <cell r="AL93">
            <v>43039</v>
          </cell>
        </row>
        <row r="94">
          <cell r="AF94" t="str">
            <v>FCMS</v>
          </cell>
          <cell r="AG94" t="str">
            <v>FCMS</v>
          </cell>
          <cell r="AL94">
            <v>43069</v>
          </cell>
        </row>
        <row r="95">
          <cell r="AF95" t="str">
            <v>Herts Urgent Care</v>
          </cell>
          <cell r="AG95" t="str">
            <v>HUC</v>
          </cell>
          <cell r="AL95">
            <v>43100</v>
          </cell>
        </row>
        <row r="96">
          <cell r="AF96" t="str">
            <v>Integrated Care 24</v>
          </cell>
          <cell r="AG96" t="str">
            <v>IC24</v>
          </cell>
          <cell r="AL96">
            <v>43131</v>
          </cell>
        </row>
        <row r="97">
          <cell r="AF97" t="str">
            <v>Isle of Wight NHS Trust</v>
          </cell>
          <cell r="AG97" t="str">
            <v>IOW</v>
          </cell>
          <cell r="AL97">
            <v>43159</v>
          </cell>
        </row>
        <row r="98">
          <cell r="AF98" t="str">
            <v>Kernow Health</v>
          </cell>
          <cell r="AG98" t="str">
            <v>Kernow Health</v>
          </cell>
          <cell r="AL98">
            <v>43190</v>
          </cell>
        </row>
        <row r="99">
          <cell r="AF99" t="str">
            <v>London Ambulance Service</v>
          </cell>
          <cell r="AG99" t="str">
            <v>LAS</v>
          </cell>
          <cell r="AL99">
            <v>43220</v>
          </cell>
        </row>
        <row r="100">
          <cell r="AF100" t="str">
            <v>London Central &amp; West Unscheduled Care Collaborative</v>
          </cell>
          <cell r="AG100" t="str">
            <v>LCW</v>
          </cell>
          <cell r="AL100">
            <v>43251</v>
          </cell>
        </row>
        <row r="101">
          <cell r="AF101" t="str">
            <v>Medvivo</v>
          </cell>
          <cell r="AG101" t="str">
            <v>Medvivo</v>
          </cell>
          <cell r="AL101">
            <v>43281</v>
          </cell>
        </row>
        <row r="102">
          <cell r="AF102" t="str">
            <v>North East Ambulance Service</v>
          </cell>
          <cell r="AG102" t="str">
            <v>NEAS</v>
          </cell>
          <cell r="AL102">
            <v>43312</v>
          </cell>
        </row>
        <row r="103">
          <cell r="AF103" t="str">
            <v>NHS Direct</v>
          </cell>
          <cell r="AG103" t="str">
            <v>NHS Direct</v>
          </cell>
          <cell r="AL103">
            <v>43343</v>
          </cell>
        </row>
        <row r="104">
          <cell r="AF104" t="str">
            <v>North West Ambulance Service</v>
          </cell>
          <cell r="AG104" t="str">
            <v>NWAS</v>
          </cell>
          <cell r="AL104">
            <v>43373</v>
          </cell>
        </row>
        <row r="105">
          <cell r="AF105" t="str">
            <v xml:space="preserve">Partnership of East London Co-operatives </v>
          </cell>
          <cell r="AG105" t="str">
            <v>PELC</v>
          </cell>
          <cell r="AL105">
            <v>43404</v>
          </cell>
        </row>
        <row r="106">
          <cell r="AF106" t="str">
            <v>Primecare</v>
          </cell>
          <cell r="AG106" t="str">
            <v>Primecare</v>
          </cell>
          <cell r="AL106">
            <v>43434</v>
          </cell>
        </row>
        <row r="107">
          <cell r="AF107" t="str">
            <v>South Central Ambulance Service</v>
          </cell>
          <cell r="AG107" t="str">
            <v>SCAS</v>
          </cell>
          <cell r="AL107">
            <v>43465</v>
          </cell>
        </row>
        <row r="108">
          <cell r="AF108" t="str">
            <v>South East Coast Ambulance Service</v>
          </cell>
          <cell r="AG108" t="str">
            <v>SECAmb</v>
          </cell>
          <cell r="AL108">
            <v>43496</v>
          </cell>
        </row>
        <row r="109">
          <cell r="AF109" t="str">
            <v>South West Ambulance Service</v>
          </cell>
          <cell r="AG109" t="str">
            <v>SWAS</v>
          </cell>
          <cell r="AL109">
            <v>43524</v>
          </cell>
        </row>
        <row r="110">
          <cell r="AF110" t="str">
            <v>Vocare</v>
          </cell>
          <cell r="AG110" t="str">
            <v>Vocare</v>
          </cell>
          <cell r="AL110">
            <v>43555</v>
          </cell>
        </row>
        <row r="111">
          <cell r="AF111" t="str">
            <v>Yorkshire Ambulance Service</v>
          </cell>
          <cell r="AG111" t="str">
            <v>YAS</v>
          </cell>
          <cell r="AL111">
            <v>43585</v>
          </cell>
        </row>
        <row r="112">
          <cell r="AF112"/>
          <cell r="AL112">
            <v>43616</v>
          </cell>
        </row>
        <row r="113">
          <cell r="AL113">
            <v>43646</v>
          </cell>
        </row>
        <row r="114">
          <cell r="AL114">
            <v>43677</v>
          </cell>
        </row>
        <row r="115">
          <cell r="AL115">
            <v>43708</v>
          </cell>
        </row>
        <row r="116">
          <cell r="AL116">
            <v>43738</v>
          </cell>
        </row>
        <row r="117">
          <cell r="AL117"/>
        </row>
        <row r="118">
          <cell r="AL118"/>
        </row>
        <row r="119">
          <cell r="AL119"/>
        </row>
        <row r="120">
          <cell r="AL120"/>
        </row>
        <row r="121">
          <cell r="AL121"/>
        </row>
        <row r="122">
          <cell r="AL122"/>
        </row>
        <row r="123">
          <cell r="AL123"/>
        </row>
        <row r="124">
          <cell r="AL124"/>
        </row>
        <row r="125">
          <cell r="AL125"/>
        </row>
        <row r="126">
          <cell r="AL126"/>
        </row>
        <row r="127">
          <cell r="AL127"/>
        </row>
        <row r="128">
          <cell r="AL128"/>
        </row>
        <row r="129">
          <cell r="AL129"/>
        </row>
        <row r="130">
          <cell r="AL130"/>
        </row>
        <row r="131">
          <cell r="AL131"/>
        </row>
        <row r="132">
          <cell r="AL132"/>
        </row>
        <row r="133">
          <cell r="AL133"/>
        </row>
        <row r="134">
          <cell r="AL134"/>
        </row>
        <row r="135">
          <cell r="AL135"/>
        </row>
        <row r="136">
          <cell r="AL136"/>
        </row>
        <row r="137">
          <cell r="AL137"/>
        </row>
        <row r="138">
          <cell r="AL138"/>
        </row>
        <row r="139">
          <cell r="AL139"/>
        </row>
        <row r="140">
          <cell r="AL140"/>
        </row>
        <row r="141">
          <cell r="AL141"/>
        </row>
        <row r="142">
          <cell r="AL142"/>
        </row>
        <row r="143">
          <cell r="AL143"/>
        </row>
        <row r="144">
          <cell r="AL144"/>
        </row>
        <row r="145">
          <cell r="AL145"/>
        </row>
        <row r="146">
          <cell r="AL146"/>
        </row>
        <row r="147">
          <cell r="AL147"/>
        </row>
        <row r="148">
          <cell r="AL148"/>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new-from-april-2021/" TargetMode="External"/><Relationship Id="rId2" Type="http://schemas.openxmlformats.org/officeDocument/2006/relationships/hyperlink" Target="https://www.england.nhs.uk/statistics/statistical-work-areas/iucadc-new-from-april-2021/" TargetMode="External"/><Relationship Id="rId1" Type="http://schemas.openxmlformats.org/officeDocument/2006/relationships/hyperlink" Target="mailto:england.nhsdata@nhs.ne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FF0000"/>
  </sheetPr>
  <dimension ref="A1:S28"/>
  <sheetViews>
    <sheetView showGridLines="0" tabSelected="1" zoomScaleNormal="100" workbookViewId="0"/>
  </sheetViews>
  <sheetFormatPr defaultColWidth="9.1796875" defaultRowHeight="12.5" x14ac:dyDescent="0.25"/>
  <cols>
    <col min="1" max="1" width="16.54296875" style="5" bestFit="1" customWidth="1"/>
    <col min="2" max="2" width="25" style="5" bestFit="1" customWidth="1"/>
    <col min="3" max="16384" width="9.1796875" style="5"/>
  </cols>
  <sheetData>
    <row r="1" spans="1:19" ht="13" x14ac:dyDescent="0.3">
      <c r="A1" s="6"/>
    </row>
    <row r="2" spans="1:19" ht="15.5" x14ac:dyDescent="0.35">
      <c r="A2" s="37" t="s">
        <v>135</v>
      </c>
    </row>
    <row r="3" spans="1:19" ht="14.5" x14ac:dyDescent="0.35">
      <c r="A3"/>
      <c r="B3"/>
      <c r="C3"/>
      <c r="D3"/>
      <c r="E3"/>
      <c r="F3"/>
      <c r="G3"/>
    </row>
    <row r="4" spans="1:19" ht="14" x14ac:dyDescent="0.3">
      <c r="A4" s="35" t="s">
        <v>136</v>
      </c>
    </row>
    <row r="5" spans="1:19" x14ac:dyDescent="0.25">
      <c r="A5" s="219" t="s">
        <v>142</v>
      </c>
      <c r="B5" s="219"/>
      <c r="C5" s="219"/>
      <c r="D5" s="219"/>
      <c r="E5" s="219"/>
      <c r="F5" s="219"/>
      <c r="G5" s="219"/>
      <c r="H5" s="219"/>
      <c r="I5" s="219"/>
      <c r="J5" s="219"/>
      <c r="K5" s="219"/>
      <c r="L5" s="219"/>
      <c r="M5" s="219"/>
      <c r="N5" s="219"/>
      <c r="O5" s="219"/>
      <c r="P5" s="219"/>
      <c r="Q5" s="219"/>
      <c r="R5" s="219"/>
      <c r="S5" s="219"/>
    </row>
    <row r="6" spans="1:19" x14ac:dyDescent="0.25">
      <c r="A6" s="219"/>
      <c r="B6" s="219"/>
      <c r="C6" s="219"/>
      <c r="D6" s="219"/>
      <c r="E6" s="219"/>
      <c r="F6" s="219"/>
      <c r="G6" s="219"/>
      <c r="H6" s="219"/>
      <c r="I6" s="219"/>
      <c r="J6" s="219"/>
      <c r="K6" s="219"/>
      <c r="L6" s="219"/>
      <c r="M6" s="219"/>
      <c r="N6" s="219"/>
      <c r="O6" s="219"/>
      <c r="P6" s="219"/>
      <c r="Q6" s="219"/>
      <c r="R6" s="219"/>
      <c r="S6" s="219"/>
    </row>
    <row r="7" spans="1:19" x14ac:dyDescent="0.25">
      <c r="A7" s="219"/>
      <c r="B7" s="219"/>
      <c r="C7" s="219"/>
      <c r="D7" s="219"/>
      <c r="E7" s="219"/>
      <c r="F7" s="219"/>
      <c r="G7" s="219"/>
      <c r="H7" s="219"/>
      <c r="I7" s="219"/>
      <c r="J7" s="219"/>
      <c r="K7" s="219"/>
      <c r="L7" s="219"/>
      <c r="M7" s="219"/>
      <c r="N7" s="219"/>
      <c r="O7" s="219"/>
      <c r="P7" s="219"/>
      <c r="Q7" s="219"/>
      <c r="R7" s="219"/>
      <c r="S7" s="219"/>
    </row>
    <row r="8" spans="1:19" x14ac:dyDescent="0.25">
      <c r="A8" s="219"/>
      <c r="B8" s="219"/>
      <c r="C8" s="219"/>
      <c r="D8" s="219"/>
      <c r="E8" s="219"/>
      <c r="F8" s="219"/>
      <c r="G8" s="219"/>
      <c r="H8" s="219"/>
      <c r="I8" s="219"/>
      <c r="J8" s="219"/>
      <c r="K8" s="219"/>
      <c r="L8" s="219"/>
      <c r="M8" s="219"/>
      <c r="N8" s="219"/>
      <c r="O8" s="219"/>
      <c r="P8" s="219"/>
      <c r="Q8" s="219"/>
      <c r="R8" s="219"/>
      <c r="S8" s="219"/>
    </row>
    <row r="9" spans="1:19" ht="38.25" customHeight="1" x14ac:dyDescent="0.25">
      <c r="A9" s="219"/>
      <c r="B9" s="219"/>
      <c r="C9" s="219"/>
      <c r="D9" s="219"/>
      <c r="E9" s="219"/>
      <c r="F9" s="219"/>
      <c r="G9" s="219"/>
      <c r="H9" s="219"/>
      <c r="I9" s="219"/>
      <c r="J9" s="219"/>
      <c r="K9" s="219"/>
      <c r="L9" s="219"/>
      <c r="M9" s="219"/>
      <c r="N9" s="219"/>
      <c r="O9" s="219"/>
      <c r="P9" s="219"/>
      <c r="Q9" s="219"/>
      <c r="R9" s="219"/>
      <c r="S9" s="219"/>
    </row>
    <row r="11" spans="1:19" ht="14.5" x14ac:dyDescent="0.35">
      <c r="A11" s="35" t="s">
        <v>143</v>
      </c>
      <c r="B11" s="213"/>
    </row>
    <row r="12" spans="1:19" x14ac:dyDescent="0.25">
      <c r="A12" s="219" t="s">
        <v>144</v>
      </c>
      <c r="B12" s="219"/>
      <c r="C12" s="219"/>
      <c r="D12" s="219"/>
      <c r="E12" s="219"/>
      <c r="F12" s="219"/>
      <c r="G12" s="219"/>
      <c r="H12" s="219"/>
      <c r="I12" s="219"/>
      <c r="J12" s="219"/>
      <c r="K12" s="219"/>
      <c r="L12" s="219"/>
      <c r="M12" s="219"/>
      <c r="N12" s="219"/>
      <c r="O12" s="219"/>
      <c r="P12" s="219"/>
      <c r="Q12" s="219"/>
      <c r="R12" s="219"/>
      <c r="S12" s="219"/>
    </row>
    <row r="13" spans="1:19" x14ac:dyDescent="0.25">
      <c r="A13" s="219"/>
      <c r="B13" s="219"/>
      <c r="C13" s="219"/>
      <c r="D13" s="219"/>
      <c r="E13" s="219"/>
      <c r="F13" s="219"/>
      <c r="G13" s="219"/>
      <c r="H13" s="219"/>
      <c r="I13" s="219"/>
      <c r="J13" s="219"/>
      <c r="K13" s="219"/>
      <c r="L13" s="219"/>
      <c r="M13" s="219"/>
      <c r="N13" s="219"/>
      <c r="O13" s="219"/>
      <c r="P13" s="219"/>
      <c r="Q13" s="219"/>
      <c r="R13" s="219"/>
      <c r="S13" s="219"/>
    </row>
    <row r="14" spans="1:19" x14ac:dyDescent="0.25">
      <c r="A14" s="219"/>
      <c r="B14" s="219"/>
      <c r="C14" s="219"/>
      <c r="D14" s="219"/>
      <c r="E14" s="219"/>
      <c r="F14" s="219"/>
      <c r="G14" s="219"/>
      <c r="H14" s="219"/>
      <c r="I14" s="219"/>
      <c r="J14" s="219"/>
      <c r="K14" s="219"/>
      <c r="L14" s="219"/>
      <c r="M14" s="219"/>
      <c r="N14" s="219"/>
      <c r="O14" s="219"/>
      <c r="P14" s="219"/>
      <c r="Q14" s="219"/>
      <c r="R14" s="219"/>
      <c r="S14" s="219"/>
    </row>
    <row r="15" spans="1:19" x14ac:dyDescent="0.25">
      <c r="A15" s="219"/>
      <c r="B15" s="219"/>
      <c r="C15" s="219"/>
      <c r="D15" s="219"/>
      <c r="E15" s="219"/>
      <c r="F15" s="219"/>
      <c r="G15" s="219"/>
      <c r="H15" s="219"/>
      <c r="I15" s="219"/>
      <c r="J15" s="219"/>
      <c r="K15" s="219"/>
      <c r="L15" s="219"/>
      <c r="M15" s="219"/>
      <c r="N15" s="219"/>
      <c r="O15" s="219"/>
      <c r="P15" s="219"/>
      <c r="Q15" s="219"/>
      <c r="R15" s="219"/>
      <c r="S15" s="219"/>
    </row>
    <row r="16" spans="1:19" x14ac:dyDescent="0.25">
      <c r="A16" s="219"/>
      <c r="B16" s="219"/>
      <c r="C16" s="219"/>
      <c r="D16" s="219"/>
      <c r="E16" s="219"/>
      <c r="F16" s="219"/>
      <c r="G16" s="219"/>
      <c r="H16" s="219"/>
      <c r="I16" s="219"/>
      <c r="J16" s="219"/>
      <c r="K16" s="219"/>
      <c r="L16" s="219"/>
      <c r="M16" s="219"/>
      <c r="N16" s="219"/>
      <c r="O16" s="219"/>
      <c r="P16" s="219"/>
      <c r="Q16" s="219"/>
      <c r="R16" s="219"/>
      <c r="S16" s="219"/>
    </row>
    <row r="17" spans="1:18" ht="12.75" customHeight="1" x14ac:dyDescent="0.25">
      <c r="A17" s="31" t="s">
        <v>145</v>
      </c>
      <c r="B17" s="33"/>
      <c r="C17" s="33"/>
      <c r="D17" s="33"/>
      <c r="E17" s="33"/>
      <c r="F17" s="33"/>
      <c r="G17" s="33"/>
      <c r="H17" s="33"/>
      <c r="I17" s="33"/>
      <c r="J17" s="220" t="s">
        <v>1052</v>
      </c>
      <c r="K17" s="220"/>
      <c r="L17" s="220"/>
      <c r="M17" s="220"/>
      <c r="N17" s="220"/>
      <c r="O17" s="220"/>
      <c r="P17" s="220"/>
      <c r="Q17" s="220"/>
      <c r="R17" s="220"/>
    </row>
    <row r="18" spans="1:18" x14ac:dyDescent="0.25">
      <c r="A18" s="34" t="s">
        <v>146</v>
      </c>
      <c r="B18" s="33"/>
      <c r="C18" s="33"/>
      <c r="D18" s="33"/>
      <c r="E18" s="33"/>
      <c r="F18" s="33"/>
      <c r="G18" s="33"/>
      <c r="H18" s="33"/>
      <c r="I18" s="33"/>
      <c r="J18" s="33"/>
      <c r="K18" s="33"/>
      <c r="L18" s="33"/>
    </row>
    <row r="20" spans="1:18" ht="13" x14ac:dyDescent="0.3">
      <c r="A20" s="4" t="s">
        <v>130</v>
      </c>
      <c r="B20" s="7" t="s">
        <v>131</v>
      </c>
    </row>
    <row r="21" spans="1:18" x14ac:dyDescent="0.25">
      <c r="B21" s="5" t="s">
        <v>132</v>
      </c>
    </row>
    <row r="22" spans="1:18" ht="14.5" x14ac:dyDescent="0.35">
      <c r="B22" s="213" t="s">
        <v>133</v>
      </c>
    </row>
    <row r="24" spans="1:18" ht="13" x14ac:dyDescent="0.3">
      <c r="A24" s="4" t="s">
        <v>134</v>
      </c>
      <c r="B24" s="8">
        <f>VLOOKUP(MAX(Raw!$A:$A),Refs!$M$2:$N$44,2,FALSE)</f>
        <v>44385</v>
      </c>
    </row>
    <row r="25" spans="1:18" x14ac:dyDescent="0.25">
      <c r="A25" s="214" t="s">
        <v>1052</v>
      </c>
    </row>
    <row r="26" spans="1:18" x14ac:dyDescent="0.25">
      <c r="A26" s="215"/>
    </row>
    <row r="27" spans="1:18" x14ac:dyDescent="0.25">
      <c r="B27" s="28"/>
    </row>
    <row r="28" spans="1:18" ht="14" x14ac:dyDescent="0.3">
      <c r="A28" s="35" t="s">
        <v>475</v>
      </c>
    </row>
  </sheetData>
  <mergeCells count="3">
    <mergeCell ref="A5:S9"/>
    <mergeCell ref="A12:S16"/>
    <mergeCell ref="J17:R17"/>
  </mergeCells>
  <conditionalFormatting sqref="B16">
    <cfRule type="cellIs" dxfId="160" priority="2" operator="equal">
      <formula>0</formula>
    </cfRule>
  </conditionalFormatting>
  <conditionalFormatting sqref="B27">
    <cfRule type="cellIs" dxfId="159" priority="1" operator="equal">
      <formula>0</formula>
    </cfRule>
  </conditionalFormatting>
  <hyperlinks>
    <hyperlink ref="B22" r:id="rId1" xr:uid="{B2CA89B8-5A21-4A50-BE2A-C325489E61E3}"/>
    <hyperlink ref="A25" r:id="rId2" xr:uid="{E499EE0C-01CA-40FA-8C9E-882BF7CE1F7E}"/>
    <hyperlink ref="J17:R17" r:id="rId3" display="https://www.england.nhs.uk/statistics/statistical-work-areas/iucadc-new-from-april-2021/" xr:uid="{A31B6462-3A14-4B8F-A0A9-C2B9479A91C2}"/>
  </hyperlinks>
  <pageMargins left="0.7" right="0.7" top="0.75" bottom="0.75" header="0.3" footer="0.3"/>
  <pageSetup paperSize="9" orientation="portrait" horizontalDpi="90" verticalDpi="9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18"/>
  <sheetViews>
    <sheetView workbookViewId="0"/>
  </sheetViews>
  <sheetFormatPr defaultRowHeight="14.5" x14ac:dyDescent="0.35"/>
  <cols>
    <col min="2" max="2" width="52.1796875" bestFit="1" customWidth="1"/>
    <col min="3" max="3" width="59.453125" bestFit="1" customWidth="1"/>
    <col min="7" max="7" width="33" customWidth="1"/>
    <col min="11" max="11" width="10.54296875" bestFit="1" customWidth="1"/>
    <col min="13" max="14" width="10.7265625" bestFit="1" customWidth="1"/>
    <col min="19" max="19" width="16.54296875" customWidth="1"/>
  </cols>
  <sheetData>
    <row r="1" spans="1:21" x14ac:dyDescent="0.35">
      <c r="A1" s="1" t="s">
        <v>0</v>
      </c>
      <c r="B1" s="1"/>
      <c r="C1" t="s">
        <v>774</v>
      </c>
      <c r="D1" s="1"/>
      <c r="E1" s="1"/>
      <c r="F1" s="1" t="s">
        <v>1</v>
      </c>
      <c r="G1" s="1"/>
      <c r="I1" s="1"/>
      <c r="J1" s="1"/>
      <c r="K1" s="1" t="s">
        <v>2</v>
      </c>
      <c r="M1" s="1" t="s">
        <v>473</v>
      </c>
      <c r="N1" s="1" t="s">
        <v>474</v>
      </c>
      <c r="P1" s="59" t="s">
        <v>799</v>
      </c>
      <c r="Q1" s="59" t="s">
        <v>800</v>
      </c>
      <c r="R1" s="59" t="s">
        <v>773</v>
      </c>
      <c r="S1" s="59" t="s">
        <v>126</v>
      </c>
      <c r="T1" s="59" t="s">
        <v>801</v>
      </c>
      <c r="U1" s="59" t="s">
        <v>129</v>
      </c>
    </row>
    <row r="2" spans="1:21" x14ac:dyDescent="0.35">
      <c r="A2" t="s">
        <v>124</v>
      </c>
      <c r="B2" t="s">
        <v>3</v>
      </c>
      <c r="C2" t="s">
        <v>3</v>
      </c>
      <c r="D2" t="s">
        <v>125</v>
      </c>
      <c r="F2" s="7" t="s">
        <v>756</v>
      </c>
      <c r="G2" s="7" t="s">
        <v>4</v>
      </c>
      <c r="K2" s="41">
        <v>44287</v>
      </c>
      <c r="M2" s="2">
        <v>44287</v>
      </c>
      <c r="N2" s="2">
        <v>44357</v>
      </c>
      <c r="P2" s="60" t="s">
        <v>15</v>
      </c>
      <c r="Q2" s="49" t="s">
        <v>16</v>
      </c>
      <c r="R2" s="49" t="s">
        <v>88</v>
      </c>
      <c r="S2" s="49" t="s">
        <v>6</v>
      </c>
      <c r="T2" s="49" t="s">
        <v>112</v>
      </c>
      <c r="U2" s="49" t="s">
        <v>113</v>
      </c>
    </row>
    <row r="3" spans="1:21" x14ac:dyDescent="0.35">
      <c r="B3" s="3" t="s">
        <v>128</v>
      </c>
      <c r="C3" s="3" t="s">
        <v>128</v>
      </c>
      <c r="F3" s="7" t="s">
        <v>757</v>
      </c>
      <c r="G3" s="7" t="s">
        <v>5</v>
      </c>
      <c r="K3" s="41">
        <v>44317</v>
      </c>
      <c r="M3" s="2">
        <v>44317</v>
      </c>
      <c r="N3" s="2">
        <v>44385</v>
      </c>
      <c r="P3" s="60" t="s">
        <v>80</v>
      </c>
      <c r="Q3" s="49" t="s">
        <v>81</v>
      </c>
      <c r="R3" s="49" t="s">
        <v>88</v>
      </c>
      <c r="S3" s="49" t="s">
        <v>6</v>
      </c>
      <c r="T3" s="49" t="s">
        <v>89</v>
      </c>
      <c r="U3" s="49" t="s">
        <v>90</v>
      </c>
    </row>
    <row r="4" spans="1:21" x14ac:dyDescent="0.35">
      <c r="A4" s="61" t="s">
        <v>88</v>
      </c>
      <c r="B4" t="s">
        <v>6</v>
      </c>
      <c r="C4" t="str">
        <f>B4</f>
        <v>North East and Yorkshire</v>
      </c>
      <c r="D4" t="s">
        <v>126</v>
      </c>
      <c r="F4" s="7" t="s">
        <v>758</v>
      </c>
      <c r="G4" s="7" t="s">
        <v>7</v>
      </c>
      <c r="K4" s="41">
        <v>44348</v>
      </c>
      <c r="M4" s="2">
        <v>44348</v>
      </c>
      <c r="N4" s="2">
        <v>44420</v>
      </c>
      <c r="P4" s="60" t="s">
        <v>782</v>
      </c>
      <c r="Q4" s="49" t="s">
        <v>783</v>
      </c>
      <c r="R4" s="49" t="s">
        <v>114</v>
      </c>
      <c r="S4" s="49" t="s">
        <v>8</v>
      </c>
      <c r="T4" s="49" t="s">
        <v>235</v>
      </c>
      <c r="U4" s="49" t="s">
        <v>784</v>
      </c>
    </row>
    <row r="5" spans="1:21" x14ac:dyDescent="0.35">
      <c r="A5" s="61" t="s">
        <v>114</v>
      </c>
      <c r="B5" s="61" t="s">
        <v>8</v>
      </c>
      <c r="C5" t="str">
        <f t="shared" ref="C5:C32" si="0">B5</f>
        <v>North West</v>
      </c>
      <c r="D5" t="s">
        <v>126</v>
      </c>
      <c r="F5" s="7" t="s">
        <v>759</v>
      </c>
      <c r="G5" s="7" t="s">
        <v>545</v>
      </c>
      <c r="K5" s="41">
        <v>44378</v>
      </c>
      <c r="M5" s="2">
        <v>44378</v>
      </c>
      <c r="N5" s="2">
        <v>44448</v>
      </c>
      <c r="P5" s="60" t="s">
        <v>797</v>
      </c>
      <c r="Q5" s="49" t="s">
        <v>798</v>
      </c>
      <c r="R5" s="49" t="s">
        <v>97</v>
      </c>
      <c r="S5" s="49" t="s">
        <v>9</v>
      </c>
      <c r="T5" s="49" t="s">
        <v>89</v>
      </c>
      <c r="U5" s="49" t="s">
        <v>90</v>
      </c>
    </row>
    <row r="6" spans="1:21" x14ac:dyDescent="0.35">
      <c r="A6" s="61" t="s">
        <v>97</v>
      </c>
      <c r="B6" s="61" t="s">
        <v>9</v>
      </c>
      <c r="C6" t="str">
        <f>B6</f>
        <v>Midlands</v>
      </c>
      <c r="D6" t="s">
        <v>126</v>
      </c>
      <c r="F6" s="7" t="s">
        <v>760</v>
      </c>
      <c r="G6" s="7" t="s">
        <v>14</v>
      </c>
      <c r="K6" s="41">
        <v>44409</v>
      </c>
      <c r="M6" s="2">
        <v>44409</v>
      </c>
      <c r="N6" s="2">
        <v>44483</v>
      </c>
      <c r="P6" s="60" t="s">
        <v>793</v>
      </c>
      <c r="Q6" s="49" t="s">
        <v>794</v>
      </c>
      <c r="R6" s="49" t="s">
        <v>97</v>
      </c>
      <c r="S6" s="49" t="s">
        <v>9</v>
      </c>
      <c r="T6" s="49" t="s">
        <v>795</v>
      </c>
      <c r="U6" s="49" t="s">
        <v>784</v>
      </c>
    </row>
    <row r="7" spans="1:21" x14ac:dyDescent="0.35">
      <c r="A7" s="61" t="s">
        <v>100</v>
      </c>
      <c r="B7" s="61" t="s">
        <v>10</v>
      </c>
      <c r="C7" t="str">
        <f>B7</f>
        <v>East of England</v>
      </c>
      <c r="D7" t="s">
        <v>126</v>
      </c>
      <c r="F7" s="7" t="s">
        <v>761</v>
      </c>
      <c r="G7" s="7" t="s">
        <v>17</v>
      </c>
      <c r="K7" s="41">
        <v>44440</v>
      </c>
      <c r="M7" s="2">
        <v>44440</v>
      </c>
      <c r="N7" s="2">
        <v>44511</v>
      </c>
      <c r="P7" s="60" t="s">
        <v>789</v>
      </c>
      <c r="Q7" s="49" t="s">
        <v>790</v>
      </c>
      <c r="R7" s="49" t="s">
        <v>97</v>
      </c>
      <c r="S7" s="49" t="s">
        <v>9</v>
      </c>
      <c r="T7" s="49" t="s">
        <v>791</v>
      </c>
      <c r="U7" s="49" t="s">
        <v>802</v>
      </c>
    </row>
    <row r="8" spans="1:21" x14ac:dyDescent="0.35">
      <c r="A8" s="61" t="s">
        <v>94</v>
      </c>
      <c r="B8" s="61" t="s">
        <v>11</v>
      </c>
      <c r="C8" t="str">
        <f>B8</f>
        <v>London</v>
      </c>
      <c r="D8" t="s">
        <v>126</v>
      </c>
      <c r="F8" s="7" t="s">
        <v>548</v>
      </c>
      <c r="G8" s="7" t="s">
        <v>547</v>
      </c>
      <c r="K8" s="41">
        <v>44470</v>
      </c>
      <c r="M8" s="2">
        <v>44470</v>
      </c>
      <c r="N8" s="2">
        <v>44539</v>
      </c>
      <c r="P8" s="60" t="s">
        <v>32</v>
      </c>
      <c r="Q8" s="49" t="s">
        <v>33</v>
      </c>
      <c r="R8" s="49" t="s">
        <v>97</v>
      </c>
      <c r="S8" s="49" t="s">
        <v>9</v>
      </c>
      <c r="T8" s="49" t="s">
        <v>98</v>
      </c>
      <c r="U8" s="49" t="s">
        <v>99</v>
      </c>
    </row>
    <row r="9" spans="1:21" x14ac:dyDescent="0.35">
      <c r="A9" s="61" t="s">
        <v>103</v>
      </c>
      <c r="B9" s="61" t="s">
        <v>12</v>
      </c>
      <c r="C9" t="str">
        <f>B9</f>
        <v>South East</v>
      </c>
      <c r="D9" t="s">
        <v>126</v>
      </c>
      <c r="F9" s="7" t="s">
        <v>549</v>
      </c>
      <c r="G9" s="7" t="s">
        <v>18</v>
      </c>
      <c r="K9" s="41">
        <v>44501</v>
      </c>
      <c r="M9" s="2">
        <v>44501</v>
      </c>
      <c r="N9" s="2">
        <v>44574</v>
      </c>
      <c r="P9" s="60" t="s">
        <v>785</v>
      </c>
      <c r="Q9" s="49" t="s">
        <v>786</v>
      </c>
      <c r="R9" s="49" t="s">
        <v>97</v>
      </c>
      <c r="S9" s="49" t="s">
        <v>9</v>
      </c>
      <c r="T9" s="49" t="s">
        <v>500</v>
      </c>
      <c r="U9" s="49" t="s">
        <v>788</v>
      </c>
    </row>
    <row r="10" spans="1:21" x14ac:dyDescent="0.35">
      <c r="A10" s="61" t="s">
        <v>91</v>
      </c>
      <c r="B10" s="61" t="s">
        <v>13</v>
      </c>
      <c r="C10" t="str">
        <f>B10</f>
        <v>South West</v>
      </c>
      <c r="D10" t="s">
        <v>126</v>
      </c>
      <c r="F10" s="7" t="s">
        <v>550</v>
      </c>
      <c r="G10" s="7" t="s">
        <v>20</v>
      </c>
      <c r="K10" s="41">
        <v>44531</v>
      </c>
      <c r="M10" s="2">
        <v>44531</v>
      </c>
      <c r="N10" s="2">
        <v>44602</v>
      </c>
      <c r="P10" s="60" t="s">
        <v>48</v>
      </c>
      <c r="Q10" s="49" t="s">
        <v>49</v>
      </c>
      <c r="R10" s="49" t="s">
        <v>97</v>
      </c>
      <c r="S10" s="49" t="s">
        <v>9</v>
      </c>
      <c r="T10" s="49" t="s">
        <v>121</v>
      </c>
      <c r="U10" s="49" t="s">
        <v>122</v>
      </c>
    </row>
    <row r="11" spans="1:21" x14ac:dyDescent="0.35">
      <c r="B11" s="3" t="s">
        <v>128</v>
      </c>
      <c r="C11" t="str">
        <f t="shared" si="0"/>
        <v>-----------</v>
      </c>
      <c r="F11" s="7" t="s">
        <v>551</v>
      </c>
      <c r="G11" s="7" t="s">
        <v>559</v>
      </c>
      <c r="K11" s="41">
        <v>44562</v>
      </c>
      <c r="M11" s="2">
        <v>44562</v>
      </c>
      <c r="N11" s="2">
        <v>44630</v>
      </c>
      <c r="P11" s="60" t="s">
        <v>82</v>
      </c>
      <c r="Q11" s="49" t="s">
        <v>83</v>
      </c>
      <c r="R11" s="49" t="s">
        <v>97</v>
      </c>
      <c r="S11" s="49" t="s">
        <v>9</v>
      </c>
      <c r="T11" s="49" t="s">
        <v>472</v>
      </c>
      <c r="U11" s="49" t="s">
        <v>333</v>
      </c>
    </row>
    <row r="12" spans="1:21" x14ac:dyDescent="0.35">
      <c r="A12" t="s">
        <v>791</v>
      </c>
      <c r="B12" t="s">
        <v>1046</v>
      </c>
      <c r="C12" t="str">
        <f t="shared" si="0"/>
        <v>Arden GEM</v>
      </c>
      <c r="D12" t="s">
        <v>129</v>
      </c>
      <c r="F12" s="7" t="s">
        <v>552</v>
      </c>
      <c r="G12" s="7" t="s">
        <v>23</v>
      </c>
      <c r="K12" s="41">
        <v>44593</v>
      </c>
      <c r="M12" s="2">
        <v>44593</v>
      </c>
      <c r="N12" s="2">
        <v>44665</v>
      </c>
      <c r="P12" s="60" t="s">
        <v>30</v>
      </c>
      <c r="Q12" s="49" t="s">
        <v>31</v>
      </c>
      <c r="R12" s="49" t="s">
        <v>100</v>
      </c>
      <c r="S12" s="49" t="s">
        <v>10</v>
      </c>
      <c r="T12" s="49" t="s">
        <v>119</v>
      </c>
      <c r="U12" s="49" t="s">
        <v>120</v>
      </c>
    </row>
    <row r="13" spans="1:21" x14ac:dyDescent="0.35">
      <c r="A13" t="s">
        <v>92</v>
      </c>
      <c r="B13" t="s">
        <v>93</v>
      </c>
      <c r="C13" t="str">
        <f t="shared" si="0"/>
        <v>BRISDOC</v>
      </c>
      <c r="D13" t="s">
        <v>129</v>
      </c>
      <c r="F13" s="7" t="s">
        <v>553</v>
      </c>
      <c r="G13" s="7" t="s">
        <v>560</v>
      </c>
      <c r="K13" s="41">
        <v>44621</v>
      </c>
      <c r="M13" s="2">
        <v>44621</v>
      </c>
      <c r="N13" s="2">
        <v>44693</v>
      </c>
      <c r="P13" s="60" t="s">
        <v>25</v>
      </c>
      <c r="Q13" s="49" t="s">
        <v>26</v>
      </c>
      <c r="R13" s="49" t="s">
        <v>100</v>
      </c>
      <c r="S13" s="49" t="s">
        <v>10</v>
      </c>
      <c r="T13" s="49" t="s">
        <v>119</v>
      </c>
      <c r="U13" s="49" t="s">
        <v>120</v>
      </c>
    </row>
    <row r="14" spans="1:21" x14ac:dyDescent="0.35">
      <c r="A14" t="s">
        <v>101</v>
      </c>
      <c r="B14" t="s">
        <v>19</v>
      </c>
      <c r="C14" t="str">
        <f t="shared" si="0"/>
        <v>Devon Doctors</v>
      </c>
      <c r="D14" t="s">
        <v>129</v>
      </c>
      <c r="F14" s="7" t="s">
        <v>554</v>
      </c>
      <c r="G14" s="7" t="s">
        <v>561</v>
      </c>
      <c r="K14" s="41">
        <v>44652</v>
      </c>
      <c r="M14" s="2">
        <v>44652</v>
      </c>
      <c r="N14" s="2">
        <v>44721</v>
      </c>
      <c r="P14" s="60" t="s">
        <v>52</v>
      </c>
      <c r="Q14" s="49" t="s">
        <v>53</v>
      </c>
      <c r="R14" s="49" t="s">
        <v>100</v>
      </c>
      <c r="S14" s="49" t="s">
        <v>10</v>
      </c>
      <c r="T14" s="49" t="s">
        <v>119</v>
      </c>
      <c r="U14" s="49" t="s">
        <v>120</v>
      </c>
    </row>
    <row r="15" spans="1:21" x14ac:dyDescent="0.35">
      <c r="A15" t="s">
        <v>108</v>
      </c>
      <c r="B15" t="s">
        <v>109</v>
      </c>
      <c r="C15" t="str">
        <f t="shared" si="0"/>
        <v>DHC</v>
      </c>
      <c r="D15" t="s">
        <v>129</v>
      </c>
      <c r="F15" s="7" t="s">
        <v>555</v>
      </c>
      <c r="G15" s="7" t="s">
        <v>562</v>
      </c>
      <c r="K15" s="41">
        <v>44682</v>
      </c>
      <c r="M15" s="2">
        <v>44682</v>
      </c>
      <c r="N15" s="2">
        <v>44756</v>
      </c>
      <c r="P15" s="60" t="s">
        <v>60</v>
      </c>
      <c r="Q15" s="49" t="s">
        <v>61</v>
      </c>
      <c r="R15" s="49" t="s">
        <v>100</v>
      </c>
      <c r="S15" s="49" t="s">
        <v>10</v>
      </c>
      <c r="T15" s="49" t="s">
        <v>104</v>
      </c>
      <c r="U15" s="49" t="s">
        <v>105</v>
      </c>
    </row>
    <row r="16" spans="1:21" x14ac:dyDescent="0.35">
      <c r="A16" t="s">
        <v>98</v>
      </c>
      <c r="B16" t="s">
        <v>99</v>
      </c>
      <c r="C16" t="str">
        <f t="shared" si="0"/>
        <v>DHU</v>
      </c>
      <c r="D16" t="s">
        <v>129</v>
      </c>
      <c r="F16" s="7" t="s">
        <v>556</v>
      </c>
      <c r="G16" s="7" t="s">
        <v>24</v>
      </c>
      <c r="K16" s="41">
        <v>44713</v>
      </c>
      <c r="M16" s="2">
        <v>44713</v>
      </c>
      <c r="N16" s="2">
        <v>44784</v>
      </c>
      <c r="P16" s="60" t="s">
        <v>35</v>
      </c>
      <c r="Q16" s="49" t="s">
        <v>36</v>
      </c>
      <c r="R16" s="49" t="s">
        <v>100</v>
      </c>
      <c r="S16" s="49" t="s">
        <v>10</v>
      </c>
      <c r="T16" s="49" t="s">
        <v>98</v>
      </c>
      <c r="U16" s="49" t="s">
        <v>99</v>
      </c>
    </row>
    <row r="17" spans="1:21" x14ac:dyDescent="0.35">
      <c r="A17" t="s">
        <v>119</v>
      </c>
      <c r="B17" t="s">
        <v>120</v>
      </c>
      <c r="C17" t="str">
        <f t="shared" si="0"/>
        <v>HUC</v>
      </c>
      <c r="D17" t="s">
        <v>129</v>
      </c>
      <c r="F17" s="7" t="s">
        <v>557</v>
      </c>
      <c r="G17" s="7" t="s">
        <v>563</v>
      </c>
      <c r="K17" s="41">
        <v>44743</v>
      </c>
      <c r="M17" s="2">
        <v>44743</v>
      </c>
      <c r="N17" s="2">
        <v>44812</v>
      </c>
      <c r="P17" s="60" t="s">
        <v>54</v>
      </c>
      <c r="Q17" s="49" t="s">
        <v>55</v>
      </c>
      <c r="R17" s="49" t="s">
        <v>100</v>
      </c>
      <c r="S17" s="49" t="s">
        <v>10</v>
      </c>
      <c r="T17" s="49" t="s">
        <v>104</v>
      </c>
      <c r="U17" s="49" t="s">
        <v>105</v>
      </c>
    </row>
    <row r="18" spans="1:21" x14ac:dyDescent="0.35">
      <c r="A18" t="s">
        <v>104</v>
      </c>
      <c r="B18" t="s">
        <v>105</v>
      </c>
      <c r="C18" t="str">
        <f t="shared" si="0"/>
        <v>IC24</v>
      </c>
      <c r="D18" t="s">
        <v>129</v>
      </c>
      <c r="F18" s="7" t="s">
        <v>558</v>
      </c>
      <c r="G18" s="7" t="s">
        <v>564</v>
      </c>
      <c r="K18" s="41">
        <v>44774</v>
      </c>
      <c r="M18" s="2">
        <v>44774</v>
      </c>
      <c r="N18" s="2">
        <v>44847</v>
      </c>
      <c r="P18" s="60" t="s">
        <v>64</v>
      </c>
      <c r="Q18" s="49" t="s">
        <v>65</v>
      </c>
      <c r="R18" s="49" t="s">
        <v>100</v>
      </c>
      <c r="S18" s="49" t="s">
        <v>10</v>
      </c>
      <c r="T18" s="49" t="s">
        <v>102</v>
      </c>
      <c r="U18" s="49" t="s">
        <v>543</v>
      </c>
    </row>
    <row r="19" spans="1:21" x14ac:dyDescent="0.35">
      <c r="A19" t="s">
        <v>106</v>
      </c>
      <c r="B19" t="s">
        <v>107</v>
      </c>
      <c r="C19" t="str">
        <f t="shared" si="0"/>
        <v>IOW</v>
      </c>
      <c r="D19" t="s">
        <v>129</v>
      </c>
      <c r="F19" s="7" t="s">
        <v>566</v>
      </c>
      <c r="G19" s="7" t="s">
        <v>27</v>
      </c>
      <c r="K19" s="41">
        <v>44805</v>
      </c>
      <c r="M19" s="2">
        <v>44805</v>
      </c>
      <c r="N19" s="2">
        <v>44875</v>
      </c>
      <c r="P19" s="60" t="s">
        <v>72</v>
      </c>
      <c r="Q19" s="49" t="s">
        <v>73</v>
      </c>
      <c r="R19" s="49" t="s">
        <v>100</v>
      </c>
      <c r="S19" s="49" t="s">
        <v>10</v>
      </c>
      <c r="T19" s="49" t="s">
        <v>119</v>
      </c>
      <c r="U19" s="49" t="s">
        <v>120</v>
      </c>
    </row>
    <row r="20" spans="1:21" x14ac:dyDescent="0.35">
      <c r="A20" t="s">
        <v>110</v>
      </c>
      <c r="B20" t="s">
        <v>111</v>
      </c>
      <c r="C20" t="str">
        <f t="shared" si="0"/>
        <v>LAS</v>
      </c>
      <c r="D20" t="s">
        <v>129</v>
      </c>
      <c r="F20" s="7" t="s">
        <v>567</v>
      </c>
      <c r="G20" s="7" t="s">
        <v>28</v>
      </c>
      <c r="K20" s="41">
        <v>44835</v>
      </c>
      <c r="M20" s="2">
        <v>44835</v>
      </c>
      <c r="N20" s="2">
        <v>44903</v>
      </c>
      <c r="P20" s="60" t="s">
        <v>41</v>
      </c>
      <c r="Q20" s="49" t="s">
        <v>42</v>
      </c>
      <c r="R20" s="49" t="s">
        <v>94</v>
      </c>
      <c r="S20" s="49" t="s">
        <v>11</v>
      </c>
      <c r="T20" s="49" t="s">
        <v>95</v>
      </c>
      <c r="U20" s="49" t="s">
        <v>96</v>
      </c>
    </row>
    <row r="21" spans="1:21" x14ac:dyDescent="0.35">
      <c r="A21" t="s">
        <v>95</v>
      </c>
      <c r="B21" t="s">
        <v>96</v>
      </c>
      <c r="C21" t="str">
        <f t="shared" si="0"/>
        <v>LCW</v>
      </c>
      <c r="D21" t="s">
        <v>129</v>
      </c>
      <c r="F21" s="7" t="s">
        <v>568</v>
      </c>
      <c r="G21" s="7" t="s">
        <v>572</v>
      </c>
      <c r="K21" s="41">
        <v>44866</v>
      </c>
      <c r="M21" s="2">
        <v>44866</v>
      </c>
      <c r="N21" s="2">
        <v>44938</v>
      </c>
      <c r="P21" s="60" t="s">
        <v>62</v>
      </c>
      <c r="Q21" s="49" t="s">
        <v>63</v>
      </c>
      <c r="R21" s="49" t="s">
        <v>94</v>
      </c>
      <c r="S21" s="49" t="s">
        <v>11</v>
      </c>
      <c r="T21" s="49" t="s">
        <v>110</v>
      </c>
      <c r="U21" s="49" t="s">
        <v>111</v>
      </c>
    </row>
    <row r="22" spans="1:21" x14ac:dyDescent="0.35">
      <c r="A22" t="s">
        <v>780</v>
      </c>
      <c r="B22" t="s">
        <v>416</v>
      </c>
      <c r="C22" t="str">
        <f t="shared" si="0"/>
        <v>Medvivo</v>
      </c>
      <c r="D22" t="s">
        <v>129</v>
      </c>
      <c r="F22" s="7" t="s">
        <v>569</v>
      </c>
      <c r="G22" s="7" t="s">
        <v>573</v>
      </c>
      <c r="K22" s="41">
        <v>44896</v>
      </c>
      <c r="M22" s="2">
        <v>44896</v>
      </c>
      <c r="N22" s="2">
        <v>44966</v>
      </c>
      <c r="P22" s="60" t="s">
        <v>540</v>
      </c>
      <c r="Q22" s="49" t="s">
        <v>541</v>
      </c>
      <c r="R22" s="49" t="s">
        <v>94</v>
      </c>
      <c r="S22" s="49" t="s">
        <v>11</v>
      </c>
      <c r="T22" s="49" t="s">
        <v>110</v>
      </c>
      <c r="U22" s="49" t="s">
        <v>111</v>
      </c>
    </row>
    <row r="23" spans="1:21" x14ac:dyDescent="0.35">
      <c r="A23" t="s">
        <v>235</v>
      </c>
      <c r="B23" t="s">
        <v>841</v>
      </c>
      <c r="C23" t="str">
        <f t="shared" si="0"/>
        <v>ML CSU (Blackpool)</v>
      </c>
      <c r="D23" t="s">
        <v>129</v>
      </c>
      <c r="F23" s="7" t="s">
        <v>570</v>
      </c>
      <c r="G23" s="7" t="s">
        <v>574</v>
      </c>
      <c r="K23" s="41">
        <v>44927</v>
      </c>
      <c r="M23" s="2">
        <v>44927</v>
      </c>
      <c r="N23" s="2">
        <v>44994</v>
      </c>
      <c r="P23" s="60" t="s">
        <v>43</v>
      </c>
      <c r="Q23" s="49" t="s">
        <v>44</v>
      </c>
      <c r="R23" s="49" t="s">
        <v>94</v>
      </c>
      <c r="S23" s="49" t="s">
        <v>11</v>
      </c>
      <c r="T23" s="49" t="s">
        <v>110</v>
      </c>
      <c r="U23" s="49" t="s">
        <v>111</v>
      </c>
    </row>
    <row r="24" spans="1:21" x14ac:dyDescent="0.35">
      <c r="A24" t="s">
        <v>795</v>
      </c>
      <c r="B24" t="s">
        <v>842</v>
      </c>
      <c r="C24" t="str">
        <f t="shared" si="0"/>
        <v>ML CSU (Leicestershire)</v>
      </c>
      <c r="D24" t="s">
        <v>129</v>
      </c>
      <c r="F24" s="7" t="s">
        <v>571</v>
      </c>
      <c r="G24" s="7" t="s">
        <v>29</v>
      </c>
      <c r="K24" s="30" t="str">
        <f>IFERROR(IF(EOMONTH(K23,0)+1&gt;MAX(Raw!A:A),"",EOMONTH(K23,0)+1),"")</f>
        <v/>
      </c>
      <c r="M24" s="2">
        <v>44958</v>
      </c>
      <c r="N24" s="2">
        <v>45029</v>
      </c>
      <c r="P24" s="60" t="s">
        <v>50</v>
      </c>
      <c r="Q24" s="49" t="s">
        <v>51</v>
      </c>
      <c r="R24" s="49" t="s">
        <v>94</v>
      </c>
      <c r="S24" s="49" t="s">
        <v>11</v>
      </c>
      <c r="T24" s="49" t="s">
        <v>121</v>
      </c>
      <c r="U24" s="49" t="s">
        <v>122</v>
      </c>
    </row>
    <row r="25" spans="1:21" x14ac:dyDescent="0.35">
      <c r="A25" t="s">
        <v>112</v>
      </c>
      <c r="B25" t="s">
        <v>113</v>
      </c>
      <c r="C25" t="str">
        <f t="shared" si="0"/>
        <v>NEAS</v>
      </c>
      <c r="D25" t="s">
        <v>129</v>
      </c>
      <c r="F25" s="7" t="s">
        <v>576</v>
      </c>
      <c r="G25" s="7" t="s">
        <v>595</v>
      </c>
      <c r="K25" s="30" t="str">
        <f>IFERROR(IF(EOMONTH(K24,0)+1&gt;MAX(Raw!A:A),"",EOMONTH(K24,0)+1),"")</f>
        <v/>
      </c>
      <c r="M25" s="2">
        <v>44986</v>
      </c>
      <c r="N25" s="2">
        <v>45057</v>
      </c>
      <c r="P25" s="60" t="s">
        <v>68</v>
      </c>
      <c r="Q25" s="49" t="s">
        <v>69</v>
      </c>
      <c r="R25" s="49" t="s">
        <v>103</v>
      </c>
      <c r="S25" s="49" t="s">
        <v>12</v>
      </c>
      <c r="T25" s="49" t="s">
        <v>117</v>
      </c>
      <c r="U25" s="49" t="s">
        <v>118</v>
      </c>
    </row>
    <row r="26" spans="1:21" x14ac:dyDescent="0.35">
      <c r="A26" t="s">
        <v>89</v>
      </c>
      <c r="B26" t="s">
        <v>90</v>
      </c>
      <c r="C26" t="str">
        <f t="shared" si="0"/>
        <v>NECS</v>
      </c>
      <c r="D26" t="s">
        <v>129</v>
      </c>
      <c r="F26" s="7" t="s">
        <v>577</v>
      </c>
      <c r="G26" s="7" t="s">
        <v>34</v>
      </c>
      <c r="M26" s="2">
        <v>45017</v>
      </c>
      <c r="N26" s="2">
        <v>45085</v>
      </c>
      <c r="P26" s="60" t="s">
        <v>21</v>
      </c>
      <c r="Q26" s="49" t="s">
        <v>22</v>
      </c>
      <c r="R26" s="49" t="s">
        <v>103</v>
      </c>
      <c r="S26" s="49" t="s">
        <v>12</v>
      </c>
      <c r="T26" s="49" t="s">
        <v>106</v>
      </c>
      <c r="U26" s="49" t="s">
        <v>107</v>
      </c>
    </row>
    <row r="27" spans="1:21" x14ac:dyDescent="0.35">
      <c r="A27" t="s">
        <v>500</v>
      </c>
      <c r="B27" t="s">
        <v>788</v>
      </c>
      <c r="C27" t="str">
        <f t="shared" si="0"/>
        <v>Notts CCG</v>
      </c>
      <c r="D27" t="s">
        <v>129</v>
      </c>
      <c r="F27" s="7" t="s">
        <v>578</v>
      </c>
      <c r="G27" s="7" t="s">
        <v>444</v>
      </c>
      <c r="M27" s="2">
        <v>45047</v>
      </c>
      <c r="N27" s="2">
        <v>45120</v>
      </c>
      <c r="P27" s="60" t="s">
        <v>538</v>
      </c>
      <c r="Q27" s="49" t="s">
        <v>539</v>
      </c>
      <c r="R27" s="49" t="s">
        <v>103</v>
      </c>
      <c r="S27" s="49" t="s">
        <v>12</v>
      </c>
      <c r="T27" s="49" t="s">
        <v>115</v>
      </c>
      <c r="U27" s="49" t="s">
        <v>116</v>
      </c>
    </row>
    <row r="28" spans="1:21" x14ac:dyDescent="0.35">
      <c r="A28" t="s">
        <v>102</v>
      </c>
      <c r="B28" t="s">
        <v>543</v>
      </c>
      <c r="C28" t="str">
        <f t="shared" si="0"/>
        <v>PPG</v>
      </c>
      <c r="D28" t="s">
        <v>129</v>
      </c>
      <c r="F28" s="7" t="s">
        <v>579</v>
      </c>
      <c r="G28" s="7" t="s">
        <v>37</v>
      </c>
      <c r="M28" s="2">
        <v>45078</v>
      </c>
      <c r="N28" s="2">
        <v>45148</v>
      </c>
      <c r="P28" s="60" t="s">
        <v>70</v>
      </c>
      <c r="Q28" s="49" t="s">
        <v>71</v>
      </c>
      <c r="R28" s="49" t="s">
        <v>103</v>
      </c>
      <c r="S28" s="49" t="s">
        <v>12</v>
      </c>
      <c r="T28" s="49" t="s">
        <v>102</v>
      </c>
      <c r="U28" s="49" t="s">
        <v>543</v>
      </c>
    </row>
    <row r="29" spans="1:21" x14ac:dyDescent="0.35">
      <c r="A29" t="s">
        <v>117</v>
      </c>
      <c r="B29" t="s">
        <v>118</v>
      </c>
      <c r="C29" t="str">
        <f t="shared" si="0"/>
        <v>SCAS</v>
      </c>
      <c r="D29" t="s">
        <v>129</v>
      </c>
      <c r="F29" s="7" t="s">
        <v>580</v>
      </c>
      <c r="G29" s="7" t="s">
        <v>38</v>
      </c>
      <c r="M29" s="2">
        <v>45108</v>
      </c>
      <c r="N29" s="2">
        <v>45183</v>
      </c>
      <c r="P29" s="60" t="s">
        <v>56</v>
      </c>
      <c r="Q29" s="49" t="s">
        <v>57</v>
      </c>
      <c r="R29" s="49" t="s">
        <v>103</v>
      </c>
      <c r="S29" s="49" t="s">
        <v>12</v>
      </c>
      <c r="T29" s="49" t="s">
        <v>117</v>
      </c>
      <c r="U29" s="49" t="s">
        <v>118</v>
      </c>
    </row>
    <row r="30" spans="1:21" x14ac:dyDescent="0.35">
      <c r="A30" t="s">
        <v>115</v>
      </c>
      <c r="B30" t="s">
        <v>116</v>
      </c>
      <c r="C30" t="str">
        <f t="shared" si="0"/>
        <v>SECAmb</v>
      </c>
      <c r="D30" t="s">
        <v>129</v>
      </c>
      <c r="F30" s="7" t="s">
        <v>581</v>
      </c>
      <c r="G30" s="7" t="s">
        <v>39</v>
      </c>
      <c r="M30" s="2">
        <v>45139</v>
      </c>
      <c r="N30" s="2">
        <v>45211</v>
      </c>
      <c r="P30" s="60" t="s">
        <v>778</v>
      </c>
      <c r="Q30" s="49" t="s">
        <v>779</v>
      </c>
      <c r="R30" s="49" t="s">
        <v>91</v>
      </c>
      <c r="S30" s="49" t="s">
        <v>13</v>
      </c>
      <c r="T30" s="49" t="s">
        <v>780</v>
      </c>
      <c r="U30" s="49" t="s">
        <v>416</v>
      </c>
    </row>
    <row r="31" spans="1:21" x14ac:dyDescent="0.35">
      <c r="A31" t="s">
        <v>121</v>
      </c>
      <c r="B31" t="s">
        <v>122</v>
      </c>
      <c r="C31" t="str">
        <f t="shared" si="0"/>
        <v>Vocare</v>
      </c>
      <c r="D31" t="s">
        <v>129</v>
      </c>
      <c r="F31" s="7" t="s">
        <v>582</v>
      </c>
      <c r="G31" s="7" t="s">
        <v>40</v>
      </c>
      <c r="M31" s="2">
        <v>45170</v>
      </c>
      <c r="N31" s="2">
        <v>45239</v>
      </c>
      <c r="P31" s="60" t="s">
        <v>76</v>
      </c>
      <c r="Q31" s="49" t="s">
        <v>77</v>
      </c>
      <c r="R31" s="49" t="s">
        <v>91</v>
      </c>
      <c r="S31" s="49" t="s">
        <v>13</v>
      </c>
      <c r="T31" s="49" t="s">
        <v>92</v>
      </c>
      <c r="U31" s="49" t="s">
        <v>93</v>
      </c>
    </row>
    <row r="32" spans="1:21" x14ac:dyDescent="0.35">
      <c r="A32" t="s">
        <v>472</v>
      </c>
      <c r="B32" t="s">
        <v>333</v>
      </c>
      <c r="C32" t="str">
        <f t="shared" si="0"/>
        <v>WMAS</v>
      </c>
      <c r="D32" t="s">
        <v>129</v>
      </c>
      <c r="F32" s="7" t="s">
        <v>583</v>
      </c>
      <c r="G32" s="7" t="s">
        <v>596</v>
      </c>
      <c r="M32" s="2">
        <v>45200</v>
      </c>
      <c r="N32" s="2">
        <v>45274</v>
      </c>
      <c r="P32" s="60" t="s">
        <v>46</v>
      </c>
      <c r="Q32" s="49" t="s">
        <v>47</v>
      </c>
      <c r="R32" s="49" t="s">
        <v>91</v>
      </c>
      <c r="S32" s="49" t="s">
        <v>13</v>
      </c>
      <c r="T32" s="49" t="s">
        <v>121</v>
      </c>
      <c r="U32" s="49" t="s">
        <v>122</v>
      </c>
    </row>
    <row r="33" spans="1:21" x14ac:dyDescent="0.35">
      <c r="B33" s="3" t="s">
        <v>128</v>
      </c>
      <c r="C33" t="s">
        <v>804</v>
      </c>
      <c r="F33" s="7" t="s">
        <v>584</v>
      </c>
      <c r="G33" s="7" t="s">
        <v>597</v>
      </c>
      <c r="M33" s="2">
        <v>45231</v>
      </c>
      <c r="N33" s="2">
        <v>45302</v>
      </c>
      <c r="P33" s="60" t="s">
        <v>78</v>
      </c>
      <c r="Q33" s="49" t="s">
        <v>79</v>
      </c>
      <c r="R33" s="49" t="s">
        <v>91</v>
      </c>
      <c r="S33" s="49" t="s">
        <v>13</v>
      </c>
      <c r="T33" s="49" t="s">
        <v>101</v>
      </c>
      <c r="U33" s="49" t="s">
        <v>803</v>
      </c>
    </row>
    <row r="34" spans="1:21" x14ac:dyDescent="0.35">
      <c r="A34" s="66" t="s">
        <v>15</v>
      </c>
      <c r="B34" s="67" t="s">
        <v>16</v>
      </c>
      <c r="C34" t="str">
        <f>CONCATENATE(A34," - ",B34)</f>
        <v>111AA1 - North East</v>
      </c>
      <c r="D34" t="s">
        <v>127</v>
      </c>
      <c r="F34" s="7" t="s">
        <v>585</v>
      </c>
      <c r="G34" s="7" t="s">
        <v>598</v>
      </c>
      <c r="M34" s="2">
        <v>45261</v>
      </c>
      <c r="N34" s="2">
        <v>45330</v>
      </c>
      <c r="P34" s="60" t="s">
        <v>74</v>
      </c>
      <c r="Q34" s="49" t="s">
        <v>75</v>
      </c>
      <c r="R34" s="49" t="s">
        <v>91</v>
      </c>
      <c r="S34" s="49" t="s">
        <v>13</v>
      </c>
      <c r="T34" s="49" t="s">
        <v>108</v>
      </c>
      <c r="U34" s="49" t="s">
        <v>109</v>
      </c>
    </row>
    <row r="35" spans="1:21" x14ac:dyDescent="0.35">
      <c r="A35" s="66" t="s">
        <v>80</v>
      </c>
      <c r="B35" s="67" t="s">
        <v>81</v>
      </c>
      <c r="C35" t="str">
        <f t="shared" ref="C35:C68" si="1">CONCATENATE(A35," - ",B35)</f>
        <v>111AI7 - Yorkshire and Humber (NECS)</v>
      </c>
      <c r="D35" t="s">
        <v>127</v>
      </c>
      <c r="F35" s="7" t="s">
        <v>586</v>
      </c>
      <c r="G35" s="7" t="s">
        <v>599</v>
      </c>
      <c r="M35" s="2">
        <v>45292</v>
      </c>
      <c r="N35" s="2">
        <v>45365</v>
      </c>
      <c r="P35" s="60" t="s">
        <v>58</v>
      </c>
      <c r="Q35" s="49" t="s">
        <v>59</v>
      </c>
      <c r="R35" s="49" t="s">
        <v>91</v>
      </c>
      <c r="S35" s="49" t="s">
        <v>13</v>
      </c>
      <c r="T35" s="49" t="s">
        <v>102</v>
      </c>
      <c r="U35" s="49" t="s">
        <v>543</v>
      </c>
    </row>
    <row r="36" spans="1:21" x14ac:dyDescent="0.35">
      <c r="A36" s="66" t="s">
        <v>782</v>
      </c>
      <c r="B36" s="67" t="s">
        <v>783</v>
      </c>
      <c r="C36" t="str">
        <f t="shared" si="1"/>
        <v>111AJ3 - North West including Blackpool (ML CSU)</v>
      </c>
      <c r="D36" t="s">
        <v>127</v>
      </c>
      <c r="F36" s="7" t="s">
        <v>587</v>
      </c>
      <c r="G36" s="7" t="s">
        <v>600</v>
      </c>
      <c r="M36" s="2">
        <v>45323</v>
      </c>
      <c r="N36" s="2">
        <v>45393</v>
      </c>
      <c r="P36" s="60" t="s">
        <v>66</v>
      </c>
      <c r="Q36" s="49" t="s">
        <v>67</v>
      </c>
      <c r="R36" s="49" t="s">
        <v>91</v>
      </c>
      <c r="S36" s="49" t="s">
        <v>13</v>
      </c>
      <c r="T36" s="49" t="s">
        <v>101</v>
      </c>
      <c r="U36" s="49" t="s">
        <v>803</v>
      </c>
    </row>
    <row r="37" spans="1:21" x14ac:dyDescent="0.35">
      <c r="A37" s="66" t="s">
        <v>797</v>
      </c>
      <c r="B37" s="67" t="s">
        <v>798</v>
      </c>
      <c r="C37" t="str">
        <f t="shared" si="1"/>
        <v>111AJ7 - Derbyshire (NECS)</v>
      </c>
      <c r="D37" t="s">
        <v>127</v>
      </c>
      <c r="F37" s="7" t="s">
        <v>588</v>
      </c>
      <c r="G37" s="7" t="s">
        <v>601</v>
      </c>
      <c r="M37" s="2">
        <v>45352</v>
      </c>
      <c r="N37" s="2">
        <v>45421</v>
      </c>
    </row>
    <row r="38" spans="1:21" x14ac:dyDescent="0.35">
      <c r="A38" s="66" t="s">
        <v>793</v>
      </c>
      <c r="B38" s="67" t="s">
        <v>1048</v>
      </c>
      <c r="C38" t="str">
        <f t="shared" si="1"/>
        <v>111AJ6 - Leicestershire and Rutland (ML CSU)</v>
      </c>
      <c r="D38" t="s">
        <v>127</v>
      </c>
      <c r="F38" s="7" t="s">
        <v>589</v>
      </c>
      <c r="G38" s="7" t="s">
        <v>602</v>
      </c>
      <c r="M38" s="2">
        <v>45383</v>
      </c>
      <c r="N38" s="2">
        <v>45456</v>
      </c>
      <c r="P38" s="62" t="s">
        <v>94</v>
      </c>
      <c r="Q38" s="62" t="s">
        <v>11</v>
      </c>
      <c r="R38" s="61"/>
    </row>
    <row r="39" spans="1:21" x14ac:dyDescent="0.35">
      <c r="A39" s="66" t="s">
        <v>789</v>
      </c>
      <c r="B39" s="67" t="s">
        <v>1047</v>
      </c>
      <c r="C39" t="str">
        <f t="shared" si="1"/>
        <v>111AJ5 - Lincolnshire (Arden GEM)</v>
      </c>
      <c r="D39" t="s">
        <v>127</v>
      </c>
      <c r="F39" s="7" t="s">
        <v>590</v>
      </c>
      <c r="G39" s="7" t="s">
        <v>603</v>
      </c>
      <c r="M39" s="2">
        <v>45413</v>
      </c>
      <c r="N39" s="2">
        <v>45484</v>
      </c>
      <c r="P39" s="62" t="s">
        <v>91</v>
      </c>
      <c r="Q39" s="62" t="s">
        <v>13</v>
      </c>
      <c r="R39" s="61"/>
    </row>
    <row r="40" spans="1:21" x14ac:dyDescent="0.35">
      <c r="A40" s="66" t="s">
        <v>32</v>
      </c>
      <c r="B40" s="67" t="s">
        <v>33</v>
      </c>
      <c r="C40" t="str">
        <f t="shared" si="1"/>
        <v>111AC6 - Northamptonshire</v>
      </c>
      <c r="D40" t="s">
        <v>127</v>
      </c>
      <c r="F40" s="7" t="s">
        <v>591</v>
      </c>
      <c r="G40" s="7" t="s">
        <v>604</v>
      </c>
      <c r="M40" s="2">
        <v>45444</v>
      </c>
      <c r="N40" s="2">
        <v>45512</v>
      </c>
      <c r="P40" s="62" t="s">
        <v>103</v>
      </c>
      <c r="Q40" s="62" t="s">
        <v>12</v>
      </c>
      <c r="R40" s="61"/>
    </row>
    <row r="41" spans="1:21" x14ac:dyDescent="0.35">
      <c r="A41" s="66" t="s">
        <v>785</v>
      </c>
      <c r="B41" s="67" t="s">
        <v>786</v>
      </c>
      <c r="C41" t="str">
        <f t="shared" si="1"/>
        <v>111AJ4 - Nottinghamshire (Notts CCG)</v>
      </c>
      <c r="D41" t="s">
        <v>127</v>
      </c>
      <c r="F41" s="7" t="s">
        <v>592</v>
      </c>
      <c r="G41" s="7" t="s">
        <v>605</v>
      </c>
      <c r="M41" s="2">
        <v>45474</v>
      </c>
      <c r="N41" s="2">
        <v>45547</v>
      </c>
      <c r="P41" s="62" t="s">
        <v>97</v>
      </c>
      <c r="Q41" s="62" t="s">
        <v>9</v>
      </c>
      <c r="R41" s="61"/>
    </row>
    <row r="42" spans="1:21" x14ac:dyDescent="0.35">
      <c r="A42" s="66" t="s">
        <v>48</v>
      </c>
      <c r="B42" s="67" t="s">
        <v>49</v>
      </c>
      <c r="C42" t="str">
        <f t="shared" si="1"/>
        <v>111AF4 - Staffordshire</v>
      </c>
      <c r="D42" t="s">
        <v>127</v>
      </c>
      <c r="F42" s="7" t="s">
        <v>593</v>
      </c>
      <c r="G42" s="7" t="s">
        <v>606</v>
      </c>
      <c r="M42" s="2">
        <v>45505</v>
      </c>
      <c r="N42" s="2">
        <v>45575</v>
      </c>
      <c r="P42" s="62" t="s">
        <v>100</v>
      </c>
      <c r="Q42" s="62" t="s">
        <v>10</v>
      </c>
      <c r="R42" s="61"/>
    </row>
    <row r="43" spans="1:21" x14ac:dyDescent="0.35">
      <c r="A43" s="66" t="s">
        <v>82</v>
      </c>
      <c r="B43" s="67" t="s">
        <v>83</v>
      </c>
      <c r="C43" t="str">
        <f t="shared" si="1"/>
        <v>111AI8 - West Midlands (WMAS)</v>
      </c>
      <c r="D43" t="s">
        <v>127</v>
      </c>
      <c r="F43" s="7" t="s">
        <v>594</v>
      </c>
      <c r="G43" s="7" t="s">
        <v>607</v>
      </c>
      <c r="M43" s="2">
        <v>45536</v>
      </c>
      <c r="N43" s="2">
        <v>45610</v>
      </c>
      <c r="P43" s="62" t="s">
        <v>114</v>
      </c>
      <c r="Q43" s="62" t="s">
        <v>8</v>
      </c>
      <c r="R43" s="61"/>
    </row>
    <row r="44" spans="1:21" x14ac:dyDescent="0.35">
      <c r="A44" s="66" t="s">
        <v>30</v>
      </c>
      <c r="B44" s="67" t="s">
        <v>31</v>
      </c>
      <c r="C44" t="str">
        <f t="shared" si="1"/>
        <v>111AC5 - Cambridgeshire and Peterborough</v>
      </c>
      <c r="D44" t="s">
        <v>127</v>
      </c>
      <c r="F44" s="7" t="s">
        <v>609</v>
      </c>
      <c r="G44" s="7" t="s">
        <v>627</v>
      </c>
      <c r="M44" s="2">
        <v>45566</v>
      </c>
      <c r="N44" s="2">
        <v>45638</v>
      </c>
      <c r="P44" s="62" t="s">
        <v>88</v>
      </c>
      <c r="Q44" s="48" t="s">
        <v>6</v>
      </c>
      <c r="R44" s="61"/>
    </row>
    <row r="45" spans="1:21" x14ac:dyDescent="0.35">
      <c r="A45" s="66" t="s">
        <v>25</v>
      </c>
      <c r="B45" s="67" t="s">
        <v>26</v>
      </c>
      <c r="C45" t="str">
        <f t="shared" si="1"/>
        <v>111AB2 - Hertfordshire</v>
      </c>
      <c r="D45" t="s">
        <v>127</v>
      </c>
      <c r="F45" s="7" t="s">
        <v>610</v>
      </c>
      <c r="G45" s="7" t="s">
        <v>628</v>
      </c>
      <c r="M45" s="2"/>
    </row>
    <row r="46" spans="1:21" x14ac:dyDescent="0.35">
      <c r="A46" s="66" t="s">
        <v>52</v>
      </c>
      <c r="B46" s="67" t="s">
        <v>53</v>
      </c>
      <c r="C46" t="str">
        <f t="shared" si="1"/>
        <v>111AG7 - Luton and Bedfordshire</v>
      </c>
      <c r="D46" t="s">
        <v>127</v>
      </c>
      <c r="F46" s="7" t="s">
        <v>611</v>
      </c>
      <c r="G46" s="7" t="s">
        <v>137</v>
      </c>
      <c r="M46" s="2"/>
      <c r="P46" s="63" t="s">
        <v>235</v>
      </c>
      <c r="Q46" s="55" t="s">
        <v>784</v>
      </c>
      <c r="S46" s="61"/>
    </row>
    <row r="47" spans="1:21" x14ac:dyDescent="0.35">
      <c r="A47" s="66" t="s">
        <v>60</v>
      </c>
      <c r="B47" s="67" t="s">
        <v>61</v>
      </c>
      <c r="C47" t="str">
        <f t="shared" si="1"/>
        <v>111AH4 - Mid and South Essex</v>
      </c>
      <c r="D47" t="s">
        <v>127</v>
      </c>
      <c r="F47" s="7" t="s">
        <v>612</v>
      </c>
      <c r="G47" s="7" t="s">
        <v>629</v>
      </c>
      <c r="P47" s="63" t="s">
        <v>89</v>
      </c>
      <c r="Q47" s="55" t="s">
        <v>90</v>
      </c>
      <c r="S47" s="61"/>
    </row>
    <row r="48" spans="1:21" x14ac:dyDescent="0.35">
      <c r="A48" s="66" t="s">
        <v>35</v>
      </c>
      <c r="B48" s="67" t="s">
        <v>36</v>
      </c>
      <c r="C48" t="str">
        <f t="shared" si="1"/>
        <v>111AC7 - Milton Keynes</v>
      </c>
      <c r="D48" t="s">
        <v>127</v>
      </c>
      <c r="F48" s="7" t="s">
        <v>613</v>
      </c>
      <c r="G48" s="7" t="s">
        <v>630</v>
      </c>
      <c r="P48" s="63" t="s">
        <v>795</v>
      </c>
      <c r="Q48" s="55" t="s">
        <v>784</v>
      </c>
      <c r="S48" s="61"/>
    </row>
    <row r="49" spans="1:19" x14ac:dyDescent="0.35">
      <c r="A49" s="66" t="s">
        <v>54</v>
      </c>
      <c r="B49" s="67" t="s">
        <v>55</v>
      </c>
      <c r="C49" t="str">
        <f t="shared" si="1"/>
        <v>111AG8 - Norfolk including Great Yarmouth and Waveney</v>
      </c>
      <c r="D49" t="s">
        <v>127</v>
      </c>
      <c r="F49" s="7" t="s">
        <v>614</v>
      </c>
      <c r="G49" s="7" t="s">
        <v>631</v>
      </c>
      <c r="P49" s="63" t="s">
        <v>791</v>
      </c>
      <c r="Q49" s="55" t="s">
        <v>802</v>
      </c>
      <c r="S49" s="61"/>
    </row>
    <row r="50" spans="1:19" x14ac:dyDescent="0.35">
      <c r="A50" s="66" t="s">
        <v>64</v>
      </c>
      <c r="B50" s="67" t="s">
        <v>65</v>
      </c>
      <c r="C50" t="str">
        <f t="shared" si="1"/>
        <v>111AH7 - North East Essex &amp; Suffolk</v>
      </c>
      <c r="D50" t="s">
        <v>127</v>
      </c>
      <c r="F50" s="7" t="s">
        <v>615</v>
      </c>
      <c r="G50" s="7" t="s">
        <v>632</v>
      </c>
      <c r="P50" s="63" t="s">
        <v>500</v>
      </c>
      <c r="Q50" s="55" t="s">
        <v>788</v>
      </c>
      <c r="S50" s="61"/>
    </row>
    <row r="51" spans="1:19" x14ac:dyDescent="0.35">
      <c r="A51" s="66" t="s">
        <v>72</v>
      </c>
      <c r="B51" s="67" t="s">
        <v>73</v>
      </c>
      <c r="C51" t="str">
        <f t="shared" si="1"/>
        <v>111AI3 - West Essex (HUC)</v>
      </c>
      <c r="D51" t="s">
        <v>127</v>
      </c>
      <c r="F51" s="7" t="s">
        <v>616</v>
      </c>
      <c r="G51" s="7" t="s">
        <v>633</v>
      </c>
      <c r="P51" s="63" t="s">
        <v>780</v>
      </c>
      <c r="Q51" s="55" t="s">
        <v>416</v>
      </c>
      <c r="S51" s="61"/>
    </row>
    <row r="52" spans="1:19" x14ac:dyDescent="0.35">
      <c r="A52" s="66" t="s">
        <v>41</v>
      </c>
      <c r="B52" s="67" t="s">
        <v>42</v>
      </c>
      <c r="C52" t="str">
        <f t="shared" si="1"/>
        <v>111AD5 - North Central London</v>
      </c>
      <c r="D52" t="s">
        <v>127</v>
      </c>
      <c r="F52" s="7" t="s">
        <v>617</v>
      </c>
      <c r="G52" s="7" t="s">
        <v>634</v>
      </c>
      <c r="P52" s="63" t="s">
        <v>92</v>
      </c>
      <c r="Q52" s="55" t="s">
        <v>93</v>
      </c>
      <c r="S52" s="61"/>
    </row>
    <row r="53" spans="1:19" x14ac:dyDescent="0.35">
      <c r="A53" s="66" t="s">
        <v>62</v>
      </c>
      <c r="B53" s="67" t="s">
        <v>63</v>
      </c>
      <c r="C53" t="str">
        <f t="shared" si="1"/>
        <v>111AH5 - North East London</v>
      </c>
      <c r="D53" t="s">
        <v>127</v>
      </c>
      <c r="F53" s="7" t="s">
        <v>618</v>
      </c>
      <c r="G53" s="7" t="s">
        <v>635</v>
      </c>
      <c r="P53" s="63" t="s">
        <v>95</v>
      </c>
      <c r="Q53" s="55" t="s">
        <v>96</v>
      </c>
      <c r="S53" s="61"/>
    </row>
    <row r="54" spans="1:19" x14ac:dyDescent="0.35">
      <c r="A54" s="66" t="s">
        <v>540</v>
      </c>
      <c r="B54" s="67" t="s">
        <v>541</v>
      </c>
      <c r="C54" t="str">
        <f t="shared" si="1"/>
        <v>111AJ1 - North West London</v>
      </c>
      <c r="D54" t="s">
        <v>127</v>
      </c>
      <c r="F54" s="7" t="s">
        <v>619</v>
      </c>
      <c r="G54" s="7" t="s">
        <v>636</v>
      </c>
      <c r="P54" s="63" t="s">
        <v>121</v>
      </c>
      <c r="Q54" s="55" t="s">
        <v>122</v>
      </c>
      <c r="S54" s="61"/>
    </row>
    <row r="55" spans="1:19" x14ac:dyDescent="0.35">
      <c r="A55" s="66" t="s">
        <v>43</v>
      </c>
      <c r="B55" s="67" t="s">
        <v>44</v>
      </c>
      <c r="C55" t="str">
        <f t="shared" si="1"/>
        <v>111AD7 - South East London</v>
      </c>
      <c r="D55" t="s">
        <v>127</v>
      </c>
      <c r="F55" s="7" t="s">
        <v>620</v>
      </c>
      <c r="G55" s="7" t="s">
        <v>637</v>
      </c>
      <c r="P55" s="63" t="s">
        <v>98</v>
      </c>
      <c r="Q55" s="55" t="s">
        <v>99</v>
      </c>
      <c r="S55" s="61"/>
    </row>
    <row r="56" spans="1:19" x14ac:dyDescent="0.35">
      <c r="A56" s="66" t="s">
        <v>50</v>
      </c>
      <c r="B56" s="67" t="s">
        <v>51</v>
      </c>
      <c r="C56" t="str">
        <f t="shared" si="1"/>
        <v>111AG5 - South West London</v>
      </c>
      <c r="D56" t="s">
        <v>127</v>
      </c>
      <c r="F56" s="7" t="s">
        <v>621</v>
      </c>
      <c r="G56" s="7" t="s">
        <v>638</v>
      </c>
      <c r="P56" s="63" t="s">
        <v>101</v>
      </c>
      <c r="Q56" s="55" t="s">
        <v>803</v>
      </c>
      <c r="S56" s="61"/>
    </row>
    <row r="57" spans="1:19" x14ac:dyDescent="0.35">
      <c r="A57" s="66" t="s">
        <v>68</v>
      </c>
      <c r="B57" s="67" t="s">
        <v>69</v>
      </c>
      <c r="C57" t="str">
        <f t="shared" si="1"/>
        <v>111AH9 - Hampshire and Surrey Heath</v>
      </c>
      <c r="D57" t="s">
        <v>127</v>
      </c>
      <c r="F57" s="7" t="s">
        <v>622</v>
      </c>
      <c r="G57" s="7" t="s">
        <v>639</v>
      </c>
      <c r="P57" s="63" t="s">
        <v>102</v>
      </c>
      <c r="Q57" s="55" t="s">
        <v>543</v>
      </c>
      <c r="S57" s="61"/>
    </row>
    <row r="58" spans="1:19" x14ac:dyDescent="0.35">
      <c r="A58" s="66" t="s">
        <v>21</v>
      </c>
      <c r="B58" s="67" t="s">
        <v>22</v>
      </c>
      <c r="C58" t="str">
        <f t="shared" si="1"/>
        <v>111AA6 - Isle of Wight</v>
      </c>
      <c r="D58" t="s">
        <v>127</v>
      </c>
      <c r="F58" s="7" t="s">
        <v>623</v>
      </c>
      <c r="G58" s="7" t="s">
        <v>640</v>
      </c>
      <c r="P58" s="63" t="s">
        <v>104</v>
      </c>
      <c r="Q58" s="55" t="s">
        <v>105</v>
      </c>
      <c r="S58" s="61"/>
    </row>
    <row r="59" spans="1:19" x14ac:dyDescent="0.35">
      <c r="A59" s="66" t="s">
        <v>538</v>
      </c>
      <c r="B59" s="67" t="s">
        <v>539</v>
      </c>
      <c r="C59" t="str">
        <f t="shared" si="1"/>
        <v>111AI9 - Kent, Medway &amp; Sussex</v>
      </c>
      <c r="D59" t="s">
        <v>127</v>
      </c>
      <c r="F59" s="7" t="s">
        <v>624</v>
      </c>
      <c r="G59" s="7" t="s">
        <v>138</v>
      </c>
      <c r="P59" s="63" t="s">
        <v>106</v>
      </c>
      <c r="Q59" s="55" t="s">
        <v>107</v>
      </c>
      <c r="S59" s="61"/>
    </row>
    <row r="60" spans="1:19" x14ac:dyDescent="0.35">
      <c r="A60" s="66" t="s">
        <v>70</v>
      </c>
      <c r="B60" s="67" t="s">
        <v>71</v>
      </c>
      <c r="C60" t="str">
        <f t="shared" si="1"/>
        <v>111AI2 - Surrey Heartlands</v>
      </c>
      <c r="D60" t="s">
        <v>127</v>
      </c>
      <c r="F60" s="7" t="s">
        <v>625</v>
      </c>
      <c r="G60" s="7" t="s">
        <v>641</v>
      </c>
      <c r="P60" s="63" t="s">
        <v>108</v>
      </c>
      <c r="Q60" s="55" t="s">
        <v>109</v>
      </c>
      <c r="S60" s="61"/>
    </row>
    <row r="61" spans="1:19" x14ac:dyDescent="0.35">
      <c r="A61" s="66" t="s">
        <v>56</v>
      </c>
      <c r="B61" s="67" t="s">
        <v>57</v>
      </c>
      <c r="C61" t="str">
        <f t="shared" si="1"/>
        <v>111AG9 - Thames Valley</v>
      </c>
      <c r="D61" t="s">
        <v>127</v>
      </c>
      <c r="F61" s="7" t="s">
        <v>626</v>
      </c>
      <c r="G61" s="7" t="s">
        <v>139</v>
      </c>
      <c r="P61" s="63" t="s">
        <v>110</v>
      </c>
      <c r="Q61" s="55" t="s">
        <v>111</v>
      </c>
      <c r="S61" s="61"/>
    </row>
    <row r="62" spans="1:19" x14ac:dyDescent="0.35">
      <c r="A62" s="66" t="s">
        <v>778</v>
      </c>
      <c r="B62" s="67" t="s">
        <v>779</v>
      </c>
      <c r="C62" t="str">
        <f t="shared" si="1"/>
        <v>111AJ2 - BaNES, Swindon &amp; Wiltshire (Medvivo)</v>
      </c>
      <c r="D62" t="s">
        <v>127</v>
      </c>
      <c r="F62" s="7" t="s">
        <v>642</v>
      </c>
      <c r="G62" s="7" t="s">
        <v>667</v>
      </c>
      <c r="P62" s="63" t="s">
        <v>112</v>
      </c>
      <c r="Q62" s="55" t="s">
        <v>113</v>
      </c>
      <c r="S62" s="61"/>
    </row>
    <row r="63" spans="1:19" x14ac:dyDescent="0.35">
      <c r="A63" s="66" t="s">
        <v>76</v>
      </c>
      <c r="B63" s="67" t="s">
        <v>77</v>
      </c>
      <c r="C63" t="str">
        <f t="shared" si="1"/>
        <v>111AI5 - Bristol, North Somerset &amp; South Gloucestershire (BRISDOC)</v>
      </c>
      <c r="D63" t="s">
        <v>127</v>
      </c>
      <c r="F63" s="7" t="s">
        <v>643</v>
      </c>
      <c r="G63" s="7" t="s">
        <v>655</v>
      </c>
      <c r="P63" s="63" t="s">
        <v>472</v>
      </c>
      <c r="Q63" s="55" t="s">
        <v>333</v>
      </c>
      <c r="S63" s="61"/>
    </row>
    <row r="64" spans="1:19" x14ac:dyDescent="0.35">
      <c r="A64" s="66" t="s">
        <v>46</v>
      </c>
      <c r="B64" s="67" t="s">
        <v>47</v>
      </c>
      <c r="C64" t="str">
        <f t="shared" si="1"/>
        <v>111AF1 - Cornwall</v>
      </c>
      <c r="D64" t="s">
        <v>127</v>
      </c>
      <c r="F64" s="7" t="s">
        <v>644</v>
      </c>
      <c r="G64" s="7" t="s">
        <v>656</v>
      </c>
      <c r="P64" s="63" t="s">
        <v>115</v>
      </c>
      <c r="Q64" s="55" t="s">
        <v>116</v>
      </c>
      <c r="S64" s="61"/>
    </row>
    <row r="65" spans="1:19" x14ac:dyDescent="0.35">
      <c r="A65" s="66" t="s">
        <v>78</v>
      </c>
      <c r="B65" s="67" t="s">
        <v>79</v>
      </c>
      <c r="C65" t="str">
        <f t="shared" si="1"/>
        <v>111AI6 - Devon (Devon Doctors)</v>
      </c>
      <c r="D65" t="s">
        <v>127</v>
      </c>
      <c r="F65" s="7" t="s">
        <v>645</v>
      </c>
      <c r="G65" s="7" t="s">
        <v>657</v>
      </c>
      <c r="P65" s="63" t="s">
        <v>117</v>
      </c>
      <c r="Q65" s="55" t="s">
        <v>118</v>
      </c>
      <c r="S65" s="61"/>
    </row>
    <row r="66" spans="1:19" x14ac:dyDescent="0.35">
      <c r="A66" s="66" t="s">
        <v>74</v>
      </c>
      <c r="B66" s="67" t="s">
        <v>75</v>
      </c>
      <c r="C66" t="str">
        <f t="shared" si="1"/>
        <v>111AI4 - Dorset (DHC)</v>
      </c>
      <c r="D66" t="s">
        <v>127</v>
      </c>
      <c r="F66" s="7" t="s">
        <v>646</v>
      </c>
      <c r="G66" s="7" t="s">
        <v>658</v>
      </c>
      <c r="P66" s="63" t="s">
        <v>119</v>
      </c>
      <c r="Q66" s="55" t="s">
        <v>120</v>
      </c>
    </row>
    <row r="67" spans="1:19" x14ac:dyDescent="0.35">
      <c r="A67" s="66" t="s">
        <v>58</v>
      </c>
      <c r="B67" s="67" t="s">
        <v>59</v>
      </c>
      <c r="C67" t="str">
        <f t="shared" si="1"/>
        <v>111AH2 - Gloucestershire</v>
      </c>
      <c r="D67" t="s">
        <v>127</v>
      </c>
      <c r="F67" s="7" t="s">
        <v>647</v>
      </c>
      <c r="G67" s="7" t="s">
        <v>659</v>
      </c>
    </row>
    <row r="68" spans="1:19" x14ac:dyDescent="0.35">
      <c r="A68" s="66" t="s">
        <v>66</v>
      </c>
      <c r="B68" s="67" t="s">
        <v>67</v>
      </c>
      <c r="C68" t="str">
        <f t="shared" si="1"/>
        <v>111AH8 - Somerset (Devon Doctors)</v>
      </c>
      <c r="D68" t="s">
        <v>127</v>
      </c>
      <c r="F68" s="7" t="s">
        <v>648</v>
      </c>
      <c r="G68" s="7" t="s">
        <v>660</v>
      </c>
    </row>
    <row r="69" spans="1:19" x14ac:dyDescent="0.35">
      <c r="F69" s="7" t="s">
        <v>649</v>
      </c>
      <c r="G69" s="7" t="s">
        <v>84</v>
      </c>
    </row>
    <row r="70" spans="1:19" x14ac:dyDescent="0.35">
      <c r="F70" s="7" t="s">
        <v>650</v>
      </c>
      <c r="G70" s="7" t="s">
        <v>661</v>
      </c>
    </row>
    <row r="71" spans="1:19" x14ac:dyDescent="0.35">
      <c r="F71" s="7" t="s">
        <v>651</v>
      </c>
      <c r="G71" s="7" t="s">
        <v>662</v>
      </c>
    </row>
    <row r="72" spans="1:19" x14ac:dyDescent="0.35">
      <c r="F72" s="7" t="s">
        <v>652</v>
      </c>
      <c r="G72" s="7" t="s">
        <v>663</v>
      </c>
    </row>
    <row r="73" spans="1:19" x14ac:dyDescent="0.35">
      <c r="F73" s="7" t="s">
        <v>653</v>
      </c>
      <c r="G73" s="7" t="s">
        <v>664</v>
      </c>
    </row>
    <row r="74" spans="1:19" x14ac:dyDescent="0.35">
      <c r="F74" s="7" t="s">
        <v>654</v>
      </c>
      <c r="G74" s="7" t="s">
        <v>665</v>
      </c>
    </row>
    <row r="75" spans="1:19" x14ac:dyDescent="0.35">
      <c r="F75" s="7" t="s">
        <v>669</v>
      </c>
      <c r="G75" s="7" t="s">
        <v>672</v>
      </c>
    </row>
    <row r="76" spans="1:19" x14ac:dyDescent="0.35">
      <c r="F76" s="7" t="s">
        <v>670</v>
      </c>
      <c r="G76" s="7" t="s">
        <v>673</v>
      </c>
    </row>
    <row r="77" spans="1:19" x14ac:dyDescent="0.35">
      <c r="F77" s="7" t="s">
        <v>671</v>
      </c>
      <c r="G77" s="7" t="s">
        <v>674</v>
      </c>
    </row>
    <row r="78" spans="1:19" x14ac:dyDescent="0.35">
      <c r="F78" s="7" t="s">
        <v>675</v>
      </c>
      <c r="G78" s="7" t="s">
        <v>677</v>
      </c>
    </row>
    <row r="79" spans="1:19" x14ac:dyDescent="0.35">
      <c r="F79" s="7" t="s">
        <v>678</v>
      </c>
      <c r="G79" s="7" t="s">
        <v>700</v>
      </c>
    </row>
    <row r="80" spans="1:19" x14ac:dyDescent="0.35">
      <c r="F80" s="7" t="s">
        <v>679</v>
      </c>
      <c r="G80" s="7" t="s">
        <v>701</v>
      </c>
    </row>
    <row r="81" spans="6:7" x14ac:dyDescent="0.35">
      <c r="F81" s="7" t="s">
        <v>680</v>
      </c>
      <c r="G81" s="7" t="s">
        <v>85</v>
      </c>
    </row>
    <row r="82" spans="6:7" x14ac:dyDescent="0.35">
      <c r="F82" s="7" t="s">
        <v>681</v>
      </c>
      <c r="G82" s="7" t="s">
        <v>702</v>
      </c>
    </row>
    <row r="83" spans="6:7" x14ac:dyDescent="0.35">
      <c r="F83" s="7" t="s">
        <v>682</v>
      </c>
      <c r="G83" s="7" t="s">
        <v>86</v>
      </c>
    </row>
    <row r="84" spans="6:7" x14ac:dyDescent="0.35">
      <c r="F84" s="7" t="s">
        <v>683</v>
      </c>
      <c r="G84" s="7" t="s">
        <v>703</v>
      </c>
    </row>
    <row r="85" spans="6:7" x14ac:dyDescent="0.35">
      <c r="F85" s="7" t="s">
        <v>684</v>
      </c>
      <c r="G85" s="7" t="s">
        <v>704</v>
      </c>
    </row>
    <row r="86" spans="6:7" x14ac:dyDescent="0.35">
      <c r="F86" s="7" t="s">
        <v>685</v>
      </c>
      <c r="G86" s="7" t="s">
        <v>705</v>
      </c>
    </row>
    <row r="87" spans="6:7" x14ac:dyDescent="0.35">
      <c r="F87" s="7" t="s">
        <v>686</v>
      </c>
      <c r="G87" s="7" t="s">
        <v>706</v>
      </c>
    </row>
    <row r="88" spans="6:7" x14ac:dyDescent="0.35">
      <c r="F88" s="7" t="s">
        <v>687</v>
      </c>
      <c r="G88" s="7" t="s">
        <v>707</v>
      </c>
    </row>
    <row r="89" spans="6:7" x14ac:dyDescent="0.35">
      <c r="F89" s="7" t="s">
        <v>688</v>
      </c>
      <c r="G89" s="7" t="s">
        <v>708</v>
      </c>
    </row>
    <row r="90" spans="6:7" x14ac:dyDescent="0.35">
      <c r="F90" s="7" t="s">
        <v>689</v>
      </c>
      <c r="G90" s="7" t="s">
        <v>709</v>
      </c>
    </row>
    <row r="91" spans="6:7" x14ac:dyDescent="0.35">
      <c r="F91" s="7" t="s">
        <v>690</v>
      </c>
      <c r="G91" s="7" t="s">
        <v>710</v>
      </c>
    </row>
    <row r="92" spans="6:7" x14ac:dyDescent="0.35">
      <c r="F92" s="7" t="s">
        <v>691</v>
      </c>
      <c r="G92" s="7" t="s">
        <v>711</v>
      </c>
    </row>
    <row r="93" spans="6:7" x14ac:dyDescent="0.35">
      <c r="F93" s="7" t="s">
        <v>692</v>
      </c>
      <c r="G93" s="7" t="s">
        <v>712</v>
      </c>
    </row>
    <row r="94" spans="6:7" x14ac:dyDescent="0.35">
      <c r="F94" s="7" t="s">
        <v>693</v>
      </c>
      <c r="G94" s="7" t="s">
        <v>713</v>
      </c>
    </row>
    <row r="95" spans="6:7" x14ac:dyDescent="0.35">
      <c r="F95" s="7" t="s">
        <v>694</v>
      </c>
      <c r="G95" s="7" t="s">
        <v>718</v>
      </c>
    </row>
    <row r="96" spans="6:7" x14ac:dyDescent="0.35">
      <c r="F96" s="7" t="s">
        <v>695</v>
      </c>
      <c r="G96" s="7" t="s">
        <v>714</v>
      </c>
    </row>
    <row r="97" spans="6:7" x14ac:dyDescent="0.35">
      <c r="F97" s="7" t="s">
        <v>696</v>
      </c>
      <c r="G97" s="7" t="s">
        <v>715</v>
      </c>
    </row>
    <row r="98" spans="6:7" x14ac:dyDescent="0.35">
      <c r="F98" s="7" t="s">
        <v>697</v>
      </c>
      <c r="G98" s="7" t="s">
        <v>716</v>
      </c>
    </row>
    <row r="99" spans="6:7" x14ac:dyDescent="0.35">
      <c r="F99" s="7" t="s">
        <v>698</v>
      </c>
      <c r="G99" s="7" t="s">
        <v>87</v>
      </c>
    </row>
    <row r="100" spans="6:7" x14ac:dyDescent="0.35">
      <c r="F100" s="7" t="s">
        <v>699</v>
      </c>
      <c r="G100" s="7" t="s">
        <v>717</v>
      </c>
    </row>
    <row r="101" spans="6:7" x14ac:dyDescent="0.35">
      <c r="F101" s="7" t="s">
        <v>720</v>
      </c>
      <c r="G101" s="7" t="s">
        <v>738</v>
      </c>
    </row>
    <row r="102" spans="6:7" x14ac:dyDescent="0.35">
      <c r="F102" s="7" t="s">
        <v>721</v>
      </c>
      <c r="G102" s="7" t="s">
        <v>739</v>
      </c>
    </row>
    <row r="103" spans="6:7" x14ac:dyDescent="0.35">
      <c r="F103" s="7" t="s">
        <v>722</v>
      </c>
      <c r="G103" s="7" t="s">
        <v>740</v>
      </c>
    </row>
    <row r="104" spans="6:7" x14ac:dyDescent="0.35">
      <c r="F104" s="7" t="s">
        <v>723</v>
      </c>
      <c r="G104" s="7" t="s">
        <v>741</v>
      </c>
    </row>
    <row r="105" spans="6:7" x14ac:dyDescent="0.35">
      <c r="F105" s="7" t="s">
        <v>724</v>
      </c>
      <c r="G105" s="7" t="s">
        <v>742</v>
      </c>
    </row>
    <row r="106" spans="6:7" x14ac:dyDescent="0.35">
      <c r="F106" s="7" t="s">
        <v>725</v>
      </c>
      <c r="G106" s="7" t="s">
        <v>743</v>
      </c>
    </row>
    <row r="107" spans="6:7" x14ac:dyDescent="0.35">
      <c r="F107" s="7" t="s">
        <v>726</v>
      </c>
      <c r="G107" s="7" t="s">
        <v>744</v>
      </c>
    </row>
    <row r="108" spans="6:7" x14ac:dyDescent="0.35">
      <c r="F108" s="7" t="s">
        <v>727</v>
      </c>
      <c r="G108" s="7" t="s">
        <v>745</v>
      </c>
    </row>
    <row r="109" spans="6:7" x14ac:dyDescent="0.35">
      <c r="F109" s="7" t="s">
        <v>728</v>
      </c>
      <c r="G109" s="7" t="s">
        <v>746</v>
      </c>
    </row>
    <row r="110" spans="6:7" x14ac:dyDescent="0.35">
      <c r="F110" s="7" t="s">
        <v>729</v>
      </c>
      <c r="G110" s="7" t="s">
        <v>747</v>
      </c>
    </row>
    <row r="111" spans="6:7" x14ac:dyDescent="0.35">
      <c r="F111" s="7" t="s">
        <v>730</v>
      </c>
      <c r="G111" s="7" t="s">
        <v>748</v>
      </c>
    </row>
    <row r="112" spans="6:7" x14ac:dyDescent="0.35">
      <c r="F112" s="7" t="s">
        <v>731</v>
      </c>
      <c r="G112" s="7" t="s">
        <v>749</v>
      </c>
    </row>
    <row r="113" spans="6:7" x14ac:dyDescent="0.35">
      <c r="F113" s="7" t="s">
        <v>732</v>
      </c>
      <c r="G113" s="7" t="s">
        <v>750</v>
      </c>
    </row>
    <row r="114" spans="6:7" x14ac:dyDescent="0.35">
      <c r="F114" s="7" t="s">
        <v>733</v>
      </c>
      <c r="G114" s="7" t="s">
        <v>751</v>
      </c>
    </row>
    <row r="115" spans="6:7" x14ac:dyDescent="0.35">
      <c r="F115" s="7" t="s">
        <v>734</v>
      </c>
      <c r="G115" s="7" t="s">
        <v>752</v>
      </c>
    </row>
    <row r="116" spans="6:7" x14ac:dyDescent="0.35">
      <c r="F116" s="7" t="s">
        <v>735</v>
      </c>
      <c r="G116" s="7" t="s">
        <v>753</v>
      </c>
    </row>
    <row r="117" spans="6:7" x14ac:dyDescent="0.35">
      <c r="F117" s="7" t="s">
        <v>736</v>
      </c>
      <c r="G117" s="64" t="s">
        <v>754</v>
      </c>
    </row>
    <row r="118" spans="6:7" x14ac:dyDescent="0.35">
      <c r="F118" s="7" t="s">
        <v>737</v>
      </c>
      <c r="G118" s="7" t="s">
        <v>755</v>
      </c>
    </row>
  </sheetData>
  <autoFilter ref="P1:U36" xr:uid="{5120F36A-5CC3-4B49-B2CE-3A89F8CBF830}">
    <sortState xmlns:xlrd2="http://schemas.microsoft.com/office/spreadsheetml/2017/richdata2" ref="P2:U36">
      <sortCondition ref="S13:S36"/>
    </sortState>
  </autoFilter>
  <phoneticPr fontId="19" type="noConversion"/>
  <conditionalFormatting sqref="A12:A32">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dimension ref="A1:FZ23"/>
  <sheetViews>
    <sheetView showGridLines="0" workbookViewId="0">
      <pane xSplit="3" ySplit="6" topLeftCell="D7" activePane="bottomRight" state="frozen"/>
      <selection pane="topRight" activeCell="D1" sqref="D1"/>
      <selection pane="bottomLeft" activeCell="A6" sqref="A6"/>
      <selection pane="bottomRight" activeCell="D7" sqref="D7"/>
    </sheetView>
  </sheetViews>
  <sheetFormatPr defaultColWidth="0" defaultRowHeight="12.5" x14ac:dyDescent="0.25"/>
  <cols>
    <col min="1" max="1" width="7.26953125" style="5" customWidth="1"/>
    <col min="2" max="2" width="33.453125" style="5" customWidth="1"/>
    <col min="3" max="3" width="2.26953125" style="5" customWidth="1"/>
    <col min="4" max="4" width="10.1796875" style="17" bestFit="1" customWidth="1"/>
    <col min="5" max="5" width="11.453125" style="17" customWidth="1"/>
    <col min="6" max="6" width="10.1796875" style="17" bestFit="1" customWidth="1"/>
    <col min="7" max="7" width="13.81640625" style="17" customWidth="1"/>
    <col min="8" max="8" width="14.26953125" style="17" customWidth="1"/>
    <col min="9" max="9" width="12.1796875" style="17" customWidth="1"/>
    <col min="10" max="10" width="11.26953125" style="17" bestFit="1" customWidth="1"/>
    <col min="11" max="11" width="10.1796875" style="17" customWidth="1"/>
    <col min="12" max="12" width="10.1796875" style="17" bestFit="1" customWidth="1"/>
    <col min="13" max="13" width="12.26953125" style="17" customWidth="1"/>
    <col min="14" max="14" width="11.453125" style="17" bestFit="1" customWidth="1"/>
    <col min="15" max="15" width="12.54296875" style="17" customWidth="1"/>
    <col min="16" max="16" width="10.453125" style="17" customWidth="1"/>
    <col min="17" max="19" width="10.1796875" style="17" bestFit="1" customWidth="1"/>
    <col min="20" max="21" width="13.7265625" style="17" customWidth="1"/>
    <col min="22" max="22" width="9" style="17" bestFit="1" customWidth="1"/>
    <col min="23" max="23" width="11" style="17" bestFit="1" customWidth="1"/>
    <col min="24" max="24" width="9.7265625" style="17" customWidth="1"/>
    <col min="25" max="25" width="12.7265625" style="17" bestFit="1" customWidth="1"/>
    <col min="26" max="26" width="14.81640625" style="17" customWidth="1"/>
    <col min="27" max="27" width="10.54296875" style="17" customWidth="1"/>
    <col min="28" max="28" width="10.1796875" style="17" customWidth="1"/>
    <col min="29" max="29" width="11" style="17" customWidth="1"/>
    <col min="30" max="30" width="9" style="17" bestFit="1" customWidth="1"/>
    <col min="31" max="31" width="9.26953125" style="17" bestFit="1" customWidth="1"/>
    <col min="32" max="32" width="10.1796875" style="17" bestFit="1" customWidth="1"/>
    <col min="33" max="33" width="8.81640625" style="17" bestFit="1" customWidth="1"/>
    <col min="34" max="34" width="10.7265625" style="17" customWidth="1"/>
    <col min="35" max="35" width="11.26953125" style="17" customWidth="1"/>
    <col min="36" max="36" width="9.54296875" style="17" customWidth="1"/>
    <col min="37" max="38" width="12.54296875" style="17" customWidth="1"/>
    <col min="39" max="39" width="12.81640625" style="17" customWidth="1"/>
    <col min="40" max="40" width="13" style="17" customWidth="1"/>
    <col min="41" max="41" width="13.26953125" style="17" customWidth="1"/>
    <col min="42" max="42" width="14.1796875" style="17" customWidth="1"/>
    <col min="43" max="43" width="11.54296875" style="17" customWidth="1"/>
    <col min="44" max="44" width="12.1796875" style="17" customWidth="1"/>
    <col min="45" max="45" width="13.54296875" style="17" bestFit="1" customWidth="1"/>
    <col min="46" max="46" width="11.26953125" style="17" customWidth="1"/>
    <col min="47" max="47" width="11" style="17" customWidth="1"/>
    <col min="48" max="48" width="12.54296875" style="17" customWidth="1"/>
    <col min="49" max="49" width="12.453125" style="17" bestFit="1" customWidth="1"/>
    <col min="50" max="50" width="12.7265625" style="17" bestFit="1" customWidth="1"/>
    <col min="51" max="51" width="16.7265625" style="17" bestFit="1" customWidth="1"/>
    <col min="52" max="52" width="12.7265625" style="17" bestFit="1" customWidth="1"/>
    <col min="53" max="56" width="13.1796875" style="17" bestFit="1" customWidth="1"/>
    <col min="57" max="57" width="13.1796875" style="17" customWidth="1"/>
    <col min="58" max="58" width="10.54296875" style="17" bestFit="1" customWidth="1"/>
    <col min="59" max="59" width="12.7265625" style="17" customWidth="1"/>
    <col min="60" max="60" width="13.1796875" style="17" customWidth="1"/>
    <col min="61" max="61" width="12.7265625" style="17" bestFit="1" customWidth="1"/>
    <col min="62" max="63" width="15.54296875" style="17" customWidth="1"/>
    <col min="64" max="64" width="12.7265625" style="17" bestFit="1" customWidth="1"/>
    <col min="65" max="65" width="12.7265625" style="17" customWidth="1"/>
    <col min="66" max="66" width="14" style="17" customWidth="1"/>
    <col min="67" max="68" width="12.7265625" style="17" bestFit="1" customWidth="1"/>
    <col min="69" max="69" width="13.26953125" style="17" customWidth="1"/>
    <col min="70" max="70" width="13.1796875" style="17" customWidth="1"/>
    <col min="71" max="71" width="12.1796875" style="17" customWidth="1"/>
    <col min="72" max="72" width="13.453125" style="17" customWidth="1"/>
    <col min="73" max="74" width="12.7265625" style="17" bestFit="1" customWidth="1"/>
    <col min="75" max="75" width="15.81640625" style="17" customWidth="1"/>
    <col min="76" max="76" width="15.54296875" style="17" customWidth="1"/>
    <col min="77" max="77" width="15.81640625" style="17" customWidth="1"/>
    <col min="78" max="78" width="15.7265625" style="17" customWidth="1"/>
    <col min="79" max="79" width="14" style="17" customWidth="1"/>
    <col min="80" max="81" width="13.26953125" style="17" customWidth="1"/>
    <col min="82" max="82" width="13" style="17" customWidth="1"/>
    <col min="83" max="83" width="13.26953125" style="17" customWidth="1"/>
    <col min="84" max="84" width="10.54296875" style="17" bestFit="1" customWidth="1"/>
    <col min="85" max="85" width="12.54296875" style="17" customWidth="1"/>
    <col min="86" max="86" width="12.7265625" style="17" bestFit="1" customWidth="1"/>
    <col min="87" max="87" width="13.54296875" style="17" customWidth="1"/>
    <col min="88" max="88" width="15.54296875" style="17" bestFit="1" customWidth="1"/>
    <col min="89" max="89" width="15.1796875" style="17" bestFit="1" customWidth="1"/>
    <col min="90" max="90" width="13.7265625" style="17" bestFit="1" customWidth="1"/>
    <col min="91" max="92" width="12.7265625" style="17" bestFit="1" customWidth="1"/>
    <col min="93" max="93" width="13.54296875" style="17" customWidth="1"/>
    <col min="94" max="94" width="13.453125" style="17" customWidth="1"/>
    <col min="95" max="95" width="12.7265625" style="17" bestFit="1" customWidth="1"/>
    <col min="96" max="96" width="13.1796875" style="17" customWidth="1"/>
    <col min="97" max="97" width="11.26953125" style="17" customWidth="1"/>
    <col min="98" max="98" width="12.1796875" style="17" customWidth="1"/>
    <col min="99" max="99" width="13.81640625" style="17" bestFit="1" customWidth="1"/>
    <col min="100" max="100" width="11.7265625" style="17" customWidth="1"/>
    <col min="101" max="101" width="11.81640625" style="17" customWidth="1"/>
    <col min="102" max="102" width="11.54296875" style="17" customWidth="1"/>
    <col min="103" max="103" width="12.81640625" style="17" customWidth="1"/>
    <col min="104" max="104" width="13" style="17" customWidth="1"/>
    <col min="105" max="105" width="12.453125" style="17" customWidth="1"/>
    <col min="106" max="106" width="12.54296875" style="17" customWidth="1"/>
    <col min="107" max="107" width="11.453125" style="17" bestFit="1" customWidth="1"/>
    <col min="108" max="108" width="11.1796875" style="17" customWidth="1"/>
    <col min="109" max="109" width="12.26953125" style="17" customWidth="1"/>
    <col min="110" max="110" width="12.1796875" style="17" customWidth="1"/>
    <col min="111" max="111" width="11.7265625" style="17" customWidth="1"/>
    <col min="112" max="112" width="12.26953125" style="17" customWidth="1"/>
    <col min="113" max="113" width="13.7265625" style="17" customWidth="1"/>
    <col min="114" max="114" width="18.453125" style="17" customWidth="1"/>
    <col min="115" max="115" width="11.81640625" style="17" customWidth="1"/>
    <col min="116" max="116" width="18.54296875" style="17" customWidth="1"/>
    <col min="117" max="117" width="16.54296875" style="17" customWidth="1"/>
    <col min="118" max="118" width="10.7265625" style="17" bestFit="1" customWidth="1"/>
    <col min="119" max="139" width="8.81640625" style="5" customWidth="1"/>
    <col min="140" max="182" width="0" style="5" hidden="1" customWidth="1"/>
    <col min="183" max="16384" width="8.81640625" style="5" hidden="1"/>
  </cols>
  <sheetData>
    <row r="1" spans="1:139" ht="13" x14ac:dyDescent="0.3">
      <c r="A1" s="12"/>
      <c r="B1" s="10"/>
    </row>
    <row r="2" spans="1:139" ht="25" customHeight="1" x14ac:dyDescent="0.3">
      <c r="A2" s="221" t="s">
        <v>140</v>
      </c>
      <c r="B2" s="221"/>
    </row>
    <row r="3" spans="1:139" s="13" customFormat="1" ht="13.5" thickBot="1" x14ac:dyDescent="0.35">
      <c r="A3" s="18"/>
      <c r="C3" s="11">
        <f>COUNTIF(D3:DN3,"&lt;&gt;"&amp;0)</f>
        <v>0</v>
      </c>
      <c r="D3" s="19">
        <f>SUM(D10:D21)-D8</f>
        <v>0</v>
      </c>
      <c r="E3" s="19">
        <f t="shared" ref="E3:BP3" si="0">SUM(E10:E21)-E8</f>
        <v>0</v>
      </c>
      <c r="F3" s="19">
        <f t="shared" si="0"/>
        <v>0</v>
      </c>
      <c r="G3" s="19">
        <f t="shared" si="0"/>
        <v>0</v>
      </c>
      <c r="H3" s="19">
        <f t="shared" si="0"/>
        <v>0</v>
      </c>
      <c r="I3" s="19">
        <f t="shared" si="0"/>
        <v>0</v>
      </c>
      <c r="J3" s="19">
        <f t="shared" si="0"/>
        <v>0</v>
      </c>
      <c r="K3" s="19">
        <f t="shared" si="0"/>
        <v>0</v>
      </c>
      <c r="L3" s="19">
        <f t="shared" si="0"/>
        <v>0</v>
      </c>
      <c r="M3" s="19">
        <f t="shared" si="0"/>
        <v>0</v>
      </c>
      <c r="N3" s="19">
        <f t="shared" si="0"/>
        <v>0</v>
      </c>
      <c r="O3" s="19">
        <f t="shared" si="0"/>
        <v>0</v>
      </c>
      <c r="P3" s="19">
        <f>IF($B$5="Area", SUM(P10:P21)-P8, 0)</f>
        <v>0</v>
      </c>
      <c r="Q3" s="19">
        <f>IF($B$5="Area", SUM(Q10:Q21)-Q8, 0)</f>
        <v>0</v>
      </c>
      <c r="R3" s="19">
        <f t="shared" si="0"/>
        <v>0</v>
      </c>
      <c r="S3" s="19">
        <f t="shared" si="0"/>
        <v>0</v>
      </c>
      <c r="T3" s="19">
        <f t="shared" si="0"/>
        <v>0</v>
      </c>
      <c r="U3" s="19">
        <f t="shared" si="0"/>
        <v>0</v>
      </c>
      <c r="V3" s="19">
        <f t="shared" si="0"/>
        <v>0</v>
      </c>
      <c r="W3" s="19">
        <f t="shared" si="0"/>
        <v>0</v>
      </c>
      <c r="X3" s="19">
        <f t="shared" si="0"/>
        <v>0</v>
      </c>
      <c r="Y3" s="19">
        <f t="shared" si="0"/>
        <v>0</v>
      </c>
      <c r="Z3" s="19">
        <f t="shared" si="0"/>
        <v>0</v>
      </c>
      <c r="AA3" s="19">
        <f t="shared" si="0"/>
        <v>0</v>
      </c>
      <c r="AB3" s="19">
        <f t="shared" si="0"/>
        <v>0</v>
      </c>
      <c r="AC3" s="19">
        <f t="shared" si="0"/>
        <v>0</v>
      </c>
      <c r="AD3" s="19">
        <f t="shared" si="0"/>
        <v>0</v>
      </c>
      <c r="AE3" s="19">
        <f t="shared" si="0"/>
        <v>0</v>
      </c>
      <c r="AF3" s="19">
        <f t="shared" si="0"/>
        <v>0</v>
      </c>
      <c r="AG3" s="19">
        <f t="shared" si="0"/>
        <v>0</v>
      </c>
      <c r="AH3" s="19">
        <f t="shared" si="0"/>
        <v>0</v>
      </c>
      <c r="AI3" s="19">
        <f t="shared" si="0"/>
        <v>0</v>
      </c>
      <c r="AJ3" s="19">
        <f t="shared" si="0"/>
        <v>0</v>
      </c>
      <c r="AK3" s="19">
        <f t="shared" si="0"/>
        <v>0</v>
      </c>
      <c r="AL3" s="19">
        <f t="shared" si="0"/>
        <v>0</v>
      </c>
      <c r="AM3" s="19">
        <f t="shared" si="0"/>
        <v>0</v>
      </c>
      <c r="AN3" s="19">
        <f t="shared" si="0"/>
        <v>0</v>
      </c>
      <c r="AO3" s="19">
        <f t="shared" si="0"/>
        <v>0</v>
      </c>
      <c r="AP3" s="19">
        <f t="shared" si="0"/>
        <v>0</v>
      </c>
      <c r="AQ3" s="19">
        <f t="shared" si="0"/>
        <v>0</v>
      </c>
      <c r="AR3" s="19">
        <f t="shared" si="0"/>
        <v>0</v>
      </c>
      <c r="AS3" s="19">
        <f t="shared" si="0"/>
        <v>0</v>
      </c>
      <c r="AT3" s="19">
        <f t="shared" si="0"/>
        <v>0</v>
      </c>
      <c r="AU3" s="19">
        <f t="shared" si="0"/>
        <v>0</v>
      </c>
      <c r="AV3" s="19">
        <f t="shared" si="0"/>
        <v>0</v>
      </c>
      <c r="AW3" s="19">
        <f t="shared" si="0"/>
        <v>0</v>
      </c>
      <c r="AX3" s="19">
        <f t="shared" si="0"/>
        <v>0</v>
      </c>
      <c r="AY3" s="19">
        <f t="shared" si="0"/>
        <v>0</v>
      </c>
      <c r="AZ3" s="19">
        <f t="shared" si="0"/>
        <v>0</v>
      </c>
      <c r="BA3" s="19">
        <f t="shared" si="0"/>
        <v>0</v>
      </c>
      <c r="BB3" s="19">
        <f t="shared" si="0"/>
        <v>0</v>
      </c>
      <c r="BC3" s="19">
        <f t="shared" si="0"/>
        <v>0</v>
      </c>
      <c r="BD3" s="19">
        <f t="shared" si="0"/>
        <v>0</v>
      </c>
      <c r="BE3" s="19">
        <f t="shared" si="0"/>
        <v>0</v>
      </c>
      <c r="BF3" s="19">
        <f t="shared" si="0"/>
        <v>0</v>
      </c>
      <c r="BG3" s="19">
        <f t="shared" si="0"/>
        <v>0</v>
      </c>
      <c r="BH3" s="19">
        <f t="shared" si="0"/>
        <v>0</v>
      </c>
      <c r="BI3" s="19">
        <f t="shared" si="0"/>
        <v>0</v>
      </c>
      <c r="BJ3" s="19">
        <f t="shared" si="0"/>
        <v>0</v>
      </c>
      <c r="BK3" s="19">
        <f t="shared" si="0"/>
        <v>0</v>
      </c>
      <c r="BL3" s="19">
        <f t="shared" si="0"/>
        <v>0</v>
      </c>
      <c r="BM3" s="19">
        <f t="shared" si="0"/>
        <v>0</v>
      </c>
      <c r="BN3" s="19">
        <f t="shared" si="0"/>
        <v>0</v>
      </c>
      <c r="BO3" s="19">
        <f t="shared" si="0"/>
        <v>0</v>
      </c>
      <c r="BP3" s="19">
        <f t="shared" si="0"/>
        <v>0</v>
      </c>
      <c r="BQ3" s="19">
        <f t="shared" ref="BQ3:DN3" si="1">SUM(BQ10:BQ21)-BQ8</f>
        <v>0</v>
      </c>
      <c r="BR3" s="19">
        <f t="shared" si="1"/>
        <v>0</v>
      </c>
      <c r="BS3" s="19">
        <f t="shared" si="1"/>
        <v>0</v>
      </c>
      <c r="BT3" s="19">
        <f t="shared" si="1"/>
        <v>0</v>
      </c>
      <c r="BU3" s="19">
        <f t="shared" si="1"/>
        <v>0</v>
      </c>
      <c r="BV3" s="19">
        <f t="shared" si="1"/>
        <v>0</v>
      </c>
      <c r="BW3" s="19">
        <f t="shared" si="1"/>
        <v>0</v>
      </c>
      <c r="BX3" s="19">
        <f t="shared" si="1"/>
        <v>0</v>
      </c>
      <c r="BY3" s="19">
        <f t="shared" si="1"/>
        <v>0</v>
      </c>
      <c r="BZ3" s="19">
        <f t="shared" si="1"/>
        <v>0</v>
      </c>
      <c r="CA3" s="19">
        <f t="shared" si="1"/>
        <v>0</v>
      </c>
      <c r="CB3" s="19">
        <f t="shared" si="1"/>
        <v>0</v>
      </c>
      <c r="CC3" s="19">
        <f t="shared" si="1"/>
        <v>0</v>
      </c>
      <c r="CD3" s="19">
        <f t="shared" si="1"/>
        <v>0</v>
      </c>
      <c r="CE3" s="19">
        <f t="shared" si="1"/>
        <v>0</v>
      </c>
      <c r="CF3" s="19">
        <f t="shared" si="1"/>
        <v>0</v>
      </c>
      <c r="CG3" s="19">
        <f t="shared" si="1"/>
        <v>0</v>
      </c>
      <c r="CH3" s="19">
        <f t="shared" si="1"/>
        <v>0</v>
      </c>
      <c r="CI3" s="19">
        <f t="shared" si="1"/>
        <v>0</v>
      </c>
      <c r="CJ3" s="19">
        <f t="shared" si="1"/>
        <v>0</v>
      </c>
      <c r="CK3" s="19">
        <f t="shared" si="1"/>
        <v>0</v>
      </c>
      <c r="CL3" s="19">
        <f t="shared" si="1"/>
        <v>0</v>
      </c>
      <c r="CM3" s="19">
        <f t="shared" si="1"/>
        <v>0</v>
      </c>
      <c r="CN3" s="19">
        <f t="shared" si="1"/>
        <v>0</v>
      </c>
      <c r="CO3" s="19">
        <f t="shared" si="1"/>
        <v>0</v>
      </c>
      <c r="CP3" s="19">
        <f t="shared" si="1"/>
        <v>0</v>
      </c>
      <c r="CQ3" s="19">
        <f t="shared" si="1"/>
        <v>0</v>
      </c>
      <c r="CR3" s="19">
        <f t="shared" si="1"/>
        <v>0</v>
      </c>
      <c r="CS3" s="19">
        <f t="shared" si="1"/>
        <v>0</v>
      </c>
      <c r="CT3" s="19">
        <f t="shared" si="1"/>
        <v>0</v>
      </c>
      <c r="CU3" s="19">
        <f t="shared" si="1"/>
        <v>0</v>
      </c>
      <c r="CV3" s="19">
        <f t="shared" si="1"/>
        <v>0</v>
      </c>
      <c r="CW3" s="19">
        <f t="shared" si="1"/>
        <v>0</v>
      </c>
      <c r="CX3" s="19">
        <f t="shared" si="1"/>
        <v>0</v>
      </c>
      <c r="CY3" s="19">
        <f t="shared" si="1"/>
        <v>0</v>
      </c>
      <c r="CZ3" s="19">
        <f t="shared" si="1"/>
        <v>0</v>
      </c>
      <c r="DA3" s="19">
        <f t="shared" si="1"/>
        <v>0</v>
      </c>
      <c r="DB3" s="19">
        <f t="shared" si="1"/>
        <v>0</v>
      </c>
      <c r="DC3" s="19">
        <f t="shared" si="1"/>
        <v>0</v>
      </c>
      <c r="DD3" s="19">
        <f t="shared" si="1"/>
        <v>0</v>
      </c>
      <c r="DE3" s="19">
        <f t="shared" si="1"/>
        <v>0</v>
      </c>
      <c r="DF3" s="19">
        <f t="shared" si="1"/>
        <v>0</v>
      </c>
      <c r="DG3" s="19">
        <f t="shared" si="1"/>
        <v>0</v>
      </c>
      <c r="DH3" s="19">
        <f t="shared" si="1"/>
        <v>0</v>
      </c>
      <c r="DI3" s="19">
        <f t="shared" si="1"/>
        <v>0</v>
      </c>
      <c r="DJ3" s="19">
        <f t="shared" si="1"/>
        <v>0</v>
      </c>
      <c r="DK3" s="19">
        <f t="shared" si="1"/>
        <v>0</v>
      </c>
      <c r="DL3" s="19">
        <f t="shared" si="1"/>
        <v>0</v>
      </c>
      <c r="DM3" s="19">
        <f t="shared" si="1"/>
        <v>0</v>
      </c>
      <c r="DN3" s="19">
        <f t="shared" si="1"/>
        <v>0</v>
      </c>
      <c r="DO3" s="19"/>
      <c r="DP3" s="19"/>
      <c r="DQ3" s="19"/>
      <c r="DR3" s="19"/>
      <c r="DS3" s="19"/>
      <c r="DT3" s="19"/>
      <c r="DU3" s="19"/>
      <c r="DV3" s="19"/>
      <c r="DW3" s="19"/>
      <c r="DX3" s="19"/>
      <c r="DY3" s="19"/>
      <c r="DZ3" s="19"/>
      <c r="EA3" s="19"/>
      <c r="EB3" s="19"/>
      <c r="EC3" s="19"/>
      <c r="ED3" s="19"/>
      <c r="EE3" s="19"/>
      <c r="EF3" s="19"/>
      <c r="EG3" s="19"/>
      <c r="EH3" s="19"/>
      <c r="EI3" s="19"/>
    </row>
    <row r="4" spans="1:139" ht="13.5" thickBot="1" x14ac:dyDescent="0.35">
      <c r="A4" s="5" t="s">
        <v>123</v>
      </c>
      <c r="B4" s="25" t="s">
        <v>3</v>
      </c>
      <c r="C4" s="14"/>
      <c r="D4" s="224" t="s">
        <v>544</v>
      </c>
      <c r="E4" s="225"/>
      <c r="F4" s="225"/>
      <c r="G4" s="225"/>
      <c r="H4" s="225"/>
      <c r="I4" s="225"/>
      <c r="J4" s="226" t="s">
        <v>546</v>
      </c>
      <c r="K4" s="223"/>
      <c r="L4" s="223"/>
      <c r="M4" s="223"/>
      <c r="N4" s="223"/>
      <c r="O4" s="223"/>
      <c r="P4" s="223"/>
      <c r="Q4" s="223"/>
      <c r="R4" s="223"/>
      <c r="S4" s="223"/>
      <c r="T4" s="223"/>
      <c r="U4" s="222" t="s">
        <v>565</v>
      </c>
      <c r="V4" s="223"/>
      <c r="W4" s="223"/>
      <c r="X4" s="223"/>
      <c r="Y4" s="223"/>
      <c r="Z4" s="223"/>
      <c r="AA4" s="222" t="s">
        <v>575</v>
      </c>
      <c r="AB4" s="223"/>
      <c r="AC4" s="223"/>
      <c r="AD4" s="223"/>
      <c r="AE4" s="223"/>
      <c r="AF4" s="223"/>
      <c r="AG4" s="223"/>
      <c r="AH4" s="223"/>
      <c r="AI4" s="223"/>
      <c r="AJ4" s="223"/>
      <c r="AK4" s="223"/>
      <c r="AL4" s="223"/>
      <c r="AM4" s="223"/>
      <c r="AN4" s="223"/>
      <c r="AO4" s="223"/>
      <c r="AP4" s="223"/>
      <c r="AQ4" s="223"/>
      <c r="AR4" s="223"/>
      <c r="AS4" s="223"/>
      <c r="AT4" s="222" t="s">
        <v>608</v>
      </c>
      <c r="AU4" s="223"/>
      <c r="AV4" s="223"/>
      <c r="AW4" s="223"/>
      <c r="AX4" s="223"/>
      <c r="AY4" s="223"/>
      <c r="AZ4" s="223"/>
      <c r="BA4" s="223"/>
      <c r="BB4" s="223"/>
      <c r="BC4" s="223"/>
      <c r="BD4" s="223"/>
      <c r="BE4" s="223"/>
      <c r="BF4" s="223"/>
      <c r="BG4" s="223"/>
      <c r="BH4" s="223"/>
      <c r="BI4" s="222" t="s">
        <v>666</v>
      </c>
      <c r="BJ4" s="223"/>
      <c r="BK4" s="223"/>
      <c r="BL4" s="223"/>
      <c r="BM4" s="223"/>
      <c r="BN4" s="223"/>
      <c r="BO4" s="223"/>
      <c r="BP4" s="223"/>
      <c r="BQ4" s="223"/>
      <c r="BR4" s="223"/>
      <c r="BS4" s="223"/>
      <c r="BT4" s="223"/>
      <c r="BU4" s="223"/>
      <c r="BV4" s="223"/>
      <c r="BW4" s="222" t="s">
        <v>668</v>
      </c>
      <c r="BX4" s="223"/>
      <c r="BY4" s="223"/>
      <c r="BZ4" s="226" t="s">
        <v>676</v>
      </c>
      <c r="CA4" s="223"/>
      <c r="CB4" s="223"/>
      <c r="CC4" s="223"/>
      <c r="CD4" s="223"/>
      <c r="CE4" s="223"/>
      <c r="CF4" s="223"/>
      <c r="CG4" s="223"/>
      <c r="CH4" s="223"/>
      <c r="CI4" s="223"/>
      <c r="CJ4" s="223"/>
      <c r="CK4" s="223"/>
      <c r="CL4" s="223"/>
      <c r="CM4" s="223"/>
      <c r="CN4" s="223"/>
      <c r="CO4" s="223"/>
      <c r="CP4" s="223"/>
      <c r="CQ4" s="223"/>
      <c r="CR4" s="223"/>
      <c r="CS4" s="223"/>
      <c r="CT4" s="223"/>
      <c r="CU4" s="223"/>
      <c r="CV4" s="223"/>
      <c r="CW4" s="222" t="s">
        <v>719</v>
      </c>
      <c r="CX4" s="223"/>
      <c r="CY4" s="223"/>
      <c r="CZ4" s="223"/>
      <c r="DA4" s="223"/>
      <c r="DB4" s="223"/>
      <c r="DC4" s="223"/>
      <c r="DD4" s="223"/>
      <c r="DE4" s="223"/>
      <c r="DF4" s="223"/>
      <c r="DG4" s="223"/>
      <c r="DH4" s="223"/>
      <c r="DI4" s="223"/>
      <c r="DJ4" s="223"/>
      <c r="DK4" s="223"/>
      <c r="DL4" s="223"/>
      <c r="DM4" s="223"/>
      <c r="DN4" s="223"/>
    </row>
    <row r="5" spans="1:139" x14ac:dyDescent="0.25">
      <c r="A5" s="53" t="str">
        <f>INDEX(Refs!$A$2:$A$97, MATCH(Geography!$B$4,Refs!$C$2:$C$97,0))</f>
        <v>*</v>
      </c>
      <c r="B5" s="53" t="str">
        <f>VLOOKUP($A$5,Refs!$A$2:$D$97,4,FALSE)</f>
        <v>National</v>
      </c>
      <c r="D5" s="44" t="s">
        <v>756</v>
      </c>
      <c r="E5" s="44" t="s">
        <v>757</v>
      </c>
      <c r="F5" s="44" t="s">
        <v>758</v>
      </c>
      <c r="G5" s="44" t="s">
        <v>759</v>
      </c>
      <c r="H5" s="44" t="s">
        <v>760</v>
      </c>
      <c r="I5" s="44" t="s">
        <v>761</v>
      </c>
      <c r="J5" s="44" t="s">
        <v>548</v>
      </c>
      <c r="K5" s="44" t="s">
        <v>549</v>
      </c>
      <c r="L5" s="44" t="s">
        <v>550</v>
      </c>
      <c r="M5" s="44" t="s">
        <v>551</v>
      </c>
      <c r="N5" s="44" t="s">
        <v>552</v>
      </c>
      <c r="O5" s="44" t="s">
        <v>553</v>
      </c>
      <c r="P5" s="44" t="s">
        <v>554</v>
      </c>
      <c r="Q5" s="44" t="s">
        <v>555</v>
      </c>
      <c r="R5" s="44" t="s">
        <v>556</v>
      </c>
      <c r="S5" s="44" t="s">
        <v>557</v>
      </c>
      <c r="T5" s="44" t="s">
        <v>558</v>
      </c>
      <c r="U5" s="44" t="s">
        <v>566</v>
      </c>
      <c r="V5" s="44" t="s">
        <v>567</v>
      </c>
      <c r="W5" s="44" t="s">
        <v>568</v>
      </c>
      <c r="X5" s="44" t="s">
        <v>569</v>
      </c>
      <c r="Y5" s="44" t="s">
        <v>570</v>
      </c>
      <c r="Z5" s="44" t="s">
        <v>571</v>
      </c>
      <c r="AA5" s="44" t="s">
        <v>576</v>
      </c>
      <c r="AB5" s="44" t="s">
        <v>577</v>
      </c>
      <c r="AC5" s="44" t="s">
        <v>578</v>
      </c>
      <c r="AD5" s="44" t="s">
        <v>579</v>
      </c>
      <c r="AE5" s="44" t="s">
        <v>580</v>
      </c>
      <c r="AF5" s="44" t="s">
        <v>581</v>
      </c>
      <c r="AG5" s="44" t="s">
        <v>582</v>
      </c>
      <c r="AH5" s="44" t="s">
        <v>583</v>
      </c>
      <c r="AI5" s="44" t="s">
        <v>584</v>
      </c>
      <c r="AJ5" s="44" t="s">
        <v>585</v>
      </c>
      <c r="AK5" s="44" t="s">
        <v>586</v>
      </c>
      <c r="AL5" s="44" t="s">
        <v>587</v>
      </c>
      <c r="AM5" s="44" t="s">
        <v>588</v>
      </c>
      <c r="AN5" s="44" t="s">
        <v>589</v>
      </c>
      <c r="AO5" s="44" t="s">
        <v>590</v>
      </c>
      <c r="AP5" s="44" t="s">
        <v>591</v>
      </c>
      <c r="AQ5" s="44" t="s">
        <v>592</v>
      </c>
      <c r="AR5" s="44" t="s">
        <v>593</v>
      </c>
      <c r="AS5" s="44" t="s">
        <v>594</v>
      </c>
      <c r="AT5" s="44" t="s">
        <v>609</v>
      </c>
      <c r="AU5" s="44" t="s">
        <v>610</v>
      </c>
      <c r="AV5" s="44" t="s">
        <v>611</v>
      </c>
      <c r="AW5" s="44" t="s">
        <v>612</v>
      </c>
      <c r="AX5" s="44" t="s">
        <v>613</v>
      </c>
      <c r="AY5" s="44" t="s">
        <v>615</v>
      </c>
      <c r="AZ5" s="44" t="s">
        <v>616</v>
      </c>
      <c r="BA5" s="44" t="s">
        <v>618</v>
      </c>
      <c r="BB5" s="44" t="s">
        <v>619</v>
      </c>
      <c r="BC5" s="44" t="s">
        <v>620</v>
      </c>
      <c r="BD5" s="44" t="s">
        <v>621</v>
      </c>
      <c r="BE5" s="44" t="s">
        <v>622</v>
      </c>
      <c r="BF5" s="44" t="s">
        <v>623</v>
      </c>
      <c r="BG5" s="44" t="s">
        <v>624</v>
      </c>
      <c r="BH5" s="44" t="s">
        <v>625</v>
      </c>
      <c r="BI5" s="44" t="s">
        <v>626</v>
      </c>
      <c r="BJ5" s="44" t="s">
        <v>642</v>
      </c>
      <c r="BK5" s="44" t="s">
        <v>643</v>
      </c>
      <c r="BL5" s="44" t="s">
        <v>644</v>
      </c>
      <c r="BM5" s="44" t="s">
        <v>645</v>
      </c>
      <c r="BN5" s="44" t="s">
        <v>646</v>
      </c>
      <c r="BO5" s="44" t="s">
        <v>647</v>
      </c>
      <c r="BP5" s="44" t="s">
        <v>648</v>
      </c>
      <c r="BQ5" s="44" t="s">
        <v>649</v>
      </c>
      <c r="BR5" s="44" t="s">
        <v>650</v>
      </c>
      <c r="BS5" s="44" t="s">
        <v>651</v>
      </c>
      <c r="BT5" s="44" t="s">
        <v>652</v>
      </c>
      <c r="BU5" s="44" t="s">
        <v>653</v>
      </c>
      <c r="BV5" s="44" t="s">
        <v>654</v>
      </c>
      <c r="BW5" s="44" t="s">
        <v>669</v>
      </c>
      <c r="BX5" s="44" t="s">
        <v>670</v>
      </c>
      <c r="BY5" s="44" t="s">
        <v>671</v>
      </c>
      <c r="BZ5" s="44" t="s">
        <v>675</v>
      </c>
      <c r="CA5" s="44" t="s">
        <v>678</v>
      </c>
      <c r="CB5" s="44" t="s">
        <v>679</v>
      </c>
      <c r="CC5" s="44" t="s">
        <v>680</v>
      </c>
      <c r="CD5" s="44" t="s">
        <v>681</v>
      </c>
      <c r="CE5" s="44" t="s">
        <v>682</v>
      </c>
      <c r="CF5" s="44" t="s">
        <v>683</v>
      </c>
      <c r="CG5" s="44" t="s">
        <v>684</v>
      </c>
      <c r="CH5" s="44" t="s">
        <v>685</v>
      </c>
      <c r="CI5" s="44" t="s">
        <v>686</v>
      </c>
      <c r="CJ5" s="44" t="s">
        <v>687</v>
      </c>
      <c r="CK5" s="44" t="s">
        <v>688</v>
      </c>
      <c r="CL5" s="44" t="s">
        <v>689</v>
      </c>
      <c r="CM5" s="44" t="s">
        <v>690</v>
      </c>
      <c r="CN5" s="44" t="s">
        <v>691</v>
      </c>
      <c r="CO5" s="44" t="s">
        <v>692</v>
      </c>
      <c r="CP5" s="44" t="s">
        <v>693</v>
      </c>
      <c r="CQ5" s="44" t="s">
        <v>694</v>
      </c>
      <c r="CR5" s="44" t="s">
        <v>695</v>
      </c>
      <c r="CS5" s="44" t="s">
        <v>696</v>
      </c>
      <c r="CT5" s="44" t="s">
        <v>697</v>
      </c>
      <c r="CU5" s="44" t="s">
        <v>698</v>
      </c>
      <c r="CV5" s="44" t="s">
        <v>699</v>
      </c>
      <c r="CW5" s="44" t="s">
        <v>720</v>
      </c>
      <c r="CX5" s="44" t="s">
        <v>721</v>
      </c>
      <c r="CY5" s="44" t="s">
        <v>722</v>
      </c>
      <c r="CZ5" s="44" t="s">
        <v>723</v>
      </c>
      <c r="DA5" s="44" t="s">
        <v>724</v>
      </c>
      <c r="DB5" s="44" t="s">
        <v>725</v>
      </c>
      <c r="DC5" s="44" t="s">
        <v>726</v>
      </c>
      <c r="DD5" s="44" t="s">
        <v>727</v>
      </c>
      <c r="DE5" s="44" t="s">
        <v>728</v>
      </c>
      <c r="DF5" s="44" t="s">
        <v>729</v>
      </c>
      <c r="DG5" s="44" t="s">
        <v>730</v>
      </c>
      <c r="DH5" s="44" t="s">
        <v>731</v>
      </c>
      <c r="DI5" s="44" t="s">
        <v>732</v>
      </c>
      <c r="DJ5" s="44" t="s">
        <v>733</v>
      </c>
      <c r="DK5" s="44" t="s">
        <v>734</v>
      </c>
      <c r="DL5" s="44" t="s">
        <v>735</v>
      </c>
      <c r="DM5" s="44" t="s">
        <v>736</v>
      </c>
      <c r="DN5" s="44" t="s">
        <v>737</v>
      </c>
    </row>
    <row r="6" spans="1:139" s="15" customFormat="1" ht="140.5" customHeight="1" x14ac:dyDescent="0.25">
      <c r="B6" s="24"/>
      <c r="C6" s="24"/>
      <c r="D6" s="45" t="s">
        <v>4</v>
      </c>
      <c r="E6" s="45" t="s">
        <v>5</v>
      </c>
      <c r="F6" s="45" t="s">
        <v>7</v>
      </c>
      <c r="G6" s="46" t="s">
        <v>545</v>
      </c>
      <c r="H6" s="46" t="s">
        <v>14</v>
      </c>
      <c r="I6" s="46" t="s">
        <v>17</v>
      </c>
      <c r="J6" s="46" t="s">
        <v>547</v>
      </c>
      <c r="K6" s="46" t="s">
        <v>18</v>
      </c>
      <c r="L6" s="46" t="s">
        <v>20</v>
      </c>
      <c r="M6" s="46" t="s">
        <v>559</v>
      </c>
      <c r="N6" s="46" t="s">
        <v>23</v>
      </c>
      <c r="O6" s="46" t="s">
        <v>843</v>
      </c>
      <c r="P6" s="46" t="s">
        <v>844</v>
      </c>
      <c r="Q6" s="46" t="s">
        <v>845</v>
      </c>
      <c r="R6" s="46" t="s">
        <v>846</v>
      </c>
      <c r="S6" s="46" t="s">
        <v>563</v>
      </c>
      <c r="T6" s="46" t="s">
        <v>847</v>
      </c>
      <c r="U6" s="46" t="s">
        <v>27</v>
      </c>
      <c r="V6" s="46" t="s">
        <v>28</v>
      </c>
      <c r="W6" s="46" t="s">
        <v>572</v>
      </c>
      <c r="X6" s="46" t="s">
        <v>573</v>
      </c>
      <c r="Y6" s="46" t="s">
        <v>574</v>
      </c>
      <c r="Z6" s="46" t="s">
        <v>29</v>
      </c>
      <c r="AA6" s="46" t="s">
        <v>595</v>
      </c>
      <c r="AB6" s="46" t="s">
        <v>34</v>
      </c>
      <c r="AC6" s="46" t="s">
        <v>444</v>
      </c>
      <c r="AD6" s="46" t="s">
        <v>37</v>
      </c>
      <c r="AE6" s="46" t="s">
        <v>38</v>
      </c>
      <c r="AF6" s="46" t="s">
        <v>39</v>
      </c>
      <c r="AG6" s="46" t="s">
        <v>40</v>
      </c>
      <c r="AH6" s="46" t="s">
        <v>596</v>
      </c>
      <c r="AI6" s="46" t="s">
        <v>597</v>
      </c>
      <c r="AJ6" s="46" t="s">
        <v>598</v>
      </c>
      <c r="AK6" s="46" t="s">
        <v>599</v>
      </c>
      <c r="AL6" s="46" t="s">
        <v>600</v>
      </c>
      <c r="AM6" s="73" t="s">
        <v>834</v>
      </c>
      <c r="AN6" s="73" t="s">
        <v>835</v>
      </c>
      <c r="AO6" s="73" t="s">
        <v>836</v>
      </c>
      <c r="AP6" s="73" t="s">
        <v>837</v>
      </c>
      <c r="AQ6" s="46" t="s">
        <v>605</v>
      </c>
      <c r="AR6" s="46" t="s">
        <v>606</v>
      </c>
      <c r="AS6" s="46" t="s">
        <v>607</v>
      </c>
      <c r="AT6" s="46" t="s">
        <v>627</v>
      </c>
      <c r="AU6" s="46" t="s">
        <v>628</v>
      </c>
      <c r="AV6" s="46" t="s">
        <v>137</v>
      </c>
      <c r="AW6" s="46" t="s">
        <v>629</v>
      </c>
      <c r="AX6" s="46" t="s">
        <v>630</v>
      </c>
      <c r="AY6" s="46" t="s">
        <v>632</v>
      </c>
      <c r="AZ6" s="46" t="s">
        <v>633</v>
      </c>
      <c r="BA6" s="46" t="s">
        <v>635</v>
      </c>
      <c r="BB6" s="46" t="s">
        <v>636</v>
      </c>
      <c r="BC6" s="74" t="s">
        <v>838</v>
      </c>
      <c r="BD6" s="74" t="s">
        <v>839</v>
      </c>
      <c r="BE6" s="74" t="s">
        <v>840</v>
      </c>
      <c r="BF6" s="46" t="s">
        <v>640</v>
      </c>
      <c r="BG6" s="46" t="s">
        <v>138</v>
      </c>
      <c r="BH6" s="46" t="s">
        <v>641</v>
      </c>
      <c r="BI6" s="46" t="s">
        <v>139</v>
      </c>
      <c r="BJ6" s="46" t="s">
        <v>667</v>
      </c>
      <c r="BK6" s="46" t="s">
        <v>655</v>
      </c>
      <c r="BL6" s="46" t="s">
        <v>656</v>
      </c>
      <c r="BM6" s="46" t="s">
        <v>657</v>
      </c>
      <c r="BN6" s="46" t="s">
        <v>658</v>
      </c>
      <c r="BO6" s="46" t="s">
        <v>659</v>
      </c>
      <c r="BP6" s="46" t="s">
        <v>848</v>
      </c>
      <c r="BQ6" s="46" t="s">
        <v>84</v>
      </c>
      <c r="BR6" s="46" t="s">
        <v>661</v>
      </c>
      <c r="BS6" s="46" t="s">
        <v>662</v>
      </c>
      <c r="BT6" s="46" t="s">
        <v>663</v>
      </c>
      <c r="BU6" s="46" t="s">
        <v>849</v>
      </c>
      <c r="BV6" s="46" t="s">
        <v>665</v>
      </c>
      <c r="BW6" s="46" t="s">
        <v>672</v>
      </c>
      <c r="BX6" s="46" t="s">
        <v>673</v>
      </c>
      <c r="BY6" s="46" t="s">
        <v>674</v>
      </c>
      <c r="BZ6" s="46" t="s">
        <v>677</v>
      </c>
      <c r="CA6" s="46" t="s">
        <v>700</v>
      </c>
      <c r="CB6" s="46" t="s">
        <v>701</v>
      </c>
      <c r="CC6" s="46" t="s">
        <v>85</v>
      </c>
      <c r="CD6" s="46" t="s">
        <v>702</v>
      </c>
      <c r="CE6" s="46" t="s">
        <v>86</v>
      </c>
      <c r="CF6" s="46" t="s">
        <v>703</v>
      </c>
      <c r="CG6" s="46" t="s">
        <v>704</v>
      </c>
      <c r="CH6" s="46" t="s">
        <v>705</v>
      </c>
      <c r="CI6" s="46" t="s">
        <v>706</v>
      </c>
      <c r="CJ6" s="46" t="s">
        <v>707</v>
      </c>
      <c r="CK6" s="46" t="s">
        <v>708</v>
      </c>
      <c r="CL6" s="46" t="s">
        <v>709</v>
      </c>
      <c r="CM6" s="46" t="s">
        <v>710</v>
      </c>
      <c r="CN6" s="46" t="s">
        <v>711</v>
      </c>
      <c r="CO6" s="46" t="s">
        <v>712</v>
      </c>
      <c r="CP6" s="46" t="s">
        <v>713</v>
      </c>
      <c r="CQ6" s="46" t="s">
        <v>718</v>
      </c>
      <c r="CR6" s="46" t="s">
        <v>714</v>
      </c>
      <c r="CS6" s="46" t="s">
        <v>715</v>
      </c>
      <c r="CT6" s="46" t="s">
        <v>716</v>
      </c>
      <c r="CU6" s="46" t="s">
        <v>87</v>
      </c>
      <c r="CV6" s="46" t="s">
        <v>717</v>
      </c>
      <c r="CW6" s="46" t="s">
        <v>738</v>
      </c>
      <c r="CX6" s="46" t="s">
        <v>739</v>
      </c>
      <c r="CY6" s="46" t="s">
        <v>740</v>
      </c>
      <c r="CZ6" s="46" t="s">
        <v>741</v>
      </c>
      <c r="DA6" s="46" t="s">
        <v>742</v>
      </c>
      <c r="DB6" s="46" t="s">
        <v>743</v>
      </c>
      <c r="DC6" s="46" t="s">
        <v>744</v>
      </c>
      <c r="DD6" s="46" t="s">
        <v>745</v>
      </c>
      <c r="DE6" s="46" t="s">
        <v>746</v>
      </c>
      <c r="DF6" s="46" t="s">
        <v>747</v>
      </c>
      <c r="DG6" s="46" t="s">
        <v>748</v>
      </c>
      <c r="DH6" s="46" t="s">
        <v>749</v>
      </c>
      <c r="DI6" s="46" t="s">
        <v>750</v>
      </c>
      <c r="DJ6" s="46" t="s">
        <v>751</v>
      </c>
      <c r="DK6" s="46" t="s">
        <v>752</v>
      </c>
      <c r="DL6" s="46" t="s">
        <v>753</v>
      </c>
      <c r="DM6" s="47" t="s">
        <v>754</v>
      </c>
      <c r="DN6" s="46" t="s">
        <v>755</v>
      </c>
    </row>
    <row r="7" spans="1:139" ht="5.5" customHeight="1" x14ac:dyDescent="0.3">
      <c r="A7" s="72">
        <v>44286</v>
      </c>
      <c r="D7" s="20"/>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row>
    <row r="8" spans="1:139" ht="13" customHeight="1" x14ac:dyDescent="0.25">
      <c r="A8" s="72">
        <v>44651</v>
      </c>
      <c r="B8" s="22" t="s">
        <v>762</v>
      </c>
      <c r="D8" s="58">
        <f>IF($B$5="Region",SUMIFS(Raw!$H:$H,Raw!$A:$A,"&lt;="&amp;Geography!$A8,Raw!$A:$A,"&gt;"&amp;Geography!$A7,Raw!$G:$G,Geography!D$5,Raw!$I:$I,Geography!$A$5),IF($B$5="Provider",SUMIFS(Raw!$H:$H,Raw!$A:$A,"&lt;="&amp;Geography!$A8,Raw!$A:$A,"&gt;"&amp;Geography!$A7,Raw!$G:$G,Geography!D$5,Raw!$C:$C,Geography!$A$5),SUMIFS(Raw!$H:$H,Raw!$A:$A,"&lt;="&amp;Geography!$A8,Raw!$A:$A,"&gt;"&amp;Geography!$A7,Raw!$G:$G,Geography!D$5,Raw!$E:$E,Geography!$A$5)))</f>
        <v>3974908</v>
      </c>
      <c r="E8" s="58">
        <f>IF($B$5="Region",SUMIFS(Raw!$H:$H,Raw!$A:$A,"&lt;="&amp;Geography!$A8,Raw!$A:$A,"&gt;"&amp;Geography!$A7,Raw!$G:$G,Geography!E$5,Raw!$I:$I,Geography!$A$5),IF($B$5="Provider",SUMIFS(Raw!$H:$H,Raw!$A:$A,"&lt;="&amp;Geography!$A8,Raw!$A:$A,"&gt;"&amp;Geography!$A7,Raw!$G:$G,Geography!E$5,Raw!$C:$C,Geography!$A$5),SUMIFS(Raw!$H:$H,Raw!$A:$A,"&lt;="&amp;Geography!$A8,Raw!$A:$A,"&gt;"&amp;Geography!$A7,Raw!$G:$G,Geography!E$5,Raw!$E:$E,Geography!$A$5)))</f>
        <v>2362991</v>
      </c>
      <c r="F8" s="58">
        <f>IF($B$5="Region",SUMIFS(Raw!$H:$H,Raw!$A:$A,"&lt;="&amp;Geography!$A8,Raw!$A:$A,"&gt;"&amp;Geography!$A7,Raw!$G:$G,Geography!F$5,Raw!$I:$I,Geography!$A$5),IF($B$5="Provider",SUMIFS(Raw!$H:$H,Raw!$A:$A,"&lt;="&amp;Geography!$A8,Raw!$A:$A,"&gt;"&amp;Geography!$A7,Raw!$G:$G,Geography!F$5,Raw!$C:$C,Geography!$A$5),SUMIFS(Raw!$H:$H,Raw!$A:$A,"&lt;="&amp;Geography!$A8,Raw!$A:$A,"&gt;"&amp;Geography!$A7,Raw!$G:$G,Geography!F$5,Raw!$E:$E,Geography!$A$5)))</f>
        <v>3481609</v>
      </c>
      <c r="G8" s="58">
        <f>IF($B$5="Region",SUMIFS(Raw!$H:$H,Raw!$A:$A,"&lt;="&amp;Geography!$A8,Raw!$A:$A,"&gt;"&amp;Geography!$A7,Raw!$G:$G,Geography!G$5,Raw!$I:$I,Geography!$A$5),IF($B$5="Provider",SUMIFS(Raw!$H:$H,Raw!$A:$A,"&lt;="&amp;Geography!$A8,Raw!$A:$A,"&gt;"&amp;Geography!$A7,Raw!$G:$G,Geography!G$5,Raw!$C:$C,Geography!$A$5),SUMIFS(Raw!$H:$H,Raw!$A:$A,"&lt;="&amp;Geography!$A8,Raw!$A:$A,"&gt;"&amp;Geography!$A7,Raw!$G:$G,Geography!G$5,Raw!$E:$E,Geography!$A$5)))</f>
        <v>20962</v>
      </c>
      <c r="H8" s="58">
        <f>IF($B$5="Region",SUMIFS(Raw!$H:$H,Raw!$A:$A,"&lt;="&amp;Geography!$A8,Raw!$A:$A,"&gt;"&amp;Geography!$A7,Raw!$G:$G,Geography!H$5,Raw!$I:$I,Geography!$A$5),IF($B$5="Provider",SUMIFS(Raw!$H:$H,Raw!$A:$A,"&lt;="&amp;Geography!$A8,Raw!$A:$A,"&gt;"&amp;Geography!$A7,Raw!$G:$G,Geography!H$5,Raw!$C:$C,Geography!$A$5),SUMIFS(Raw!$H:$H,Raw!$A:$A,"&lt;="&amp;Geography!$A8,Raw!$A:$A,"&gt;"&amp;Geography!$A7,Raw!$G:$G,Geography!H$5,Raw!$E:$E,Geography!$A$5)))</f>
        <v>121501</v>
      </c>
      <c r="I8" s="58">
        <f>IF($B$5="Region",SUMIFS(Raw!$H:$H,Raw!$A:$A,"&lt;="&amp;Geography!$A8,Raw!$A:$A,"&gt;"&amp;Geography!$A7,Raw!$G:$G,Geography!I$5,Raw!$I:$I,Geography!$A$5),IF($B$5="Provider",SUMIFS(Raw!$H:$H,Raw!$A:$A,"&lt;="&amp;Geography!$A8,Raw!$A:$A,"&gt;"&amp;Geography!$A7,Raw!$G:$G,Geography!I$5,Raw!$C:$C,Geography!$A$5),SUMIFS(Raw!$H:$H,Raw!$A:$A,"&lt;="&amp;Geography!$A8,Raw!$A:$A,"&gt;"&amp;Geography!$A7,Raw!$G:$G,Geography!I$5,Raw!$E:$E,Geography!$A$5)))</f>
        <v>45007</v>
      </c>
      <c r="J8" s="58">
        <f>IF($B$5="Region",SUMIFS(Raw!$H:$H,Raw!$A:$A,"&lt;="&amp;Geography!$A8,Raw!$A:$A,"&gt;"&amp;Geography!$A7,Raw!$G:$G,Geography!J$5,Raw!$I:$I,Geography!$A$5),IF($B$5="Provider",SUMIFS(Raw!$H:$H,Raw!$A:$A,"&lt;="&amp;Geography!$A8,Raw!$A:$A,"&gt;"&amp;Geography!$A7,Raw!$G:$G,Geography!J$5,Raw!$C:$C,Geography!$A$5),SUMIFS(Raw!$H:$H,Raw!$A:$A,"&lt;="&amp;Geography!$A8,Raw!$A:$A,"&gt;"&amp;Geography!$A7,Raw!$G:$G,Geography!J$5,Raw!$E:$E,Geography!$A$5)))</f>
        <v>2395517</v>
      </c>
      <c r="K8" s="58">
        <f>IF($B$5="Region",SUMIFS(Raw!$H:$H,Raw!$A:$A,"&lt;="&amp;Geography!$A8,Raw!$A:$A,"&gt;"&amp;Geography!$A7,Raw!$G:$G,Geography!K$5,Raw!$I:$I,Geography!$A$5),IF($B$5="Provider",SUMIFS(Raw!$H:$H,Raw!$A:$A,"&lt;="&amp;Geography!$A8,Raw!$A:$A,"&gt;"&amp;Geography!$A7,Raw!$G:$G,Geography!K$5,Raw!$C:$C,Geography!$A$5),SUMIFS(Raw!$H:$H,Raw!$A:$A,"&lt;="&amp;Geography!$A8,Raw!$A:$A,"&gt;"&amp;Geography!$A7,Raw!$G:$G,Geography!K$5,Raw!$E:$E,Geography!$A$5)))</f>
        <v>339226</v>
      </c>
      <c r="L8" s="58">
        <f>IF($B$5="Region",SUMIFS(Raw!$H:$H,Raw!$A:$A,"&lt;="&amp;Geography!$A8,Raw!$A:$A,"&gt;"&amp;Geography!$A7,Raw!$G:$G,Geography!L$5,Raw!$I:$I,Geography!$A$5),IF($B$5="Provider",SUMIFS(Raw!$H:$H,Raw!$A:$A,"&lt;="&amp;Geography!$A8,Raw!$A:$A,"&gt;"&amp;Geography!$A7,Raw!$G:$G,Geography!L$5,Raw!$C:$C,Geography!$A$5),SUMIFS(Raw!$H:$H,Raw!$A:$A,"&lt;="&amp;Geography!$A8,Raw!$A:$A,"&gt;"&amp;Geography!$A7,Raw!$G:$G,Geography!L$5,Raw!$E:$E,Geography!$A$5)))</f>
        <v>69792</v>
      </c>
      <c r="M8" s="58">
        <f>IF($B$5="Region",SUMIFS(Raw!$H:$H,Raw!$A:$A,"&lt;="&amp;Geography!$A8,Raw!$A:$A,"&gt;"&amp;Geography!$A7,Raw!$G:$G,Geography!M$5,Raw!$I:$I,Geography!$A$5),IF($B$5="Provider",SUMIFS(Raw!$H:$H,Raw!$A:$A,"&lt;="&amp;Geography!$A8,Raw!$A:$A,"&gt;"&amp;Geography!$A7,Raw!$G:$G,Geography!M$5,Raw!$C:$C,Geography!$A$5),SUMIFS(Raw!$H:$H,Raw!$A:$A,"&lt;="&amp;Geography!$A8,Raw!$A:$A,"&gt;"&amp;Geography!$A7,Raw!$G:$G,Geography!M$5,Raw!$E:$E,Geography!$A$5)))</f>
        <v>57240</v>
      </c>
      <c r="N8" s="58">
        <f>IF($B$5="Region",SUMIFS(Raw!$H:$H,Raw!$A:$A,"&lt;="&amp;Geography!$A8,Raw!$A:$A,"&gt;"&amp;Geography!$A7,Raw!$G:$G,Geography!N$5,Raw!$I:$I,Geography!$A$5),IF($B$5="Provider",SUMIFS(Raw!$H:$H,Raw!$A:$A,"&lt;="&amp;Geography!$A8,Raw!$A:$A,"&gt;"&amp;Geography!$A7,Raw!$G:$G,Geography!N$5,Raw!$C:$C,Geography!$A$5),SUMIFS(Raw!$H:$H,Raw!$A:$A,"&lt;="&amp;Geography!$A8,Raw!$A:$A,"&gt;"&amp;Geography!$A7,Raw!$G:$G,Geography!N$5,Raw!$E:$E,Geography!$A$5)))</f>
        <v>167812</v>
      </c>
      <c r="O8" s="58">
        <f>IF($B$5="Region",SUMIFS(Raw!$H:$H,Raw!$A:$A,"&lt;="&amp;Geography!$A8,Raw!$A:$A,"&gt;"&amp;Geography!$A7,Raw!$G:$G,Geography!O$5,Raw!$I:$I,Geography!$A$5),IF($B$5="Provider",SUMIFS(Raw!$H:$H,Raw!$A:$A,"&lt;="&amp;Geography!$A8,Raw!$A:$A,"&gt;"&amp;Geography!$A7,Raw!$G:$G,Geography!O$5,Raw!$C:$C,Geography!$A$5),SUMIFS(Raw!$H:$H,Raw!$A:$A,"&lt;="&amp;Geography!$A8,Raw!$A:$A,"&gt;"&amp;Geography!$A7,Raw!$G:$G,Geography!O$5,Raw!$E:$E,Geography!$A$5)))</f>
        <v>386463485</v>
      </c>
      <c r="P8" s="58" t="str">
        <f>IF($B$5="Area", SUMIFS(Raw!$H:$H,Raw!$A:$A,"&lt;="&amp;Geography!$A8,Raw!$A:$A,"&gt;"&amp;Geography!$A7,Raw!$G:$G,Geography!P$5,Raw!$E:$E,Geography!$A$5), " ")</f>
        <v xml:space="preserve"> </v>
      </c>
      <c r="Q8" s="58" t="str">
        <f>IF($B$5="Area", SUMIFS(Raw!$H:$H,Raw!$A:$A,"&lt;="&amp;Geography!$A8,Raw!$A:$A,"&gt;"&amp;Geography!$A7,Raw!$G:$G,Geography!Q$5,Raw!$E:$E,Geography!$A$5), " ")</f>
        <v xml:space="preserve"> </v>
      </c>
      <c r="R8" s="58">
        <f>IF($B$5="Region",SUMIFS(Raw!$H:$H,Raw!$A:$A,"&lt;="&amp;Geography!$A8,Raw!$A:$A,"&gt;"&amp;Geography!$A7,Raw!$G:$G,Geography!R$5,Raw!$I:$I,Geography!$A$5),IF($B$5="Provider",SUMIFS(Raw!$H:$H,Raw!$A:$A,"&lt;="&amp;Geography!$A8,Raw!$A:$A,"&gt;"&amp;Geography!$A7,Raw!$G:$G,Geography!R$5,Raw!$C:$C,Geography!$A$5),SUMIFS(Raw!$H:$H,Raw!$A:$A,"&lt;="&amp;Geography!$A8,Raw!$A:$A,"&gt;"&amp;Geography!$A7,Raw!$G:$G,Geography!R$5,Raw!$E:$E,Geography!$A$5)))</f>
        <v>54427927</v>
      </c>
      <c r="S8" s="58">
        <f>IF($B$5="Region",SUMIFS(Raw!$H:$H,Raw!$A:$A,"&lt;="&amp;Geography!$A8,Raw!$A:$A,"&gt;"&amp;Geography!$A7,Raw!$G:$G,Geography!S$5,Raw!$I:$I,Geography!$A$5),IF($B$5="Provider",SUMIFS(Raw!$H:$H,Raw!$A:$A,"&lt;="&amp;Geography!$A8,Raw!$A:$A,"&gt;"&amp;Geography!$A7,Raw!$G:$G,Geography!S$5,Raw!$C:$C,Geography!$A$5),SUMIFS(Raw!$H:$H,Raw!$A:$A,"&lt;="&amp;Geography!$A8,Raw!$A:$A,"&gt;"&amp;Geography!$A7,Raw!$G:$G,Geography!S$5,Raw!$E:$E,Geography!$A$5)))</f>
        <v>867797</v>
      </c>
      <c r="T8" s="58">
        <f>IF($B$5="Region",SUMIFS(Raw!$H:$H,Raw!$A:$A,"&lt;="&amp;Geography!$A8,Raw!$A:$A,"&gt;"&amp;Geography!$A7,Raw!$G:$G,Geography!T$5,Raw!$I:$I,Geography!$A$5),IF($B$5="Provider",SUMIFS(Raw!$H:$H,Raw!$A:$A,"&lt;="&amp;Geography!$A8,Raw!$A:$A,"&gt;"&amp;Geography!$A7,Raw!$G:$G,Geography!T$5,Raw!$C:$C,Geography!$A$5),SUMIFS(Raw!$H:$H,Raw!$A:$A,"&lt;="&amp;Geography!$A8,Raw!$A:$A,"&gt;"&amp;Geography!$A7,Raw!$G:$G,Geography!T$5,Raw!$E:$E,Geography!$A$5)))</f>
        <v>3723892932</v>
      </c>
      <c r="U8" s="58">
        <f>IF($B$5="Region",SUMIFS(Raw!$H:$H,Raw!$A:$A,"&lt;="&amp;Geography!$A8,Raw!$A:$A,"&gt;"&amp;Geography!$A7,Raw!$G:$G,Geography!U$5,Raw!$I:$I,Geography!$A$5),IF($B$5="Provider",SUMIFS(Raw!$H:$H,Raw!$A:$A,"&lt;="&amp;Geography!$A8,Raw!$A:$A,"&gt;"&amp;Geography!$A7,Raw!$G:$G,Geography!U$5,Raw!$C:$C,Geography!$A$5),SUMIFS(Raw!$H:$H,Raw!$A:$A,"&lt;="&amp;Geography!$A8,Raw!$A:$A,"&gt;"&amp;Geography!$A7,Raw!$G:$G,Geography!U$5,Raw!$E:$E,Geography!$A$5)))</f>
        <v>3195048</v>
      </c>
      <c r="V8" s="58">
        <f>IF($B$5="Region",SUMIFS(Raw!$H:$H,Raw!$A:$A,"&lt;="&amp;Geography!$A8,Raw!$A:$A,"&gt;"&amp;Geography!$A7,Raw!$G:$G,Geography!V$5,Raw!$I:$I,Geography!$A$5),IF($B$5="Provider",SUMIFS(Raw!$H:$H,Raw!$A:$A,"&lt;="&amp;Geography!$A8,Raw!$A:$A,"&gt;"&amp;Geography!$A7,Raw!$G:$G,Geography!V$5,Raw!$C:$C,Geography!$A$5),SUMIFS(Raw!$H:$H,Raw!$A:$A,"&lt;="&amp;Geography!$A8,Raw!$A:$A,"&gt;"&amp;Geography!$A7,Raw!$G:$G,Geography!V$5,Raw!$E:$E,Geography!$A$5)))</f>
        <v>95880</v>
      </c>
      <c r="W8" s="58">
        <f>IF($B$5="Region",SUMIFS(Raw!$H:$H,Raw!$A:$A,"&lt;="&amp;Geography!$A8,Raw!$A:$A,"&gt;"&amp;Geography!$A7,Raw!$G:$G,Geography!W$5,Raw!$I:$I,Geography!$A$5),IF($B$5="Provider",SUMIFS(Raw!$H:$H,Raw!$A:$A,"&lt;="&amp;Geography!$A8,Raw!$A:$A,"&gt;"&amp;Geography!$A7,Raw!$G:$G,Geography!W$5,Raw!$C:$C,Geography!$A$5),SUMIFS(Raw!$H:$H,Raw!$A:$A,"&lt;="&amp;Geography!$A8,Raw!$A:$A,"&gt;"&amp;Geography!$A7,Raw!$G:$G,Geography!W$5,Raw!$E:$E,Geography!$A$5)))</f>
        <v>1809194</v>
      </c>
      <c r="X8" s="58">
        <f>IF($B$5="Region",SUMIFS(Raw!$H:$H,Raw!$A:$A,"&lt;="&amp;Geography!$A8,Raw!$A:$A,"&gt;"&amp;Geography!$A7,Raw!$G:$G,Geography!X$5,Raw!$I:$I,Geography!$A$5),IF($B$5="Provider",SUMIFS(Raw!$H:$H,Raw!$A:$A,"&lt;="&amp;Geography!$A8,Raw!$A:$A,"&gt;"&amp;Geography!$A7,Raw!$G:$G,Geography!X$5,Raw!$C:$C,Geography!$A$5),SUMIFS(Raw!$H:$H,Raw!$A:$A,"&lt;="&amp;Geography!$A8,Raw!$A:$A,"&gt;"&amp;Geography!$A7,Raw!$G:$G,Geography!X$5,Raw!$E:$E,Geography!$A$5)))</f>
        <v>691040</v>
      </c>
      <c r="Y8" s="58">
        <f>IF($B$5="Region",SUMIFS(Raw!$H:$H,Raw!$A:$A,"&lt;="&amp;Geography!$A8,Raw!$A:$A,"&gt;"&amp;Geography!$A7,Raw!$G:$G,Geography!Y$5,Raw!$I:$I,Geography!$A$5),IF($B$5="Provider",SUMIFS(Raw!$H:$H,Raw!$A:$A,"&lt;="&amp;Geography!$A8,Raw!$A:$A,"&gt;"&amp;Geography!$A7,Raw!$G:$G,Geography!Y$5,Raw!$C:$C,Geography!$A$5),SUMIFS(Raw!$H:$H,Raw!$A:$A,"&lt;="&amp;Geography!$A8,Raw!$A:$A,"&gt;"&amp;Geography!$A7,Raw!$G:$G,Geography!Y$5,Raw!$E:$E,Geography!$A$5)))</f>
        <v>491550</v>
      </c>
      <c r="Z8" s="58">
        <f>IF($B$5="Region",SUMIFS(Raw!$H:$H,Raw!$A:$A,"&lt;="&amp;Geography!$A8,Raw!$A:$A,"&gt;"&amp;Geography!$A7,Raw!$G:$G,Geography!Z$5,Raw!$I:$I,Geography!$A$5),IF($B$5="Provider",SUMIFS(Raw!$H:$H,Raw!$A:$A,"&lt;="&amp;Geography!$A8,Raw!$A:$A,"&gt;"&amp;Geography!$A7,Raw!$G:$G,Geography!Z$5,Raw!$C:$C,Geography!$A$5),SUMIFS(Raw!$H:$H,Raw!$A:$A,"&lt;="&amp;Geography!$A8,Raw!$A:$A,"&gt;"&amp;Geography!$A7,Raw!$G:$G,Geography!Z$5,Raw!$E:$E,Geography!$A$5)))</f>
        <v>107384</v>
      </c>
      <c r="AA8" s="58">
        <f>IF($B$5="Region",SUMIFS(Raw!$H:$H,Raw!$A:$A,"&lt;="&amp;Geography!$A8,Raw!$A:$A,"&gt;"&amp;Geography!$A7,Raw!$G:$G,Geography!AA$5,Raw!$I:$I,Geography!$A$5),IF($B$5="Provider",SUMIFS(Raw!$H:$H,Raw!$A:$A,"&lt;="&amp;Geography!$A8,Raw!$A:$A,"&gt;"&amp;Geography!$A7,Raw!$G:$G,Geography!AA$5,Raw!$C:$C,Geography!$A$5),SUMIFS(Raw!$H:$H,Raw!$A:$A,"&lt;="&amp;Geography!$A8,Raw!$A:$A,"&gt;"&amp;Geography!$A7,Raw!$G:$G,Geography!AA$5,Raw!$E:$E,Geography!$A$5)))</f>
        <v>1502094</v>
      </c>
      <c r="AB8" s="58">
        <f>IF($B$5="Region",SUMIFS(Raw!$H:$H,Raw!$A:$A,"&lt;="&amp;Geography!$A8,Raw!$A:$A,"&gt;"&amp;Geography!$A7,Raw!$G:$G,Geography!AB$5,Raw!$I:$I,Geography!$A$5),IF($B$5="Provider",SUMIFS(Raw!$H:$H,Raw!$A:$A,"&lt;="&amp;Geography!$A8,Raw!$A:$A,"&gt;"&amp;Geography!$A7,Raw!$G:$G,Geography!AB$5,Raw!$C:$C,Geography!$A$5),SUMIFS(Raw!$H:$H,Raw!$A:$A,"&lt;="&amp;Geography!$A8,Raw!$A:$A,"&gt;"&amp;Geography!$A7,Raw!$G:$G,Geography!AB$5,Raw!$E:$E,Geography!$A$5)))</f>
        <v>424705</v>
      </c>
      <c r="AC8" s="58">
        <f>IF($B$5="Region",SUMIFS(Raw!$H:$H,Raw!$A:$A,"&lt;="&amp;Geography!$A8,Raw!$A:$A,"&gt;"&amp;Geography!$A7,Raw!$G:$G,Geography!AC$5,Raw!$I:$I,Geography!$A$5),IF($B$5="Provider",SUMIFS(Raw!$H:$H,Raw!$A:$A,"&lt;="&amp;Geography!$A8,Raw!$A:$A,"&gt;"&amp;Geography!$A7,Raw!$G:$G,Geography!AC$5,Raw!$C:$C,Geography!$A$5),SUMIFS(Raw!$H:$H,Raw!$A:$A,"&lt;="&amp;Geography!$A8,Raw!$A:$A,"&gt;"&amp;Geography!$A7,Raw!$G:$G,Geography!AC$5,Raw!$E:$E,Geography!$A$5)))</f>
        <v>117712</v>
      </c>
      <c r="AD8" s="58">
        <f>IF($B$5="Region",SUMIFS(Raw!$H:$H,Raw!$A:$A,"&lt;="&amp;Geography!$A8,Raw!$A:$A,"&gt;"&amp;Geography!$A7,Raw!$G:$G,Geography!AD$5,Raw!$I:$I,Geography!$A$5),IF($B$5="Provider",SUMIFS(Raw!$H:$H,Raw!$A:$A,"&lt;="&amp;Geography!$A8,Raw!$A:$A,"&gt;"&amp;Geography!$A7,Raw!$G:$G,Geography!AD$5,Raw!$C:$C,Geography!$A$5),SUMIFS(Raw!$H:$H,Raw!$A:$A,"&lt;="&amp;Geography!$A8,Raw!$A:$A,"&gt;"&amp;Geography!$A7,Raw!$G:$G,Geography!AD$5,Raw!$E:$E,Geography!$A$5)))</f>
        <v>7205</v>
      </c>
      <c r="AE8" s="58">
        <f>IF($B$5="Region",SUMIFS(Raw!$H:$H,Raw!$A:$A,"&lt;="&amp;Geography!$A8,Raw!$A:$A,"&gt;"&amp;Geography!$A7,Raw!$G:$G,Geography!AE$5,Raw!$I:$I,Geography!$A$5),IF($B$5="Provider",SUMIFS(Raw!$H:$H,Raw!$A:$A,"&lt;="&amp;Geography!$A8,Raw!$A:$A,"&gt;"&amp;Geography!$A7,Raw!$G:$G,Geography!AE$5,Raw!$C:$C,Geography!$A$5),SUMIFS(Raw!$H:$H,Raw!$A:$A,"&lt;="&amp;Geography!$A8,Raw!$A:$A,"&gt;"&amp;Geography!$A7,Raw!$G:$G,Geography!AE$5,Raw!$E:$E,Geography!$A$5)))</f>
        <v>392181</v>
      </c>
      <c r="AF8" s="58">
        <f>IF($B$5="Region",SUMIFS(Raw!$H:$H,Raw!$A:$A,"&lt;="&amp;Geography!$A8,Raw!$A:$A,"&gt;"&amp;Geography!$A7,Raw!$G:$G,Geography!AF$5,Raw!$I:$I,Geography!$A$5),IF($B$5="Provider",SUMIFS(Raw!$H:$H,Raw!$A:$A,"&lt;="&amp;Geography!$A8,Raw!$A:$A,"&gt;"&amp;Geography!$A7,Raw!$G:$G,Geography!AF$5,Raw!$C:$C,Geography!$A$5),SUMIFS(Raw!$H:$H,Raw!$A:$A,"&lt;="&amp;Geography!$A8,Raw!$A:$A,"&gt;"&amp;Geography!$A7,Raw!$G:$G,Geography!AF$5,Raw!$E:$E,Geography!$A$5)))</f>
        <v>28257</v>
      </c>
      <c r="AG8" s="58">
        <f>IF($B$5="Region",SUMIFS(Raw!$H:$H,Raw!$A:$A,"&lt;="&amp;Geography!$A8,Raw!$A:$A,"&gt;"&amp;Geography!$A7,Raw!$G:$G,Geography!AG$5,Raw!$I:$I,Geography!$A$5),IF($B$5="Provider",SUMIFS(Raw!$H:$H,Raw!$A:$A,"&lt;="&amp;Geography!$A8,Raw!$A:$A,"&gt;"&amp;Geography!$A7,Raw!$G:$G,Geography!AG$5,Raw!$C:$C,Geography!$A$5),SUMIFS(Raw!$H:$H,Raw!$A:$A,"&lt;="&amp;Geography!$A8,Raw!$A:$A,"&gt;"&amp;Geography!$A7,Raw!$G:$G,Geography!AG$5,Raw!$E:$E,Geography!$A$5)))</f>
        <v>64806</v>
      </c>
      <c r="AH8" s="58">
        <f>IF($B$5="Region",SUMIFS(Raw!$H:$H,Raw!$A:$A,"&lt;="&amp;Geography!$A8,Raw!$A:$A,"&gt;"&amp;Geography!$A7,Raw!$G:$G,Geography!AH$5,Raw!$I:$I,Geography!$A$5),IF($B$5="Provider",SUMIFS(Raw!$H:$H,Raw!$A:$A,"&lt;="&amp;Geography!$A8,Raw!$A:$A,"&gt;"&amp;Geography!$A7,Raw!$G:$G,Geography!AH$5,Raw!$C:$C,Geography!$A$5),SUMIFS(Raw!$H:$H,Raw!$A:$A,"&lt;="&amp;Geography!$A8,Raw!$A:$A,"&gt;"&amp;Geography!$A7,Raw!$G:$G,Geography!AH$5,Raw!$E:$E,Geography!$A$5)))</f>
        <v>33321</v>
      </c>
      <c r="AI8" s="58">
        <f>IF($B$5="Region",SUMIFS(Raw!$H:$H,Raw!$A:$A,"&lt;="&amp;Geography!$A8,Raw!$A:$A,"&gt;"&amp;Geography!$A7,Raw!$G:$G,Geography!AI$5,Raw!$I:$I,Geography!$A$5),IF($B$5="Provider",SUMIFS(Raw!$H:$H,Raw!$A:$A,"&lt;="&amp;Geography!$A8,Raw!$A:$A,"&gt;"&amp;Geography!$A7,Raw!$G:$G,Geography!AI$5,Raw!$C:$C,Geography!$A$5),SUMIFS(Raw!$H:$H,Raw!$A:$A,"&lt;="&amp;Geography!$A8,Raw!$A:$A,"&gt;"&amp;Geography!$A7,Raw!$G:$G,Geography!AI$5,Raw!$E:$E,Geography!$A$5)))</f>
        <v>423222</v>
      </c>
      <c r="AJ8" s="58">
        <f>IF($B$5="Region",SUMIFS(Raw!$H:$H,Raw!$A:$A,"&lt;="&amp;Geography!$A8,Raw!$A:$A,"&gt;"&amp;Geography!$A7,Raw!$G:$G,Geography!AJ$5,Raw!$I:$I,Geography!$A$5),IF($B$5="Provider",SUMIFS(Raw!$H:$H,Raw!$A:$A,"&lt;="&amp;Geography!$A8,Raw!$A:$A,"&gt;"&amp;Geography!$A7,Raw!$G:$G,Geography!AJ$5,Raw!$C:$C,Geography!$A$5),SUMIFS(Raw!$H:$H,Raw!$A:$A,"&lt;="&amp;Geography!$A8,Raw!$A:$A,"&gt;"&amp;Geography!$A7,Raw!$G:$G,Geography!AJ$5,Raw!$E:$E,Geography!$A$5)))</f>
        <v>157155</v>
      </c>
      <c r="AK8" s="58">
        <f>IF($B$5="Region",SUMIFS(Raw!$H:$H,Raw!$A:$A,"&lt;="&amp;Geography!$A8,Raw!$A:$A,"&gt;"&amp;Geography!$A7,Raw!$G:$G,Geography!AK$5,Raw!$I:$I,Geography!$A$5),IF($B$5="Provider",SUMIFS(Raw!$H:$H,Raw!$A:$A,"&lt;="&amp;Geography!$A8,Raw!$A:$A,"&gt;"&amp;Geography!$A7,Raw!$G:$G,Geography!AK$5,Raw!$C:$C,Geography!$A$5),SUMIFS(Raw!$H:$H,Raw!$A:$A,"&lt;="&amp;Geography!$A8,Raw!$A:$A,"&gt;"&amp;Geography!$A7,Raw!$G:$G,Geography!AK$5,Raw!$E:$E,Geography!$A$5)))</f>
        <v>88045</v>
      </c>
      <c r="AL8" s="58">
        <f>IF($B$5="Region",SUMIFS(Raw!$H:$H,Raw!$A:$A,"&lt;="&amp;Geography!$A8,Raw!$A:$A,"&gt;"&amp;Geography!$A7,Raw!$G:$G,Geography!AL$5,Raw!$I:$I,Geography!$A$5),IF($B$5="Provider",SUMIFS(Raw!$H:$H,Raw!$A:$A,"&lt;="&amp;Geography!$A8,Raw!$A:$A,"&gt;"&amp;Geography!$A7,Raw!$G:$G,Geography!AL$5,Raw!$C:$C,Geography!$A$5),SUMIFS(Raw!$H:$H,Raw!$A:$A,"&lt;="&amp;Geography!$A8,Raw!$A:$A,"&gt;"&amp;Geography!$A7,Raw!$G:$G,Geography!AL$5,Raw!$E:$E,Geography!$A$5)))</f>
        <v>1280</v>
      </c>
      <c r="AM8" s="58">
        <f>IF($B$5="Region",SUMIFS(Raw!$H:$H,Raw!$A:$A,"&lt;="&amp;Geography!$A8,Raw!$A:$A,"&gt;"&amp;Geography!$A7,Raw!$G:$G,Geography!AM$5,Raw!$I:$I,Geography!$A$5),IF($B$5="Provider",SUMIFS(Raw!$H:$H,Raw!$A:$A,"&lt;="&amp;Geography!$A8,Raw!$A:$A,"&gt;"&amp;Geography!$A7,Raw!$G:$G,Geography!AM$5,Raw!$C:$C,Geography!$A$5),SUMIFS(Raw!$H:$H,Raw!$A:$A,"&lt;="&amp;Geography!$A8,Raw!$A:$A,"&gt;"&amp;Geography!$A7,Raw!$G:$G,Geography!AM$5,Raw!$E:$E,Geography!$A$5)))</f>
        <v>570007</v>
      </c>
      <c r="AN8" s="58">
        <f>IF($B$5="Region",SUMIFS(Raw!$H:$H,Raw!$A:$A,"&lt;="&amp;Geography!$A8,Raw!$A:$A,"&gt;"&amp;Geography!$A7,Raw!$G:$G,Geography!AN$5,Raw!$I:$I,Geography!$A$5),IF($B$5="Provider",SUMIFS(Raw!$H:$H,Raw!$A:$A,"&lt;="&amp;Geography!$A8,Raw!$A:$A,"&gt;"&amp;Geography!$A7,Raw!$G:$G,Geography!AN$5,Raw!$C:$C,Geography!$A$5),SUMIFS(Raw!$H:$H,Raw!$A:$A,"&lt;="&amp;Geography!$A8,Raw!$A:$A,"&gt;"&amp;Geography!$A7,Raw!$G:$G,Geography!AN$5,Raw!$E:$E,Geography!$A$5)))</f>
        <v>216068</v>
      </c>
      <c r="AO8" s="58">
        <f>IF($B$5="Region",SUMIFS(Raw!$H:$H,Raw!$A:$A,"&lt;="&amp;Geography!$A8,Raw!$A:$A,"&gt;"&amp;Geography!$A7,Raw!$G:$G,Geography!AO$5,Raw!$I:$I,Geography!$A$5),IF($B$5="Provider",SUMIFS(Raw!$H:$H,Raw!$A:$A,"&lt;="&amp;Geography!$A8,Raw!$A:$A,"&gt;"&amp;Geography!$A7,Raw!$G:$G,Geography!AO$5,Raw!$C:$C,Geography!$A$5),SUMIFS(Raw!$H:$H,Raw!$A:$A,"&lt;="&amp;Geography!$A8,Raw!$A:$A,"&gt;"&amp;Geography!$A7,Raw!$G:$G,Geography!AO$5,Raw!$E:$E,Geography!$A$5)))</f>
        <v>211228</v>
      </c>
      <c r="AP8" s="58">
        <f>IF($B$5="Region",SUMIFS(Raw!$H:$H,Raw!$A:$A,"&lt;="&amp;Geography!$A8,Raw!$A:$A,"&gt;"&amp;Geography!$A7,Raw!$G:$G,Geography!AP$5,Raw!$I:$I,Geography!$A$5),IF($B$5="Provider",SUMIFS(Raw!$H:$H,Raw!$A:$A,"&lt;="&amp;Geography!$A8,Raw!$A:$A,"&gt;"&amp;Geography!$A7,Raw!$G:$G,Geography!AP$5,Raw!$C:$C,Geography!$A$5),SUMIFS(Raw!$H:$H,Raw!$A:$A,"&lt;="&amp;Geography!$A8,Raw!$A:$A,"&gt;"&amp;Geography!$A7,Raw!$G:$G,Geography!AP$5,Raw!$E:$E,Geography!$A$5)))</f>
        <v>102993</v>
      </c>
      <c r="AQ8" s="58">
        <f>IF($B$5="Region",SUMIFS(Raw!$H:$H,Raw!$A:$A,"&lt;="&amp;Geography!$A8,Raw!$A:$A,"&gt;"&amp;Geography!$A7,Raw!$G:$G,Geography!AQ$5,Raw!$I:$I,Geography!$A$5),IF($B$5="Provider",SUMIFS(Raw!$H:$H,Raw!$A:$A,"&lt;="&amp;Geography!$A8,Raw!$A:$A,"&gt;"&amp;Geography!$A7,Raw!$G:$G,Geography!AQ$5,Raw!$C:$C,Geography!$A$5),SUMIFS(Raw!$H:$H,Raw!$A:$A,"&lt;="&amp;Geography!$A8,Raw!$A:$A,"&gt;"&amp;Geography!$A7,Raw!$G:$G,Geography!AQ$5,Raw!$E:$E,Geography!$A$5)))</f>
        <v>298041</v>
      </c>
      <c r="AR8" s="58">
        <f>IF($B$5="Region",SUMIFS(Raw!$H:$H,Raw!$A:$A,"&lt;="&amp;Geography!$A8,Raw!$A:$A,"&gt;"&amp;Geography!$A7,Raw!$G:$G,Geography!AR$5,Raw!$I:$I,Geography!$A$5),IF($B$5="Provider",SUMIFS(Raw!$H:$H,Raw!$A:$A,"&lt;="&amp;Geography!$A8,Raw!$A:$A,"&gt;"&amp;Geography!$A7,Raw!$G:$G,Geography!AR$5,Raw!$C:$C,Geography!$A$5),SUMIFS(Raw!$H:$H,Raw!$A:$A,"&lt;="&amp;Geography!$A8,Raw!$A:$A,"&gt;"&amp;Geography!$A7,Raw!$G:$G,Geography!AR$5,Raw!$E:$E,Geography!$A$5)))</f>
        <v>193079</v>
      </c>
      <c r="AS8" s="58">
        <f>IF($B$5="Region",SUMIFS(Raw!$H:$H,Raw!$A:$A,"&lt;="&amp;Geography!$A8,Raw!$A:$A,"&gt;"&amp;Geography!$A7,Raw!$G:$G,Geography!AS$5,Raw!$I:$I,Geography!$A$5),IF($B$5="Provider",SUMIFS(Raw!$H:$H,Raw!$A:$A,"&lt;="&amp;Geography!$A8,Raw!$A:$A,"&gt;"&amp;Geography!$A7,Raw!$G:$G,Geography!AS$5,Raw!$C:$C,Geography!$A$5),SUMIFS(Raw!$H:$H,Raw!$A:$A,"&lt;="&amp;Geography!$A8,Raw!$A:$A,"&gt;"&amp;Geography!$A7,Raw!$G:$G,Geography!AS$5,Raw!$E:$E,Geography!$A$5)))</f>
        <v>121003</v>
      </c>
      <c r="AT8" s="58">
        <f>IF($B$5="Region",SUMIFS(Raw!$H:$H,Raw!$A:$A,"&lt;="&amp;Geography!$A8,Raw!$A:$A,"&gt;"&amp;Geography!$A7,Raw!$G:$G,Geography!AT$5,Raw!$I:$I,Geography!$A$5),IF($B$5="Provider",SUMIFS(Raw!$H:$H,Raw!$A:$A,"&lt;="&amp;Geography!$A8,Raw!$A:$A,"&gt;"&amp;Geography!$A7,Raw!$G:$G,Geography!AT$5,Raw!$C:$C,Geography!$A$5),SUMIFS(Raw!$H:$H,Raw!$A:$A,"&lt;="&amp;Geography!$A8,Raw!$A:$A,"&gt;"&amp;Geography!$A7,Raw!$G:$G,Geography!AT$5,Raw!$E:$E,Geography!$A$5)))</f>
        <v>3170477</v>
      </c>
      <c r="AU8" s="58">
        <f>IF($B$5="Region",SUMIFS(Raw!$H:$H,Raw!$A:$A,"&lt;="&amp;Geography!$A8,Raw!$A:$A,"&gt;"&amp;Geography!$A7,Raw!$G:$G,Geography!AU$5,Raw!$I:$I,Geography!$A$5),IF($B$5="Provider",SUMIFS(Raw!$H:$H,Raw!$A:$A,"&lt;="&amp;Geography!$A8,Raw!$A:$A,"&gt;"&amp;Geography!$A7,Raw!$G:$G,Geography!AU$5,Raw!$C:$C,Geography!$A$5),SUMIFS(Raw!$H:$H,Raw!$A:$A,"&lt;="&amp;Geography!$A8,Raw!$A:$A,"&gt;"&amp;Geography!$A7,Raw!$G:$G,Geography!AU$5,Raw!$E:$E,Geography!$A$5)))</f>
        <v>362801</v>
      </c>
      <c r="AV8" s="58">
        <f>IF($B$5="Region",SUMIFS(Raw!$H:$H,Raw!$A:$A,"&lt;="&amp;Geography!$A8,Raw!$A:$A,"&gt;"&amp;Geography!$A7,Raw!$G:$G,Geography!AV$5,Raw!$I:$I,Geography!$A$5),IF($B$5="Provider",SUMIFS(Raw!$H:$H,Raw!$A:$A,"&lt;="&amp;Geography!$A8,Raw!$A:$A,"&gt;"&amp;Geography!$A7,Raw!$G:$G,Geography!AV$5,Raw!$C:$C,Geography!$A$5),SUMIFS(Raw!$H:$H,Raw!$A:$A,"&lt;="&amp;Geography!$A8,Raw!$A:$A,"&gt;"&amp;Geography!$A7,Raw!$G:$G,Geography!AV$5,Raw!$E:$E,Geography!$A$5)))</f>
        <v>388508</v>
      </c>
      <c r="AW8" s="58">
        <f>IF($B$5="Region",SUMIFS(Raw!$H:$H,Raw!$A:$A,"&lt;="&amp;Geography!$A8,Raw!$A:$A,"&gt;"&amp;Geography!$A7,Raw!$G:$G,Geography!AW$5,Raw!$I:$I,Geography!$A$5),IF($B$5="Provider",SUMIFS(Raw!$H:$H,Raw!$A:$A,"&lt;="&amp;Geography!$A8,Raw!$A:$A,"&gt;"&amp;Geography!$A7,Raw!$G:$G,Geography!AW$5,Raw!$C:$C,Geography!$A$5),SUMIFS(Raw!$H:$H,Raw!$A:$A,"&lt;="&amp;Geography!$A8,Raw!$A:$A,"&gt;"&amp;Geography!$A7,Raw!$G:$G,Geography!AW$5,Raw!$E:$E,Geography!$A$5)))</f>
        <v>207887</v>
      </c>
      <c r="AX8" s="58">
        <f>IF($B$5="Region",SUMIFS(Raw!$H:$H,Raw!$A:$A,"&lt;="&amp;Geography!$A8,Raw!$A:$A,"&gt;"&amp;Geography!$A7,Raw!$G:$G,Geography!AX$5,Raw!$I:$I,Geography!$A$5),IF($B$5="Provider",SUMIFS(Raw!$H:$H,Raw!$A:$A,"&lt;="&amp;Geography!$A8,Raw!$A:$A,"&gt;"&amp;Geography!$A7,Raw!$G:$G,Geography!AX$5,Raw!$C:$C,Geography!$A$5),SUMIFS(Raw!$H:$H,Raw!$A:$A,"&lt;="&amp;Geography!$A8,Raw!$A:$A,"&gt;"&amp;Geography!$A7,Raw!$G:$G,Geography!AX$5,Raw!$E:$E,Geography!$A$5)))</f>
        <v>228</v>
      </c>
      <c r="AY8" s="58">
        <f>IF($B$5="Region",SUMIFS(Raw!$H:$H,Raw!$A:$A,"&lt;="&amp;Geography!$A8,Raw!$A:$A,"&gt;"&amp;Geography!$A7,Raw!$G:$G,Geography!AY$5,Raw!$I:$I,Geography!$A$5),IF($B$5="Provider",SUMIFS(Raw!$H:$H,Raw!$A:$A,"&lt;="&amp;Geography!$A8,Raw!$A:$A,"&gt;"&amp;Geography!$A7,Raw!$G:$G,Geography!AY$5,Raw!$C:$C,Geography!$A$5),SUMIFS(Raw!$H:$H,Raw!$A:$A,"&lt;="&amp;Geography!$A8,Raw!$A:$A,"&gt;"&amp;Geography!$A7,Raw!$G:$G,Geography!AY$5,Raw!$E:$E,Geography!$A$5)))</f>
        <v>946593</v>
      </c>
      <c r="AZ8" s="58">
        <f>IF($B$5="Region",SUMIFS(Raw!$H:$H,Raw!$A:$A,"&lt;="&amp;Geography!$A8,Raw!$A:$A,"&gt;"&amp;Geography!$A7,Raw!$G:$G,Geography!AZ$5,Raw!$I:$I,Geography!$A$5),IF($B$5="Provider",SUMIFS(Raw!$H:$H,Raw!$A:$A,"&lt;="&amp;Geography!$A8,Raw!$A:$A,"&gt;"&amp;Geography!$A7,Raw!$G:$G,Geography!AZ$5,Raw!$C:$C,Geography!$A$5),SUMIFS(Raw!$H:$H,Raw!$A:$A,"&lt;="&amp;Geography!$A8,Raw!$A:$A,"&gt;"&amp;Geography!$A7,Raw!$G:$G,Geography!AZ$5,Raw!$E:$E,Geography!$A$5)))</f>
        <v>90251</v>
      </c>
      <c r="BA8" s="58">
        <f>IF($B$5="Region",SUMIFS(Raw!$H:$H,Raw!$A:$A,"&lt;="&amp;Geography!$A8,Raw!$A:$A,"&gt;"&amp;Geography!$A7,Raw!$G:$G,Geography!BA$5,Raw!$I:$I,Geography!$A$5),IF($B$5="Provider",SUMIFS(Raw!$H:$H,Raw!$A:$A,"&lt;="&amp;Geography!$A8,Raw!$A:$A,"&gt;"&amp;Geography!$A7,Raw!$G:$G,Geography!BA$5,Raw!$C:$C,Geography!$A$5),SUMIFS(Raw!$H:$H,Raw!$A:$A,"&lt;="&amp;Geography!$A8,Raw!$A:$A,"&gt;"&amp;Geography!$A7,Raw!$G:$G,Geography!BA$5,Raw!$E:$E,Geography!$A$5)))</f>
        <v>329946</v>
      </c>
      <c r="BB8" s="58">
        <f>IF($B$5="Region",SUMIFS(Raw!$H:$H,Raw!$A:$A,"&lt;="&amp;Geography!$A8,Raw!$A:$A,"&gt;"&amp;Geography!$A7,Raw!$G:$G,Geography!BB$5,Raw!$I:$I,Geography!$A$5),IF($B$5="Provider",SUMIFS(Raw!$H:$H,Raw!$A:$A,"&lt;="&amp;Geography!$A8,Raw!$A:$A,"&gt;"&amp;Geography!$A7,Raw!$G:$G,Geography!BB$5,Raw!$C:$C,Geography!$A$5),SUMIFS(Raw!$H:$H,Raw!$A:$A,"&lt;="&amp;Geography!$A8,Raw!$A:$A,"&gt;"&amp;Geography!$A7,Raw!$G:$G,Geography!BB$5,Raw!$E:$E,Geography!$A$5)))</f>
        <v>34213</v>
      </c>
      <c r="BC8" s="58">
        <f>IF($B$5="Region",SUMIFS(Raw!$H:$H,Raw!$A:$A,"&lt;="&amp;Geography!$A8,Raw!$A:$A,"&gt;"&amp;Geography!$A7,Raw!$G:$G,Geography!BC$5,Raw!$I:$I,Geography!$A$5),IF($B$5="Provider",SUMIFS(Raw!$H:$H,Raw!$A:$A,"&lt;="&amp;Geography!$A8,Raw!$A:$A,"&gt;"&amp;Geography!$A7,Raw!$G:$G,Geography!BC$5,Raw!$C:$C,Geography!$A$5),SUMIFS(Raw!$H:$H,Raw!$A:$A,"&lt;="&amp;Geography!$A8,Raw!$A:$A,"&gt;"&amp;Geography!$A7,Raw!$G:$G,Geography!BC$5,Raw!$E:$E,Geography!$A$5)))</f>
        <v>190391</v>
      </c>
      <c r="BD8" s="58">
        <f>IF($B$5="Region",SUMIFS(Raw!$H:$H,Raw!$A:$A,"&lt;="&amp;Geography!$A8,Raw!$A:$A,"&gt;"&amp;Geography!$A7,Raw!$G:$G,Geography!BD$5,Raw!$I:$I,Geography!$A$5),IF($B$5="Provider",SUMIFS(Raw!$H:$H,Raw!$A:$A,"&lt;="&amp;Geography!$A8,Raw!$A:$A,"&gt;"&amp;Geography!$A7,Raw!$G:$G,Geography!BD$5,Raw!$C:$C,Geography!$A$5),SUMIFS(Raw!$H:$H,Raw!$A:$A,"&lt;="&amp;Geography!$A8,Raw!$A:$A,"&gt;"&amp;Geography!$A7,Raw!$G:$G,Geography!BD$5,Raw!$E:$E,Geography!$A$5)))</f>
        <v>11694</v>
      </c>
      <c r="BE8" s="58">
        <f>IF($B$5="Region",SUMIFS(Raw!$H:$H,Raw!$A:$A,"&lt;="&amp;Geography!$A8,Raw!$A:$A,"&gt;"&amp;Geography!$A7,Raw!$G:$G,Geography!BE$5,Raw!$I:$I,Geography!$A$5),IF($B$5="Provider",SUMIFS(Raw!$H:$H,Raw!$A:$A,"&lt;="&amp;Geography!$A8,Raw!$A:$A,"&gt;"&amp;Geography!$A7,Raw!$G:$G,Geography!BE$5,Raw!$C:$C,Geography!$A$5),SUMIFS(Raw!$H:$H,Raw!$A:$A,"&lt;="&amp;Geography!$A8,Raw!$A:$A,"&gt;"&amp;Geography!$A7,Raw!$G:$G,Geography!BE$5,Raw!$E:$E,Geography!$A$5)))</f>
        <v>96365</v>
      </c>
      <c r="BF8" s="58">
        <f>IF($B$5="Region",SUMIFS(Raw!$H:$H,Raw!$A:$A,"&lt;="&amp;Geography!$A8,Raw!$A:$A,"&gt;"&amp;Geography!$A7,Raw!$G:$G,Geography!BF$5,Raw!$I:$I,Geography!$A$5),IF($B$5="Provider",SUMIFS(Raw!$H:$H,Raw!$A:$A,"&lt;="&amp;Geography!$A8,Raw!$A:$A,"&gt;"&amp;Geography!$A7,Raw!$G:$G,Geography!BF$5,Raw!$C:$C,Geography!$A$5),SUMIFS(Raw!$H:$H,Raw!$A:$A,"&lt;="&amp;Geography!$A8,Raw!$A:$A,"&gt;"&amp;Geography!$A7,Raw!$G:$G,Geography!BF$5,Raw!$E:$E,Geography!$A$5)))</f>
        <v>40554</v>
      </c>
      <c r="BG8" s="58">
        <f>IF($B$5="Region",SUMIFS(Raw!$H:$H,Raw!$A:$A,"&lt;="&amp;Geography!$A8,Raw!$A:$A,"&gt;"&amp;Geography!$A7,Raw!$G:$G,Geography!BG$5,Raw!$I:$I,Geography!$A$5),IF($B$5="Provider",SUMIFS(Raw!$H:$H,Raw!$A:$A,"&lt;="&amp;Geography!$A8,Raw!$A:$A,"&gt;"&amp;Geography!$A7,Raw!$G:$G,Geography!BG$5,Raw!$C:$C,Geography!$A$5),SUMIFS(Raw!$H:$H,Raw!$A:$A,"&lt;="&amp;Geography!$A8,Raw!$A:$A,"&gt;"&amp;Geography!$A7,Raw!$G:$G,Geography!BG$5,Raw!$E:$E,Geography!$A$5)))</f>
        <v>318793</v>
      </c>
      <c r="BH8" s="58">
        <f>IF($B$5="Region",SUMIFS(Raw!$H:$H,Raw!$A:$A,"&lt;="&amp;Geography!$A8,Raw!$A:$A,"&gt;"&amp;Geography!$A7,Raw!$G:$G,Geography!BH$5,Raw!$I:$I,Geography!$A$5),IF($B$5="Provider",SUMIFS(Raw!$H:$H,Raw!$A:$A,"&lt;="&amp;Geography!$A8,Raw!$A:$A,"&gt;"&amp;Geography!$A7,Raw!$G:$G,Geography!BH$5,Raw!$C:$C,Geography!$A$5),SUMIFS(Raw!$H:$H,Raw!$A:$A,"&lt;="&amp;Geography!$A8,Raw!$A:$A,"&gt;"&amp;Geography!$A7,Raw!$G:$G,Geography!BH$5,Raw!$E:$E,Geography!$A$5)))</f>
        <v>247417</v>
      </c>
      <c r="BI8" s="58">
        <f>IF($B$5="Region",SUMIFS(Raw!$H:$H,Raw!$A:$A,"&lt;="&amp;Geography!$A8,Raw!$A:$A,"&gt;"&amp;Geography!$A7,Raw!$G:$G,Geography!BI$5,Raw!$I:$I,Geography!$A$5),IF($B$5="Provider",SUMIFS(Raw!$H:$H,Raw!$A:$A,"&lt;="&amp;Geography!$A8,Raw!$A:$A,"&gt;"&amp;Geography!$A7,Raw!$G:$G,Geography!BI$5,Raw!$C:$C,Geography!$A$5),SUMIFS(Raw!$H:$H,Raw!$A:$A,"&lt;="&amp;Geography!$A8,Raw!$A:$A,"&gt;"&amp;Geography!$A7,Raw!$G:$G,Geography!BI$5,Raw!$E:$E,Geography!$A$5)))</f>
        <v>344770</v>
      </c>
      <c r="BJ8" s="58">
        <f>IF($B$5="Region",SUMIFS(Raw!$H:$H,Raw!$A:$A,"&lt;="&amp;Geography!$A8,Raw!$A:$A,"&gt;"&amp;Geography!$A7,Raw!$G:$G,Geography!BJ$5,Raw!$I:$I,Geography!$A$5),IF($B$5="Provider",SUMIFS(Raw!$H:$H,Raw!$A:$A,"&lt;="&amp;Geography!$A8,Raw!$A:$A,"&gt;"&amp;Geography!$A7,Raw!$G:$G,Geography!BJ$5,Raw!$C:$C,Geography!$A$5),SUMIFS(Raw!$H:$H,Raw!$A:$A,"&lt;="&amp;Geography!$A8,Raw!$A:$A,"&gt;"&amp;Geography!$A7,Raw!$G:$G,Geography!BJ$5,Raw!$E:$E,Geography!$A$5)))</f>
        <v>282704</v>
      </c>
      <c r="BK8" s="58">
        <f>IF($B$5="Region",SUMIFS(Raw!$H:$H,Raw!$A:$A,"&lt;="&amp;Geography!$A8,Raw!$A:$A,"&gt;"&amp;Geography!$A7,Raw!$G:$G,Geography!BK$5,Raw!$I:$I,Geography!$A$5),IF($B$5="Provider",SUMIFS(Raw!$H:$H,Raw!$A:$A,"&lt;="&amp;Geography!$A8,Raw!$A:$A,"&gt;"&amp;Geography!$A7,Raw!$G:$G,Geography!BK$5,Raw!$C:$C,Geography!$A$5),SUMIFS(Raw!$H:$H,Raw!$A:$A,"&lt;="&amp;Geography!$A8,Raw!$A:$A,"&gt;"&amp;Geography!$A7,Raw!$G:$G,Geography!BK$5,Raw!$E:$E,Geography!$A$5)))</f>
        <v>226318</v>
      </c>
      <c r="BL8" s="58">
        <f>IF($B$5="Region",SUMIFS(Raw!$H:$H,Raw!$A:$A,"&lt;="&amp;Geography!$A8,Raw!$A:$A,"&gt;"&amp;Geography!$A7,Raw!$G:$G,Geography!BL$5,Raw!$I:$I,Geography!$A$5),IF($B$5="Provider",SUMIFS(Raw!$H:$H,Raw!$A:$A,"&lt;="&amp;Geography!$A8,Raw!$A:$A,"&gt;"&amp;Geography!$A7,Raw!$G:$G,Geography!BL$5,Raw!$C:$C,Geography!$A$5),SUMIFS(Raw!$H:$H,Raw!$A:$A,"&lt;="&amp;Geography!$A8,Raw!$A:$A,"&gt;"&amp;Geography!$A7,Raw!$G:$G,Geography!BL$5,Raw!$E:$E,Geography!$A$5)))</f>
        <v>147807</v>
      </c>
      <c r="BM8" s="58">
        <f>IF($B$5="Region",SUMIFS(Raw!$H:$H,Raw!$A:$A,"&lt;="&amp;Geography!$A8,Raw!$A:$A,"&gt;"&amp;Geography!$A7,Raw!$G:$G,Geography!BM$5,Raw!$I:$I,Geography!$A$5),IF($B$5="Provider",SUMIFS(Raw!$H:$H,Raw!$A:$A,"&lt;="&amp;Geography!$A8,Raw!$A:$A,"&gt;"&amp;Geography!$A7,Raw!$G:$G,Geography!BM$5,Raw!$C:$C,Geography!$A$5),SUMIFS(Raw!$H:$H,Raw!$A:$A,"&lt;="&amp;Geography!$A8,Raw!$A:$A,"&gt;"&amp;Geography!$A7,Raw!$G:$G,Geography!BM$5,Raw!$E:$E,Geography!$A$5)))</f>
        <v>47036</v>
      </c>
      <c r="BN8" s="58">
        <f>IF($B$5="Region",SUMIFS(Raw!$H:$H,Raw!$A:$A,"&lt;="&amp;Geography!$A8,Raw!$A:$A,"&gt;"&amp;Geography!$A7,Raw!$G:$G,Geography!BN$5,Raw!$I:$I,Geography!$A$5),IF($B$5="Provider",SUMIFS(Raw!$H:$H,Raw!$A:$A,"&lt;="&amp;Geography!$A8,Raw!$A:$A,"&gt;"&amp;Geography!$A7,Raw!$G:$G,Geography!BN$5,Raw!$C:$C,Geography!$A$5),SUMIFS(Raw!$H:$H,Raw!$A:$A,"&lt;="&amp;Geography!$A8,Raw!$A:$A,"&gt;"&amp;Geography!$A7,Raw!$G:$G,Geography!BN$5,Raw!$E:$E,Geography!$A$5)))</f>
        <v>15765</v>
      </c>
      <c r="BO8" s="58">
        <f>IF($B$5="Region",SUMIFS(Raw!$H:$H,Raw!$A:$A,"&lt;="&amp;Geography!$A8,Raw!$A:$A,"&gt;"&amp;Geography!$A7,Raw!$G:$G,Geography!BO$5,Raw!$I:$I,Geography!$A$5),IF($B$5="Provider",SUMIFS(Raw!$H:$H,Raw!$A:$A,"&lt;="&amp;Geography!$A8,Raw!$A:$A,"&gt;"&amp;Geography!$A7,Raw!$G:$G,Geography!BO$5,Raw!$C:$C,Geography!$A$5),SUMIFS(Raw!$H:$H,Raw!$A:$A,"&lt;="&amp;Geography!$A8,Raw!$A:$A,"&gt;"&amp;Geography!$A7,Raw!$G:$G,Geography!BO$5,Raw!$E:$E,Geography!$A$5)))</f>
        <v>137442</v>
      </c>
      <c r="BP8" s="58">
        <f>IF($B$5="Region",SUMIFS(Raw!$H:$H,Raw!$A:$A,"&lt;="&amp;Geography!$A8,Raw!$A:$A,"&gt;"&amp;Geography!$A7,Raw!$G:$G,Geography!BP$5,Raw!$I:$I,Geography!$A$5),IF($B$5="Provider",SUMIFS(Raw!$H:$H,Raw!$A:$A,"&lt;="&amp;Geography!$A8,Raw!$A:$A,"&gt;"&amp;Geography!$A7,Raw!$G:$G,Geography!BP$5,Raw!$C:$C,Geography!$A$5),SUMIFS(Raw!$H:$H,Raw!$A:$A,"&lt;="&amp;Geography!$A8,Raw!$A:$A,"&gt;"&amp;Geography!$A7,Raw!$G:$G,Geography!BP$5,Raw!$E:$E,Geography!$A$5)))</f>
        <v>275977876</v>
      </c>
      <c r="BQ8" s="58">
        <f>IF($B$5="Region",SUMIFS(Raw!$H:$H,Raw!$A:$A,"&lt;="&amp;Geography!$A8,Raw!$A:$A,"&gt;"&amp;Geography!$A7,Raw!$G:$G,Geography!BQ$5,Raw!$I:$I,Geography!$A$5),IF($B$5="Provider",SUMIFS(Raw!$H:$H,Raw!$A:$A,"&lt;="&amp;Geography!$A8,Raw!$A:$A,"&gt;"&amp;Geography!$A7,Raw!$G:$G,Geography!BQ$5,Raw!$C:$C,Geography!$A$5),SUMIFS(Raw!$H:$H,Raw!$A:$A,"&lt;="&amp;Geography!$A8,Raw!$A:$A,"&gt;"&amp;Geography!$A7,Raw!$G:$G,Geography!BQ$5,Raw!$E:$E,Geography!$A$5)))</f>
        <v>341649</v>
      </c>
      <c r="BR8" s="58">
        <f>IF($B$5="Region",SUMIFS(Raw!$H:$H,Raw!$A:$A,"&lt;="&amp;Geography!$A8,Raw!$A:$A,"&gt;"&amp;Geography!$A7,Raw!$G:$G,Geography!BR$5,Raw!$I:$I,Geography!$A$5),IF($B$5="Provider",SUMIFS(Raw!$H:$H,Raw!$A:$A,"&lt;="&amp;Geography!$A8,Raw!$A:$A,"&gt;"&amp;Geography!$A7,Raw!$G:$G,Geography!BR$5,Raw!$C:$C,Geography!$A$5),SUMIFS(Raw!$H:$H,Raw!$A:$A,"&lt;="&amp;Geography!$A8,Raw!$A:$A,"&gt;"&amp;Geography!$A7,Raw!$G:$G,Geography!BR$5,Raw!$E:$E,Geography!$A$5)))</f>
        <v>189740</v>
      </c>
      <c r="BS8" s="58">
        <f>IF($B$5="Region",SUMIFS(Raw!$H:$H,Raw!$A:$A,"&lt;="&amp;Geography!$A8,Raw!$A:$A,"&gt;"&amp;Geography!$A7,Raw!$G:$G,Geography!BS$5,Raw!$I:$I,Geography!$A$5),IF($B$5="Provider",SUMIFS(Raw!$H:$H,Raw!$A:$A,"&lt;="&amp;Geography!$A8,Raw!$A:$A,"&gt;"&amp;Geography!$A7,Raw!$G:$G,Geography!BS$5,Raw!$C:$C,Geography!$A$5),SUMIFS(Raw!$H:$H,Raw!$A:$A,"&lt;="&amp;Geography!$A8,Raw!$A:$A,"&gt;"&amp;Geography!$A7,Raw!$G:$G,Geography!BS$5,Raw!$E:$E,Geography!$A$5)))</f>
        <v>14148</v>
      </c>
      <c r="BT8" s="58">
        <f>IF($B$5="Region",SUMIFS(Raw!$H:$H,Raw!$A:$A,"&lt;="&amp;Geography!$A8,Raw!$A:$A,"&gt;"&amp;Geography!$A7,Raw!$G:$G,Geography!BT$5,Raw!$I:$I,Geography!$A$5),IF($B$5="Provider",SUMIFS(Raw!$H:$H,Raw!$A:$A,"&lt;="&amp;Geography!$A8,Raw!$A:$A,"&gt;"&amp;Geography!$A7,Raw!$G:$G,Geography!BT$5,Raw!$C:$C,Geography!$A$5),SUMIFS(Raw!$H:$H,Raw!$A:$A,"&lt;="&amp;Geography!$A8,Raw!$A:$A,"&gt;"&amp;Geography!$A7,Raw!$G:$G,Geography!BT$5,Raw!$E:$E,Geography!$A$5)))</f>
        <v>98197</v>
      </c>
      <c r="BU8" s="58">
        <f>IF($B$5="Region",SUMIFS(Raw!$H:$H,Raw!$A:$A,"&lt;="&amp;Geography!$A8,Raw!$A:$A,"&gt;"&amp;Geography!$A7,Raw!$G:$G,Geography!BU$5,Raw!$I:$I,Geography!$A$5),IF($B$5="Provider",SUMIFS(Raw!$H:$H,Raw!$A:$A,"&lt;="&amp;Geography!$A8,Raw!$A:$A,"&gt;"&amp;Geography!$A7,Raw!$G:$G,Geography!BU$5,Raw!$C:$C,Geography!$A$5),SUMIFS(Raw!$H:$H,Raw!$A:$A,"&lt;="&amp;Geography!$A8,Raw!$A:$A,"&gt;"&amp;Geography!$A7,Raw!$G:$G,Geography!BU$5,Raw!$E:$E,Geography!$A$5)))</f>
        <v>279656502</v>
      </c>
      <c r="BV8" s="58">
        <f>IF($B$5="Region",SUMIFS(Raw!$H:$H,Raw!$A:$A,"&lt;="&amp;Geography!$A8,Raw!$A:$A,"&gt;"&amp;Geography!$A7,Raw!$G:$G,Geography!BV$5,Raw!$I:$I,Geography!$A$5),IF($B$5="Provider",SUMIFS(Raw!$H:$H,Raw!$A:$A,"&lt;="&amp;Geography!$A8,Raw!$A:$A,"&gt;"&amp;Geography!$A7,Raw!$G:$G,Geography!BV$5,Raw!$C:$C,Geography!$A$5),SUMIFS(Raw!$H:$H,Raw!$A:$A,"&lt;="&amp;Geography!$A8,Raw!$A:$A,"&gt;"&amp;Geography!$A7,Raw!$G:$G,Geography!BV$5,Raw!$E:$E,Geography!$A$5)))</f>
        <v>121524</v>
      </c>
      <c r="BW8" s="58">
        <f>IF($B$5="Region",SUMIFS(Raw!$H:$H,Raw!$A:$A,"&lt;="&amp;Geography!$A8,Raw!$A:$A,"&gt;"&amp;Geography!$A7,Raw!$G:$G,Geography!BW$5,Raw!$I:$I,Geography!$A$5),IF($B$5="Provider",SUMIFS(Raw!$H:$H,Raw!$A:$A,"&lt;="&amp;Geography!$A8,Raw!$A:$A,"&gt;"&amp;Geography!$A7,Raw!$G:$G,Geography!BW$5,Raw!$C:$C,Geography!$A$5),SUMIFS(Raw!$H:$H,Raw!$A:$A,"&lt;="&amp;Geography!$A8,Raw!$A:$A,"&gt;"&amp;Geography!$A7,Raw!$G:$G,Geography!BW$5,Raw!$E:$E,Geography!$A$5)))</f>
        <v>2107440</v>
      </c>
      <c r="BX8" s="58">
        <f>IF($B$5="Region",SUMIFS(Raw!$H:$H,Raw!$A:$A,"&lt;="&amp;Geography!$A8,Raw!$A:$A,"&gt;"&amp;Geography!$A7,Raw!$G:$G,Geography!BX$5,Raw!$I:$I,Geography!$A$5),IF($B$5="Provider",SUMIFS(Raw!$H:$H,Raw!$A:$A,"&lt;="&amp;Geography!$A8,Raw!$A:$A,"&gt;"&amp;Geography!$A7,Raw!$G:$G,Geography!BX$5,Raw!$C:$C,Geography!$A$5),SUMIFS(Raw!$H:$H,Raw!$A:$A,"&lt;="&amp;Geography!$A8,Raw!$A:$A,"&gt;"&amp;Geography!$A7,Raw!$G:$G,Geography!BX$5,Raw!$E:$E,Geography!$A$5)))</f>
        <v>1024</v>
      </c>
      <c r="BY8" s="58">
        <f>IF($B$5="Region",SUMIFS(Raw!$H:$H,Raw!$A:$A,"&lt;="&amp;Geography!$A8,Raw!$A:$A,"&gt;"&amp;Geography!$A7,Raw!$G:$G,Geography!BY$5,Raw!$I:$I,Geography!$A$5),IF($B$5="Provider",SUMIFS(Raw!$H:$H,Raw!$A:$A,"&lt;="&amp;Geography!$A8,Raw!$A:$A,"&gt;"&amp;Geography!$A7,Raw!$G:$G,Geography!BY$5,Raw!$C:$C,Geography!$A$5),SUMIFS(Raw!$H:$H,Raw!$A:$A,"&lt;="&amp;Geography!$A8,Raw!$A:$A,"&gt;"&amp;Geography!$A7,Raw!$G:$G,Geography!BY$5,Raw!$E:$E,Geography!$A$5)))</f>
        <v>1228360</v>
      </c>
      <c r="BZ8" s="58">
        <f>IF($B$5="Region",SUMIFS(Raw!$H:$H,Raw!$A:$A,"&lt;="&amp;Geography!$A8,Raw!$A:$A,"&gt;"&amp;Geography!$A7,Raw!$G:$G,Geography!BZ$5,Raw!$I:$I,Geography!$A$5),IF($B$5="Provider",SUMIFS(Raw!$H:$H,Raw!$A:$A,"&lt;="&amp;Geography!$A8,Raw!$A:$A,"&gt;"&amp;Geography!$A7,Raw!$G:$G,Geography!BZ$5,Raw!$C:$C,Geography!$A$5),SUMIFS(Raw!$H:$H,Raw!$A:$A,"&lt;="&amp;Geography!$A8,Raw!$A:$A,"&gt;"&amp;Geography!$A7,Raw!$G:$G,Geography!BZ$5,Raw!$E:$E,Geography!$A$5)))</f>
        <v>546793</v>
      </c>
      <c r="CA8" s="58">
        <f>IF($B$5="Region",SUMIFS(Raw!$H:$H,Raw!$A:$A,"&lt;="&amp;Geography!$A8,Raw!$A:$A,"&gt;"&amp;Geography!$A7,Raw!$G:$G,Geography!CA$5,Raw!$I:$I,Geography!$A$5),IF($B$5="Provider",SUMIFS(Raw!$H:$H,Raw!$A:$A,"&lt;="&amp;Geography!$A8,Raw!$A:$A,"&gt;"&amp;Geography!$A7,Raw!$G:$G,Geography!CA$5,Raw!$C:$C,Geography!$A$5),SUMIFS(Raw!$H:$H,Raw!$A:$A,"&lt;="&amp;Geography!$A8,Raw!$A:$A,"&gt;"&amp;Geography!$A7,Raw!$G:$G,Geography!CA$5,Raw!$E:$E,Geography!$A$5)))</f>
        <v>411721</v>
      </c>
      <c r="CB8" s="58">
        <f>IF($B$5="Region",SUMIFS(Raw!$H:$H,Raw!$A:$A,"&lt;="&amp;Geography!$A8,Raw!$A:$A,"&gt;"&amp;Geography!$A7,Raw!$G:$G,Geography!CB$5,Raw!$I:$I,Geography!$A$5),IF($B$5="Provider",SUMIFS(Raw!$H:$H,Raw!$A:$A,"&lt;="&amp;Geography!$A8,Raw!$A:$A,"&gt;"&amp;Geography!$A7,Raw!$G:$G,Geography!CB$5,Raw!$C:$C,Geography!$A$5),SUMIFS(Raw!$H:$H,Raw!$A:$A,"&lt;="&amp;Geography!$A8,Raw!$A:$A,"&gt;"&amp;Geography!$A7,Raw!$G:$G,Geography!CB$5,Raw!$E:$E,Geography!$A$5)))</f>
        <v>209250</v>
      </c>
      <c r="CC8" s="58">
        <f>IF($B$5="Region",SUMIFS(Raw!$H:$H,Raw!$A:$A,"&lt;="&amp;Geography!$A8,Raw!$A:$A,"&gt;"&amp;Geography!$A7,Raw!$G:$G,Geography!CC$5,Raw!$I:$I,Geography!$A$5),IF($B$5="Provider",SUMIFS(Raw!$H:$H,Raw!$A:$A,"&lt;="&amp;Geography!$A8,Raw!$A:$A,"&gt;"&amp;Geography!$A7,Raw!$G:$G,Geography!CC$5,Raw!$C:$C,Geography!$A$5),SUMIFS(Raw!$H:$H,Raw!$A:$A,"&lt;="&amp;Geography!$A8,Raw!$A:$A,"&gt;"&amp;Geography!$A7,Raw!$G:$G,Geography!CC$5,Raw!$E:$E,Geography!$A$5)))</f>
        <v>523128</v>
      </c>
      <c r="CD8" s="58">
        <f>IF($B$5="Region",SUMIFS(Raw!$H:$H,Raw!$A:$A,"&lt;="&amp;Geography!$A8,Raw!$A:$A,"&gt;"&amp;Geography!$A7,Raw!$G:$G,Geography!CD$5,Raw!$I:$I,Geography!$A$5),IF($B$5="Provider",SUMIFS(Raw!$H:$H,Raw!$A:$A,"&lt;="&amp;Geography!$A8,Raw!$A:$A,"&gt;"&amp;Geography!$A7,Raw!$G:$G,Geography!CD$5,Raw!$C:$C,Geography!$A$5),SUMIFS(Raw!$H:$H,Raw!$A:$A,"&lt;="&amp;Geography!$A8,Raw!$A:$A,"&gt;"&amp;Geography!$A7,Raw!$G:$G,Geography!CD$5,Raw!$E:$E,Geography!$A$5)))</f>
        <v>129919</v>
      </c>
      <c r="CE8" s="58">
        <f>IF($B$5="Region",SUMIFS(Raw!$H:$H,Raw!$A:$A,"&lt;="&amp;Geography!$A8,Raw!$A:$A,"&gt;"&amp;Geography!$A7,Raw!$G:$G,Geography!CE$5,Raw!$I:$I,Geography!$A$5),IF($B$5="Provider",SUMIFS(Raw!$H:$H,Raw!$A:$A,"&lt;="&amp;Geography!$A8,Raw!$A:$A,"&gt;"&amp;Geography!$A7,Raw!$G:$G,Geography!CE$5,Raw!$C:$C,Geography!$A$5),SUMIFS(Raw!$H:$H,Raw!$A:$A,"&lt;="&amp;Geography!$A8,Raw!$A:$A,"&gt;"&amp;Geography!$A7,Raw!$G:$G,Geography!CE$5,Raw!$E:$E,Geography!$A$5)))</f>
        <v>162954</v>
      </c>
      <c r="CF8" s="58">
        <f>IF($B$5="Region",SUMIFS(Raw!$H:$H,Raw!$A:$A,"&lt;="&amp;Geography!$A8,Raw!$A:$A,"&gt;"&amp;Geography!$A7,Raw!$G:$G,Geography!CF$5,Raw!$I:$I,Geography!$A$5),IF($B$5="Provider",SUMIFS(Raw!$H:$H,Raw!$A:$A,"&lt;="&amp;Geography!$A8,Raw!$A:$A,"&gt;"&amp;Geography!$A7,Raw!$G:$G,Geography!CF$5,Raw!$C:$C,Geography!$A$5),SUMIFS(Raw!$H:$H,Raw!$A:$A,"&lt;="&amp;Geography!$A8,Raw!$A:$A,"&gt;"&amp;Geography!$A7,Raw!$G:$G,Geography!CF$5,Raw!$E:$E,Geography!$A$5)))</f>
        <v>83293</v>
      </c>
      <c r="CG8" s="58">
        <f>IF($B$5="Region",SUMIFS(Raw!$H:$H,Raw!$A:$A,"&lt;="&amp;Geography!$A8,Raw!$A:$A,"&gt;"&amp;Geography!$A7,Raw!$G:$G,Geography!CG$5,Raw!$I:$I,Geography!$A$5),IF($B$5="Provider",SUMIFS(Raw!$H:$H,Raw!$A:$A,"&lt;="&amp;Geography!$A8,Raw!$A:$A,"&gt;"&amp;Geography!$A7,Raw!$G:$G,Geography!CG$5,Raw!$C:$C,Geography!$A$5),SUMIFS(Raw!$H:$H,Raw!$A:$A,"&lt;="&amp;Geography!$A8,Raw!$A:$A,"&gt;"&amp;Geography!$A7,Raw!$G:$G,Geography!CG$5,Raw!$E:$E,Geography!$A$5)))</f>
        <v>226158</v>
      </c>
      <c r="CH8" s="58">
        <f>IF($B$5="Region",SUMIFS(Raw!$H:$H,Raw!$A:$A,"&lt;="&amp;Geography!$A8,Raw!$A:$A,"&gt;"&amp;Geography!$A7,Raw!$G:$G,Geography!CH$5,Raw!$I:$I,Geography!$A$5),IF($B$5="Provider",SUMIFS(Raw!$H:$H,Raw!$A:$A,"&lt;="&amp;Geography!$A8,Raw!$A:$A,"&gt;"&amp;Geography!$A7,Raw!$G:$G,Geography!CH$5,Raw!$C:$C,Geography!$A$5),SUMIFS(Raw!$H:$H,Raw!$A:$A,"&lt;="&amp;Geography!$A8,Raw!$A:$A,"&gt;"&amp;Geography!$A7,Raw!$G:$G,Geography!CH$5,Raw!$E:$E,Geography!$A$5)))</f>
        <v>102791</v>
      </c>
      <c r="CI8" s="58">
        <f>IF($B$5="Region",SUMIFS(Raw!$H:$H,Raw!$A:$A,"&lt;="&amp;Geography!$A8,Raw!$A:$A,"&gt;"&amp;Geography!$A7,Raw!$G:$G,Geography!CI$5,Raw!$I:$I,Geography!$A$5),IF($B$5="Provider",SUMIFS(Raw!$H:$H,Raw!$A:$A,"&lt;="&amp;Geography!$A8,Raw!$A:$A,"&gt;"&amp;Geography!$A7,Raw!$G:$G,Geography!CI$5,Raw!$C:$C,Geography!$A$5),SUMIFS(Raw!$H:$H,Raw!$A:$A,"&lt;="&amp;Geography!$A8,Raw!$A:$A,"&gt;"&amp;Geography!$A7,Raw!$G:$G,Geography!CI$5,Raw!$E:$E,Geography!$A$5)))</f>
        <v>67</v>
      </c>
      <c r="CJ8" s="58">
        <f>IF($B$5="Region",SUMIFS(Raw!$H:$H,Raw!$A:$A,"&lt;="&amp;Geography!$A8,Raw!$A:$A,"&gt;"&amp;Geography!$A7,Raw!$G:$G,Geography!CJ$5,Raw!$I:$I,Geography!$A$5),IF($B$5="Provider",SUMIFS(Raw!$H:$H,Raw!$A:$A,"&lt;="&amp;Geography!$A8,Raw!$A:$A,"&gt;"&amp;Geography!$A7,Raw!$G:$G,Geography!CJ$5,Raw!$C:$C,Geography!$A$5),SUMIFS(Raw!$H:$H,Raw!$A:$A,"&lt;="&amp;Geography!$A8,Raw!$A:$A,"&gt;"&amp;Geography!$A7,Raw!$G:$G,Geography!CJ$5,Raw!$E:$E,Geography!$A$5)))</f>
        <v>8</v>
      </c>
      <c r="CK8" s="58">
        <f>IF($B$5="Region",SUMIFS(Raw!$H:$H,Raw!$A:$A,"&lt;="&amp;Geography!$A8,Raw!$A:$A,"&gt;"&amp;Geography!$A7,Raw!$G:$G,Geography!CK$5,Raw!$I:$I,Geography!$A$5),IF($B$5="Provider",SUMIFS(Raw!$H:$H,Raw!$A:$A,"&lt;="&amp;Geography!$A8,Raw!$A:$A,"&gt;"&amp;Geography!$A7,Raw!$G:$G,Geography!CK$5,Raw!$C:$C,Geography!$A$5),SUMIFS(Raw!$H:$H,Raw!$A:$A,"&lt;="&amp;Geography!$A8,Raw!$A:$A,"&gt;"&amp;Geography!$A7,Raw!$G:$G,Geography!CK$5,Raw!$E:$E,Geography!$A$5)))</f>
        <v>37506</v>
      </c>
      <c r="CL8" s="58">
        <f>IF($B$5="Region",SUMIFS(Raw!$H:$H,Raw!$A:$A,"&lt;="&amp;Geography!$A8,Raw!$A:$A,"&gt;"&amp;Geography!$A7,Raw!$G:$G,Geography!CL$5,Raw!$I:$I,Geography!$A$5),IF($B$5="Provider",SUMIFS(Raw!$H:$H,Raw!$A:$A,"&lt;="&amp;Geography!$A8,Raw!$A:$A,"&gt;"&amp;Geography!$A7,Raw!$G:$G,Geography!CL$5,Raw!$C:$C,Geography!$A$5),SUMIFS(Raw!$H:$H,Raw!$A:$A,"&lt;="&amp;Geography!$A8,Raw!$A:$A,"&gt;"&amp;Geography!$A7,Raw!$G:$G,Geography!CL$5,Raw!$E:$E,Geography!$A$5)))</f>
        <v>1447</v>
      </c>
      <c r="CM8" s="58">
        <f>IF($B$5="Region",SUMIFS(Raw!$H:$H,Raw!$A:$A,"&lt;="&amp;Geography!$A8,Raw!$A:$A,"&gt;"&amp;Geography!$A7,Raw!$G:$G,Geography!CM$5,Raw!$I:$I,Geography!$A$5),IF($B$5="Provider",SUMIFS(Raw!$H:$H,Raw!$A:$A,"&lt;="&amp;Geography!$A8,Raw!$A:$A,"&gt;"&amp;Geography!$A7,Raw!$G:$G,Geography!CM$5,Raw!$C:$C,Geography!$A$5),SUMIFS(Raw!$H:$H,Raw!$A:$A,"&lt;="&amp;Geography!$A8,Raw!$A:$A,"&gt;"&amp;Geography!$A7,Raw!$G:$G,Geography!CM$5,Raw!$E:$E,Geography!$A$5)))</f>
        <v>69893</v>
      </c>
      <c r="CN8" s="58">
        <f>IF($B$5="Region",SUMIFS(Raw!$H:$H,Raw!$A:$A,"&lt;="&amp;Geography!$A8,Raw!$A:$A,"&gt;"&amp;Geography!$A7,Raw!$G:$G,Geography!CN$5,Raw!$I:$I,Geography!$A$5),IF($B$5="Provider",SUMIFS(Raw!$H:$H,Raw!$A:$A,"&lt;="&amp;Geography!$A8,Raw!$A:$A,"&gt;"&amp;Geography!$A7,Raw!$G:$G,Geography!CN$5,Raw!$C:$C,Geography!$A$5),SUMIFS(Raw!$H:$H,Raw!$A:$A,"&lt;="&amp;Geography!$A8,Raw!$A:$A,"&gt;"&amp;Geography!$A7,Raw!$G:$G,Geography!CN$5,Raw!$E:$E,Geography!$A$5)))</f>
        <v>35648</v>
      </c>
      <c r="CO8" s="58">
        <f>IF($B$5="Region",SUMIFS(Raw!$H:$H,Raw!$A:$A,"&lt;="&amp;Geography!$A8,Raw!$A:$A,"&gt;"&amp;Geography!$A7,Raw!$G:$G,Geography!CO$5,Raw!$I:$I,Geography!$A$5),IF($B$5="Provider",SUMIFS(Raw!$H:$H,Raw!$A:$A,"&lt;="&amp;Geography!$A8,Raw!$A:$A,"&gt;"&amp;Geography!$A7,Raw!$G:$G,Geography!CO$5,Raw!$C:$C,Geography!$A$5),SUMIFS(Raw!$H:$H,Raw!$A:$A,"&lt;="&amp;Geography!$A8,Raw!$A:$A,"&gt;"&amp;Geography!$A7,Raw!$G:$G,Geography!CO$5,Raw!$E:$E,Geography!$A$5)))</f>
        <v>34871</v>
      </c>
      <c r="CP8" s="58">
        <f>IF($B$5="Region",SUMIFS(Raw!$H:$H,Raw!$A:$A,"&lt;="&amp;Geography!$A8,Raw!$A:$A,"&gt;"&amp;Geography!$A7,Raw!$G:$G,Geography!CP$5,Raw!$I:$I,Geography!$A$5),IF($B$5="Provider",SUMIFS(Raw!$H:$H,Raw!$A:$A,"&lt;="&amp;Geography!$A8,Raw!$A:$A,"&gt;"&amp;Geography!$A7,Raw!$G:$G,Geography!CP$5,Raw!$C:$C,Geography!$A$5),SUMIFS(Raw!$H:$H,Raw!$A:$A,"&lt;="&amp;Geography!$A8,Raw!$A:$A,"&gt;"&amp;Geography!$A7,Raw!$G:$G,Geography!CP$5,Raw!$E:$E,Geography!$A$5)))</f>
        <v>50827</v>
      </c>
      <c r="CQ8" s="58">
        <f>IF($B$5="Region",SUMIFS(Raw!$H:$H,Raw!$A:$A,"&lt;="&amp;Geography!$A8,Raw!$A:$A,"&gt;"&amp;Geography!$A7,Raw!$G:$G,Geography!CQ$5,Raw!$I:$I,Geography!$A$5),IF($B$5="Provider",SUMIFS(Raw!$H:$H,Raw!$A:$A,"&lt;="&amp;Geography!$A8,Raw!$A:$A,"&gt;"&amp;Geography!$A7,Raw!$G:$G,Geography!CQ$5,Raw!$C:$C,Geography!$A$5),SUMIFS(Raw!$H:$H,Raw!$A:$A,"&lt;="&amp;Geography!$A8,Raw!$A:$A,"&gt;"&amp;Geography!$A7,Raw!$G:$G,Geography!CQ$5,Raw!$E:$E,Geography!$A$5)))</f>
        <v>2165</v>
      </c>
      <c r="CR8" s="58">
        <f>IF($B$5="Region",SUMIFS(Raw!$H:$H,Raw!$A:$A,"&lt;="&amp;Geography!$A8,Raw!$A:$A,"&gt;"&amp;Geography!$A7,Raw!$G:$G,Geography!CR$5,Raw!$I:$I,Geography!$A$5),IF($B$5="Provider",SUMIFS(Raw!$H:$H,Raw!$A:$A,"&lt;="&amp;Geography!$A8,Raw!$A:$A,"&gt;"&amp;Geography!$A7,Raw!$G:$G,Geography!CR$5,Raw!$C:$C,Geography!$A$5),SUMIFS(Raw!$H:$H,Raw!$A:$A,"&lt;="&amp;Geography!$A8,Raw!$A:$A,"&gt;"&amp;Geography!$A7,Raw!$G:$G,Geography!CR$5,Raw!$E:$E,Geography!$A$5)))</f>
        <v>2975</v>
      </c>
      <c r="CS8" s="58">
        <f>IF($B$5="Region",SUMIFS(Raw!$H:$H,Raw!$A:$A,"&lt;="&amp;Geography!$A8,Raw!$A:$A,"&gt;"&amp;Geography!$A7,Raw!$G:$G,Geography!CS$5,Raw!$I:$I,Geography!$A$5),IF($B$5="Provider",SUMIFS(Raw!$H:$H,Raw!$A:$A,"&lt;="&amp;Geography!$A8,Raw!$A:$A,"&gt;"&amp;Geography!$A7,Raw!$G:$G,Geography!CS$5,Raw!$C:$C,Geography!$A$5),SUMIFS(Raw!$H:$H,Raw!$A:$A,"&lt;="&amp;Geography!$A8,Raw!$A:$A,"&gt;"&amp;Geography!$A7,Raw!$G:$G,Geography!CS$5,Raw!$E:$E,Geography!$A$5)))</f>
        <v>32243</v>
      </c>
      <c r="CT8" s="58">
        <f>IF($B$5="Region",SUMIFS(Raw!$H:$H,Raw!$A:$A,"&lt;="&amp;Geography!$A8,Raw!$A:$A,"&gt;"&amp;Geography!$A7,Raw!$G:$G,Geography!CT$5,Raw!$I:$I,Geography!$A$5),IF($B$5="Provider",SUMIFS(Raw!$H:$H,Raw!$A:$A,"&lt;="&amp;Geography!$A8,Raw!$A:$A,"&gt;"&amp;Geography!$A7,Raw!$G:$G,Geography!CT$5,Raw!$C:$C,Geography!$A$5),SUMIFS(Raw!$H:$H,Raw!$A:$A,"&lt;="&amp;Geography!$A8,Raw!$A:$A,"&gt;"&amp;Geography!$A7,Raw!$G:$G,Geography!CT$5,Raw!$E:$E,Geography!$A$5)))</f>
        <v>27260</v>
      </c>
      <c r="CU8" s="58">
        <f>IF($B$5="Region",SUMIFS(Raw!$H:$H,Raw!$A:$A,"&lt;="&amp;Geography!$A8,Raw!$A:$A,"&gt;"&amp;Geography!$A7,Raw!$G:$G,Geography!CU$5,Raw!$I:$I,Geography!$A$5),IF($B$5="Provider",SUMIFS(Raw!$H:$H,Raw!$A:$A,"&lt;="&amp;Geography!$A8,Raw!$A:$A,"&gt;"&amp;Geography!$A7,Raw!$G:$G,Geography!CU$5,Raw!$C:$C,Geography!$A$5),SUMIFS(Raw!$H:$H,Raw!$A:$A,"&lt;="&amp;Geography!$A8,Raw!$A:$A,"&gt;"&amp;Geography!$A7,Raw!$G:$G,Geography!CU$5,Raw!$E:$E,Geography!$A$5)))</f>
        <v>95509</v>
      </c>
      <c r="CV8" s="58">
        <f>IF($B$5="Region",SUMIFS(Raw!$H:$H,Raw!$A:$A,"&lt;="&amp;Geography!$A8,Raw!$A:$A,"&gt;"&amp;Geography!$A7,Raw!$G:$G,Geography!CV$5,Raw!$I:$I,Geography!$A$5),IF($B$5="Provider",SUMIFS(Raw!$H:$H,Raw!$A:$A,"&lt;="&amp;Geography!$A8,Raw!$A:$A,"&gt;"&amp;Geography!$A7,Raw!$G:$G,Geography!CV$5,Raw!$C:$C,Geography!$A$5),SUMIFS(Raw!$H:$H,Raw!$A:$A,"&lt;="&amp;Geography!$A8,Raw!$A:$A,"&gt;"&amp;Geography!$A7,Raw!$G:$G,Geography!CV$5,Raw!$E:$E,Geography!$A$5)))</f>
        <v>80858</v>
      </c>
      <c r="CW8" s="58">
        <f>IF($B$5="Region",SUMIFS(Raw!$H:$H,Raw!$A:$A,"&lt;="&amp;Geography!$A8,Raw!$A:$A,"&gt;"&amp;Geography!$A7,Raw!$G:$G,Geography!CW$5,Raw!$I:$I,Geography!$A$5),IF($B$5="Provider",SUMIFS(Raw!$H:$H,Raw!$A:$A,"&lt;="&amp;Geography!$A8,Raw!$A:$A,"&gt;"&amp;Geography!$A7,Raw!$G:$G,Geography!CW$5,Raw!$C:$C,Geography!$A$5),SUMIFS(Raw!$H:$H,Raw!$A:$A,"&lt;="&amp;Geography!$A8,Raw!$A:$A,"&gt;"&amp;Geography!$A7,Raw!$G:$G,Geography!CW$5,Raw!$E:$E,Geography!$A$5)))</f>
        <v>50553</v>
      </c>
      <c r="CX8" s="58">
        <f>IF($B$5="Region",SUMIFS(Raw!$H:$H,Raw!$A:$A,"&lt;="&amp;Geography!$A8,Raw!$A:$A,"&gt;"&amp;Geography!$A7,Raw!$G:$G,Geography!CX$5,Raw!$I:$I,Geography!$A$5),IF($B$5="Provider",SUMIFS(Raw!$H:$H,Raw!$A:$A,"&lt;="&amp;Geography!$A8,Raw!$A:$A,"&gt;"&amp;Geography!$A7,Raw!$G:$G,Geography!CX$5,Raw!$C:$C,Geography!$A$5),SUMIFS(Raw!$H:$H,Raw!$A:$A,"&lt;="&amp;Geography!$A8,Raw!$A:$A,"&gt;"&amp;Geography!$A7,Raw!$G:$G,Geography!CX$5,Raw!$E:$E,Geography!$A$5)))</f>
        <v>44546</v>
      </c>
      <c r="CY8" s="58">
        <f>IF($B$5="Region",SUMIFS(Raw!$H:$H,Raw!$A:$A,"&lt;="&amp;Geography!$A8,Raw!$A:$A,"&gt;"&amp;Geography!$A7,Raw!$G:$G,Geography!CY$5,Raw!$I:$I,Geography!$A$5),IF($B$5="Provider",SUMIFS(Raw!$H:$H,Raw!$A:$A,"&lt;="&amp;Geography!$A8,Raw!$A:$A,"&gt;"&amp;Geography!$A7,Raw!$G:$G,Geography!CY$5,Raw!$C:$C,Geography!$A$5),SUMIFS(Raw!$H:$H,Raw!$A:$A,"&lt;="&amp;Geography!$A8,Raw!$A:$A,"&gt;"&amp;Geography!$A7,Raw!$G:$G,Geography!CY$5,Raw!$E:$E,Geography!$A$5)))</f>
        <v>3665</v>
      </c>
      <c r="CZ8" s="58">
        <f>IF($B$5="Region",SUMIFS(Raw!$H:$H,Raw!$A:$A,"&lt;="&amp;Geography!$A8,Raw!$A:$A,"&gt;"&amp;Geography!$A7,Raw!$G:$G,Geography!CZ$5,Raw!$I:$I,Geography!$A$5),IF($B$5="Provider",SUMIFS(Raw!$H:$H,Raw!$A:$A,"&lt;="&amp;Geography!$A8,Raw!$A:$A,"&gt;"&amp;Geography!$A7,Raw!$G:$G,Geography!CZ$5,Raw!$C:$C,Geography!$A$5),SUMIFS(Raw!$H:$H,Raw!$A:$A,"&lt;="&amp;Geography!$A8,Raw!$A:$A,"&gt;"&amp;Geography!$A7,Raw!$G:$G,Geography!CZ$5,Raw!$E:$E,Geography!$A$5)))</f>
        <v>1873</v>
      </c>
      <c r="DA8" s="58">
        <f>IF($B$5="Region",SUMIFS(Raw!$H:$H,Raw!$A:$A,"&lt;="&amp;Geography!$A8,Raw!$A:$A,"&gt;"&amp;Geography!$A7,Raw!$G:$G,Geography!DA$5,Raw!$I:$I,Geography!$A$5),IF($B$5="Provider",SUMIFS(Raw!$H:$H,Raw!$A:$A,"&lt;="&amp;Geography!$A8,Raw!$A:$A,"&gt;"&amp;Geography!$A7,Raw!$G:$G,Geography!DA$5,Raw!$C:$C,Geography!$A$5),SUMIFS(Raw!$H:$H,Raw!$A:$A,"&lt;="&amp;Geography!$A8,Raw!$A:$A,"&gt;"&amp;Geography!$A7,Raw!$G:$G,Geography!DA$5,Raw!$E:$E,Geography!$A$5)))</f>
        <v>4543</v>
      </c>
      <c r="DB8" s="58">
        <f>IF($B$5="Region",SUMIFS(Raw!$H:$H,Raw!$A:$A,"&lt;="&amp;Geography!$A8,Raw!$A:$A,"&gt;"&amp;Geography!$A7,Raw!$G:$G,Geography!DB$5,Raw!$I:$I,Geography!$A$5),IF($B$5="Provider",SUMIFS(Raw!$H:$H,Raw!$A:$A,"&lt;="&amp;Geography!$A8,Raw!$A:$A,"&gt;"&amp;Geography!$A7,Raw!$G:$G,Geography!DB$5,Raw!$C:$C,Geography!$A$5),SUMIFS(Raw!$H:$H,Raw!$A:$A,"&lt;="&amp;Geography!$A8,Raw!$A:$A,"&gt;"&amp;Geography!$A7,Raw!$G:$G,Geography!DB$5,Raw!$E:$E,Geography!$A$5)))</f>
        <v>1702</v>
      </c>
      <c r="DC8" s="58">
        <f>IF($B$5="Region",SUMIFS(Raw!$H:$H,Raw!$A:$A,"&lt;="&amp;Geography!$A8,Raw!$A:$A,"&gt;"&amp;Geography!$A7,Raw!$G:$G,Geography!DC$5,Raw!$I:$I,Geography!$A$5),IF($B$5="Provider",SUMIFS(Raw!$H:$H,Raw!$A:$A,"&lt;="&amp;Geography!$A8,Raw!$A:$A,"&gt;"&amp;Geography!$A7,Raw!$G:$G,Geography!DC$5,Raw!$C:$C,Geography!$A$5),SUMIFS(Raw!$H:$H,Raw!$A:$A,"&lt;="&amp;Geography!$A8,Raw!$A:$A,"&gt;"&amp;Geography!$A7,Raw!$G:$G,Geography!DC$5,Raw!$E:$E,Geography!$A$5)))</f>
        <v>2644</v>
      </c>
      <c r="DD8" s="58">
        <f>IF($B$5="Region",SUMIFS(Raw!$H:$H,Raw!$A:$A,"&lt;="&amp;Geography!$A8,Raw!$A:$A,"&gt;"&amp;Geography!$A7,Raw!$G:$G,Geography!DD$5,Raw!$I:$I,Geography!$A$5),IF($B$5="Provider",SUMIFS(Raw!$H:$H,Raw!$A:$A,"&lt;="&amp;Geography!$A8,Raw!$A:$A,"&gt;"&amp;Geography!$A7,Raw!$G:$G,Geography!DD$5,Raw!$C:$C,Geography!$A$5),SUMIFS(Raw!$H:$H,Raw!$A:$A,"&lt;="&amp;Geography!$A8,Raw!$A:$A,"&gt;"&amp;Geography!$A7,Raw!$G:$G,Geography!DD$5,Raw!$E:$E,Geography!$A$5)))</f>
        <v>1316</v>
      </c>
      <c r="DE8" s="58">
        <f>IF($B$5="Region",SUMIFS(Raw!$H:$H,Raw!$A:$A,"&lt;="&amp;Geography!$A8,Raw!$A:$A,"&gt;"&amp;Geography!$A7,Raw!$G:$G,Geography!DE$5,Raw!$I:$I,Geography!$A$5),IF($B$5="Provider",SUMIFS(Raw!$H:$H,Raw!$A:$A,"&lt;="&amp;Geography!$A8,Raw!$A:$A,"&gt;"&amp;Geography!$A7,Raw!$G:$G,Geography!DE$5,Raw!$C:$C,Geography!$A$5),SUMIFS(Raw!$H:$H,Raw!$A:$A,"&lt;="&amp;Geography!$A8,Raw!$A:$A,"&gt;"&amp;Geography!$A7,Raw!$G:$G,Geography!DE$5,Raw!$E:$E,Geography!$A$5)))</f>
        <v>3732</v>
      </c>
      <c r="DF8" s="58">
        <f>IF($B$5="Region",SUMIFS(Raw!$H:$H,Raw!$A:$A,"&lt;="&amp;Geography!$A8,Raw!$A:$A,"&gt;"&amp;Geography!$A7,Raw!$G:$G,Geography!DF$5,Raw!$I:$I,Geography!$A$5),IF($B$5="Provider",SUMIFS(Raw!$H:$H,Raw!$A:$A,"&lt;="&amp;Geography!$A8,Raw!$A:$A,"&gt;"&amp;Geography!$A7,Raw!$G:$G,Geography!DF$5,Raw!$C:$C,Geography!$A$5),SUMIFS(Raw!$H:$H,Raw!$A:$A,"&lt;="&amp;Geography!$A8,Raw!$A:$A,"&gt;"&amp;Geography!$A7,Raw!$G:$G,Geography!DF$5,Raw!$E:$E,Geography!$A$5)))</f>
        <v>2060</v>
      </c>
      <c r="DG8" s="58">
        <f>IF($B$5="Region",SUMIFS(Raw!$H:$H,Raw!$A:$A,"&lt;="&amp;Geography!$A8,Raw!$A:$A,"&gt;"&amp;Geography!$A7,Raw!$G:$G,Geography!DG$5,Raw!$I:$I,Geography!$A$5),IF($B$5="Provider",SUMIFS(Raw!$H:$H,Raw!$A:$A,"&lt;="&amp;Geography!$A8,Raw!$A:$A,"&gt;"&amp;Geography!$A7,Raw!$G:$G,Geography!DG$5,Raw!$C:$C,Geography!$A$5),SUMIFS(Raw!$H:$H,Raw!$A:$A,"&lt;="&amp;Geography!$A8,Raw!$A:$A,"&gt;"&amp;Geography!$A7,Raw!$G:$G,Geography!DG$5,Raw!$E:$E,Geography!$A$5)))</f>
        <v>3</v>
      </c>
      <c r="DH8" s="58">
        <f>IF($B$5="Region",SUMIFS(Raw!$H:$H,Raw!$A:$A,"&lt;="&amp;Geography!$A8,Raw!$A:$A,"&gt;"&amp;Geography!$A7,Raw!$G:$G,Geography!DH$5,Raw!$I:$I,Geography!$A$5),IF($B$5="Provider",SUMIFS(Raw!$H:$H,Raw!$A:$A,"&lt;="&amp;Geography!$A8,Raw!$A:$A,"&gt;"&amp;Geography!$A7,Raw!$G:$G,Geography!DH$5,Raw!$C:$C,Geography!$A$5),SUMIFS(Raw!$H:$H,Raw!$A:$A,"&lt;="&amp;Geography!$A8,Raw!$A:$A,"&gt;"&amp;Geography!$A7,Raw!$G:$G,Geography!DH$5,Raw!$E:$E,Geography!$A$5)))</f>
        <v>0</v>
      </c>
      <c r="DI8" s="58">
        <f>IF($B$5="Region",SUMIFS(Raw!$H:$H,Raw!$A:$A,"&lt;="&amp;Geography!$A8,Raw!$A:$A,"&gt;"&amp;Geography!$A7,Raw!$G:$G,Geography!DI$5,Raw!$I:$I,Geography!$A$5),IF($B$5="Provider",SUMIFS(Raw!$H:$H,Raw!$A:$A,"&lt;="&amp;Geography!$A8,Raw!$A:$A,"&gt;"&amp;Geography!$A7,Raw!$G:$G,Geography!DI$5,Raw!$C:$C,Geography!$A$5),SUMIFS(Raw!$H:$H,Raw!$A:$A,"&lt;="&amp;Geography!$A8,Raw!$A:$A,"&gt;"&amp;Geography!$A7,Raw!$G:$G,Geography!DI$5,Raw!$E:$E,Geography!$A$5)))</f>
        <v>3194</v>
      </c>
      <c r="DJ8" s="58">
        <f>IF($B$5="Region",SUMIFS(Raw!$H:$H,Raw!$A:$A,"&lt;="&amp;Geography!$A8,Raw!$A:$A,"&gt;"&amp;Geography!$A7,Raw!$G:$G,Geography!DJ$5,Raw!$I:$I,Geography!$A$5),IF($B$5="Provider",SUMIFS(Raw!$H:$H,Raw!$A:$A,"&lt;="&amp;Geography!$A8,Raw!$A:$A,"&gt;"&amp;Geography!$A7,Raw!$G:$G,Geography!DJ$5,Raw!$C:$C,Geography!$A$5),SUMIFS(Raw!$H:$H,Raw!$A:$A,"&lt;="&amp;Geography!$A8,Raw!$A:$A,"&gt;"&amp;Geography!$A7,Raw!$G:$G,Geography!DJ$5,Raw!$E:$E,Geography!$A$5)))</f>
        <v>2043</v>
      </c>
      <c r="DK8" s="58">
        <f>IF($B$5="Region",SUMIFS(Raw!$H:$H,Raw!$A:$A,"&lt;="&amp;Geography!$A8,Raw!$A:$A,"&gt;"&amp;Geography!$A7,Raw!$G:$G,Geography!DK$5,Raw!$I:$I,Geography!$A$5),IF($B$5="Provider",SUMIFS(Raw!$H:$H,Raw!$A:$A,"&lt;="&amp;Geography!$A8,Raw!$A:$A,"&gt;"&amp;Geography!$A7,Raw!$G:$G,Geography!DK$5,Raw!$C:$C,Geography!$A$5),SUMIFS(Raw!$H:$H,Raw!$A:$A,"&lt;="&amp;Geography!$A8,Raw!$A:$A,"&gt;"&amp;Geography!$A7,Raw!$G:$G,Geography!DK$5,Raw!$E:$E,Geography!$A$5)))</f>
        <v>381</v>
      </c>
      <c r="DL8" s="58">
        <f>IF($B$5="Region",SUMIFS(Raw!$H:$H,Raw!$A:$A,"&lt;="&amp;Geography!$A8,Raw!$A:$A,"&gt;"&amp;Geography!$A7,Raw!$G:$G,Geography!DL$5,Raw!$I:$I,Geography!$A$5),IF($B$5="Provider",SUMIFS(Raw!$H:$H,Raw!$A:$A,"&lt;="&amp;Geography!$A8,Raw!$A:$A,"&gt;"&amp;Geography!$A7,Raw!$G:$G,Geography!DL$5,Raw!$C:$C,Geography!$A$5),SUMIFS(Raw!$H:$H,Raw!$A:$A,"&lt;="&amp;Geography!$A8,Raw!$A:$A,"&gt;"&amp;Geography!$A7,Raw!$G:$G,Geography!DL$5,Raw!$E:$E,Geography!$A$5)))</f>
        <v>300</v>
      </c>
      <c r="DM8" s="58">
        <f>IF($B$5="Region",SUMIFS(Raw!$H:$H,Raw!$A:$A,"&lt;="&amp;Geography!$A8,Raw!$A:$A,"&gt;"&amp;Geography!$A7,Raw!$G:$G,Geography!DM$5,Raw!$I:$I,Geography!$A$5),IF($B$5="Provider",SUMIFS(Raw!$H:$H,Raw!$A:$A,"&lt;="&amp;Geography!$A8,Raw!$A:$A,"&gt;"&amp;Geography!$A7,Raw!$G:$G,Geography!DM$5,Raw!$C:$C,Geography!$A$5),SUMIFS(Raw!$H:$H,Raw!$A:$A,"&lt;="&amp;Geography!$A8,Raw!$A:$A,"&gt;"&amp;Geography!$A7,Raw!$G:$G,Geography!DM$5,Raw!$E:$E,Geography!$A$5)))</f>
        <v>5430</v>
      </c>
      <c r="DN8" s="58">
        <f>IF($B$5="Region",SUMIFS(Raw!$H:$H,Raw!$A:$A,"&lt;="&amp;Geography!$A8,Raw!$A:$A,"&gt;"&amp;Geography!$A7,Raw!$G:$G,Geography!DN$5,Raw!$I:$I,Geography!$A$5),IF($B$5="Provider",SUMIFS(Raw!$H:$H,Raw!$A:$A,"&lt;="&amp;Geography!$A8,Raw!$A:$A,"&gt;"&amp;Geography!$A7,Raw!$G:$G,Geography!DN$5,Raw!$C:$C,Geography!$A$5),SUMIFS(Raw!$H:$H,Raw!$A:$A,"&lt;="&amp;Geography!$A8,Raw!$A:$A,"&gt;"&amp;Geography!$A7,Raw!$G:$G,Geography!DN$5,Raw!$E:$E,Geography!$A$5)))</f>
        <v>5363</v>
      </c>
    </row>
    <row r="9" spans="1:139" ht="14.5" x14ac:dyDescent="0.25">
      <c r="A9" s="52"/>
      <c r="B9" s="22"/>
      <c r="D9" s="58"/>
      <c r="E9" s="58"/>
      <c r="F9" s="58"/>
      <c r="G9" s="58"/>
      <c r="H9" s="58"/>
      <c r="I9" s="58"/>
      <c r="J9" s="58"/>
      <c r="K9" s="58"/>
      <c r="L9" s="58"/>
      <c r="M9" s="199"/>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row>
    <row r="10" spans="1:139" ht="14.5" x14ac:dyDescent="0.25">
      <c r="B10" s="23">
        <v>44287</v>
      </c>
      <c r="D10" s="58">
        <f>IF($B$5="Region",SUMIFS(Raw!$H:$H,Raw!$A:$A,Geography!$B10,Raw!$G:$G,Geography!D$5,Raw!$I:$I,Geography!$A$5),IF($B$5="Provider",SUMIFS(Raw!$H:$H,Raw!$A:$A,Geography!$B10,Raw!$G:$G,Geography!D$5,Raw!$C:$C,Geography!$A$5),SUMIFS(Raw!$H:$H,Raw!$A:$A,Geography!$B10,Raw!$G:$G,Geography!D$5,Raw!$E:$E,Geography!$A$5)))</f>
        <v>1877584</v>
      </c>
      <c r="E10" s="58">
        <f>IF($B$5="Region",SUMIFS(Raw!$H:$H,Raw!$A:$A,Geography!$B10,Raw!$G:$G,Geography!E$5,Raw!$I:$I,Geography!$A$5),IF($B$5="Provider",SUMIFS(Raw!$H:$H,Raw!$A:$A,Geography!$B10,Raw!$G:$G,Geography!E$5,Raw!$C:$C,Geography!$A$5),SUMIFS(Raw!$H:$H,Raw!$A:$A,Geography!$B10,Raw!$G:$G,Geography!E$5,Raw!$E:$E,Geography!$A$5)))</f>
        <v>1120895</v>
      </c>
      <c r="F10" s="58">
        <f>IF($B$5="Region",SUMIFS(Raw!$H:$H,Raw!$A:$A,Geography!$B10,Raw!$G:$G,Geography!F$5,Raw!$I:$I,Geography!$A$5),IF($B$5="Provider",SUMIFS(Raw!$H:$H,Raw!$A:$A,Geography!$B10,Raw!$G:$G,Geography!F$5,Raw!$C:$C,Geography!$A$5),SUMIFS(Raw!$H:$H,Raw!$A:$A,Geography!$B10,Raw!$G:$G,Geography!F$5,Raw!$E:$E,Geography!$A$5)))</f>
        <v>1662056</v>
      </c>
      <c r="G10" s="58">
        <f>IF($B$5="Region",SUMIFS(Raw!$H:$H,Raw!$A:$A,Geography!$B10,Raw!$G:$G,Geography!G$5,Raw!$I:$I,Geography!$A$5),IF($B$5="Provider",SUMIFS(Raw!$H:$H,Raw!$A:$A,Geography!$B10,Raw!$G:$G,Geography!G$5,Raw!$C:$C,Geography!$A$5),SUMIFS(Raw!$H:$H,Raw!$A:$A,Geography!$B10,Raw!$G:$G,Geography!G$5,Raw!$E:$E,Geography!$A$5)))</f>
        <v>9185</v>
      </c>
      <c r="H10" s="58">
        <f>IF($B$5="Region",SUMIFS(Raw!$H:$H,Raw!$A:$A,Geography!$B10,Raw!$G:$G,Geography!H$5,Raw!$I:$I,Geography!$A$5),IF($B$5="Provider",SUMIFS(Raw!$H:$H,Raw!$A:$A,Geography!$B10,Raw!$G:$G,Geography!H$5,Raw!$C:$C,Geography!$A$5),SUMIFS(Raw!$H:$H,Raw!$A:$A,Geography!$B10,Raw!$G:$G,Geography!H$5,Raw!$E:$E,Geography!$A$5)))</f>
        <v>60308</v>
      </c>
      <c r="I10" s="58">
        <f>IF($B$5="Region",SUMIFS(Raw!$H:$H,Raw!$A:$A,Geography!$B10,Raw!$G:$G,Geography!I$5,Raw!$I:$I,Geography!$A$5),IF($B$5="Provider",SUMIFS(Raw!$H:$H,Raw!$A:$A,Geography!$B10,Raw!$G:$G,Geography!I$5,Raw!$C:$C,Geography!$A$5),SUMIFS(Raw!$H:$H,Raw!$A:$A,Geography!$B10,Raw!$G:$G,Geography!I$5,Raw!$E:$E,Geography!$A$5)))</f>
        <v>18500</v>
      </c>
      <c r="J10" s="58">
        <f>IF($B$5="Region",SUMIFS(Raw!$H:$H,Raw!$A:$A,Geography!$B10,Raw!$G:$G,Geography!J$5,Raw!$I:$I,Geography!$A$5),IF($B$5="Provider",SUMIFS(Raw!$H:$H,Raw!$A:$A,Geography!$B10,Raw!$G:$G,Geography!J$5,Raw!$C:$C,Geography!$A$5),SUMIFS(Raw!$H:$H,Raw!$A:$A,Geography!$B10,Raw!$G:$G,Geography!J$5,Raw!$E:$E,Geography!$A$5)))</f>
        <v>1211854</v>
      </c>
      <c r="K10" s="58">
        <f>IF($B$5="Region",SUMIFS(Raw!$H:$H,Raw!$A:$A,Geography!$B10,Raw!$G:$G,Geography!K$5,Raw!$I:$I,Geography!$A$5),IF($B$5="Provider",SUMIFS(Raw!$H:$H,Raw!$A:$A,Geography!$B10,Raw!$G:$G,Geography!K$5,Raw!$C:$C,Geography!$A$5),SUMIFS(Raw!$H:$H,Raw!$A:$A,Geography!$B10,Raw!$G:$G,Geography!K$5,Raw!$E:$E,Geography!$A$5)))</f>
        <v>139000</v>
      </c>
      <c r="L10" s="58">
        <f>IF($B$5="Region",SUMIFS(Raw!$H:$H,Raw!$A:$A,Geography!$B10,Raw!$G:$G,Geography!L$5,Raw!$I:$I,Geography!$A$5),IF($B$5="Provider",SUMIFS(Raw!$H:$H,Raw!$A:$A,Geography!$B10,Raw!$G:$G,Geography!L$5,Raw!$C:$C,Geography!$A$5),SUMIFS(Raw!$H:$H,Raw!$A:$A,Geography!$B10,Raw!$G:$G,Geography!L$5,Raw!$E:$E,Geography!$A$5)))</f>
        <v>31210</v>
      </c>
      <c r="M10" s="58">
        <f>IF($B$5="Region",SUMIFS(Raw!$H:$H,Raw!$A:$A,Geography!$B10,Raw!$G:$G,Geography!M$5,Raw!$I:$I,Geography!$A$5),IF($B$5="Provider",SUMIFS(Raw!$H:$H,Raw!$A:$A,Geography!$B10,Raw!$G:$G,Geography!M$5,Raw!$C:$C,Geography!$A$5),SUMIFS(Raw!$H:$H,Raw!$A:$A,Geography!$B10,Raw!$G:$G,Geography!M$5,Raw!$E:$E,Geography!$A$5)))</f>
        <v>31382</v>
      </c>
      <c r="N10" s="58">
        <f>IF($B$5="Region",SUMIFS(Raw!$H:$H,Raw!$A:$A,Geography!$B10,Raw!$G:$G,Geography!N$5,Raw!$I:$I,Geography!$A$5),IF($B$5="Provider",SUMIFS(Raw!$H:$H,Raw!$A:$A,Geography!$B10,Raw!$G:$G,Geography!N$5,Raw!$C:$C,Geography!$A$5),SUMIFS(Raw!$H:$H,Raw!$A:$A,Geography!$B10,Raw!$G:$G,Geography!N$5,Raw!$E:$E,Geography!$A$5)))</f>
        <v>58225</v>
      </c>
      <c r="O10" s="58">
        <f>IF($B$5="Region",SUMIFS(Raw!$H:$H,Raw!$A:$A,Geography!$B10,Raw!$G:$G,Geography!O$5,Raw!$I:$I,Geography!$A$5),IF($B$5="Provider",SUMIFS(Raw!$H:$H,Raw!$A:$A,Geography!$B10,Raw!$G:$G,Geography!O$5,Raw!$C:$C,Geography!$A$5),SUMIFS(Raw!$H:$H,Raw!$A:$A,Geography!$B10,Raw!$G:$G,Geography!O$5,Raw!$E:$E,Geography!$A$5)))</f>
        <v>154013177</v>
      </c>
      <c r="P10" s="58" t="str">
        <f>IF($B$5="Area", SUMIFS(Raw!$H:$H,Raw!$A:$A,Geography!$B10,Raw!$G:$G,Geography!P$5,Raw!$E:$E,Geography!$A$5), " ")</f>
        <v xml:space="preserve"> </v>
      </c>
      <c r="Q10" s="58" t="str">
        <f>IF($B$5="Area", SUMIFS(Raw!$H:$H,Raw!$A:$A,Geography!$B10,Raw!$G:$G,Geography!Q$5,Raw!$E:$E,Geography!$A$5), " ")</f>
        <v xml:space="preserve"> </v>
      </c>
      <c r="R10" s="58">
        <f>IF($B$5="Region",SUMIFS(Raw!$H:$H,Raw!$A:$A,Geography!$B10,Raw!$G:$G,Geography!R$5,Raw!$I:$I,Geography!$A$5),IF($B$5="Provider",SUMIFS(Raw!$H:$H,Raw!$A:$A,Geography!$B10,Raw!$G:$G,Geography!R$5,Raw!$C:$C,Geography!$A$5),SUMIFS(Raw!$H:$H,Raw!$A:$A,Geography!$B10,Raw!$G:$G,Geography!R$5,Raw!$E:$E,Geography!$A$5)))</f>
        <v>19788230</v>
      </c>
      <c r="S10" s="58">
        <f>IF($B$5="Region",SUMIFS(Raw!$H:$H,Raw!$A:$A,Geography!$B10,Raw!$G:$G,Geography!S$5,Raw!$I:$I,Geography!$A$5),IF($B$5="Provider",SUMIFS(Raw!$H:$H,Raw!$A:$A,Geography!$B10,Raw!$G:$G,Geography!S$5,Raw!$C:$C,Geography!$A$5),SUMIFS(Raw!$H:$H,Raw!$A:$A,Geography!$B10,Raw!$G:$G,Geography!S$5,Raw!$E:$E,Geography!$A$5)))</f>
        <v>426940</v>
      </c>
      <c r="T10" s="58">
        <f>IF($B$5="Region",SUMIFS(Raw!$H:$H,Raw!$A:$A,Geography!$B10,Raw!$G:$G,Geography!T$5,Raw!$I:$I,Geography!$A$5),IF($B$5="Provider",SUMIFS(Raw!$H:$H,Raw!$A:$A,Geography!$B10,Raw!$G:$G,Geography!T$5,Raw!$C:$C,Geography!$A$5),SUMIFS(Raw!$H:$H,Raw!$A:$A,Geography!$B10,Raw!$G:$G,Geography!T$5,Raw!$E:$E,Geography!$A$5)))</f>
        <v>1704191718</v>
      </c>
      <c r="U10" s="58">
        <f>IF($B$5="Region",SUMIFS(Raw!$H:$H,Raw!$A:$A,Geography!$B10,Raw!$G:$G,Geography!U$5,Raw!$I:$I,Geography!$A$5),IF($B$5="Provider",SUMIFS(Raw!$H:$H,Raw!$A:$A,Geography!$B10,Raw!$G:$G,Geography!U$5,Raw!$C:$C,Geography!$A$5),SUMIFS(Raw!$H:$H,Raw!$A:$A,Geography!$B10,Raw!$G:$G,Geography!U$5,Raw!$E:$E,Geography!$A$5)))</f>
        <v>1531301</v>
      </c>
      <c r="V10" s="58">
        <f>IF($B$5="Region",SUMIFS(Raw!$H:$H,Raw!$A:$A,Geography!$B10,Raw!$G:$G,Geography!V$5,Raw!$I:$I,Geography!$A$5),IF($B$5="Provider",SUMIFS(Raw!$H:$H,Raw!$A:$A,Geography!$B10,Raw!$G:$G,Geography!V$5,Raw!$C:$C,Geography!$A$5),SUMIFS(Raw!$H:$H,Raw!$A:$A,Geography!$B10,Raw!$G:$G,Geography!V$5,Raw!$E:$E,Geography!$A$5)))</f>
        <v>46345</v>
      </c>
      <c r="W10" s="58">
        <f>IF($B$5="Region",SUMIFS(Raw!$H:$H,Raw!$A:$A,Geography!$B10,Raw!$G:$G,Geography!W$5,Raw!$I:$I,Geography!$A$5),IF($B$5="Provider",SUMIFS(Raw!$H:$H,Raw!$A:$A,Geography!$B10,Raw!$G:$G,Geography!W$5,Raw!$C:$C,Geography!$A$5),SUMIFS(Raw!$H:$H,Raw!$A:$A,Geography!$B10,Raw!$G:$G,Geography!W$5,Raw!$E:$E,Geography!$A$5)))</f>
        <v>889999</v>
      </c>
      <c r="X10" s="58">
        <f>IF($B$5="Region",SUMIFS(Raw!$H:$H,Raw!$A:$A,Geography!$B10,Raw!$G:$G,Geography!X$5,Raw!$I:$I,Geography!$A$5),IF($B$5="Provider",SUMIFS(Raw!$H:$H,Raw!$A:$A,Geography!$B10,Raw!$G:$G,Geography!X$5,Raw!$C:$C,Geography!$A$5),SUMIFS(Raw!$H:$H,Raw!$A:$A,Geography!$B10,Raw!$G:$G,Geography!X$5,Raw!$E:$E,Geography!$A$5)))</f>
        <v>313129</v>
      </c>
      <c r="Y10" s="58">
        <f>IF($B$5="Region",SUMIFS(Raw!$H:$H,Raw!$A:$A,Geography!$B10,Raw!$G:$G,Geography!Y$5,Raw!$I:$I,Geography!$A$5),IF($B$5="Provider",SUMIFS(Raw!$H:$H,Raw!$A:$A,Geography!$B10,Raw!$G:$G,Geography!Y$5,Raw!$C:$C,Geography!$A$5),SUMIFS(Raw!$H:$H,Raw!$A:$A,Geography!$B10,Raw!$G:$G,Geography!Y$5,Raw!$E:$E,Geography!$A$5)))</f>
        <v>238772</v>
      </c>
      <c r="Z10" s="58">
        <f>IF($B$5="Region",SUMIFS(Raw!$H:$H,Raw!$A:$A,Geography!$B10,Raw!$G:$G,Geography!Z$5,Raw!$I:$I,Geography!$A$5),IF($B$5="Provider",SUMIFS(Raw!$H:$H,Raw!$A:$A,Geography!$B10,Raw!$G:$G,Geography!Z$5,Raw!$C:$C,Geography!$A$5),SUMIFS(Raw!$H:$H,Raw!$A:$A,Geography!$B10,Raw!$G:$G,Geography!Z$5,Raw!$E:$E,Geography!$A$5)))</f>
        <v>43056</v>
      </c>
      <c r="AA10" s="58">
        <f>IF($B$5="Region",SUMIFS(Raw!$H:$H,Raw!$A:$A,Geography!$B10,Raw!$G:$G,Geography!AA$5,Raw!$I:$I,Geography!$A$5),IF($B$5="Provider",SUMIFS(Raw!$H:$H,Raw!$A:$A,Geography!$B10,Raw!$G:$G,Geography!AA$5,Raw!$C:$C,Geography!$A$5),SUMIFS(Raw!$H:$H,Raw!$A:$A,Geography!$B10,Raw!$G:$G,Geography!AA$5,Raw!$E:$E,Geography!$A$5)))</f>
        <v>727082</v>
      </c>
      <c r="AB10" s="58">
        <f>IF($B$5="Region",SUMIFS(Raw!$H:$H,Raw!$A:$A,Geography!$B10,Raw!$G:$G,Geography!AB$5,Raw!$I:$I,Geography!$A$5),IF($B$5="Provider",SUMIFS(Raw!$H:$H,Raw!$A:$A,Geography!$B10,Raw!$G:$G,Geography!AB$5,Raw!$C:$C,Geography!$A$5),SUMIFS(Raw!$H:$H,Raw!$A:$A,Geography!$B10,Raw!$G:$G,Geography!AB$5,Raw!$E:$E,Geography!$A$5)))</f>
        <v>199871</v>
      </c>
      <c r="AC10" s="58">
        <f>IF($B$5="Region",SUMIFS(Raw!$H:$H,Raw!$A:$A,Geography!$B10,Raw!$G:$G,Geography!AC$5,Raw!$I:$I,Geography!$A$5),IF($B$5="Provider",SUMIFS(Raw!$H:$H,Raw!$A:$A,Geography!$B10,Raw!$G:$G,Geography!AC$5,Raw!$C:$C,Geography!$A$5),SUMIFS(Raw!$H:$H,Raw!$A:$A,Geography!$B10,Raw!$G:$G,Geography!AC$5,Raw!$E:$E,Geography!$A$5)))</f>
        <v>56718</v>
      </c>
      <c r="AD10" s="58">
        <f>IF($B$5="Region",SUMIFS(Raw!$H:$H,Raw!$A:$A,Geography!$B10,Raw!$G:$G,Geography!AD$5,Raw!$I:$I,Geography!$A$5),IF($B$5="Provider",SUMIFS(Raw!$H:$H,Raw!$A:$A,Geography!$B10,Raw!$G:$G,Geography!AD$5,Raw!$C:$C,Geography!$A$5),SUMIFS(Raw!$H:$H,Raw!$A:$A,Geography!$B10,Raw!$G:$G,Geography!AD$5,Raw!$E:$E,Geography!$A$5)))</f>
        <v>3828</v>
      </c>
      <c r="AE10" s="58">
        <f>IF($B$5="Region",SUMIFS(Raw!$H:$H,Raw!$A:$A,Geography!$B10,Raw!$G:$G,Geography!AE$5,Raw!$I:$I,Geography!$A$5),IF($B$5="Provider",SUMIFS(Raw!$H:$H,Raw!$A:$A,Geography!$B10,Raw!$G:$G,Geography!AE$5,Raw!$C:$C,Geography!$A$5),SUMIFS(Raw!$H:$H,Raw!$A:$A,Geography!$B10,Raw!$G:$G,Geography!AE$5,Raw!$E:$E,Geography!$A$5)))</f>
        <v>186591</v>
      </c>
      <c r="AF10" s="58">
        <f>IF($B$5="Region",SUMIFS(Raw!$H:$H,Raw!$A:$A,Geography!$B10,Raw!$G:$G,Geography!AF$5,Raw!$I:$I,Geography!$A$5),IF($B$5="Provider",SUMIFS(Raw!$H:$H,Raw!$A:$A,Geography!$B10,Raw!$G:$G,Geography!AF$5,Raw!$C:$C,Geography!$A$5),SUMIFS(Raw!$H:$H,Raw!$A:$A,Geography!$B10,Raw!$G:$G,Geography!AF$5,Raw!$E:$E,Geography!$A$5)))</f>
        <v>13502</v>
      </c>
      <c r="AG10" s="58">
        <f>IF($B$5="Region",SUMIFS(Raw!$H:$H,Raw!$A:$A,Geography!$B10,Raw!$G:$G,Geography!AG$5,Raw!$I:$I,Geography!$A$5),IF($B$5="Provider",SUMIFS(Raw!$H:$H,Raw!$A:$A,Geography!$B10,Raw!$G:$G,Geography!AG$5,Raw!$C:$C,Geography!$A$5),SUMIFS(Raw!$H:$H,Raw!$A:$A,Geography!$B10,Raw!$G:$G,Geography!AG$5,Raw!$E:$E,Geography!$A$5)))</f>
        <v>32627</v>
      </c>
      <c r="AH10" s="58">
        <f>IF($B$5="Region",SUMIFS(Raw!$H:$H,Raw!$A:$A,Geography!$B10,Raw!$G:$G,Geography!AH$5,Raw!$I:$I,Geography!$A$5),IF($B$5="Provider",SUMIFS(Raw!$H:$H,Raw!$A:$A,Geography!$B10,Raw!$G:$G,Geography!AH$5,Raw!$C:$C,Geography!$A$5),SUMIFS(Raw!$H:$H,Raw!$A:$A,Geography!$B10,Raw!$G:$G,Geography!AH$5,Raw!$E:$E,Geography!$A$5)))</f>
        <v>16426</v>
      </c>
      <c r="AI10" s="58">
        <f>IF($B$5="Region",SUMIFS(Raw!$H:$H,Raw!$A:$A,Geography!$B10,Raw!$G:$G,Geography!AI$5,Raw!$I:$I,Geography!$A$5),IF($B$5="Provider",SUMIFS(Raw!$H:$H,Raw!$A:$A,Geography!$B10,Raw!$G:$G,Geography!AI$5,Raw!$C:$C,Geography!$A$5),SUMIFS(Raw!$H:$H,Raw!$A:$A,Geography!$B10,Raw!$G:$G,Geography!AI$5,Raw!$E:$E,Geography!$A$5)))</f>
        <v>212586</v>
      </c>
      <c r="AJ10" s="58">
        <f>IF($B$5="Region",SUMIFS(Raw!$H:$H,Raw!$A:$A,Geography!$B10,Raw!$G:$G,Geography!AJ$5,Raw!$I:$I,Geography!$A$5),IF($B$5="Provider",SUMIFS(Raw!$H:$H,Raw!$A:$A,Geography!$B10,Raw!$G:$G,Geography!AJ$5,Raw!$C:$C,Geography!$A$5),SUMIFS(Raw!$H:$H,Raw!$A:$A,Geography!$B10,Raw!$G:$G,Geography!AJ$5,Raw!$E:$E,Geography!$A$5)))</f>
        <v>80128</v>
      </c>
      <c r="AK10" s="58">
        <f>IF($B$5="Region",SUMIFS(Raw!$H:$H,Raw!$A:$A,Geography!$B10,Raw!$G:$G,Geography!AK$5,Raw!$I:$I,Geography!$A$5),IF($B$5="Provider",SUMIFS(Raw!$H:$H,Raw!$A:$A,Geography!$B10,Raw!$G:$G,Geography!AK$5,Raw!$C:$C,Geography!$A$5),SUMIFS(Raw!$H:$H,Raw!$A:$A,Geography!$B10,Raw!$G:$G,Geography!AK$5,Raw!$E:$E,Geography!$A$5)))</f>
        <v>53139</v>
      </c>
      <c r="AL10" s="58">
        <f>IF($B$5="Region",SUMIFS(Raw!$H:$H,Raw!$A:$A,Geography!$B10,Raw!$G:$G,Geography!AL$5,Raw!$I:$I,Geography!$A$5),IF($B$5="Provider",SUMIFS(Raw!$H:$H,Raw!$A:$A,Geography!$B10,Raw!$G:$G,Geography!AL$5,Raw!$C:$C,Geography!$A$5),SUMIFS(Raw!$H:$H,Raw!$A:$A,Geography!$B10,Raw!$G:$G,Geography!AL$5,Raw!$E:$E,Geography!$A$5)))</f>
        <v>643</v>
      </c>
      <c r="AM10" s="58">
        <f>IF($B$5="Region",SUMIFS(Raw!$H:$H,Raw!$A:$A,Geography!$B10,Raw!$G:$G,Geography!AM$5,Raw!$I:$I,Geography!$A$5),IF($B$5="Provider",SUMIFS(Raw!$H:$H,Raw!$A:$A,Geography!$B10,Raw!$G:$G,Geography!AM$5,Raw!$C:$C,Geography!$A$5),SUMIFS(Raw!$H:$H,Raw!$A:$A,Geography!$B10,Raw!$G:$G,Geography!AM$5,Raw!$E:$E,Geography!$A$5)))</f>
        <v>285294</v>
      </c>
      <c r="AN10" s="58">
        <f>IF($B$5="Region",SUMIFS(Raw!$H:$H,Raw!$A:$A,Geography!$B10,Raw!$G:$G,Geography!AN$5,Raw!$I:$I,Geography!$A$5),IF($B$5="Provider",SUMIFS(Raw!$H:$H,Raw!$A:$A,Geography!$B10,Raw!$G:$G,Geography!AN$5,Raw!$C:$C,Geography!$A$5),SUMIFS(Raw!$H:$H,Raw!$A:$A,Geography!$B10,Raw!$G:$G,Geography!AN$5,Raw!$E:$E,Geography!$A$5)))</f>
        <v>111288</v>
      </c>
      <c r="AO10" s="58">
        <f>IF($B$5="Region",SUMIFS(Raw!$H:$H,Raw!$A:$A,Geography!$B10,Raw!$G:$G,Geography!AO$5,Raw!$I:$I,Geography!$A$5),IF($B$5="Provider",SUMIFS(Raw!$H:$H,Raw!$A:$A,Geography!$B10,Raw!$G:$G,Geography!AO$5,Raw!$C:$C,Geography!$A$5),SUMIFS(Raw!$H:$H,Raw!$A:$A,Geography!$B10,Raw!$G:$G,Geography!AO$5,Raw!$E:$E,Geography!$A$5)))</f>
        <v>102589</v>
      </c>
      <c r="AP10" s="58">
        <f>IF($B$5="Region",SUMIFS(Raw!$H:$H,Raw!$A:$A,Geography!$B10,Raw!$G:$G,Geography!AP$5,Raw!$I:$I,Geography!$A$5),IF($B$5="Provider",SUMIFS(Raw!$H:$H,Raw!$A:$A,Geography!$B10,Raw!$G:$G,Geography!AP$5,Raw!$C:$C,Geography!$A$5),SUMIFS(Raw!$H:$H,Raw!$A:$A,Geography!$B10,Raw!$G:$G,Geography!AP$5,Raw!$E:$E,Geography!$A$5)))</f>
        <v>50721</v>
      </c>
      <c r="AQ10" s="58">
        <f>IF($B$5="Region",SUMIFS(Raw!$H:$H,Raw!$A:$A,Geography!$B10,Raw!$G:$G,Geography!AQ$5,Raw!$I:$I,Geography!$A$5),IF($B$5="Provider",SUMIFS(Raw!$H:$H,Raw!$A:$A,Geography!$B10,Raw!$G:$G,Geography!AQ$5,Raw!$C:$C,Geography!$A$5),SUMIFS(Raw!$H:$H,Raw!$A:$A,Geography!$B10,Raw!$G:$G,Geography!AQ$5,Raw!$E:$E,Geography!$A$5)))</f>
        <v>146479</v>
      </c>
      <c r="AR10" s="58">
        <f>IF($B$5="Region",SUMIFS(Raw!$H:$H,Raw!$A:$A,Geography!$B10,Raw!$G:$G,Geography!AR$5,Raw!$I:$I,Geography!$A$5),IF($B$5="Provider",SUMIFS(Raw!$H:$H,Raw!$A:$A,Geography!$B10,Raw!$G:$G,Geography!AR$5,Raw!$C:$C,Geography!$A$5),SUMIFS(Raw!$H:$H,Raw!$A:$A,Geography!$B10,Raw!$G:$G,Geography!AR$5,Raw!$E:$E,Geography!$A$5)))</f>
        <v>94509</v>
      </c>
      <c r="AS10" s="58">
        <f>IF($B$5="Region",SUMIFS(Raw!$H:$H,Raw!$A:$A,Geography!$B10,Raw!$G:$G,Geography!AS$5,Raw!$I:$I,Geography!$A$5),IF($B$5="Provider",SUMIFS(Raw!$H:$H,Raw!$A:$A,Geography!$B10,Raw!$G:$G,Geography!AS$5,Raw!$C:$C,Geography!$A$5),SUMIFS(Raw!$H:$H,Raw!$A:$A,Geography!$B10,Raw!$G:$G,Geography!AS$5,Raw!$E:$E,Geography!$A$5)))</f>
        <v>56933</v>
      </c>
      <c r="AT10" s="58">
        <f>IF($B$5="Region",SUMIFS(Raw!$H:$H,Raw!$A:$A,Geography!$B10,Raw!$G:$G,Geography!AT$5,Raw!$I:$I,Geography!$A$5),IF($B$5="Provider",SUMIFS(Raw!$H:$H,Raw!$A:$A,Geography!$B10,Raw!$G:$G,Geography!AT$5,Raw!$C:$C,Geography!$A$5),SUMIFS(Raw!$H:$H,Raw!$A:$A,Geography!$B10,Raw!$G:$G,Geography!AT$5,Raw!$E:$E,Geography!$A$5)))</f>
        <v>1526361</v>
      </c>
      <c r="AU10" s="58">
        <f>IF($B$5="Region",SUMIFS(Raw!$H:$H,Raw!$A:$A,Geography!$B10,Raw!$G:$G,Geography!AU$5,Raw!$I:$I,Geography!$A$5),IF($B$5="Provider",SUMIFS(Raw!$H:$H,Raw!$A:$A,Geography!$B10,Raw!$G:$G,Geography!AU$5,Raw!$C:$C,Geography!$A$5),SUMIFS(Raw!$H:$H,Raw!$A:$A,Geography!$B10,Raw!$G:$G,Geography!AU$5,Raw!$E:$E,Geography!$A$5)))</f>
        <v>173422</v>
      </c>
      <c r="AV10" s="58">
        <f>IF($B$5="Region",SUMIFS(Raw!$H:$H,Raw!$A:$A,Geography!$B10,Raw!$G:$G,Geography!AV$5,Raw!$I:$I,Geography!$A$5),IF($B$5="Provider",SUMIFS(Raw!$H:$H,Raw!$A:$A,Geography!$B10,Raw!$G:$G,Geography!AV$5,Raw!$C:$C,Geography!$A$5),SUMIFS(Raw!$H:$H,Raw!$A:$A,Geography!$B10,Raw!$G:$G,Geography!AV$5,Raw!$E:$E,Geography!$A$5)))</f>
        <v>189664</v>
      </c>
      <c r="AW10" s="58">
        <f>IF($B$5="Region",SUMIFS(Raw!$H:$H,Raw!$A:$A,Geography!$B10,Raw!$G:$G,Geography!AW$5,Raw!$I:$I,Geography!$A$5),IF($B$5="Provider",SUMIFS(Raw!$H:$H,Raw!$A:$A,Geography!$B10,Raw!$G:$G,Geography!AW$5,Raw!$C:$C,Geography!$A$5),SUMIFS(Raw!$H:$H,Raw!$A:$A,Geography!$B10,Raw!$G:$G,Geography!AW$5,Raw!$E:$E,Geography!$A$5)))</f>
        <v>101145</v>
      </c>
      <c r="AX10" s="58">
        <f>IF($B$5="Region",SUMIFS(Raw!$H:$H,Raw!$A:$A,Geography!$B10,Raw!$G:$G,Geography!AX$5,Raw!$I:$I,Geography!$A$5),IF($B$5="Provider",SUMIFS(Raw!$H:$H,Raw!$A:$A,Geography!$B10,Raw!$G:$G,Geography!AX$5,Raw!$C:$C,Geography!$A$5),SUMIFS(Raw!$H:$H,Raw!$A:$A,Geography!$B10,Raw!$G:$G,Geography!AX$5,Raw!$E:$E,Geography!$A$5)))</f>
        <v>98</v>
      </c>
      <c r="AY10" s="58">
        <f>IF($B$5="Region",SUMIFS(Raw!$H:$H,Raw!$A:$A,Geography!$B10,Raw!$G:$G,Geography!AY$5,Raw!$I:$I,Geography!$A$5),IF($B$5="Provider",SUMIFS(Raw!$H:$H,Raw!$A:$A,Geography!$B10,Raw!$G:$G,Geography!AY$5,Raw!$C:$C,Geography!$A$5),SUMIFS(Raw!$H:$H,Raw!$A:$A,Geography!$B10,Raw!$G:$G,Geography!AY$5,Raw!$E:$E,Geography!$A$5)))</f>
        <v>433029</v>
      </c>
      <c r="AZ10" s="58">
        <f>IF($B$5="Region",SUMIFS(Raw!$H:$H,Raw!$A:$A,Geography!$B10,Raw!$G:$G,Geography!AZ$5,Raw!$I:$I,Geography!$A$5),IF($B$5="Provider",SUMIFS(Raw!$H:$H,Raw!$A:$A,Geography!$B10,Raw!$G:$G,Geography!AZ$5,Raw!$C:$C,Geography!$A$5),SUMIFS(Raw!$H:$H,Raw!$A:$A,Geography!$B10,Raw!$G:$G,Geography!AZ$5,Raw!$E:$E,Geography!$A$5)))</f>
        <v>61897</v>
      </c>
      <c r="BA10" s="58">
        <f>IF($B$5="Region",SUMIFS(Raw!$H:$H,Raw!$A:$A,Geography!$B10,Raw!$G:$G,Geography!BA$5,Raw!$I:$I,Geography!$A$5),IF($B$5="Provider",SUMIFS(Raw!$H:$H,Raw!$A:$A,Geography!$B10,Raw!$G:$G,Geography!BA$5,Raw!$C:$C,Geography!$A$5),SUMIFS(Raw!$H:$H,Raw!$A:$A,Geography!$B10,Raw!$G:$G,Geography!BA$5,Raw!$E:$E,Geography!$A$5)))</f>
        <v>148543</v>
      </c>
      <c r="BB10" s="58">
        <f>IF($B$5="Region",SUMIFS(Raw!$H:$H,Raw!$A:$A,Geography!$B10,Raw!$G:$G,Geography!BB$5,Raw!$I:$I,Geography!$A$5),IF($B$5="Provider",SUMIFS(Raw!$H:$H,Raw!$A:$A,Geography!$B10,Raw!$G:$G,Geography!BB$5,Raw!$C:$C,Geography!$A$5),SUMIFS(Raw!$H:$H,Raw!$A:$A,Geography!$B10,Raw!$G:$G,Geography!BB$5,Raw!$E:$E,Geography!$A$5)))</f>
        <v>23362</v>
      </c>
      <c r="BC10" s="58">
        <f>IF($B$5="Region",SUMIFS(Raw!$H:$H,Raw!$A:$A,Geography!$B10,Raw!$G:$G,Geography!BC$5,Raw!$I:$I,Geography!$A$5),IF($B$5="Provider",SUMIFS(Raw!$H:$H,Raw!$A:$A,Geography!$B10,Raw!$G:$G,Geography!BC$5,Raw!$C:$C,Geography!$A$5),SUMIFS(Raw!$H:$H,Raw!$A:$A,Geography!$B10,Raw!$G:$G,Geography!BC$5,Raw!$E:$E,Geography!$A$5)))</f>
        <v>95049</v>
      </c>
      <c r="BD10" s="58">
        <f>IF($B$5="Region",SUMIFS(Raw!$H:$H,Raw!$A:$A,Geography!$B10,Raw!$G:$G,Geography!BD$5,Raw!$I:$I,Geography!$A$5),IF($B$5="Provider",SUMIFS(Raw!$H:$H,Raw!$A:$A,Geography!$B10,Raw!$G:$G,Geography!BD$5,Raw!$C:$C,Geography!$A$5),SUMIFS(Raw!$H:$H,Raw!$A:$A,Geography!$B10,Raw!$G:$G,Geography!BD$5,Raw!$E:$E,Geography!$A$5)))</f>
        <v>5823</v>
      </c>
      <c r="BE10" s="58">
        <f>IF($B$5="Region",SUMIFS(Raw!$H:$H,Raw!$A:$A,Geography!$B10,Raw!$G:$G,Geography!BE$5,Raw!$I:$I,Geography!$A$5),IF($B$5="Provider",SUMIFS(Raw!$H:$H,Raw!$A:$A,Geography!$B10,Raw!$G:$G,Geography!BE$5,Raw!$C:$C,Geography!$A$5),SUMIFS(Raw!$H:$H,Raw!$A:$A,Geography!$B10,Raw!$G:$G,Geography!BE$5,Raw!$E:$E,Geography!$A$5)))</f>
        <v>49232</v>
      </c>
      <c r="BF10" s="58">
        <f>IF($B$5="Region",SUMIFS(Raw!$H:$H,Raw!$A:$A,Geography!$B10,Raw!$G:$G,Geography!BF$5,Raw!$I:$I,Geography!$A$5),IF($B$5="Provider",SUMIFS(Raw!$H:$H,Raw!$A:$A,Geography!$B10,Raw!$G:$G,Geography!BF$5,Raw!$C:$C,Geography!$A$5),SUMIFS(Raw!$H:$H,Raw!$A:$A,Geography!$B10,Raw!$G:$G,Geography!BF$5,Raw!$E:$E,Geography!$A$5)))</f>
        <v>18746</v>
      </c>
      <c r="BG10" s="58">
        <f>IF($B$5="Region",SUMIFS(Raw!$H:$H,Raw!$A:$A,Geography!$B10,Raw!$G:$G,Geography!BG$5,Raw!$I:$I,Geography!$A$5),IF($B$5="Provider",SUMIFS(Raw!$H:$H,Raw!$A:$A,Geography!$B10,Raw!$G:$G,Geography!BG$5,Raw!$C:$C,Geography!$A$5),SUMIFS(Raw!$H:$H,Raw!$A:$A,Geography!$B10,Raw!$G:$G,Geography!BG$5,Raw!$E:$E,Geography!$A$5)))</f>
        <v>153005</v>
      </c>
      <c r="BH10" s="58">
        <f>IF($B$5="Region",SUMIFS(Raw!$H:$H,Raw!$A:$A,Geography!$B10,Raw!$G:$G,Geography!BH$5,Raw!$I:$I,Geography!$A$5),IF($B$5="Provider",SUMIFS(Raw!$H:$H,Raw!$A:$A,Geography!$B10,Raw!$G:$G,Geography!BH$5,Raw!$C:$C,Geography!$A$5),SUMIFS(Raw!$H:$H,Raw!$A:$A,Geography!$B10,Raw!$G:$G,Geography!BH$5,Raw!$E:$E,Geography!$A$5)))</f>
        <v>110645</v>
      </c>
      <c r="BI10" s="58">
        <f>IF($B$5="Region",SUMIFS(Raw!$H:$H,Raw!$A:$A,Geography!$B10,Raw!$G:$G,Geography!BI$5,Raw!$I:$I,Geography!$A$5),IF($B$5="Provider",SUMIFS(Raw!$H:$H,Raw!$A:$A,Geography!$B10,Raw!$G:$G,Geography!BI$5,Raw!$C:$C,Geography!$A$5),SUMIFS(Raw!$H:$H,Raw!$A:$A,Geography!$B10,Raw!$G:$G,Geography!BI$5,Raw!$E:$E,Geography!$A$5)))</f>
        <v>165105</v>
      </c>
      <c r="BJ10" s="58">
        <f>IF($B$5="Region",SUMIFS(Raw!$H:$H,Raw!$A:$A,Geography!$B10,Raw!$G:$G,Geography!BJ$5,Raw!$I:$I,Geography!$A$5),IF($B$5="Provider",SUMIFS(Raw!$H:$H,Raw!$A:$A,Geography!$B10,Raw!$G:$G,Geography!BJ$5,Raw!$C:$C,Geography!$A$5),SUMIFS(Raw!$H:$H,Raw!$A:$A,Geography!$B10,Raw!$G:$G,Geography!BJ$5,Raw!$E:$E,Geography!$A$5)))</f>
        <v>137345</v>
      </c>
      <c r="BK10" s="58">
        <f>IF($B$5="Region",SUMIFS(Raw!$H:$H,Raw!$A:$A,Geography!$B10,Raw!$G:$G,Geography!BK$5,Raw!$I:$I,Geography!$A$5),IF($B$5="Provider",SUMIFS(Raw!$H:$H,Raw!$A:$A,Geography!$B10,Raw!$G:$G,Geography!BK$5,Raw!$C:$C,Geography!$A$5),SUMIFS(Raw!$H:$H,Raw!$A:$A,Geography!$B10,Raw!$G:$G,Geography!BK$5,Raw!$E:$E,Geography!$A$5)))</f>
        <v>109342</v>
      </c>
      <c r="BL10" s="58">
        <f>IF($B$5="Region",SUMIFS(Raw!$H:$H,Raw!$A:$A,Geography!$B10,Raw!$G:$G,Geography!BL$5,Raw!$I:$I,Geography!$A$5),IF($B$5="Provider",SUMIFS(Raw!$H:$H,Raw!$A:$A,Geography!$B10,Raw!$G:$G,Geography!BL$5,Raw!$C:$C,Geography!$A$5),SUMIFS(Raw!$H:$H,Raw!$A:$A,Geography!$B10,Raw!$G:$G,Geography!BL$5,Raw!$E:$E,Geography!$A$5)))</f>
        <v>70672</v>
      </c>
      <c r="BM10" s="58">
        <f>IF($B$5="Region",SUMIFS(Raw!$H:$H,Raw!$A:$A,Geography!$B10,Raw!$G:$G,Geography!BM$5,Raw!$I:$I,Geography!$A$5),IF($B$5="Provider",SUMIFS(Raw!$H:$H,Raw!$A:$A,Geography!$B10,Raw!$G:$G,Geography!BM$5,Raw!$C:$C,Geography!$A$5),SUMIFS(Raw!$H:$H,Raw!$A:$A,Geography!$B10,Raw!$G:$G,Geography!BM$5,Raw!$E:$E,Geography!$A$5)))</f>
        <v>24094</v>
      </c>
      <c r="BN10" s="58">
        <f>IF($B$5="Region",SUMIFS(Raw!$H:$H,Raw!$A:$A,Geography!$B10,Raw!$G:$G,Geography!BN$5,Raw!$I:$I,Geography!$A$5),IF($B$5="Provider",SUMIFS(Raw!$H:$H,Raw!$A:$A,Geography!$B10,Raw!$G:$G,Geography!BN$5,Raw!$C:$C,Geography!$A$5),SUMIFS(Raw!$H:$H,Raw!$A:$A,Geography!$B10,Raw!$G:$G,Geography!BN$5,Raw!$E:$E,Geography!$A$5)))</f>
        <v>7740</v>
      </c>
      <c r="BO10" s="58">
        <f>IF($B$5="Region",SUMIFS(Raw!$H:$H,Raw!$A:$A,Geography!$B10,Raw!$G:$G,Geography!BO$5,Raw!$I:$I,Geography!$A$5),IF($B$5="Provider",SUMIFS(Raw!$H:$H,Raw!$A:$A,Geography!$B10,Raw!$G:$G,Geography!BO$5,Raw!$C:$C,Geography!$A$5),SUMIFS(Raw!$H:$H,Raw!$A:$A,Geography!$B10,Raw!$G:$G,Geography!BO$5,Raw!$E:$E,Geography!$A$5)))</f>
        <v>67161</v>
      </c>
      <c r="BP10" s="58">
        <f>IF($B$5="Region",SUMIFS(Raw!$H:$H,Raw!$A:$A,Geography!$B10,Raw!$G:$G,Geography!BP$5,Raw!$I:$I,Geography!$A$5),IF($B$5="Provider",SUMIFS(Raw!$H:$H,Raw!$A:$A,Geography!$B10,Raw!$G:$G,Geography!BP$5,Raw!$C:$C,Geography!$A$5),SUMIFS(Raw!$H:$H,Raw!$A:$A,Geography!$B10,Raw!$G:$G,Geography!BP$5,Raw!$E:$E,Geography!$A$5)))</f>
        <v>131458558</v>
      </c>
      <c r="BQ10" s="58">
        <f>IF($B$5="Region",SUMIFS(Raw!$H:$H,Raw!$A:$A,Geography!$B10,Raw!$G:$G,Geography!BQ$5,Raw!$I:$I,Geography!$A$5),IF($B$5="Provider",SUMIFS(Raw!$H:$H,Raw!$A:$A,Geography!$B10,Raw!$G:$G,Geography!BQ$5,Raw!$C:$C,Geography!$A$5),SUMIFS(Raw!$H:$H,Raw!$A:$A,Geography!$B10,Raw!$G:$G,Geography!BQ$5,Raw!$E:$E,Geography!$A$5)))</f>
        <v>181195</v>
      </c>
      <c r="BR10" s="58">
        <f>IF($B$5="Region",SUMIFS(Raw!$H:$H,Raw!$A:$A,Geography!$B10,Raw!$G:$G,Geography!BR$5,Raw!$I:$I,Geography!$A$5),IF($B$5="Provider",SUMIFS(Raw!$H:$H,Raw!$A:$A,Geography!$B10,Raw!$G:$G,Geography!BR$5,Raw!$C:$C,Geography!$A$5),SUMIFS(Raw!$H:$H,Raw!$A:$A,Geography!$B10,Raw!$G:$G,Geography!BR$5,Raw!$E:$E,Geography!$A$5)))</f>
        <v>96433</v>
      </c>
      <c r="BS10" s="58">
        <f>IF($B$5="Region",SUMIFS(Raw!$H:$H,Raw!$A:$A,Geography!$B10,Raw!$G:$G,Geography!BS$5,Raw!$I:$I,Geography!$A$5),IF($B$5="Provider",SUMIFS(Raw!$H:$H,Raw!$A:$A,Geography!$B10,Raw!$G:$G,Geography!BS$5,Raw!$C:$C,Geography!$A$5),SUMIFS(Raw!$H:$H,Raw!$A:$A,Geography!$B10,Raw!$G:$G,Geography!BS$5,Raw!$E:$E,Geography!$A$5)))</f>
        <v>6808</v>
      </c>
      <c r="BT10" s="58">
        <f>IF($B$5="Region",SUMIFS(Raw!$H:$H,Raw!$A:$A,Geography!$B10,Raw!$G:$G,Geography!BT$5,Raw!$I:$I,Geography!$A$5),IF($B$5="Provider",SUMIFS(Raw!$H:$H,Raw!$A:$A,Geography!$B10,Raw!$G:$G,Geography!BT$5,Raw!$C:$C,Geography!$A$5),SUMIFS(Raw!$H:$H,Raw!$A:$A,Geography!$B10,Raw!$G:$G,Geography!BT$5,Raw!$E:$E,Geography!$A$5)))</f>
        <v>49732</v>
      </c>
      <c r="BU10" s="58">
        <f>IF($B$5="Region",SUMIFS(Raw!$H:$H,Raw!$A:$A,Geography!$B10,Raw!$G:$G,Geography!BU$5,Raw!$I:$I,Geography!$A$5),IF($B$5="Provider",SUMIFS(Raw!$H:$H,Raw!$A:$A,Geography!$B10,Raw!$G:$G,Geography!BU$5,Raw!$C:$C,Geography!$A$5),SUMIFS(Raw!$H:$H,Raw!$A:$A,Geography!$B10,Raw!$G:$G,Geography!BU$5,Raw!$E:$E,Geography!$A$5)))</f>
        <v>144671711</v>
      </c>
      <c r="BV10" s="58">
        <f>IF($B$5="Region",SUMIFS(Raw!$H:$H,Raw!$A:$A,Geography!$B10,Raw!$G:$G,Geography!BV$5,Raw!$I:$I,Geography!$A$5),IF($B$5="Provider",SUMIFS(Raw!$H:$H,Raw!$A:$A,Geography!$B10,Raw!$G:$G,Geography!BV$5,Raw!$C:$C,Geography!$A$5),SUMIFS(Raw!$H:$H,Raw!$A:$A,Geography!$B10,Raw!$G:$G,Geography!BV$5,Raw!$E:$E,Geography!$A$5)))</f>
        <v>65235</v>
      </c>
      <c r="BW10" s="58">
        <f>IF($B$5="Region",SUMIFS(Raw!$H:$H,Raw!$A:$A,Geography!$B10,Raw!$G:$G,Geography!BW$5,Raw!$I:$I,Geography!$A$5),IF($B$5="Provider",SUMIFS(Raw!$H:$H,Raw!$A:$A,Geography!$B10,Raw!$G:$G,Geography!BW$5,Raw!$C:$C,Geography!$A$5),SUMIFS(Raw!$H:$H,Raw!$A:$A,Geography!$B10,Raw!$G:$G,Geography!BW$5,Raw!$E:$E,Geography!$A$5)))</f>
        <v>1012307</v>
      </c>
      <c r="BX10" s="58">
        <f>IF($B$5="Region",SUMIFS(Raw!$H:$H,Raw!$A:$A,Geography!$B10,Raw!$G:$G,Geography!BX$5,Raw!$I:$I,Geography!$A$5),IF($B$5="Provider",SUMIFS(Raw!$H:$H,Raw!$A:$A,Geography!$B10,Raw!$G:$G,Geography!BX$5,Raw!$C:$C,Geography!$A$5),SUMIFS(Raw!$H:$H,Raw!$A:$A,Geography!$B10,Raw!$G:$G,Geography!BX$5,Raw!$E:$E,Geography!$A$5)))</f>
        <v>440</v>
      </c>
      <c r="BY10" s="58">
        <f>IF($B$5="Region",SUMIFS(Raw!$H:$H,Raw!$A:$A,Geography!$B10,Raw!$G:$G,Geography!BY$5,Raw!$I:$I,Geography!$A$5),IF($B$5="Provider",SUMIFS(Raw!$H:$H,Raw!$A:$A,Geography!$B10,Raw!$G:$G,Geography!BY$5,Raw!$C:$C,Geography!$A$5),SUMIFS(Raw!$H:$H,Raw!$A:$A,Geography!$B10,Raw!$G:$G,Geography!BY$5,Raw!$E:$E,Geography!$A$5)))</f>
        <v>595477</v>
      </c>
      <c r="BZ10" s="58">
        <f>IF($B$5="Region",SUMIFS(Raw!$H:$H,Raw!$A:$A,Geography!$B10,Raw!$G:$G,Geography!BZ$5,Raw!$I:$I,Geography!$A$5),IF($B$5="Provider",SUMIFS(Raw!$H:$H,Raw!$A:$A,Geography!$B10,Raw!$G:$G,Geography!BZ$5,Raw!$C:$C,Geography!$A$5),SUMIFS(Raw!$H:$H,Raw!$A:$A,Geography!$B10,Raw!$G:$G,Geography!BZ$5,Raw!$E:$E,Geography!$A$5)))</f>
        <v>275423</v>
      </c>
      <c r="CA10" s="58">
        <f>IF($B$5="Region",SUMIFS(Raw!$H:$H,Raw!$A:$A,Geography!$B10,Raw!$G:$G,Geography!CA$5,Raw!$I:$I,Geography!$A$5),IF($B$5="Provider",SUMIFS(Raw!$H:$H,Raw!$A:$A,Geography!$B10,Raw!$G:$G,Geography!CA$5,Raw!$C:$C,Geography!$A$5),SUMIFS(Raw!$H:$H,Raw!$A:$A,Geography!$B10,Raw!$G:$G,Geography!CA$5,Raw!$E:$E,Geography!$A$5)))</f>
        <v>195350</v>
      </c>
      <c r="CB10" s="58">
        <f>IF($B$5="Region",SUMIFS(Raw!$H:$H,Raw!$A:$A,Geography!$B10,Raw!$G:$G,Geography!CB$5,Raw!$I:$I,Geography!$A$5),IF($B$5="Provider",SUMIFS(Raw!$H:$H,Raw!$A:$A,Geography!$B10,Raw!$G:$G,Geography!CB$5,Raw!$C:$C,Geography!$A$5),SUMIFS(Raw!$H:$H,Raw!$A:$A,Geography!$B10,Raw!$G:$G,Geography!CB$5,Raw!$E:$E,Geography!$A$5)))</f>
        <v>98401</v>
      </c>
      <c r="CC10" s="58">
        <f>IF($B$5="Region",SUMIFS(Raw!$H:$H,Raw!$A:$A,Geography!$B10,Raw!$G:$G,Geography!CC$5,Raw!$I:$I,Geography!$A$5),IF($B$5="Provider",SUMIFS(Raw!$H:$H,Raw!$A:$A,Geography!$B10,Raw!$G:$G,Geography!CC$5,Raw!$C:$C,Geography!$A$5),SUMIFS(Raw!$H:$H,Raw!$A:$A,Geography!$B10,Raw!$G:$G,Geography!CC$5,Raw!$E:$E,Geography!$A$5)))</f>
        <v>219040</v>
      </c>
      <c r="CD10" s="58">
        <f>IF($B$5="Region",SUMIFS(Raw!$H:$H,Raw!$A:$A,Geography!$B10,Raw!$G:$G,Geography!CD$5,Raw!$I:$I,Geography!$A$5),IF($B$5="Provider",SUMIFS(Raw!$H:$H,Raw!$A:$A,Geography!$B10,Raw!$G:$G,Geography!CD$5,Raw!$C:$C,Geography!$A$5),SUMIFS(Raw!$H:$H,Raw!$A:$A,Geography!$B10,Raw!$G:$G,Geography!CD$5,Raw!$E:$E,Geography!$A$5)))</f>
        <v>44449</v>
      </c>
      <c r="CE10" s="58">
        <f>IF($B$5="Region",SUMIFS(Raw!$H:$H,Raw!$A:$A,Geography!$B10,Raw!$G:$G,Geography!CE$5,Raw!$I:$I,Geography!$A$5),IF($B$5="Provider",SUMIFS(Raw!$H:$H,Raw!$A:$A,Geography!$B10,Raw!$G:$G,Geography!CE$5,Raw!$C:$C,Geography!$A$5),SUMIFS(Raw!$H:$H,Raw!$A:$A,Geography!$B10,Raw!$G:$G,Geography!CE$5,Raw!$E:$E,Geography!$A$5)))</f>
        <v>80093</v>
      </c>
      <c r="CF10" s="58">
        <f>IF($B$5="Region",SUMIFS(Raw!$H:$H,Raw!$A:$A,Geography!$B10,Raw!$G:$G,Geography!CF$5,Raw!$I:$I,Geography!$A$5),IF($B$5="Provider",SUMIFS(Raw!$H:$H,Raw!$A:$A,Geography!$B10,Raw!$G:$G,Geography!CF$5,Raw!$C:$C,Geography!$A$5),SUMIFS(Raw!$H:$H,Raw!$A:$A,Geography!$B10,Raw!$G:$G,Geography!CF$5,Raw!$E:$E,Geography!$A$5)))</f>
        <v>41695</v>
      </c>
      <c r="CG10" s="58">
        <f>IF($B$5="Region",SUMIFS(Raw!$H:$H,Raw!$A:$A,Geography!$B10,Raw!$G:$G,Geography!CG$5,Raw!$I:$I,Geography!$A$5),IF($B$5="Provider",SUMIFS(Raw!$H:$H,Raw!$A:$A,Geography!$B10,Raw!$G:$G,Geography!CG$5,Raw!$C:$C,Geography!$A$5),SUMIFS(Raw!$H:$H,Raw!$A:$A,Geography!$B10,Raw!$G:$G,Geography!CG$5,Raw!$E:$E,Geography!$A$5)))</f>
        <v>109190</v>
      </c>
      <c r="CH10" s="58">
        <f>IF($B$5="Region",SUMIFS(Raw!$H:$H,Raw!$A:$A,Geography!$B10,Raw!$G:$G,Geography!CH$5,Raw!$I:$I,Geography!$A$5),IF($B$5="Provider",SUMIFS(Raw!$H:$H,Raw!$A:$A,Geography!$B10,Raw!$G:$G,Geography!CH$5,Raw!$C:$C,Geography!$A$5),SUMIFS(Raw!$H:$H,Raw!$A:$A,Geography!$B10,Raw!$G:$G,Geography!CH$5,Raw!$E:$E,Geography!$A$5)))</f>
        <v>53389</v>
      </c>
      <c r="CI10" s="58">
        <f>IF($B$5="Region",SUMIFS(Raw!$H:$H,Raw!$A:$A,Geography!$B10,Raw!$G:$G,Geography!CI$5,Raw!$I:$I,Geography!$A$5),IF($B$5="Provider",SUMIFS(Raw!$H:$H,Raw!$A:$A,Geography!$B10,Raw!$G:$G,Geography!CI$5,Raw!$C:$C,Geography!$A$5),SUMIFS(Raw!$H:$H,Raw!$A:$A,Geography!$B10,Raw!$G:$G,Geography!CI$5,Raw!$E:$E,Geography!$A$5)))</f>
        <v>24</v>
      </c>
      <c r="CJ10" s="58">
        <f>IF($B$5="Region",SUMIFS(Raw!$H:$H,Raw!$A:$A,Geography!$B10,Raw!$G:$G,Geography!CJ$5,Raw!$I:$I,Geography!$A$5),IF($B$5="Provider",SUMIFS(Raw!$H:$H,Raw!$A:$A,Geography!$B10,Raw!$G:$G,Geography!CJ$5,Raw!$C:$C,Geography!$A$5),SUMIFS(Raw!$H:$H,Raw!$A:$A,Geography!$B10,Raw!$G:$G,Geography!CJ$5,Raw!$E:$E,Geography!$A$5)))</f>
        <v>5</v>
      </c>
      <c r="CK10" s="58">
        <f>IF($B$5="Region",SUMIFS(Raw!$H:$H,Raw!$A:$A,Geography!$B10,Raw!$G:$G,Geography!CK$5,Raw!$I:$I,Geography!$A$5),IF($B$5="Provider",SUMIFS(Raw!$H:$H,Raw!$A:$A,Geography!$B10,Raw!$G:$G,Geography!CK$5,Raw!$C:$C,Geography!$A$5),SUMIFS(Raw!$H:$H,Raw!$A:$A,Geography!$B10,Raw!$G:$G,Geography!CK$5,Raw!$E:$E,Geography!$A$5)))</f>
        <v>13518</v>
      </c>
      <c r="CL10" s="58">
        <f>IF($B$5="Region",SUMIFS(Raw!$H:$H,Raw!$A:$A,Geography!$B10,Raw!$G:$G,Geography!CL$5,Raw!$I:$I,Geography!$A$5),IF($B$5="Provider",SUMIFS(Raw!$H:$H,Raw!$A:$A,Geography!$B10,Raw!$G:$G,Geography!CL$5,Raw!$C:$C,Geography!$A$5),SUMIFS(Raw!$H:$H,Raw!$A:$A,Geography!$B10,Raw!$G:$G,Geography!CL$5,Raw!$E:$E,Geography!$A$5)))</f>
        <v>483</v>
      </c>
      <c r="CM10" s="58">
        <f>IF($B$5="Region",SUMIFS(Raw!$H:$H,Raw!$A:$A,Geography!$B10,Raw!$G:$G,Geography!CM$5,Raw!$I:$I,Geography!$A$5),IF($B$5="Provider",SUMIFS(Raw!$H:$H,Raw!$A:$A,Geography!$B10,Raw!$G:$G,Geography!CM$5,Raw!$C:$C,Geography!$A$5),SUMIFS(Raw!$H:$H,Raw!$A:$A,Geography!$B10,Raw!$G:$G,Geography!CM$5,Raw!$E:$E,Geography!$A$5)))</f>
        <v>37026</v>
      </c>
      <c r="CN10" s="58">
        <f>IF($B$5="Region",SUMIFS(Raw!$H:$H,Raw!$A:$A,Geography!$B10,Raw!$G:$G,Geography!CN$5,Raw!$I:$I,Geography!$A$5),IF($B$5="Provider",SUMIFS(Raw!$H:$H,Raw!$A:$A,Geography!$B10,Raw!$G:$G,Geography!CN$5,Raw!$C:$C,Geography!$A$5),SUMIFS(Raw!$H:$H,Raw!$A:$A,Geography!$B10,Raw!$G:$G,Geography!CN$5,Raw!$E:$E,Geography!$A$5)))</f>
        <v>16481</v>
      </c>
      <c r="CO10" s="58">
        <f>IF($B$5="Region",SUMIFS(Raw!$H:$H,Raw!$A:$A,Geography!$B10,Raw!$G:$G,Geography!CO$5,Raw!$I:$I,Geography!$A$5),IF($B$5="Provider",SUMIFS(Raw!$H:$H,Raw!$A:$A,Geography!$B10,Raw!$G:$G,Geography!CO$5,Raw!$C:$C,Geography!$A$5),SUMIFS(Raw!$H:$H,Raw!$A:$A,Geography!$B10,Raw!$G:$G,Geography!CO$5,Raw!$E:$E,Geography!$A$5)))</f>
        <v>17905</v>
      </c>
      <c r="CP10" s="58">
        <f>IF($B$5="Region",SUMIFS(Raw!$H:$H,Raw!$A:$A,Geography!$B10,Raw!$G:$G,Geography!CP$5,Raw!$I:$I,Geography!$A$5),IF($B$5="Provider",SUMIFS(Raw!$H:$H,Raw!$A:$A,Geography!$B10,Raw!$G:$G,Geography!CP$5,Raw!$C:$C,Geography!$A$5),SUMIFS(Raw!$H:$H,Raw!$A:$A,Geography!$B10,Raw!$G:$G,Geography!CP$5,Raw!$E:$E,Geography!$A$5)))</f>
        <v>25478</v>
      </c>
      <c r="CQ10" s="58">
        <f>IF($B$5="Region",SUMIFS(Raw!$H:$H,Raw!$A:$A,Geography!$B10,Raw!$G:$G,Geography!CQ$5,Raw!$I:$I,Geography!$A$5),IF($B$5="Provider",SUMIFS(Raw!$H:$H,Raw!$A:$A,Geography!$B10,Raw!$G:$G,Geography!CQ$5,Raw!$C:$C,Geography!$A$5),SUMIFS(Raw!$H:$H,Raw!$A:$A,Geography!$B10,Raw!$G:$G,Geography!CQ$5,Raw!$E:$E,Geography!$A$5)))</f>
        <v>944</v>
      </c>
      <c r="CR10" s="58">
        <f>IF($B$5="Region",SUMIFS(Raw!$H:$H,Raw!$A:$A,Geography!$B10,Raw!$G:$G,Geography!CR$5,Raw!$I:$I,Geography!$A$5),IF($B$5="Provider",SUMIFS(Raw!$H:$H,Raw!$A:$A,Geography!$B10,Raw!$G:$G,Geography!CR$5,Raw!$C:$C,Geography!$A$5),SUMIFS(Raw!$H:$H,Raw!$A:$A,Geography!$B10,Raw!$G:$G,Geography!CR$5,Raw!$E:$E,Geography!$A$5)))</f>
        <v>1352</v>
      </c>
      <c r="CS10" s="58">
        <f>IF($B$5="Region",SUMIFS(Raw!$H:$H,Raw!$A:$A,Geography!$B10,Raw!$G:$G,Geography!CS$5,Raw!$I:$I,Geography!$A$5),IF($B$5="Provider",SUMIFS(Raw!$H:$H,Raw!$A:$A,Geography!$B10,Raw!$G:$G,Geography!CS$5,Raw!$C:$C,Geography!$A$5),SUMIFS(Raw!$H:$H,Raw!$A:$A,Geography!$B10,Raw!$G:$G,Geography!CS$5,Raw!$E:$E,Geography!$A$5)))</f>
        <v>17289</v>
      </c>
      <c r="CT10" s="58">
        <f>IF($B$5="Region",SUMIFS(Raw!$H:$H,Raw!$A:$A,Geography!$B10,Raw!$G:$G,Geography!CT$5,Raw!$I:$I,Geography!$A$5),IF($B$5="Provider",SUMIFS(Raw!$H:$H,Raw!$A:$A,Geography!$B10,Raw!$G:$G,Geography!CT$5,Raw!$C:$C,Geography!$A$5),SUMIFS(Raw!$H:$H,Raw!$A:$A,Geography!$B10,Raw!$G:$G,Geography!CT$5,Raw!$E:$E,Geography!$A$5)))</f>
        <v>14654</v>
      </c>
      <c r="CU10" s="58">
        <f>IF($B$5="Region",SUMIFS(Raw!$H:$H,Raw!$A:$A,Geography!$B10,Raw!$G:$G,Geography!CU$5,Raw!$I:$I,Geography!$A$5),IF($B$5="Provider",SUMIFS(Raw!$H:$H,Raw!$A:$A,Geography!$B10,Raw!$G:$G,Geography!CU$5,Raw!$C:$C,Geography!$A$5),SUMIFS(Raw!$H:$H,Raw!$A:$A,Geography!$B10,Raw!$G:$G,Geography!CU$5,Raw!$E:$E,Geography!$A$5)))</f>
        <v>41970</v>
      </c>
      <c r="CV10" s="58">
        <f>IF($B$5="Region",SUMIFS(Raw!$H:$H,Raw!$A:$A,Geography!$B10,Raw!$G:$G,Geography!CV$5,Raw!$I:$I,Geography!$A$5),IF($B$5="Provider",SUMIFS(Raw!$H:$H,Raw!$A:$A,Geography!$B10,Raw!$G:$G,Geography!CV$5,Raw!$C:$C,Geography!$A$5),SUMIFS(Raw!$H:$H,Raw!$A:$A,Geography!$B10,Raw!$G:$G,Geography!CV$5,Raw!$E:$E,Geography!$A$5)))</f>
        <v>35583</v>
      </c>
      <c r="CW10" s="58">
        <f>IF($B$5="Region",SUMIFS(Raw!$H:$H,Raw!$A:$A,Geography!$B10,Raw!$G:$G,Geography!CW$5,Raw!$I:$I,Geography!$A$5),IF($B$5="Provider",SUMIFS(Raw!$H:$H,Raw!$A:$A,Geography!$B10,Raw!$G:$G,Geography!CW$5,Raw!$C:$C,Geography!$A$5),SUMIFS(Raw!$H:$H,Raw!$A:$A,Geography!$B10,Raw!$G:$G,Geography!CW$5,Raw!$E:$E,Geography!$A$5)))</f>
        <v>21266</v>
      </c>
      <c r="CX10" s="58">
        <f>IF($B$5="Region",SUMIFS(Raw!$H:$H,Raw!$A:$A,Geography!$B10,Raw!$G:$G,Geography!CX$5,Raw!$I:$I,Geography!$A$5),IF($B$5="Provider",SUMIFS(Raw!$H:$H,Raw!$A:$A,Geography!$B10,Raw!$G:$G,Geography!CX$5,Raw!$C:$C,Geography!$A$5),SUMIFS(Raw!$H:$H,Raw!$A:$A,Geography!$B10,Raw!$G:$G,Geography!CX$5,Raw!$E:$E,Geography!$A$5)))</f>
        <v>19106</v>
      </c>
      <c r="CY10" s="58">
        <f>IF($B$5="Region",SUMIFS(Raw!$H:$H,Raw!$A:$A,Geography!$B10,Raw!$G:$G,Geography!CY$5,Raw!$I:$I,Geography!$A$5),IF($B$5="Provider",SUMIFS(Raw!$H:$H,Raw!$A:$A,Geography!$B10,Raw!$G:$G,Geography!CY$5,Raw!$C:$C,Geography!$A$5),SUMIFS(Raw!$H:$H,Raw!$A:$A,Geography!$B10,Raw!$G:$G,Geography!CY$5,Raw!$E:$E,Geography!$A$5)))</f>
        <v>1471</v>
      </c>
      <c r="CZ10" s="58">
        <f>IF($B$5="Region",SUMIFS(Raw!$H:$H,Raw!$A:$A,Geography!$B10,Raw!$G:$G,Geography!CZ$5,Raw!$I:$I,Geography!$A$5),IF($B$5="Provider",SUMIFS(Raw!$H:$H,Raw!$A:$A,Geography!$B10,Raw!$G:$G,Geography!CZ$5,Raw!$C:$C,Geography!$A$5),SUMIFS(Raw!$H:$H,Raw!$A:$A,Geography!$B10,Raw!$G:$G,Geography!CZ$5,Raw!$E:$E,Geography!$A$5)))</f>
        <v>643</v>
      </c>
      <c r="DA10" s="58">
        <f>IF($B$5="Region",SUMIFS(Raw!$H:$H,Raw!$A:$A,Geography!$B10,Raw!$G:$G,Geography!DA$5,Raw!$I:$I,Geography!$A$5),IF($B$5="Provider",SUMIFS(Raw!$H:$H,Raw!$A:$A,Geography!$B10,Raw!$G:$G,Geography!DA$5,Raw!$C:$C,Geography!$A$5),SUMIFS(Raw!$H:$H,Raw!$A:$A,Geography!$B10,Raw!$G:$G,Geography!DA$5,Raw!$E:$E,Geography!$A$5)))</f>
        <v>1748</v>
      </c>
      <c r="DB10" s="58">
        <f>IF($B$5="Region",SUMIFS(Raw!$H:$H,Raw!$A:$A,Geography!$B10,Raw!$G:$G,Geography!DB$5,Raw!$I:$I,Geography!$A$5),IF($B$5="Provider",SUMIFS(Raw!$H:$H,Raw!$A:$A,Geography!$B10,Raw!$G:$G,Geography!DB$5,Raw!$C:$C,Geography!$A$5),SUMIFS(Raw!$H:$H,Raw!$A:$A,Geography!$B10,Raw!$G:$G,Geography!DB$5,Raw!$E:$E,Geography!$A$5)))</f>
        <v>510</v>
      </c>
      <c r="DC10" s="58">
        <f>IF($B$5="Region",SUMIFS(Raw!$H:$H,Raw!$A:$A,Geography!$B10,Raw!$G:$G,Geography!DC$5,Raw!$I:$I,Geography!$A$5),IF($B$5="Provider",SUMIFS(Raw!$H:$H,Raw!$A:$A,Geography!$B10,Raw!$G:$G,Geography!DC$5,Raw!$C:$C,Geography!$A$5),SUMIFS(Raw!$H:$H,Raw!$A:$A,Geography!$B10,Raw!$G:$G,Geography!DC$5,Raw!$E:$E,Geography!$A$5)))</f>
        <v>934</v>
      </c>
      <c r="DD10" s="58">
        <f>IF($B$5="Region",SUMIFS(Raw!$H:$H,Raw!$A:$A,Geography!$B10,Raw!$G:$G,Geography!DD$5,Raw!$I:$I,Geography!$A$5),IF($B$5="Provider",SUMIFS(Raw!$H:$H,Raw!$A:$A,Geography!$B10,Raw!$G:$G,Geography!DD$5,Raw!$C:$C,Geography!$A$5),SUMIFS(Raw!$H:$H,Raw!$A:$A,Geography!$B10,Raw!$G:$G,Geography!DD$5,Raw!$E:$E,Geography!$A$5)))</f>
        <v>353</v>
      </c>
      <c r="DE10" s="58">
        <f>IF($B$5="Region",SUMIFS(Raw!$H:$H,Raw!$A:$A,Geography!$B10,Raw!$G:$G,Geography!DE$5,Raw!$I:$I,Geography!$A$5),IF($B$5="Provider",SUMIFS(Raw!$H:$H,Raw!$A:$A,Geography!$B10,Raw!$G:$G,Geography!DE$5,Raw!$C:$C,Geography!$A$5),SUMIFS(Raw!$H:$H,Raw!$A:$A,Geography!$B10,Raw!$G:$G,Geography!DE$5,Raw!$E:$E,Geography!$A$5)))</f>
        <v>1435</v>
      </c>
      <c r="DF10" s="58">
        <f>IF($B$5="Region",SUMIFS(Raw!$H:$H,Raw!$A:$A,Geography!$B10,Raw!$G:$G,Geography!DF$5,Raw!$I:$I,Geography!$A$5),IF($B$5="Provider",SUMIFS(Raw!$H:$H,Raw!$A:$A,Geography!$B10,Raw!$G:$G,Geography!DF$5,Raw!$C:$C,Geography!$A$5),SUMIFS(Raw!$H:$H,Raw!$A:$A,Geography!$B10,Raw!$G:$G,Geography!DF$5,Raw!$E:$E,Geography!$A$5)))</f>
        <v>813</v>
      </c>
      <c r="DG10" s="58">
        <f>IF($B$5="Region",SUMIFS(Raw!$H:$H,Raw!$A:$A,Geography!$B10,Raw!$G:$G,Geography!DG$5,Raw!$I:$I,Geography!$A$5),IF($B$5="Provider",SUMIFS(Raw!$H:$H,Raw!$A:$A,Geography!$B10,Raw!$G:$G,Geography!DG$5,Raw!$C:$C,Geography!$A$5),SUMIFS(Raw!$H:$H,Raw!$A:$A,Geography!$B10,Raw!$G:$G,Geography!DG$5,Raw!$E:$E,Geography!$A$5)))</f>
        <v>2</v>
      </c>
      <c r="DH10" s="58">
        <f>IF($B$5="Region",SUMIFS(Raw!$H:$H,Raw!$A:$A,Geography!$B10,Raw!$G:$G,Geography!DH$5,Raw!$I:$I,Geography!$A$5),IF($B$5="Provider",SUMIFS(Raw!$H:$H,Raw!$A:$A,Geography!$B10,Raw!$G:$G,Geography!DH$5,Raw!$C:$C,Geography!$A$5),SUMIFS(Raw!$H:$H,Raw!$A:$A,Geography!$B10,Raw!$G:$G,Geography!DH$5,Raw!$E:$E,Geography!$A$5)))</f>
        <v>0</v>
      </c>
      <c r="DI10" s="58">
        <f>IF($B$5="Region",SUMIFS(Raw!$H:$H,Raw!$A:$A,Geography!$B10,Raw!$G:$G,Geography!DI$5,Raw!$I:$I,Geography!$A$5),IF($B$5="Provider",SUMIFS(Raw!$H:$H,Raw!$A:$A,Geography!$B10,Raw!$G:$G,Geography!DI$5,Raw!$C:$C,Geography!$A$5),SUMIFS(Raw!$H:$H,Raw!$A:$A,Geography!$B10,Raw!$G:$G,Geography!DI$5,Raw!$E:$E,Geography!$A$5)))</f>
        <v>1140</v>
      </c>
      <c r="DJ10" s="58">
        <f>IF($B$5="Region",SUMIFS(Raw!$H:$H,Raw!$A:$A,Geography!$B10,Raw!$G:$G,Geography!DJ$5,Raw!$I:$I,Geography!$A$5),IF($B$5="Provider",SUMIFS(Raw!$H:$H,Raw!$A:$A,Geography!$B10,Raw!$G:$G,Geography!DJ$5,Raw!$C:$C,Geography!$A$5),SUMIFS(Raw!$H:$H,Raw!$A:$A,Geography!$B10,Raw!$G:$G,Geography!DJ$5,Raw!$E:$E,Geography!$A$5)))</f>
        <v>703</v>
      </c>
      <c r="DK10" s="58">
        <f>IF($B$5="Region",SUMIFS(Raw!$H:$H,Raw!$A:$A,Geography!$B10,Raw!$G:$G,Geography!DK$5,Raw!$I:$I,Geography!$A$5),IF($B$5="Provider",SUMIFS(Raw!$H:$H,Raw!$A:$A,Geography!$B10,Raw!$G:$G,Geography!DK$5,Raw!$C:$C,Geography!$A$5),SUMIFS(Raw!$H:$H,Raw!$A:$A,Geography!$B10,Raw!$G:$G,Geography!DK$5,Raw!$E:$E,Geography!$A$5)))</f>
        <v>163</v>
      </c>
      <c r="DL10" s="58">
        <f>IF($B$5="Region",SUMIFS(Raw!$H:$H,Raw!$A:$A,Geography!$B10,Raw!$G:$G,Geography!DL$5,Raw!$I:$I,Geography!$A$5),IF($B$5="Provider",SUMIFS(Raw!$H:$H,Raw!$A:$A,Geography!$B10,Raw!$G:$G,Geography!DL$5,Raw!$C:$C,Geography!$A$5),SUMIFS(Raw!$H:$H,Raw!$A:$A,Geography!$B10,Raw!$G:$G,Geography!DL$5,Raw!$E:$E,Geography!$A$5)))</f>
        <v>135</v>
      </c>
      <c r="DM10" s="58">
        <f>IF($B$5="Region",SUMIFS(Raw!$H:$H,Raw!$A:$A,Geography!$B10,Raw!$G:$G,Geography!DM$5,Raw!$I:$I,Geography!$A$5),IF($B$5="Provider",SUMIFS(Raw!$H:$H,Raw!$A:$A,Geography!$B10,Raw!$G:$G,Geography!DM$5,Raw!$C:$C,Geography!$A$5),SUMIFS(Raw!$H:$H,Raw!$A:$A,Geography!$B10,Raw!$G:$G,Geography!DM$5,Raw!$E:$E,Geography!$A$5)))</f>
        <v>2268</v>
      </c>
      <c r="DN10" s="58">
        <f>IF($B$5="Region",SUMIFS(Raw!$H:$H,Raw!$A:$A,Geography!$B10,Raw!$G:$G,Geography!DN$5,Raw!$I:$I,Geography!$A$5),IF($B$5="Provider",SUMIFS(Raw!$H:$H,Raw!$A:$A,Geography!$B10,Raw!$G:$G,Geography!DN$5,Raw!$C:$C,Geography!$A$5),SUMIFS(Raw!$H:$H,Raw!$A:$A,Geography!$B10,Raw!$G:$G,Geography!DN$5,Raw!$E:$E,Geography!$A$5)))</f>
        <v>2244</v>
      </c>
    </row>
    <row r="11" spans="1:139" ht="14.5" x14ac:dyDescent="0.25">
      <c r="B11" s="23">
        <v>44317</v>
      </c>
      <c r="D11" s="58">
        <f>IF($B$5="Region",SUMIFS(Raw!$H:$H,Raw!$A:$A,Geography!$B11,Raw!$G:$G,Geography!D$5,Raw!$I:$I,Geography!$A$5),IF($B$5="Provider",SUMIFS(Raw!$H:$H,Raw!$A:$A,Geography!$B11,Raw!$G:$G,Geography!D$5,Raw!$C:$C,Geography!$A$5),SUMIFS(Raw!$H:$H,Raw!$A:$A,Geography!$B11,Raw!$G:$G,Geography!D$5,Raw!$E:$E,Geography!$A$5)))</f>
        <v>2097324</v>
      </c>
      <c r="E11" s="58">
        <f>IF($B$5="Region",SUMIFS(Raw!$H:$H,Raw!$A:$A,Geography!$B11,Raw!$G:$G,Geography!E$5,Raw!$I:$I,Geography!$A$5),IF($B$5="Provider",SUMIFS(Raw!$H:$H,Raw!$A:$A,Geography!$B11,Raw!$G:$G,Geography!E$5,Raw!$C:$C,Geography!$A$5),SUMIFS(Raw!$H:$H,Raw!$A:$A,Geography!$B11,Raw!$G:$G,Geography!E$5,Raw!$E:$E,Geography!$A$5)))</f>
        <v>1242096</v>
      </c>
      <c r="F11" s="58">
        <f>IF($B$5="Region",SUMIFS(Raw!$H:$H,Raw!$A:$A,Geography!$B11,Raw!$G:$G,Geography!F$5,Raw!$I:$I,Geography!$A$5),IF($B$5="Provider",SUMIFS(Raw!$H:$H,Raw!$A:$A,Geography!$B11,Raw!$G:$G,Geography!F$5,Raw!$C:$C,Geography!$A$5),SUMIFS(Raw!$H:$H,Raw!$A:$A,Geography!$B11,Raw!$G:$G,Geography!F$5,Raw!$E:$E,Geography!$A$5)))</f>
        <v>1819553</v>
      </c>
      <c r="G11" s="58">
        <f>IF($B$5="Region",SUMIFS(Raw!$H:$H,Raw!$A:$A,Geography!$B11,Raw!$G:$G,Geography!G$5,Raw!$I:$I,Geography!$A$5),IF($B$5="Provider",SUMIFS(Raw!$H:$H,Raw!$A:$A,Geography!$B11,Raw!$G:$G,Geography!G$5,Raw!$C:$C,Geography!$A$5),SUMIFS(Raw!$H:$H,Raw!$A:$A,Geography!$B11,Raw!$G:$G,Geography!G$5,Raw!$E:$E,Geography!$A$5)))</f>
        <v>11777</v>
      </c>
      <c r="H11" s="58">
        <f>IF($B$5="Region",SUMIFS(Raw!$H:$H,Raw!$A:$A,Geography!$B11,Raw!$G:$G,Geography!H$5,Raw!$I:$I,Geography!$A$5),IF($B$5="Provider",SUMIFS(Raw!$H:$H,Raw!$A:$A,Geography!$B11,Raw!$G:$G,Geography!H$5,Raw!$C:$C,Geography!$A$5),SUMIFS(Raw!$H:$H,Raw!$A:$A,Geography!$B11,Raw!$G:$G,Geography!H$5,Raw!$E:$E,Geography!$A$5)))</f>
        <v>61193</v>
      </c>
      <c r="I11" s="58">
        <f>IF($B$5="Region",SUMIFS(Raw!$H:$H,Raw!$A:$A,Geography!$B11,Raw!$G:$G,Geography!I$5,Raw!$I:$I,Geography!$A$5),IF($B$5="Provider",SUMIFS(Raw!$H:$H,Raw!$A:$A,Geography!$B11,Raw!$G:$G,Geography!I$5,Raw!$C:$C,Geography!$A$5),SUMIFS(Raw!$H:$H,Raw!$A:$A,Geography!$B11,Raw!$G:$G,Geography!I$5,Raw!$E:$E,Geography!$A$5)))</f>
        <v>26507</v>
      </c>
      <c r="J11" s="58">
        <f>IF($B$5="Region",SUMIFS(Raw!$H:$H,Raw!$A:$A,Geography!$B11,Raw!$G:$G,Geography!J$5,Raw!$I:$I,Geography!$A$5),IF($B$5="Provider",SUMIFS(Raw!$H:$H,Raw!$A:$A,Geography!$B11,Raw!$G:$G,Geography!J$5,Raw!$C:$C,Geography!$A$5),SUMIFS(Raw!$H:$H,Raw!$A:$A,Geography!$B11,Raw!$G:$G,Geography!J$5,Raw!$E:$E,Geography!$A$5)))</f>
        <v>1183663</v>
      </c>
      <c r="K11" s="58">
        <f>IF($B$5="Region",SUMIFS(Raw!$H:$H,Raw!$A:$A,Geography!$B11,Raw!$G:$G,Geography!K$5,Raw!$I:$I,Geography!$A$5),IF($B$5="Provider",SUMIFS(Raw!$H:$H,Raw!$A:$A,Geography!$B11,Raw!$G:$G,Geography!K$5,Raw!$C:$C,Geography!$A$5),SUMIFS(Raw!$H:$H,Raw!$A:$A,Geography!$B11,Raw!$G:$G,Geography!K$5,Raw!$E:$E,Geography!$A$5)))</f>
        <v>200226</v>
      </c>
      <c r="L11" s="58">
        <f>IF($B$5="Region",SUMIFS(Raw!$H:$H,Raw!$A:$A,Geography!$B11,Raw!$G:$G,Geography!L$5,Raw!$I:$I,Geography!$A$5),IF($B$5="Provider",SUMIFS(Raw!$H:$H,Raw!$A:$A,Geography!$B11,Raw!$G:$G,Geography!L$5,Raw!$C:$C,Geography!$A$5),SUMIFS(Raw!$H:$H,Raw!$A:$A,Geography!$B11,Raw!$G:$G,Geography!L$5,Raw!$E:$E,Geography!$A$5)))</f>
        <v>38582</v>
      </c>
      <c r="M11" s="58">
        <f>IF($B$5="Region",SUMIFS(Raw!$H:$H,Raw!$A:$A,Geography!$B11,Raw!$G:$G,Geography!M$5,Raw!$I:$I,Geography!$A$5),IF($B$5="Provider",SUMIFS(Raw!$H:$H,Raw!$A:$A,Geography!$B11,Raw!$G:$G,Geography!M$5,Raw!$C:$C,Geography!$A$5),SUMIFS(Raw!$H:$H,Raw!$A:$A,Geography!$B11,Raw!$G:$G,Geography!M$5,Raw!$E:$E,Geography!$A$5)))</f>
        <v>25858</v>
      </c>
      <c r="N11" s="58">
        <f>IF($B$5="Region",SUMIFS(Raw!$H:$H,Raw!$A:$A,Geography!$B11,Raw!$G:$G,Geography!N$5,Raw!$I:$I,Geography!$A$5),IF($B$5="Provider",SUMIFS(Raw!$H:$H,Raw!$A:$A,Geography!$B11,Raw!$G:$G,Geography!N$5,Raw!$C:$C,Geography!$A$5),SUMIFS(Raw!$H:$H,Raw!$A:$A,Geography!$B11,Raw!$G:$G,Geography!N$5,Raw!$E:$E,Geography!$A$5)))</f>
        <v>109587</v>
      </c>
      <c r="O11" s="58">
        <f>IF($B$5="Region",SUMIFS(Raw!$H:$H,Raw!$A:$A,Geography!$B11,Raw!$G:$G,Geography!O$5,Raw!$I:$I,Geography!$A$5),IF($B$5="Provider",SUMIFS(Raw!$H:$H,Raw!$A:$A,Geography!$B11,Raw!$G:$G,Geography!O$5,Raw!$C:$C,Geography!$A$5),SUMIFS(Raw!$H:$H,Raw!$A:$A,Geography!$B11,Raw!$G:$G,Geography!O$5,Raw!$E:$E,Geography!$A$5)))</f>
        <v>232450308</v>
      </c>
      <c r="P11" s="58" t="str">
        <f>IF($B$5="Area", SUMIFS(Raw!$H:$H,Raw!$A:$A,Geography!$B11,Raw!$G:$G,Geography!P$5,Raw!$E:$E,Geography!$A$5), " ")</f>
        <v xml:space="preserve"> </v>
      </c>
      <c r="Q11" s="58" t="str">
        <f>IF($B$5="Area", SUMIFS(Raw!$H:$H,Raw!$A:$A,Geography!$B11,Raw!$G:$G,Geography!Q$5,Raw!$E:$E,Geography!$A$5), " ")</f>
        <v xml:space="preserve"> </v>
      </c>
      <c r="R11" s="58">
        <f>IF($B$5="Region",SUMIFS(Raw!$H:$H,Raw!$A:$A,Geography!$B11,Raw!$G:$G,Geography!R$5,Raw!$I:$I,Geography!$A$5),IF($B$5="Provider",SUMIFS(Raw!$H:$H,Raw!$A:$A,Geography!$B11,Raw!$G:$G,Geography!R$5,Raw!$C:$C,Geography!$A$5),SUMIFS(Raw!$H:$H,Raw!$A:$A,Geography!$B11,Raw!$G:$G,Geography!R$5,Raw!$E:$E,Geography!$A$5)))</f>
        <v>34639697</v>
      </c>
      <c r="S11" s="58">
        <f>IF($B$5="Region",SUMIFS(Raw!$H:$H,Raw!$A:$A,Geography!$B11,Raw!$G:$G,Geography!S$5,Raw!$I:$I,Geography!$A$5),IF($B$5="Provider",SUMIFS(Raw!$H:$H,Raw!$A:$A,Geography!$B11,Raw!$G:$G,Geography!S$5,Raw!$C:$C,Geography!$A$5),SUMIFS(Raw!$H:$H,Raw!$A:$A,Geography!$B11,Raw!$G:$G,Geography!S$5,Raw!$E:$E,Geography!$A$5)))</f>
        <v>440857</v>
      </c>
      <c r="T11" s="58">
        <f>IF($B$5="Region",SUMIFS(Raw!$H:$H,Raw!$A:$A,Geography!$B11,Raw!$G:$G,Geography!T$5,Raw!$I:$I,Geography!$A$5),IF($B$5="Provider",SUMIFS(Raw!$H:$H,Raw!$A:$A,Geography!$B11,Raw!$G:$G,Geography!T$5,Raw!$C:$C,Geography!$A$5),SUMIFS(Raw!$H:$H,Raw!$A:$A,Geography!$B11,Raw!$G:$G,Geography!T$5,Raw!$E:$E,Geography!$A$5)))</f>
        <v>2019701214</v>
      </c>
      <c r="U11" s="58">
        <f>IF($B$5="Region",SUMIFS(Raw!$H:$H,Raw!$A:$A,Geography!$B11,Raw!$G:$G,Geography!U$5,Raw!$I:$I,Geography!$A$5),IF($B$5="Provider",SUMIFS(Raw!$H:$H,Raw!$A:$A,Geography!$B11,Raw!$G:$G,Geography!U$5,Raw!$C:$C,Geography!$A$5),SUMIFS(Raw!$H:$H,Raw!$A:$A,Geography!$B11,Raw!$G:$G,Geography!U$5,Raw!$E:$E,Geography!$A$5)))</f>
        <v>1663747</v>
      </c>
      <c r="V11" s="58">
        <f>IF($B$5="Region",SUMIFS(Raw!$H:$H,Raw!$A:$A,Geography!$B11,Raw!$G:$G,Geography!V$5,Raw!$I:$I,Geography!$A$5),IF($B$5="Provider",SUMIFS(Raw!$H:$H,Raw!$A:$A,Geography!$B11,Raw!$G:$G,Geography!V$5,Raw!$C:$C,Geography!$A$5),SUMIFS(Raw!$H:$H,Raw!$A:$A,Geography!$B11,Raw!$G:$G,Geography!V$5,Raw!$E:$E,Geography!$A$5)))</f>
        <v>49535</v>
      </c>
      <c r="W11" s="58">
        <f>IF($B$5="Region",SUMIFS(Raw!$H:$H,Raw!$A:$A,Geography!$B11,Raw!$G:$G,Geography!W$5,Raw!$I:$I,Geography!$A$5),IF($B$5="Provider",SUMIFS(Raw!$H:$H,Raw!$A:$A,Geography!$B11,Raw!$G:$G,Geography!W$5,Raw!$C:$C,Geography!$A$5),SUMIFS(Raw!$H:$H,Raw!$A:$A,Geography!$B11,Raw!$G:$G,Geography!W$5,Raw!$E:$E,Geography!$A$5)))</f>
        <v>919195</v>
      </c>
      <c r="X11" s="58">
        <f>IF($B$5="Region",SUMIFS(Raw!$H:$H,Raw!$A:$A,Geography!$B11,Raw!$G:$G,Geography!X$5,Raw!$I:$I,Geography!$A$5),IF($B$5="Provider",SUMIFS(Raw!$H:$H,Raw!$A:$A,Geography!$B11,Raw!$G:$G,Geography!X$5,Raw!$C:$C,Geography!$A$5),SUMIFS(Raw!$H:$H,Raw!$A:$A,Geography!$B11,Raw!$G:$G,Geography!X$5,Raw!$E:$E,Geography!$A$5)))</f>
        <v>377911</v>
      </c>
      <c r="Y11" s="58">
        <f>IF($B$5="Region",SUMIFS(Raw!$H:$H,Raw!$A:$A,Geography!$B11,Raw!$G:$G,Geography!Y$5,Raw!$I:$I,Geography!$A$5),IF($B$5="Provider",SUMIFS(Raw!$H:$H,Raw!$A:$A,Geography!$B11,Raw!$G:$G,Geography!Y$5,Raw!$C:$C,Geography!$A$5),SUMIFS(Raw!$H:$H,Raw!$A:$A,Geography!$B11,Raw!$G:$G,Geography!Y$5,Raw!$E:$E,Geography!$A$5)))</f>
        <v>252778</v>
      </c>
      <c r="Z11" s="58">
        <f>IF($B$5="Region",SUMIFS(Raw!$H:$H,Raw!$A:$A,Geography!$B11,Raw!$G:$G,Geography!Z$5,Raw!$I:$I,Geography!$A$5),IF($B$5="Provider",SUMIFS(Raw!$H:$H,Raw!$A:$A,Geography!$B11,Raw!$G:$G,Geography!Z$5,Raw!$C:$C,Geography!$A$5),SUMIFS(Raw!$H:$H,Raw!$A:$A,Geography!$B11,Raw!$G:$G,Geography!Z$5,Raw!$E:$E,Geography!$A$5)))</f>
        <v>64328</v>
      </c>
      <c r="AA11" s="58">
        <f>IF($B$5="Region",SUMIFS(Raw!$H:$H,Raw!$A:$A,Geography!$B11,Raw!$G:$G,Geography!AA$5,Raw!$I:$I,Geography!$A$5),IF($B$5="Provider",SUMIFS(Raw!$H:$H,Raw!$A:$A,Geography!$B11,Raw!$G:$G,Geography!AA$5,Raw!$C:$C,Geography!$A$5),SUMIFS(Raw!$H:$H,Raw!$A:$A,Geography!$B11,Raw!$G:$G,Geography!AA$5,Raw!$E:$E,Geography!$A$5)))</f>
        <v>775012</v>
      </c>
      <c r="AB11" s="58">
        <f>IF($B$5="Region",SUMIFS(Raw!$H:$H,Raw!$A:$A,Geography!$B11,Raw!$G:$G,Geography!AB$5,Raw!$I:$I,Geography!$A$5),IF($B$5="Provider",SUMIFS(Raw!$H:$H,Raw!$A:$A,Geography!$B11,Raw!$G:$G,Geography!AB$5,Raw!$C:$C,Geography!$A$5),SUMIFS(Raw!$H:$H,Raw!$A:$A,Geography!$B11,Raw!$G:$G,Geography!AB$5,Raw!$E:$E,Geography!$A$5)))</f>
        <v>224834</v>
      </c>
      <c r="AC11" s="58">
        <f>IF($B$5="Region",SUMIFS(Raw!$H:$H,Raw!$A:$A,Geography!$B11,Raw!$G:$G,Geography!AC$5,Raw!$I:$I,Geography!$A$5),IF($B$5="Provider",SUMIFS(Raw!$H:$H,Raw!$A:$A,Geography!$B11,Raw!$G:$G,Geography!AC$5,Raw!$C:$C,Geography!$A$5),SUMIFS(Raw!$H:$H,Raw!$A:$A,Geography!$B11,Raw!$G:$G,Geography!AC$5,Raw!$E:$E,Geography!$A$5)))</f>
        <v>60994</v>
      </c>
      <c r="AD11" s="58">
        <f>IF($B$5="Region",SUMIFS(Raw!$H:$H,Raw!$A:$A,Geography!$B11,Raw!$G:$G,Geography!AD$5,Raw!$I:$I,Geography!$A$5),IF($B$5="Provider",SUMIFS(Raw!$H:$H,Raw!$A:$A,Geography!$B11,Raw!$G:$G,Geography!AD$5,Raw!$C:$C,Geography!$A$5),SUMIFS(Raw!$H:$H,Raw!$A:$A,Geography!$B11,Raw!$G:$G,Geography!AD$5,Raw!$E:$E,Geography!$A$5)))</f>
        <v>3377</v>
      </c>
      <c r="AE11" s="58">
        <f>IF($B$5="Region",SUMIFS(Raw!$H:$H,Raw!$A:$A,Geography!$B11,Raw!$G:$G,Geography!AE$5,Raw!$I:$I,Geography!$A$5),IF($B$5="Provider",SUMIFS(Raw!$H:$H,Raw!$A:$A,Geography!$B11,Raw!$G:$G,Geography!AE$5,Raw!$C:$C,Geography!$A$5),SUMIFS(Raw!$H:$H,Raw!$A:$A,Geography!$B11,Raw!$G:$G,Geography!AE$5,Raw!$E:$E,Geography!$A$5)))</f>
        <v>205590</v>
      </c>
      <c r="AF11" s="58">
        <f>IF($B$5="Region",SUMIFS(Raw!$H:$H,Raw!$A:$A,Geography!$B11,Raw!$G:$G,Geography!AF$5,Raw!$I:$I,Geography!$A$5),IF($B$5="Provider",SUMIFS(Raw!$H:$H,Raw!$A:$A,Geography!$B11,Raw!$G:$G,Geography!AF$5,Raw!$C:$C,Geography!$A$5),SUMIFS(Raw!$H:$H,Raw!$A:$A,Geography!$B11,Raw!$G:$G,Geography!AF$5,Raw!$E:$E,Geography!$A$5)))</f>
        <v>14755</v>
      </c>
      <c r="AG11" s="58">
        <f>IF($B$5="Region",SUMIFS(Raw!$H:$H,Raw!$A:$A,Geography!$B11,Raw!$G:$G,Geography!AG$5,Raw!$I:$I,Geography!$A$5),IF($B$5="Provider",SUMIFS(Raw!$H:$H,Raw!$A:$A,Geography!$B11,Raw!$G:$G,Geography!AG$5,Raw!$C:$C,Geography!$A$5),SUMIFS(Raw!$H:$H,Raw!$A:$A,Geography!$B11,Raw!$G:$G,Geography!AG$5,Raw!$E:$E,Geography!$A$5)))</f>
        <v>32179</v>
      </c>
      <c r="AH11" s="58">
        <f>IF($B$5="Region",SUMIFS(Raw!$H:$H,Raw!$A:$A,Geography!$B11,Raw!$G:$G,Geography!AH$5,Raw!$I:$I,Geography!$A$5),IF($B$5="Provider",SUMIFS(Raw!$H:$H,Raw!$A:$A,Geography!$B11,Raw!$G:$G,Geography!AH$5,Raw!$C:$C,Geography!$A$5),SUMIFS(Raw!$H:$H,Raw!$A:$A,Geography!$B11,Raw!$G:$G,Geography!AH$5,Raw!$E:$E,Geography!$A$5)))</f>
        <v>16895</v>
      </c>
      <c r="AI11" s="58">
        <f>IF($B$5="Region",SUMIFS(Raw!$H:$H,Raw!$A:$A,Geography!$B11,Raw!$G:$G,Geography!AI$5,Raw!$I:$I,Geography!$A$5),IF($B$5="Provider",SUMIFS(Raw!$H:$H,Raw!$A:$A,Geography!$B11,Raw!$G:$G,Geography!AI$5,Raw!$C:$C,Geography!$A$5),SUMIFS(Raw!$H:$H,Raw!$A:$A,Geography!$B11,Raw!$G:$G,Geography!AI$5,Raw!$E:$E,Geography!$A$5)))</f>
        <v>210636</v>
      </c>
      <c r="AJ11" s="58">
        <f>IF($B$5="Region",SUMIFS(Raw!$H:$H,Raw!$A:$A,Geography!$B11,Raw!$G:$G,Geography!AJ$5,Raw!$I:$I,Geography!$A$5),IF($B$5="Provider",SUMIFS(Raw!$H:$H,Raw!$A:$A,Geography!$B11,Raw!$G:$G,Geography!AJ$5,Raw!$C:$C,Geography!$A$5),SUMIFS(Raw!$H:$H,Raw!$A:$A,Geography!$B11,Raw!$G:$G,Geography!AJ$5,Raw!$E:$E,Geography!$A$5)))</f>
        <v>77027</v>
      </c>
      <c r="AK11" s="58">
        <f>IF($B$5="Region",SUMIFS(Raw!$H:$H,Raw!$A:$A,Geography!$B11,Raw!$G:$G,Geography!AK$5,Raw!$I:$I,Geography!$A$5),IF($B$5="Provider",SUMIFS(Raw!$H:$H,Raw!$A:$A,Geography!$B11,Raw!$G:$G,Geography!AK$5,Raw!$C:$C,Geography!$A$5),SUMIFS(Raw!$H:$H,Raw!$A:$A,Geography!$B11,Raw!$G:$G,Geography!AK$5,Raw!$E:$E,Geography!$A$5)))</f>
        <v>34906</v>
      </c>
      <c r="AL11" s="58">
        <f>IF($B$5="Region",SUMIFS(Raw!$H:$H,Raw!$A:$A,Geography!$B11,Raw!$G:$G,Geography!AL$5,Raw!$I:$I,Geography!$A$5),IF($B$5="Provider",SUMIFS(Raw!$H:$H,Raw!$A:$A,Geography!$B11,Raw!$G:$G,Geography!AL$5,Raw!$C:$C,Geography!$A$5),SUMIFS(Raw!$H:$H,Raw!$A:$A,Geography!$B11,Raw!$G:$G,Geography!AL$5,Raw!$E:$E,Geography!$A$5)))</f>
        <v>637</v>
      </c>
      <c r="AM11" s="58">
        <f>IF($B$5="Region",SUMIFS(Raw!$H:$H,Raw!$A:$A,Geography!$B11,Raw!$G:$G,Geography!AM$5,Raw!$I:$I,Geography!$A$5),IF($B$5="Provider",SUMIFS(Raw!$H:$H,Raw!$A:$A,Geography!$B11,Raw!$G:$G,Geography!AM$5,Raw!$C:$C,Geography!$A$5),SUMIFS(Raw!$H:$H,Raw!$A:$A,Geography!$B11,Raw!$G:$G,Geography!AM$5,Raw!$E:$E,Geography!$A$5)))</f>
        <v>284713</v>
      </c>
      <c r="AN11" s="58">
        <f>IF($B$5="Region",SUMIFS(Raw!$H:$H,Raw!$A:$A,Geography!$B11,Raw!$G:$G,Geography!AN$5,Raw!$I:$I,Geography!$A$5),IF($B$5="Provider",SUMIFS(Raw!$H:$H,Raw!$A:$A,Geography!$B11,Raw!$G:$G,Geography!AN$5,Raw!$C:$C,Geography!$A$5),SUMIFS(Raw!$H:$H,Raw!$A:$A,Geography!$B11,Raw!$G:$G,Geography!AN$5,Raw!$E:$E,Geography!$A$5)))</f>
        <v>104780</v>
      </c>
      <c r="AO11" s="58">
        <f>IF($B$5="Region",SUMIFS(Raw!$H:$H,Raw!$A:$A,Geography!$B11,Raw!$G:$G,Geography!AO$5,Raw!$I:$I,Geography!$A$5),IF($B$5="Provider",SUMIFS(Raw!$H:$H,Raw!$A:$A,Geography!$B11,Raw!$G:$G,Geography!AO$5,Raw!$C:$C,Geography!$A$5),SUMIFS(Raw!$H:$H,Raw!$A:$A,Geography!$B11,Raw!$G:$G,Geography!AO$5,Raw!$E:$E,Geography!$A$5)))</f>
        <v>108639</v>
      </c>
      <c r="AP11" s="58">
        <f>IF($B$5="Region",SUMIFS(Raw!$H:$H,Raw!$A:$A,Geography!$B11,Raw!$G:$G,Geography!AP$5,Raw!$I:$I,Geography!$A$5),IF($B$5="Provider",SUMIFS(Raw!$H:$H,Raw!$A:$A,Geography!$B11,Raw!$G:$G,Geography!AP$5,Raw!$C:$C,Geography!$A$5),SUMIFS(Raw!$H:$H,Raw!$A:$A,Geography!$B11,Raw!$G:$G,Geography!AP$5,Raw!$E:$E,Geography!$A$5)))</f>
        <v>52272</v>
      </c>
      <c r="AQ11" s="58">
        <f>IF($B$5="Region",SUMIFS(Raw!$H:$H,Raw!$A:$A,Geography!$B11,Raw!$G:$G,Geography!AQ$5,Raw!$I:$I,Geography!$A$5),IF($B$5="Provider",SUMIFS(Raw!$H:$H,Raw!$A:$A,Geography!$B11,Raw!$G:$G,Geography!AQ$5,Raw!$C:$C,Geography!$A$5),SUMIFS(Raw!$H:$H,Raw!$A:$A,Geography!$B11,Raw!$G:$G,Geography!AQ$5,Raw!$E:$E,Geography!$A$5)))</f>
        <v>151562</v>
      </c>
      <c r="AR11" s="58">
        <f>IF($B$5="Region",SUMIFS(Raw!$H:$H,Raw!$A:$A,Geography!$B11,Raw!$G:$G,Geography!AR$5,Raw!$I:$I,Geography!$A$5),IF($B$5="Provider",SUMIFS(Raw!$H:$H,Raw!$A:$A,Geography!$B11,Raw!$G:$G,Geography!AR$5,Raw!$C:$C,Geography!$A$5),SUMIFS(Raw!$H:$H,Raw!$A:$A,Geography!$B11,Raw!$G:$G,Geography!AR$5,Raw!$E:$E,Geography!$A$5)))</f>
        <v>98570</v>
      </c>
      <c r="AS11" s="58">
        <f>IF($B$5="Region",SUMIFS(Raw!$H:$H,Raw!$A:$A,Geography!$B11,Raw!$G:$G,Geography!AS$5,Raw!$I:$I,Geography!$A$5),IF($B$5="Provider",SUMIFS(Raw!$H:$H,Raw!$A:$A,Geography!$B11,Raw!$G:$G,Geography!AS$5,Raw!$C:$C,Geography!$A$5),SUMIFS(Raw!$H:$H,Raw!$A:$A,Geography!$B11,Raw!$G:$G,Geography!AS$5,Raw!$E:$E,Geography!$A$5)))</f>
        <v>64070</v>
      </c>
      <c r="AT11" s="58">
        <f>IF($B$5="Region",SUMIFS(Raw!$H:$H,Raw!$A:$A,Geography!$B11,Raw!$G:$G,Geography!AT$5,Raw!$I:$I,Geography!$A$5),IF($B$5="Provider",SUMIFS(Raw!$H:$H,Raw!$A:$A,Geography!$B11,Raw!$G:$G,Geography!AT$5,Raw!$C:$C,Geography!$A$5),SUMIFS(Raw!$H:$H,Raw!$A:$A,Geography!$B11,Raw!$G:$G,Geography!AT$5,Raw!$E:$E,Geography!$A$5)))</f>
        <v>1644116</v>
      </c>
      <c r="AU11" s="58">
        <f>IF($B$5="Region",SUMIFS(Raw!$H:$H,Raw!$A:$A,Geography!$B11,Raw!$G:$G,Geography!AU$5,Raw!$I:$I,Geography!$A$5),IF($B$5="Provider",SUMIFS(Raw!$H:$H,Raw!$A:$A,Geography!$B11,Raw!$G:$G,Geography!AU$5,Raw!$C:$C,Geography!$A$5),SUMIFS(Raw!$H:$H,Raw!$A:$A,Geography!$B11,Raw!$G:$G,Geography!AU$5,Raw!$E:$E,Geography!$A$5)))</f>
        <v>189379</v>
      </c>
      <c r="AV11" s="58">
        <f>IF($B$5="Region",SUMIFS(Raw!$H:$H,Raw!$A:$A,Geography!$B11,Raw!$G:$G,Geography!AV$5,Raw!$I:$I,Geography!$A$5),IF($B$5="Provider",SUMIFS(Raw!$H:$H,Raw!$A:$A,Geography!$B11,Raw!$G:$G,Geography!AV$5,Raw!$C:$C,Geography!$A$5),SUMIFS(Raw!$H:$H,Raw!$A:$A,Geography!$B11,Raw!$G:$G,Geography!AV$5,Raw!$E:$E,Geography!$A$5)))</f>
        <v>198844</v>
      </c>
      <c r="AW11" s="58">
        <f>IF($B$5="Region",SUMIFS(Raw!$H:$H,Raw!$A:$A,Geography!$B11,Raw!$G:$G,Geography!AW$5,Raw!$I:$I,Geography!$A$5),IF($B$5="Provider",SUMIFS(Raw!$H:$H,Raw!$A:$A,Geography!$B11,Raw!$G:$G,Geography!AW$5,Raw!$C:$C,Geography!$A$5),SUMIFS(Raw!$H:$H,Raw!$A:$A,Geography!$B11,Raw!$G:$G,Geography!AW$5,Raw!$E:$E,Geography!$A$5)))</f>
        <v>106742</v>
      </c>
      <c r="AX11" s="58">
        <f>IF($B$5="Region",SUMIFS(Raw!$H:$H,Raw!$A:$A,Geography!$B11,Raw!$G:$G,Geography!AX$5,Raw!$I:$I,Geography!$A$5),IF($B$5="Provider",SUMIFS(Raw!$H:$H,Raw!$A:$A,Geography!$B11,Raw!$G:$G,Geography!AX$5,Raw!$C:$C,Geography!$A$5),SUMIFS(Raw!$H:$H,Raw!$A:$A,Geography!$B11,Raw!$G:$G,Geography!AX$5,Raw!$E:$E,Geography!$A$5)))</f>
        <v>130</v>
      </c>
      <c r="AY11" s="58">
        <f>IF($B$5="Region",SUMIFS(Raw!$H:$H,Raw!$A:$A,Geography!$B11,Raw!$G:$G,Geography!AY$5,Raw!$I:$I,Geography!$A$5),IF($B$5="Provider",SUMIFS(Raw!$H:$H,Raw!$A:$A,Geography!$B11,Raw!$G:$G,Geography!AY$5,Raw!$C:$C,Geography!$A$5),SUMIFS(Raw!$H:$H,Raw!$A:$A,Geography!$B11,Raw!$G:$G,Geography!AY$5,Raw!$E:$E,Geography!$A$5)))</f>
        <v>513564</v>
      </c>
      <c r="AZ11" s="58">
        <f>IF($B$5="Region",SUMIFS(Raw!$H:$H,Raw!$A:$A,Geography!$B11,Raw!$G:$G,Geography!AZ$5,Raw!$I:$I,Geography!$A$5),IF($B$5="Provider",SUMIFS(Raw!$H:$H,Raw!$A:$A,Geography!$B11,Raw!$G:$G,Geography!AZ$5,Raw!$C:$C,Geography!$A$5),SUMIFS(Raw!$H:$H,Raw!$A:$A,Geography!$B11,Raw!$G:$G,Geography!AZ$5,Raw!$E:$E,Geography!$A$5)))</f>
        <v>28354</v>
      </c>
      <c r="BA11" s="58">
        <f>IF($B$5="Region",SUMIFS(Raw!$H:$H,Raw!$A:$A,Geography!$B11,Raw!$G:$G,Geography!BA$5,Raw!$I:$I,Geography!$A$5),IF($B$5="Provider",SUMIFS(Raw!$H:$H,Raw!$A:$A,Geography!$B11,Raw!$G:$G,Geography!BA$5,Raw!$C:$C,Geography!$A$5),SUMIFS(Raw!$H:$H,Raw!$A:$A,Geography!$B11,Raw!$G:$G,Geography!BA$5,Raw!$E:$E,Geography!$A$5)))</f>
        <v>181403</v>
      </c>
      <c r="BB11" s="58">
        <f>IF($B$5="Region",SUMIFS(Raw!$H:$H,Raw!$A:$A,Geography!$B11,Raw!$G:$G,Geography!BB$5,Raw!$I:$I,Geography!$A$5),IF($B$5="Provider",SUMIFS(Raw!$H:$H,Raw!$A:$A,Geography!$B11,Raw!$G:$G,Geography!BB$5,Raw!$C:$C,Geography!$A$5),SUMIFS(Raw!$H:$H,Raw!$A:$A,Geography!$B11,Raw!$G:$G,Geography!BB$5,Raw!$E:$E,Geography!$A$5)))</f>
        <v>10851</v>
      </c>
      <c r="BC11" s="58">
        <f>IF($B$5="Region",SUMIFS(Raw!$H:$H,Raw!$A:$A,Geography!$B11,Raw!$G:$G,Geography!BC$5,Raw!$I:$I,Geography!$A$5),IF($B$5="Provider",SUMIFS(Raw!$H:$H,Raw!$A:$A,Geography!$B11,Raw!$G:$G,Geography!BC$5,Raw!$C:$C,Geography!$A$5),SUMIFS(Raw!$H:$H,Raw!$A:$A,Geography!$B11,Raw!$G:$G,Geography!BC$5,Raw!$E:$E,Geography!$A$5)))</f>
        <v>95342</v>
      </c>
      <c r="BD11" s="58">
        <f>IF($B$5="Region",SUMIFS(Raw!$H:$H,Raw!$A:$A,Geography!$B11,Raw!$G:$G,Geography!BD$5,Raw!$I:$I,Geography!$A$5),IF($B$5="Provider",SUMIFS(Raw!$H:$H,Raw!$A:$A,Geography!$B11,Raw!$G:$G,Geography!BD$5,Raw!$C:$C,Geography!$A$5),SUMIFS(Raw!$H:$H,Raw!$A:$A,Geography!$B11,Raw!$G:$G,Geography!BD$5,Raw!$E:$E,Geography!$A$5)))</f>
        <v>5871</v>
      </c>
      <c r="BE11" s="58">
        <f>IF($B$5="Region",SUMIFS(Raw!$H:$H,Raw!$A:$A,Geography!$B11,Raw!$G:$G,Geography!BE$5,Raw!$I:$I,Geography!$A$5),IF($B$5="Provider",SUMIFS(Raw!$H:$H,Raw!$A:$A,Geography!$B11,Raw!$G:$G,Geography!BE$5,Raw!$C:$C,Geography!$A$5),SUMIFS(Raw!$H:$H,Raw!$A:$A,Geography!$B11,Raw!$G:$G,Geography!BE$5,Raw!$E:$E,Geography!$A$5)))</f>
        <v>47133</v>
      </c>
      <c r="BF11" s="58">
        <f>IF($B$5="Region",SUMIFS(Raw!$H:$H,Raw!$A:$A,Geography!$B11,Raw!$G:$G,Geography!BF$5,Raw!$I:$I,Geography!$A$5),IF($B$5="Provider",SUMIFS(Raw!$H:$H,Raw!$A:$A,Geography!$B11,Raw!$G:$G,Geography!BF$5,Raw!$C:$C,Geography!$A$5),SUMIFS(Raw!$H:$H,Raw!$A:$A,Geography!$B11,Raw!$G:$G,Geography!BF$5,Raw!$E:$E,Geography!$A$5)))</f>
        <v>21808</v>
      </c>
      <c r="BG11" s="58">
        <f>IF($B$5="Region",SUMIFS(Raw!$H:$H,Raw!$A:$A,Geography!$B11,Raw!$G:$G,Geography!BG$5,Raw!$I:$I,Geography!$A$5),IF($B$5="Provider",SUMIFS(Raw!$H:$H,Raw!$A:$A,Geography!$B11,Raw!$G:$G,Geography!BG$5,Raw!$C:$C,Geography!$A$5),SUMIFS(Raw!$H:$H,Raw!$A:$A,Geography!$B11,Raw!$G:$G,Geography!BG$5,Raw!$E:$E,Geography!$A$5)))</f>
        <v>165788</v>
      </c>
      <c r="BH11" s="58">
        <f>IF($B$5="Region",SUMIFS(Raw!$H:$H,Raw!$A:$A,Geography!$B11,Raw!$G:$G,Geography!BH$5,Raw!$I:$I,Geography!$A$5),IF($B$5="Provider",SUMIFS(Raw!$H:$H,Raw!$A:$A,Geography!$B11,Raw!$G:$G,Geography!BH$5,Raw!$C:$C,Geography!$A$5),SUMIFS(Raw!$H:$H,Raw!$A:$A,Geography!$B11,Raw!$G:$G,Geography!BH$5,Raw!$E:$E,Geography!$A$5)))</f>
        <v>136772</v>
      </c>
      <c r="BI11" s="58">
        <f>IF($B$5="Region",SUMIFS(Raw!$H:$H,Raw!$A:$A,Geography!$B11,Raw!$G:$G,Geography!BI$5,Raw!$I:$I,Geography!$A$5),IF($B$5="Provider",SUMIFS(Raw!$H:$H,Raw!$A:$A,Geography!$B11,Raw!$G:$G,Geography!BI$5,Raw!$C:$C,Geography!$A$5),SUMIFS(Raw!$H:$H,Raw!$A:$A,Geography!$B11,Raw!$G:$G,Geography!BI$5,Raw!$E:$E,Geography!$A$5)))</f>
        <v>179665</v>
      </c>
      <c r="BJ11" s="58">
        <f>IF($B$5="Region",SUMIFS(Raw!$H:$H,Raw!$A:$A,Geography!$B11,Raw!$G:$G,Geography!BJ$5,Raw!$I:$I,Geography!$A$5),IF($B$5="Provider",SUMIFS(Raw!$H:$H,Raw!$A:$A,Geography!$B11,Raw!$G:$G,Geography!BJ$5,Raw!$C:$C,Geography!$A$5),SUMIFS(Raw!$H:$H,Raw!$A:$A,Geography!$B11,Raw!$G:$G,Geography!BJ$5,Raw!$E:$E,Geography!$A$5)))</f>
        <v>145359</v>
      </c>
      <c r="BK11" s="58">
        <f>IF($B$5="Region",SUMIFS(Raw!$H:$H,Raw!$A:$A,Geography!$B11,Raw!$G:$G,Geography!BK$5,Raw!$I:$I,Geography!$A$5),IF($B$5="Provider",SUMIFS(Raw!$H:$H,Raw!$A:$A,Geography!$B11,Raw!$G:$G,Geography!BK$5,Raw!$C:$C,Geography!$A$5),SUMIFS(Raw!$H:$H,Raw!$A:$A,Geography!$B11,Raw!$G:$G,Geography!BK$5,Raw!$E:$E,Geography!$A$5)))</f>
        <v>116976</v>
      </c>
      <c r="BL11" s="58">
        <f>IF($B$5="Region",SUMIFS(Raw!$H:$H,Raw!$A:$A,Geography!$B11,Raw!$G:$G,Geography!BL$5,Raw!$I:$I,Geography!$A$5),IF($B$5="Provider",SUMIFS(Raw!$H:$H,Raw!$A:$A,Geography!$B11,Raw!$G:$G,Geography!BL$5,Raw!$C:$C,Geography!$A$5),SUMIFS(Raw!$H:$H,Raw!$A:$A,Geography!$B11,Raw!$G:$G,Geography!BL$5,Raw!$E:$E,Geography!$A$5)))</f>
        <v>77135</v>
      </c>
      <c r="BM11" s="58">
        <f>IF($B$5="Region",SUMIFS(Raw!$H:$H,Raw!$A:$A,Geography!$B11,Raw!$G:$G,Geography!BM$5,Raw!$I:$I,Geography!$A$5),IF($B$5="Provider",SUMIFS(Raw!$H:$H,Raw!$A:$A,Geography!$B11,Raw!$G:$G,Geography!BM$5,Raw!$C:$C,Geography!$A$5),SUMIFS(Raw!$H:$H,Raw!$A:$A,Geography!$B11,Raw!$G:$G,Geography!BM$5,Raw!$E:$E,Geography!$A$5)))</f>
        <v>22942</v>
      </c>
      <c r="BN11" s="58">
        <f>IF($B$5="Region",SUMIFS(Raw!$H:$H,Raw!$A:$A,Geography!$B11,Raw!$G:$G,Geography!BN$5,Raw!$I:$I,Geography!$A$5),IF($B$5="Provider",SUMIFS(Raw!$H:$H,Raw!$A:$A,Geography!$B11,Raw!$G:$G,Geography!BN$5,Raw!$C:$C,Geography!$A$5),SUMIFS(Raw!$H:$H,Raw!$A:$A,Geography!$B11,Raw!$G:$G,Geography!BN$5,Raw!$E:$E,Geography!$A$5)))</f>
        <v>8025</v>
      </c>
      <c r="BO11" s="58">
        <f>IF($B$5="Region",SUMIFS(Raw!$H:$H,Raw!$A:$A,Geography!$B11,Raw!$G:$G,Geography!BO$5,Raw!$I:$I,Geography!$A$5),IF($B$5="Provider",SUMIFS(Raw!$H:$H,Raw!$A:$A,Geography!$B11,Raw!$G:$G,Geography!BO$5,Raw!$C:$C,Geography!$A$5),SUMIFS(Raw!$H:$H,Raw!$A:$A,Geography!$B11,Raw!$G:$G,Geography!BO$5,Raw!$E:$E,Geography!$A$5)))</f>
        <v>70281</v>
      </c>
      <c r="BP11" s="58">
        <f>IF($B$5="Region",SUMIFS(Raw!$H:$H,Raw!$A:$A,Geography!$B11,Raw!$G:$G,Geography!BP$5,Raw!$I:$I,Geography!$A$5),IF($B$5="Provider",SUMIFS(Raw!$H:$H,Raw!$A:$A,Geography!$B11,Raw!$G:$G,Geography!BP$5,Raw!$C:$C,Geography!$A$5),SUMIFS(Raw!$H:$H,Raw!$A:$A,Geography!$B11,Raw!$G:$G,Geography!BP$5,Raw!$E:$E,Geography!$A$5)))</f>
        <v>144519318</v>
      </c>
      <c r="BQ11" s="58">
        <f>IF($B$5="Region",SUMIFS(Raw!$H:$H,Raw!$A:$A,Geography!$B11,Raw!$G:$G,Geography!BQ$5,Raw!$I:$I,Geography!$A$5),IF($B$5="Provider",SUMIFS(Raw!$H:$H,Raw!$A:$A,Geography!$B11,Raw!$G:$G,Geography!BQ$5,Raw!$C:$C,Geography!$A$5),SUMIFS(Raw!$H:$H,Raw!$A:$A,Geography!$B11,Raw!$G:$G,Geography!BQ$5,Raw!$E:$E,Geography!$A$5)))</f>
        <v>160454</v>
      </c>
      <c r="BR11" s="58">
        <f>IF($B$5="Region",SUMIFS(Raw!$H:$H,Raw!$A:$A,Geography!$B11,Raw!$G:$G,Geography!BR$5,Raw!$I:$I,Geography!$A$5),IF($B$5="Provider",SUMIFS(Raw!$H:$H,Raw!$A:$A,Geography!$B11,Raw!$G:$G,Geography!BR$5,Raw!$C:$C,Geography!$A$5),SUMIFS(Raw!$H:$H,Raw!$A:$A,Geography!$B11,Raw!$G:$G,Geography!BR$5,Raw!$E:$E,Geography!$A$5)))</f>
        <v>93307</v>
      </c>
      <c r="BS11" s="58">
        <f>IF($B$5="Region",SUMIFS(Raw!$H:$H,Raw!$A:$A,Geography!$B11,Raw!$G:$G,Geography!BS$5,Raw!$I:$I,Geography!$A$5),IF($B$5="Provider",SUMIFS(Raw!$H:$H,Raw!$A:$A,Geography!$B11,Raw!$G:$G,Geography!BS$5,Raw!$C:$C,Geography!$A$5),SUMIFS(Raw!$H:$H,Raw!$A:$A,Geography!$B11,Raw!$G:$G,Geography!BS$5,Raw!$E:$E,Geography!$A$5)))</f>
        <v>7340</v>
      </c>
      <c r="BT11" s="58">
        <f>IF($B$5="Region",SUMIFS(Raw!$H:$H,Raw!$A:$A,Geography!$B11,Raw!$G:$G,Geography!BT$5,Raw!$I:$I,Geography!$A$5),IF($B$5="Provider",SUMIFS(Raw!$H:$H,Raw!$A:$A,Geography!$B11,Raw!$G:$G,Geography!BT$5,Raw!$C:$C,Geography!$A$5),SUMIFS(Raw!$H:$H,Raw!$A:$A,Geography!$B11,Raw!$G:$G,Geography!BT$5,Raw!$E:$E,Geography!$A$5)))</f>
        <v>48465</v>
      </c>
      <c r="BU11" s="58">
        <f>IF($B$5="Region",SUMIFS(Raw!$H:$H,Raw!$A:$A,Geography!$B11,Raw!$G:$G,Geography!BU$5,Raw!$I:$I,Geography!$A$5),IF($B$5="Provider",SUMIFS(Raw!$H:$H,Raw!$A:$A,Geography!$B11,Raw!$G:$G,Geography!BU$5,Raw!$C:$C,Geography!$A$5),SUMIFS(Raw!$H:$H,Raw!$A:$A,Geography!$B11,Raw!$G:$G,Geography!BU$5,Raw!$E:$E,Geography!$A$5)))</f>
        <v>134984791</v>
      </c>
      <c r="BV11" s="58">
        <f>IF($B$5="Region",SUMIFS(Raw!$H:$H,Raw!$A:$A,Geography!$B11,Raw!$G:$G,Geography!BV$5,Raw!$I:$I,Geography!$A$5),IF($B$5="Provider",SUMIFS(Raw!$H:$H,Raw!$A:$A,Geography!$B11,Raw!$G:$G,Geography!BV$5,Raw!$C:$C,Geography!$A$5),SUMIFS(Raw!$H:$H,Raw!$A:$A,Geography!$B11,Raw!$G:$G,Geography!BV$5,Raw!$E:$E,Geography!$A$5)))</f>
        <v>56289</v>
      </c>
      <c r="BW11" s="58">
        <f>IF($B$5="Region",SUMIFS(Raw!$H:$H,Raw!$A:$A,Geography!$B11,Raw!$G:$G,Geography!BW$5,Raw!$I:$I,Geography!$A$5),IF($B$5="Provider",SUMIFS(Raw!$H:$H,Raw!$A:$A,Geography!$B11,Raw!$G:$G,Geography!BW$5,Raw!$C:$C,Geography!$A$5),SUMIFS(Raw!$H:$H,Raw!$A:$A,Geography!$B11,Raw!$G:$G,Geography!BW$5,Raw!$E:$E,Geography!$A$5)))</f>
        <v>1095133</v>
      </c>
      <c r="BX11" s="58">
        <f>IF($B$5="Region",SUMIFS(Raw!$H:$H,Raw!$A:$A,Geography!$B11,Raw!$G:$G,Geography!BX$5,Raw!$I:$I,Geography!$A$5),IF($B$5="Provider",SUMIFS(Raw!$H:$H,Raw!$A:$A,Geography!$B11,Raw!$G:$G,Geography!BX$5,Raw!$C:$C,Geography!$A$5),SUMIFS(Raw!$H:$H,Raw!$A:$A,Geography!$B11,Raw!$G:$G,Geography!BX$5,Raw!$E:$E,Geography!$A$5)))</f>
        <v>584</v>
      </c>
      <c r="BY11" s="58">
        <f>IF($B$5="Region",SUMIFS(Raw!$H:$H,Raw!$A:$A,Geography!$B11,Raw!$G:$G,Geography!BY$5,Raw!$I:$I,Geography!$A$5),IF($B$5="Provider",SUMIFS(Raw!$H:$H,Raw!$A:$A,Geography!$B11,Raw!$G:$G,Geography!BY$5,Raw!$C:$C,Geography!$A$5),SUMIFS(Raw!$H:$H,Raw!$A:$A,Geography!$B11,Raw!$G:$G,Geography!BY$5,Raw!$E:$E,Geography!$A$5)))</f>
        <v>632883</v>
      </c>
      <c r="BZ11" s="58">
        <f>IF($B$5="Region",SUMIFS(Raw!$H:$H,Raw!$A:$A,Geography!$B11,Raw!$G:$G,Geography!BZ$5,Raw!$I:$I,Geography!$A$5),IF($B$5="Provider",SUMIFS(Raw!$H:$H,Raw!$A:$A,Geography!$B11,Raw!$G:$G,Geography!BZ$5,Raw!$C:$C,Geography!$A$5),SUMIFS(Raw!$H:$H,Raw!$A:$A,Geography!$B11,Raw!$G:$G,Geography!BZ$5,Raw!$E:$E,Geography!$A$5)))</f>
        <v>271370</v>
      </c>
      <c r="CA11" s="58">
        <f>IF($B$5="Region",SUMIFS(Raw!$H:$H,Raw!$A:$A,Geography!$B11,Raw!$G:$G,Geography!CA$5,Raw!$I:$I,Geography!$A$5),IF($B$5="Provider",SUMIFS(Raw!$H:$H,Raw!$A:$A,Geography!$B11,Raw!$G:$G,Geography!CA$5,Raw!$C:$C,Geography!$A$5),SUMIFS(Raw!$H:$H,Raw!$A:$A,Geography!$B11,Raw!$G:$G,Geography!CA$5,Raw!$E:$E,Geography!$A$5)))</f>
        <v>216371</v>
      </c>
      <c r="CB11" s="58">
        <f>IF($B$5="Region",SUMIFS(Raw!$H:$H,Raw!$A:$A,Geography!$B11,Raw!$G:$G,Geography!CB$5,Raw!$I:$I,Geography!$A$5),IF($B$5="Provider",SUMIFS(Raw!$H:$H,Raw!$A:$A,Geography!$B11,Raw!$G:$G,Geography!CB$5,Raw!$C:$C,Geography!$A$5),SUMIFS(Raw!$H:$H,Raw!$A:$A,Geography!$B11,Raw!$G:$G,Geography!CB$5,Raw!$E:$E,Geography!$A$5)))</f>
        <v>110849</v>
      </c>
      <c r="CC11" s="58">
        <f>IF($B$5="Region",SUMIFS(Raw!$H:$H,Raw!$A:$A,Geography!$B11,Raw!$G:$G,Geography!CC$5,Raw!$I:$I,Geography!$A$5),IF($B$5="Provider",SUMIFS(Raw!$H:$H,Raw!$A:$A,Geography!$B11,Raw!$G:$G,Geography!CC$5,Raw!$C:$C,Geography!$A$5),SUMIFS(Raw!$H:$H,Raw!$A:$A,Geography!$B11,Raw!$G:$G,Geography!CC$5,Raw!$E:$E,Geography!$A$5)))</f>
        <v>304088</v>
      </c>
      <c r="CD11" s="58">
        <f>IF($B$5="Region",SUMIFS(Raw!$H:$H,Raw!$A:$A,Geography!$B11,Raw!$G:$G,Geography!CD$5,Raw!$I:$I,Geography!$A$5),IF($B$5="Provider",SUMIFS(Raw!$H:$H,Raw!$A:$A,Geography!$B11,Raw!$G:$G,Geography!CD$5,Raw!$C:$C,Geography!$A$5),SUMIFS(Raw!$H:$H,Raw!$A:$A,Geography!$B11,Raw!$G:$G,Geography!CD$5,Raw!$E:$E,Geography!$A$5)))</f>
        <v>85470</v>
      </c>
      <c r="CE11" s="58">
        <f>IF($B$5="Region",SUMIFS(Raw!$H:$H,Raw!$A:$A,Geography!$B11,Raw!$G:$G,Geography!CE$5,Raw!$I:$I,Geography!$A$5),IF($B$5="Provider",SUMIFS(Raw!$H:$H,Raw!$A:$A,Geography!$B11,Raw!$G:$G,Geography!CE$5,Raw!$C:$C,Geography!$A$5),SUMIFS(Raw!$H:$H,Raw!$A:$A,Geography!$B11,Raw!$G:$G,Geography!CE$5,Raw!$E:$E,Geography!$A$5)))</f>
        <v>82861</v>
      </c>
      <c r="CF11" s="58">
        <f>IF($B$5="Region",SUMIFS(Raw!$H:$H,Raw!$A:$A,Geography!$B11,Raw!$G:$G,Geography!CF$5,Raw!$I:$I,Geography!$A$5),IF($B$5="Provider",SUMIFS(Raw!$H:$H,Raw!$A:$A,Geography!$B11,Raw!$G:$G,Geography!CF$5,Raw!$C:$C,Geography!$A$5),SUMIFS(Raw!$H:$H,Raw!$A:$A,Geography!$B11,Raw!$G:$G,Geography!CF$5,Raw!$E:$E,Geography!$A$5)))</f>
        <v>41598</v>
      </c>
      <c r="CG11" s="58">
        <f>IF($B$5="Region",SUMIFS(Raw!$H:$H,Raw!$A:$A,Geography!$B11,Raw!$G:$G,Geography!CG$5,Raw!$I:$I,Geography!$A$5),IF($B$5="Provider",SUMIFS(Raw!$H:$H,Raw!$A:$A,Geography!$B11,Raw!$G:$G,Geography!CG$5,Raw!$C:$C,Geography!$A$5),SUMIFS(Raw!$H:$H,Raw!$A:$A,Geography!$B11,Raw!$G:$G,Geography!CG$5,Raw!$E:$E,Geography!$A$5)))</f>
        <v>116968</v>
      </c>
      <c r="CH11" s="58">
        <f>IF($B$5="Region",SUMIFS(Raw!$H:$H,Raw!$A:$A,Geography!$B11,Raw!$G:$G,Geography!CH$5,Raw!$I:$I,Geography!$A$5),IF($B$5="Provider",SUMIFS(Raw!$H:$H,Raw!$A:$A,Geography!$B11,Raw!$G:$G,Geography!CH$5,Raw!$C:$C,Geography!$A$5),SUMIFS(Raw!$H:$H,Raw!$A:$A,Geography!$B11,Raw!$G:$G,Geography!CH$5,Raw!$E:$E,Geography!$A$5)))</f>
        <v>49402</v>
      </c>
      <c r="CI11" s="58">
        <f>IF($B$5="Region",SUMIFS(Raw!$H:$H,Raw!$A:$A,Geography!$B11,Raw!$G:$G,Geography!CI$5,Raw!$I:$I,Geography!$A$5),IF($B$5="Provider",SUMIFS(Raw!$H:$H,Raw!$A:$A,Geography!$B11,Raw!$G:$G,Geography!CI$5,Raw!$C:$C,Geography!$A$5),SUMIFS(Raw!$H:$H,Raw!$A:$A,Geography!$B11,Raw!$G:$G,Geography!CI$5,Raw!$E:$E,Geography!$A$5)))</f>
        <v>43</v>
      </c>
      <c r="CJ11" s="58">
        <f>IF($B$5="Region",SUMIFS(Raw!$H:$H,Raw!$A:$A,Geography!$B11,Raw!$G:$G,Geography!CJ$5,Raw!$I:$I,Geography!$A$5),IF($B$5="Provider",SUMIFS(Raw!$H:$H,Raw!$A:$A,Geography!$B11,Raw!$G:$G,Geography!CJ$5,Raw!$C:$C,Geography!$A$5),SUMIFS(Raw!$H:$H,Raw!$A:$A,Geography!$B11,Raw!$G:$G,Geography!CJ$5,Raw!$E:$E,Geography!$A$5)))</f>
        <v>3</v>
      </c>
      <c r="CK11" s="58">
        <f>IF($B$5="Region",SUMIFS(Raw!$H:$H,Raw!$A:$A,Geography!$B11,Raw!$G:$G,Geography!CK$5,Raw!$I:$I,Geography!$A$5),IF($B$5="Provider",SUMIFS(Raw!$H:$H,Raw!$A:$A,Geography!$B11,Raw!$G:$G,Geography!CK$5,Raw!$C:$C,Geography!$A$5),SUMIFS(Raw!$H:$H,Raw!$A:$A,Geography!$B11,Raw!$G:$G,Geography!CK$5,Raw!$E:$E,Geography!$A$5)))</f>
        <v>23988</v>
      </c>
      <c r="CL11" s="58">
        <f>IF($B$5="Region",SUMIFS(Raw!$H:$H,Raw!$A:$A,Geography!$B11,Raw!$G:$G,Geography!CL$5,Raw!$I:$I,Geography!$A$5),IF($B$5="Provider",SUMIFS(Raw!$H:$H,Raw!$A:$A,Geography!$B11,Raw!$G:$G,Geography!CL$5,Raw!$C:$C,Geography!$A$5),SUMIFS(Raw!$H:$H,Raw!$A:$A,Geography!$B11,Raw!$G:$G,Geography!CL$5,Raw!$E:$E,Geography!$A$5)))</f>
        <v>964</v>
      </c>
      <c r="CM11" s="58">
        <f>IF($B$5="Region",SUMIFS(Raw!$H:$H,Raw!$A:$A,Geography!$B11,Raw!$G:$G,Geography!CM$5,Raw!$I:$I,Geography!$A$5),IF($B$5="Provider",SUMIFS(Raw!$H:$H,Raw!$A:$A,Geography!$B11,Raw!$G:$G,Geography!CM$5,Raw!$C:$C,Geography!$A$5),SUMIFS(Raw!$H:$H,Raw!$A:$A,Geography!$B11,Raw!$G:$G,Geography!CM$5,Raw!$E:$E,Geography!$A$5)))</f>
        <v>32867</v>
      </c>
      <c r="CN11" s="58">
        <f>IF($B$5="Region",SUMIFS(Raw!$H:$H,Raw!$A:$A,Geography!$B11,Raw!$G:$G,Geography!CN$5,Raw!$I:$I,Geography!$A$5),IF($B$5="Provider",SUMIFS(Raw!$H:$H,Raw!$A:$A,Geography!$B11,Raw!$G:$G,Geography!CN$5,Raw!$C:$C,Geography!$A$5),SUMIFS(Raw!$H:$H,Raw!$A:$A,Geography!$B11,Raw!$G:$G,Geography!CN$5,Raw!$E:$E,Geography!$A$5)))</f>
        <v>19167</v>
      </c>
      <c r="CO11" s="58">
        <f>IF($B$5="Region",SUMIFS(Raw!$H:$H,Raw!$A:$A,Geography!$B11,Raw!$G:$G,Geography!CO$5,Raw!$I:$I,Geography!$A$5),IF($B$5="Provider",SUMIFS(Raw!$H:$H,Raw!$A:$A,Geography!$B11,Raw!$G:$G,Geography!CO$5,Raw!$C:$C,Geography!$A$5),SUMIFS(Raw!$H:$H,Raw!$A:$A,Geography!$B11,Raw!$G:$G,Geography!CO$5,Raw!$E:$E,Geography!$A$5)))</f>
        <v>16966</v>
      </c>
      <c r="CP11" s="58">
        <f>IF($B$5="Region",SUMIFS(Raw!$H:$H,Raw!$A:$A,Geography!$B11,Raw!$G:$G,Geography!CP$5,Raw!$I:$I,Geography!$A$5),IF($B$5="Provider",SUMIFS(Raw!$H:$H,Raw!$A:$A,Geography!$B11,Raw!$G:$G,Geography!CP$5,Raw!$C:$C,Geography!$A$5),SUMIFS(Raw!$H:$H,Raw!$A:$A,Geography!$B11,Raw!$G:$G,Geography!CP$5,Raw!$E:$E,Geography!$A$5)))</f>
        <v>25349</v>
      </c>
      <c r="CQ11" s="58">
        <f>IF($B$5="Region",SUMIFS(Raw!$H:$H,Raw!$A:$A,Geography!$B11,Raw!$G:$G,Geography!CQ$5,Raw!$I:$I,Geography!$A$5),IF($B$5="Provider",SUMIFS(Raw!$H:$H,Raw!$A:$A,Geography!$B11,Raw!$G:$G,Geography!CQ$5,Raw!$C:$C,Geography!$A$5),SUMIFS(Raw!$H:$H,Raw!$A:$A,Geography!$B11,Raw!$G:$G,Geography!CQ$5,Raw!$E:$E,Geography!$A$5)))</f>
        <v>1221</v>
      </c>
      <c r="CR11" s="58">
        <f>IF($B$5="Region",SUMIFS(Raw!$H:$H,Raw!$A:$A,Geography!$B11,Raw!$G:$G,Geography!CR$5,Raw!$I:$I,Geography!$A$5),IF($B$5="Provider",SUMIFS(Raw!$H:$H,Raw!$A:$A,Geography!$B11,Raw!$G:$G,Geography!CR$5,Raw!$C:$C,Geography!$A$5),SUMIFS(Raw!$H:$H,Raw!$A:$A,Geography!$B11,Raw!$G:$G,Geography!CR$5,Raw!$E:$E,Geography!$A$5)))</f>
        <v>1623</v>
      </c>
      <c r="CS11" s="58">
        <f>IF($B$5="Region",SUMIFS(Raw!$H:$H,Raw!$A:$A,Geography!$B11,Raw!$G:$G,Geography!CS$5,Raw!$I:$I,Geography!$A$5),IF($B$5="Provider",SUMIFS(Raw!$H:$H,Raw!$A:$A,Geography!$B11,Raw!$G:$G,Geography!CS$5,Raw!$C:$C,Geography!$A$5),SUMIFS(Raw!$H:$H,Raw!$A:$A,Geography!$B11,Raw!$G:$G,Geography!CS$5,Raw!$E:$E,Geography!$A$5)))</f>
        <v>14954</v>
      </c>
      <c r="CT11" s="58">
        <f>IF($B$5="Region",SUMIFS(Raw!$H:$H,Raw!$A:$A,Geography!$B11,Raw!$G:$G,Geography!CT$5,Raw!$I:$I,Geography!$A$5),IF($B$5="Provider",SUMIFS(Raw!$H:$H,Raw!$A:$A,Geography!$B11,Raw!$G:$G,Geography!CT$5,Raw!$C:$C,Geography!$A$5),SUMIFS(Raw!$H:$H,Raw!$A:$A,Geography!$B11,Raw!$G:$G,Geography!CT$5,Raw!$E:$E,Geography!$A$5)))</f>
        <v>12606</v>
      </c>
      <c r="CU11" s="58">
        <f>IF($B$5="Region",SUMIFS(Raw!$H:$H,Raw!$A:$A,Geography!$B11,Raw!$G:$G,Geography!CU$5,Raw!$I:$I,Geography!$A$5),IF($B$5="Provider",SUMIFS(Raw!$H:$H,Raw!$A:$A,Geography!$B11,Raw!$G:$G,Geography!CU$5,Raw!$C:$C,Geography!$A$5),SUMIFS(Raw!$H:$H,Raw!$A:$A,Geography!$B11,Raw!$G:$G,Geography!CU$5,Raw!$E:$E,Geography!$A$5)))</f>
        <v>53539</v>
      </c>
      <c r="CV11" s="58">
        <f>IF($B$5="Region",SUMIFS(Raw!$H:$H,Raw!$A:$A,Geography!$B11,Raw!$G:$G,Geography!CV$5,Raw!$I:$I,Geography!$A$5),IF($B$5="Provider",SUMIFS(Raw!$H:$H,Raw!$A:$A,Geography!$B11,Raw!$G:$G,Geography!CV$5,Raw!$C:$C,Geography!$A$5),SUMIFS(Raw!$H:$H,Raw!$A:$A,Geography!$B11,Raw!$G:$G,Geography!CV$5,Raw!$E:$E,Geography!$A$5)))</f>
        <v>45275</v>
      </c>
      <c r="CW11" s="58">
        <f>IF($B$5="Region",SUMIFS(Raw!$H:$H,Raw!$A:$A,Geography!$B11,Raw!$G:$G,Geography!CW$5,Raw!$I:$I,Geography!$A$5),IF($B$5="Provider",SUMIFS(Raw!$H:$H,Raw!$A:$A,Geography!$B11,Raw!$G:$G,Geography!CW$5,Raw!$C:$C,Geography!$A$5),SUMIFS(Raw!$H:$H,Raw!$A:$A,Geography!$B11,Raw!$G:$G,Geography!CW$5,Raw!$E:$E,Geography!$A$5)))</f>
        <v>29287</v>
      </c>
      <c r="CX11" s="58">
        <f>IF($B$5="Region",SUMIFS(Raw!$H:$H,Raw!$A:$A,Geography!$B11,Raw!$G:$G,Geography!CX$5,Raw!$I:$I,Geography!$A$5),IF($B$5="Provider",SUMIFS(Raw!$H:$H,Raw!$A:$A,Geography!$B11,Raw!$G:$G,Geography!CX$5,Raw!$C:$C,Geography!$A$5),SUMIFS(Raw!$H:$H,Raw!$A:$A,Geography!$B11,Raw!$G:$G,Geography!CX$5,Raw!$E:$E,Geography!$A$5)))</f>
        <v>25440</v>
      </c>
      <c r="CY11" s="58">
        <f>IF($B$5="Region",SUMIFS(Raw!$H:$H,Raw!$A:$A,Geography!$B11,Raw!$G:$G,Geography!CY$5,Raw!$I:$I,Geography!$A$5),IF($B$5="Provider",SUMIFS(Raw!$H:$H,Raw!$A:$A,Geography!$B11,Raw!$G:$G,Geography!CY$5,Raw!$C:$C,Geography!$A$5),SUMIFS(Raw!$H:$H,Raw!$A:$A,Geography!$B11,Raw!$G:$G,Geography!CY$5,Raw!$E:$E,Geography!$A$5)))</f>
        <v>2194</v>
      </c>
      <c r="CZ11" s="58">
        <f>IF($B$5="Region",SUMIFS(Raw!$H:$H,Raw!$A:$A,Geography!$B11,Raw!$G:$G,Geography!CZ$5,Raw!$I:$I,Geography!$A$5),IF($B$5="Provider",SUMIFS(Raw!$H:$H,Raw!$A:$A,Geography!$B11,Raw!$G:$G,Geography!CZ$5,Raw!$C:$C,Geography!$A$5),SUMIFS(Raw!$H:$H,Raw!$A:$A,Geography!$B11,Raw!$G:$G,Geography!CZ$5,Raw!$E:$E,Geography!$A$5)))</f>
        <v>1230</v>
      </c>
      <c r="DA11" s="58">
        <f>IF($B$5="Region",SUMIFS(Raw!$H:$H,Raw!$A:$A,Geography!$B11,Raw!$G:$G,Geography!DA$5,Raw!$I:$I,Geography!$A$5),IF($B$5="Provider",SUMIFS(Raw!$H:$H,Raw!$A:$A,Geography!$B11,Raw!$G:$G,Geography!DA$5,Raw!$C:$C,Geography!$A$5),SUMIFS(Raw!$H:$H,Raw!$A:$A,Geography!$B11,Raw!$G:$G,Geography!DA$5,Raw!$E:$E,Geography!$A$5)))</f>
        <v>2795</v>
      </c>
      <c r="DB11" s="58">
        <f>IF($B$5="Region",SUMIFS(Raw!$H:$H,Raw!$A:$A,Geography!$B11,Raw!$G:$G,Geography!DB$5,Raw!$I:$I,Geography!$A$5),IF($B$5="Provider",SUMIFS(Raw!$H:$H,Raw!$A:$A,Geography!$B11,Raw!$G:$G,Geography!DB$5,Raw!$C:$C,Geography!$A$5),SUMIFS(Raw!$H:$H,Raw!$A:$A,Geography!$B11,Raw!$G:$G,Geography!DB$5,Raw!$E:$E,Geography!$A$5)))</f>
        <v>1192</v>
      </c>
      <c r="DC11" s="58">
        <f>IF($B$5="Region",SUMIFS(Raw!$H:$H,Raw!$A:$A,Geography!$B11,Raw!$G:$G,Geography!DC$5,Raw!$I:$I,Geography!$A$5),IF($B$5="Provider",SUMIFS(Raw!$H:$H,Raw!$A:$A,Geography!$B11,Raw!$G:$G,Geography!DC$5,Raw!$C:$C,Geography!$A$5),SUMIFS(Raw!$H:$H,Raw!$A:$A,Geography!$B11,Raw!$G:$G,Geography!DC$5,Raw!$E:$E,Geography!$A$5)))</f>
        <v>1710</v>
      </c>
      <c r="DD11" s="58">
        <f>IF($B$5="Region",SUMIFS(Raw!$H:$H,Raw!$A:$A,Geography!$B11,Raw!$G:$G,Geography!DD$5,Raw!$I:$I,Geography!$A$5),IF($B$5="Provider",SUMIFS(Raw!$H:$H,Raw!$A:$A,Geography!$B11,Raw!$G:$G,Geography!DD$5,Raw!$C:$C,Geography!$A$5),SUMIFS(Raw!$H:$H,Raw!$A:$A,Geography!$B11,Raw!$G:$G,Geography!DD$5,Raw!$E:$E,Geography!$A$5)))</f>
        <v>963</v>
      </c>
      <c r="DE11" s="58">
        <f>IF($B$5="Region",SUMIFS(Raw!$H:$H,Raw!$A:$A,Geography!$B11,Raw!$G:$G,Geography!DE$5,Raw!$I:$I,Geography!$A$5),IF($B$5="Provider",SUMIFS(Raw!$H:$H,Raw!$A:$A,Geography!$B11,Raw!$G:$G,Geography!DE$5,Raw!$C:$C,Geography!$A$5),SUMIFS(Raw!$H:$H,Raw!$A:$A,Geography!$B11,Raw!$G:$G,Geography!DE$5,Raw!$E:$E,Geography!$A$5)))</f>
        <v>2297</v>
      </c>
      <c r="DF11" s="58">
        <f>IF($B$5="Region",SUMIFS(Raw!$H:$H,Raw!$A:$A,Geography!$B11,Raw!$G:$G,Geography!DF$5,Raw!$I:$I,Geography!$A$5),IF($B$5="Provider",SUMIFS(Raw!$H:$H,Raw!$A:$A,Geography!$B11,Raw!$G:$G,Geography!DF$5,Raw!$C:$C,Geography!$A$5),SUMIFS(Raw!$H:$H,Raw!$A:$A,Geography!$B11,Raw!$G:$G,Geography!DF$5,Raw!$E:$E,Geography!$A$5)))</f>
        <v>1247</v>
      </c>
      <c r="DG11" s="58">
        <f>IF($B$5="Region",SUMIFS(Raw!$H:$H,Raw!$A:$A,Geography!$B11,Raw!$G:$G,Geography!DG$5,Raw!$I:$I,Geography!$A$5),IF($B$5="Provider",SUMIFS(Raw!$H:$H,Raw!$A:$A,Geography!$B11,Raw!$G:$G,Geography!DG$5,Raw!$C:$C,Geography!$A$5),SUMIFS(Raw!$H:$H,Raw!$A:$A,Geography!$B11,Raw!$G:$G,Geography!DG$5,Raw!$E:$E,Geography!$A$5)))</f>
        <v>1</v>
      </c>
      <c r="DH11" s="58">
        <f>IF($B$5="Region",SUMIFS(Raw!$H:$H,Raw!$A:$A,Geography!$B11,Raw!$G:$G,Geography!DH$5,Raw!$I:$I,Geography!$A$5),IF($B$5="Provider",SUMIFS(Raw!$H:$H,Raw!$A:$A,Geography!$B11,Raw!$G:$G,Geography!DH$5,Raw!$C:$C,Geography!$A$5),SUMIFS(Raw!$H:$H,Raw!$A:$A,Geography!$B11,Raw!$G:$G,Geography!DH$5,Raw!$E:$E,Geography!$A$5)))</f>
        <v>0</v>
      </c>
      <c r="DI11" s="58">
        <f>IF($B$5="Region",SUMIFS(Raw!$H:$H,Raw!$A:$A,Geography!$B11,Raw!$G:$G,Geography!DI$5,Raw!$I:$I,Geography!$A$5),IF($B$5="Provider",SUMIFS(Raw!$H:$H,Raw!$A:$A,Geography!$B11,Raw!$G:$G,Geography!DI$5,Raw!$C:$C,Geography!$A$5),SUMIFS(Raw!$H:$H,Raw!$A:$A,Geography!$B11,Raw!$G:$G,Geography!DI$5,Raw!$E:$E,Geography!$A$5)))</f>
        <v>2054</v>
      </c>
      <c r="DJ11" s="58">
        <f>IF($B$5="Region",SUMIFS(Raw!$H:$H,Raw!$A:$A,Geography!$B11,Raw!$G:$G,Geography!DJ$5,Raw!$I:$I,Geography!$A$5),IF($B$5="Provider",SUMIFS(Raw!$H:$H,Raw!$A:$A,Geography!$B11,Raw!$G:$G,Geography!DJ$5,Raw!$C:$C,Geography!$A$5),SUMIFS(Raw!$H:$H,Raw!$A:$A,Geography!$B11,Raw!$G:$G,Geography!DJ$5,Raw!$E:$E,Geography!$A$5)))</f>
        <v>1340</v>
      </c>
      <c r="DK11" s="58">
        <f>IF($B$5="Region",SUMIFS(Raw!$H:$H,Raw!$A:$A,Geography!$B11,Raw!$G:$G,Geography!DK$5,Raw!$I:$I,Geography!$A$5),IF($B$5="Provider",SUMIFS(Raw!$H:$H,Raw!$A:$A,Geography!$B11,Raw!$G:$G,Geography!DK$5,Raw!$C:$C,Geography!$A$5),SUMIFS(Raw!$H:$H,Raw!$A:$A,Geography!$B11,Raw!$G:$G,Geography!DK$5,Raw!$E:$E,Geography!$A$5)))</f>
        <v>218</v>
      </c>
      <c r="DL11" s="58">
        <f>IF($B$5="Region",SUMIFS(Raw!$H:$H,Raw!$A:$A,Geography!$B11,Raw!$G:$G,Geography!DL$5,Raw!$I:$I,Geography!$A$5),IF($B$5="Provider",SUMIFS(Raw!$H:$H,Raw!$A:$A,Geography!$B11,Raw!$G:$G,Geography!DL$5,Raw!$C:$C,Geography!$A$5),SUMIFS(Raw!$H:$H,Raw!$A:$A,Geography!$B11,Raw!$G:$G,Geography!DL$5,Raw!$E:$E,Geography!$A$5)))</f>
        <v>165</v>
      </c>
      <c r="DM11" s="58">
        <f>IF($B$5="Region",SUMIFS(Raw!$H:$H,Raw!$A:$A,Geography!$B11,Raw!$G:$G,Geography!DM$5,Raw!$I:$I,Geography!$A$5),IF($B$5="Provider",SUMIFS(Raw!$H:$H,Raw!$A:$A,Geography!$B11,Raw!$G:$G,Geography!DM$5,Raw!$C:$C,Geography!$A$5),SUMIFS(Raw!$H:$H,Raw!$A:$A,Geography!$B11,Raw!$G:$G,Geography!DM$5,Raw!$E:$E,Geography!$A$5)))</f>
        <v>3162</v>
      </c>
      <c r="DN11" s="58">
        <f>IF($B$5="Region",SUMIFS(Raw!$H:$H,Raw!$A:$A,Geography!$B11,Raw!$G:$G,Geography!DN$5,Raw!$I:$I,Geography!$A$5),IF($B$5="Provider",SUMIFS(Raw!$H:$H,Raw!$A:$A,Geography!$B11,Raw!$G:$G,Geography!DN$5,Raw!$C:$C,Geography!$A$5),SUMIFS(Raw!$H:$H,Raw!$A:$A,Geography!$B11,Raw!$G:$G,Geography!DN$5,Raw!$E:$E,Geography!$A$5)))</f>
        <v>3119</v>
      </c>
    </row>
    <row r="12" spans="1:139" ht="14.5" x14ac:dyDescent="0.25">
      <c r="B12" s="23">
        <v>44348</v>
      </c>
      <c r="F12" s="212"/>
      <c r="P12" s="58"/>
    </row>
    <row r="13" spans="1:139" ht="14.5" x14ac:dyDescent="0.25">
      <c r="B13" s="23">
        <v>44378</v>
      </c>
      <c r="P13" s="58"/>
    </row>
    <row r="14" spans="1:139" ht="14.5" x14ac:dyDescent="0.25">
      <c r="B14" s="23">
        <v>44409</v>
      </c>
      <c r="P14" s="58"/>
    </row>
    <row r="15" spans="1:139" ht="14.5" x14ac:dyDescent="0.25">
      <c r="B15" s="23">
        <v>44440</v>
      </c>
      <c r="P15" s="58"/>
    </row>
    <row r="16" spans="1:139" ht="14.5" x14ac:dyDescent="0.25">
      <c r="B16" s="23">
        <v>44470</v>
      </c>
      <c r="P16" s="58"/>
    </row>
    <row r="17" spans="2:16" ht="14.5" x14ac:dyDescent="0.25">
      <c r="B17" s="23">
        <v>44501</v>
      </c>
      <c r="P17" s="58"/>
    </row>
    <row r="18" spans="2:16" ht="14.5" x14ac:dyDescent="0.25">
      <c r="B18" s="23">
        <v>44531</v>
      </c>
      <c r="P18" s="58"/>
    </row>
    <row r="19" spans="2:16" ht="14.5" x14ac:dyDescent="0.25">
      <c r="B19" s="23">
        <v>44562</v>
      </c>
      <c r="P19" s="58"/>
    </row>
    <row r="20" spans="2:16" ht="14.5" x14ac:dyDescent="0.25">
      <c r="B20" s="23">
        <v>44593</v>
      </c>
      <c r="P20" s="58"/>
    </row>
    <row r="21" spans="2:16" ht="14.5" x14ac:dyDescent="0.25">
      <c r="B21" s="23">
        <v>44621</v>
      </c>
      <c r="P21" s="58"/>
    </row>
    <row r="22" spans="2:16" x14ac:dyDescent="0.25">
      <c r="B22" s="23"/>
    </row>
    <row r="23" spans="2:16" x14ac:dyDescent="0.25">
      <c r="B23" s="23"/>
    </row>
  </sheetData>
  <mergeCells count="10">
    <mergeCell ref="A2:B2"/>
    <mergeCell ref="CW4:DN4"/>
    <mergeCell ref="D4:I4"/>
    <mergeCell ref="J4:T4"/>
    <mergeCell ref="U4:Z4"/>
    <mergeCell ref="AA4:AS4"/>
    <mergeCell ref="AT4:BH4"/>
    <mergeCell ref="BI4:BV4"/>
    <mergeCell ref="BW4:BY4"/>
    <mergeCell ref="BZ4:CV4"/>
  </mergeCells>
  <phoneticPr fontId="19" type="noConversion"/>
  <conditionalFormatting sqref="DO3:EI3">
    <cfRule type="cellIs" dxfId="158" priority="3" operator="notEqual">
      <formula>0</formula>
    </cfRule>
  </conditionalFormatting>
  <conditionalFormatting sqref="A1">
    <cfRule type="cellIs" dxfId="157" priority="2" operator="notEqual">
      <formula>0</formula>
    </cfRule>
  </conditionalFormatting>
  <conditionalFormatting sqref="P8:Q8 P10:Q11">
    <cfRule type="containsBlanks" dxfId="156" priority="1">
      <formula>LEN(TRIM(P8))=0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3A2071-34D9-45BF-8F5C-2A13F7D05B32}">
          <x14:formula1>
            <xm:f>Refs!$C$2:$C$68</xm:f>
          </x14:formula1>
          <xm:sqref>B4</xm:sqref>
        </x14:dataValidation>
        <x14:dataValidation type="list" allowBlank="1" showInputMessage="1" showErrorMessage="1" xr:uid="{58D53498-340A-43BC-8A18-5B094B00C90B}">
          <x14:formula1>
            <xm:f>Refs!$B$2:$B$77</xm:f>
          </x14:formula1>
          <xm:sqref>C4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dimension ref="A1:DN74"/>
  <sheetViews>
    <sheetView showGridLines="0" workbookViewId="0">
      <pane xSplit="3" ySplit="6" topLeftCell="D7" activePane="bottomRight" state="frozen"/>
      <selection pane="topRight" activeCell="D1" sqref="D1"/>
      <selection pane="bottomLeft" activeCell="A6" sqref="A6"/>
      <selection pane="bottomRight" activeCell="D7" sqref="D7"/>
    </sheetView>
  </sheetViews>
  <sheetFormatPr defaultColWidth="8.81640625" defaultRowHeight="12.5" x14ac:dyDescent="0.25"/>
  <cols>
    <col min="1" max="1" width="7.26953125" style="5" customWidth="1"/>
    <col min="2" max="2" width="33.453125" style="5" customWidth="1"/>
    <col min="3" max="3" width="2.26953125" style="5" customWidth="1"/>
    <col min="4" max="4" width="9.81640625" style="5" bestFit="1" customWidth="1"/>
    <col min="5" max="5" width="9" style="5" bestFit="1" customWidth="1"/>
    <col min="6" max="6" width="9.81640625" style="5" bestFit="1" customWidth="1"/>
    <col min="7" max="7" width="12.54296875" style="5" customWidth="1"/>
    <col min="8" max="8" width="12.7265625" style="5" bestFit="1" customWidth="1"/>
    <col min="9" max="9" width="11.54296875" style="5" customWidth="1"/>
    <col min="10" max="10" width="11.453125" style="5" bestFit="1" customWidth="1"/>
    <col min="11" max="11" width="9.7265625" style="5" customWidth="1"/>
    <col min="12" max="12" width="10.26953125" style="5" bestFit="1" customWidth="1"/>
    <col min="13" max="13" width="11.26953125" style="5" customWidth="1"/>
    <col min="14" max="14" width="11.54296875" style="5" bestFit="1" customWidth="1"/>
    <col min="15" max="15" width="12.54296875" style="5" customWidth="1"/>
    <col min="16" max="16" width="10.453125" style="5" customWidth="1"/>
    <col min="17" max="19" width="10.26953125" style="5" bestFit="1" customWidth="1"/>
    <col min="20" max="20" width="12.453125" style="5" customWidth="1"/>
    <col min="21" max="21" width="11" style="5" bestFit="1" customWidth="1"/>
    <col min="22" max="22" width="9.1796875" style="5" bestFit="1" customWidth="1"/>
    <col min="23" max="23" width="11.1796875" style="5" bestFit="1" customWidth="1"/>
    <col min="24" max="24" width="9.7265625" style="5" customWidth="1"/>
    <col min="25" max="25" width="12.7265625" style="5" bestFit="1" customWidth="1"/>
    <col min="26" max="26" width="13.81640625" style="5" bestFit="1" customWidth="1"/>
    <col min="27" max="27" width="9.81640625" style="5" bestFit="1" customWidth="1"/>
    <col min="28" max="28" width="10.453125" style="5" customWidth="1"/>
    <col min="29" max="29" width="10.54296875" style="5" customWidth="1"/>
    <col min="30" max="30" width="9.1796875" style="5" bestFit="1" customWidth="1"/>
    <col min="31" max="31" width="9.26953125" style="5" bestFit="1" customWidth="1"/>
    <col min="32" max="32" width="10.26953125" style="5" bestFit="1" customWidth="1"/>
    <col min="33" max="33" width="9" style="5" bestFit="1" customWidth="1"/>
    <col min="34" max="34" width="10.7265625" style="5" customWidth="1"/>
    <col min="35" max="36" width="11.26953125" style="5" customWidth="1"/>
    <col min="37" max="37" width="12.81640625" style="5" customWidth="1"/>
    <col min="38" max="38" width="12.54296875" style="5" customWidth="1"/>
    <col min="39" max="39" width="12.7265625" style="5" customWidth="1"/>
    <col min="40" max="40" width="13.453125" style="5" customWidth="1"/>
    <col min="41" max="41" width="12.7265625" style="5" customWidth="1"/>
    <col min="42" max="42" width="14.453125" style="5" customWidth="1"/>
    <col min="43" max="43" width="11.1796875" style="5" customWidth="1"/>
    <col min="44" max="44" width="12.1796875" style="5" customWidth="1"/>
    <col min="45" max="45" width="13.7265625" style="5" bestFit="1" customWidth="1"/>
    <col min="46" max="46" width="11.26953125" style="5" customWidth="1"/>
    <col min="47" max="47" width="11" style="5" customWidth="1"/>
    <col min="48" max="48" width="12.7265625" style="5" customWidth="1"/>
    <col min="49" max="49" width="12.54296875" style="5" bestFit="1" customWidth="1"/>
    <col min="50" max="50" width="12.81640625" style="5" bestFit="1" customWidth="1"/>
    <col min="51" max="51" width="16.81640625" style="5" bestFit="1" customWidth="1"/>
    <col min="52" max="52" width="12.81640625" style="5" bestFit="1" customWidth="1"/>
    <col min="53" max="56" width="13.26953125" style="5" bestFit="1" customWidth="1"/>
    <col min="57" max="57" width="13.1796875" style="5" customWidth="1"/>
    <col min="58" max="58" width="12.1796875" style="5" customWidth="1"/>
    <col min="59" max="59" width="12.7265625" style="5" customWidth="1"/>
    <col min="60" max="60" width="12.54296875" style="5" bestFit="1" customWidth="1"/>
    <col min="61" max="61" width="12.81640625" style="5" bestFit="1" customWidth="1"/>
    <col min="62" max="63" width="15.54296875" style="5" customWidth="1"/>
    <col min="64" max="64" width="12.81640625" style="5" bestFit="1" customWidth="1"/>
    <col min="65" max="65" width="12.7265625" style="5" customWidth="1"/>
    <col min="66" max="66" width="13.81640625" style="5" customWidth="1"/>
    <col min="67" max="67" width="13.54296875" style="5" customWidth="1"/>
    <col min="68" max="68" width="12.81640625" style="5" bestFit="1" customWidth="1"/>
    <col min="69" max="69" width="13.26953125" style="5" customWidth="1"/>
    <col min="70" max="70" width="13.1796875" style="5" customWidth="1"/>
    <col min="71" max="71" width="12.453125" style="5" customWidth="1"/>
    <col min="72" max="72" width="12.54296875" style="5" customWidth="1"/>
    <col min="73" max="74" width="12.81640625" style="5" bestFit="1" customWidth="1"/>
    <col min="75" max="78" width="15.1796875" style="5" customWidth="1"/>
    <col min="79" max="79" width="13" style="5" bestFit="1" customWidth="1"/>
    <col min="80" max="80" width="12.54296875" style="5" bestFit="1" customWidth="1"/>
    <col min="81" max="81" width="13" style="5" bestFit="1" customWidth="1"/>
    <col min="82" max="82" width="12.54296875" style="5" bestFit="1" customWidth="1"/>
    <col min="83" max="83" width="13.26953125" style="5" customWidth="1"/>
    <col min="84" max="84" width="10.7265625" style="5" bestFit="1" customWidth="1"/>
    <col min="85" max="85" width="11.54296875" style="5" bestFit="1" customWidth="1"/>
    <col min="86" max="87" width="12.81640625" style="5" bestFit="1" customWidth="1"/>
    <col min="88" max="88" width="15.7265625" style="5" bestFit="1" customWidth="1"/>
    <col min="89" max="89" width="15.26953125" style="5" bestFit="1" customWidth="1"/>
    <col min="90" max="90" width="13.7265625" style="5" bestFit="1" customWidth="1"/>
    <col min="91" max="95" width="12.81640625" style="5" bestFit="1" customWidth="1"/>
    <col min="96" max="96" width="12.453125" style="5" bestFit="1" customWidth="1"/>
    <col min="97" max="97" width="10" style="5" bestFit="1" customWidth="1"/>
    <col min="98" max="99" width="11.81640625" style="5" bestFit="1" customWidth="1"/>
    <col min="100" max="100" width="11.81640625" style="5" customWidth="1"/>
    <col min="101" max="101" width="12.81640625" style="5" customWidth="1"/>
    <col min="102" max="102" width="11.81640625" style="5" customWidth="1"/>
    <col min="103" max="103" width="13.453125" style="5" customWidth="1"/>
    <col min="104" max="104" width="11.7265625" style="5" customWidth="1"/>
    <col min="105" max="105" width="13.54296875" style="5" customWidth="1"/>
    <col min="106" max="106" width="13.453125" style="5" customWidth="1"/>
    <col min="107" max="107" width="11.453125" style="5" customWidth="1"/>
    <col min="108" max="108" width="11.1796875" style="5" customWidth="1"/>
    <col min="109" max="109" width="11.453125" style="5" customWidth="1"/>
    <col min="110" max="110" width="13.1796875" style="5" customWidth="1"/>
    <col min="111" max="111" width="11.7265625" style="5" customWidth="1"/>
    <col min="112" max="112" width="13" style="5" customWidth="1"/>
    <col min="113" max="113" width="14.1796875" style="5" customWidth="1"/>
    <col min="114" max="114" width="18.81640625" style="5" customWidth="1"/>
    <col min="115" max="115" width="13.54296875" style="5" customWidth="1"/>
    <col min="116" max="116" width="19.453125" style="5" customWidth="1"/>
    <col min="117" max="117" width="17.1796875" style="5" customWidth="1"/>
    <col min="118" max="118" width="10.7265625" style="5" bestFit="1" customWidth="1"/>
    <col min="119" max="139" width="9" style="5" bestFit="1" customWidth="1"/>
    <col min="140" max="16384" width="8.81640625" style="5"/>
  </cols>
  <sheetData>
    <row r="1" spans="1:118" ht="13" x14ac:dyDescent="0.3">
      <c r="A1" s="12"/>
      <c r="B1" s="10"/>
    </row>
    <row r="2" spans="1:118" ht="25" customHeight="1" x14ac:dyDescent="0.3">
      <c r="A2" s="221" t="s">
        <v>141</v>
      </c>
      <c r="B2" s="221"/>
    </row>
    <row r="3" spans="1:118" s="9" customFormat="1" ht="13" thickBot="1" x14ac:dyDescent="0.3">
      <c r="C3" s="11">
        <f>COUNTIF(D3:DN3,"&lt;&gt;"&amp;0)</f>
        <v>2</v>
      </c>
      <c r="D3" s="57">
        <f>(SUM(D40:D41)-D10+D42-D11+SUM(D43:D49)-D12+SUM(D50:D57)-D13+SUM(D58:D62)-D14+SUM(D63:D67)-D15+SUM(D68:D74)-D16)+SUM(D18:D38)-D8</f>
        <v>0</v>
      </c>
      <c r="E3" s="57">
        <f t="shared" ref="E3:BP3" si="0">(SUM(E40:E41)-E10+E42-E11+SUM(E43:E49)-E12+SUM(E50:E57)-E13+SUM(E58:E62)-E14+SUM(E63:E67)-E15+SUM(E68:E74)-E16)+SUM(E18:E38)-E8</f>
        <v>0</v>
      </c>
      <c r="F3" s="57">
        <f t="shared" si="0"/>
        <v>0</v>
      </c>
      <c r="G3" s="57">
        <f t="shared" si="0"/>
        <v>0</v>
      </c>
      <c r="H3" s="57">
        <f t="shared" si="0"/>
        <v>0</v>
      </c>
      <c r="I3" s="57">
        <f t="shared" si="0"/>
        <v>0</v>
      </c>
      <c r="J3" s="57">
        <f t="shared" si="0"/>
        <v>0</v>
      </c>
      <c r="K3" s="57">
        <f t="shared" si="0"/>
        <v>0</v>
      </c>
      <c r="L3" s="57">
        <f t="shared" si="0"/>
        <v>0</v>
      </c>
      <c r="M3" s="57">
        <f t="shared" si="0"/>
        <v>0</v>
      </c>
      <c r="N3" s="57">
        <f t="shared" si="0"/>
        <v>0</v>
      </c>
      <c r="O3" s="57">
        <f t="shared" si="0"/>
        <v>0</v>
      </c>
      <c r="P3" s="57"/>
      <c r="Q3" s="57"/>
      <c r="R3" s="57">
        <f t="shared" si="0"/>
        <v>0</v>
      </c>
      <c r="S3" s="57">
        <f t="shared" si="0"/>
        <v>0</v>
      </c>
      <c r="T3" s="57">
        <f t="shared" si="0"/>
        <v>0</v>
      </c>
      <c r="U3" s="57">
        <f t="shared" si="0"/>
        <v>0</v>
      </c>
      <c r="V3" s="57">
        <f t="shared" si="0"/>
        <v>0</v>
      </c>
      <c r="W3" s="57">
        <f t="shared" si="0"/>
        <v>0</v>
      </c>
      <c r="X3" s="57">
        <f t="shared" si="0"/>
        <v>0</v>
      </c>
      <c r="Y3" s="57">
        <f t="shared" si="0"/>
        <v>0</v>
      </c>
      <c r="Z3" s="57">
        <f t="shared" si="0"/>
        <v>0</v>
      </c>
      <c r="AA3" s="57">
        <f t="shared" si="0"/>
        <v>0</v>
      </c>
      <c r="AB3" s="57">
        <f t="shared" si="0"/>
        <v>0</v>
      </c>
      <c r="AC3" s="57">
        <f t="shared" si="0"/>
        <v>0</v>
      </c>
      <c r="AD3" s="57">
        <f t="shared" si="0"/>
        <v>0</v>
      </c>
      <c r="AE3" s="57">
        <f t="shared" si="0"/>
        <v>0</v>
      </c>
      <c r="AF3" s="57">
        <f t="shared" si="0"/>
        <v>0</v>
      </c>
      <c r="AG3" s="57">
        <f t="shared" si="0"/>
        <v>0</v>
      </c>
      <c r="AH3" s="57">
        <f t="shared" si="0"/>
        <v>0</v>
      </c>
      <c r="AI3" s="57">
        <f t="shared" si="0"/>
        <v>0</v>
      </c>
      <c r="AJ3" s="57">
        <f t="shared" si="0"/>
        <v>0</v>
      </c>
      <c r="AK3" s="57">
        <f t="shared" si="0"/>
        <v>0</v>
      </c>
      <c r="AL3" s="57">
        <f t="shared" si="0"/>
        <v>0</v>
      </c>
      <c r="AM3" s="57">
        <f t="shared" si="0"/>
        <v>0</v>
      </c>
      <c r="AN3" s="57">
        <f t="shared" si="0"/>
        <v>0</v>
      </c>
      <c r="AO3" s="57">
        <f t="shared" si="0"/>
        <v>0</v>
      </c>
      <c r="AP3" s="57">
        <f t="shared" si="0"/>
        <v>0</v>
      </c>
      <c r="AQ3" s="57">
        <f t="shared" si="0"/>
        <v>0</v>
      </c>
      <c r="AR3" s="57">
        <f t="shared" si="0"/>
        <v>0</v>
      </c>
      <c r="AS3" s="57">
        <f t="shared" si="0"/>
        <v>0</v>
      </c>
      <c r="AT3" s="57">
        <f t="shared" si="0"/>
        <v>0</v>
      </c>
      <c r="AU3" s="57">
        <f t="shared" si="0"/>
        <v>0</v>
      </c>
      <c r="AV3" s="57">
        <f t="shared" si="0"/>
        <v>0</v>
      </c>
      <c r="AW3" s="57">
        <f t="shared" si="0"/>
        <v>0</v>
      </c>
      <c r="AX3" s="57">
        <f t="shared" si="0"/>
        <v>0</v>
      </c>
      <c r="AY3" s="57">
        <f t="shared" si="0"/>
        <v>0</v>
      </c>
      <c r="AZ3" s="57">
        <f t="shared" si="0"/>
        <v>0</v>
      </c>
      <c r="BA3" s="57">
        <f t="shared" si="0"/>
        <v>0</v>
      </c>
      <c r="BB3" s="57">
        <f t="shared" si="0"/>
        <v>0</v>
      </c>
      <c r="BC3" s="57">
        <f t="shared" si="0"/>
        <v>0</v>
      </c>
      <c r="BD3" s="57">
        <f t="shared" si="0"/>
        <v>0</v>
      </c>
      <c r="BE3" s="57">
        <f t="shared" si="0"/>
        <v>0</v>
      </c>
      <c r="BF3" s="57">
        <f t="shared" si="0"/>
        <v>0</v>
      </c>
      <c r="BG3" s="57">
        <f t="shared" si="0"/>
        <v>0</v>
      </c>
      <c r="BH3" s="57">
        <f t="shared" si="0"/>
        <v>0</v>
      </c>
      <c r="BI3" s="57">
        <f t="shared" si="0"/>
        <v>0</v>
      </c>
      <c r="BJ3" s="57">
        <f t="shared" si="0"/>
        <v>0</v>
      </c>
      <c r="BK3" s="57">
        <f t="shared" si="0"/>
        <v>0</v>
      </c>
      <c r="BL3" s="57">
        <f t="shared" si="0"/>
        <v>0</v>
      </c>
      <c r="BM3" s="57">
        <f t="shared" si="0"/>
        <v>0</v>
      </c>
      <c r="BN3" s="57">
        <f t="shared" si="0"/>
        <v>0</v>
      </c>
      <c r="BO3" s="57">
        <f t="shared" si="0"/>
        <v>0</v>
      </c>
      <c r="BP3" s="57">
        <f t="shared" si="0"/>
        <v>0</v>
      </c>
      <c r="BQ3" s="57">
        <f t="shared" ref="BQ3:DN3" si="1">(SUM(BQ40:BQ41)-BQ10+BQ42-BQ11+SUM(BQ43:BQ49)-BQ12+SUM(BQ50:BQ57)-BQ13+SUM(BQ58:BQ62)-BQ14+SUM(BQ63:BQ67)-BQ15+SUM(BQ68:BQ74)-BQ16)+SUM(BQ18:BQ38)-BQ8</f>
        <v>0</v>
      </c>
      <c r="BR3" s="57">
        <f t="shared" si="1"/>
        <v>0</v>
      </c>
      <c r="BS3" s="57">
        <f t="shared" si="1"/>
        <v>0</v>
      </c>
      <c r="BT3" s="57">
        <f t="shared" si="1"/>
        <v>0</v>
      </c>
      <c r="BU3" s="57">
        <f t="shared" si="1"/>
        <v>0</v>
      </c>
      <c r="BV3" s="57">
        <f t="shared" si="1"/>
        <v>0</v>
      </c>
      <c r="BW3" s="57">
        <f t="shared" si="1"/>
        <v>0</v>
      </c>
      <c r="BX3" s="57">
        <f t="shared" si="1"/>
        <v>0</v>
      </c>
      <c r="BY3" s="57">
        <f t="shared" si="1"/>
        <v>0</v>
      </c>
      <c r="BZ3" s="57">
        <f t="shared" si="1"/>
        <v>0</v>
      </c>
      <c r="CA3" s="57">
        <f t="shared" si="1"/>
        <v>0</v>
      </c>
      <c r="CB3" s="57">
        <f t="shared" si="1"/>
        <v>0</v>
      </c>
      <c r="CC3" s="57">
        <f t="shared" si="1"/>
        <v>0</v>
      </c>
      <c r="CD3" s="57">
        <f t="shared" si="1"/>
        <v>0</v>
      </c>
      <c r="CE3" s="57">
        <f t="shared" si="1"/>
        <v>0</v>
      </c>
      <c r="CF3" s="57">
        <f t="shared" si="1"/>
        <v>0</v>
      </c>
      <c r="CG3" s="57">
        <f t="shared" si="1"/>
        <v>0</v>
      </c>
      <c r="CH3" s="57">
        <f t="shared" si="1"/>
        <v>0</v>
      </c>
      <c r="CI3" s="57">
        <f t="shared" si="1"/>
        <v>0</v>
      </c>
      <c r="CJ3" s="57">
        <f t="shared" si="1"/>
        <v>0</v>
      </c>
      <c r="CK3" s="57">
        <f t="shared" si="1"/>
        <v>0</v>
      </c>
      <c r="CL3" s="57">
        <f t="shared" si="1"/>
        <v>0</v>
      </c>
      <c r="CM3" s="57">
        <f t="shared" si="1"/>
        <v>0</v>
      </c>
      <c r="CN3" s="57">
        <f t="shared" si="1"/>
        <v>0</v>
      </c>
      <c r="CO3" s="57">
        <f t="shared" si="1"/>
        <v>0</v>
      </c>
      <c r="CP3" s="57">
        <f t="shared" si="1"/>
        <v>0</v>
      </c>
      <c r="CQ3" s="57">
        <f t="shared" si="1"/>
        <v>0</v>
      </c>
      <c r="CR3" s="57">
        <f t="shared" si="1"/>
        <v>0</v>
      </c>
      <c r="CS3" s="57">
        <f t="shared" si="1"/>
        <v>0</v>
      </c>
      <c r="CT3" s="57">
        <f t="shared" si="1"/>
        <v>0</v>
      </c>
      <c r="CU3" s="57">
        <f t="shared" si="1"/>
        <v>0</v>
      </c>
      <c r="CV3" s="57">
        <f t="shared" si="1"/>
        <v>0</v>
      </c>
      <c r="CW3" s="57">
        <f t="shared" si="1"/>
        <v>0</v>
      </c>
      <c r="CX3" s="57">
        <f t="shared" si="1"/>
        <v>0</v>
      </c>
      <c r="CY3" s="57">
        <f t="shared" si="1"/>
        <v>0</v>
      </c>
      <c r="CZ3" s="57">
        <f t="shared" si="1"/>
        <v>0</v>
      </c>
      <c r="DA3" s="57">
        <f t="shared" si="1"/>
        <v>0</v>
      </c>
      <c r="DB3" s="57">
        <f t="shared" si="1"/>
        <v>0</v>
      </c>
      <c r="DC3" s="57">
        <f t="shared" si="1"/>
        <v>0</v>
      </c>
      <c r="DD3" s="57">
        <f t="shared" si="1"/>
        <v>0</v>
      </c>
      <c r="DE3" s="57">
        <f t="shared" si="1"/>
        <v>0</v>
      </c>
      <c r="DF3" s="57">
        <f t="shared" si="1"/>
        <v>0</v>
      </c>
      <c r="DG3" s="57">
        <f t="shared" si="1"/>
        <v>0</v>
      </c>
      <c r="DH3" s="57">
        <f t="shared" si="1"/>
        <v>0</v>
      </c>
      <c r="DI3" s="57">
        <f t="shared" si="1"/>
        <v>0</v>
      </c>
      <c r="DJ3" s="57">
        <f t="shared" si="1"/>
        <v>0</v>
      </c>
      <c r="DK3" s="57">
        <f t="shared" si="1"/>
        <v>0</v>
      </c>
      <c r="DL3" s="57">
        <f t="shared" si="1"/>
        <v>0</v>
      </c>
      <c r="DM3" s="57">
        <f t="shared" si="1"/>
        <v>0</v>
      </c>
      <c r="DN3" s="57">
        <f t="shared" si="1"/>
        <v>0</v>
      </c>
    </row>
    <row r="4" spans="1:118" ht="13.5" thickBot="1" x14ac:dyDescent="0.35">
      <c r="A4" s="5" t="s">
        <v>123</v>
      </c>
      <c r="B4" s="26">
        <v>44317</v>
      </c>
      <c r="C4" s="27"/>
      <c r="D4" s="224" t="s">
        <v>544</v>
      </c>
      <c r="E4" s="225"/>
      <c r="F4" s="225"/>
      <c r="G4" s="225"/>
      <c r="H4" s="225"/>
      <c r="I4" s="225"/>
      <c r="J4" s="222" t="s">
        <v>546</v>
      </c>
      <c r="K4" s="223"/>
      <c r="L4" s="223"/>
      <c r="M4" s="223"/>
      <c r="N4" s="223"/>
      <c r="O4" s="223"/>
      <c r="P4" s="223"/>
      <c r="Q4" s="223"/>
      <c r="R4" s="223"/>
      <c r="S4" s="223"/>
      <c r="T4" s="223"/>
      <c r="U4" s="222" t="s">
        <v>565</v>
      </c>
      <c r="V4" s="223"/>
      <c r="W4" s="223"/>
      <c r="X4" s="223"/>
      <c r="Y4" s="223"/>
      <c r="Z4" s="223"/>
      <c r="AA4" s="222" t="s">
        <v>575</v>
      </c>
      <c r="AB4" s="223"/>
      <c r="AC4" s="223"/>
      <c r="AD4" s="223"/>
      <c r="AE4" s="223"/>
      <c r="AF4" s="223"/>
      <c r="AG4" s="223"/>
      <c r="AH4" s="223"/>
      <c r="AI4" s="223"/>
      <c r="AJ4" s="223"/>
      <c r="AK4" s="223"/>
      <c r="AL4" s="223"/>
      <c r="AM4" s="223"/>
      <c r="AN4" s="223"/>
      <c r="AO4" s="223"/>
      <c r="AP4" s="223"/>
      <c r="AQ4" s="223"/>
      <c r="AR4" s="223"/>
      <c r="AS4" s="223"/>
      <c r="AT4" s="222" t="s">
        <v>608</v>
      </c>
      <c r="AU4" s="223"/>
      <c r="AV4" s="223"/>
      <c r="AW4" s="223"/>
      <c r="AX4" s="223"/>
      <c r="AY4" s="223"/>
      <c r="AZ4" s="223"/>
      <c r="BA4" s="223"/>
      <c r="BB4" s="223"/>
      <c r="BC4" s="223"/>
      <c r="BD4" s="223"/>
      <c r="BE4" s="223"/>
      <c r="BF4" s="223"/>
      <c r="BG4" s="223"/>
      <c r="BH4" s="223"/>
      <c r="BI4" s="222" t="s">
        <v>666</v>
      </c>
      <c r="BJ4" s="223"/>
      <c r="BK4" s="223"/>
      <c r="BL4" s="223"/>
      <c r="BM4" s="223"/>
      <c r="BN4" s="223"/>
      <c r="BO4" s="223"/>
      <c r="BP4" s="223"/>
      <c r="BQ4" s="223"/>
      <c r="BR4" s="223"/>
      <c r="BS4" s="223"/>
      <c r="BT4" s="223"/>
      <c r="BU4" s="223"/>
      <c r="BV4" s="223"/>
      <c r="BW4" s="222" t="s">
        <v>668</v>
      </c>
      <c r="BX4" s="223"/>
      <c r="BY4" s="223"/>
      <c r="BZ4" s="226" t="s">
        <v>676</v>
      </c>
      <c r="CA4" s="223"/>
      <c r="CB4" s="223"/>
      <c r="CC4" s="223"/>
      <c r="CD4" s="223"/>
      <c r="CE4" s="223"/>
      <c r="CF4" s="223"/>
      <c r="CG4" s="223"/>
      <c r="CH4" s="223"/>
      <c r="CI4" s="223"/>
      <c r="CJ4" s="223"/>
      <c r="CK4" s="223"/>
      <c r="CL4" s="223"/>
      <c r="CM4" s="223"/>
      <c r="CN4" s="223"/>
      <c r="CO4" s="223"/>
      <c r="CP4" s="223"/>
      <c r="CQ4" s="223"/>
      <c r="CR4" s="223"/>
      <c r="CS4" s="223"/>
      <c r="CT4" s="223"/>
      <c r="CU4" s="223"/>
      <c r="CV4" s="223"/>
      <c r="CW4" s="222" t="s">
        <v>719</v>
      </c>
      <c r="CX4" s="223"/>
      <c r="CY4" s="223"/>
      <c r="CZ4" s="223"/>
      <c r="DA4" s="223"/>
      <c r="DB4" s="223"/>
      <c r="DC4" s="223"/>
      <c r="DD4" s="223"/>
      <c r="DE4" s="223"/>
      <c r="DF4" s="223"/>
      <c r="DG4" s="223"/>
      <c r="DH4" s="223"/>
      <c r="DI4" s="223"/>
      <c r="DJ4" s="223"/>
      <c r="DK4" s="223"/>
      <c r="DL4" s="223"/>
      <c r="DM4" s="223"/>
      <c r="DN4" s="223"/>
    </row>
    <row r="5" spans="1:118" x14ac:dyDescent="0.25">
      <c r="A5" s="54"/>
      <c r="B5" s="54"/>
      <c r="D5" s="44" t="s">
        <v>756</v>
      </c>
      <c r="E5" s="44" t="s">
        <v>757</v>
      </c>
      <c r="F5" s="44" t="s">
        <v>758</v>
      </c>
      <c r="G5" s="44" t="s">
        <v>759</v>
      </c>
      <c r="H5" s="44" t="s">
        <v>760</v>
      </c>
      <c r="I5" s="44" t="s">
        <v>761</v>
      </c>
      <c r="J5" s="44" t="s">
        <v>548</v>
      </c>
      <c r="K5" s="44" t="s">
        <v>549</v>
      </c>
      <c r="L5" s="44" t="s">
        <v>550</v>
      </c>
      <c r="M5" s="44" t="s">
        <v>551</v>
      </c>
      <c r="N5" s="44" t="s">
        <v>552</v>
      </c>
      <c r="O5" s="44" t="s">
        <v>553</v>
      </c>
      <c r="P5" s="44" t="s">
        <v>554</v>
      </c>
      <c r="Q5" s="44" t="s">
        <v>555</v>
      </c>
      <c r="R5" s="44" t="s">
        <v>556</v>
      </c>
      <c r="S5" s="44" t="s">
        <v>557</v>
      </c>
      <c r="T5" s="44" t="s">
        <v>558</v>
      </c>
      <c r="U5" s="44" t="s">
        <v>566</v>
      </c>
      <c r="V5" s="44" t="s">
        <v>567</v>
      </c>
      <c r="W5" s="44" t="s">
        <v>568</v>
      </c>
      <c r="X5" s="44" t="s">
        <v>569</v>
      </c>
      <c r="Y5" s="44" t="s">
        <v>570</v>
      </c>
      <c r="Z5" s="44" t="s">
        <v>571</v>
      </c>
      <c r="AA5" s="44" t="s">
        <v>576</v>
      </c>
      <c r="AB5" s="44" t="s">
        <v>577</v>
      </c>
      <c r="AC5" s="44" t="s">
        <v>578</v>
      </c>
      <c r="AD5" s="44" t="s">
        <v>579</v>
      </c>
      <c r="AE5" s="44" t="s">
        <v>580</v>
      </c>
      <c r="AF5" s="44" t="s">
        <v>581</v>
      </c>
      <c r="AG5" s="44" t="s">
        <v>582</v>
      </c>
      <c r="AH5" s="44" t="s">
        <v>583</v>
      </c>
      <c r="AI5" s="44" t="s">
        <v>584</v>
      </c>
      <c r="AJ5" s="44" t="s">
        <v>585</v>
      </c>
      <c r="AK5" s="44" t="s">
        <v>586</v>
      </c>
      <c r="AL5" s="44" t="s">
        <v>587</v>
      </c>
      <c r="AM5" s="44" t="s">
        <v>588</v>
      </c>
      <c r="AN5" s="44" t="s">
        <v>589</v>
      </c>
      <c r="AO5" s="44" t="s">
        <v>590</v>
      </c>
      <c r="AP5" s="44" t="s">
        <v>591</v>
      </c>
      <c r="AQ5" s="44" t="s">
        <v>592</v>
      </c>
      <c r="AR5" s="44" t="s">
        <v>593</v>
      </c>
      <c r="AS5" s="44" t="s">
        <v>594</v>
      </c>
      <c r="AT5" s="44" t="s">
        <v>609</v>
      </c>
      <c r="AU5" s="44" t="s">
        <v>610</v>
      </c>
      <c r="AV5" s="44" t="s">
        <v>611</v>
      </c>
      <c r="AW5" s="44" t="s">
        <v>612</v>
      </c>
      <c r="AX5" s="44" t="s">
        <v>613</v>
      </c>
      <c r="AY5" s="44" t="s">
        <v>615</v>
      </c>
      <c r="AZ5" s="44" t="s">
        <v>616</v>
      </c>
      <c r="BA5" s="44" t="s">
        <v>618</v>
      </c>
      <c r="BB5" s="44" t="s">
        <v>619</v>
      </c>
      <c r="BC5" s="44" t="s">
        <v>620</v>
      </c>
      <c r="BD5" s="44" t="s">
        <v>621</v>
      </c>
      <c r="BE5" s="44" t="s">
        <v>622</v>
      </c>
      <c r="BF5" s="44" t="s">
        <v>623</v>
      </c>
      <c r="BG5" s="44" t="s">
        <v>624</v>
      </c>
      <c r="BH5" s="44" t="s">
        <v>625</v>
      </c>
      <c r="BI5" s="44" t="s">
        <v>626</v>
      </c>
      <c r="BJ5" s="44" t="s">
        <v>642</v>
      </c>
      <c r="BK5" s="44" t="s">
        <v>643</v>
      </c>
      <c r="BL5" s="44" t="s">
        <v>644</v>
      </c>
      <c r="BM5" s="44" t="s">
        <v>645</v>
      </c>
      <c r="BN5" s="44" t="s">
        <v>646</v>
      </c>
      <c r="BO5" s="44" t="s">
        <v>647</v>
      </c>
      <c r="BP5" s="44" t="s">
        <v>648</v>
      </c>
      <c r="BQ5" s="44" t="s">
        <v>649</v>
      </c>
      <c r="BR5" s="44" t="s">
        <v>650</v>
      </c>
      <c r="BS5" s="44" t="s">
        <v>651</v>
      </c>
      <c r="BT5" s="44" t="s">
        <v>652</v>
      </c>
      <c r="BU5" s="44" t="s">
        <v>653</v>
      </c>
      <c r="BV5" s="44" t="s">
        <v>654</v>
      </c>
      <c r="BW5" s="44" t="s">
        <v>669</v>
      </c>
      <c r="BX5" s="44" t="s">
        <v>670</v>
      </c>
      <c r="BY5" s="44" t="s">
        <v>671</v>
      </c>
      <c r="BZ5" s="44" t="s">
        <v>675</v>
      </c>
      <c r="CA5" s="44" t="s">
        <v>678</v>
      </c>
      <c r="CB5" s="44" t="s">
        <v>679</v>
      </c>
      <c r="CC5" s="44" t="s">
        <v>680</v>
      </c>
      <c r="CD5" s="44" t="s">
        <v>681</v>
      </c>
      <c r="CE5" s="44" t="s">
        <v>682</v>
      </c>
      <c r="CF5" s="44" t="s">
        <v>683</v>
      </c>
      <c r="CG5" s="44" t="s">
        <v>684</v>
      </c>
      <c r="CH5" s="44" t="s">
        <v>685</v>
      </c>
      <c r="CI5" s="44" t="s">
        <v>686</v>
      </c>
      <c r="CJ5" s="44" t="s">
        <v>687</v>
      </c>
      <c r="CK5" s="44" t="s">
        <v>688</v>
      </c>
      <c r="CL5" s="44" t="s">
        <v>689</v>
      </c>
      <c r="CM5" s="44" t="s">
        <v>690</v>
      </c>
      <c r="CN5" s="44" t="s">
        <v>691</v>
      </c>
      <c r="CO5" s="44" t="s">
        <v>692</v>
      </c>
      <c r="CP5" s="44" t="s">
        <v>693</v>
      </c>
      <c r="CQ5" s="44" t="s">
        <v>694</v>
      </c>
      <c r="CR5" s="44" t="s">
        <v>695</v>
      </c>
      <c r="CS5" s="44" t="s">
        <v>696</v>
      </c>
      <c r="CT5" s="44" t="s">
        <v>697</v>
      </c>
      <c r="CU5" s="44" t="s">
        <v>698</v>
      </c>
      <c r="CV5" s="44" t="s">
        <v>699</v>
      </c>
      <c r="CW5" s="44" t="s">
        <v>720</v>
      </c>
      <c r="CX5" s="44" t="s">
        <v>721</v>
      </c>
      <c r="CY5" s="44" t="s">
        <v>722</v>
      </c>
      <c r="CZ5" s="44" t="s">
        <v>723</v>
      </c>
      <c r="DA5" s="44" t="s">
        <v>724</v>
      </c>
      <c r="DB5" s="44" t="s">
        <v>725</v>
      </c>
      <c r="DC5" s="44" t="s">
        <v>726</v>
      </c>
      <c r="DD5" s="44" t="s">
        <v>727</v>
      </c>
      <c r="DE5" s="44" t="s">
        <v>728</v>
      </c>
      <c r="DF5" s="44" t="s">
        <v>729</v>
      </c>
      <c r="DG5" s="44" t="s">
        <v>730</v>
      </c>
      <c r="DH5" s="44" t="s">
        <v>731</v>
      </c>
      <c r="DI5" s="44" t="s">
        <v>732</v>
      </c>
      <c r="DJ5" s="44" t="s">
        <v>733</v>
      </c>
      <c r="DK5" s="44" t="s">
        <v>734</v>
      </c>
      <c r="DL5" s="44" t="s">
        <v>735</v>
      </c>
      <c r="DM5" s="44" t="s">
        <v>736</v>
      </c>
      <c r="DN5" s="44" t="s">
        <v>737</v>
      </c>
    </row>
    <row r="6" spans="1:118" s="15" customFormat="1" ht="140.5" customHeight="1" x14ac:dyDescent="0.25">
      <c r="B6" s="24"/>
      <c r="C6" s="24"/>
      <c r="D6" s="45" t="s">
        <v>4</v>
      </c>
      <c r="E6" s="45" t="s">
        <v>5</v>
      </c>
      <c r="F6" s="45" t="s">
        <v>7</v>
      </c>
      <c r="G6" s="46" t="s">
        <v>545</v>
      </c>
      <c r="H6" s="46" t="s">
        <v>14</v>
      </c>
      <c r="I6" s="46" t="s">
        <v>17</v>
      </c>
      <c r="J6" s="46" t="s">
        <v>547</v>
      </c>
      <c r="K6" s="46" t="s">
        <v>18</v>
      </c>
      <c r="L6" s="46" t="s">
        <v>20</v>
      </c>
      <c r="M6" s="46" t="s">
        <v>559</v>
      </c>
      <c r="N6" s="46" t="s">
        <v>23</v>
      </c>
      <c r="O6" s="46" t="s">
        <v>843</v>
      </c>
      <c r="P6" s="46" t="s">
        <v>844</v>
      </c>
      <c r="Q6" s="46" t="s">
        <v>845</v>
      </c>
      <c r="R6" s="46" t="s">
        <v>846</v>
      </c>
      <c r="S6" s="46" t="s">
        <v>563</v>
      </c>
      <c r="T6" s="46" t="s">
        <v>847</v>
      </c>
      <c r="U6" s="46" t="s">
        <v>27</v>
      </c>
      <c r="V6" s="46" t="s">
        <v>28</v>
      </c>
      <c r="W6" s="46" t="s">
        <v>572</v>
      </c>
      <c r="X6" s="46" t="s">
        <v>573</v>
      </c>
      <c r="Y6" s="46" t="s">
        <v>574</v>
      </c>
      <c r="Z6" s="46" t="s">
        <v>29</v>
      </c>
      <c r="AA6" s="46" t="s">
        <v>595</v>
      </c>
      <c r="AB6" s="46" t="s">
        <v>34</v>
      </c>
      <c r="AC6" s="46" t="s">
        <v>444</v>
      </c>
      <c r="AD6" s="46" t="s">
        <v>37</v>
      </c>
      <c r="AE6" s="46" t="s">
        <v>38</v>
      </c>
      <c r="AF6" s="46" t="s">
        <v>39</v>
      </c>
      <c r="AG6" s="46" t="s">
        <v>40</v>
      </c>
      <c r="AH6" s="46" t="s">
        <v>596</v>
      </c>
      <c r="AI6" s="46" t="s">
        <v>597</v>
      </c>
      <c r="AJ6" s="46" t="s">
        <v>598</v>
      </c>
      <c r="AK6" s="46" t="s">
        <v>599</v>
      </c>
      <c r="AL6" s="46" t="s">
        <v>600</v>
      </c>
      <c r="AM6" s="73" t="s">
        <v>834</v>
      </c>
      <c r="AN6" s="73" t="s">
        <v>835</v>
      </c>
      <c r="AO6" s="73" t="s">
        <v>836</v>
      </c>
      <c r="AP6" s="73" t="s">
        <v>837</v>
      </c>
      <c r="AQ6" s="46" t="s">
        <v>605</v>
      </c>
      <c r="AR6" s="46" t="s">
        <v>606</v>
      </c>
      <c r="AS6" s="46" t="s">
        <v>607</v>
      </c>
      <c r="AT6" s="46" t="s">
        <v>627</v>
      </c>
      <c r="AU6" s="46" t="s">
        <v>628</v>
      </c>
      <c r="AV6" s="46" t="s">
        <v>137</v>
      </c>
      <c r="AW6" s="46" t="s">
        <v>629</v>
      </c>
      <c r="AX6" s="46" t="s">
        <v>630</v>
      </c>
      <c r="AY6" s="46" t="s">
        <v>632</v>
      </c>
      <c r="AZ6" s="46" t="s">
        <v>633</v>
      </c>
      <c r="BA6" s="46" t="s">
        <v>635</v>
      </c>
      <c r="BB6" s="46" t="s">
        <v>636</v>
      </c>
      <c r="BC6" s="74" t="s">
        <v>838</v>
      </c>
      <c r="BD6" s="74" t="s">
        <v>839</v>
      </c>
      <c r="BE6" s="74" t="s">
        <v>840</v>
      </c>
      <c r="BF6" s="46" t="s">
        <v>640</v>
      </c>
      <c r="BG6" s="46" t="s">
        <v>138</v>
      </c>
      <c r="BH6" s="46" t="s">
        <v>641</v>
      </c>
      <c r="BI6" s="46" t="s">
        <v>139</v>
      </c>
      <c r="BJ6" s="46" t="s">
        <v>667</v>
      </c>
      <c r="BK6" s="46" t="s">
        <v>655</v>
      </c>
      <c r="BL6" s="46" t="s">
        <v>656</v>
      </c>
      <c r="BM6" s="46" t="s">
        <v>657</v>
      </c>
      <c r="BN6" s="46" t="s">
        <v>658</v>
      </c>
      <c r="BO6" s="46" t="s">
        <v>659</v>
      </c>
      <c r="BP6" s="46" t="s">
        <v>848</v>
      </c>
      <c r="BQ6" s="46" t="s">
        <v>84</v>
      </c>
      <c r="BR6" s="46" t="s">
        <v>661</v>
      </c>
      <c r="BS6" s="46" t="s">
        <v>662</v>
      </c>
      <c r="BT6" s="46" t="s">
        <v>663</v>
      </c>
      <c r="BU6" s="46" t="s">
        <v>849</v>
      </c>
      <c r="BV6" s="46" t="s">
        <v>665</v>
      </c>
      <c r="BW6" s="46" t="s">
        <v>672</v>
      </c>
      <c r="BX6" s="46" t="s">
        <v>673</v>
      </c>
      <c r="BY6" s="46" t="s">
        <v>674</v>
      </c>
      <c r="BZ6" s="46" t="s">
        <v>677</v>
      </c>
      <c r="CA6" s="46" t="s">
        <v>700</v>
      </c>
      <c r="CB6" s="46" t="s">
        <v>701</v>
      </c>
      <c r="CC6" s="46" t="s">
        <v>85</v>
      </c>
      <c r="CD6" s="46" t="s">
        <v>702</v>
      </c>
      <c r="CE6" s="46" t="s">
        <v>86</v>
      </c>
      <c r="CF6" s="46" t="s">
        <v>703</v>
      </c>
      <c r="CG6" s="46" t="s">
        <v>704</v>
      </c>
      <c r="CH6" s="46" t="s">
        <v>705</v>
      </c>
      <c r="CI6" s="46" t="s">
        <v>706</v>
      </c>
      <c r="CJ6" s="46" t="s">
        <v>707</v>
      </c>
      <c r="CK6" s="46" t="s">
        <v>708</v>
      </c>
      <c r="CL6" s="46" t="s">
        <v>709</v>
      </c>
      <c r="CM6" s="46" t="s">
        <v>710</v>
      </c>
      <c r="CN6" s="46" t="s">
        <v>711</v>
      </c>
      <c r="CO6" s="46" t="s">
        <v>712</v>
      </c>
      <c r="CP6" s="46" t="s">
        <v>713</v>
      </c>
      <c r="CQ6" s="46" t="s">
        <v>718</v>
      </c>
      <c r="CR6" s="46" t="s">
        <v>714</v>
      </c>
      <c r="CS6" s="46" t="s">
        <v>715</v>
      </c>
      <c r="CT6" s="46" t="s">
        <v>716</v>
      </c>
      <c r="CU6" s="46" t="s">
        <v>87</v>
      </c>
      <c r="CV6" s="46" t="s">
        <v>717</v>
      </c>
      <c r="CW6" s="46" t="s">
        <v>738</v>
      </c>
      <c r="CX6" s="46" t="s">
        <v>739</v>
      </c>
      <c r="CY6" s="46" t="s">
        <v>740</v>
      </c>
      <c r="CZ6" s="46" t="s">
        <v>741</v>
      </c>
      <c r="DA6" s="46" t="s">
        <v>742</v>
      </c>
      <c r="DB6" s="46" t="s">
        <v>743</v>
      </c>
      <c r="DC6" s="46" t="s">
        <v>744</v>
      </c>
      <c r="DD6" s="46" t="s">
        <v>745</v>
      </c>
      <c r="DE6" s="46" t="s">
        <v>746</v>
      </c>
      <c r="DF6" s="46" t="s">
        <v>747</v>
      </c>
      <c r="DG6" s="46" t="s">
        <v>748</v>
      </c>
      <c r="DH6" s="46" t="s">
        <v>749</v>
      </c>
      <c r="DI6" s="46" t="s">
        <v>750</v>
      </c>
      <c r="DJ6" s="46" t="s">
        <v>751</v>
      </c>
      <c r="DK6" s="46" t="s">
        <v>752</v>
      </c>
      <c r="DL6" s="46" t="s">
        <v>753</v>
      </c>
      <c r="DM6" s="47" t="s">
        <v>754</v>
      </c>
      <c r="DN6" s="46" t="s">
        <v>755</v>
      </c>
    </row>
    <row r="7" spans="1:118" ht="3" customHeight="1" x14ac:dyDescent="0.25">
      <c r="A7" s="16"/>
      <c r="C7" s="13"/>
    </row>
    <row r="8" spans="1:118" ht="14.5" x14ac:dyDescent="0.25">
      <c r="A8" s="29" t="str">
        <f>IF(Refs!A2="","",Refs!A2)</f>
        <v>*</v>
      </c>
      <c r="B8" s="5" t="str">
        <f>IF(Refs!B2="","",Refs!B2)</f>
        <v>England</v>
      </c>
      <c r="C8" s="13" t="str">
        <f>IF(Refs!D2="","",Refs!D2)</f>
        <v>National</v>
      </c>
      <c r="D8" s="58">
        <f>SUMIFS(Raw!$H:$H,Raw!$A:$A,$B$4,Raw!$G:$G,Month!D$5,Raw!$E:$E,Month!$A8)</f>
        <v>2097324</v>
      </c>
      <c r="E8" s="58">
        <f>SUMIFS(Raw!$H:$H,Raw!$A:$A,$B$4,Raw!$G:$G,Month!E$5,Raw!$E:$E,Month!$A8)</f>
        <v>1242096</v>
      </c>
      <c r="F8" s="58">
        <f>SUMIFS(Raw!$H:$H,Raw!$A:$A,$B$4,Raw!$G:$G,Month!F$5,Raw!$E:$E,Month!$A8)</f>
        <v>1819553</v>
      </c>
      <c r="G8" s="58">
        <f>SUMIFS(Raw!$H:$H,Raw!$A:$A,$B$4,Raw!$G:$G,Month!G$5,Raw!$E:$E,Month!$A8)</f>
        <v>11777</v>
      </c>
      <c r="H8" s="58">
        <f>SUMIFS(Raw!$H:$H,Raw!$A:$A,$B$4,Raw!$G:$G,Month!H$5,Raw!$E:$E,Month!$A8)</f>
        <v>61193</v>
      </c>
      <c r="I8" s="58">
        <f>SUMIFS(Raw!$H:$H,Raw!$A:$A,$B$4,Raw!$G:$G,Month!I$5,Raw!$E:$E,Month!$A8)</f>
        <v>26507</v>
      </c>
      <c r="J8" s="58">
        <f>SUMIFS(Raw!$H:$H,Raw!$A:$A,$B$4,Raw!$G:$G,Month!J$5,Raw!$E:$E,Month!$A8)</f>
        <v>1183663</v>
      </c>
      <c r="K8" s="58">
        <f>SUMIFS(Raw!$H:$H,Raw!$A:$A,$B$4,Raw!$G:$G,Month!K$5,Raw!$E:$E,Month!$A8)</f>
        <v>200226</v>
      </c>
      <c r="L8" s="58">
        <f>SUMIFS(Raw!$H:$H,Raw!$A:$A,$B$4,Raw!$G:$G,Month!L$5,Raw!$E:$E,Month!$A8)</f>
        <v>38582</v>
      </c>
      <c r="M8" s="58">
        <f>SUMIFS(Raw!$H:$H,Raw!$A:$A,$B$4,Raw!$G:$G,Month!M$5,Raw!$E:$E,Month!$A8)</f>
        <v>25858</v>
      </c>
      <c r="N8" s="58">
        <f>SUMIFS(Raw!$H:$H,Raw!$A:$A,$B$4,Raw!$G:$G,Month!N$5,Raw!$E:$E,Month!$A8)</f>
        <v>109587</v>
      </c>
      <c r="O8" s="58">
        <f>SUMIFS(Raw!$H:$H,Raw!$A:$A,$B$4,Raw!$G:$G,Month!O$5,Raw!$E:$E,Month!$A8)</f>
        <v>232450308</v>
      </c>
      <c r="P8" s="201"/>
      <c r="Q8" s="201"/>
      <c r="R8" s="58">
        <f>SUMIFS(Raw!$H:$H,Raw!$A:$A,$B$4,Raw!$G:$G,Month!R$5,Raw!$E:$E,Month!$A8)</f>
        <v>34639697</v>
      </c>
      <c r="S8" s="58">
        <f>SUMIFS(Raw!$H:$H,Raw!$A:$A,$B$4,Raw!$G:$G,Month!S$5,Raw!$E:$E,Month!$A8)</f>
        <v>440857</v>
      </c>
      <c r="T8" s="58">
        <f>SUMIFS(Raw!$H:$H,Raw!$A:$A,$B$4,Raw!$G:$G,Month!T$5,Raw!$E:$E,Month!$A8)</f>
        <v>2019701214</v>
      </c>
      <c r="U8" s="58">
        <f>SUMIFS(Raw!$H:$H,Raw!$A:$A,$B$4,Raw!$G:$G,Month!U$5,Raw!$E:$E,Month!$A8)</f>
        <v>1663747</v>
      </c>
      <c r="V8" s="58">
        <f>SUMIFS(Raw!$H:$H,Raw!$A:$A,$B$4,Raw!$G:$G,Month!V$5,Raw!$E:$E,Month!$A8)</f>
        <v>49535</v>
      </c>
      <c r="W8" s="58">
        <f>SUMIFS(Raw!$H:$H,Raw!$A:$A,$B$4,Raw!$G:$G,Month!W$5,Raw!$E:$E,Month!$A8)</f>
        <v>919195</v>
      </c>
      <c r="X8" s="58">
        <f>SUMIFS(Raw!$H:$H,Raw!$A:$A,$B$4,Raw!$G:$G,Month!X$5,Raw!$E:$E,Month!$A8)</f>
        <v>377911</v>
      </c>
      <c r="Y8" s="58">
        <f>SUMIFS(Raw!$H:$H,Raw!$A:$A,$B$4,Raw!$G:$G,Month!Y$5,Raw!$E:$E,Month!$A8)</f>
        <v>252778</v>
      </c>
      <c r="Z8" s="58">
        <f>SUMIFS(Raw!$H:$H,Raw!$A:$A,$B$4,Raw!$G:$G,Month!Z$5,Raw!$E:$E,Month!$A8)</f>
        <v>64328</v>
      </c>
      <c r="AA8" s="58">
        <f>SUMIFS(Raw!$H:$H,Raw!$A:$A,$B$4,Raw!$G:$G,Month!AA$5,Raw!$E:$E,Month!$A8)</f>
        <v>775012</v>
      </c>
      <c r="AB8" s="58">
        <f>SUMIFS(Raw!$H:$H,Raw!$A:$A,$B$4,Raw!$G:$G,Month!AB$5,Raw!$E:$E,Month!$A8)</f>
        <v>224834</v>
      </c>
      <c r="AC8" s="58">
        <f>SUMIFS(Raw!$H:$H,Raw!$A:$A,$B$4,Raw!$G:$G,Month!AC$5,Raw!$E:$E,Month!$A8)</f>
        <v>60994</v>
      </c>
      <c r="AD8" s="58">
        <f>SUMIFS(Raw!$H:$H,Raw!$A:$A,$B$4,Raw!$G:$G,Month!AD$5,Raw!$E:$E,Month!$A8)</f>
        <v>3377</v>
      </c>
      <c r="AE8" s="58">
        <f>SUMIFS(Raw!$H:$H,Raw!$A:$A,$B$4,Raw!$G:$G,Month!AE$5,Raw!$E:$E,Month!$A8)</f>
        <v>205590</v>
      </c>
      <c r="AF8" s="58">
        <f>SUMIFS(Raw!$H:$H,Raw!$A:$A,$B$4,Raw!$G:$G,Month!AF$5,Raw!$E:$E,Month!$A8)</f>
        <v>14755</v>
      </c>
      <c r="AG8" s="58">
        <f>SUMIFS(Raw!$H:$H,Raw!$A:$A,$B$4,Raw!$G:$G,Month!AG$5,Raw!$E:$E,Month!$A8)</f>
        <v>32179</v>
      </c>
      <c r="AH8" s="58">
        <f>SUMIFS(Raw!$H:$H,Raw!$A:$A,$B$4,Raw!$G:$G,Month!AH$5,Raw!$E:$E,Month!$A8)</f>
        <v>16895</v>
      </c>
      <c r="AI8" s="58">
        <f>SUMIFS(Raw!$H:$H,Raw!$A:$A,$B$4,Raw!$G:$G,Month!AI$5,Raw!$E:$E,Month!$A8)</f>
        <v>210636</v>
      </c>
      <c r="AJ8" s="58">
        <f>SUMIFS(Raw!$H:$H,Raw!$A:$A,$B$4,Raw!$G:$G,Month!AJ$5,Raw!$E:$E,Month!$A8)</f>
        <v>77027</v>
      </c>
      <c r="AK8" s="58">
        <f>SUMIFS(Raw!$H:$H,Raw!$A:$A,$B$4,Raw!$G:$G,Month!AK$5,Raw!$E:$E,Month!$A8)</f>
        <v>34906</v>
      </c>
      <c r="AL8" s="58">
        <f>SUMIFS(Raw!$H:$H,Raw!$A:$A,$B$4,Raw!$G:$G,Month!AL$5,Raw!$E:$E,Month!$A8)</f>
        <v>637</v>
      </c>
      <c r="AM8" s="58">
        <f>SUMIFS(Raw!$H:$H,Raw!$A:$A,$B$4,Raw!$G:$G,Month!AM$5,Raw!$E:$E,Month!$A8)</f>
        <v>284713</v>
      </c>
      <c r="AN8" s="58">
        <f>SUMIFS(Raw!$H:$H,Raw!$A:$A,$B$4,Raw!$G:$G,Month!AN$5,Raw!$E:$E,Month!$A8)</f>
        <v>104780</v>
      </c>
      <c r="AO8" s="58">
        <f>SUMIFS(Raw!$H:$H,Raw!$A:$A,$B$4,Raw!$G:$G,Month!AO$5,Raw!$E:$E,Month!$A8)</f>
        <v>108639</v>
      </c>
      <c r="AP8" s="58">
        <f>SUMIFS(Raw!$H:$H,Raw!$A:$A,$B$4,Raw!$G:$G,Month!AP$5,Raw!$E:$E,Month!$A8)</f>
        <v>52272</v>
      </c>
      <c r="AQ8" s="58">
        <f>SUMIFS(Raw!$H:$H,Raw!$A:$A,$B$4,Raw!$G:$G,Month!AQ$5,Raw!$E:$E,Month!$A8)</f>
        <v>151562</v>
      </c>
      <c r="AR8" s="58">
        <f>SUMIFS(Raw!$H:$H,Raw!$A:$A,$B$4,Raw!$G:$G,Month!AR$5,Raw!$E:$E,Month!$A8)</f>
        <v>98570</v>
      </c>
      <c r="AS8" s="58">
        <f>SUMIFS(Raw!$H:$H,Raw!$A:$A,$B$4,Raw!$G:$G,Month!AS$5,Raw!$E:$E,Month!$A8)</f>
        <v>64070</v>
      </c>
      <c r="AT8" s="58">
        <f>SUMIFS(Raw!$H:$H,Raw!$A:$A,$B$4,Raw!$G:$G,Month!AT$5,Raw!$E:$E,Month!$A8)</f>
        <v>1644116</v>
      </c>
      <c r="AU8" s="58">
        <f>SUMIFS(Raw!$H:$H,Raw!$A:$A,$B$4,Raw!$G:$G,Month!AU$5,Raw!$E:$E,Month!$A8)</f>
        <v>189379</v>
      </c>
      <c r="AV8" s="58">
        <f>SUMIFS(Raw!$H:$H,Raw!$A:$A,$B$4,Raw!$G:$G,Month!AV$5,Raw!$E:$E,Month!$A8)</f>
        <v>198844</v>
      </c>
      <c r="AW8" s="58">
        <f>SUMIFS(Raw!$H:$H,Raw!$A:$A,$B$4,Raw!$G:$G,Month!AW$5,Raw!$E:$E,Month!$A8)</f>
        <v>106742</v>
      </c>
      <c r="AX8" s="58">
        <f>SUMIFS(Raw!$H:$H,Raw!$A:$A,$B$4,Raw!$G:$G,Month!AX$5,Raw!$E:$E,Month!$A8)</f>
        <v>130</v>
      </c>
      <c r="AY8" s="58">
        <f>SUMIFS(Raw!$H:$H,Raw!$A:$A,$B$4,Raw!$G:$G,Month!AY$5,Raw!$E:$E,Month!$A8)</f>
        <v>513564</v>
      </c>
      <c r="AZ8" s="58">
        <f>SUMIFS(Raw!$H:$H,Raw!$A:$A,$B$4,Raw!$G:$G,Month!AZ$5,Raw!$E:$E,Month!$A8)</f>
        <v>28354</v>
      </c>
      <c r="BA8" s="58">
        <f>SUMIFS(Raw!$H:$H,Raw!$A:$A,$B$4,Raw!$G:$G,Month!BA$5,Raw!$E:$E,Month!$A8)</f>
        <v>181403</v>
      </c>
      <c r="BB8" s="58">
        <f>SUMIFS(Raw!$H:$H,Raw!$A:$A,$B$4,Raw!$G:$G,Month!BB$5,Raw!$E:$E,Month!$A8)</f>
        <v>10851</v>
      </c>
      <c r="BC8" s="58">
        <f>SUMIFS(Raw!$H:$H,Raw!$A:$A,$B$4,Raw!$G:$G,Month!BC$5,Raw!$E:$E,Month!$A8)</f>
        <v>95342</v>
      </c>
      <c r="BD8" s="58">
        <f>SUMIFS(Raw!$H:$H,Raw!$A:$A,$B$4,Raw!$G:$G,Month!BD$5,Raw!$E:$E,Month!$A8)</f>
        <v>5871</v>
      </c>
      <c r="BE8" s="58">
        <f>SUMIFS(Raw!$H:$H,Raw!$A:$A,$B$4,Raw!$G:$G,Month!BE$5,Raw!$E:$E,Month!$A8)</f>
        <v>47133</v>
      </c>
      <c r="BF8" s="58">
        <f>SUMIFS(Raw!$H:$H,Raw!$A:$A,$B$4,Raw!$G:$G,Month!BF$5,Raw!$E:$E,Month!$A8)</f>
        <v>21808</v>
      </c>
      <c r="BG8" s="58">
        <f>SUMIFS(Raw!$H:$H,Raw!$A:$A,$B$4,Raw!$G:$G,Month!BG$5,Raw!$E:$E,Month!$A8)</f>
        <v>165788</v>
      </c>
      <c r="BH8" s="58">
        <f>SUMIFS(Raw!$H:$H,Raw!$A:$A,$B$4,Raw!$G:$G,Month!BH$5,Raw!$E:$E,Month!$A8)</f>
        <v>136772</v>
      </c>
      <c r="BI8" s="58">
        <f>SUMIFS(Raw!$H:$H,Raw!$A:$A,$B$4,Raw!$G:$G,Month!BI$5,Raw!$E:$E,Month!$A8)</f>
        <v>179665</v>
      </c>
      <c r="BJ8" s="58">
        <f>SUMIFS(Raw!$H:$H,Raw!$A:$A,$B$4,Raw!$G:$G,Month!BJ$5,Raw!$E:$E,Month!$A8)</f>
        <v>145359</v>
      </c>
      <c r="BK8" s="58">
        <f>SUMIFS(Raw!$H:$H,Raw!$A:$A,$B$4,Raw!$G:$G,Month!BK$5,Raw!$E:$E,Month!$A8)</f>
        <v>116976</v>
      </c>
      <c r="BL8" s="58">
        <f>SUMIFS(Raw!$H:$H,Raw!$A:$A,$B$4,Raw!$G:$G,Month!BL$5,Raw!$E:$E,Month!$A8)</f>
        <v>77135</v>
      </c>
      <c r="BM8" s="58">
        <f>SUMIFS(Raw!$H:$H,Raw!$A:$A,$B$4,Raw!$G:$G,Month!BM$5,Raw!$E:$E,Month!$A8)</f>
        <v>22942</v>
      </c>
      <c r="BN8" s="58">
        <f>SUMIFS(Raw!$H:$H,Raw!$A:$A,$B$4,Raw!$G:$G,Month!BN$5,Raw!$E:$E,Month!$A8)</f>
        <v>8025</v>
      </c>
      <c r="BO8" s="58">
        <f>SUMIFS(Raw!$H:$H,Raw!$A:$A,$B$4,Raw!$G:$G,Month!BO$5,Raw!$E:$E,Month!$A8)</f>
        <v>70281</v>
      </c>
      <c r="BP8" s="58">
        <f>SUMIFS(Raw!$H:$H,Raw!$A:$A,$B$4,Raw!$G:$G,Month!BP$5,Raw!$E:$E,Month!$A8)</f>
        <v>144519318</v>
      </c>
      <c r="BQ8" s="58">
        <f>SUMIFS(Raw!$H:$H,Raw!$A:$A,$B$4,Raw!$G:$G,Month!BQ$5,Raw!$E:$E,Month!$A8)</f>
        <v>160454</v>
      </c>
      <c r="BR8" s="58">
        <f>SUMIFS(Raw!$H:$H,Raw!$A:$A,$B$4,Raw!$G:$G,Month!BR$5,Raw!$E:$E,Month!$A8)</f>
        <v>93307</v>
      </c>
      <c r="BS8" s="58">
        <f>SUMIFS(Raw!$H:$H,Raw!$A:$A,$B$4,Raw!$G:$G,Month!BS$5,Raw!$E:$E,Month!$A8)</f>
        <v>7340</v>
      </c>
      <c r="BT8" s="58">
        <f>SUMIFS(Raw!$H:$H,Raw!$A:$A,$B$4,Raw!$G:$G,Month!BT$5,Raw!$E:$E,Month!$A8)</f>
        <v>48465</v>
      </c>
      <c r="BU8" s="58">
        <f>SUMIFS(Raw!$H:$H,Raw!$A:$A,$B$4,Raw!$G:$G,Month!BU$5,Raw!$E:$E,Month!$A8)</f>
        <v>134984791</v>
      </c>
      <c r="BV8" s="58">
        <f>SUMIFS(Raw!$H:$H,Raw!$A:$A,$B$4,Raw!$G:$G,Month!BV$5,Raw!$E:$E,Month!$A8)</f>
        <v>56289</v>
      </c>
      <c r="BW8" s="58">
        <f>SUMIFS(Raw!$H:$H,Raw!$A:$A,$B$4,Raw!$G:$G,Month!BW$5,Raw!$E:$E,Month!$A8)</f>
        <v>1095133</v>
      </c>
      <c r="BX8" s="58">
        <f>SUMIFS(Raw!$H:$H,Raw!$A:$A,$B$4,Raw!$G:$G,Month!BX$5,Raw!$E:$E,Month!$A8)</f>
        <v>584</v>
      </c>
      <c r="BY8" s="58">
        <f>SUMIFS(Raw!$H:$H,Raw!$A:$A,$B$4,Raw!$G:$G,Month!BY$5,Raw!$E:$E,Month!$A8)</f>
        <v>632883</v>
      </c>
      <c r="BZ8" s="58">
        <f>SUMIFS(Raw!$H:$H,Raw!$A:$A,$B$4,Raw!$G:$G,Month!BZ$5,Raw!$E:$E,Month!$A8)</f>
        <v>271370</v>
      </c>
      <c r="CA8" s="58">
        <f>SUMIFS(Raw!$H:$H,Raw!$A:$A,$B$4,Raw!$G:$G,Month!CA$5,Raw!$E:$E,Month!$A8)</f>
        <v>216371</v>
      </c>
      <c r="CB8" s="58">
        <f>SUMIFS(Raw!$H:$H,Raw!$A:$A,$B$4,Raw!$G:$G,Month!CB$5,Raw!$E:$E,Month!$A8)</f>
        <v>110849</v>
      </c>
      <c r="CC8" s="58">
        <f>SUMIFS(Raw!$H:$H,Raw!$A:$A,$B$4,Raw!$G:$G,Month!CC$5,Raw!$E:$E,Month!$A8)</f>
        <v>304088</v>
      </c>
      <c r="CD8" s="58">
        <f>SUMIFS(Raw!$H:$H,Raw!$A:$A,$B$4,Raw!$G:$G,Month!CD$5,Raw!$E:$E,Month!$A8)</f>
        <v>85470</v>
      </c>
      <c r="CE8" s="58">
        <f>SUMIFS(Raw!$H:$H,Raw!$A:$A,$B$4,Raw!$G:$G,Month!CE$5,Raw!$E:$E,Month!$A8)</f>
        <v>82861</v>
      </c>
      <c r="CF8" s="58">
        <f>SUMIFS(Raw!$H:$H,Raw!$A:$A,$B$4,Raw!$G:$G,Month!CF$5,Raw!$E:$E,Month!$A8)</f>
        <v>41598</v>
      </c>
      <c r="CG8" s="58">
        <f>SUMIFS(Raw!$H:$H,Raw!$A:$A,$B$4,Raw!$G:$G,Month!CG$5,Raw!$E:$E,Month!$A8)</f>
        <v>116968</v>
      </c>
      <c r="CH8" s="58">
        <f>SUMIFS(Raw!$H:$H,Raw!$A:$A,$B$4,Raw!$G:$G,Month!CH$5,Raw!$E:$E,Month!$A8)</f>
        <v>49402</v>
      </c>
      <c r="CI8" s="58">
        <f>SUMIFS(Raw!$H:$H,Raw!$A:$A,$B$4,Raw!$G:$G,Month!CI$5,Raw!$E:$E,Month!$A8)</f>
        <v>43</v>
      </c>
      <c r="CJ8" s="58">
        <f>SUMIFS(Raw!$H:$H,Raw!$A:$A,$B$4,Raw!$G:$G,Month!CJ$5,Raw!$E:$E,Month!$A8)</f>
        <v>3</v>
      </c>
      <c r="CK8" s="58">
        <f>SUMIFS(Raw!$H:$H,Raw!$A:$A,$B$4,Raw!$G:$G,Month!CK$5,Raw!$E:$E,Month!$A8)</f>
        <v>23988</v>
      </c>
      <c r="CL8" s="58">
        <f>SUMIFS(Raw!$H:$H,Raw!$A:$A,$B$4,Raw!$G:$G,Month!CL$5,Raw!$E:$E,Month!$A8)</f>
        <v>964</v>
      </c>
      <c r="CM8" s="58">
        <f>SUMIFS(Raw!$H:$H,Raw!$A:$A,$B$4,Raw!$G:$G,Month!CM$5,Raw!$E:$E,Month!$A8)</f>
        <v>32867</v>
      </c>
      <c r="CN8" s="58">
        <f>SUMIFS(Raw!$H:$H,Raw!$A:$A,$B$4,Raw!$G:$G,Month!CN$5,Raw!$E:$E,Month!$A8)</f>
        <v>19167</v>
      </c>
      <c r="CO8" s="58">
        <f>SUMIFS(Raw!$H:$H,Raw!$A:$A,$B$4,Raw!$G:$G,Month!CO$5,Raw!$E:$E,Month!$A8)</f>
        <v>16966</v>
      </c>
      <c r="CP8" s="58">
        <f>SUMIFS(Raw!$H:$H,Raw!$A:$A,$B$4,Raw!$G:$G,Month!CP$5,Raw!$E:$E,Month!$A8)</f>
        <v>25349</v>
      </c>
      <c r="CQ8" s="58">
        <f>SUMIFS(Raw!$H:$H,Raw!$A:$A,$B$4,Raw!$G:$G,Month!CQ$5,Raw!$E:$E,Month!$A8)</f>
        <v>1221</v>
      </c>
      <c r="CR8" s="58">
        <f>SUMIFS(Raw!$H:$H,Raw!$A:$A,$B$4,Raw!$G:$G,Month!CR$5,Raw!$E:$E,Month!$A8)</f>
        <v>1623</v>
      </c>
      <c r="CS8" s="58">
        <f>SUMIFS(Raw!$H:$H,Raw!$A:$A,$B$4,Raw!$G:$G,Month!CS$5,Raw!$E:$E,Month!$A8)</f>
        <v>14954</v>
      </c>
      <c r="CT8" s="58">
        <f>SUMIFS(Raw!$H:$H,Raw!$A:$A,$B$4,Raw!$G:$G,Month!CT$5,Raw!$E:$E,Month!$A8)</f>
        <v>12606</v>
      </c>
      <c r="CU8" s="58">
        <f>SUMIFS(Raw!$H:$H,Raw!$A:$A,$B$4,Raw!$G:$G,Month!CU$5,Raw!$E:$E,Month!$A8)</f>
        <v>53539</v>
      </c>
      <c r="CV8" s="58">
        <f>SUMIFS(Raw!$H:$H,Raw!$A:$A,$B$4,Raw!$G:$G,Month!CV$5,Raw!$E:$E,Month!$A8)</f>
        <v>45275</v>
      </c>
      <c r="CW8" s="58">
        <f>SUMIFS(Raw!$H:$H,Raw!$A:$A,$B$4,Raw!$G:$G,Month!CW$5,Raw!$E:$E,Month!$A8)</f>
        <v>29287</v>
      </c>
      <c r="CX8" s="58">
        <f>SUMIFS(Raw!$H:$H,Raw!$A:$A,$B$4,Raw!$G:$G,Month!CX$5,Raw!$E:$E,Month!$A8)</f>
        <v>25440</v>
      </c>
      <c r="CY8" s="58">
        <f>SUMIFS(Raw!$H:$H,Raw!$A:$A,$B$4,Raw!$G:$G,Month!CY$5,Raw!$E:$E,Month!$A8)</f>
        <v>2194</v>
      </c>
      <c r="CZ8" s="58">
        <f>SUMIFS(Raw!$H:$H,Raw!$A:$A,$B$4,Raw!$G:$G,Month!CZ$5,Raw!$E:$E,Month!$A8)</f>
        <v>1230</v>
      </c>
      <c r="DA8" s="58">
        <f>SUMIFS(Raw!$H:$H,Raw!$A:$A,$B$4,Raw!$G:$G,Month!DA$5,Raw!$E:$E,Month!$A8)</f>
        <v>2795</v>
      </c>
      <c r="DB8" s="58">
        <f>SUMIFS(Raw!$H:$H,Raw!$A:$A,$B$4,Raw!$G:$G,Month!DB$5,Raw!$E:$E,Month!$A8)</f>
        <v>1192</v>
      </c>
      <c r="DC8" s="58">
        <f>SUMIFS(Raw!$H:$H,Raw!$A:$A,$B$4,Raw!$G:$G,Month!DC$5,Raw!$E:$E,Month!$A8)</f>
        <v>1710</v>
      </c>
      <c r="DD8" s="58">
        <f>SUMIFS(Raw!$H:$H,Raw!$A:$A,$B$4,Raw!$G:$G,Month!DD$5,Raw!$E:$E,Month!$A8)</f>
        <v>963</v>
      </c>
      <c r="DE8" s="58">
        <f>SUMIFS(Raw!$H:$H,Raw!$A:$A,$B$4,Raw!$G:$G,Month!DE$5,Raw!$E:$E,Month!$A8)</f>
        <v>2297</v>
      </c>
      <c r="DF8" s="58">
        <f>SUMIFS(Raw!$H:$H,Raw!$A:$A,$B$4,Raw!$G:$G,Month!DF$5,Raw!$E:$E,Month!$A8)</f>
        <v>1247</v>
      </c>
      <c r="DG8" s="58">
        <f>SUMIFS(Raw!$H:$H,Raw!$A:$A,$B$4,Raw!$G:$G,Month!DG$5,Raw!$E:$E,Month!$A8)</f>
        <v>1</v>
      </c>
      <c r="DH8" s="58">
        <f>SUMIFS(Raw!$H:$H,Raw!$A:$A,$B$4,Raw!$G:$G,Month!DH$5,Raw!$E:$E,Month!$A8)</f>
        <v>0</v>
      </c>
      <c r="DI8" s="58">
        <f>SUMIFS(Raw!$H:$H,Raw!$A:$A,$B$4,Raw!$G:$G,Month!DI$5,Raw!$E:$E,Month!$A8)</f>
        <v>2054</v>
      </c>
      <c r="DJ8" s="58">
        <f>SUMIFS(Raw!$H:$H,Raw!$A:$A,$B$4,Raw!$G:$G,Month!DJ$5,Raw!$E:$E,Month!$A8)</f>
        <v>1340</v>
      </c>
      <c r="DK8" s="58">
        <f>SUMIFS(Raw!$H:$H,Raw!$A:$A,$B$4,Raw!$G:$G,Month!DK$5,Raw!$E:$E,Month!$A8)</f>
        <v>218</v>
      </c>
      <c r="DL8" s="58">
        <f>SUMIFS(Raw!$H:$H,Raw!$A:$A,$B$4,Raw!$G:$G,Month!DL$5,Raw!$E:$E,Month!$A8)</f>
        <v>165</v>
      </c>
      <c r="DM8" s="58">
        <f>SUMIFS(Raw!$H:$H,Raw!$A:$A,$B$4,Raw!$G:$G,Month!DM$5,Raw!$E:$E,Month!$A8)</f>
        <v>3162</v>
      </c>
      <c r="DN8" s="58">
        <f>SUMIFS(Raw!$H:$H,Raw!$A:$A,$B$4,Raw!$G:$G,Month!DN$5,Raw!$E:$E,Month!$A8)</f>
        <v>3119</v>
      </c>
    </row>
    <row r="9" spans="1:118" x14ac:dyDescent="0.25">
      <c r="A9" s="16" t="str">
        <f>IF(Refs!A3="","",Refs!A3)</f>
        <v/>
      </c>
      <c r="B9" s="5" t="str">
        <f>IF(Refs!B3="","",Refs!B3)</f>
        <v>-----------</v>
      </c>
      <c r="C9" s="13" t="str">
        <f>IF(Refs!D3="","",Refs!D3)</f>
        <v/>
      </c>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row>
    <row r="10" spans="1:118" ht="14.5" x14ac:dyDescent="0.25">
      <c r="A10" s="5" t="str">
        <f>IF(Refs!A4="","",Refs!A4)</f>
        <v>Y63</v>
      </c>
      <c r="B10" s="23" t="str">
        <f>IF(Refs!B4="","",Refs!B4)</f>
        <v>North East and Yorkshire</v>
      </c>
      <c r="C10" s="13" t="str">
        <f>IF(Refs!D8="","",Refs!D8)</f>
        <v>Region</v>
      </c>
      <c r="D10" s="58">
        <f>IF($B10="","",IF($C10="Region",SUMIFS(Raw!$H:$H,Raw!$A:$A,$B$4,Raw!$G:$G,Month!D$5,Raw!$I:$I,Month!$A10),IF($C10="Provider",SUMIFS(Raw!$H:$H,Raw!$A:$A,$B$4,Raw!$G:$G,Month!D$5,Raw!$C:$C,Month!$A10),SUMIFS(Raw!$H:$H,Raw!$A:$A,$B$4,Raw!$G:$G,Month!D$5,Raw!$E:$E,Month!$A10))))</f>
        <v>330380</v>
      </c>
      <c r="E10" s="58">
        <f>IF($B10="","",IF($C10="Region",SUMIFS(Raw!$H:$H,Raw!$A:$A,$B$4,Raw!$G:$G,Month!E$5,Raw!$I:$I,Month!$A10),IF($C10="Provider",SUMIFS(Raw!$H:$H,Raw!$A:$A,$B$4,Raw!$G:$G,Month!E$5,Raw!$C:$C,Month!$A10),SUMIFS(Raw!$H:$H,Raw!$A:$A,$B$4,Raw!$G:$G,Month!E$5,Raw!$E:$E,Month!$A10))))</f>
        <v>129699</v>
      </c>
      <c r="F10" s="58">
        <f>IF($B10="","",IF($C10="Region",SUMIFS(Raw!$H:$H,Raw!$A:$A,$B$4,Raw!$G:$G,Month!F$5,Raw!$I:$I,Month!$A10),IF($C10="Provider",SUMIFS(Raw!$H:$H,Raw!$A:$A,$B$4,Raw!$G:$G,Month!F$5,Raw!$C:$C,Month!$A10),SUMIFS(Raw!$H:$H,Raw!$A:$A,$B$4,Raw!$G:$G,Month!F$5,Raw!$E:$E,Month!$A10))))</f>
        <v>265129</v>
      </c>
      <c r="G10" s="58">
        <f>IF($B10="","",IF($C10="Region",SUMIFS(Raw!$H:$H,Raw!$A:$A,$B$4,Raw!$G:$G,Month!G$5,Raw!$I:$I,Month!$A10),IF($C10="Provider",SUMIFS(Raw!$H:$H,Raw!$A:$A,$B$4,Raw!$G:$G,Month!G$5,Raw!$C:$C,Month!$A10),SUMIFS(Raw!$H:$H,Raw!$A:$A,$B$4,Raw!$G:$G,Month!G$5,Raw!$E:$E,Month!$A10))))</f>
        <v>125</v>
      </c>
      <c r="H10" s="58">
        <f>IF($B10="","",IF($C10="Region",SUMIFS(Raw!$H:$H,Raw!$A:$A,$B$4,Raw!$G:$G,Month!H$5,Raw!$I:$I,Month!$A10),IF($C10="Provider",SUMIFS(Raw!$H:$H,Raw!$A:$A,$B$4,Raw!$G:$G,Month!H$5,Raw!$C:$C,Month!$A10),SUMIFS(Raw!$H:$H,Raw!$A:$A,$B$4,Raw!$G:$G,Month!H$5,Raw!$E:$E,Month!$A10))))</f>
        <v>4649</v>
      </c>
      <c r="I10" s="58">
        <f>IF($B10="","",IF($C10="Region",SUMIFS(Raw!$H:$H,Raw!$A:$A,$B$4,Raw!$G:$G,Month!I$5,Raw!$I:$I,Month!$A10),IF($C10="Provider",SUMIFS(Raw!$H:$H,Raw!$A:$A,$B$4,Raw!$G:$G,Month!I$5,Raw!$C:$C,Month!$A10),SUMIFS(Raw!$H:$H,Raw!$A:$A,$B$4,Raw!$G:$G,Month!I$5,Raw!$E:$E,Month!$A10))))</f>
        <v>2012</v>
      </c>
      <c r="J10" s="58">
        <f>IF($B10="","",IF($C10="Region",SUMIFS(Raw!$H:$H,Raw!$A:$A,$B$4,Raw!$G:$G,Month!J$5,Raw!$I:$I,Month!$A10),IF($C10="Provider",SUMIFS(Raw!$H:$H,Raw!$A:$A,$B$4,Raw!$G:$G,Month!J$5,Raw!$C:$C,Month!$A10),SUMIFS(Raw!$H:$H,Raw!$A:$A,$B$4,Raw!$G:$G,Month!J$5,Raw!$E:$E,Month!$A10))))</f>
        <v>147405</v>
      </c>
      <c r="K10" s="58">
        <f>IF($B10="","",IF($C10="Region",SUMIFS(Raw!$H:$H,Raw!$A:$A,$B$4,Raw!$G:$G,Month!K$5,Raw!$I:$I,Month!$A10),IF($C10="Provider",SUMIFS(Raw!$H:$H,Raw!$A:$A,$B$4,Raw!$G:$G,Month!K$5,Raw!$C:$C,Month!$A10),SUMIFS(Raw!$H:$H,Raw!$A:$A,$B$4,Raw!$G:$G,Month!K$5,Raw!$E:$E,Month!$A10))))</f>
        <v>53073</v>
      </c>
      <c r="L10" s="58">
        <f>IF($B10="","",IF($C10="Region",SUMIFS(Raw!$H:$H,Raw!$A:$A,$B$4,Raw!$G:$G,Month!L$5,Raw!$I:$I,Month!$A10),IF($C10="Provider",SUMIFS(Raw!$H:$H,Raw!$A:$A,$B$4,Raw!$G:$G,Month!L$5,Raw!$C:$C,Month!$A10),SUMIFS(Raw!$H:$H,Raw!$A:$A,$B$4,Raw!$G:$G,Month!L$5,Raw!$E:$E,Month!$A10))))</f>
        <v>4245</v>
      </c>
      <c r="M10" s="58">
        <f>IF($B10="","",IF($C10="Region",SUMIFS(Raw!$H:$H,Raw!$A:$A,$B$4,Raw!$G:$G,Month!M$5,Raw!$I:$I,Month!$A10),IF($C10="Provider",SUMIFS(Raw!$H:$H,Raw!$A:$A,$B$4,Raw!$G:$G,Month!M$5,Raw!$C:$C,Month!$A10),SUMIFS(Raw!$H:$H,Raw!$A:$A,$B$4,Raw!$G:$G,Month!M$5,Raw!$E:$E,Month!$A10))))</f>
        <v>7122</v>
      </c>
      <c r="N10" s="58">
        <f>IF($B10="","",IF($C10="Region",SUMIFS(Raw!$H:$H,Raw!$A:$A,$B$4,Raw!$G:$G,Month!N$5,Raw!$I:$I,Month!$A10),IF($C10="Provider",SUMIFS(Raw!$H:$H,Raw!$A:$A,$B$4,Raw!$G:$G,Month!N$5,Raw!$C:$C,Month!$A10),SUMIFS(Raw!$H:$H,Raw!$A:$A,$B$4,Raw!$G:$G,Month!N$5,Raw!$E:$E,Month!$A10))))</f>
        <v>15514</v>
      </c>
      <c r="O10" s="58">
        <f>IF($B10="","",IF($C10="Region",SUMIFS(Raw!$H:$H,Raw!$A:$A,$B$4,Raw!$G:$G,Month!O$5,Raw!$I:$I,Month!$A10),IF($C10="Provider",SUMIFS(Raw!$H:$H,Raw!$A:$A,$B$4,Raw!$G:$G,Month!O$5,Raw!$C:$C,Month!$A10),SUMIFS(Raw!$H:$H,Raw!$A:$A,$B$4,Raw!$G:$G,Month!O$5,Raw!$E:$E,Month!$A10))))</f>
        <v>89924142</v>
      </c>
      <c r="P10" s="201"/>
      <c r="Q10" s="201"/>
      <c r="R10" s="58">
        <f>IF($B10="","",IF($C10="Region",SUMIFS(Raw!$H:$H,Raw!$A:$A,$B$4,Raw!$G:$G,Month!R$5,Raw!$I:$I,Month!$A10),IF($C10="Provider",SUMIFS(Raw!$H:$H,Raw!$A:$A,$B$4,Raw!$G:$G,Month!R$5,Raw!$C:$C,Month!$A10),SUMIFS(Raw!$H:$H,Raw!$A:$A,$B$4,Raw!$G:$G,Month!R$5,Raw!$E:$E,Month!$A10))))</f>
        <v>11204352</v>
      </c>
      <c r="S10" s="58">
        <f>IF($B10="","",IF($C10="Region",SUMIFS(Raw!$H:$H,Raw!$A:$A,$B$4,Raw!$G:$G,Month!S$5,Raw!$I:$I,Month!$A10),IF($C10="Provider",SUMIFS(Raw!$H:$H,Raw!$A:$A,$B$4,Raw!$G:$G,Month!S$5,Raw!$C:$C,Month!$A10),SUMIFS(Raw!$H:$H,Raw!$A:$A,$B$4,Raw!$G:$G,Month!S$5,Raw!$E:$E,Month!$A10))))</f>
        <v>43146</v>
      </c>
      <c r="T10" s="58">
        <f>IF($B10="","",IF($C10="Region",SUMIFS(Raw!$H:$H,Raw!$A:$A,$B$4,Raw!$G:$G,Month!T$5,Raw!$I:$I,Month!$A10),IF($C10="Provider",SUMIFS(Raw!$H:$H,Raw!$A:$A,$B$4,Raw!$G:$G,Month!T$5,Raw!$C:$C,Month!$A10),SUMIFS(Raw!$H:$H,Raw!$A:$A,$B$4,Raw!$G:$G,Month!T$5,Raw!$E:$E,Month!$A10))))</f>
        <v>133900951</v>
      </c>
      <c r="U10" s="58">
        <f>IF($B10="","",IF($C10="Region",SUMIFS(Raw!$H:$H,Raw!$A:$A,$B$4,Raw!$G:$G,Month!U$5,Raw!$I:$I,Month!$A10),IF($C10="Provider",SUMIFS(Raw!$H:$H,Raw!$A:$A,$B$4,Raw!$G:$G,Month!U$5,Raw!$C:$C,Month!$A10),SUMIFS(Raw!$H:$H,Raw!$A:$A,$B$4,Raw!$G:$G,Month!U$5,Raw!$E:$E,Month!$A10))))</f>
        <v>251903</v>
      </c>
      <c r="V10" s="58">
        <f>IF($B10="","",IF($C10="Region",SUMIFS(Raw!$H:$H,Raw!$A:$A,$B$4,Raw!$G:$G,Month!V$5,Raw!$I:$I,Month!$A10),IF($C10="Provider",SUMIFS(Raw!$H:$H,Raw!$A:$A,$B$4,Raw!$G:$G,Month!V$5,Raw!$C:$C,Month!$A10),SUMIFS(Raw!$H:$H,Raw!$A:$A,$B$4,Raw!$G:$G,Month!V$5,Raw!$E:$E,Month!$A10))))</f>
        <v>10349</v>
      </c>
      <c r="W10" s="58">
        <f>IF($B10="","",IF($C10="Region",SUMIFS(Raw!$H:$H,Raw!$A:$A,$B$4,Raw!$G:$G,Month!W$5,Raw!$I:$I,Month!$A10),IF($C10="Provider",SUMIFS(Raw!$H:$H,Raw!$A:$A,$B$4,Raw!$G:$G,Month!W$5,Raw!$C:$C,Month!$A10),SUMIFS(Raw!$H:$H,Raw!$A:$A,$B$4,Raw!$G:$G,Month!W$5,Raw!$E:$E,Month!$A10))))</f>
        <v>173398</v>
      </c>
      <c r="X10" s="58">
        <f>IF($B10="","",IF($C10="Region",SUMIFS(Raw!$H:$H,Raw!$A:$A,$B$4,Raw!$G:$G,Month!X$5,Raw!$I:$I,Month!$A10),IF($C10="Provider",SUMIFS(Raw!$H:$H,Raw!$A:$A,$B$4,Raw!$G:$G,Month!X$5,Raw!$C:$C,Month!$A10),SUMIFS(Raw!$H:$H,Raw!$A:$A,$B$4,Raw!$G:$G,Month!X$5,Raw!$E:$E,Month!$A10))))</f>
        <v>50134</v>
      </c>
      <c r="Y10" s="58">
        <f>IF($B10="","",IF($C10="Region",SUMIFS(Raw!$H:$H,Raw!$A:$A,$B$4,Raw!$G:$G,Month!Y$5,Raw!$I:$I,Month!$A10),IF($C10="Provider",SUMIFS(Raw!$H:$H,Raw!$A:$A,$B$4,Raw!$G:$G,Month!Y$5,Raw!$C:$C,Month!$A10),SUMIFS(Raw!$H:$H,Raw!$A:$A,$B$4,Raw!$G:$G,Month!Y$5,Raw!$E:$E,Month!$A10))))</f>
        <v>18012</v>
      </c>
      <c r="Z10" s="58">
        <f>IF($B10="","",IF($C10="Region",SUMIFS(Raw!$H:$H,Raw!$A:$A,$B$4,Raw!$G:$G,Month!Z$5,Raw!$I:$I,Month!$A10),IF($C10="Provider",SUMIFS(Raw!$H:$H,Raw!$A:$A,$B$4,Raw!$G:$G,Month!Z$5,Raw!$C:$C,Month!$A10),SUMIFS(Raw!$H:$H,Raw!$A:$A,$B$4,Raw!$G:$G,Month!Z$5,Raw!$E:$E,Month!$A10))))</f>
        <v>10</v>
      </c>
      <c r="AA10" s="58">
        <f>IF($B10="","",IF($C10="Region",SUMIFS(Raw!$H:$H,Raw!$A:$A,$B$4,Raw!$G:$G,Month!AA$5,Raw!$I:$I,Month!$A10),IF($C10="Provider",SUMIFS(Raw!$H:$H,Raw!$A:$A,$B$4,Raw!$G:$G,Month!AA$5,Raw!$C:$C,Month!$A10),SUMIFS(Raw!$H:$H,Raw!$A:$A,$B$4,Raw!$G:$G,Month!AA$5,Raw!$E:$E,Month!$A10))))</f>
        <v>111943</v>
      </c>
      <c r="AB10" s="58">
        <f>IF($B10="","",IF($C10="Region",SUMIFS(Raw!$H:$H,Raw!$A:$A,$B$4,Raw!$G:$G,Month!AB$5,Raw!$I:$I,Month!$A10),IF($C10="Provider",SUMIFS(Raw!$H:$H,Raw!$A:$A,$B$4,Raw!$G:$G,Month!AB$5,Raw!$C:$C,Month!$A10),SUMIFS(Raw!$H:$H,Raw!$A:$A,$B$4,Raw!$G:$G,Month!AB$5,Raw!$E:$E,Month!$A10))))</f>
        <v>3135</v>
      </c>
      <c r="AC10" s="58">
        <f>IF($B10="","",IF($C10="Region",SUMIFS(Raw!$H:$H,Raw!$A:$A,$B$4,Raw!$G:$G,Month!AC$5,Raw!$I:$I,Month!$A10),IF($C10="Provider",SUMIFS(Raw!$H:$H,Raw!$A:$A,$B$4,Raw!$G:$G,Month!AC$5,Raw!$C:$C,Month!$A10),SUMIFS(Raw!$H:$H,Raw!$A:$A,$B$4,Raw!$G:$G,Month!AC$5,Raw!$E:$E,Month!$A10))))</f>
        <v>5593</v>
      </c>
      <c r="AD10" s="58">
        <f>IF($B10="","",IF($C10="Region",SUMIFS(Raw!$H:$H,Raw!$A:$A,$B$4,Raw!$G:$G,Month!AD$5,Raw!$I:$I,Month!$A10),IF($C10="Provider",SUMIFS(Raw!$H:$H,Raw!$A:$A,$B$4,Raw!$G:$G,Month!AD$5,Raw!$C:$C,Month!$A10),SUMIFS(Raw!$H:$H,Raw!$A:$A,$B$4,Raw!$G:$G,Month!AD$5,Raw!$E:$E,Month!$A10))))</f>
        <v>0</v>
      </c>
      <c r="AE10" s="58">
        <f>IF($B10="","",IF($C10="Region",SUMIFS(Raw!$H:$H,Raw!$A:$A,$B$4,Raw!$G:$G,Month!AE$5,Raw!$I:$I,Month!$A10),IF($C10="Provider",SUMIFS(Raw!$H:$H,Raw!$A:$A,$B$4,Raw!$G:$G,Month!AE$5,Raw!$C:$C,Month!$A10),SUMIFS(Raw!$H:$H,Raw!$A:$A,$B$4,Raw!$G:$G,Month!AE$5,Raw!$E:$E,Month!$A10))))</f>
        <v>31645</v>
      </c>
      <c r="AF10" s="58">
        <f>IF($B10="","",IF($C10="Region",SUMIFS(Raw!$H:$H,Raw!$A:$A,$B$4,Raw!$G:$G,Month!AF$5,Raw!$I:$I,Month!$A10),IF($C10="Provider",SUMIFS(Raw!$H:$H,Raw!$A:$A,$B$4,Raw!$G:$G,Month!AF$5,Raw!$C:$C,Month!$A10),SUMIFS(Raw!$H:$H,Raw!$A:$A,$B$4,Raw!$G:$G,Month!AF$5,Raw!$E:$E,Month!$A10))))</f>
        <v>3716</v>
      </c>
      <c r="AG10" s="58">
        <f>IF($B10="","",IF($C10="Region",SUMIFS(Raw!$H:$H,Raw!$A:$A,$B$4,Raw!$G:$G,Month!AG$5,Raw!$I:$I,Month!$A10),IF($C10="Provider",SUMIFS(Raw!$H:$H,Raw!$A:$A,$B$4,Raw!$G:$G,Month!AG$5,Raw!$C:$C,Month!$A10),SUMIFS(Raw!$H:$H,Raw!$A:$A,$B$4,Raw!$G:$G,Month!AG$5,Raw!$E:$E,Month!$A10))))</f>
        <v>11445</v>
      </c>
      <c r="AH10" s="58">
        <f>IF($B10="","",IF($C10="Region",SUMIFS(Raw!$H:$H,Raw!$A:$A,$B$4,Raw!$G:$G,Month!AH$5,Raw!$I:$I,Month!$A10),IF($C10="Provider",SUMIFS(Raw!$H:$H,Raw!$A:$A,$B$4,Raw!$G:$G,Month!AH$5,Raw!$C:$C,Month!$A10),SUMIFS(Raw!$H:$H,Raw!$A:$A,$B$4,Raw!$G:$G,Month!AH$5,Raw!$E:$E,Month!$A10))))</f>
        <v>873</v>
      </c>
      <c r="AI10" s="58">
        <f>IF($B10="","",IF($C10="Region",SUMIFS(Raw!$H:$H,Raw!$A:$A,$B$4,Raw!$G:$G,Month!AI$5,Raw!$I:$I,Month!$A10),IF($C10="Provider",SUMIFS(Raw!$H:$H,Raw!$A:$A,$B$4,Raw!$G:$G,Month!AI$5,Raw!$C:$C,Month!$A10),SUMIFS(Raw!$H:$H,Raw!$A:$A,$B$4,Raw!$G:$G,Month!AI$5,Raw!$E:$E,Month!$A10))))</f>
        <v>49784</v>
      </c>
      <c r="AJ10" s="58">
        <f>IF($B10="","",IF($C10="Region",SUMIFS(Raw!$H:$H,Raw!$A:$A,$B$4,Raw!$G:$G,Month!AJ$5,Raw!$I:$I,Month!$A10),IF($C10="Provider",SUMIFS(Raw!$H:$H,Raw!$A:$A,$B$4,Raw!$G:$G,Month!AJ$5,Raw!$C:$C,Month!$A10),SUMIFS(Raw!$H:$H,Raw!$A:$A,$B$4,Raw!$G:$G,Month!AJ$5,Raw!$E:$E,Month!$A10))))</f>
        <v>3029</v>
      </c>
      <c r="AK10" s="58">
        <f>IF($B10="","",IF($C10="Region",SUMIFS(Raw!$H:$H,Raw!$A:$A,$B$4,Raw!$G:$G,Month!AK$5,Raw!$I:$I,Month!$A10),IF($C10="Provider",SUMIFS(Raw!$H:$H,Raw!$A:$A,$B$4,Raw!$G:$G,Month!AK$5,Raw!$C:$C,Month!$A10),SUMIFS(Raw!$H:$H,Raw!$A:$A,$B$4,Raw!$G:$G,Month!AK$5,Raw!$E:$E,Month!$A10))))</f>
        <v>0</v>
      </c>
      <c r="AL10" s="58">
        <f>IF($B10="","",IF($C10="Region",SUMIFS(Raw!$H:$H,Raw!$A:$A,$B$4,Raw!$G:$G,Month!AL$5,Raw!$I:$I,Month!$A10),IF($C10="Provider",SUMIFS(Raw!$H:$H,Raw!$A:$A,$B$4,Raw!$G:$G,Month!AL$5,Raw!$C:$C,Month!$A10),SUMIFS(Raw!$H:$H,Raw!$A:$A,$B$4,Raw!$G:$G,Month!AL$5,Raw!$E:$E,Month!$A10))))</f>
        <v>0</v>
      </c>
      <c r="AM10" s="58">
        <f>IF($B10="","",IF($C10="Region",SUMIFS(Raw!$H:$H,Raw!$A:$A,$B$4,Raw!$G:$G,Month!AM$5,Raw!$I:$I,Month!$A10),IF($C10="Provider",SUMIFS(Raw!$H:$H,Raw!$A:$A,$B$4,Raw!$G:$G,Month!AM$5,Raw!$C:$C,Month!$A10),SUMIFS(Raw!$H:$H,Raw!$A:$A,$B$4,Raw!$G:$G,Month!AM$5,Raw!$E:$E,Month!$A10))))</f>
        <v>31060</v>
      </c>
      <c r="AN10" s="58">
        <f>IF($B10="","",IF($C10="Region",SUMIFS(Raw!$H:$H,Raw!$A:$A,$B$4,Raw!$G:$G,Month!AN$5,Raw!$I:$I,Month!$A10),IF($C10="Provider",SUMIFS(Raw!$H:$H,Raw!$A:$A,$B$4,Raw!$G:$G,Month!AN$5,Raw!$C:$C,Month!$A10),SUMIFS(Raw!$H:$H,Raw!$A:$A,$B$4,Raw!$G:$G,Month!AN$5,Raw!$E:$E,Month!$A10))))</f>
        <v>10636</v>
      </c>
      <c r="AO10" s="58">
        <f>IF($B10="","",IF($C10="Region",SUMIFS(Raw!$H:$H,Raw!$A:$A,$B$4,Raw!$G:$G,Month!AO$5,Raw!$I:$I,Month!$A10),IF($C10="Provider",SUMIFS(Raw!$H:$H,Raw!$A:$A,$B$4,Raw!$G:$G,Month!AO$5,Raw!$C:$C,Month!$A10),SUMIFS(Raw!$H:$H,Raw!$A:$A,$B$4,Raw!$G:$G,Month!AO$5,Raw!$E:$E,Month!$A10))))</f>
        <v>6181</v>
      </c>
      <c r="AP10" s="58">
        <f>IF($B10="","",IF($C10="Region",SUMIFS(Raw!$H:$H,Raw!$A:$A,$B$4,Raw!$G:$G,Month!AP$5,Raw!$I:$I,Month!$A10),IF($C10="Provider",SUMIFS(Raw!$H:$H,Raw!$A:$A,$B$4,Raw!$G:$G,Month!AP$5,Raw!$C:$C,Month!$A10),SUMIFS(Raw!$H:$H,Raw!$A:$A,$B$4,Raw!$G:$G,Month!AP$5,Raw!$E:$E,Month!$A10))))</f>
        <v>715</v>
      </c>
      <c r="AQ10" s="58">
        <f>IF($B10="","",IF($C10="Region",SUMIFS(Raw!$H:$H,Raw!$A:$A,$B$4,Raw!$G:$G,Month!AQ$5,Raw!$I:$I,Month!$A10),IF($C10="Provider",SUMIFS(Raw!$H:$H,Raw!$A:$A,$B$4,Raw!$G:$G,Month!AQ$5,Raw!$C:$C,Month!$A10),SUMIFS(Raw!$H:$H,Raw!$A:$A,$B$4,Raw!$G:$G,Month!AQ$5,Raw!$E:$E,Month!$A10))))</f>
        <v>6031</v>
      </c>
      <c r="AR10" s="58">
        <f>IF($B10="","",IF($C10="Region",SUMIFS(Raw!$H:$H,Raw!$A:$A,$B$4,Raw!$G:$G,Month!AR$5,Raw!$I:$I,Month!$A10),IF($C10="Provider",SUMIFS(Raw!$H:$H,Raw!$A:$A,$B$4,Raw!$G:$G,Month!AR$5,Raw!$C:$C,Month!$A10),SUMIFS(Raw!$H:$H,Raw!$A:$A,$B$4,Raw!$G:$G,Month!AR$5,Raw!$E:$E,Month!$A10))))</f>
        <v>4076</v>
      </c>
      <c r="AS10" s="58">
        <f>IF($B10="","",IF($C10="Region",SUMIFS(Raw!$H:$H,Raw!$A:$A,$B$4,Raw!$G:$G,Month!AS$5,Raw!$I:$I,Month!$A10),IF($C10="Provider",SUMIFS(Raw!$H:$H,Raw!$A:$A,$B$4,Raw!$G:$G,Month!AS$5,Raw!$C:$C,Month!$A10),SUMIFS(Raw!$H:$H,Raw!$A:$A,$B$4,Raw!$G:$G,Month!AS$5,Raw!$E:$E,Month!$A10))))</f>
        <v>0</v>
      </c>
      <c r="AT10" s="58">
        <f>IF($B10="","",IF($C10="Region",SUMIFS(Raw!$H:$H,Raw!$A:$A,$B$4,Raw!$G:$G,Month!AT$5,Raw!$I:$I,Month!$A10),IF($C10="Provider",SUMIFS(Raw!$H:$H,Raw!$A:$A,$B$4,Raw!$G:$G,Month!AT$5,Raw!$C:$C,Month!$A10),SUMIFS(Raw!$H:$H,Raw!$A:$A,$B$4,Raw!$G:$G,Month!AT$5,Raw!$E:$E,Month!$A10))))</f>
        <v>247320</v>
      </c>
      <c r="AU10" s="58">
        <f>IF($B10="","",IF($C10="Region",SUMIFS(Raw!$H:$H,Raw!$A:$A,$B$4,Raw!$G:$G,Month!AU$5,Raw!$I:$I,Month!$A10),IF($C10="Provider",SUMIFS(Raw!$H:$H,Raw!$A:$A,$B$4,Raw!$G:$G,Month!AU$5,Raw!$C:$C,Month!$A10),SUMIFS(Raw!$H:$H,Raw!$A:$A,$B$4,Raw!$G:$G,Month!AU$5,Raw!$E:$E,Month!$A10))))</f>
        <v>28392</v>
      </c>
      <c r="AV10" s="58">
        <f>IF($B10="","",IF($C10="Region",SUMIFS(Raw!$H:$H,Raw!$A:$A,$B$4,Raw!$G:$G,Month!AV$5,Raw!$I:$I,Month!$A10),IF($C10="Provider",SUMIFS(Raw!$H:$H,Raw!$A:$A,$B$4,Raw!$G:$G,Month!AV$5,Raw!$C:$C,Month!$A10),SUMIFS(Raw!$H:$H,Raw!$A:$A,$B$4,Raw!$G:$G,Month!AV$5,Raw!$E:$E,Month!$A10))))</f>
        <v>32092</v>
      </c>
      <c r="AW10" s="58">
        <f>IF($B10="","",IF($C10="Region",SUMIFS(Raw!$H:$H,Raw!$A:$A,$B$4,Raw!$G:$G,Month!AW$5,Raw!$I:$I,Month!$A10),IF($C10="Provider",SUMIFS(Raw!$H:$H,Raw!$A:$A,$B$4,Raw!$G:$G,Month!AW$5,Raw!$C:$C,Month!$A10),SUMIFS(Raw!$H:$H,Raw!$A:$A,$B$4,Raw!$G:$G,Month!AW$5,Raw!$E:$E,Month!$A10))))</f>
        <v>19736</v>
      </c>
      <c r="AX10" s="58">
        <f>IF($B10="","",IF($C10="Region",SUMIFS(Raw!$H:$H,Raw!$A:$A,$B$4,Raw!$G:$G,Month!AX$5,Raw!$I:$I,Month!$A10),IF($C10="Provider",SUMIFS(Raw!$H:$H,Raw!$A:$A,$B$4,Raw!$G:$G,Month!AX$5,Raw!$C:$C,Month!$A10),SUMIFS(Raw!$H:$H,Raw!$A:$A,$B$4,Raw!$G:$G,Month!AX$5,Raw!$E:$E,Month!$A10))))</f>
        <v>5</v>
      </c>
      <c r="AY10" s="58">
        <f>IF($B10="","",IF($C10="Region",SUMIFS(Raw!$H:$H,Raw!$A:$A,$B$4,Raw!$G:$G,Month!AY$5,Raw!$I:$I,Month!$A10),IF($C10="Provider",SUMIFS(Raw!$H:$H,Raw!$A:$A,$B$4,Raw!$G:$G,Month!AY$5,Raw!$C:$C,Month!$A10),SUMIFS(Raw!$H:$H,Raw!$A:$A,$B$4,Raw!$G:$G,Month!AY$5,Raw!$E:$E,Month!$A10))))</f>
        <v>79180</v>
      </c>
      <c r="AZ10" s="58">
        <f>IF($B10="","",IF($C10="Region",SUMIFS(Raw!$H:$H,Raw!$A:$A,$B$4,Raw!$G:$G,Month!AZ$5,Raw!$I:$I,Month!$A10),IF($C10="Provider",SUMIFS(Raw!$H:$H,Raw!$A:$A,$B$4,Raw!$G:$G,Month!AZ$5,Raw!$C:$C,Month!$A10),SUMIFS(Raw!$H:$H,Raw!$A:$A,$B$4,Raw!$G:$G,Month!AZ$5,Raw!$E:$E,Month!$A10))))</f>
        <v>104</v>
      </c>
      <c r="BA10" s="58">
        <f>IF($B10="","",IF($C10="Region",SUMIFS(Raw!$H:$H,Raw!$A:$A,$B$4,Raw!$G:$G,Month!BA$5,Raw!$I:$I,Month!$A10),IF($C10="Provider",SUMIFS(Raw!$H:$H,Raw!$A:$A,$B$4,Raw!$G:$G,Month!BA$5,Raw!$C:$C,Month!$A10),SUMIFS(Raw!$H:$H,Raw!$A:$A,$B$4,Raw!$G:$G,Month!BA$5,Raw!$E:$E,Month!$A10))))</f>
        <v>31145</v>
      </c>
      <c r="BB10" s="58">
        <f>IF($B10="","",IF($C10="Region",SUMIFS(Raw!$H:$H,Raw!$A:$A,$B$4,Raw!$G:$G,Month!BB$5,Raw!$I:$I,Month!$A10),IF($C10="Provider",SUMIFS(Raw!$H:$H,Raw!$A:$A,$B$4,Raw!$G:$G,Month!BB$5,Raw!$C:$C,Month!$A10),SUMIFS(Raw!$H:$H,Raw!$A:$A,$B$4,Raw!$G:$G,Month!BB$5,Raw!$E:$E,Month!$A10))))</f>
        <v>1936</v>
      </c>
      <c r="BC10" s="58">
        <f>IF($B10="","",IF($C10="Region",SUMIFS(Raw!$H:$H,Raw!$A:$A,$B$4,Raw!$G:$G,Month!BC$5,Raw!$I:$I,Month!$A10),IF($C10="Provider",SUMIFS(Raw!$H:$H,Raw!$A:$A,$B$4,Raw!$G:$G,Month!BC$5,Raw!$C:$C,Month!$A10),SUMIFS(Raw!$H:$H,Raw!$A:$A,$B$4,Raw!$G:$G,Month!BC$5,Raw!$E:$E,Month!$A10))))</f>
        <v>14914</v>
      </c>
      <c r="BD10" s="58">
        <f>IF($B10="","",IF($C10="Region",SUMIFS(Raw!$H:$H,Raw!$A:$A,$B$4,Raw!$G:$G,Month!BD$5,Raw!$I:$I,Month!$A10),IF($C10="Provider",SUMIFS(Raw!$H:$H,Raw!$A:$A,$B$4,Raw!$G:$G,Month!BD$5,Raw!$C:$C,Month!$A10),SUMIFS(Raw!$H:$H,Raw!$A:$A,$B$4,Raw!$G:$G,Month!BD$5,Raw!$E:$E,Month!$A10))))</f>
        <v>729</v>
      </c>
      <c r="BE10" s="58">
        <f>IF($B10="","",IF($C10="Region",SUMIFS(Raw!$H:$H,Raw!$A:$A,$B$4,Raw!$G:$G,Month!BE$5,Raw!$I:$I,Month!$A10),IF($C10="Provider",SUMIFS(Raw!$H:$H,Raw!$A:$A,$B$4,Raw!$G:$G,Month!BE$5,Raw!$C:$C,Month!$A10),SUMIFS(Raw!$H:$H,Raw!$A:$A,$B$4,Raw!$G:$G,Month!BE$5,Raw!$E:$E,Month!$A10))))</f>
        <v>7980</v>
      </c>
      <c r="BF10" s="58">
        <f>IF($B10="","",IF($C10="Region",SUMIFS(Raw!$H:$H,Raw!$A:$A,$B$4,Raw!$G:$G,Month!BF$5,Raw!$I:$I,Month!$A10),IF($C10="Provider",SUMIFS(Raw!$H:$H,Raw!$A:$A,$B$4,Raw!$G:$G,Month!BF$5,Raw!$C:$C,Month!$A10),SUMIFS(Raw!$H:$H,Raw!$A:$A,$B$4,Raw!$G:$G,Month!BF$5,Raw!$E:$E,Month!$A10))))</f>
        <v>2965</v>
      </c>
      <c r="BG10" s="58">
        <f>IF($B10="","",IF($C10="Region",SUMIFS(Raw!$H:$H,Raw!$A:$A,$B$4,Raw!$G:$G,Month!BG$5,Raw!$I:$I,Month!$A10),IF($C10="Provider",SUMIFS(Raw!$H:$H,Raw!$A:$A,$B$4,Raw!$G:$G,Month!BG$5,Raw!$C:$C,Month!$A10),SUMIFS(Raw!$H:$H,Raw!$A:$A,$B$4,Raw!$G:$G,Month!BG$5,Raw!$E:$E,Month!$A10))))</f>
        <v>13637</v>
      </c>
      <c r="BH10" s="58">
        <f>IF($B10="","",IF($C10="Region",SUMIFS(Raw!$H:$H,Raw!$A:$A,$B$4,Raw!$G:$G,Month!BH$5,Raw!$I:$I,Month!$A10),IF($C10="Provider",SUMIFS(Raw!$H:$H,Raw!$A:$A,$B$4,Raw!$G:$G,Month!BH$5,Raw!$C:$C,Month!$A10),SUMIFS(Raw!$H:$H,Raw!$A:$A,$B$4,Raw!$G:$G,Month!BH$5,Raw!$E:$E,Month!$A10))))</f>
        <v>7661</v>
      </c>
      <c r="BI10" s="58">
        <f>IF($B10="","",IF($C10="Region",SUMIFS(Raw!$H:$H,Raw!$A:$A,$B$4,Raw!$G:$G,Month!BI$5,Raw!$I:$I,Month!$A10),IF($C10="Provider",SUMIFS(Raw!$H:$H,Raw!$A:$A,$B$4,Raw!$G:$G,Month!BI$5,Raw!$C:$C,Month!$A10),SUMIFS(Raw!$H:$H,Raw!$A:$A,$B$4,Raw!$G:$G,Month!BI$5,Raw!$E:$E,Month!$A10))))</f>
        <v>33625</v>
      </c>
      <c r="BJ10" s="58">
        <f>IF($B10="","",IF($C10="Region",SUMIFS(Raw!$H:$H,Raw!$A:$A,$B$4,Raw!$G:$G,Month!BJ$5,Raw!$I:$I,Month!$A10),IF($C10="Provider",SUMIFS(Raw!$H:$H,Raw!$A:$A,$B$4,Raw!$G:$G,Month!BJ$5,Raw!$C:$C,Month!$A10),SUMIFS(Raw!$H:$H,Raw!$A:$A,$B$4,Raw!$G:$G,Month!BJ$5,Raw!$E:$E,Month!$A10))))</f>
        <v>16864</v>
      </c>
      <c r="BK10" s="58">
        <f>IF($B10="","",IF($C10="Region",SUMIFS(Raw!$H:$H,Raw!$A:$A,$B$4,Raw!$G:$G,Month!BK$5,Raw!$I:$I,Month!$A10),IF($C10="Provider",SUMIFS(Raw!$H:$H,Raw!$A:$A,$B$4,Raw!$G:$G,Month!BK$5,Raw!$C:$C,Month!$A10),SUMIFS(Raw!$H:$H,Raw!$A:$A,$B$4,Raw!$G:$G,Month!BK$5,Raw!$E:$E,Month!$A10))))</f>
        <v>13342</v>
      </c>
      <c r="BL10" s="58">
        <f>IF($B10="","",IF($C10="Region",SUMIFS(Raw!$H:$H,Raw!$A:$A,$B$4,Raw!$G:$G,Month!BL$5,Raw!$I:$I,Month!$A10),IF($C10="Provider",SUMIFS(Raw!$H:$H,Raw!$A:$A,$B$4,Raw!$G:$G,Month!BL$5,Raw!$C:$C,Month!$A10),SUMIFS(Raw!$H:$H,Raw!$A:$A,$B$4,Raw!$G:$G,Month!BL$5,Raw!$E:$E,Month!$A10))))</f>
        <v>12157</v>
      </c>
      <c r="BM10" s="58">
        <f>IF($B10="","",IF($C10="Region",SUMIFS(Raw!$H:$H,Raw!$A:$A,$B$4,Raw!$G:$G,Month!BM$5,Raw!$I:$I,Month!$A10),IF($C10="Provider",SUMIFS(Raw!$H:$H,Raw!$A:$A,$B$4,Raw!$G:$G,Month!BM$5,Raw!$C:$C,Month!$A10),SUMIFS(Raw!$H:$H,Raw!$A:$A,$B$4,Raw!$G:$G,Month!BM$5,Raw!$E:$E,Month!$A10))))</f>
        <v>491</v>
      </c>
      <c r="BN10" s="58">
        <f>IF($B10="","",IF($C10="Region",SUMIFS(Raw!$H:$H,Raw!$A:$A,$B$4,Raw!$G:$G,Month!BN$5,Raw!$I:$I,Month!$A10),IF($C10="Provider",SUMIFS(Raw!$H:$H,Raw!$A:$A,$B$4,Raw!$G:$G,Month!BN$5,Raw!$C:$C,Month!$A10),SUMIFS(Raw!$H:$H,Raw!$A:$A,$B$4,Raw!$G:$G,Month!BN$5,Raw!$E:$E,Month!$A10))))</f>
        <v>3153</v>
      </c>
      <c r="BO10" s="58">
        <f>IF($B10="","",IF($C10="Region",SUMIFS(Raw!$H:$H,Raw!$A:$A,$B$4,Raw!$G:$G,Month!BO$5,Raw!$I:$I,Month!$A10),IF($C10="Provider",SUMIFS(Raw!$H:$H,Raw!$A:$A,$B$4,Raw!$G:$G,Month!BO$5,Raw!$C:$C,Month!$A10),SUMIFS(Raw!$H:$H,Raw!$A:$A,$B$4,Raw!$G:$G,Month!BO$5,Raw!$E:$E,Month!$A10))))</f>
        <v>3063</v>
      </c>
      <c r="BP10" s="58">
        <f>IF($B10="","",IF($C10="Region",SUMIFS(Raw!$H:$H,Raw!$A:$A,$B$4,Raw!$G:$G,Month!BP$5,Raw!$I:$I,Month!$A10),IF($C10="Provider",SUMIFS(Raw!$H:$H,Raw!$A:$A,$B$4,Raw!$G:$G,Month!BP$5,Raw!$C:$C,Month!$A10),SUMIFS(Raw!$H:$H,Raw!$A:$A,$B$4,Raw!$G:$G,Month!BP$5,Raw!$E:$E,Month!$A10))))</f>
        <v>8465257</v>
      </c>
      <c r="BQ10" s="58">
        <f>IF($B10="","",IF($C10="Region",SUMIFS(Raw!$H:$H,Raw!$A:$A,$B$4,Raw!$G:$G,Month!BQ$5,Raw!$I:$I,Month!$A10),IF($C10="Provider",SUMIFS(Raw!$H:$H,Raw!$A:$A,$B$4,Raw!$G:$G,Month!BQ$5,Raw!$C:$C,Month!$A10),SUMIFS(Raw!$H:$H,Raw!$A:$A,$B$4,Raw!$G:$G,Month!BQ$5,Raw!$E:$E,Month!$A10))))</f>
        <v>26294</v>
      </c>
      <c r="BR10" s="58">
        <f>IF($B10="","",IF($C10="Region",SUMIFS(Raw!$H:$H,Raw!$A:$A,$B$4,Raw!$G:$G,Month!BR$5,Raw!$I:$I,Month!$A10),IF($C10="Provider",SUMIFS(Raw!$H:$H,Raw!$A:$A,$B$4,Raw!$G:$G,Month!BR$5,Raw!$C:$C,Month!$A10),SUMIFS(Raw!$H:$H,Raw!$A:$A,$B$4,Raw!$G:$G,Month!BR$5,Raw!$E:$E,Month!$A10))))</f>
        <v>9310</v>
      </c>
      <c r="BS10" s="58">
        <f>IF($B10="","",IF($C10="Region",SUMIFS(Raw!$H:$H,Raw!$A:$A,$B$4,Raw!$G:$G,Month!BS$5,Raw!$I:$I,Month!$A10),IF($C10="Provider",SUMIFS(Raw!$H:$H,Raw!$A:$A,$B$4,Raw!$G:$G,Month!BS$5,Raw!$C:$C,Month!$A10),SUMIFS(Raw!$H:$H,Raw!$A:$A,$B$4,Raw!$G:$G,Month!BS$5,Raw!$E:$E,Month!$A10))))</f>
        <v>513</v>
      </c>
      <c r="BT10" s="58">
        <f>IF($B10="","",IF($C10="Region",SUMIFS(Raw!$H:$H,Raw!$A:$A,$B$4,Raw!$G:$G,Month!BT$5,Raw!$I:$I,Month!$A10),IF($C10="Provider",SUMIFS(Raw!$H:$H,Raw!$A:$A,$B$4,Raw!$G:$G,Month!BT$5,Raw!$C:$C,Month!$A10),SUMIFS(Raw!$H:$H,Raw!$A:$A,$B$4,Raw!$G:$G,Month!BT$5,Raw!$E:$E,Month!$A10))))</f>
        <v>3729</v>
      </c>
      <c r="BU10" s="58">
        <f>IF($B10="","",IF($C10="Region",SUMIFS(Raw!$H:$H,Raw!$A:$A,$B$4,Raw!$G:$G,Month!BU$5,Raw!$I:$I,Month!$A10),IF($C10="Provider",SUMIFS(Raw!$H:$H,Raw!$A:$A,$B$4,Raw!$G:$G,Month!BU$5,Raw!$C:$C,Month!$A10),SUMIFS(Raw!$H:$H,Raw!$A:$A,$B$4,Raw!$G:$G,Month!BU$5,Raw!$E:$E,Month!$A10))))</f>
        <v>3934210</v>
      </c>
      <c r="BV10" s="58">
        <f>IF($B10="","",IF($C10="Region",SUMIFS(Raw!$H:$H,Raw!$A:$A,$B$4,Raw!$G:$G,Month!BV$5,Raw!$I:$I,Month!$A10),IF($C10="Provider",SUMIFS(Raw!$H:$H,Raw!$A:$A,$B$4,Raw!$G:$G,Month!BV$5,Raw!$C:$C,Month!$A10),SUMIFS(Raw!$H:$H,Raw!$A:$A,$B$4,Raw!$G:$G,Month!BV$5,Raw!$E:$E,Month!$A10))))</f>
        <v>11819</v>
      </c>
      <c r="BW10" s="58">
        <f>IF($B10="","",IF($C10="Region",SUMIFS(Raw!$H:$H,Raw!$A:$A,$B$4,Raw!$G:$G,Month!BW$5,Raw!$I:$I,Month!$A10),IF($C10="Provider",SUMIFS(Raw!$H:$H,Raw!$A:$A,$B$4,Raw!$G:$G,Month!BW$5,Raw!$C:$C,Month!$A10),SUMIFS(Raw!$H:$H,Raw!$A:$A,$B$4,Raw!$G:$G,Month!BW$5,Raw!$E:$E,Month!$A10))))</f>
        <v>180927</v>
      </c>
      <c r="BX10" s="58">
        <f>IF($B10="","",IF($C10="Region",SUMIFS(Raw!$H:$H,Raw!$A:$A,$B$4,Raw!$G:$G,Month!BX$5,Raw!$I:$I,Month!$A10),IF($C10="Provider",SUMIFS(Raw!$H:$H,Raw!$A:$A,$B$4,Raw!$G:$G,Month!BX$5,Raw!$C:$C,Month!$A10),SUMIFS(Raw!$H:$H,Raw!$A:$A,$B$4,Raw!$G:$G,Month!BX$5,Raw!$E:$E,Month!$A10))))</f>
        <v>60</v>
      </c>
      <c r="BY10" s="58">
        <f>IF($B10="","",IF($C10="Region",SUMIFS(Raw!$H:$H,Raw!$A:$A,$B$4,Raw!$G:$G,Month!BY$5,Raw!$I:$I,Month!$A10),IF($C10="Provider",SUMIFS(Raw!$H:$H,Raw!$A:$A,$B$4,Raw!$G:$G,Month!BY$5,Raw!$C:$C,Month!$A10),SUMIFS(Raw!$H:$H,Raw!$A:$A,$B$4,Raw!$G:$G,Month!BY$5,Raw!$E:$E,Month!$A10))))</f>
        <v>130373</v>
      </c>
      <c r="BZ10" s="58">
        <f>IF($B10="","",IF($C10="Region",SUMIFS(Raw!$H:$H,Raw!$A:$A,$B$4,Raw!$G:$G,Month!BZ$5,Raw!$I:$I,Month!$A10),IF($C10="Provider",SUMIFS(Raw!$H:$H,Raw!$A:$A,$B$4,Raw!$G:$G,Month!BZ$5,Raw!$C:$C,Month!$A10),SUMIFS(Raw!$H:$H,Raw!$A:$A,$B$4,Raw!$G:$G,Month!BZ$5,Raw!$E:$E,Month!$A10))))</f>
        <v>28799</v>
      </c>
      <c r="CA10" s="58">
        <f>IF($B10="","",IF($C10="Region",SUMIFS(Raw!$H:$H,Raw!$A:$A,$B$4,Raw!$G:$G,Month!CA$5,Raw!$I:$I,Month!$A10),IF($C10="Provider",SUMIFS(Raw!$H:$H,Raw!$A:$A,$B$4,Raw!$G:$G,Month!CA$5,Raw!$C:$C,Month!$A10),SUMIFS(Raw!$H:$H,Raw!$A:$A,$B$4,Raw!$G:$G,Month!CA$5,Raw!$E:$E,Month!$A10))))</f>
        <v>30839</v>
      </c>
      <c r="CB10" s="58">
        <f>IF($B10="","",IF($C10="Region",SUMIFS(Raw!$H:$H,Raw!$A:$A,$B$4,Raw!$G:$G,Month!CB$5,Raw!$I:$I,Month!$A10),IF($C10="Provider",SUMIFS(Raw!$H:$H,Raw!$A:$A,$B$4,Raw!$G:$G,Month!CB$5,Raw!$C:$C,Month!$A10),SUMIFS(Raw!$H:$H,Raw!$A:$A,$B$4,Raw!$G:$G,Month!CB$5,Raw!$E:$E,Month!$A10))))</f>
        <v>12675</v>
      </c>
      <c r="CC10" s="58">
        <f>IF($B10="","",IF($C10="Region",SUMIFS(Raw!$H:$H,Raw!$A:$A,$B$4,Raw!$G:$G,Month!CC$5,Raw!$I:$I,Month!$A10),IF($C10="Provider",SUMIFS(Raw!$H:$H,Raw!$A:$A,$B$4,Raw!$G:$G,Month!CC$5,Raw!$C:$C,Month!$A10),SUMIFS(Raw!$H:$H,Raw!$A:$A,$B$4,Raw!$G:$G,Month!CC$5,Raw!$E:$E,Month!$A10))))</f>
        <v>84655</v>
      </c>
      <c r="CD10" s="58">
        <f>IF($B10="","",IF($C10="Region",SUMIFS(Raw!$H:$H,Raw!$A:$A,$B$4,Raw!$G:$G,Month!CD$5,Raw!$I:$I,Month!$A10),IF($C10="Provider",SUMIFS(Raw!$H:$H,Raw!$A:$A,$B$4,Raw!$G:$G,Month!CD$5,Raw!$C:$C,Month!$A10),SUMIFS(Raw!$H:$H,Raw!$A:$A,$B$4,Raw!$G:$G,Month!CD$5,Raw!$E:$E,Month!$A10))))</f>
        <v>43087</v>
      </c>
      <c r="CE10" s="58">
        <f>IF($B10="","",IF($C10="Region",SUMIFS(Raw!$H:$H,Raw!$A:$A,$B$4,Raw!$G:$G,Month!CE$5,Raw!$I:$I,Month!$A10),IF($C10="Provider",SUMIFS(Raw!$H:$H,Raw!$A:$A,$B$4,Raw!$G:$G,Month!CE$5,Raw!$C:$C,Month!$A10),SUMIFS(Raw!$H:$H,Raw!$A:$A,$B$4,Raw!$G:$G,Month!CE$5,Raw!$E:$E,Month!$A10))))</f>
        <v>12088</v>
      </c>
      <c r="CF10" s="58">
        <f>IF($B10="","",IF($C10="Region",SUMIFS(Raw!$H:$H,Raw!$A:$A,$B$4,Raw!$G:$G,Month!CF$5,Raw!$I:$I,Month!$A10),IF($C10="Provider",SUMIFS(Raw!$H:$H,Raw!$A:$A,$B$4,Raw!$G:$G,Month!CF$5,Raw!$C:$C,Month!$A10),SUMIFS(Raw!$H:$H,Raw!$A:$A,$B$4,Raw!$G:$G,Month!CF$5,Raw!$E:$E,Month!$A10))))</f>
        <v>4266</v>
      </c>
      <c r="CG10" s="58">
        <f>IF($B10="","",IF($C10="Region",SUMIFS(Raw!$H:$H,Raw!$A:$A,$B$4,Raw!$G:$G,Month!CG$5,Raw!$I:$I,Month!$A10),IF($C10="Provider",SUMIFS(Raw!$H:$H,Raw!$A:$A,$B$4,Raw!$G:$G,Month!CG$5,Raw!$C:$C,Month!$A10),SUMIFS(Raw!$H:$H,Raw!$A:$A,$B$4,Raw!$G:$G,Month!CG$5,Raw!$E:$E,Month!$A10))))</f>
        <v>19912</v>
      </c>
      <c r="CH10" s="58">
        <f>IF($B10="","",IF($C10="Region",SUMIFS(Raw!$H:$H,Raw!$A:$A,$B$4,Raw!$G:$G,Month!CH$5,Raw!$I:$I,Month!$A10),IF($C10="Provider",SUMIFS(Raw!$H:$H,Raw!$A:$A,$B$4,Raw!$G:$G,Month!CH$5,Raw!$C:$C,Month!$A10),SUMIFS(Raw!$H:$H,Raw!$A:$A,$B$4,Raw!$G:$G,Month!CH$5,Raw!$E:$E,Month!$A10))))</f>
        <v>8265</v>
      </c>
      <c r="CI10" s="58">
        <f>IF($B10="","",IF($C10="Region",SUMIFS(Raw!$H:$H,Raw!$A:$A,$B$4,Raw!$G:$G,Month!CI$5,Raw!$I:$I,Month!$A10),IF($C10="Provider",SUMIFS(Raw!$H:$H,Raw!$A:$A,$B$4,Raw!$G:$G,Month!CI$5,Raw!$C:$C,Month!$A10),SUMIFS(Raw!$H:$H,Raw!$A:$A,$B$4,Raw!$G:$G,Month!CI$5,Raw!$E:$E,Month!$A10))))</f>
        <v>1</v>
      </c>
      <c r="CJ10" s="58">
        <f>IF($B10="","",IF($C10="Region",SUMIFS(Raw!$H:$H,Raw!$A:$A,$B$4,Raw!$G:$G,Month!CJ$5,Raw!$I:$I,Month!$A10),IF($C10="Provider",SUMIFS(Raw!$H:$H,Raw!$A:$A,$B$4,Raw!$G:$G,Month!CJ$5,Raw!$C:$C,Month!$A10),SUMIFS(Raw!$H:$H,Raw!$A:$A,$B$4,Raw!$G:$G,Month!CJ$5,Raw!$E:$E,Month!$A10))))</f>
        <v>0</v>
      </c>
      <c r="CK10" s="58">
        <f>IF($B10="","",IF($C10="Region",SUMIFS(Raw!$H:$H,Raw!$A:$A,$B$4,Raw!$G:$G,Month!CK$5,Raw!$I:$I,Month!$A10),IF($C10="Provider",SUMIFS(Raw!$H:$H,Raw!$A:$A,$B$4,Raw!$G:$G,Month!CK$5,Raw!$C:$C,Month!$A10),SUMIFS(Raw!$H:$H,Raw!$A:$A,$B$4,Raw!$G:$G,Month!CK$5,Raw!$E:$E,Month!$A10))))</f>
        <v>0</v>
      </c>
      <c r="CL10" s="58">
        <f>IF($B10="","",IF($C10="Region",SUMIFS(Raw!$H:$H,Raw!$A:$A,$B$4,Raw!$G:$G,Month!CL$5,Raw!$I:$I,Month!$A10),IF($C10="Provider",SUMIFS(Raw!$H:$H,Raw!$A:$A,$B$4,Raw!$G:$G,Month!CL$5,Raw!$C:$C,Month!$A10),SUMIFS(Raw!$H:$H,Raw!$A:$A,$B$4,Raw!$G:$G,Month!CL$5,Raw!$E:$E,Month!$A10))))</f>
        <v>0</v>
      </c>
      <c r="CM10" s="58">
        <f>IF($B10="","",IF($C10="Region",SUMIFS(Raw!$H:$H,Raw!$A:$A,$B$4,Raw!$G:$G,Month!CM$5,Raw!$I:$I,Month!$A10),IF($C10="Provider",SUMIFS(Raw!$H:$H,Raw!$A:$A,$B$4,Raw!$G:$G,Month!CM$5,Raw!$C:$C,Month!$A10),SUMIFS(Raw!$H:$H,Raw!$A:$A,$B$4,Raw!$G:$G,Month!CM$5,Raw!$E:$E,Month!$A10))))</f>
        <v>10291</v>
      </c>
      <c r="CN10" s="58">
        <f>IF($B10="","",IF($C10="Region",SUMIFS(Raw!$H:$H,Raw!$A:$A,$B$4,Raw!$G:$G,Month!CN$5,Raw!$I:$I,Month!$A10),IF($C10="Provider",SUMIFS(Raw!$H:$H,Raw!$A:$A,$B$4,Raw!$G:$G,Month!CN$5,Raw!$C:$C,Month!$A10),SUMIFS(Raw!$H:$H,Raw!$A:$A,$B$4,Raw!$G:$G,Month!CN$5,Raw!$E:$E,Month!$A10))))</f>
        <v>4417</v>
      </c>
      <c r="CO10" s="58">
        <f>IF($B10="","",IF($C10="Region",SUMIFS(Raw!$H:$H,Raw!$A:$A,$B$4,Raw!$G:$G,Month!CO$5,Raw!$I:$I,Month!$A10),IF($C10="Provider",SUMIFS(Raw!$H:$H,Raw!$A:$A,$B$4,Raw!$G:$G,Month!CO$5,Raw!$C:$C,Month!$A10),SUMIFS(Raw!$H:$H,Raw!$A:$A,$B$4,Raw!$G:$G,Month!CO$5,Raw!$E:$E,Month!$A10))))</f>
        <v>2147</v>
      </c>
      <c r="CP10" s="58">
        <f>IF($B10="","",IF($C10="Region",SUMIFS(Raw!$H:$H,Raw!$A:$A,$B$4,Raw!$G:$G,Month!CP$5,Raw!$I:$I,Month!$A10),IF($C10="Provider",SUMIFS(Raw!$H:$H,Raw!$A:$A,$B$4,Raw!$G:$G,Month!CP$5,Raw!$C:$C,Month!$A10),SUMIFS(Raw!$H:$H,Raw!$A:$A,$B$4,Raw!$G:$G,Month!CP$5,Raw!$E:$E,Month!$A10))))</f>
        <v>7799</v>
      </c>
      <c r="CQ10" s="58">
        <f>IF($B10="","",IF($C10="Region",SUMIFS(Raw!$H:$H,Raw!$A:$A,$B$4,Raw!$G:$G,Month!CQ$5,Raw!$I:$I,Month!$A10),IF($C10="Provider",SUMIFS(Raw!$H:$H,Raw!$A:$A,$B$4,Raw!$G:$G,Month!CQ$5,Raw!$C:$C,Month!$A10),SUMIFS(Raw!$H:$H,Raw!$A:$A,$B$4,Raw!$G:$G,Month!CQ$5,Raw!$E:$E,Month!$A10))))</f>
        <v>269</v>
      </c>
      <c r="CR10" s="58">
        <f>IF($B10="","",IF($C10="Region",SUMIFS(Raw!$H:$H,Raw!$A:$A,$B$4,Raw!$G:$G,Month!CR$5,Raw!$I:$I,Month!$A10),IF($C10="Provider",SUMIFS(Raw!$H:$H,Raw!$A:$A,$B$4,Raw!$G:$G,Month!CR$5,Raw!$C:$C,Month!$A10),SUMIFS(Raw!$H:$H,Raw!$A:$A,$B$4,Raw!$G:$G,Month!CR$5,Raw!$E:$E,Month!$A10))))</f>
        <v>605</v>
      </c>
      <c r="CS10" s="58">
        <f>IF($B10="","",IF($C10="Region",SUMIFS(Raw!$H:$H,Raw!$A:$A,$B$4,Raw!$G:$G,Month!CS$5,Raw!$I:$I,Month!$A10),IF($C10="Provider",SUMIFS(Raw!$H:$H,Raw!$A:$A,$B$4,Raw!$G:$G,Month!CS$5,Raw!$C:$C,Month!$A10),SUMIFS(Raw!$H:$H,Raw!$A:$A,$B$4,Raw!$G:$G,Month!CS$5,Raw!$E:$E,Month!$A10))))</f>
        <v>2138</v>
      </c>
      <c r="CT10" s="58">
        <f>IF($B10="","",IF($C10="Region",SUMIFS(Raw!$H:$H,Raw!$A:$A,$B$4,Raw!$G:$G,Month!CT$5,Raw!$I:$I,Month!$A10),IF($C10="Provider",SUMIFS(Raw!$H:$H,Raw!$A:$A,$B$4,Raw!$G:$G,Month!CT$5,Raw!$C:$C,Month!$A10),SUMIFS(Raw!$H:$H,Raw!$A:$A,$B$4,Raw!$G:$G,Month!CT$5,Raw!$E:$E,Month!$A10))))</f>
        <v>1838</v>
      </c>
      <c r="CU10" s="58">
        <f>IF($B10="","",IF($C10="Region",SUMIFS(Raw!$H:$H,Raw!$A:$A,$B$4,Raw!$G:$G,Month!CU$5,Raw!$I:$I,Month!$A10),IF($C10="Provider",SUMIFS(Raw!$H:$H,Raw!$A:$A,$B$4,Raw!$G:$G,Month!CU$5,Raw!$C:$C,Month!$A10),SUMIFS(Raw!$H:$H,Raw!$A:$A,$B$4,Raw!$G:$G,Month!CU$5,Raw!$E:$E,Month!$A10))))</f>
        <v>8150</v>
      </c>
      <c r="CV10" s="58">
        <f>IF($B10="","",IF($C10="Region",SUMIFS(Raw!$H:$H,Raw!$A:$A,$B$4,Raw!$G:$G,Month!CV$5,Raw!$I:$I,Month!$A10),IF($C10="Provider",SUMIFS(Raw!$H:$H,Raw!$A:$A,$B$4,Raw!$G:$G,Month!CV$5,Raw!$C:$C,Month!$A10),SUMIFS(Raw!$H:$H,Raw!$A:$A,$B$4,Raw!$G:$G,Month!CV$5,Raw!$E:$E,Month!$A10))))</f>
        <v>5347</v>
      </c>
      <c r="CW10" s="58">
        <f>IF($B10="","",IF($C10="Region",SUMIFS(Raw!$H:$H,Raw!$A:$A,$B$4,Raw!$G:$G,Month!CW$5,Raw!$I:$I,Month!$A10),IF($C10="Provider",SUMIFS(Raw!$H:$H,Raw!$A:$A,$B$4,Raw!$G:$G,Month!CW$5,Raw!$C:$C,Month!$A10),SUMIFS(Raw!$H:$H,Raw!$A:$A,$B$4,Raw!$G:$G,Month!CW$5,Raw!$E:$E,Month!$A10))))</f>
        <v>2385</v>
      </c>
      <c r="CX10" s="58">
        <f>IF($B10="","",IF($C10="Region",SUMIFS(Raw!$H:$H,Raw!$A:$A,$B$4,Raw!$G:$G,Month!CX$5,Raw!$I:$I,Month!$A10),IF($C10="Provider",SUMIFS(Raw!$H:$H,Raw!$A:$A,$B$4,Raw!$G:$G,Month!CX$5,Raw!$C:$C,Month!$A10),SUMIFS(Raw!$H:$H,Raw!$A:$A,$B$4,Raw!$G:$G,Month!CX$5,Raw!$E:$E,Month!$A10))))</f>
        <v>2335</v>
      </c>
      <c r="CY10" s="58">
        <f>IF($B10="","",IF($C10="Region",SUMIFS(Raw!$H:$H,Raw!$A:$A,$B$4,Raw!$G:$G,Month!CY$5,Raw!$I:$I,Month!$A10),IF($C10="Provider",SUMIFS(Raw!$H:$H,Raw!$A:$A,$B$4,Raw!$G:$G,Month!CY$5,Raw!$C:$C,Month!$A10),SUMIFS(Raw!$H:$H,Raw!$A:$A,$B$4,Raw!$G:$G,Month!CY$5,Raw!$E:$E,Month!$A10))))</f>
        <v>100</v>
      </c>
      <c r="CZ10" s="58">
        <f>IF($B10="","",IF($C10="Region",SUMIFS(Raw!$H:$H,Raw!$A:$A,$B$4,Raw!$G:$G,Month!CZ$5,Raw!$I:$I,Month!$A10),IF($C10="Provider",SUMIFS(Raw!$H:$H,Raw!$A:$A,$B$4,Raw!$G:$G,Month!CZ$5,Raw!$C:$C,Month!$A10),SUMIFS(Raw!$H:$H,Raw!$A:$A,$B$4,Raw!$G:$G,Month!CZ$5,Raw!$E:$E,Month!$A10))))</f>
        <v>38</v>
      </c>
      <c r="DA10" s="58">
        <f>IF($B10="","",IF($C10="Region",SUMIFS(Raw!$H:$H,Raw!$A:$A,$B$4,Raw!$G:$G,Month!DA$5,Raw!$I:$I,Month!$A10),IF($C10="Provider",SUMIFS(Raw!$H:$H,Raw!$A:$A,$B$4,Raw!$G:$G,Month!DA$5,Raw!$C:$C,Month!$A10),SUMIFS(Raw!$H:$H,Raw!$A:$A,$B$4,Raw!$G:$G,Month!DA$5,Raw!$E:$E,Month!$A10))))</f>
        <v>286</v>
      </c>
      <c r="DB10" s="58">
        <f>IF($B10="","",IF($C10="Region",SUMIFS(Raw!$H:$H,Raw!$A:$A,$B$4,Raw!$G:$G,Month!DB$5,Raw!$I:$I,Month!$A10),IF($C10="Provider",SUMIFS(Raw!$H:$H,Raw!$A:$A,$B$4,Raw!$G:$G,Month!DB$5,Raw!$C:$C,Month!$A10),SUMIFS(Raw!$H:$H,Raw!$A:$A,$B$4,Raw!$G:$G,Month!DB$5,Raw!$E:$E,Month!$A10))))</f>
        <v>149</v>
      </c>
      <c r="DC10" s="58">
        <f>IF($B10="","",IF($C10="Region",SUMIFS(Raw!$H:$H,Raw!$A:$A,$B$4,Raw!$G:$G,Month!DC$5,Raw!$I:$I,Month!$A10),IF($C10="Provider",SUMIFS(Raw!$H:$H,Raw!$A:$A,$B$4,Raw!$G:$G,Month!DC$5,Raw!$C:$C,Month!$A10),SUMIFS(Raw!$H:$H,Raw!$A:$A,$B$4,Raw!$G:$G,Month!DC$5,Raw!$E:$E,Month!$A10))))</f>
        <v>10</v>
      </c>
      <c r="DD10" s="58">
        <f>IF($B10="","",IF($C10="Region",SUMIFS(Raw!$H:$H,Raw!$A:$A,$B$4,Raw!$G:$G,Month!DD$5,Raw!$I:$I,Month!$A10),IF($C10="Provider",SUMIFS(Raw!$H:$H,Raw!$A:$A,$B$4,Raw!$G:$G,Month!DD$5,Raw!$C:$C,Month!$A10),SUMIFS(Raw!$H:$H,Raw!$A:$A,$B$4,Raw!$G:$G,Month!DD$5,Raw!$E:$E,Month!$A10))))</f>
        <v>2</v>
      </c>
      <c r="DE10" s="58">
        <f>IF($B10="","",IF($C10="Region",SUMIFS(Raw!$H:$H,Raw!$A:$A,$B$4,Raw!$G:$G,Month!DE$5,Raw!$I:$I,Month!$A10),IF($C10="Provider",SUMIFS(Raw!$H:$H,Raw!$A:$A,$B$4,Raw!$G:$G,Month!DE$5,Raw!$C:$C,Month!$A10),SUMIFS(Raw!$H:$H,Raw!$A:$A,$B$4,Raw!$G:$G,Month!DE$5,Raw!$E:$E,Month!$A10))))</f>
        <v>71</v>
      </c>
      <c r="DF10" s="58">
        <f>IF($B10="","",IF($C10="Region",SUMIFS(Raw!$H:$H,Raw!$A:$A,$B$4,Raw!$G:$G,Month!DF$5,Raw!$I:$I,Month!$A10),IF($C10="Provider",SUMIFS(Raw!$H:$H,Raw!$A:$A,$B$4,Raw!$G:$G,Month!DF$5,Raw!$C:$C,Month!$A10),SUMIFS(Raw!$H:$H,Raw!$A:$A,$B$4,Raw!$G:$G,Month!DF$5,Raw!$E:$E,Month!$A10))))</f>
        <v>30</v>
      </c>
      <c r="DG10" s="58">
        <f>IF($B10="","",IF($C10="Region",SUMIFS(Raw!$H:$H,Raw!$A:$A,$B$4,Raw!$G:$G,Month!DG$5,Raw!$I:$I,Month!$A10),IF($C10="Provider",SUMIFS(Raw!$H:$H,Raw!$A:$A,$B$4,Raw!$G:$G,Month!DG$5,Raw!$C:$C,Month!$A10),SUMIFS(Raw!$H:$H,Raw!$A:$A,$B$4,Raw!$G:$G,Month!DG$5,Raw!$E:$E,Month!$A10))))</f>
        <v>0</v>
      </c>
      <c r="DH10" s="58">
        <f>IF($B10="","",IF($C10="Region",SUMIFS(Raw!$H:$H,Raw!$A:$A,$B$4,Raw!$G:$G,Month!DH$5,Raw!$I:$I,Month!$A10),IF($C10="Provider",SUMIFS(Raw!$H:$H,Raw!$A:$A,$B$4,Raw!$G:$G,Month!DH$5,Raw!$C:$C,Month!$A10),SUMIFS(Raw!$H:$H,Raw!$A:$A,$B$4,Raw!$G:$G,Month!DH$5,Raw!$E:$E,Month!$A10))))</f>
        <v>0</v>
      </c>
      <c r="DI10" s="58">
        <f>IF($B10="","",IF($C10="Region",SUMIFS(Raw!$H:$H,Raw!$A:$A,$B$4,Raw!$G:$G,Month!DI$5,Raw!$I:$I,Month!$A10),IF($C10="Provider",SUMIFS(Raw!$H:$H,Raw!$A:$A,$B$4,Raw!$G:$G,Month!DI$5,Raw!$C:$C,Month!$A10),SUMIFS(Raw!$H:$H,Raw!$A:$A,$B$4,Raw!$G:$G,Month!DI$5,Raw!$E:$E,Month!$A10))))</f>
        <v>0</v>
      </c>
      <c r="DJ10" s="58">
        <f>IF($B10="","",IF($C10="Region",SUMIFS(Raw!$H:$H,Raw!$A:$A,$B$4,Raw!$G:$G,Month!DJ$5,Raw!$I:$I,Month!$A10),IF($C10="Provider",SUMIFS(Raw!$H:$H,Raw!$A:$A,$B$4,Raw!$G:$G,Month!DJ$5,Raw!$C:$C,Month!$A10),SUMIFS(Raw!$H:$H,Raw!$A:$A,$B$4,Raw!$G:$G,Month!DJ$5,Raw!$E:$E,Month!$A10))))</f>
        <v>0</v>
      </c>
      <c r="DK10" s="58">
        <f>IF($B10="","",IF($C10="Region",SUMIFS(Raw!$H:$H,Raw!$A:$A,$B$4,Raw!$G:$G,Month!DK$5,Raw!$I:$I,Month!$A10),IF($C10="Provider",SUMIFS(Raw!$H:$H,Raw!$A:$A,$B$4,Raw!$G:$G,Month!DK$5,Raw!$C:$C,Month!$A10),SUMIFS(Raw!$H:$H,Raw!$A:$A,$B$4,Raw!$G:$G,Month!DK$5,Raw!$E:$E,Month!$A10))))</f>
        <v>0</v>
      </c>
      <c r="DL10" s="58">
        <f>IF($B10="","",IF($C10="Region",SUMIFS(Raw!$H:$H,Raw!$A:$A,$B$4,Raw!$G:$G,Month!DL$5,Raw!$I:$I,Month!$A10),IF($C10="Provider",SUMIFS(Raw!$H:$H,Raw!$A:$A,$B$4,Raw!$G:$G,Month!DL$5,Raw!$C:$C,Month!$A10),SUMIFS(Raw!$H:$H,Raw!$A:$A,$B$4,Raw!$G:$G,Month!DL$5,Raw!$E:$E,Month!$A10))))</f>
        <v>0</v>
      </c>
      <c r="DM10" s="58">
        <f>IF($B10="","",IF($C10="Region",SUMIFS(Raw!$H:$H,Raw!$A:$A,$B$4,Raw!$G:$G,Month!DM$5,Raw!$I:$I,Month!$A10),IF($C10="Provider",SUMIFS(Raw!$H:$H,Raw!$A:$A,$B$4,Raw!$G:$G,Month!DM$5,Raw!$C:$C,Month!$A10),SUMIFS(Raw!$H:$H,Raw!$A:$A,$B$4,Raw!$G:$G,Month!DM$5,Raw!$E:$E,Month!$A10))))</f>
        <v>0</v>
      </c>
      <c r="DN10" s="58">
        <f>IF($B10="","",IF($C10="Region",SUMIFS(Raw!$H:$H,Raw!$A:$A,$B$4,Raw!$G:$G,Month!DN$5,Raw!$I:$I,Month!$A10),IF($C10="Provider",SUMIFS(Raw!$H:$H,Raw!$A:$A,$B$4,Raw!$G:$G,Month!DN$5,Raw!$C:$C,Month!$A10),SUMIFS(Raw!$H:$H,Raw!$A:$A,$B$4,Raw!$G:$G,Month!DN$5,Raw!$E:$E,Month!$A10))))</f>
        <v>0</v>
      </c>
    </row>
    <row r="11" spans="1:118" ht="14.5" x14ac:dyDescent="0.25">
      <c r="A11" s="5" t="str">
        <f>IF(Refs!A5="","",Refs!A5)</f>
        <v>Y62</v>
      </c>
      <c r="B11" s="23" t="str">
        <f>IF(Refs!B5="","",Refs!B5)</f>
        <v>North West</v>
      </c>
      <c r="C11" s="13" t="str">
        <f>IF(Refs!D10="","",Refs!D10)</f>
        <v>Region</v>
      </c>
      <c r="D11" s="58">
        <f>IF($B11="","",IF($C11="Region",SUMIFS(Raw!$H:$H,Raw!$A:$A,$B$4,Raw!$G:$G,Month!D$5,Raw!$I:$I,Month!$A11),IF($C11="Provider",SUMIFS(Raw!$H:$H,Raw!$A:$A,$B$4,Raw!$G:$G,Month!D$5,Raw!$C:$C,Month!$A11),SUMIFS(Raw!$H:$H,Raw!$A:$A,$B$4,Raw!$G:$G,Month!D$5,Raw!$E:$E,Month!$A11))))</f>
        <v>257545</v>
      </c>
      <c r="E11" s="58">
        <f>IF($B11="","",IF($C11="Region",SUMIFS(Raw!$H:$H,Raw!$A:$A,$B$4,Raw!$G:$G,Month!E$5,Raw!$I:$I,Month!$A11),IF($C11="Provider",SUMIFS(Raw!$H:$H,Raw!$A:$A,$B$4,Raw!$G:$G,Month!E$5,Raw!$C:$C,Month!$A11),SUMIFS(Raw!$H:$H,Raw!$A:$A,$B$4,Raw!$G:$G,Month!E$5,Raw!$E:$E,Month!$A11))))</f>
        <v>236175</v>
      </c>
      <c r="F11" s="58">
        <f>IF($B11="","",IF($C11="Region",SUMIFS(Raw!$H:$H,Raw!$A:$A,$B$4,Raw!$G:$G,Month!F$5,Raw!$I:$I,Month!$A11),IF($C11="Provider",SUMIFS(Raw!$H:$H,Raw!$A:$A,$B$4,Raw!$G:$G,Month!F$5,Raw!$C:$C,Month!$A11),SUMIFS(Raw!$H:$H,Raw!$A:$A,$B$4,Raw!$G:$G,Month!F$5,Raw!$E:$E,Month!$A11))))</f>
        <v>203843</v>
      </c>
      <c r="G11" s="58">
        <f>IF($B11="","",IF($C11="Region",SUMIFS(Raw!$H:$H,Raw!$A:$A,$B$4,Raw!$G:$G,Month!G$5,Raw!$I:$I,Month!$A11),IF($C11="Provider",SUMIFS(Raw!$H:$H,Raw!$A:$A,$B$4,Raw!$G:$G,Month!G$5,Raw!$C:$C,Month!$A11),SUMIFS(Raw!$H:$H,Raw!$A:$A,$B$4,Raw!$G:$G,Month!G$5,Raw!$E:$E,Month!$A11))))</f>
        <v>0</v>
      </c>
      <c r="H11" s="58">
        <f>IF($B11="","",IF($C11="Region",SUMIFS(Raw!$H:$H,Raw!$A:$A,$B$4,Raw!$G:$G,Month!H$5,Raw!$I:$I,Month!$A11),IF($C11="Provider",SUMIFS(Raw!$H:$H,Raw!$A:$A,$B$4,Raw!$G:$G,Month!H$5,Raw!$C:$C,Month!$A11),SUMIFS(Raw!$H:$H,Raw!$A:$A,$B$4,Raw!$G:$G,Month!H$5,Raw!$E:$E,Month!$A11))))</f>
        <v>0</v>
      </c>
      <c r="I11" s="58">
        <f>IF($B11="","",IF($C11="Region",SUMIFS(Raw!$H:$H,Raw!$A:$A,$B$4,Raw!$G:$G,Month!I$5,Raw!$I:$I,Month!$A11),IF($C11="Provider",SUMIFS(Raw!$H:$H,Raw!$A:$A,$B$4,Raw!$G:$G,Month!I$5,Raw!$C:$C,Month!$A11),SUMIFS(Raw!$H:$H,Raw!$A:$A,$B$4,Raw!$G:$G,Month!I$5,Raw!$E:$E,Month!$A11))))</f>
        <v>0</v>
      </c>
      <c r="J11" s="58">
        <f>IF($B11="","",IF($C11="Region",SUMIFS(Raw!$H:$H,Raw!$A:$A,$B$4,Raw!$G:$G,Month!J$5,Raw!$I:$I,Month!$A11),IF($C11="Provider",SUMIFS(Raw!$H:$H,Raw!$A:$A,$B$4,Raw!$G:$G,Month!J$5,Raw!$C:$C,Month!$A11),SUMIFS(Raw!$H:$H,Raw!$A:$A,$B$4,Raw!$G:$G,Month!J$5,Raw!$E:$E,Month!$A11))))</f>
        <v>93860</v>
      </c>
      <c r="K11" s="58">
        <f>IF($B11="","",IF($C11="Region",SUMIFS(Raw!$H:$H,Raw!$A:$A,$B$4,Raw!$G:$G,Month!K$5,Raw!$I:$I,Month!$A11),IF($C11="Provider",SUMIFS(Raw!$H:$H,Raw!$A:$A,$B$4,Raw!$G:$G,Month!K$5,Raw!$C:$C,Month!$A11),SUMIFS(Raw!$H:$H,Raw!$A:$A,$B$4,Raw!$G:$G,Month!K$5,Raw!$E:$E,Month!$A11))))</f>
        <v>32332</v>
      </c>
      <c r="L11" s="58">
        <f>IF($B11="","",IF($C11="Region",SUMIFS(Raw!$H:$H,Raw!$A:$A,$B$4,Raw!$G:$G,Month!L$5,Raw!$I:$I,Month!$A11),IF($C11="Provider",SUMIFS(Raw!$H:$H,Raw!$A:$A,$B$4,Raw!$G:$G,Month!L$5,Raw!$C:$C,Month!$A11),SUMIFS(Raw!$H:$H,Raw!$A:$A,$B$4,Raw!$G:$G,Month!L$5,Raw!$E:$E,Month!$A11))))</f>
        <v>2921</v>
      </c>
      <c r="M11" s="58">
        <f>IF($B11="","",IF($C11="Region",SUMIFS(Raw!$H:$H,Raw!$A:$A,$B$4,Raw!$G:$G,Month!M$5,Raw!$I:$I,Month!$A11),IF($C11="Provider",SUMIFS(Raw!$H:$H,Raw!$A:$A,$B$4,Raw!$G:$G,Month!M$5,Raw!$C:$C,Month!$A11),SUMIFS(Raw!$H:$H,Raw!$A:$A,$B$4,Raw!$G:$G,Month!M$5,Raw!$E:$E,Month!$A11))))</f>
        <v>2393</v>
      </c>
      <c r="N11" s="58">
        <f>IF($B11="","",IF($C11="Region",SUMIFS(Raw!$H:$H,Raw!$A:$A,$B$4,Raw!$G:$G,Month!N$5,Raw!$I:$I,Month!$A11),IF($C11="Provider",SUMIFS(Raw!$H:$H,Raw!$A:$A,$B$4,Raw!$G:$G,Month!N$5,Raw!$C:$C,Month!$A11),SUMIFS(Raw!$H:$H,Raw!$A:$A,$B$4,Raw!$G:$G,Month!N$5,Raw!$E:$E,Month!$A11))))</f>
        <v>27018</v>
      </c>
      <c r="O11" s="58">
        <f>IF($B11="","",IF($C11="Region",SUMIFS(Raw!$H:$H,Raw!$A:$A,$B$4,Raw!$G:$G,Month!O$5,Raw!$I:$I,Month!$A11),IF($C11="Provider",SUMIFS(Raw!$H:$H,Raw!$A:$A,$B$4,Raw!$G:$G,Month!O$5,Raw!$C:$C,Month!$A11),SUMIFS(Raw!$H:$H,Raw!$A:$A,$B$4,Raw!$G:$G,Month!O$5,Raw!$E:$E,Month!$A11))))</f>
        <v>38136539</v>
      </c>
      <c r="P11" s="201"/>
      <c r="Q11" s="201"/>
      <c r="R11" s="58">
        <f>IF($B11="","",IF($C11="Region",SUMIFS(Raw!$H:$H,Raw!$A:$A,$B$4,Raw!$G:$G,Month!R$5,Raw!$I:$I,Month!$A11),IF($C11="Provider",SUMIFS(Raw!$H:$H,Raw!$A:$A,$B$4,Raw!$G:$G,Month!R$5,Raw!$C:$C,Month!$A11),SUMIFS(Raw!$H:$H,Raw!$A:$A,$B$4,Raw!$G:$G,Month!R$5,Raw!$E:$E,Month!$A11))))</f>
        <v>7118318</v>
      </c>
      <c r="S11" s="58">
        <f>IF($B11="","",IF($C11="Region",SUMIFS(Raw!$H:$H,Raw!$A:$A,$B$4,Raw!$G:$G,Month!S$5,Raw!$I:$I,Month!$A11),IF($C11="Provider",SUMIFS(Raw!$H:$H,Raw!$A:$A,$B$4,Raw!$G:$G,Month!S$5,Raw!$C:$C,Month!$A11),SUMIFS(Raw!$H:$H,Raw!$A:$A,$B$4,Raw!$G:$G,Month!S$5,Raw!$E:$E,Month!$A11))))</f>
        <v>20911</v>
      </c>
      <c r="T11" s="58">
        <f>IF($B11="","",IF($C11="Region",SUMIFS(Raw!$H:$H,Raw!$A:$A,$B$4,Raw!$G:$G,Month!T$5,Raw!$I:$I,Month!$A11),IF($C11="Provider",SUMIFS(Raw!$H:$H,Raw!$A:$A,$B$4,Raw!$G:$G,Month!T$5,Raw!$C:$C,Month!$A11),SUMIFS(Raw!$H:$H,Raw!$A:$A,$B$4,Raw!$G:$G,Month!T$5,Raw!$E:$E,Month!$A11))))</f>
        <v>121888621</v>
      </c>
      <c r="U11" s="58">
        <f>IF($B11="","",IF($C11="Region",SUMIFS(Raw!$H:$H,Raw!$A:$A,$B$4,Raw!$G:$G,Month!U$5,Raw!$I:$I,Month!$A11),IF($C11="Provider",SUMIFS(Raw!$H:$H,Raw!$A:$A,$B$4,Raw!$G:$G,Month!U$5,Raw!$C:$C,Month!$A11),SUMIFS(Raw!$H:$H,Raw!$A:$A,$B$4,Raw!$G:$G,Month!U$5,Raw!$E:$E,Month!$A11))))</f>
        <v>182931</v>
      </c>
      <c r="V11" s="58">
        <f>IF($B11="","",IF($C11="Region",SUMIFS(Raw!$H:$H,Raw!$A:$A,$B$4,Raw!$G:$G,Month!V$5,Raw!$I:$I,Month!$A11),IF($C11="Provider",SUMIFS(Raw!$H:$H,Raw!$A:$A,$B$4,Raw!$G:$G,Month!V$5,Raw!$C:$C,Month!$A11),SUMIFS(Raw!$H:$H,Raw!$A:$A,$B$4,Raw!$G:$G,Month!V$5,Raw!$E:$E,Month!$A11))))</f>
        <v>15491</v>
      </c>
      <c r="W11" s="58">
        <f>IF($B11="","",IF($C11="Region",SUMIFS(Raw!$H:$H,Raw!$A:$A,$B$4,Raw!$G:$G,Month!W$5,Raw!$I:$I,Month!$A11),IF($C11="Provider",SUMIFS(Raw!$H:$H,Raw!$A:$A,$B$4,Raw!$G:$G,Month!W$5,Raw!$C:$C,Month!$A11),SUMIFS(Raw!$H:$H,Raw!$A:$A,$B$4,Raw!$G:$G,Month!W$5,Raw!$E:$E,Month!$A11))))</f>
        <v>145523</v>
      </c>
      <c r="X11" s="58">
        <f>IF($B11="","",IF($C11="Region",SUMIFS(Raw!$H:$H,Raw!$A:$A,$B$4,Raw!$G:$G,Month!X$5,Raw!$I:$I,Month!$A11),IF($C11="Provider",SUMIFS(Raw!$H:$H,Raw!$A:$A,$B$4,Raw!$G:$G,Month!X$5,Raw!$C:$C,Month!$A11),SUMIFS(Raw!$H:$H,Raw!$A:$A,$B$4,Raw!$G:$G,Month!X$5,Raw!$E:$E,Month!$A11))))</f>
        <v>21768</v>
      </c>
      <c r="Y11" s="58">
        <f>IF($B11="","",IF($C11="Region",SUMIFS(Raw!$H:$H,Raw!$A:$A,$B$4,Raw!$G:$G,Month!Y$5,Raw!$I:$I,Month!$A11),IF($C11="Provider",SUMIFS(Raw!$H:$H,Raw!$A:$A,$B$4,Raw!$G:$G,Month!Y$5,Raw!$C:$C,Month!$A11),SUMIFS(Raw!$H:$H,Raw!$A:$A,$B$4,Raw!$G:$G,Month!Y$5,Raw!$E:$E,Month!$A11))))</f>
        <v>149</v>
      </c>
      <c r="Z11" s="58">
        <f>IF($B11="","",IF($C11="Region",SUMIFS(Raw!$H:$H,Raw!$A:$A,$B$4,Raw!$G:$G,Month!Z$5,Raw!$I:$I,Month!$A11),IF($C11="Provider",SUMIFS(Raw!$H:$H,Raw!$A:$A,$B$4,Raw!$G:$G,Month!Z$5,Raw!$C:$C,Month!$A11),SUMIFS(Raw!$H:$H,Raw!$A:$A,$B$4,Raw!$G:$G,Month!Z$5,Raw!$E:$E,Month!$A11))))</f>
        <v>0</v>
      </c>
      <c r="AA11" s="58">
        <f>IF($B11="","",IF($C11="Region",SUMIFS(Raw!$H:$H,Raw!$A:$A,$B$4,Raw!$G:$G,Month!AA$5,Raw!$I:$I,Month!$A11),IF($C11="Provider",SUMIFS(Raw!$H:$H,Raw!$A:$A,$B$4,Raw!$G:$G,Month!AA$5,Raw!$C:$C,Month!$A11),SUMIFS(Raw!$H:$H,Raw!$A:$A,$B$4,Raw!$G:$G,Month!AA$5,Raw!$E:$E,Month!$A11))))</f>
        <v>39908</v>
      </c>
      <c r="AB11" s="58">
        <f>IF($B11="","",IF($C11="Region",SUMIFS(Raw!$H:$H,Raw!$A:$A,$B$4,Raw!$G:$G,Month!AB$5,Raw!$I:$I,Month!$A11),IF($C11="Provider",SUMIFS(Raw!$H:$H,Raw!$A:$A,$B$4,Raw!$G:$G,Month!AB$5,Raw!$C:$C,Month!$A11),SUMIFS(Raw!$H:$H,Raw!$A:$A,$B$4,Raw!$G:$G,Month!AB$5,Raw!$E:$E,Month!$A11))))</f>
        <v>0</v>
      </c>
      <c r="AC11" s="58">
        <f>IF($B11="","",IF($C11="Region",SUMIFS(Raw!$H:$H,Raw!$A:$A,$B$4,Raw!$G:$G,Month!AC$5,Raw!$I:$I,Month!$A11),IF($C11="Provider",SUMIFS(Raw!$H:$H,Raw!$A:$A,$B$4,Raw!$G:$G,Month!AC$5,Raw!$C:$C,Month!$A11),SUMIFS(Raw!$H:$H,Raw!$A:$A,$B$4,Raw!$G:$G,Month!AC$5,Raw!$E:$E,Month!$A11))))</f>
        <v>0</v>
      </c>
      <c r="AD11" s="58">
        <f>IF($B11="","",IF($C11="Region",SUMIFS(Raw!$H:$H,Raw!$A:$A,$B$4,Raw!$G:$G,Month!AD$5,Raw!$I:$I,Month!$A11),IF($C11="Provider",SUMIFS(Raw!$H:$H,Raw!$A:$A,$B$4,Raw!$G:$G,Month!AD$5,Raw!$C:$C,Month!$A11),SUMIFS(Raw!$H:$H,Raw!$A:$A,$B$4,Raw!$G:$G,Month!AD$5,Raw!$E:$E,Month!$A11))))</f>
        <v>0</v>
      </c>
      <c r="AE11" s="58">
        <f>IF($B11="","",IF($C11="Region",SUMIFS(Raw!$H:$H,Raw!$A:$A,$B$4,Raw!$G:$G,Month!AE$5,Raw!$I:$I,Month!$A11),IF($C11="Provider",SUMIFS(Raw!$H:$H,Raw!$A:$A,$B$4,Raw!$G:$G,Month!AE$5,Raw!$C:$C,Month!$A11),SUMIFS(Raw!$H:$H,Raw!$A:$A,$B$4,Raw!$G:$G,Month!AE$5,Raw!$E:$E,Month!$A11))))</f>
        <v>32645</v>
      </c>
      <c r="AF11" s="58">
        <f>IF($B11="","",IF($C11="Region",SUMIFS(Raw!$H:$H,Raw!$A:$A,$B$4,Raw!$G:$G,Month!AF$5,Raw!$I:$I,Month!$A11),IF($C11="Provider",SUMIFS(Raw!$H:$H,Raw!$A:$A,$B$4,Raw!$G:$G,Month!AF$5,Raw!$C:$C,Month!$A11),SUMIFS(Raw!$H:$H,Raw!$A:$A,$B$4,Raw!$G:$G,Month!AF$5,Raw!$E:$E,Month!$A11))))</f>
        <v>5723</v>
      </c>
      <c r="AG11" s="58">
        <f>IF($B11="","",IF($C11="Region",SUMIFS(Raw!$H:$H,Raw!$A:$A,$B$4,Raw!$G:$G,Month!AG$5,Raw!$I:$I,Month!$A11),IF($C11="Provider",SUMIFS(Raw!$H:$H,Raw!$A:$A,$B$4,Raw!$G:$G,Month!AG$5,Raw!$C:$C,Month!$A11),SUMIFS(Raw!$H:$H,Raw!$A:$A,$B$4,Raw!$G:$G,Month!AG$5,Raw!$E:$E,Month!$A11))))</f>
        <v>0</v>
      </c>
      <c r="AH11" s="58">
        <f>IF($B11="","",IF($C11="Region",SUMIFS(Raw!$H:$H,Raw!$A:$A,$B$4,Raw!$G:$G,Month!AH$5,Raw!$I:$I,Month!$A11),IF($C11="Provider",SUMIFS(Raw!$H:$H,Raw!$A:$A,$B$4,Raw!$G:$G,Month!AH$5,Raw!$C:$C,Month!$A11),SUMIFS(Raw!$H:$H,Raw!$A:$A,$B$4,Raw!$G:$G,Month!AH$5,Raw!$E:$E,Month!$A11))))</f>
        <v>202</v>
      </c>
      <c r="AI11" s="58">
        <f>IF($B11="","",IF($C11="Region",SUMIFS(Raw!$H:$H,Raw!$A:$A,$B$4,Raw!$G:$G,Month!AI$5,Raw!$I:$I,Month!$A11),IF($C11="Provider",SUMIFS(Raw!$H:$H,Raw!$A:$A,$B$4,Raw!$G:$G,Month!AI$5,Raw!$C:$C,Month!$A11),SUMIFS(Raw!$H:$H,Raw!$A:$A,$B$4,Raw!$G:$G,Month!AI$5,Raw!$E:$E,Month!$A11))))</f>
        <v>1338</v>
      </c>
      <c r="AJ11" s="58">
        <f>IF($B11="","",IF($C11="Region",SUMIFS(Raw!$H:$H,Raw!$A:$A,$B$4,Raw!$G:$G,Month!AJ$5,Raw!$I:$I,Month!$A11),IF($C11="Provider",SUMIFS(Raw!$H:$H,Raw!$A:$A,$B$4,Raw!$G:$G,Month!AJ$5,Raw!$C:$C,Month!$A11),SUMIFS(Raw!$H:$H,Raw!$A:$A,$B$4,Raw!$G:$G,Month!AJ$5,Raw!$E:$E,Month!$A11))))</f>
        <v>214</v>
      </c>
      <c r="AK11" s="58">
        <f>IF($B11="","",IF($C11="Region",SUMIFS(Raw!$H:$H,Raw!$A:$A,$B$4,Raw!$G:$G,Month!AK$5,Raw!$I:$I,Month!$A11),IF($C11="Provider",SUMIFS(Raw!$H:$H,Raw!$A:$A,$B$4,Raw!$G:$G,Month!AK$5,Raw!$C:$C,Month!$A11),SUMIFS(Raw!$H:$H,Raw!$A:$A,$B$4,Raw!$G:$G,Month!AK$5,Raw!$E:$E,Month!$A11))))</f>
        <v>0</v>
      </c>
      <c r="AL11" s="58">
        <f>IF($B11="","",IF($C11="Region",SUMIFS(Raw!$H:$H,Raw!$A:$A,$B$4,Raw!$G:$G,Month!AL$5,Raw!$I:$I,Month!$A11),IF($C11="Provider",SUMIFS(Raw!$H:$H,Raw!$A:$A,$B$4,Raw!$G:$G,Month!AL$5,Raw!$C:$C,Month!$A11),SUMIFS(Raw!$H:$H,Raw!$A:$A,$B$4,Raw!$G:$G,Month!AL$5,Raw!$E:$E,Month!$A11))))</f>
        <v>0</v>
      </c>
      <c r="AM11" s="58">
        <f>IF($B11="","",IF($C11="Region",SUMIFS(Raw!$H:$H,Raw!$A:$A,$B$4,Raw!$G:$G,Month!AM$5,Raw!$I:$I,Month!$A11),IF($C11="Provider",SUMIFS(Raw!$H:$H,Raw!$A:$A,$B$4,Raw!$G:$G,Month!AM$5,Raw!$C:$C,Month!$A11),SUMIFS(Raw!$H:$H,Raw!$A:$A,$B$4,Raw!$G:$G,Month!AM$5,Raw!$E:$E,Month!$A11))))</f>
        <v>8884</v>
      </c>
      <c r="AN11" s="58">
        <f>IF($B11="","",IF($C11="Region",SUMIFS(Raw!$H:$H,Raw!$A:$A,$B$4,Raw!$G:$G,Month!AN$5,Raw!$I:$I,Month!$A11),IF($C11="Provider",SUMIFS(Raw!$H:$H,Raw!$A:$A,$B$4,Raw!$G:$G,Month!AN$5,Raw!$C:$C,Month!$A11),SUMIFS(Raw!$H:$H,Raw!$A:$A,$B$4,Raw!$G:$G,Month!AN$5,Raw!$E:$E,Month!$A11))))</f>
        <v>1833</v>
      </c>
      <c r="AO11" s="58">
        <f>IF($B11="","",IF($C11="Region",SUMIFS(Raw!$H:$H,Raw!$A:$A,$B$4,Raw!$G:$G,Month!AO$5,Raw!$I:$I,Month!$A11),IF($C11="Provider",SUMIFS(Raw!$H:$H,Raw!$A:$A,$B$4,Raw!$G:$G,Month!AO$5,Raw!$C:$C,Month!$A11),SUMIFS(Raw!$H:$H,Raw!$A:$A,$B$4,Raw!$G:$G,Month!AO$5,Raw!$E:$E,Month!$A11))))</f>
        <v>125</v>
      </c>
      <c r="AP11" s="58">
        <f>IF($B11="","",IF($C11="Region",SUMIFS(Raw!$H:$H,Raw!$A:$A,$B$4,Raw!$G:$G,Month!AP$5,Raw!$I:$I,Month!$A11),IF($C11="Provider",SUMIFS(Raw!$H:$H,Raw!$A:$A,$B$4,Raw!$G:$G,Month!AP$5,Raw!$C:$C,Month!$A11),SUMIFS(Raw!$H:$H,Raw!$A:$A,$B$4,Raw!$G:$G,Month!AP$5,Raw!$E:$E,Month!$A11))))</f>
        <v>83</v>
      </c>
      <c r="AQ11" s="58">
        <f>IF($B11="","",IF($C11="Region",SUMIFS(Raw!$H:$H,Raw!$A:$A,$B$4,Raw!$G:$G,Month!AQ$5,Raw!$I:$I,Month!$A11),IF($C11="Provider",SUMIFS(Raw!$H:$H,Raw!$A:$A,$B$4,Raw!$G:$G,Month!AQ$5,Raw!$C:$C,Month!$A11),SUMIFS(Raw!$H:$H,Raw!$A:$A,$B$4,Raw!$G:$G,Month!AQ$5,Raw!$E:$E,Month!$A11))))</f>
        <v>2793</v>
      </c>
      <c r="AR11" s="58">
        <f>IF($B11="","",IF($C11="Region",SUMIFS(Raw!$H:$H,Raw!$A:$A,$B$4,Raw!$G:$G,Month!AR$5,Raw!$I:$I,Month!$A11),IF($C11="Provider",SUMIFS(Raw!$H:$H,Raw!$A:$A,$B$4,Raw!$G:$G,Month!AR$5,Raw!$C:$C,Month!$A11),SUMIFS(Raw!$H:$H,Raw!$A:$A,$B$4,Raw!$G:$G,Month!AR$5,Raw!$E:$E,Month!$A11))))</f>
        <v>720</v>
      </c>
      <c r="AS11" s="58">
        <f>IF($B11="","",IF($C11="Region",SUMIFS(Raw!$H:$H,Raw!$A:$A,$B$4,Raw!$G:$G,Month!AS$5,Raw!$I:$I,Month!$A11),IF($C11="Provider",SUMIFS(Raw!$H:$H,Raw!$A:$A,$B$4,Raw!$G:$G,Month!AS$5,Raw!$C:$C,Month!$A11),SUMIFS(Raw!$H:$H,Raw!$A:$A,$B$4,Raw!$G:$G,Month!AS$5,Raw!$E:$E,Month!$A11))))</f>
        <v>0</v>
      </c>
      <c r="AT11" s="58">
        <f>IF($B11="","",IF($C11="Region",SUMIFS(Raw!$H:$H,Raw!$A:$A,$B$4,Raw!$G:$G,Month!AT$5,Raw!$I:$I,Month!$A11),IF($C11="Provider",SUMIFS(Raw!$H:$H,Raw!$A:$A,$B$4,Raw!$G:$G,Month!AT$5,Raw!$C:$C,Month!$A11),SUMIFS(Raw!$H:$H,Raw!$A:$A,$B$4,Raw!$G:$G,Month!AT$5,Raw!$E:$E,Month!$A11))))</f>
        <v>182931</v>
      </c>
      <c r="AU11" s="58">
        <f>IF($B11="","",IF($C11="Region",SUMIFS(Raw!$H:$H,Raw!$A:$A,$B$4,Raw!$G:$G,Month!AU$5,Raw!$I:$I,Month!$A11),IF($C11="Provider",SUMIFS(Raw!$H:$H,Raw!$A:$A,$B$4,Raw!$G:$G,Month!AU$5,Raw!$C:$C,Month!$A11),SUMIFS(Raw!$H:$H,Raw!$A:$A,$B$4,Raw!$G:$G,Month!AU$5,Raw!$E:$E,Month!$A11))))</f>
        <v>20369</v>
      </c>
      <c r="AV11" s="58">
        <f>IF($B11="","",IF($C11="Region",SUMIFS(Raw!$H:$H,Raw!$A:$A,$B$4,Raw!$G:$G,Month!AV$5,Raw!$I:$I,Month!$A11),IF($C11="Provider",SUMIFS(Raw!$H:$H,Raw!$A:$A,$B$4,Raw!$G:$G,Month!AV$5,Raw!$C:$C,Month!$A11),SUMIFS(Raw!$H:$H,Raw!$A:$A,$B$4,Raw!$G:$G,Month!AV$5,Raw!$E:$E,Month!$A11))))</f>
        <v>20771</v>
      </c>
      <c r="AW11" s="58">
        <f>IF($B11="","",IF($C11="Region",SUMIFS(Raw!$H:$H,Raw!$A:$A,$B$4,Raw!$G:$G,Month!AW$5,Raw!$I:$I,Month!$A11),IF($C11="Provider",SUMIFS(Raw!$H:$H,Raw!$A:$A,$B$4,Raw!$G:$G,Month!AW$5,Raw!$C:$C,Month!$A11),SUMIFS(Raw!$H:$H,Raw!$A:$A,$B$4,Raw!$G:$G,Month!AW$5,Raw!$E:$E,Month!$A11))))</f>
        <v>10079</v>
      </c>
      <c r="AX11" s="58">
        <f>IF($B11="","",IF($C11="Region",SUMIFS(Raw!$H:$H,Raw!$A:$A,$B$4,Raw!$G:$G,Month!AX$5,Raw!$I:$I,Month!$A11),IF($C11="Provider",SUMIFS(Raw!$H:$H,Raw!$A:$A,$B$4,Raw!$G:$G,Month!AX$5,Raw!$C:$C,Month!$A11),SUMIFS(Raw!$H:$H,Raw!$A:$A,$B$4,Raw!$G:$G,Month!AX$5,Raw!$E:$E,Month!$A11))))</f>
        <v>0</v>
      </c>
      <c r="AY11" s="58">
        <f>IF($B11="","",IF($C11="Region",SUMIFS(Raw!$H:$H,Raw!$A:$A,$B$4,Raw!$G:$G,Month!AY$5,Raw!$I:$I,Month!$A11),IF($C11="Provider",SUMIFS(Raw!$H:$H,Raw!$A:$A,$B$4,Raw!$G:$G,Month!AY$5,Raw!$C:$C,Month!$A11),SUMIFS(Raw!$H:$H,Raw!$A:$A,$B$4,Raw!$G:$G,Month!AY$5,Raw!$E:$E,Month!$A11))))</f>
        <v>55979</v>
      </c>
      <c r="AZ11" s="58">
        <f>IF($B11="","",IF($C11="Region",SUMIFS(Raw!$H:$H,Raw!$A:$A,$B$4,Raw!$G:$G,Month!AZ$5,Raw!$I:$I,Month!$A11),IF($C11="Provider",SUMIFS(Raw!$H:$H,Raw!$A:$A,$B$4,Raw!$G:$G,Month!AZ$5,Raw!$C:$C,Month!$A11),SUMIFS(Raw!$H:$H,Raw!$A:$A,$B$4,Raw!$G:$G,Month!AZ$5,Raw!$E:$E,Month!$A11))))</f>
        <v>69</v>
      </c>
      <c r="BA11" s="58">
        <f>IF($B11="","",IF($C11="Region",SUMIFS(Raw!$H:$H,Raw!$A:$A,$B$4,Raw!$G:$G,Month!BA$5,Raw!$I:$I,Month!$A11),IF($C11="Provider",SUMIFS(Raw!$H:$H,Raw!$A:$A,$B$4,Raw!$G:$G,Month!BA$5,Raw!$C:$C,Month!$A11),SUMIFS(Raw!$H:$H,Raw!$A:$A,$B$4,Raw!$G:$G,Month!BA$5,Raw!$E:$E,Month!$A11))))</f>
        <v>35358</v>
      </c>
      <c r="BB11" s="58">
        <f>IF($B11="","",IF($C11="Region",SUMIFS(Raw!$H:$H,Raw!$A:$A,$B$4,Raw!$G:$G,Month!BB$5,Raw!$I:$I,Month!$A11),IF($C11="Provider",SUMIFS(Raw!$H:$H,Raw!$A:$A,$B$4,Raw!$G:$G,Month!BB$5,Raw!$C:$C,Month!$A11),SUMIFS(Raw!$H:$H,Raw!$A:$A,$B$4,Raw!$G:$G,Month!BB$5,Raw!$E:$E,Month!$A11))))</f>
        <v>1826</v>
      </c>
      <c r="BC11" s="58">
        <f>IF($B11="","",IF($C11="Region",SUMIFS(Raw!$H:$H,Raw!$A:$A,$B$4,Raw!$G:$G,Month!BC$5,Raw!$I:$I,Month!$A11),IF($C11="Provider",SUMIFS(Raw!$H:$H,Raw!$A:$A,$B$4,Raw!$G:$G,Month!BC$5,Raw!$C:$C,Month!$A11),SUMIFS(Raw!$H:$H,Raw!$A:$A,$B$4,Raw!$G:$G,Month!BC$5,Raw!$E:$E,Month!$A11))))</f>
        <v>5646</v>
      </c>
      <c r="BD11" s="58">
        <f>IF($B11="","",IF($C11="Region",SUMIFS(Raw!$H:$H,Raw!$A:$A,$B$4,Raw!$G:$G,Month!BD$5,Raw!$I:$I,Month!$A11),IF($C11="Provider",SUMIFS(Raw!$H:$H,Raw!$A:$A,$B$4,Raw!$G:$G,Month!BD$5,Raw!$C:$C,Month!$A11),SUMIFS(Raw!$H:$H,Raw!$A:$A,$B$4,Raw!$G:$G,Month!BD$5,Raw!$E:$E,Month!$A11))))</f>
        <v>606</v>
      </c>
      <c r="BE11" s="58">
        <f>IF($B11="","",IF($C11="Region",SUMIFS(Raw!$H:$H,Raw!$A:$A,$B$4,Raw!$G:$G,Month!BE$5,Raw!$I:$I,Month!$A11),IF($C11="Provider",SUMIFS(Raw!$H:$H,Raw!$A:$A,$B$4,Raw!$G:$G,Month!BE$5,Raw!$C:$C,Month!$A11),SUMIFS(Raw!$H:$H,Raw!$A:$A,$B$4,Raw!$G:$G,Month!BE$5,Raw!$E:$E,Month!$A11))))</f>
        <v>8851</v>
      </c>
      <c r="BF11" s="58">
        <f>IF($B11="","",IF($C11="Region",SUMIFS(Raw!$H:$H,Raw!$A:$A,$B$4,Raw!$G:$G,Month!BF$5,Raw!$I:$I,Month!$A11),IF($C11="Provider",SUMIFS(Raw!$H:$H,Raw!$A:$A,$B$4,Raw!$G:$G,Month!BF$5,Raw!$C:$C,Month!$A11),SUMIFS(Raw!$H:$H,Raw!$A:$A,$B$4,Raw!$G:$G,Month!BF$5,Raw!$E:$E,Month!$A11))))</f>
        <v>3129</v>
      </c>
      <c r="BG11" s="58">
        <f>IF($B11="","",IF($C11="Region",SUMIFS(Raw!$H:$H,Raw!$A:$A,$B$4,Raw!$G:$G,Month!BG$5,Raw!$I:$I,Month!$A11),IF($C11="Provider",SUMIFS(Raw!$H:$H,Raw!$A:$A,$B$4,Raw!$G:$G,Month!BG$5,Raw!$C:$C,Month!$A11),SUMIFS(Raw!$H:$H,Raw!$A:$A,$B$4,Raw!$G:$G,Month!BG$5,Raw!$E:$E,Month!$A11))))</f>
        <v>12975</v>
      </c>
      <c r="BH11" s="58">
        <f>IF($B11="","",IF($C11="Region",SUMIFS(Raw!$H:$H,Raw!$A:$A,$B$4,Raw!$G:$G,Month!BH$5,Raw!$I:$I,Month!$A11),IF($C11="Provider",SUMIFS(Raw!$H:$H,Raw!$A:$A,$B$4,Raw!$G:$G,Month!BH$5,Raw!$C:$C,Month!$A11),SUMIFS(Raw!$H:$H,Raw!$A:$A,$B$4,Raw!$G:$G,Month!BH$5,Raw!$E:$E,Month!$A11))))</f>
        <v>12975</v>
      </c>
      <c r="BI11" s="58">
        <f>IF($B11="","",IF($C11="Region",SUMIFS(Raw!$H:$H,Raw!$A:$A,$B$4,Raw!$G:$G,Month!BI$5,Raw!$I:$I,Month!$A11),IF($C11="Provider",SUMIFS(Raw!$H:$H,Raw!$A:$A,$B$4,Raw!$G:$G,Month!BI$5,Raw!$C:$C,Month!$A11),SUMIFS(Raw!$H:$H,Raw!$A:$A,$B$4,Raw!$G:$G,Month!BI$5,Raw!$E:$E,Month!$A11))))</f>
        <v>17352</v>
      </c>
      <c r="BJ11" s="58">
        <f>IF($B11="","",IF($C11="Region",SUMIFS(Raw!$H:$H,Raw!$A:$A,$B$4,Raw!$G:$G,Month!BJ$5,Raw!$I:$I,Month!$A11),IF($C11="Provider",SUMIFS(Raw!$H:$H,Raw!$A:$A,$B$4,Raw!$G:$G,Month!BJ$5,Raw!$C:$C,Month!$A11),SUMIFS(Raw!$H:$H,Raw!$A:$A,$B$4,Raw!$G:$G,Month!BJ$5,Raw!$E:$E,Month!$A11))))</f>
        <v>9289</v>
      </c>
      <c r="BK11" s="58">
        <f>IF($B11="","",IF($C11="Region",SUMIFS(Raw!$H:$H,Raw!$A:$A,$B$4,Raw!$G:$G,Month!BK$5,Raw!$I:$I,Month!$A11),IF($C11="Provider",SUMIFS(Raw!$H:$H,Raw!$A:$A,$B$4,Raw!$G:$G,Month!BK$5,Raw!$C:$C,Month!$A11),SUMIFS(Raw!$H:$H,Raw!$A:$A,$B$4,Raw!$G:$G,Month!BK$5,Raw!$E:$E,Month!$A11))))</f>
        <v>0</v>
      </c>
      <c r="BL11" s="58">
        <f>IF($B11="","",IF($C11="Region",SUMIFS(Raw!$H:$H,Raw!$A:$A,$B$4,Raw!$G:$G,Month!BL$5,Raw!$I:$I,Month!$A11),IF($C11="Provider",SUMIFS(Raw!$H:$H,Raw!$A:$A,$B$4,Raw!$G:$G,Month!BL$5,Raw!$C:$C,Month!$A11),SUMIFS(Raw!$H:$H,Raw!$A:$A,$B$4,Raw!$G:$G,Month!BL$5,Raw!$E:$E,Month!$A11))))</f>
        <v>0</v>
      </c>
      <c r="BM11" s="58">
        <f>IF($B11="","",IF($C11="Region",SUMIFS(Raw!$H:$H,Raw!$A:$A,$B$4,Raw!$G:$G,Month!BM$5,Raw!$I:$I,Month!$A11),IF($C11="Provider",SUMIFS(Raw!$H:$H,Raw!$A:$A,$B$4,Raw!$G:$G,Month!BM$5,Raw!$C:$C,Month!$A11),SUMIFS(Raw!$H:$H,Raw!$A:$A,$B$4,Raw!$G:$G,Month!BM$5,Raw!$E:$E,Month!$A11))))</f>
        <v>0</v>
      </c>
      <c r="BN11" s="58">
        <f>IF($B11="","",IF($C11="Region",SUMIFS(Raw!$H:$H,Raw!$A:$A,$B$4,Raw!$G:$G,Month!BN$5,Raw!$I:$I,Month!$A11),IF($C11="Provider",SUMIFS(Raw!$H:$H,Raw!$A:$A,$B$4,Raw!$G:$G,Month!BN$5,Raw!$C:$C,Month!$A11),SUMIFS(Raw!$H:$H,Raw!$A:$A,$B$4,Raw!$G:$G,Month!BN$5,Raw!$E:$E,Month!$A11))))</f>
        <v>0</v>
      </c>
      <c r="BO11" s="58">
        <f>IF($B11="","",IF($C11="Region",SUMIFS(Raw!$H:$H,Raw!$A:$A,$B$4,Raw!$G:$G,Month!BO$5,Raw!$I:$I,Month!$A11),IF($C11="Provider",SUMIFS(Raw!$H:$H,Raw!$A:$A,$B$4,Raw!$G:$G,Month!BO$5,Raw!$C:$C,Month!$A11),SUMIFS(Raw!$H:$H,Raw!$A:$A,$B$4,Raw!$G:$G,Month!BO$5,Raw!$E:$E,Month!$A11))))</f>
        <v>0</v>
      </c>
      <c r="BP11" s="58">
        <f>IF($B11="","",IF($C11="Region",SUMIFS(Raw!$H:$H,Raw!$A:$A,$B$4,Raw!$G:$G,Month!BP$5,Raw!$I:$I,Month!$A11),IF($C11="Provider",SUMIFS(Raw!$H:$H,Raw!$A:$A,$B$4,Raw!$G:$G,Month!BP$5,Raw!$C:$C,Month!$A11),SUMIFS(Raw!$H:$H,Raw!$A:$A,$B$4,Raw!$G:$G,Month!BP$5,Raw!$E:$E,Month!$A11))))</f>
        <v>0</v>
      </c>
      <c r="BQ11" s="58">
        <f>IF($B11="","",IF($C11="Region",SUMIFS(Raw!$H:$H,Raw!$A:$A,$B$4,Raw!$G:$G,Month!BQ$5,Raw!$I:$I,Month!$A11),IF($C11="Provider",SUMIFS(Raw!$H:$H,Raw!$A:$A,$B$4,Raw!$G:$G,Month!BQ$5,Raw!$C:$C,Month!$A11),SUMIFS(Raw!$H:$H,Raw!$A:$A,$B$4,Raw!$G:$G,Month!BQ$5,Raw!$E:$E,Month!$A11))))</f>
        <v>0</v>
      </c>
      <c r="BR11" s="58">
        <f>IF($B11="","",IF($C11="Region",SUMIFS(Raw!$H:$H,Raw!$A:$A,$B$4,Raw!$G:$G,Month!BR$5,Raw!$I:$I,Month!$A11),IF($C11="Provider",SUMIFS(Raw!$H:$H,Raw!$A:$A,$B$4,Raw!$G:$G,Month!BR$5,Raw!$C:$C,Month!$A11),SUMIFS(Raw!$H:$H,Raw!$A:$A,$B$4,Raw!$G:$G,Month!BR$5,Raw!$E:$E,Month!$A11))))</f>
        <v>0</v>
      </c>
      <c r="BS11" s="58">
        <f>IF($B11="","",IF($C11="Region",SUMIFS(Raw!$H:$H,Raw!$A:$A,$B$4,Raw!$G:$G,Month!BS$5,Raw!$I:$I,Month!$A11),IF($C11="Provider",SUMIFS(Raw!$H:$H,Raw!$A:$A,$B$4,Raw!$G:$G,Month!BS$5,Raw!$C:$C,Month!$A11),SUMIFS(Raw!$H:$H,Raw!$A:$A,$B$4,Raw!$G:$G,Month!BS$5,Raw!$E:$E,Month!$A11))))</f>
        <v>0</v>
      </c>
      <c r="BT11" s="58">
        <f>IF($B11="","",IF($C11="Region",SUMIFS(Raw!$H:$H,Raw!$A:$A,$B$4,Raw!$G:$G,Month!BT$5,Raw!$I:$I,Month!$A11),IF($C11="Provider",SUMIFS(Raw!$H:$H,Raw!$A:$A,$B$4,Raw!$G:$G,Month!BT$5,Raw!$C:$C,Month!$A11),SUMIFS(Raw!$H:$H,Raw!$A:$A,$B$4,Raw!$G:$G,Month!BT$5,Raw!$E:$E,Month!$A11))))</f>
        <v>0</v>
      </c>
      <c r="BU11" s="58">
        <f>IF($B11="","",IF($C11="Region",SUMIFS(Raw!$H:$H,Raw!$A:$A,$B$4,Raw!$G:$G,Month!BU$5,Raw!$I:$I,Month!$A11),IF($C11="Provider",SUMIFS(Raw!$H:$H,Raw!$A:$A,$B$4,Raw!$G:$G,Month!BU$5,Raw!$C:$C,Month!$A11),SUMIFS(Raw!$H:$H,Raw!$A:$A,$B$4,Raw!$G:$G,Month!BU$5,Raw!$E:$E,Month!$A11))))</f>
        <v>0</v>
      </c>
      <c r="BV11" s="58">
        <f>IF($B11="","",IF($C11="Region",SUMIFS(Raw!$H:$H,Raw!$A:$A,$B$4,Raw!$G:$G,Month!BV$5,Raw!$I:$I,Month!$A11),IF($C11="Provider",SUMIFS(Raw!$H:$H,Raw!$A:$A,$B$4,Raw!$G:$G,Month!BV$5,Raw!$C:$C,Month!$A11),SUMIFS(Raw!$H:$H,Raw!$A:$A,$B$4,Raw!$G:$G,Month!BV$5,Raw!$E:$E,Month!$A11))))</f>
        <v>11272</v>
      </c>
      <c r="BW11" s="58">
        <f>IF($B11="","",IF($C11="Region",SUMIFS(Raw!$H:$H,Raw!$A:$A,$B$4,Raw!$G:$G,Month!BW$5,Raw!$I:$I,Month!$A11),IF($C11="Provider",SUMIFS(Raw!$H:$H,Raw!$A:$A,$B$4,Raw!$G:$G,Month!BW$5,Raw!$C:$C,Month!$A11),SUMIFS(Raw!$H:$H,Raw!$A:$A,$B$4,Raw!$G:$G,Month!BW$5,Raw!$E:$E,Month!$A11))))</f>
        <v>134114</v>
      </c>
      <c r="BX11" s="58">
        <f>IF($B11="","",IF($C11="Region",SUMIFS(Raw!$H:$H,Raw!$A:$A,$B$4,Raw!$G:$G,Month!BX$5,Raw!$I:$I,Month!$A11),IF($C11="Provider",SUMIFS(Raw!$H:$H,Raw!$A:$A,$B$4,Raw!$G:$G,Month!BX$5,Raw!$C:$C,Month!$A11),SUMIFS(Raw!$H:$H,Raw!$A:$A,$B$4,Raw!$G:$G,Month!BX$5,Raw!$E:$E,Month!$A11))))</f>
        <v>50</v>
      </c>
      <c r="BY11" s="58">
        <f>IF($B11="","",IF($C11="Region",SUMIFS(Raw!$H:$H,Raw!$A:$A,$B$4,Raw!$G:$G,Month!BY$5,Raw!$I:$I,Month!$A11),IF($C11="Provider",SUMIFS(Raw!$H:$H,Raw!$A:$A,$B$4,Raw!$G:$G,Month!BY$5,Raw!$C:$C,Month!$A11),SUMIFS(Raw!$H:$H,Raw!$A:$A,$B$4,Raw!$G:$G,Month!BY$5,Raw!$E:$E,Month!$A11))))</f>
        <v>88073</v>
      </c>
      <c r="BZ11" s="58">
        <f>IF($B11="","",IF($C11="Region",SUMIFS(Raw!$H:$H,Raw!$A:$A,$B$4,Raw!$G:$G,Month!BZ$5,Raw!$I:$I,Month!$A11),IF($C11="Provider",SUMIFS(Raw!$H:$H,Raw!$A:$A,$B$4,Raw!$G:$G,Month!BZ$5,Raw!$C:$C,Month!$A11),SUMIFS(Raw!$H:$H,Raw!$A:$A,$B$4,Raw!$G:$G,Month!BZ$5,Raw!$E:$E,Month!$A11))))</f>
        <v>24249</v>
      </c>
      <c r="CA11" s="58">
        <f>IF($B11="","",IF($C11="Region",SUMIFS(Raw!$H:$H,Raw!$A:$A,$B$4,Raw!$G:$G,Month!CA$5,Raw!$I:$I,Month!$A11),IF($C11="Provider",SUMIFS(Raw!$H:$H,Raw!$A:$A,$B$4,Raw!$G:$G,Month!CA$5,Raw!$C:$C,Month!$A11),SUMIFS(Raw!$H:$H,Raw!$A:$A,$B$4,Raw!$G:$G,Month!CA$5,Raw!$E:$E,Month!$A11))))</f>
        <v>22376</v>
      </c>
      <c r="CB11" s="58">
        <f>IF($B11="","",IF($C11="Region",SUMIFS(Raw!$H:$H,Raw!$A:$A,$B$4,Raw!$G:$G,Month!CB$5,Raw!$I:$I,Month!$A11),IF($C11="Provider",SUMIFS(Raw!$H:$H,Raw!$A:$A,$B$4,Raw!$G:$G,Month!CB$5,Raw!$C:$C,Month!$A11),SUMIFS(Raw!$H:$H,Raw!$A:$A,$B$4,Raw!$G:$G,Month!CB$5,Raw!$E:$E,Month!$A11))))</f>
        <v>13962</v>
      </c>
      <c r="CC11" s="58">
        <f>IF($B11="","",IF($C11="Region",SUMIFS(Raw!$H:$H,Raw!$A:$A,$B$4,Raw!$G:$G,Month!CC$5,Raw!$I:$I,Month!$A11),IF($C11="Provider",SUMIFS(Raw!$H:$H,Raw!$A:$A,$B$4,Raw!$G:$G,Month!CC$5,Raw!$C:$C,Month!$A11),SUMIFS(Raw!$H:$H,Raw!$A:$A,$B$4,Raw!$G:$G,Month!CC$5,Raw!$E:$E,Month!$A11))))</f>
        <v>19650</v>
      </c>
      <c r="CD11" s="58">
        <f>IF($B11="","",IF($C11="Region",SUMIFS(Raw!$H:$H,Raw!$A:$A,$B$4,Raw!$G:$G,Month!CD$5,Raw!$I:$I,Month!$A11),IF($C11="Provider",SUMIFS(Raw!$H:$H,Raw!$A:$A,$B$4,Raw!$G:$G,Month!CD$5,Raw!$C:$C,Month!$A11),SUMIFS(Raw!$H:$H,Raw!$A:$A,$B$4,Raw!$G:$G,Month!CD$5,Raw!$E:$E,Month!$A11))))</f>
        <v>1793</v>
      </c>
      <c r="CE11" s="58">
        <f>IF($B11="","",IF($C11="Region",SUMIFS(Raw!$H:$H,Raw!$A:$A,$B$4,Raw!$G:$G,Month!CE$5,Raw!$I:$I,Month!$A11),IF($C11="Provider",SUMIFS(Raw!$H:$H,Raw!$A:$A,$B$4,Raw!$G:$G,Month!CE$5,Raw!$C:$C,Month!$A11),SUMIFS(Raw!$H:$H,Raw!$A:$A,$B$4,Raw!$G:$G,Month!CE$5,Raw!$E:$E,Month!$A11))))</f>
        <v>6755</v>
      </c>
      <c r="CF11" s="58">
        <f>IF($B11="","",IF($C11="Region",SUMIFS(Raw!$H:$H,Raw!$A:$A,$B$4,Raw!$G:$G,Month!CF$5,Raw!$I:$I,Month!$A11),IF($C11="Provider",SUMIFS(Raw!$H:$H,Raw!$A:$A,$B$4,Raw!$G:$G,Month!CF$5,Raw!$C:$C,Month!$A11),SUMIFS(Raw!$H:$H,Raw!$A:$A,$B$4,Raw!$G:$G,Month!CF$5,Raw!$E:$E,Month!$A11))))</f>
        <v>1465</v>
      </c>
      <c r="CG11" s="58">
        <f>IF($B11="","",IF($C11="Region",SUMIFS(Raw!$H:$H,Raw!$A:$A,$B$4,Raw!$G:$G,Month!CG$5,Raw!$I:$I,Month!$A11),IF($C11="Provider",SUMIFS(Raw!$H:$H,Raw!$A:$A,$B$4,Raw!$G:$G,Month!CG$5,Raw!$C:$C,Month!$A11),SUMIFS(Raw!$H:$H,Raw!$A:$A,$B$4,Raw!$G:$G,Month!CG$5,Raw!$E:$E,Month!$A11))))</f>
        <v>9344</v>
      </c>
      <c r="CH11" s="58">
        <f>IF($B11="","",IF($C11="Region",SUMIFS(Raw!$H:$H,Raw!$A:$A,$B$4,Raw!$G:$G,Month!CH$5,Raw!$I:$I,Month!$A11),IF($C11="Provider",SUMIFS(Raw!$H:$H,Raw!$A:$A,$B$4,Raw!$G:$G,Month!CH$5,Raw!$C:$C,Month!$A11),SUMIFS(Raw!$H:$H,Raw!$A:$A,$B$4,Raw!$G:$G,Month!CH$5,Raw!$E:$E,Month!$A11))))</f>
        <v>6847</v>
      </c>
      <c r="CI11" s="58">
        <f>IF($B11="","",IF($C11="Region",SUMIFS(Raw!$H:$H,Raw!$A:$A,$B$4,Raw!$G:$G,Month!CI$5,Raw!$I:$I,Month!$A11),IF($C11="Provider",SUMIFS(Raw!$H:$H,Raw!$A:$A,$B$4,Raw!$G:$G,Month!CI$5,Raw!$C:$C,Month!$A11),SUMIFS(Raw!$H:$H,Raw!$A:$A,$B$4,Raw!$G:$G,Month!CI$5,Raw!$E:$E,Month!$A11))))</f>
        <v>0</v>
      </c>
      <c r="CJ11" s="58">
        <f>IF($B11="","",IF($C11="Region",SUMIFS(Raw!$H:$H,Raw!$A:$A,$B$4,Raw!$G:$G,Month!CJ$5,Raw!$I:$I,Month!$A11),IF($C11="Provider",SUMIFS(Raw!$H:$H,Raw!$A:$A,$B$4,Raw!$G:$G,Month!CJ$5,Raw!$C:$C,Month!$A11),SUMIFS(Raw!$H:$H,Raw!$A:$A,$B$4,Raw!$G:$G,Month!CJ$5,Raw!$E:$E,Month!$A11))))</f>
        <v>0</v>
      </c>
      <c r="CK11" s="58">
        <f>IF($B11="","",IF($C11="Region",SUMIFS(Raw!$H:$H,Raw!$A:$A,$B$4,Raw!$G:$G,Month!CK$5,Raw!$I:$I,Month!$A11),IF($C11="Provider",SUMIFS(Raw!$H:$H,Raw!$A:$A,$B$4,Raw!$G:$G,Month!CK$5,Raw!$C:$C,Month!$A11),SUMIFS(Raw!$H:$H,Raw!$A:$A,$B$4,Raw!$G:$G,Month!CK$5,Raw!$E:$E,Month!$A11))))</f>
        <v>5934</v>
      </c>
      <c r="CL11" s="58">
        <f>IF($B11="","",IF($C11="Region",SUMIFS(Raw!$H:$H,Raw!$A:$A,$B$4,Raw!$G:$G,Month!CL$5,Raw!$I:$I,Month!$A11),IF($C11="Provider",SUMIFS(Raw!$H:$H,Raw!$A:$A,$B$4,Raw!$G:$G,Month!CL$5,Raw!$C:$C,Month!$A11),SUMIFS(Raw!$H:$H,Raw!$A:$A,$B$4,Raw!$G:$G,Month!CL$5,Raw!$E:$E,Month!$A11))))</f>
        <v>3</v>
      </c>
      <c r="CM11" s="58">
        <f>IF($B11="","",IF($C11="Region",SUMIFS(Raw!$H:$H,Raw!$A:$A,$B$4,Raw!$G:$G,Month!CM$5,Raw!$I:$I,Month!$A11),IF($C11="Provider",SUMIFS(Raw!$H:$H,Raw!$A:$A,$B$4,Raw!$G:$G,Month!CM$5,Raw!$C:$C,Month!$A11),SUMIFS(Raw!$H:$H,Raw!$A:$A,$B$4,Raw!$G:$G,Month!CM$5,Raw!$E:$E,Month!$A11))))</f>
        <v>179</v>
      </c>
      <c r="CN11" s="58">
        <f>IF($B11="","",IF($C11="Region",SUMIFS(Raw!$H:$H,Raw!$A:$A,$B$4,Raw!$G:$G,Month!CN$5,Raw!$I:$I,Month!$A11),IF($C11="Provider",SUMIFS(Raw!$H:$H,Raw!$A:$A,$B$4,Raw!$G:$G,Month!CN$5,Raw!$C:$C,Month!$A11),SUMIFS(Raw!$H:$H,Raw!$A:$A,$B$4,Raw!$G:$G,Month!CN$5,Raw!$E:$E,Month!$A11))))</f>
        <v>313</v>
      </c>
      <c r="CO11" s="58">
        <f>IF($B11="","",IF($C11="Region",SUMIFS(Raw!$H:$H,Raw!$A:$A,$B$4,Raw!$G:$G,Month!CO$5,Raw!$I:$I,Month!$A11),IF($C11="Provider",SUMIFS(Raw!$H:$H,Raw!$A:$A,$B$4,Raw!$G:$G,Month!CO$5,Raw!$C:$C,Month!$A11),SUMIFS(Raw!$H:$H,Raw!$A:$A,$B$4,Raw!$G:$G,Month!CO$5,Raw!$E:$E,Month!$A11))))</f>
        <v>0</v>
      </c>
      <c r="CP11" s="58">
        <f>IF($B11="","",IF($C11="Region",SUMIFS(Raw!$H:$H,Raw!$A:$A,$B$4,Raw!$G:$G,Month!CP$5,Raw!$I:$I,Month!$A11),IF($C11="Provider",SUMIFS(Raw!$H:$H,Raw!$A:$A,$B$4,Raw!$G:$G,Month!CP$5,Raw!$C:$C,Month!$A11),SUMIFS(Raw!$H:$H,Raw!$A:$A,$B$4,Raw!$G:$G,Month!CP$5,Raw!$E:$E,Month!$A11))))</f>
        <v>8449</v>
      </c>
      <c r="CQ11" s="58">
        <f>IF($B11="","",IF($C11="Region",SUMIFS(Raw!$H:$H,Raw!$A:$A,$B$4,Raw!$G:$G,Month!CQ$5,Raw!$I:$I,Month!$A11),IF($C11="Provider",SUMIFS(Raw!$H:$H,Raw!$A:$A,$B$4,Raw!$G:$G,Month!CQ$5,Raw!$C:$C,Month!$A11),SUMIFS(Raw!$H:$H,Raw!$A:$A,$B$4,Raw!$G:$G,Month!CQ$5,Raw!$E:$E,Month!$A11))))</f>
        <v>0</v>
      </c>
      <c r="CR11" s="58">
        <f>IF($B11="","",IF($C11="Region",SUMIFS(Raw!$H:$H,Raw!$A:$A,$B$4,Raw!$G:$G,Month!CR$5,Raw!$I:$I,Month!$A11),IF($C11="Provider",SUMIFS(Raw!$H:$H,Raw!$A:$A,$B$4,Raw!$G:$G,Month!CR$5,Raw!$C:$C,Month!$A11),SUMIFS(Raw!$H:$H,Raw!$A:$A,$B$4,Raw!$G:$G,Month!CR$5,Raw!$E:$E,Month!$A11))))</f>
        <v>0</v>
      </c>
      <c r="CS11" s="58">
        <f>IF($B11="","",IF($C11="Region",SUMIFS(Raw!$H:$H,Raw!$A:$A,$B$4,Raw!$G:$G,Month!CS$5,Raw!$I:$I,Month!$A11),IF($C11="Provider",SUMIFS(Raw!$H:$H,Raw!$A:$A,$B$4,Raw!$G:$G,Month!CS$5,Raw!$C:$C,Month!$A11),SUMIFS(Raw!$H:$H,Raw!$A:$A,$B$4,Raw!$G:$G,Month!CS$5,Raw!$E:$E,Month!$A11))))</f>
        <v>0</v>
      </c>
      <c r="CT11" s="58">
        <f>IF($B11="","",IF($C11="Region",SUMIFS(Raw!$H:$H,Raw!$A:$A,$B$4,Raw!$G:$G,Month!CT$5,Raw!$I:$I,Month!$A11),IF($C11="Provider",SUMIFS(Raw!$H:$H,Raw!$A:$A,$B$4,Raw!$G:$G,Month!CT$5,Raw!$C:$C,Month!$A11),SUMIFS(Raw!$H:$H,Raw!$A:$A,$B$4,Raw!$G:$G,Month!CT$5,Raw!$E:$E,Month!$A11))))</f>
        <v>0</v>
      </c>
      <c r="CU11" s="58">
        <f>IF($B11="","",IF($C11="Region",SUMIFS(Raw!$H:$H,Raw!$A:$A,$B$4,Raw!$G:$G,Month!CU$5,Raw!$I:$I,Month!$A11),IF($C11="Provider",SUMIFS(Raw!$H:$H,Raw!$A:$A,$B$4,Raw!$G:$G,Month!CU$5,Raw!$C:$C,Month!$A11),SUMIFS(Raw!$H:$H,Raw!$A:$A,$B$4,Raw!$G:$G,Month!CU$5,Raw!$E:$E,Month!$A11))))</f>
        <v>0</v>
      </c>
      <c r="CV11" s="58">
        <f>IF($B11="","",IF($C11="Region",SUMIFS(Raw!$H:$H,Raw!$A:$A,$B$4,Raw!$G:$G,Month!CV$5,Raw!$I:$I,Month!$A11),IF($C11="Provider",SUMIFS(Raw!$H:$H,Raw!$A:$A,$B$4,Raw!$G:$G,Month!CV$5,Raw!$C:$C,Month!$A11),SUMIFS(Raw!$H:$H,Raw!$A:$A,$B$4,Raw!$G:$G,Month!CV$5,Raw!$E:$E,Month!$A11))))</f>
        <v>0</v>
      </c>
      <c r="CW11" s="58">
        <f>IF($B11="","",IF($C11="Region",SUMIFS(Raw!$H:$H,Raw!$A:$A,$B$4,Raw!$G:$G,Month!CW$5,Raw!$I:$I,Month!$A11),IF($C11="Provider",SUMIFS(Raw!$H:$H,Raw!$A:$A,$B$4,Raw!$G:$G,Month!CW$5,Raw!$C:$C,Month!$A11),SUMIFS(Raw!$H:$H,Raw!$A:$A,$B$4,Raw!$G:$G,Month!CW$5,Raw!$E:$E,Month!$A11))))</f>
        <v>1372</v>
      </c>
      <c r="CX11" s="58">
        <f>IF($B11="","",IF($C11="Region",SUMIFS(Raw!$H:$H,Raw!$A:$A,$B$4,Raw!$G:$G,Month!CX$5,Raw!$I:$I,Month!$A11),IF($C11="Provider",SUMIFS(Raw!$H:$H,Raw!$A:$A,$B$4,Raw!$G:$G,Month!CX$5,Raw!$C:$C,Month!$A11),SUMIFS(Raw!$H:$H,Raw!$A:$A,$B$4,Raw!$G:$G,Month!CX$5,Raw!$E:$E,Month!$A11))))</f>
        <v>1372</v>
      </c>
      <c r="CY11" s="58">
        <f>IF($B11="","",IF($C11="Region",SUMIFS(Raw!$H:$H,Raw!$A:$A,$B$4,Raw!$G:$G,Month!CY$5,Raw!$I:$I,Month!$A11),IF($C11="Provider",SUMIFS(Raw!$H:$H,Raw!$A:$A,$B$4,Raw!$G:$G,Month!CY$5,Raw!$C:$C,Month!$A11),SUMIFS(Raw!$H:$H,Raw!$A:$A,$B$4,Raw!$G:$G,Month!CY$5,Raw!$E:$E,Month!$A11))))</f>
        <v>129</v>
      </c>
      <c r="CZ11" s="58">
        <f>IF($B11="","",IF($C11="Region",SUMIFS(Raw!$H:$H,Raw!$A:$A,$B$4,Raw!$G:$G,Month!CZ$5,Raw!$I:$I,Month!$A11),IF($C11="Provider",SUMIFS(Raw!$H:$H,Raw!$A:$A,$B$4,Raw!$G:$G,Month!CZ$5,Raw!$C:$C,Month!$A11),SUMIFS(Raw!$H:$H,Raw!$A:$A,$B$4,Raw!$G:$G,Month!CZ$5,Raw!$E:$E,Month!$A11))))</f>
        <v>72</v>
      </c>
      <c r="DA11" s="58">
        <f>IF($B11="","",IF($C11="Region",SUMIFS(Raw!$H:$H,Raw!$A:$A,$B$4,Raw!$G:$G,Month!DA$5,Raw!$I:$I,Month!$A11),IF($C11="Provider",SUMIFS(Raw!$H:$H,Raw!$A:$A,$B$4,Raw!$G:$G,Month!DA$5,Raw!$C:$C,Month!$A11),SUMIFS(Raw!$H:$H,Raw!$A:$A,$B$4,Raw!$G:$G,Month!DA$5,Raw!$E:$E,Month!$A11))))</f>
        <v>21</v>
      </c>
      <c r="DB11" s="58">
        <f>IF($B11="","",IF($C11="Region",SUMIFS(Raw!$H:$H,Raw!$A:$A,$B$4,Raw!$G:$G,Month!DB$5,Raw!$I:$I,Month!$A11),IF($C11="Provider",SUMIFS(Raw!$H:$H,Raw!$A:$A,$B$4,Raw!$G:$G,Month!DB$5,Raw!$C:$C,Month!$A11),SUMIFS(Raw!$H:$H,Raw!$A:$A,$B$4,Raw!$G:$G,Month!DB$5,Raw!$E:$E,Month!$A11))))</f>
        <v>2</v>
      </c>
      <c r="DC11" s="58">
        <f>IF($B11="","",IF($C11="Region",SUMIFS(Raw!$H:$H,Raw!$A:$A,$B$4,Raw!$G:$G,Month!DC$5,Raw!$I:$I,Month!$A11),IF($C11="Provider",SUMIFS(Raw!$H:$H,Raw!$A:$A,$B$4,Raw!$G:$G,Month!DC$5,Raw!$C:$C,Month!$A11),SUMIFS(Raw!$H:$H,Raw!$A:$A,$B$4,Raw!$G:$G,Month!DC$5,Raw!$E:$E,Month!$A11))))</f>
        <v>11</v>
      </c>
      <c r="DD11" s="58">
        <f>IF($B11="","",IF($C11="Region",SUMIFS(Raw!$H:$H,Raw!$A:$A,$B$4,Raw!$G:$G,Month!DD$5,Raw!$I:$I,Month!$A11),IF($C11="Provider",SUMIFS(Raw!$H:$H,Raw!$A:$A,$B$4,Raw!$G:$G,Month!DD$5,Raw!$C:$C,Month!$A11),SUMIFS(Raw!$H:$H,Raw!$A:$A,$B$4,Raw!$G:$G,Month!DD$5,Raw!$E:$E,Month!$A11))))</f>
        <v>4</v>
      </c>
      <c r="DE11" s="58">
        <f>IF($B11="","",IF($C11="Region",SUMIFS(Raw!$H:$H,Raw!$A:$A,$B$4,Raw!$G:$G,Month!DE$5,Raw!$I:$I,Month!$A11),IF($C11="Provider",SUMIFS(Raw!$H:$H,Raw!$A:$A,$B$4,Raw!$G:$G,Month!DE$5,Raw!$C:$C,Month!$A11),SUMIFS(Raw!$H:$H,Raw!$A:$A,$B$4,Raw!$G:$G,Month!DE$5,Raw!$E:$E,Month!$A11))))</f>
        <v>81</v>
      </c>
      <c r="DF11" s="58">
        <f>IF($B11="","",IF($C11="Region",SUMIFS(Raw!$H:$H,Raw!$A:$A,$B$4,Raw!$G:$G,Month!DF$5,Raw!$I:$I,Month!$A11),IF($C11="Provider",SUMIFS(Raw!$H:$H,Raw!$A:$A,$B$4,Raw!$G:$G,Month!DF$5,Raw!$C:$C,Month!$A11),SUMIFS(Raw!$H:$H,Raw!$A:$A,$B$4,Raw!$G:$G,Month!DF$5,Raw!$E:$E,Month!$A11))))</f>
        <v>60</v>
      </c>
      <c r="DG11" s="58">
        <f>IF($B11="","",IF($C11="Region",SUMIFS(Raw!$H:$H,Raw!$A:$A,$B$4,Raw!$G:$G,Month!DG$5,Raw!$I:$I,Month!$A11),IF($C11="Provider",SUMIFS(Raw!$H:$H,Raw!$A:$A,$B$4,Raw!$G:$G,Month!DG$5,Raw!$C:$C,Month!$A11),SUMIFS(Raw!$H:$H,Raw!$A:$A,$B$4,Raw!$G:$G,Month!DG$5,Raw!$E:$E,Month!$A11))))</f>
        <v>0</v>
      </c>
      <c r="DH11" s="58">
        <f>IF($B11="","",IF($C11="Region",SUMIFS(Raw!$H:$H,Raw!$A:$A,$B$4,Raw!$G:$G,Month!DH$5,Raw!$I:$I,Month!$A11),IF($C11="Provider",SUMIFS(Raw!$H:$H,Raw!$A:$A,$B$4,Raw!$G:$G,Month!DH$5,Raw!$C:$C,Month!$A11),SUMIFS(Raw!$H:$H,Raw!$A:$A,$B$4,Raw!$G:$G,Month!DH$5,Raw!$E:$E,Month!$A11))))</f>
        <v>0</v>
      </c>
      <c r="DI11" s="58">
        <f>IF($B11="","",IF($C11="Region",SUMIFS(Raw!$H:$H,Raw!$A:$A,$B$4,Raw!$G:$G,Month!DI$5,Raw!$I:$I,Month!$A11),IF($C11="Provider",SUMIFS(Raw!$H:$H,Raw!$A:$A,$B$4,Raw!$G:$G,Month!DI$5,Raw!$C:$C,Month!$A11),SUMIFS(Raw!$H:$H,Raw!$A:$A,$B$4,Raw!$G:$G,Month!DI$5,Raw!$E:$E,Month!$A11))))</f>
        <v>0</v>
      </c>
      <c r="DJ11" s="58">
        <f>IF($B11="","",IF($C11="Region",SUMIFS(Raw!$H:$H,Raw!$A:$A,$B$4,Raw!$G:$G,Month!DJ$5,Raw!$I:$I,Month!$A11),IF($C11="Provider",SUMIFS(Raw!$H:$H,Raw!$A:$A,$B$4,Raw!$G:$G,Month!DJ$5,Raw!$C:$C,Month!$A11),SUMIFS(Raw!$H:$H,Raw!$A:$A,$B$4,Raw!$G:$G,Month!DJ$5,Raw!$E:$E,Month!$A11))))</f>
        <v>0</v>
      </c>
      <c r="DK11" s="58">
        <f>IF($B11="","",IF($C11="Region",SUMIFS(Raw!$H:$H,Raw!$A:$A,$B$4,Raw!$G:$G,Month!DK$5,Raw!$I:$I,Month!$A11),IF($C11="Provider",SUMIFS(Raw!$H:$H,Raw!$A:$A,$B$4,Raw!$G:$G,Month!DK$5,Raw!$C:$C,Month!$A11),SUMIFS(Raw!$H:$H,Raw!$A:$A,$B$4,Raw!$G:$G,Month!DK$5,Raw!$E:$E,Month!$A11))))</f>
        <v>0</v>
      </c>
      <c r="DL11" s="58">
        <f>IF($B11="","",IF($C11="Region",SUMIFS(Raw!$H:$H,Raw!$A:$A,$B$4,Raw!$G:$G,Month!DL$5,Raw!$I:$I,Month!$A11),IF($C11="Provider",SUMIFS(Raw!$H:$H,Raw!$A:$A,$B$4,Raw!$G:$G,Month!DL$5,Raw!$C:$C,Month!$A11),SUMIFS(Raw!$H:$H,Raw!$A:$A,$B$4,Raw!$G:$G,Month!DL$5,Raw!$E:$E,Month!$A11))))</f>
        <v>0</v>
      </c>
      <c r="DM11" s="58">
        <f>IF($B11="","",IF($C11="Region",SUMIFS(Raw!$H:$H,Raw!$A:$A,$B$4,Raw!$G:$G,Month!DM$5,Raw!$I:$I,Month!$A11),IF($C11="Provider",SUMIFS(Raw!$H:$H,Raw!$A:$A,$B$4,Raw!$G:$G,Month!DM$5,Raw!$C:$C,Month!$A11),SUMIFS(Raw!$H:$H,Raw!$A:$A,$B$4,Raw!$G:$G,Month!DM$5,Raw!$E:$E,Month!$A11))))</f>
        <v>0</v>
      </c>
      <c r="DN11" s="58">
        <f>IF($B11="","",IF($C11="Region",SUMIFS(Raw!$H:$H,Raw!$A:$A,$B$4,Raw!$G:$G,Month!DN$5,Raw!$I:$I,Month!$A11),IF($C11="Provider",SUMIFS(Raw!$H:$H,Raw!$A:$A,$B$4,Raw!$G:$G,Month!DN$5,Raw!$C:$C,Month!$A11),SUMIFS(Raw!$H:$H,Raw!$A:$A,$B$4,Raw!$G:$G,Month!DN$5,Raw!$E:$E,Month!$A11))))</f>
        <v>0</v>
      </c>
    </row>
    <row r="12" spans="1:118" ht="14.5" x14ac:dyDescent="0.25">
      <c r="A12" s="5" t="str">
        <f>IF(Refs!A6="","",Refs!A6)</f>
        <v>Y60</v>
      </c>
      <c r="B12" s="23" t="str">
        <f>IF(Refs!B6="","",Refs!B6)</f>
        <v>Midlands</v>
      </c>
      <c r="C12" s="13" t="str">
        <f>IF(Refs!D9="","",Refs!D9)</f>
        <v>Region</v>
      </c>
      <c r="D12" s="58">
        <f>IF($B12="","",IF($C12="Region",SUMIFS(Raw!$H:$H,Raw!$A:$A,$B$4,Raw!$G:$G,Month!D$5,Raw!$I:$I,Month!$A12),IF($C12="Provider",SUMIFS(Raw!$H:$H,Raw!$A:$A,$B$4,Raw!$G:$G,Month!D$5,Raw!$C:$C,Month!$A12),SUMIFS(Raw!$H:$H,Raw!$A:$A,$B$4,Raw!$G:$G,Month!D$5,Raw!$E:$E,Month!$A12))))</f>
        <v>404930</v>
      </c>
      <c r="E12" s="58">
        <f>IF($B12="","",IF($C12="Region",SUMIFS(Raw!$H:$H,Raw!$A:$A,$B$4,Raw!$G:$G,Month!E$5,Raw!$I:$I,Month!$A12),IF($C12="Provider",SUMIFS(Raw!$H:$H,Raw!$A:$A,$B$4,Raw!$G:$G,Month!E$5,Raw!$C:$C,Month!$A12),SUMIFS(Raw!$H:$H,Raw!$A:$A,$B$4,Raw!$G:$G,Month!E$5,Raw!$E:$E,Month!$A12))))</f>
        <v>370089</v>
      </c>
      <c r="F12" s="58">
        <f>IF($B12="","",IF($C12="Region",SUMIFS(Raw!$H:$H,Raw!$A:$A,$B$4,Raw!$G:$G,Month!F$5,Raw!$I:$I,Month!$A12),IF($C12="Provider",SUMIFS(Raw!$H:$H,Raw!$A:$A,$B$4,Raw!$G:$G,Month!F$5,Raw!$C:$C,Month!$A12),SUMIFS(Raw!$H:$H,Raw!$A:$A,$B$4,Raw!$G:$G,Month!F$5,Raw!$E:$E,Month!$A12))))</f>
        <v>371291</v>
      </c>
      <c r="G12" s="58">
        <f>IF($B12="","",IF($C12="Region",SUMIFS(Raw!$H:$H,Raw!$A:$A,$B$4,Raw!$G:$G,Month!G$5,Raw!$I:$I,Month!$A12),IF($C12="Provider",SUMIFS(Raw!$H:$H,Raw!$A:$A,$B$4,Raw!$G:$G,Month!G$5,Raw!$C:$C,Month!$A12),SUMIFS(Raw!$H:$H,Raw!$A:$A,$B$4,Raw!$G:$G,Month!G$5,Raw!$E:$E,Month!$A12))))</f>
        <v>0</v>
      </c>
      <c r="H12" s="58">
        <f>IF($B12="","",IF($C12="Region",SUMIFS(Raw!$H:$H,Raw!$A:$A,$B$4,Raw!$G:$G,Month!H$5,Raw!$I:$I,Month!$A12),IF($C12="Provider",SUMIFS(Raw!$H:$H,Raw!$A:$A,$B$4,Raw!$G:$G,Month!H$5,Raw!$C:$C,Month!$A12),SUMIFS(Raw!$H:$H,Raw!$A:$A,$B$4,Raw!$G:$G,Month!H$5,Raw!$E:$E,Month!$A12))))</f>
        <v>7367</v>
      </c>
      <c r="I12" s="58">
        <f>IF($B12="","",IF($C12="Region",SUMIFS(Raw!$H:$H,Raw!$A:$A,$B$4,Raw!$G:$G,Month!I$5,Raw!$I:$I,Month!$A12),IF($C12="Provider",SUMIFS(Raw!$H:$H,Raw!$A:$A,$B$4,Raw!$G:$G,Month!I$5,Raw!$C:$C,Month!$A12),SUMIFS(Raw!$H:$H,Raw!$A:$A,$B$4,Raw!$G:$G,Month!I$5,Raw!$E:$E,Month!$A12))))</f>
        <v>17189</v>
      </c>
      <c r="J12" s="58">
        <f>IF($B12="","",IF($C12="Region",SUMIFS(Raw!$H:$H,Raw!$A:$A,$B$4,Raw!$G:$G,Month!J$5,Raw!$I:$I,Month!$A12),IF($C12="Provider",SUMIFS(Raw!$H:$H,Raw!$A:$A,$B$4,Raw!$G:$G,Month!J$5,Raw!$C:$C,Month!$A12),SUMIFS(Raw!$H:$H,Raw!$A:$A,$B$4,Raw!$G:$G,Month!J$5,Raw!$E:$E,Month!$A12))))</f>
        <v>280569</v>
      </c>
      <c r="K12" s="58">
        <f>IF($B12="","",IF($C12="Region",SUMIFS(Raw!$H:$H,Raw!$A:$A,$B$4,Raw!$G:$G,Month!K$5,Raw!$I:$I,Month!$A12),IF($C12="Provider",SUMIFS(Raw!$H:$H,Raw!$A:$A,$B$4,Raw!$G:$G,Month!K$5,Raw!$C:$C,Month!$A12),SUMIFS(Raw!$H:$H,Raw!$A:$A,$B$4,Raw!$G:$G,Month!K$5,Raw!$E:$E,Month!$A12))))</f>
        <v>15708</v>
      </c>
      <c r="L12" s="58">
        <f>IF($B12="","",IF($C12="Region",SUMIFS(Raw!$H:$H,Raw!$A:$A,$B$4,Raw!$G:$G,Month!L$5,Raw!$I:$I,Month!$A12),IF($C12="Provider",SUMIFS(Raw!$H:$H,Raw!$A:$A,$B$4,Raw!$G:$G,Month!L$5,Raw!$C:$C,Month!$A12),SUMIFS(Raw!$H:$H,Raw!$A:$A,$B$4,Raw!$G:$G,Month!L$5,Raw!$E:$E,Month!$A12))))</f>
        <v>5274</v>
      </c>
      <c r="M12" s="58">
        <f>IF($B12="","",IF($C12="Region",SUMIFS(Raw!$H:$H,Raw!$A:$A,$B$4,Raw!$G:$G,Month!M$5,Raw!$I:$I,Month!$A12),IF($C12="Provider",SUMIFS(Raw!$H:$H,Raw!$A:$A,$B$4,Raw!$G:$G,Month!M$5,Raw!$C:$C,Month!$A12),SUMIFS(Raw!$H:$H,Raw!$A:$A,$B$4,Raw!$G:$G,Month!M$5,Raw!$E:$E,Month!$A12))))</f>
        <v>2330</v>
      </c>
      <c r="N12" s="58">
        <f>IF($B12="","",IF($C12="Region",SUMIFS(Raw!$H:$H,Raw!$A:$A,$B$4,Raw!$G:$G,Month!N$5,Raw!$I:$I,Month!$A12),IF($C12="Provider",SUMIFS(Raw!$H:$H,Raw!$A:$A,$B$4,Raw!$G:$G,Month!N$5,Raw!$C:$C,Month!$A12),SUMIFS(Raw!$H:$H,Raw!$A:$A,$B$4,Raw!$G:$G,Month!N$5,Raw!$E:$E,Month!$A12))))</f>
        <v>8100</v>
      </c>
      <c r="O12" s="58">
        <f>IF($B12="","",IF($C12="Region",SUMIFS(Raw!$H:$H,Raw!$A:$A,$B$4,Raw!$G:$G,Month!O$5,Raw!$I:$I,Month!$A12),IF($C12="Provider",SUMIFS(Raw!$H:$H,Raw!$A:$A,$B$4,Raw!$G:$G,Month!O$5,Raw!$C:$C,Month!$A12),SUMIFS(Raw!$H:$H,Raw!$A:$A,$B$4,Raw!$G:$G,Month!O$5,Raw!$E:$E,Month!$A12))))</f>
        <v>20339872</v>
      </c>
      <c r="P12" s="201"/>
      <c r="Q12" s="201"/>
      <c r="R12" s="58">
        <f>IF($B12="","",IF($C12="Region",SUMIFS(Raw!$H:$H,Raw!$A:$A,$B$4,Raw!$G:$G,Month!R$5,Raw!$I:$I,Month!$A12),IF($C12="Provider",SUMIFS(Raw!$H:$H,Raw!$A:$A,$B$4,Raw!$G:$G,Month!R$5,Raw!$C:$C,Month!$A12),SUMIFS(Raw!$H:$H,Raw!$A:$A,$B$4,Raw!$G:$G,Month!R$5,Raw!$E:$E,Month!$A12))))</f>
        <v>2029470</v>
      </c>
      <c r="S12" s="58">
        <f>IF($B12="","",IF($C12="Region",SUMIFS(Raw!$H:$H,Raw!$A:$A,$B$4,Raw!$G:$G,Month!S$5,Raw!$I:$I,Month!$A12),IF($C12="Provider",SUMIFS(Raw!$H:$H,Raw!$A:$A,$B$4,Raw!$G:$G,Month!S$5,Raw!$C:$C,Month!$A12),SUMIFS(Raw!$H:$H,Raw!$A:$A,$B$4,Raw!$G:$G,Month!S$5,Raw!$E:$E,Month!$A12))))</f>
        <v>119392</v>
      </c>
      <c r="T12" s="58">
        <f>IF($B12="","",IF($C12="Region",SUMIFS(Raw!$H:$H,Raw!$A:$A,$B$4,Raw!$G:$G,Month!T$5,Raw!$I:$I,Month!$A12),IF($C12="Provider",SUMIFS(Raw!$H:$H,Raw!$A:$A,$B$4,Raw!$G:$G,Month!T$5,Raw!$C:$C,Month!$A12),SUMIFS(Raw!$H:$H,Raw!$A:$A,$B$4,Raw!$G:$G,Month!T$5,Raw!$E:$E,Month!$A12))))</f>
        <v>432262334</v>
      </c>
      <c r="U12" s="58">
        <f>IF($B12="","",IF($C12="Region",SUMIFS(Raw!$H:$H,Raw!$A:$A,$B$4,Raw!$G:$G,Month!U$5,Raw!$I:$I,Month!$A12),IF($C12="Provider",SUMIFS(Raw!$H:$H,Raw!$A:$A,$B$4,Raw!$G:$G,Month!U$5,Raw!$C:$C,Month!$A12),SUMIFS(Raw!$H:$H,Raw!$A:$A,$B$4,Raw!$G:$G,Month!U$5,Raw!$E:$E,Month!$A12))))</f>
        <v>340486</v>
      </c>
      <c r="V12" s="58">
        <f>IF($B12="","",IF($C12="Region",SUMIFS(Raw!$H:$H,Raw!$A:$A,$B$4,Raw!$G:$G,Month!V$5,Raw!$I:$I,Month!$A12),IF($C12="Provider",SUMIFS(Raw!$H:$H,Raw!$A:$A,$B$4,Raw!$G:$G,Month!V$5,Raw!$C:$C,Month!$A12),SUMIFS(Raw!$H:$H,Raw!$A:$A,$B$4,Raw!$G:$G,Month!V$5,Raw!$E:$E,Month!$A12))))</f>
        <v>2052</v>
      </c>
      <c r="W12" s="58">
        <f>IF($B12="","",IF($C12="Region",SUMIFS(Raw!$H:$H,Raw!$A:$A,$B$4,Raw!$G:$G,Month!W$5,Raw!$I:$I,Month!$A12),IF($C12="Provider",SUMIFS(Raw!$H:$H,Raw!$A:$A,$B$4,Raw!$G:$G,Month!W$5,Raw!$C:$C,Month!$A12),SUMIFS(Raw!$H:$H,Raw!$A:$A,$B$4,Raw!$G:$G,Month!W$5,Raw!$E:$E,Month!$A12))))</f>
        <v>181817</v>
      </c>
      <c r="X12" s="58">
        <f>IF($B12="","",IF($C12="Region",SUMIFS(Raw!$H:$H,Raw!$A:$A,$B$4,Raw!$G:$G,Month!X$5,Raw!$I:$I,Month!$A12),IF($C12="Provider",SUMIFS(Raw!$H:$H,Raw!$A:$A,$B$4,Raw!$G:$G,Month!X$5,Raw!$C:$C,Month!$A12),SUMIFS(Raw!$H:$H,Raw!$A:$A,$B$4,Raw!$G:$G,Month!X$5,Raw!$E:$E,Month!$A12))))</f>
        <v>71005</v>
      </c>
      <c r="Y12" s="58">
        <f>IF($B12="","",IF($C12="Region",SUMIFS(Raw!$H:$H,Raw!$A:$A,$B$4,Raw!$G:$G,Month!Y$5,Raw!$I:$I,Month!$A12),IF($C12="Provider",SUMIFS(Raw!$H:$H,Raw!$A:$A,$B$4,Raw!$G:$G,Month!Y$5,Raw!$C:$C,Month!$A12),SUMIFS(Raw!$H:$H,Raw!$A:$A,$B$4,Raw!$G:$G,Month!Y$5,Raw!$E:$E,Month!$A12))))</f>
        <v>44230</v>
      </c>
      <c r="Z12" s="58">
        <f>IF($B12="","",IF($C12="Region",SUMIFS(Raw!$H:$H,Raw!$A:$A,$B$4,Raw!$G:$G,Month!Z$5,Raw!$I:$I,Month!$A12),IF($C12="Provider",SUMIFS(Raw!$H:$H,Raw!$A:$A,$B$4,Raw!$G:$G,Month!Z$5,Raw!$C:$C,Month!$A12),SUMIFS(Raw!$H:$H,Raw!$A:$A,$B$4,Raw!$G:$G,Month!Z$5,Raw!$E:$E,Month!$A12))))</f>
        <v>41382</v>
      </c>
      <c r="AA12" s="58">
        <f>IF($B12="","",IF($C12="Region",SUMIFS(Raw!$H:$H,Raw!$A:$A,$B$4,Raw!$G:$G,Month!AA$5,Raw!$I:$I,Month!$A12),IF($C12="Provider",SUMIFS(Raw!$H:$H,Raw!$A:$A,$B$4,Raw!$G:$G,Month!AA$5,Raw!$C:$C,Month!$A12),SUMIFS(Raw!$H:$H,Raw!$A:$A,$B$4,Raw!$G:$G,Month!AA$5,Raw!$E:$E,Month!$A12))))</f>
        <v>156623</v>
      </c>
      <c r="AB12" s="58">
        <f>IF($B12="","",IF($C12="Region",SUMIFS(Raw!$H:$H,Raw!$A:$A,$B$4,Raw!$G:$G,Month!AB$5,Raw!$I:$I,Month!$A12),IF($C12="Provider",SUMIFS(Raw!$H:$H,Raw!$A:$A,$B$4,Raw!$G:$G,Month!AB$5,Raw!$C:$C,Month!$A12),SUMIFS(Raw!$H:$H,Raw!$A:$A,$B$4,Raw!$G:$G,Month!AB$5,Raw!$E:$E,Month!$A12))))</f>
        <v>30994</v>
      </c>
      <c r="AC12" s="58">
        <f>IF($B12="","",IF($C12="Region",SUMIFS(Raw!$H:$H,Raw!$A:$A,$B$4,Raw!$G:$G,Month!AC$5,Raw!$I:$I,Month!$A12),IF($C12="Provider",SUMIFS(Raw!$H:$H,Raw!$A:$A,$B$4,Raw!$G:$G,Month!AC$5,Raw!$C:$C,Month!$A12),SUMIFS(Raw!$H:$H,Raw!$A:$A,$B$4,Raw!$G:$G,Month!AC$5,Raw!$E:$E,Month!$A12))))</f>
        <v>17938</v>
      </c>
      <c r="AD12" s="58">
        <f>IF($B12="","",IF($C12="Region",SUMIFS(Raw!$H:$H,Raw!$A:$A,$B$4,Raw!$G:$G,Month!AD$5,Raw!$I:$I,Month!$A12),IF($C12="Provider",SUMIFS(Raw!$H:$H,Raw!$A:$A,$B$4,Raw!$G:$G,Month!AD$5,Raw!$C:$C,Month!$A12),SUMIFS(Raw!$H:$H,Raw!$A:$A,$B$4,Raw!$G:$G,Month!AD$5,Raw!$E:$E,Month!$A12))))</f>
        <v>1292</v>
      </c>
      <c r="AE12" s="58">
        <f>IF($B12="","",IF($C12="Region",SUMIFS(Raw!$H:$H,Raw!$A:$A,$B$4,Raw!$G:$G,Month!AE$5,Raw!$I:$I,Month!$A12),IF($C12="Provider",SUMIFS(Raw!$H:$H,Raw!$A:$A,$B$4,Raw!$G:$G,Month!AE$5,Raw!$C:$C,Month!$A12),SUMIFS(Raw!$H:$H,Raw!$A:$A,$B$4,Raw!$G:$G,Month!AE$5,Raw!$E:$E,Month!$A12))))</f>
        <v>73815</v>
      </c>
      <c r="AF12" s="58">
        <f>IF($B12="","",IF($C12="Region",SUMIFS(Raw!$H:$H,Raw!$A:$A,$B$4,Raw!$G:$G,Month!AF$5,Raw!$I:$I,Month!$A12),IF($C12="Provider",SUMIFS(Raw!$H:$H,Raw!$A:$A,$B$4,Raw!$G:$G,Month!AF$5,Raw!$C:$C,Month!$A12),SUMIFS(Raw!$H:$H,Raw!$A:$A,$B$4,Raw!$G:$G,Month!AF$5,Raw!$E:$E,Month!$A12))))</f>
        <v>1713</v>
      </c>
      <c r="AG12" s="58">
        <f>IF($B12="","",IF($C12="Region",SUMIFS(Raw!$H:$H,Raw!$A:$A,$B$4,Raw!$G:$G,Month!AG$5,Raw!$I:$I,Month!$A12),IF($C12="Provider",SUMIFS(Raw!$H:$H,Raw!$A:$A,$B$4,Raw!$G:$G,Month!AG$5,Raw!$C:$C,Month!$A12),SUMIFS(Raw!$H:$H,Raw!$A:$A,$B$4,Raw!$G:$G,Month!AG$5,Raw!$E:$E,Month!$A12))))</f>
        <v>5133</v>
      </c>
      <c r="AH12" s="58">
        <f>IF($B12="","",IF($C12="Region",SUMIFS(Raw!$H:$H,Raw!$A:$A,$B$4,Raw!$G:$G,Month!AH$5,Raw!$I:$I,Month!$A12),IF($C12="Provider",SUMIFS(Raw!$H:$H,Raw!$A:$A,$B$4,Raw!$G:$G,Month!AH$5,Raw!$C:$C,Month!$A12),SUMIFS(Raw!$H:$H,Raw!$A:$A,$B$4,Raw!$G:$G,Month!AH$5,Raw!$E:$E,Month!$A12))))</f>
        <v>7619</v>
      </c>
      <c r="AI12" s="58">
        <f>IF($B12="","",IF($C12="Region",SUMIFS(Raw!$H:$H,Raw!$A:$A,$B$4,Raw!$G:$G,Month!AI$5,Raw!$I:$I,Month!$A12),IF($C12="Provider",SUMIFS(Raw!$H:$H,Raw!$A:$A,$B$4,Raw!$G:$G,Month!AI$5,Raw!$C:$C,Month!$A12),SUMIFS(Raw!$H:$H,Raw!$A:$A,$B$4,Raw!$G:$G,Month!AI$5,Raw!$E:$E,Month!$A12))))</f>
        <v>18119</v>
      </c>
      <c r="AJ12" s="58">
        <f>IF($B12="","",IF($C12="Region",SUMIFS(Raw!$H:$H,Raw!$A:$A,$B$4,Raw!$G:$G,Month!AJ$5,Raw!$I:$I,Month!$A12),IF($C12="Provider",SUMIFS(Raw!$H:$H,Raw!$A:$A,$B$4,Raw!$G:$G,Month!AJ$5,Raw!$C:$C,Month!$A12),SUMIFS(Raw!$H:$H,Raw!$A:$A,$B$4,Raw!$G:$G,Month!AJ$5,Raw!$E:$E,Month!$A12))))</f>
        <v>7320</v>
      </c>
      <c r="AK12" s="58">
        <f>IF($B12="","",IF($C12="Region",SUMIFS(Raw!$H:$H,Raw!$A:$A,$B$4,Raw!$G:$G,Month!AK$5,Raw!$I:$I,Month!$A12),IF($C12="Provider",SUMIFS(Raw!$H:$H,Raw!$A:$A,$B$4,Raw!$G:$G,Month!AK$5,Raw!$C:$C,Month!$A12),SUMIFS(Raw!$H:$H,Raw!$A:$A,$B$4,Raw!$G:$G,Month!AK$5,Raw!$E:$E,Month!$A12))))</f>
        <v>7733</v>
      </c>
      <c r="AL12" s="58">
        <f>IF($B12="","",IF($C12="Region",SUMIFS(Raw!$H:$H,Raw!$A:$A,$B$4,Raw!$G:$G,Month!AL$5,Raw!$I:$I,Month!$A12),IF($C12="Provider",SUMIFS(Raw!$H:$H,Raw!$A:$A,$B$4,Raw!$G:$G,Month!AL$5,Raw!$C:$C,Month!$A12),SUMIFS(Raw!$H:$H,Raw!$A:$A,$B$4,Raw!$G:$G,Month!AL$5,Raw!$E:$E,Month!$A12))))</f>
        <v>0</v>
      </c>
      <c r="AM12" s="58">
        <f>IF($B12="","",IF($C12="Region",SUMIFS(Raw!$H:$H,Raw!$A:$A,$B$4,Raw!$G:$G,Month!AM$5,Raw!$I:$I,Month!$A12),IF($C12="Provider",SUMIFS(Raw!$H:$H,Raw!$A:$A,$B$4,Raw!$G:$G,Month!AM$5,Raw!$C:$C,Month!$A12),SUMIFS(Raw!$H:$H,Raw!$A:$A,$B$4,Raw!$G:$G,Month!AM$5,Raw!$E:$E,Month!$A12))))</f>
        <v>79703</v>
      </c>
      <c r="AN12" s="58">
        <f>IF($B12="","",IF($C12="Region",SUMIFS(Raw!$H:$H,Raw!$A:$A,$B$4,Raw!$G:$G,Month!AN$5,Raw!$I:$I,Month!$A12),IF($C12="Provider",SUMIFS(Raw!$H:$H,Raw!$A:$A,$B$4,Raw!$G:$G,Month!AN$5,Raw!$C:$C,Month!$A12),SUMIFS(Raw!$H:$H,Raw!$A:$A,$B$4,Raw!$G:$G,Month!AN$5,Raw!$E:$E,Month!$A12))))</f>
        <v>37979</v>
      </c>
      <c r="AO12" s="58">
        <f>IF($B12="","",IF($C12="Region",SUMIFS(Raw!$H:$H,Raw!$A:$A,$B$4,Raw!$G:$G,Month!AO$5,Raw!$I:$I,Month!$A12),IF($C12="Provider",SUMIFS(Raw!$H:$H,Raw!$A:$A,$B$4,Raw!$G:$G,Month!AO$5,Raw!$C:$C,Month!$A12),SUMIFS(Raw!$H:$H,Raw!$A:$A,$B$4,Raw!$G:$G,Month!AO$5,Raw!$E:$E,Month!$A12))))</f>
        <v>8159</v>
      </c>
      <c r="AP12" s="58">
        <f>IF($B12="","",IF($C12="Region",SUMIFS(Raw!$H:$H,Raw!$A:$A,$B$4,Raw!$G:$G,Month!AP$5,Raw!$I:$I,Month!$A12),IF($C12="Provider",SUMIFS(Raw!$H:$H,Raw!$A:$A,$B$4,Raw!$G:$G,Month!AP$5,Raw!$C:$C,Month!$A12),SUMIFS(Raw!$H:$H,Raw!$A:$A,$B$4,Raw!$G:$G,Month!AP$5,Raw!$E:$E,Month!$A12))))</f>
        <v>4772</v>
      </c>
      <c r="AQ12" s="58">
        <f>IF($B12="","",IF($C12="Region",SUMIFS(Raw!$H:$H,Raw!$A:$A,$B$4,Raw!$G:$G,Month!AQ$5,Raw!$I:$I,Month!$A12),IF($C12="Provider",SUMIFS(Raw!$H:$H,Raw!$A:$A,$B$4,Raw!$G:$G,Month!AQ$5,Raw!$C:$C,Month!$A12),SUMIFS(Raw!$H:$H,Raw!$A:$A,$B$4,Raw!$G:$G,Month!AQ$5,Raw!$E:$E,Month!$A12))))</f>
        <v>14811</v>
      </c>
      <c r="AR12" s="58">
        <f>IF($B12="","",IF($C12="Region",SUMIFS(Raw!$H:$H,Raw!$A:$A,$B$4,Raw!$G:$G,Month!AR$5,Raw!$I:$I,Month!$A12),IF($C12="Provider",SUMIFS(Raw!$H:$H,Raw!$A:$A,$B$4,Raw!$G:$G,Month!AR$5,Raw!$C:$C,Month!$A12),SUMIFS(Raw!$H:$H,Raw!$A:$A,$B$4,Raw!$G:$G,Month!AR$5,Raw!$E:$E,Month!$A12))))</f>
        <v>8048</v>
      </c>
      <c r="AS12" s="58">
        <f>IF($B12="","",IF($C12="Region",SUMIFS(Raw!$H:$H,Raw!$A:$A,$B$4,Raw!$G:$G,Month!AS$5,Raw!$I:$I,Month!$A12),IF($C12="Provider",SUMIFS(Raw!$H:$H,Raw!$A:$A,$B$4,Raw!$G:$G,Month!AS$5,Raw!$C:$C,Month!$A12),SUMIFS(Raw!$H:$H,Raw!$A:$A,$B$4,Raw!$G:$G,Month!AS$5,Raw!$E:$E,Month!$A12))))</f>
        <v>1485</v>
      </c>
      <c r="AT12" s="58">
        <f>IF($B12="","",IF($C12="Region",SUMIFS(Raw!$H:$H,Raw!$A:$A,$B$4,Raw!$G:$G,Month!AT$5,Raw!$I:$I,Month!$A12),IF($C12="Provider",SUMIFS(Raw!$H:$H,Raw!$A:$A,$B$4,Raw!$G:$G,Month!AT$5,Raw!$C:$C,Month!$A12),SUMIFS(Raw!$H:$H,Raw!$A:$A,$B$4,Raw!$G:$G,Month!AT$5,Raw!$E:$E,Month!$A12))))</f>
        <v>340244</v>
      </c>
      <c r="AU12" s="58">
        <f>IF($B12="","",IF($C12="Region",SUMIFS(Raw!$H:$H,Raw!$A:$A,$B$4,Raw!$G:$G,Month!AU$5,Raw!$I:$I,Month!$A12),IF($C12="Provider",SUMIFS(Raw!$H:$H,Raw!$A:$A,$B$4,Raw!$G:$G,Month!AU$5,Raw!$C:$C,Month!$A12),SUMIFS(Raw!$H:$H,Raw!$A:$A,$B$4,Raw!$G:$G,Month!AU$5,Raw!$E:$E,Month!$A12))))</f>
        <v>41959</v>
      </c>
      <c r="AV12" s="58">
        <f>IF($B12="","",IF($C12="Region",SUMIFS(Raw!$H:$H,Raw!$A:$A,$B$4,Raw!$G:$G,Month!AV$5,Raw!$I:$I,Month!$A12),IF($C12="Provider",SUMIFS(Raw!$H:$H,Raw!$A:$A,$B$4,Raw!$G:$G,Month!AV$5,Raw!$C:$C,Month!$A12),SUMIFS(Raw!$H:$H,Raw!$A:$A,$B$4,Raw!$G:$G,Month!AV$5,Raw!$E:$E,Month!$A12))))</f>
        <v>41075</v>
      </c>
      <c r="AW12" s="58">
        <f>IF($B12="","",IF($C12="Region",SUMIFS(Raw!$H:$H,Raw!$A:$A,$B$4,Raw!$G:$G,Month!AW$5,Raw!$I:$I,Month!$A12),IF($C12="Provider",SUMIFS(Raw!$H:$H,Raw!$A:$A,$B$4,Raw!$G:$G,Month!AW$5,Raw!$C:$C,Month!$A12),SUMIFS(Raw!$H:$H,Raw!$A:$A,$B$4,Raw!$G:$G,Month!AW$5,Raw!$E:$E,Month!$A12))))</f>
        <v>23779</v>
      </c>
      <c r="AX12" s="58">
        <f>IF($B12="","",IF($C12="Region",SUMIFS(Raw!$H:$H,Raw!$A:$A,$B$4,Raw!$G:$G,Month!AX$5,Raw!$I:$I,Month!$A12),IF($C12="Provider",SUMIFS(Raw!$H:$H,Raw!$A:$A,$B$4,Raw!$G:$G,Month!AX$5,Raw!$C:$C,Month!$A12),SUMIFS(Raw!$H:$H,Raw!$A:$A,$B$4,Raw!$G:$G,Month!AX$5,Raw!$E:$E,Month!$A12))))</f>
        <v>57</v>
      </c>
      <c r="AY12" s="58">
        <f>IF($B12="","",IF($C12="Region",SUMIFS(Raw!$H:$H,Raw!$A:$A,$B$4,Raw!$G:$G,Month!AY$5,Raw!$I:$I,Month!$A12),IF($C12="Provider",SUMIFS(Raw!$H:$H,Raw!$A:$A,$B$4,Raw!$G:$G,Month!AY$5,Raw!$C:$C,Month!$A12),SUMIFS(Raw!$H:$H,Raw!$A:$A,$B$4,Raw!$G:$G,Month!AY$5,Raw!$E:$E,Month!$A12))))</f>
        <v>105095</v>
      </c>
      <c r="AZ12" s="58">
        <f>IF($B12="","",IF($C12="Region",SUMIFS(Raw!$H:$H,Raw!$A:$A,$B$4,Raw!$G:$G,Month!AZ$5,Raw!$I:$I,Month!$A12),IF($C12="Provider",SUMIFS(Raw!$H:$H,Raw!$A:$A,$B$4,Raw!$G:$G,Month!AZ$5,Raw!$C:$C,Month!$A12),SUMIFS(Raw!$H:$H,Raw!$A:$A,$B$4,Raw!$G:$G,Month!AZ$5,Raw!$E:$E,Month!$A12))))</f>
        <v>5460</v>
      </c>
      <c r="BA12" s="58">
        <f>IF($B12="","",IF($C12="Region",SUMIFS(Raw!$H:$H,Raw!$A:$A,$B$4,Raw!$G:$G,Month!BA$5,Raw!$I:$I,Month!$A12),IF($C12="Provider",SUMIFS(Raw!$H:$H,Raw!$A:$A,$B$4,Raw!$G:$G,Month!BA$5,Raw!$C:$C,Month!$A12),SUMIFS(Raw!$H:$H,Raw!$A:$A,$B$4,Raw!$G:$G,Month!BA$5,Raw!$E:$E,Month!$A12))))</f>
        <v>37705</v>
      </c>
      <c r="BB12" s="58">
        <f>IF($B12="","",IF($C12="Region",SUMIFS(Raw!$H:$H,Raw!$A:$A,$B$4,Raw!$G:$G,Month!BB$5,Raw!$I:$I,Month!$A12),IF($C12="Provider",SUMIFS(Raw!$H:$H,Raw!$A:$A,$B$4,Raw!$G:$G,Month!BB$5,Raw!$C:$C,Month!$A12),SUMIFS(Raw!$H:$H,Raw!$A:$A,$B$4,Raw!$G:$G,Month!BB$5,Raw!$E:$E,Month!$A12))))</f>
        <v>1801</v>
      </c>
      <c r="BC12" s="58">
        <f>IF($B12="","",IF($C12="Region",SUMIFS(Raw!$H:$H,Raw!$A:$A,$B$4,Raw!$G:$G,Month!BC$5,Raw!$I:$I,Month!$A12),IF($C12="Provider",SUMIFS(Raw!$H:$H,Raw!$A:$A,$B$4,Raw!$G:$G,Month!BC$5,Raw!$C:$C,Month!$A12),SUMIFS(Raw!$H:$H,Raw!$A:$A,$B$4,Raw!$G:$G,Month!BC$5,Raw!$E:$E,Month!$A12))))</f>
        <v>23560</v>
      </c>
      <c r="BD12" s="58">
        <f>IF($B12="","",IF($C12="Region",SUMIFS(Raw!$H:$H,Raw!$A:$A,$B$4,Raw!$G:$G,Month!BD$5,Raw!$I:$I,Month!$A12),IF($C12="Provider",SUMIFS(Raw!$H:$H,Raw!$A:$A,$B$4,Raw!$G:$G,Month!BD$5,Raw!$C:$C,Month!$A12),SUMIFS(Raw!$H:$H,Raw!$A:$A,$B$4,Raw!$G:$G,Month!BD$5,Raw!$E:$E,Month!$A12))))</f>
        <v>1163</v>
      </c>
      <c r="BE12" s="58">
        <f>IF($B12="","",IF($C12="Region",SUMIFS(Raw!$H:$H,Raw!$A:$A,$B$4,Raw!$G:$G,Month!BE$5,Raw!$I:$I,Month!$A12),IF($C12="Provider",SUMIFS(Raw!$H:$H,Raw!$A:$A,$B$4,Raw!$G:$G,Month!BE$5,Raw!$C:$C,Month!$A12),SUMIFS(Raw!$H:$H,Raw!$A:$A,$B$4,Raw!$G:$G,Month!BE$5,Raw!$E:$E,Month!$A12))))</f>
        <v>8237</v>
      </c>
      <c r="BF12" s="58">
        <f>IF($B12="","",IF($C12="Region",SUMIFS(Raw!$H:$H,Raw!$A:$A,$B$4,Raw!$G:$G,Month!BF$5,Raw!$I:$I,Month!$A12),IF($C12="Provider",SUMIFS(Raw!$H:$H,Raw!$A:$A,$B$4,Raw!$G:$G,Month!BF$5,Raw!$C:$C,Month!$A12),SUMIFS(Raw!$H:$H,Raw!$A:$A,$B$4,Raw!$G:$G,Month!BF$5,Raw!$E:$E,Month!$A12))))</f>
        <v>3756</v>
      </c>
      <c r="BG12" s="58">
        <f>IF($B12="","",IF($C12="Region",SUMIFS(Raw!$H:$H,Raw!$A:$A,$B$4,Raw!$G:$G,Month!BG$5,Raw!$I:$I,Month!$A12),IF($C12="Provider",SUMIFS(Raw!$H:$H,Raw!$A:$A,$B$4,Raw!$G:$G,Month!BG$5,Raw!$C:$C,Month!$A12),SUMIFS(Raw!$H:$H,Raw!$A:$A,$B$4,Raw!$G:$G,Month!BG$5,Raw!$E:$E,Month!$A12))))</f>
        <v>36215</v>
      </c>
      <c r="BH12" s="58">
        <f>IF($B12="","",IF($C12="Region",SUMIFS(Raw!$H:$H,Raw!$A:$A,$B$4,Raw!$G:$G,Month!BH$5,Raw!$I:$I,Month!$A12),IF($C12="Provider",SUMIFS(Raw!$H:$H,Raw!$A:$A,$B$4,Raw!$G:$G,Month!BH$5,Raw!$C:$C,Month!$A12),SUMIFS(Raw!$H:$H,Raw!$A:$A,$B$4,Raw!$G:$G,Month!BH$5,Raw!$E:$E,Month!$A12))))</f>
        <v>29421</v>
      </c>
      <c r="BI12" s="58">
        <f>IF($B12="","",IF($C12="Region",SUMIFS(Raw!$H:$H,Raw!$A:$A,$B$4,Raw!$G:$G,Month!BI$5,Raw!$I:$I,Month!$A12),IF($C12="Provider",SUMIFS(Raw!$H:$H,Raw!$A:$A,$B$4,Raw!$G:$G,Month!BI$5,Raw!$C:$C,Month!$A12),SUMIFS(Raw!$H:$H,Raw!$A:$A,$B$4,Raw!$G:$G,Month!BI$5,Raw!$E:$E,Month!$A12))))</f>
        <v>34161</v>
      </c>
      <c r="BJ12" s="58">
        <f>IF($B12="","",IF($C12="Region",SUMIFS(Raw!$H:$H,Raw!$A:$A,$B$4,Raw!$G:$G,Month!BJ$5,Raw!$I:$I,Month!$A12),IF($C12="Provider",SUMIFS(Raw!$H:$H,Raw!$A:$A,$B$4,Raw!$G:$G,Month!BJ$5,Raw!$C:$C,Month!$A12),SUMIFS(Raw!$H:$H,Raw!$A:$A,$B$4,Raw!$G:$G,Month!BJ$5,Raw!$E:$E,Month!$A12))))</f>
        <v>36537</v>
      </c>
      <c r="BK12" s="58">
        <f>IF($B12="","",IF($C12="Region",SUMIFS(Raw!$H:$H,Raw!$A:$A,$B$4,Raw!$G:$G,Month!BK$5,Raw!$I:$I,Month!$A12),IF($C12="Provider",SUMIFS(Raw!$H:$H,Raw!$A:$A,$B$4,Raw!$G:$G,Month!BK$5,Raw!$C:$C,Month!$A12),SUMIFS(Raw!$H:$H,Raw!$A:$A,$B$4,Raw!$G:$G,Month!BK$5,Raw!$E:$E,Month!$A12))))</f>
        <v>33015</v>
      </c>
      <c r="BL12" s="58">
        <f>IF($B12="","",IF($C12="Region",SUMIFS(Raw!$H:$H,Raw!$A:$A,$B$4,Raw!$G:$G,Month!BL$5,Raw!$I:$I,Month!$A12),IF($C12="Provider",SUMIFS(Raw!$H:$H,Raw!$A:$A,$B$4,Raw!$G:$G,Month!BL$5,Raw!$C:$C,Month!$A12),SUMIFS(Raw!$H:$H,Raw!$A:$A,$B$4,Raw!$G:$G,Month!BL$5,Raw!$E:$E,Month!$A12))))</f>
        <v>24483</v>
      </c>
      <c r="BM12" s="58">
        <f>IF($B12="","",IF($C12="Region",SUMIFS(Raw!$H:$H,Raw!$A:$A,$B$4,Raw!$G:$G,Month!BM$5,Raw!$I:$I,Month!$A12),IF($C12="Provider",SUMIFS(Raw!$H:$H,Raw!$A:$A,$B$4,Raw!$G:$G,Month!BM$5,Raw!$C:$C,Month!$A12),SUMIFS(Raw!$H:$H,Raw!$A:$A,$B$4,Raw!$G:$G,Month!BM$5,Raw!$E:$E,Month!$A12))))</f>
        <v>4719</v>
      </c>
      <c r="BN12" s="58">
        <f>IF($B12="","",IF($C12="Region",SUMIFS(Raw!$H:$H,Raw!$A:$A,$B$4,Raw!$G:$G,Month!BN$5,Raw!$I:$I,Month!$A12),IF($C12="Provider",SUMIFS(Raw!$H:$H,Raw!$A:$A,$B$4,Raw!$G:$G,Month!BN$5,Raw!$C:$C,Month!$A12),SUMIFS(Raw!$H:$H,Raw!$A:$A,$B$4,Raw!$G:$G,Month!BN$5,Raw!$E:$E,Month!$A12))))</f>
        <v>1650</v>
      </c>
      <c r="BO12" s="58">
        <f>IF($B12="","",IF($C12="Region",SUMIFS(Raw!$H:$H,Raw!$A:$A,$B$4,Raw!$G:$G,Month!BO$5,Raw!$I:$I,Month!$A12),IF($C12="Provider",SUMIFS(Raw!$H:$H,Raw!$A:$A,$B$4,Raw!$G:$G,Month!BO$5,Raw!$C:$C,Month!$A12),SUMIFS(Raw!$H:$H,Raw!$A:$A,$B$4,Raw!$G:$G,Month!BO$5,Raw!$E:$E,Month!$A12))))</f>
        <v>20164</v>
      </c>
      <c r="BP12" s="58">
        <f>IF($B12="","",IF($C12="Region",SUMIFS(Raw!$H:$H,Raw!$A:$A,$B$4,Raw!$G:$G,Month!BP$5,Raw!$I:$I,Month!$A12),IF($C12="Provider",SUMIFS(Raw!$H:$H,Raw!$A:$A,$B$4,Raw!$G:$G,Month!BP$5,Raw!$C:$C,Month!$A12),SUMIFS(Raw!$H:$H,Raw!$A:$A,$B$4,Raw!$G:$G,Month!BP$5,Raw!$E:$E,Month!$A12))))</f>
        <v>52793525</v>
      </c>
      <c r="BQ12" s="58">
        <f>IF($B12="","",IF($C12="Region",SUMIFS(Raw!$H:$H,Raw!$A:$A,$B$4,Raw!$G:$G,Month!BQ$5,Raw!$I:$I,Month!$A12),IF($C12="Provider",SUMIFS(Raw!$H:$H,Raw!$A:$A,$B$4,Raw!$G:$G,Month!BQ$5,Raw!$C:$C,Month!$A12),SUMIFS(Raw!$H:$H,Raw!$A:$A,$B$4,Raw!$G:$G,Month!BQ$5,Raw!$E:$E,Month!$A12))))</f>
        <v>28712</v>
      </c>
      <c r="BR12" s="58">
        <f>IF($B12="","",IF($C12="Region",SUMIFS(Raw!$H:$H,Raw!$A:$A,$B$4,Raw!$G:$G,Month!BR$5,Raw!$I:$I,Month!$A12),IF($C12="Provider",SUMIFS(Raw!$H:$H,Raw!$A:$A,$B$4,Raw!$G:$G,Month!BR$5,Raw!$C:$C,Month!$A12),SUMIFS(Raw!$H:$H,Raw!$A:$A,$B$4,Raw!$G:$G,Month!BR$5,Raw!$E:$E,Month!$A12))))</f>
        <v>15956</v>
      </c>
      <c r="BS12" s="58">
        <f>IF($B12="","",IF($C12="Region",SUMIFS(Raw!$H:$H,Raw!$A:$A,$B$4,Raw!$G:$G,Month!BS$5,Raw!$I:$I,Month!$A12),IF($C12="Provider",SUMIFS(Raw!$H:$H,Raw!$A:$A,$B$4,Raw!$G:$G,Month!BS$5,Raw!$C:$C,Month!$A12),SUMIFS(Raw!$H:$H,Raw!$A:$A,$B$4,Raw!$G:$G,Month!BS$5,Raw!$E:$E,Month!$A12))))</f>
        <v>3170</v>
      </c>
      <c r="BT12" s="58">
        <f>IF($B12="","",IF($C12="Region",SUMIFS(Raw!$H:$H,Raw!$A:$A,$B$4,Raw!$G:$G,Month!BT$5,Raw!$I:$I,Month!$A12),IF($C12="Provider",SUMIFS(Raw!$H:$H,Raw!$A:$A,$B$4,Raw!$G:$G,Month!BT$5,Raw!$C:$C,Month!$A12),SUMIFS(Raw!$H:$H,Raw!$A:$A,$B$4,Raw!$G:$G,Month!BT$5,Raw!$E:$E,Month!$A12))))</f>
        <v>8729</v>
      </c>
      <c r="BU12" s="58">
        <f>IF($B12="","",IF($C12="Region",SUMIFS(Raw!$H:$H,Raw!$A:$A,$B$4,Raw!$G:$G,Month!BU$5,Raw!$I:$I,Month!$A12),IF($C12="Provider",SUMIFS(Raw!$H:$H,Raw!$A:$A,$B$4,Raw!$G:$G,Month!BU$5,Raw!$C:$C,Month!$A12),SUMIFS(Raw!$H:$H,Raw!$A:$A,$B$4,Raw!$G:$G,Month!BU$5,Raw!$E:$E,Month!$A12))))</f>
        <v>24850639</v>
      </c>
      <c r="BV12" s="58">
        <f>IF($B12="","",IF($C12="Region",SUMIFS(Raw!$H:$H,Raw!$A:$A,$B$4,Raw!$G:$G,Month!BV$5,Raw!$I:$I,Month!$A12),IF($C12="Provider",SUMIFS(Raw!$H:$H,Raw!$A:$A,$B$4,Raw!$G:$G,Month!BV$5,Raw!$C:$C,Month!$A12),SUMIFS(Raw!$H:$H,Raw!$A:$A,$B$4,Raw!$G:$G,Month!BV$5,Raw!$E:$E,Month!$A12))))</f>
        <v>14067</v>
      </c>
      <c r="BW12" s="58">
        <f>IF($B12="","",IF($C12="Region",SUMIFS(Raw!$H:$H,Raw!$A:$A,$B$4,Raw!$G:$G,Month!BW$5,Raw!$I:$I,Month!$A12),IF($C12="Provider",SUMIFS(Raw!$H:$H,Raw!$A:$A,$B$4,Raw!$G:$G,Month!BW$5,Raw!$C:$C,Month!$A12),SUMIFS(Raw!$H:$H,Raw!$A:$A,$B$4,Raw!$G:$G,Month!BW$5,Raw!$E:$E,Month!$A12))))</f>
        <v>248181</v>
      </c>
      <c r="BX12" s="58">
        <f>IF($B12="","",IF($C12="Region",SUMIFS(Raw!$H:$H,Raw!$A:$A,$B$4,Raw!$G:$G,Month!BX$5,Raw!$I:$I,Month!$A12),IF($C12="Provider",SUMIFS(Raw!$H:$H,Raw!$A:$A,$B$4,Raw!$G:$G,Month!BX$5,Raw!$C:$C,Month!$A12),SUMIFS(Raw!$H:$H,Raw!$A:$A,$B$4,Raw!$G:$G,Month!BX$5,Raw!$E:$E,Month!$A12))))</f>
        <v>147</v>
      </c>
      <c r="BY12" s="58">
        <f>IF($B12="","",IF($C12="Region",SUMIFS(Raw!$H:$H,Raw!$A:$A,$B$4,Raw!$G:$G,Month!BY$5,Raw!$I:$I,Month!$A12),IF($C12="Provider",SUMIFS(Raw!$H:$H,Raw!$A:$A,$B$4,Raw!$G:$G,Month!BY$5,Raw!$C:$C,Month!$A12),SUMIFS(Raw!$H:$H,Raw!$A:$A,$B$4,Raw!$G:$G,Month!BY$5,Raw!$E:$E,Month!$A12))))</f>
        <v>122896</v>
      </c>
      <c r="BZ12" s="58">
        <f>IF($B12="","",IF($C12="Region",SUMIFS(Raw!$H:$H,Raw!$A:$A,$B$4,Raw!$G:$G,Month!BZ$5,Raw!$I:$I,Month!$A12),IF($C12="Provider",SUMIFS(Raw!$H:$H,Raw!$A:$A,$B$4,Raw!$G:$G,Month!BZ$5,Raw!$C:$C,Month!$A12),SUMIFS(Raw!$H:$H,Raw!$A:$A,$B$4,Raw!$G:$G,Month!BZ$5,Raw!$E:$E,Month!$A12))))</f>
        <v>46967</v>
      </c>
      <c r="CA12" s="58">
        <f>IF($B12="","",IF($C12="Region",SUMIFS(Raw!$H:$H,Raw!$A:$A,$B$4,Raw!$G:$G,Month!CA$5,Raw!$I:$I,Month!$A12),IF($C12="Provider",SUMIFS(Raw!$H:$H,Raw!$A:$A,$B$4,Raw!$G:$G,Month!CA$5,Raw!$C:$C,Month!$A12),SUMIFS(Raw!$H:$H,Raw!$A:$A,$B$4,Raw!$G:$G,Month!CA$5,Raw!$E:$E,Month!$A12))))</f>
        <v>45362</v>
      </c>
      <c r="CB12" s="58">
        <f>IF($B12="","",IF($C12="Region",SUMIFS(Raw!$H:$H,Raw!$A:$A,$B$4,Raw!$G:$G,Month!CB$5,Raw!$I:$I,Month!$A12),IF($C12="Provider",SUMIFS(Raw!$H:$H,Raw!$A:$A,$B$4,Raw!$G:$G,Month!CB$5,Raw!$C:$C,Month!$A12),SUMIFS(Raw!$H:$H,Raw!$A:$A,$B$4,Raw!$G:$G,Month!CB$5,Raw!$E:$E,Month!$A12))))</f>
        <v>20813</v>
      </c>
      <c r="CC12" s="58">
        <f>IF($B12="","",IF($C12="Region",SUMIFS(Raw!$H:$H,Raw!$A:$A,$B$4,Raw!$G:$G,Month!CC$5,Raw!$I:$I,Month!$A12),IF($C12="Provider",SUMIFS(Raw!$H:$H,Raw!$A:$A,$B$4,Raw!$G:$G,Month!CC$5,Raw!$C:$C,Month!$A12),SUMIFS(Raw!$H:$H,Raw!$A:$A,$B$4,Raw!$G:$G,Month!CC$5,Raw!$E:$E,Month!$A12))))</f>
        <v>58025</v>
      </c>
      <c r="CD12" s="58">
        <f>IF($B12="","",IF($C12="Region",SUMIFS(Raw!$H:$H,Raw!$A:$A,$B$4,Raw!$G:$G,Month!CD$5,Raw!$I:$I,Month!$A12),IF($C12="Provider",SUMIFS(Raw!$H:$H,Raw!$A:$A,$B$4,Raw!$G:$G,Month!CD$5,Raw!$C:$C,Month!$A12),SUMIFS(Raw!$H:$H,Raw!$A:$A,$B$4,Raw!$G:$G,Month!CD$5,Raw!$E:$E,Month!$A12))))</f>
        <v>3941</v>
      </c>
      <c r="CE12" s="58">
        <f>IF($B12="","",IF($C12="Region",SUMIFS(Raw!$H:$H,Raw!$A:$A,$B$4,Raw!$G:$G,Month!CE$5,Raw!$I:$I,Month!$A12),IF($C12="Provider",SUMIFS(Raw!$H:$H,Raw!$A:$A,$B$4,Raw!$G:$G,Month!CE$5,Raw!$C:$C,Month!$A12),SUMIFS(Raw!$H:$H,Raw!$A:$A,$B$4,Raw!$G:$G,Month!CE$5,Raw!$E:$E,Month!$A12))))</f>
        <v>21737</v>
      </c>
      <c r="CF12" s="58">
        <f>IF($B12="","",IF($C12="Region",SUMIFS(Raw!$H:$H,Raw!$A:$A,$B$4,Raw!$G:$G,Month!CF$5,Raw!$I:$I,Month!$A12),IF($C12="Provider",SUMIFS(Raw!$H:$H,Raw!$A:$A,$B$4,Raw!$G:$G,Month!CF$5,Raw!$C:$C,Month!$A12),SUMIFS(Raw!$H:$H,Raw!$A:$A,$B$4,Raw!$G:$G,Month!CF$5,Raw!$E:$E,Month!$A12))))</f>
        <v>7809</v>
      </c>
      <c r="CG12" s="58">
        <f>IF($B12="","",IF($C12="Region",SUMIFS(Raw!$H:$H,Raw!$A:$A,$B$4,Raw!$G:$G,Month!CG$5,Raw!$I:$I,Month!$A12),IF($C12="Provider",SUMIFS(Raw!$H:$H,Raw!$A:$A,$B$4,Raw!$G:$G,Month!CG$5,Raw!$C:$C,Month!$A12),SUMIFS(Raw!$H:$H,Raw!$A:$A,$B$4,Raw!$G:$G,Month!CG$5,Raw!$E:$E,Month!$A12))))</f>
        <v>26201</v>
      </c>
      <c r="CH12" s="58">
        <f>IF($B12="","",IF($C12="Region",SUMIFS(Raw!$H:$H,Raw!$A:$A,$B$4,Raw!$G:$G,Month!CH$5,Raw!$I:$I,Month!$A12),IF($C12="Provider",SUMIFS(Raw!$H:$H,Raw!$A:$A,$B$4,Raw!$G:$G,Month!CH$5,Raw!$C:$C,Month!$A12),SUMIFS(Raw!$H:$H,Raw!$A:$A,$B$4,Raw!$G:$G,Month!CH$5,Raw!$E:$E,Month!$A12))))</f>
        <v>11376</v>
      </c>
      <c r="CI12" s="58">
        <f>IF($B12="","",IF($C12="Region",SUMIFS(Raw!$H:$H,Raw!$A:$A,$B$4,Raw!$G:$G,Month!CI$5,Raw!$I:$I,Month!$A12),IF($C12="Provider",SUMIFS(Raw!$H:$H,Raw!$A:$A,$B$4,Raw!$G:$G,Month!CI$5,Raw!$C:$C,Month!$A12),SUMIFS(Raw!$H:$H,Raw!$A:$A,$B$4,Raw!$G:$G,Month!CI$5,Raw!$E:$E,Month!$A12))))</f>
        <v>31</v>
      </c>
      <c r="CJ12" s="58">
        <f>IF($B12="","",IF($C12="Region",SUMIFS(Raw!$H:$H,Raw!$A:$A,$B$4,Raw!$G:$G,Month!CJ$5,Raw!$I:$I,Month!$A12),IF($C12="Provider",SUMIFS(Raw!$H:$H,Raw!$A:$A,$B$4,Raw!$G:$G,Month!CJ$5,Raw!$C:$C,Month!$A12),SUMIFS(Raw!$H:$H,Raw!$A:$A,$B$4,Raw!$G:$G,Month!CJ$5,Raw!$E:$E,Month!$A12))))</f>
        <v>2</v>
      </c>
      <c r="CK12" s="58">
        <f>IF($B12="","",IF($C12="Region",SUMIFS(Raw!$H:$H,Raw!$A:$A,$B$4,Raw!$G:$G,Month!CK$5,Raw!$I:$I,Month!$A12),IF($C12="Provider",SUMIFS(Raw!$H:$H,Raw!$A:$A,$B$4,Raw!$G:$G,Month!CK$5,Raw!$C:$C,Month!$A12),SUMIFS(Raw!$H:$H,Raw!$A:$A,$B$4,Raw!$G:$G,Month!CK$5,Raw!$E:$E,Month!$A12))))</f>
        <v>0</v>
      </c>
      <c r="CL12" s="58">
        <f>IF($B12="","",IF($C12="Region",SUMIFS(Raw!$H:$H,Raw!$A:$A,$B$4,Raw!$G:$G,Month!CL$5,Raw!$I:$I,Month!$A12),IF($C12="Provider",SUMIFS(Raw!$H:$H,Raw!$A:$A,$B$4,Raw!$G:$G,Month!CL$5,Raw!$C:$C,Month!$A12),SUMIFS(Raw!$H:$H,Raw!$A:$A,$B$4,Raw!$G:$G,Month!CL$5,Raw!$E:$E,Month!$A12))))</f>
        <v>0</v>
      </c>
      <c r="CM12" s="58">
        <f>IF($B12="","",IF($C12="Region",SUMIFS(Raw!$H:$H,Raw!$A:$A,$B$4,Raw!$G:$G,Month!CM$5,Raw!$I:$I,Month!$A12),IF($C12="Provider",SUMIFS(Raw!$H:$H,Raw!$A:$A,$B$4,Raw!$G:$G,Month!CM$5,Raw!$C:$C,Month!$A12),SUMIFS(Raw!$H:$H,Raw!$A:$A,$B$4,Raw!$G:$G,Month!CM$5,Raw!$E:$E,Month!$A12))))</f>
        <v>3026</v>
      </c>
      <c r="CN12" s="58">
        <f>IF($B12="","",IF($C12="Region",SUMIFS(Raw!$H:$H,Raw!$A:$A,$B$4,Raw!$G:$G,Month!CN$5,Raw!$I:$I,Month!$A12),IF($C12="Provider",SUMIFS(Raw!$H:$H,Raw!$A:$A,$B$4,Raw!$G:$G,Month!CN$5,Raw!$C:$C,Month!$A12),SUMIFS(Raw!$H:$H,Raw!$A:$A,$B$4,Raw!$G:$G,Month!CN$5,Raw!$E:$E,Month!$A12))))</f>
        <v>2180</v>
      </c>
      <c r="CO12" s="58">
        <f>IF($B12="","",IF($C12="Region",SUMIFS(Raw!$H:$H,Raw!$A:$A,$B$4,Raw!$G:$G,Month!CO$5,Raw!$I:$I,Month!$A12),IF($C12="Provider",SUMIFS(Raw!$H:$H,Raw!$A:$A,$B$4,Raw!$G:$G,Month!CO$5,Raw!$C:$C,Month!$A12),SUMIFS(Raw!$H:$H,Raw!$A:$A,$B$4,Raw!$G:$G,Month!CO$5,Raw!$E:$E,Month!$A12))))</f>
        <v>0</v>
      </c>
      <c r="CP12" s="58">
        <f>IF($B12="","",IF($C12="Region",SUMIFS(Raw!$H:$H,Raw!$A:$A,$B$4,Raw!$G:$G,Month!CP$5,Raw!$I:$I,Month!$A12),IF($C12="Provider",SUMIFS(Raw!$H:$H,Raw!$A:$A,$B$4,Raw!$G:$G,Month!CP$5,Raw!$C:$C,Month!$A12),SUMIFS(Raw!$H:$H,Raw!$A:$A,$B$4,Raw!$G:$G,Month!CP$5,Raw!$E:$E,Month!$A12))))</f>
        <v>0</v>
      </c>
      <c r="CQ12" s="58">
        <f>IF($B12="","",IF($C12="Region",SUMIFS(Raw!$H:$H,Raw!$A:$A,$B$4,Raw!$G:$G,Month!CQ$5,Raw!$I:$I,Month!$A12),IF($C12="Provider",SUMIFS(Raw!$H:$H,Raw!$A:$A,$B$4,Raw!$G:$G,Month!CQ$5,Raw!$C:$C,Month!$A12),SUMIFS(Raw!$H:$H,Raw!$A:$A,$B$4,Raw!$G:$G,Month!CQ$5,Raw!$E:$E,Month!$A12))))</f>
        <v>0</v>
      </c>
      <c r="CR12" s="58">
        <f>IF($B12="","",IF($C12="Region",SUMIFS(Raw!$H:$H,Raw!$A:$A,$B$4,Raw!$G:$G,Month!CR$5,Raw!$I:$I,Month!$A12),IF($C12="Provider",SUMIFS(Raw!$H:$H,Raw!$A:$A,$B$4,Raw!$G:$G,Month!CR$5,Raw!$C:$C,Month!$A12),SUMIFS(Raw!$H:$H,Raw!$A:$A,$B$4,Raw!$G:$G,Month!CR$5,Raw!$E:$E,Month!$A12))))</f>
        <v>0</v>
      </c>
      <c r="CS12" s="58">
        <f>IF($B12="","",IF($C12="Region",SUMIFS(Raw!$H:$H,Raw!$A:$A,$B$4,Raw!$G:$G,Month!CS$5,Raw!$I:$I,Month!$A12),IF($C12="Provider",SUMIFS(Raw!$H:$H,Raw!$A:$A,$B$4,Raw!$G:$G,Month!CS$5,Raw!$C:$C,Month!$A12),SUMIFS(Raw!$H:$H,Raw!$A:$A,$B$4,Raw!$G:$G,Month!CS$5,Raw!$E:$E,Month!$A12))))</f>
        <v>2779</v>
      </c>
      <c r="CT12" s="58">
        <f>IF($B12="","",IF($C12="Region",SUMIFS(Raw!$H:$H,Raw!$A:$A,$B$4,Raw!$G:$G,Month!CT$5,Raw!$I:$I,Month!$A12),IF($C12="Provider",SUMIFS(Raw!$H:$H,Raw!$A:$A,$B$4,Raw!$G:$G,Month!CT$5,Raw!$C:$C,Month!$A12),SUMIFS(Raw!$H:$H,Raw!$A:$A,$B$4,Raw!$G:$G,Month!CT$5,Raw!$E:$E,Month!$A12))))</f>
        <v>2545</v>
      </c>
      <c r="CU12" s="58">
        <f>IF($B12="","",IF($C12="Region",SUMIFS(Raw!$H:$H,Raw!$A:$A,$B$4,Raw!$G:$G,Month!CU$5,Raw!$I:$I,Month!$A12),IF($C12="Provider",SUMIFS(Raw!$H:$H,Raw!$A:$A,$B$4,Raw!$G:$G,Month!CU$5,Raw!$C:$C,Month!$A12),SUMIFS(Raw!$H:$H,Raw!$A:$A,$B$4,Raw!$G:$G,Month!CU$5,Raw!$E:$E,Month!$A12))))</f>
        <v>5331</v>
      </c>
      <c r="CV12" s="58">
        <f>IF($B12="","",IF($C12="Region",SUMIFS(Raw!$H:$H,Raw!$A:$A,$B$4,Raw!$G:$G,Month!CV$5,Raw!$I:$I,Month!$A12),IF($C12="Provider",SUMIFS(Raw!$H:$H,Raw!$A:$A,$B$4,Raw!$G:$G,Month!CV$5,Raw!$C:$C,Month!$A12),SUMIFS(Raw!$H:$H,Raw!$A:$A,$B$4,Raw!$G:$G,Month!CV$5,Raw!$E:$E,Month!$A12))))</f>
        <v>4538</v>
      </c>
      <c r="CW12" s="58">
        <f>IF($B12="","",IF($C12="Region",SUMIFS(Raw!$H:$H,Raw!$A:$A,$B$4,Raw!$G:$G,Month!CW$5,Raw!$I:$I,Month!$A12),IF($C12="Provider",SUMIFS(Raw!$H:$H,Raw!$A:$A,$B$4,Raw!$G:$G,Month!CW$5,Raw!$C:$C,Month!$A12),SUMIFS(Raw!$H:$H,Raw!$A:$A,$B$4,Raw!$G:$G,Month!CW$5,Raw!$E:$E,Month!$A12))))</f>
        <v>5065</v>
      </c>
      <c r="CX12" s="58">
        <f>IF($B12="","",IF($C12="Region",SUMIFS(Raw!$H:$H,Raw!$A:$A,$B$4,Raw!$G:$G,Month!CX$5,Raw!$I:$I,Month!$A12),IF($C12="Provider",SUMIFS(Raw!$H:$H,Raw!$A:$A,$B$4,Raw!$G:$G,Month!CX$5,Raw!$C:$C,Month!$A12),SUMIFS(Raw!$H:$H,Raw!$A:$A,$B$4,Raw!$G:$G,Month!CX$5,Raw!$E:$E,Month!$A12))))</f>
        <v>4612</v>
      </c>
      <c r="CY12" s="58">
        <f>IF($B12="","",IF($C12="Region",SUMIFS(Raw!$H:$H,Raw!$A:$A,$B$4,Raw!$G:$G,Month!CY$5,Raw!$I:$I,Month!$A12),IF($C12="Provider",SUMIFS(Raw!$H:$H,Raw!$A:$A,$B$4,Raw!$G:$G,Month!CY$5,Raw!$C:$C,Month!$A12),SUMIFS(Raw!$H:$H,Raw!$A:$A,$B$4,Raw!$G:$G,Month!CY$5,Raw!$E:$E,Month!$A12))))</f>
        <v>467</v>
      </c>
      <c r="CZ12" s="58">
        <f>IF($B12="","",IF($C12="Region",SUMIFS(Raw!$H:$H,Raw!$A:$A,$B$4,Raw!$G:$G,Month!CZ$5,Raw!$I:$I,Month!$A12),IF($C12="Provider",SUMIFS(Raw!$H:$H,Raw!$A:$A,$B$4,Raw!$G:$G,Month!CZ$5,Raw!$C:$C,Month!$A12),SUMIFS(Raw!$H:$H,Raw!$A:$A,$B$4,Raw!$G:$G,Month!CZ$5,Raw!$E:$E,Month!$A12))))</f>
        <v>197</v>
      </c>
      <c r="DA12" s="58">
        <f>IF($B12="","",IF($C12="Region",SUMIFS(Raw!$H:$H,Raw!$A:$A,$B$4,Raw!$G:$G,Month!DA$5,Raw!$I:$I,Month!$A12),IF($C12="Provider",SUMIFS(Raw!$H:$H,Raw!$A:$A,$B$4,Raw!$G:$G,Month!DA$5,Raw!$C:$C,Month!$A12),SUMIFS(Raw!$H:$H,Raw!$A:$A,$B$4,Raw!$G:$G,Month!DA$5,Raw!$E:$E,Month!$A12))))</f>
        <v>912</v>
      </c>
      <c r="DB12" s="58">
        <f>IF($B12="","",IF($C12="Region",SUMIFS(Raw!$H:$H,Raw!$A:$A,$B$4,Raw!$G:$G,Month!DB$5,Raw!$I:$I,Month!$A12),IF($C12="Provider",SUMIFS(Raw!$H:$H,Raw!$A:$A,$B$4,Raw!$G:$G,Month!DB$5,Raw!$C:$C,Month!$A12),SUMIFS(Raw!$H:$H,Raw!$A:$A,$B$4,Raw!$G:$G,Month!DB$5,Raw!$E:$E,Month!$A12))))</f>
        <v>53</v>
      </c>
      <c r="DC12" s="58">
        <f>IF($B12="","",IF($C12="Region",SUMIFS(Raw!$H:$H,Raw!$A:$A,$B$4,Raw!$G:$G,Month!DC$5,Raw!$I:$I,Month!$A12),IF($C12="Provider",SUMIFS(Raw!$H:$H,Raw!$A:$A,$B$4,Raw!$G:$G,Month!DC$5,Raw!$C:$C,Month!$A12),SUMIFS(Raw!$H:$H,Raw!$A:$A,$B$4,Raw!$G:$G,Month!DC$5,Raw!$E:$E,Month!$A12))))</f>
        <v>385</v>
      </c>
      <c r="DD12" s="58">
        <f>IF($B12="","",IF($C12="Region",SUMIFS(Raw!$H:$H,Raw!$A:$A,$B$4,Raw!$G:$G,Month!DD$5,Raw!$I:$I,Month!$A12),IF($C12="Provider",SUMIFS(Raw!$H:$H,Raw!$A:$A,$B$4,Raw!$G:$G,Month!DD$5,Raw!$C:$C,Month!$A12),SUMIFS(Raw!$H:$H,Raw!$A:$A,$B$4,Raw!$G:$G,Month!DD$5,Raw!$E:$E,Month!$A12))))</f>
        <v>199</v>
      </c>
      <c r="DE12" s="58">
        <f>IF($B12="","",IF($C12="Region",SUMIFS(Raw!$H:$H,Raw!$A:$A,$B$4,Raw!$G:$G,Month!DE$5,Raw!$I:$I,Month!$A12),IF($C12="Provider",SUMIFS(Raw!$H:$H,Raw!$A:$A,$B$4,Raw!$G:$G,Month!DE$5,Raw!$C:$C,Month!$A12),SUMIFS(Raw!$H:$H,Raw!$A:$A,$B$4,Raw!$G:$G,Month!DE$5,Raw!$E:$E,Month!$A12))))</f>
        <v>550</v>
      </c>
      <c r="DF12" s="58">
        <f>IF($B12="","",IF($C12="Region",SUMIFS(Raw!$H:$H,Raw!$A:$A,$B$4,Raw!$G:$G,Month!DF$5,Raw!$I:$I,Month!$A12),IF($C12="Provider",SUMIFS(Raw!$H:$H,Raw!$A:$A,$B$4,Raw!$G:$G,Month!DF$5,Raw!$C:$C,Month!$A12),SUMIFS(Raw!$H:$H,Raw!$A:$A,$B$4,Raw!$G:$G,Month!DF$5,Raw!$E:$E,Month!$A12))))</f>
        <v>279</v>
      </c>
      <c r="DG12" s="58">
        <f>IF($B12="","",IF($C12="Region",SUMIFS(Raw!$H:$H,Raw!$A:$A,$B$4,Raw!$G:$G,Month!DG$5,Raw!$I:$I,Month!$A12),IF($C12="Provider",SUMIFS(Raw!$H:$H,Raw!$A:$A,$B$4,Raw!$G:$G,Month!DG$5,Raw!$C:$C,Month!$A12),SUMIFS(Raw!$H:$H,Raw!$A:$A,$B$4,Raw!$G:$G,Month!DG$5,Raw!$E:$E,Month!$A12))))</f>
        <v>0</v>
      </c>
      <c r="DH12" s="58">
        <f>IF($B12="","",IF($C12="Region",SUMIFS(Raw!$H:$H,Raw!$A:$A,$B$4,Raw!$G:$G,Month!DH$5,Raw!$I:$I,Month!$A12),IF($C12="Provider",SUMIFS(Raw!$H:$H,Raw!$A:$A,$B$4,Raw!$G:$G,Month!DH$5,Raw!$C:$C,Month!$A12),SUMIFS(Raw!$H:$H,Raw!$A:$A,$B$4,Raw!$G:$G,Month!DH$5,Raw!$E:$E,Month!$A12))))</f>
        <v>0</v>
      </c>
      <c r="DI12" s="58">
        <f>IF($B12="","",IF($C12="Region",SUMIFS(Raw!$H:$H,Raw!$A:$A,$B$4,Raw!$G:$G,Month!DI$5,Raw!$I:$I,Month!$A12),IF($C12="Provider",SUMIFS(Raw!$H:$H,Raw!$A:$A,$B$4,Raw!$G:$G,Month!DI$5,Raw!$C:$C,Month!$A12),SUMIFS(Raw!$H:$H,Raw!$A:$A,$B$4,Raw!$G:$G,Month!DI$5,Raw!$E:$E,Month!$A12))))</f>
        <v>527</v>
      </c>
      <c r="DJ12" s="58">
        <f>IF($B12="","",IF($C12="Region",SUMIFS(Raw!$H:$H,Raw!$A:$A,$B$4,Raw!$G:$G,Month!DJ$5,Raw!$I:$I,Month!$A12),IF($C12="Provider",SUMIFS(Raw!$H:$H,Raw!$A:$A,$B$4,Raw!$G:$G,Month!DJ$5,Raw!$C:$C,Month!$A12),SUMIFS(Raw!$H:$H,Raw!$A:$A,$B$4,Raw!$G:$G,Month!DJ$5,Raw!$E:$E,Month!$A12))))</f>
        <v>111</v>
      </c>
      <c r="DK12" s="58">
        <f>IF($B12="","",IF($C12="Region",SUMIFS(Raw!$H:$H,Raw!$A:$A,$B$4,Raw!$G:$G,Month!DK$5,Raw!$I:$I,Month!$A12),IF($C12="Provider",SUMIFS(Raw!$H:$H,Raw!$A:$A,$B$4,Raw!$G:$G,Month!DK$5,Raw!$C:$C,Month!$A12),SUMIFS(Raw!$H:$H,Raw!$A:$A,$B$4,Raw!$G:$G,Month!DK$5,Raw!$E:$E,Month!$A12))))</f>
        <v>12</v>
      </c>
      <c r="DL12" s="58">
        <f>IF($B12="","",IF($C12="Region",SUMIFS(Raw!$H:$H,Raw!$A:$A,$B$4,Raw!$G:$G,Month!DL$5,Raw!$I:$I,Month!$A12),IF($C12="Provider",SUMIFS(Raw!$H:$H,Raw!$A:$A,$B$4,Raw!$G:$G,Month!DL$5,Raw!$C:$C,Month!$A12),SUMIFS(Raw!$H:$H,Raw!$A:$A,$B$4,Raw!$G:$G,Month!DL$5,Raw!$E:$E,Month!$A12))))</f>
        <v>6</v>
      </c>
      <c r="DM12" s="58">
        <f>IF($B12="","",IF($C12="Region",SUMIFS(Raw!$H:$H,Raw!$A:$A,$B$4,Raw!$G:$G,Month!DM$5,Raw!$I:$I,Month!$A12),IF($C12="Provider",SUMIFS(Raw!$H:$H,Raw!$A:$A,$B$4,Raw!$G:$G,Month!DM$5,Raw!$C:$C,Month!$A12),SUMIFS(Raw!$H:$H,Raw!$A:$A,$B$4,Raw!$G:$G,Month!DM$5,Raw!$E:$E,Month!$A12))))</f>
        <v>1045</v>
      </c>
      <c r="DN12" s="58">
        <f>IF($B12="","",IF($C12="Region",SUMIFS(Raw!$H:$H,Raw!$A:$A,$B$4,Raw!$G:$G,Month!DN$5,Raw!$I:$I,Month!$A12),IF($C12="Provider",SUMIFS(Raw!$H:$H,Raw!$A:$A,$B$4,Raw!$G:$G,Month!DN$5,Raw!$C:$C,Month!$A12),SUMIFS(Raw!$H:$H,Raw!$A:$A,$B$4,Raw!$G:$G,Month!DN$5,Raw!$E:$E,Month!$A12))))</f>
        <v>1042</v>
      </c>
    </row>
    <row r="13" spans="1:118" ht="14.5" x14ac:dyDescent="0.25">
      <c r="A13" s="5" t="str">
        <f>IF(Refs!A7="","",Refs!A7)</f>
        <v>Y61</v>
      </c>
      <c r="B13" s="23" t="str">
        <f>IF(Refs!B7="","",Refs!B7)</f>
        <v>East of England</v>
      </c>
      <c r="C13" s="13" t="str">
        <f>IF(Refs!D6="","",Refs!D6)</f>
        <v>Region</v>
      </c>
      <c r="D13" s="58">
        <f>IF($B13="","",IF($C13="Region",SUMIFS(Raw!$H:$H,Raw!$A:$A,$B$4,Raw!$G:$G,Month!D$5,Raw!$I:$I,Month!$A13),IF($C13="Provider",SUMIFS(Raw!$H:$H,Raw!$A:$A,$B$4,Raw!$G:$G,Month!D$5,Raw!$C:$C,Month!$A13),SUMIFS(Raw!$H:$H,Raw!$A:$A,$B$4,Raw!$G:$G,Month!D$5,Raw!$E:$E,Month!$A13))))</f>
        <v>257613</v>
      </c>
      <c r="E13" s="58">
        <f>IF($B13="","",IF($C13="Region",SUMIFS(Raw!$H:$H,Raw!$A:$A,$B$4,Raw!$G:$G,Month!E$5,Raw!$I:$I,Month!$A13),IF($C13="Provider",SUMIFS(Raw!$H:$H,Raw!$A:$A,$B$4,Raw!$G:$G,Month!E$5,Raw!$C:$C,Month!$A13),SUMIFS(Raw!$H:$H,Raw!$A:$A,$B$4,Raw!$G:$G,Month!E$5,Raw!$E:$E,Month!$A13))))</f>
        <v>172559</v>
      </c>
      <c r="F13" s="58">
        <f>IF($B13="","",IF($C13="Region",SUMIFS(Raw!$H:$H,Raw!$A:$A,$B$4,Raw!$G:$G,Month!F$5,Raw!$I:$I,Month!$A13),IF($C13="Provider",SUMIFS(Raw!$H:$H,Raw!$A:$A,$B$4,Raw!$G:$G,Month!F$5,Raw!$C:$C,Month!$A13),SUMIFS(Raw!$H:$H,Raw!$A:$A,$B$4,Raw!$G:$G,Month!F$5,Raw!$E:$E,Month!$A13))))</f>
        <v>221143</v>
      </c>
      <c r="G13" s="58">
        <f>IF($B13="","",IF($C13="Region",SUMIFS(Raw!$H:$H,Raw!$A:$A,$B$4,Raw!$G:$G,Month!G$5,Raw!$I:$I,Month!$A13),IF($C13="Provider",SUMIFS(Raw!$H:$H,Raw!$A:$A,$B$4,Raw!$G:$G,Month!G$5,Raw!$C:$C,Month!$A13),SUMIFS(Raw!$H:$H,Raw!$A:$A,$B$4,Raw!$G:$G,Month!G$5,Raw!$E:$E,Month!$A13))))</f>
        <v>3</v>
      </c>
      <c r="H13" s="58">
        <f>IF($B13="","",IF($C13="Region",SUMIFS(Raw!$H:$H,Raw!$A:$A,$B$4,Raw!$G:$G,Month!H$5,Raw!$I:$I,Month!$A13),IF($C13="Provider",SUMIFS(Raw!$H:$H,Raw!$A:$A,$B$4,Raw!$G:$G,Month!H$5,Raw!$C:$C,Month!$A13),SUMIFS(Raw!$H:$H,Raw!$A:$A,$B$4,Raw!$G:$G,Month!H$5,Raw!$E:$E,Month!$A13))))</f>
        <v>3717</v>
      </c>
      <c r="I13" s="58">
        <f>IF($B13="","",IF($C13="Region",SUMIFS(Raw!$H:$H,Raw!$A:$A,$B$4,Raw!$G:$G,Month!I$5,Raw!$I:$I,Month!$A13),IF($C13="Provider",SUMIFS(Raw!$H:$H,Raw!$A:$A,$B$4,Raw!$G:$G,Month!I$5,Raw!$C:$C,Month!$A13),SUMIFS(Raw!$H:$H,Raw!$A:$A,$B$4,Raw!$G:$G,Month!I$5,Raw!$E:$E,Month!$A13))))</f>
        <v>4744</v>
      </c>
      <c r="J13" s="58">
        <f>IF($B13="","",IF($C13="Region",SUMIFS(Raw!$H:$H,Raw!$A:$A,$B$4,Raw!$G:$G,Month!J$5,Raw!$I:$I,Month!$A13),IF($C13="Provider",SUMIFS(Raw!$H:$H,Raw!$A:$A,$B$4,Raw!$G:$G,Month!J$5,Raw!$C:$C,Month!$A13),SUMIFS(Raw!$H:$H,Raw!$A:$A,$B$4,Raw!$G:$G,Month!J$5,Raw!$E:$E,Month!$A13))))</f>
        <v>137812</v>
      </c>
      <c r="K13" s="58">
        <f>IF($B13="","",IF($C13="Region",SUMIFS(Raw!$H:$H,Raw!$A:$A,$B$4,Raw!$G:$G,Month!K$5,Raw!$I:$I,Month!$A13),IF($C13="Provider",SUMIFS(Raw!$H:$H,Raw!$A:$A,$B$4,Raw!$G:$G,Month!K$5,Raw!$C:$C,Month!$A13),SUMIFS(Raw!$H:$H,Raw!$A:$A,$B$4,Raw!$G:$G,Month!K$5,Raw!$E:$E,Month!$A13))))</f>
        <v>22270</v>
      </c>
      <c r="L13" s="58">
        <f>IF($B13="","",IF($C13="Region",SUMIFS(Raw!$H:$H,Raw!$A:$A,$B$4,Raw!$G:$G,Month!L$5,Raw!$I:$I,Month!$A13),IF($C13="Provider",SUMIFS(Raw!$H:$H,Raw!$A:$A,$B$4,Raw!$G:$G,Month!L$5,Raw!$C:$C,Month!$A13),SUMIFS(Raw!$H:$H,Raw!$A:$A,$B$4,Raw!$G:$G,Month!L$5,Raw!$E:$E,Month!$A13))))</f>
        <v>6645</v>
      </c>
      <c r="M13" s="58">
        <f>IF($B13="","",IF($C13="Region",SUMIFS(Raw!$H:$H,Raw!$A:$A,$B$4,Raw!$G:$G,Month!M$5,Raw!$I:$I,Month!$A13),IF($C13="Provider",SUMIFS(Raw!$H:$H,Raw!$A:$A,$B$4,Raw!$G:$G,Month!M$5,Raw!$C:$C,Month!$A13),SUMIFS(Raw!$H:$H,Raw!$A:$A,$B$4,Raw!$G:$G,Month!M$5,Raw!$E:$E,Month!$A13))))</f>
        <v>1861</v>
      </c>
      <c r="N13" s="58">
        <f>IF($B13="","",IF($C13="Region",SUMIFS(Raw!$H:$H,Raw!$A:$A,$B$4,Raw!$G:$G,Month!N$5,Raw!$I:$I,Month!$A13),IF($C13="Provider",SUMIFS(Raw!$H:$H,Raw!$A:$A,$B$4,Raw!$G:$G,Month!N$5,Raw!$C:$C,Month!$A13),SUMIFS(Raw!$H:$H,Raw!$A:$A,$B$4,Raw!$G:$G,Month!N$5,Raw!$E:$E,Month!$A13))))</f>
        <v>13761</v>
      </c>
      <c r="O13" s="58">
        <f>IF($B13="","",IF($C13="Region",SUMIFS(Raw!$H:$H,Raw!$A:$A,$B$4,Raw!$G:$G,Month!O$5,Raw!$I:$I,Month!$A13),IF($C13="Provider",SUMIFS(Raw!$H:$H,Raw!$A:$A,$B$4,Raw!$G:$G,Month!O$5,Raw!$C:$C,Month!$A13),SUMIFS(Raw!$H:$H,Raw!$A:$A,$B$4,Raw!$G:$G,Month!O$5,Raw!$E:$E,Month!$A13))))</f>
        <v>25979974</v>
      </c>
      <c r="P13" s="201"/>
      <c r="Q13" s="201"/>
      <c r="R13" s="58">
        <f>IF($B13="","",IF($C13="Region",SUMIFS(Raw!$H:$H,Raw!$A:$A,$B$4,Raw!$G:$G,Month!R$5,Raw!$I:$I,Month!$A13),IF($C13="Provider",SUMIFS(Raw!$H:$H,Raw!$A:$A,$B$4,Raw!$G:$G,Month!R$5,Raw!$C:$C,Month!$A13),SUMIFS(Raw!$H:$H,Raw!$A:$A,$B$4,Raw!$G:$G,Month!R$5,Raw!$E:$E,Month!$A13))))</f>
        <v>3515387</v>
      </c>
      <c r="S13" s="58">
        <f>IF($B13="","",IF($C13="Region",SUMIFS(Raw!$H:$H,Raw!$A:$A,$B$4,Raw!$G:$G,Month!S$5,Raw!$I:$I,Month!$A13),IF($C13="Provider",SUMIFS(Raw!$H:$H,Raw!$A:$A,$B$4,Raw!$G:$G,Month!S$5,Raw!$C:$C,Month!$A13),SUMIFS(Raw!$H:$H,Raw!$A:$A,$B$4,Raw!$G:$G,Month!S$5,Raw!$E:$E,Month!$A13))))</f>
        <v>83800</v>
      </c>
      <c r="T13" s="58">
        <f>IF($B13="","",IF($C13="Region",SUMIFS(Raw!$H:$H,Raw!$A:$A,$B$4,Raw!$G:$G,Month!T$5,Raw!$I:$I,Month!$A13),IF($C13="Provider",SUMIFS(Raw!$H:$H,Raw!$A:$A,$B$4,Raw!$G:$G,Month!T$5,Raw!$C:$C,Month!$A13),SUMIFS(Raw!$H:$H,Raw!$A:$A,$B$4,Raw!$G:$G,Month!T$5,Raw!$E:$E,Month!$A13))))</f>
        <v>390711233</v>
      </c>
      <c r="U13" s="58">
        <f>IF($B13="","",IF($C13="Region",SUMIFS(Raw!$H:$H,Raw!$A:$A,$B$4,Raw!$G:$G,Month!U$5,Raw!$I:$I,Month!$A13),IF($C13="Provider",SUMIFS(Raw!$H:$H,Raw!$A:$A,$B$4,Raw!$G:$G,Month!U$5,Raw!$C:$C,Month!$A13),SUMIFS(Raw!$H:$H,Raw!$A:$A,$B$4,Raw!$G:$G,Month!U$5,Raw!$E:$E,Month!$A13))))</f>
        <v>199059</v>
      </c>
      <c r="V13" s="58">
        <f>IF($B13="","",IF($C13="Region",SUMIFS(Raw!$H:$H,Raw!$A:$A,$B$4,Raw!$G:$G,Month!V$5,Raw!$I:$I,Month!$A13),IF($C13="Provider",SUMIFS(Raw!$H:$H,Raw!$A:$A,$B$4,Raw!$G:$G,Month!V$5,Raw!$C:$C,Month!$A13),SUMIFS(Raw!$H:$H,Raw!$A:$A,$B$4,Raw!$G:$G,Month!V$5,Raw!$E:$E,Month!$A13))))</f>
        <v>3283</v>
      </c>
      <c r="W13" s="58">
        <f>IF($B13="","",IF($C13="Region",SUMIFS(Raw!$H:$H,Raw!$A:$A,$B$4,Raw!$G:$G,Month!W$5,Raw!$I:$I,Month!$A13),IF($C13="Provider",SUMIFS(Raw!$H:$H,Raw!$A:$A,$B$4,Raw!$G:$G,Month!W$5,Raw!$C:$C,Month!$A13),SUMIFS(Raw!$H:$H,Raw!$A:$A,$B$4,Raw!$G:$G,Month!W$5,Raw!$E:$E,Month!$A13))))</f>
        <v>85094</v>
      </c>
      <c r="X13" s="58">
        <f>IF($B13="","",IF($C13="Region",SUMIFS(Raw!$H:$H,Raw!$A:$A,$B$4,Raw!$G:$G,Month!X$5,Raw!$I:$I,Month!$A13),IF($C13="Provider",SUMIFS(Raw!$H:$H,Raw!$A:$A,$B$4,Raw!$G:$G,Month!X$5,Raw!$C:$C,Month!$A13),SUMIFS(Raw!$H:$H,Raw!$A:$A,$B$4,Raw!$G:$G,Month!X$5,Raw!$E:$E,Month!$A13))))</f>
        <v>48322</v>
      </c>
      <c r="Y13" s="58">
        <f>IF($B13="","",IF($C13="Region",SUMIFS(Raw!$H:$H,Raw!$A:$A,$B$4,Raw!$G:$G,Month!Y$5,Raw!$I:$I,Month!$A13),IF($C13="Provider",SUMIFS(Raw!$H:$H,Raw!$A:$A,$B$4,Raw!$G:$G,Month!Y$5,Raw!$C:$C,Month!$A13),SUMIFS(Raw!$H:$H,Raw!$A:$A,$B$4,Raw!$G:$G,Month!Y$5,Raw!$E:$E,Month!$A13))))</f>
        <v>57962</v>
      </c>
      <c r="Z13" s="58">
        <f>IF($B13="","",IF($C13="Region",SUMIFS(Raw!$H:$H,Raw!$A:$A,$B$4,Raw!$G:$G,Month!Z$5,Raw!$I:$I,Month!$A13),IF($C13="Provider",SUMIFS(Raw!$H:$H,Raw!$A:$A,$B$4,Raw!$G:$G,Month!Z$5,Raw!$C:$C,Month!$A13),SUMIFS(Raw!$H:$H,Raw!$A:$A,$B$4,Raw!$G:$G,Month!Z$5,Raw!$E:$E,Month!$A13))))</f>
        <v>4398</v>
      </c>
      <c r="AA13" s="58">
        <f>IF($B13="","",IF($C13="Region",SUMIFS(Raw!$H:$H,Raw!$A:$A,$B$4,Raw!$G:$G,Month!AA$5,Raw!$I:$I,Month!$A13),IF($C13="Provider",SUMIFS(Raw!$H:$H,Raw!$A:$A,$B$4,Raw!$G:$G,Month!AA$5,Raw!$C:$C,Month!$A13),SUMIFS(Raw!$H:$H,Raw!$A:$A,$B$4,Raw!$G:$G,Month!AA$5,Raw!$E:$E,Month!$A13))))</f>
        <v>117801</v>
      </c>
      <c r="AB13" s="58">
        <f>IF($B13="","",IF($C13="Region",SUMIFS(Raw!$H:$H,Raw!$A:$A,$B$4,Raw!$G:$G,Month!AB$5,Raw!$I:$I,Month!$A13),IF($C13="Provider",SUMIFS(Raw!$H:$H,Raw!$A:$A,$B$4,Raw!$G:$G,Month!AB$5,Raw!$C:$C,Month!$A13),SUMIFS(Raw!$H:$H,Raw!$A:$A,$B$4,Raw!$G:$G,Month!AB$5,Raw!$E:$E,Month!$A13))))</f>
        <v>53631</v>
      </c>
      <c r="AC13" s="58">
        <f>IF($B13="","",IF($C13="Region",SUMIFS(Raw!$H:$H,Raw!$A:$A,$B$4,Raw!$G:$G,Month!AC$5,Raw!$I:$I,Month!$A13),IF($C13="Provider",SUMIFS(Raw!$H:$H,Raw!$A:$A,$B$4,Raw!$G:$G,Month!AC$5,Raw!$C:$C,Month!$A13),SUMIFS(Raw!$H:$H,Raw!$A:$A,$B$4,Raw!$G:$G,Month!AC$5,Raw!$E:$E,Month!$A13))))</f>
        <v>8037</v>
      </c>
      <c r="AD13" s="58">
        <f>IF($B13="","",IF($C13="Region",SUMIFS(Raw!$H:$H,Raw!$A:$A,$B$4,Raw!$G:$G,Month!AD$5,Raw!$I:$I,Month!$A13),IF($C13="Provider",SUMIFS(Raw!$H:$H,Raw!$A:$A,$B$4,Raw!$G:$G,Month!AD$5,Raw!$C:$C,Month!$A13),SUMIFS(Raw!$H:$H,Raw!$A:$A,$B$4,Raw!$G:$G,Month!AD$5,Raw!$E:$E,Month!$A13))))</f>
        <v>39</v>
      </c>
      <c r="AE13" s="58">
        <f>IF($B13="","",IF($C13="Region",SUMIFS(Raw!$H:$H,Raw!$A:$A,$B$4,Raw!$G:$G,Month!AE$5,Raw!$I:$I,Month!$A13),IF($C13="Provider",SUMIFS(Raw!$H:$H,Raw!$A:$A,$B$4,Raw!$G:$G,Month!AE$5,Raw!$C:$C,Month!$A13),SUMIFS(Raw!$H:$H,Raw!$A:$A,$B$4,Raw!$G:$G,Month!AE$5,Raw!$E:$E,Month!$A13))))</f>
        <v>15608</v>
      </c>
      <c r="AF13" s="58">
        <f>IF($B13="","",IF($C13="Region",SUMIFS(Raw!$H:$H,Raw!$A:$A,$B$4,Raw!$G:$G,Month!AF$5,Raw!$I:$I,Month!$A13),IF($C13="Provider",SUMIFS(Raw!$H:$H,Raw!$A:$A,$B$4,Raw!$G:$G,Month!AF$5,Raw!$C:$C,Month!$A13),SUMIFS(Raw!$H:$H,Raw!$A:$A,$B$4,Raw!$G:$G,Month!AF$5,Raw!$E:$E,Month!$A13))))</f>
        <v>519</v>
      </c>
      <c r="AG13" s="58">
        <f>IF($B13="","",IF($C13="Region",SUMIFS(Raw!$H:$H,Raw!$A:$A,$B$4,Raw!$G:$G,Month!AG$5,Raw!$I:$I,Month!$A13),IF($C13="Provider",SUMIFS(Raw!$H:$H,Raw!$A:$A,$B$4,Raw!$G:$G,Month!AG$5,Raw!$C:$C,Month!$A13),SUMIFS(Raw!$H:$H,Raw!$A:$A,$B$4,Raw!$G:$G,Month!AG$5,Raw!$E:$E,Month!$A13))))</f>
        <v>4546</v>
      </c>
      <c r="AH13" s="58">
        <f>IF($B13="","",IF($C13="Region",SUMIFS(Raw!$H:$H,Raw!$A:$A,$B$4,Raw!$G:$G,Month!AH$5,Raw!$I:$I,Month!$A13),IF($C13="Provider",SUMIFS(Raw!$H:$H,Raw!$A:$A,$B$4,Raw!$G:$G,Month!AH$5,Raw!$C:$C,Month!$A13),SUMIFS(Raw!$H:$H,Raw!$A:$A,$B$4,Raw!$G:$G,Month!AH$5,Raw!$E:$E,Month!$A13))))</f>
        <v>2499</v>
      </c>
      <c r="AI13" s="58">
        <f>IF($B13="","",IF($C13="Region",SUMIFS(Raw!$H:$H,Raw!$A:$A,$B$4,Raw!$G:$G,Month!AI$5,Raw!$I:$I,Month!$A13),IF($C13="Provider",SUMIFS(Raw!$H:$H,Raw!$A:$A,$B$4,Raw!$G:$G,Month!AI$5,Raw!$C:$C,Month!$A13),SUMIFS(Raw!$H:$H,Raw!$A:$A,$B$4,Raw!$G:$G,Month!AI$5,Raw!$E:$E,Month!$A13))))</f>
        <v>32922</v>
      </c>
      <c r="AJ13" s="58">
        <f>IF($B13="","",IF($C13="Region",SUMIFS(Raw!$H:$H,Raw!$A:$A,$B$4,Raw!$G:$G,Month!AJ$5,Raw!$I:$I,Month!$A13),IF($C13="Provider",SUMIFS(Raw!$H:$H,Raw!$A:$A,$B$4,Raw!$G:$G,Month!AJ$5,Raw!$C:$C,Month!$A13),SUMIFS(Raw!$H:$H,Raw!$A:$A,$B$4,Raw!$G:$G,Month!AJ$5,Raw!$E:$E,Month!$A13))))</f>
        <v>4279</v>
      </c>
      <c r="AK13" s="58">
        <f>IF($B13="","",IF($C13="Region",SUMIFS(Raw!$H:$H,Raw!$A:$A,$B$4,Raw!$G:$G,Month!AK$5,Raw!$I:$I,Month!$A13),IF($C13="Provider",SUMIFS(Raw!$H:$H,Raw!$A:$A,$B$4,Raw!$G:$G,Month!AK$5,Raw!$C:$C,Month!$A13),SUMIFS(Raw!$H:$H,Raw!$A:$A,$B$4,Raw!$G:$G,Month!AK$5,Raw!$E:$E,Month!$A13))))</f>
        <v>2014</v>
      </c>
      <c r="AL13" s="58">
        <f>IF($B13="","",IF($C13="Region",SUMIFS(Raw!$H:$H,Raw!$A:$A,$B$4,Raw!$G:$G,Month!AL$5,Raw!$I:$I,Month!$A13),IF($C13="Provider",SUMIFS(Raw!$H:$H,Raw!$A:$A,$B$4,Raw!$G:$G,Month!AL$5,Raw!$C:$C,Month!$A13),SUMIFS(Raw!$H:$H,Raw!$A:$A,$B$4,Raw!$G:$G,Month!AL$5,Raw!$E:$E,Month!$A13))))</f>
        <v>0</v>
      </c>
      <c r="AM13" s="58">
        <f>IF($B13="","",IF($C13="Region",SUMIFS(Raw!$H:$H,Raw!$A:$A,$B$4,Raw!$G:$G,Month!AM$5,Raw!$I:$I,Month!$A13),IF($C13="Provider",SUMIFS(Raw!$H:$H,Raw!$A:$A,$B$4,Raw!$G:$G,Month!AM$5,Raw!$C:$C,Month!$A13),SUMIFS(Raw!$H:$H,Raw!$A:$A,$B$4,Raw!$G:$G,Month!AM$5,Raw!$E:$E,Month!$A13))))</f>
        <v>36008</v>
      </c>
      <c r="AN13" s="58">
        <f>IF($B13="","",IF($C13="Region",SUMIFS(Raw!$H:$H,Raw!$A:$A,$B$4,Raw!$G:$G,Month!AN$5,Raw!$I:$I,Month!$A13),IF($C13="Provider",SUMIFS(Raw!$H:$H,Raw!$A:$A,$B$4,Raw!$G:$G,Month!AN$5,Raw!$C:$C,Month!$A13),SUMIFS(Raw!$H:$H,Raw!$A:$A,$B$4,Raw!$G:$G,Month!AN$5,Raw!$E:$E,Month!$A13))))</f>
        <v>15496</v>
      </c>
      <c r="AO13" s="58">
        <f>IF($B13="","",IF($C13="Region",SUMIFS(Raw!$H:$H,Raw!$A:$A,$B$4,Raw!$G:$G,Month!AO$5,Raw!$I:$I,Month!$A13),IF($C13="Provider",SUMIFS(Raw!$H:$H,Raw!$A:$A,$B$4,Raw!$G:$G,Month!AO$5,Raw!$C:$C,Month!$A13),SUMIFS(Raw!$H:$H,Raw!$A:$A,$B$4,Raw!$G:$G,Month!AO$5,Raw!$E:$E,Month!$A13))))</f>
        <v>6270</v>
      </c>
      <c r="AP13" s="58">
        <f>IF($B13="","",IF($C13="Region",SUMIFS(Raw!$H:$H,Raw!$A:$A,$B$4,Raw!$G:$G,Month!AP$5,Raw!$I:$I,Month!$A13),IF($C13="Provider",SUMIFS(Raw!$H:$H,Raw!$A:$A,$B$4,Raw!$G:$G,Month!AP$5,Raw!$C:$C,Month!$A13),SUMIFS(Raw!$H:$H,Raw!$A:$A,$B$4,Raw!$G:$G,Month!AP$5,Raw!$E:$E,Month!$A13))))</f>
        <v>4929</v>
      </c>
      <c r="AQ13" s="58">
        <f>IF($B13="","",IF($C13="Region",SUMIFS(Raw!$H:$H,Raw!$A:$A,$B$4,Raw!$G:$G,Month!AQ$5,Raw!$I:$I,Month!$A13),IF($C13="Provider",SUMIFS(Raw!$H:$H,Raw!$A:$A,$B$4,Raw!$G:$G,Month!AQ$5,Raw!$C:$C,Month!$A13),SUMIFS(Raw!$H:$H,Raw!$A:$A,$B$4,Raw!$G:$G,Month!AQ$5,Raw!$E:$E,Month!$A13))))</f>
        <v>22136</v>
      </c>
      <c r="AR13" s="58">
        <f>IF($B13="","",IF($C13="Region",SUMIFS(Raw!$H:$H,Raw!$A:$A,$B$4,Raw!$G:$G,Month!AR$5,Raw!$I:$I,Month!$A13),IF($C13="Provider",SUMIFS(Raw!$H:$H,Raw!$A:$A,$B$4,Raw!$G:$G,Month!AR$5,Raw!$C:$C,Month!$A13),SUMIFS(Raw!$H:$H,Raw!$A:$A,$B$4,Raw!$G:$G,Month!AR$5,Raw!$E:$E,Month!$A13))))</f>
        <v>18134</v>
      </c>
      <c r="AS13" s="58">
        <f>IF($B13="","",IF($C13="Region",SUMIFS(Raw!$H:$H,Raw!$A:$A,$B$4,Raw!$G:$G,Month!AS$5,Raw!$I:$I,Month!$A13),IF($C13="Provider",SUMIFS(Raw!$H:$H,Raw!$A:$A,$B$4,Raw!$G:$G,Month!AS$5,Raw!$C:$C,Month!$A13),SUMIFS(Raw!$H:$H,Raw!$A:$A,$B$4,Raw!$G:$G,Month!AS$5,Raw!$E:$E,Month!$A13))))</f>
        <v>5249</v>
      </c>
      <c r="AT13" s="58">
        <f>IF($B13="","",IF($C13="Region",SUMIFS(Raw!$H:$H,Raw!$A:$A,$B$4,Raw!$G:$G,Month!AT$5,Raw!$I:$I,Month!$A13),IF($C13="Provider",SUMIFS(Raw!$H:$H,Raw!$A:$A,$B$4,Raw!$G:$G,Month!AT$5,Raw!$C:$C,Month!$A13),SUMIFS(Raw!$H:$H,Raw!$A:$A,$B$4,Raw!$G:$G,Month!AT$5,Raw!$E:$E,Month!$A13))))</f>
        <v>198237</v>
      </c>
      <c r="AU13" s="58">
        <f>IF($B13="","",IF($C13="Region",SUMIFS(Raw!$H:$H,Raw!$A:$A,$B$4,Raw!$G:$G,Month!AU$5,Raw!$I:$I,Month!$A13),IF($C13="Provider",SUMIFS(Raw!$H:$H,Raw!$A:$A,$B$4,Raw!$G:$G,Month!AU$5,Raw!$C:$C,Month!$A13),SUMIFS(Raw!$H:$H,Raw!$A:$A,$B$4,Raw!$G:$G,Month!AU$5,Raw!$E:$E,Month!$A13))))</f>
        <v>24157</v>
      </c>
      <c r="AV13" s="58">
        <f>IF($B13="","",IF($C13="Region",SUMIFS(Raw!$H:$H,Raw!$A:$A,$B$4,Raw!$G:$G,Month!AV$5,Raw!$I:$I,Month!$A13),IF($C13="Provider",SUMIFS(Raw!$H:$H,Raw!$A:$A,$B$4,Raw!$G:$G,Month!AV$5,Raw!$C:$C,Month!$A13),SUMIFS(Raw!$H:$H,Raw!$A:$A,$B$4,Raw!$G:$G,Month!AV$5,Raw!$E:$E,Month!$A13))))</f>
        <v>21232</v>
      </c>
      <c r="AW13" s="58">
        <f>IF($B13="","",IF($C13="Region",SUMIFS(Raw!$H:$H,Raw!$A:$A,$B$4,Raw!$G:$G,Month!AW$5,Raw!$I:$I,Month!$A13),IF($C13="Provider",SUMIFS(Raw!$H:$H,Raw!$A:$A,$B$4,Raw!$G:$G,Month!AW$5,Raw!$C:$C,Month!$A13),SUMIFS(Raw!$H:$H,Raw!$A:$A,$B$4,Raw!$G:$G,Month!AW$5,Raw!$E:$E,Month!$A13))))</f>
        <v>10058</v>
      </c>
      <c r="AX13" s="58">
        <f>IF($B13="","",IF($C13="Region",SUMIFS(Raw!$H:$H,Raw!$A:$A,$B$4,Raw!$G:$G,Month!AX$5,Raw!$I:$I,Month!$A13),IF($C13="Provider",SUMIFS(Raw!$H:$H,Raw!$A:$A,$B$4,Raw!$G:$G,Month!AX$5,Raw!$C:$C,Month!$A13),SUMIFS(Raw!$H:$H,Raw!$A:$A,$B$4,Raw!$G:$G,Month!AX$5,Raw!$E:$E,Month!$A13))))</f>
        <v>8</v>
      </c>
      <c r="AY13" s="58">
        <f>IF($B13="","",IF($C13="Region",SUMIFS(Raw!$H:$H,Raw!$A:$A,$B$4,Raw!$G:$G,Month!AY$5,Raw!$I:$I,Month!$A13),IF($C13="Provider",SUMIFS(Raw!$H:$H,Raw!$A:$A,$B$4,Raw!$G:$G,Month!AY$5,Raw!$C:$C,Month!$A13),SUMIFS(Raw!$H:$H,Raw!$A:$A,$B$4,Raw!$G:$G,Month!AY$5,Raw!$E:$E,Month!$A13))))</f>
        <v>61587</v>
      </c>
      <c r="AZ13" s="58">
        <f>IF($B13="","",IF($C13="Region",SUMIFS(Raw!$H:$H,Raw!$A:$A,$B$4,Raw!$G:$G,Month!AZ$5,Raw!$I:$I,Month!$A13),IF($C13="Provider",SUMIFS(Raw!$H:$H,Raw!$A:$A,$B$4,Raw!$G:$G,Month!AZ$5,Raw!$C:$C,Month!$A13),SUMIFS(Raw!$H:$H,Raw!$A:$A,$B$4,Raw!$G:$G,Month!AZ$5,Raw!$E:$E,Month!$A13))))</f>
        <v>13845</v>
      </c>
      <c r="BA13" s="58">
        <f>IF($B13="","",IF($C13="Region",SUMIFS(Raw!$H:$H,Raw!$A:$A,$B$4,Raw!$G:$G,Month!BA$5,Raw!$I:$I,Month!$A13),IF($C13="Provider",SUMIFS(Raw!$H:$H,Raw!$A:$A,$B$4,Raw!$G:$G,Month!BA$5,Raw!$C:$C,Month!$A13),SUMIFS(Raw!$H:$H,Raw!$A:$A,$B$4,Raw!$G:$G,Month!BA$5,Raw!$E:$E,Month!$A13))))</f>
        <v>19384</v>
      </c>
      <c r="BB13" s="58">
        <f>IF($B13="","",IF($C13="Region",SUMIFS(Raw!$H:$H,Raw!$A:$A,$B$4,Raw!$G:$G,Month!BB$5,Raw!$I:$I,Month!$A13),IF($C13="Provider",SUMIFS(Raw!$H:$H,Raw!$A:$A,$B$4,Raw!$G:$G,Month!BB$5,Raw!$C:$C,Month!$A13),SUMIFS(Raw!$H:$H,Raw!$A:$A,$B$4,Raw!$G:$G,Month!BB$5,Raw!$E:$E,Month!$A13))))</f>
        <v>2678</v>
      </c>
      <c r="BC13" s="58">
        <f>IF($B13="","",IF($C13="Region",SUMIFS(Raw!$H:$H,Raw!$A:$A,$B$4,Raw!$G:$G,Month!BC$5,Raw!$I:$I,Month!$A13),IF($C13="Provider",SUMIFS(Raw!$H:$H,Raw!$A:$A,$B$4,Raw!$G:$G,Month!BC$5,Raw!$C:$C,Month!$A13),SUMIFS(Raw!$H:$H,Raw!$A:$A,$B$4,Raw!$G:$G,Month!BC$5,Raw!$E:$E,Month!$A13))))</f>
        <v>12302</v>
      </c>
      <c r="BD13" s="58">
        <f>IF($B13="","",IF($C13="Region",SUMIFS(Raw!$H:$H,Raw!$A:$A,$B$4,Raw!$G:$G,Month!BD$5,Raw!$I:$I,Month!$A13),IF($C13="Provider",SUMIFS(Raw!$H:$H,Raw!$A:$A,$B$4,Raw!$G:$G,Month!BD$5,Raw!$C:$C,Month!$A13),SUMIFS(Raw!$H:$H,Raw!$A:$A,$B$4,Raw!$G:$G,Month!BD$5,Raw!$E:$E,Month!$A13))))</f>
        <v>781</v>
      </c>
      <c r="BE13" s="58">
        <f>IF($B13="","",IF($C13="Region",SUMIFS(Raw!$H:$H,Raw!$A:$A,$B$4,Raw!$G:$G,Month!BE$5,Raw!$I:$I,Month!$A13),IF($C13="Provider",SUMIFS(Raw!$H:$H,Raw!$A:$A,$B$4,Raw!$G:$G,Month!BE$5,Raw!$C:$C,Month!$A13),SUMIFS(Raw!$H:$H,Raw!$A:$A,$B$4,Raw!$G:$G,Month!BE$5,Raw!$E:$E,Month!$A13))))</f>
        <v>6180</v>
      </c>
      <c r="BF13" s="58">
        <f>IF($B13="","",IF($C13="Region",SUMIFS(Raw!$H:$H,Raw!$A:$A,$B$4,Raw!$G:$G,Month!BF$5,Raw!$I:$I,Month!$A13),IF($C13="Provider",SUMIFS(Raw!$H:$H,Raw!$A:$A,$B$4,Raw!$G:$G,Month!BF$5,Raw!$C:$C,Month!$A13),SUMIFS(Raw!$H:$H,Raw!$A:$A,$B$4,Raw!$G:$G,Month!BF$5,Raw!$E:$E,Month!$A13))))</f>
        <v>574</v>
      </c>
      <c r="BG13" s="58">
        <f>IF($B13="","",IF($C13="Region",SUMIFS(Raw!$H:$H,Raw!$A:$A,$B$4,Raw!$G:$G,Month!BG$5,Raw!$I:$I,Month!$A13),IF($C13="Provider",SUMIFS(Raw!$H:$H,Raw!$A:$A,$B$4,Raw!$G:$G,Month!BG$5,Raw!$C:$C,Month!$A13),SUMIFS(Raw!$H:$H,Raw!$A:$A,$B$4,Raw!$G:$G,Month!BG$5,Raw!$E:$E,Month!$A13))))</f>
        <v>14840</v>
      </c>
      <c r="BH13" s="58">
        <f>IF($B13="","",IF($C13="Region",SUMIFS(Raw!$H:$H,Raw!$A:$A,$B$4,Raw!$G:$G,Month!BH$5,Raw!$I:$I,Month!$A13),IF($C13="Provider",SUMIFS(Raw!$H:$H,Raw!$A:$A,$B$4,Raw!$G:$G,Month!BH$5,Raw!$C:$C,Month!$A13),SUMIFS(Raw!$H:$H,Raw!$A:$A,$B$4,Raw!$G:$G,Month!BH$5,Raw!$E:$E,Month!$A13))))</f>
        <v>8835</v>
      </c>
      <c r="BI13" s="58">
        <f>IF($B13="","",IF($C13="Region",SUMIFS(Raw!$H:$H,Raw!$A:$A,$B$4,Raw!$G:$G,Month!BI$5,Raw!$I:$I,Month!$A13),IF($C13="Provider",SUMIFS(Raw!$H:$H,Raw!$A:$A,$B$4,Raw!$G:$G,Month!BI$5,Raw!$C:$C,Month!$A13),SUMIFS(Raw!$H:$H,Raw!$A:$A,$B$4,Raw!$G:$G,Month!BI$5,Raw!$E:$E,Month!$A13))))</f>
        <v>20669</v>
      </c>
      <c r="BJ13" s="58">
        <f>IF($B13="","",IF($C13="Region",SUMIFS(Raw!$H:$H,Raw!$A:$A,$B$4,Raw!$G:$G,Month!BJ$5,Raw!$I:$I,Month!$A13),IF($C13="Provider",SUMIFS(Raw!$H:$H,Raw!$A:$A,$B$4,Raw!$G:$G,Month!BJ$5,Raw!$C:$C,Month!$A13),SUMIFS(Raw!$H:$H,Raw!$A:$A,$B$4,Raw!$G:$G,Month!BJ$5,Raw!$E:$E,Month!$A13))))</f>
        <v>20509</v>
      </c>
      <c r="BK13" s="58">
        <f>IF($B13="","",IF($C13="Region",SUMIFS(Raw!$H:$H,Raw!$A:$A,$B$4,Raw!$G:$G,Month!BK$5,Raw!$I:$I,Month!$A13),IF($C13="Provider",SUMIFS(Raw!$H:$H,Raw!$A:$A,$B$4,Raw!$G:$G,Month!BK$5,Raw!$C:$C,Month!$A13),SUMIFS(Raw!$H:$H,Raw!$A:$A,$B$4,Raw!$G:$G,Month!BK$5,Raw!$E:$E,Month!$A13))))</f>
        <v>17943</v>
      </c>
      <c r="BL13" s="58">
        <f>IF($B13="","",IF($C13="Region",SUMIFS(Raw!$H:$H,Raw!$A:$A,$B$4,Raw!$G:$G,Month!BL$5,Raw!$I:$I,Month!$A13),IF($C13="Provider",SUMIFS(Raw!$H:$H,Raw!$A:$A,$B$4,Raw!$G:$G,Month!BL$5,Raw!$C:$C,Month!$A13),SUMIFS(Raw!$H:$H,Raw!$A:$A,$B$4,Raw!$G:$G,Month!BL$5,Raw!$E:$E,Month!$A13))))</f>
        <v>7394</v>
      </c>
      <c r="BM13" s="58">
        <f>IF($B13="","",IF($C13="Region",SUMIFS(Raw!$H:$H,Raw!$A:$A,$B$4,Raw!$G:$G,Month!BM$5,Raw!$I:$I,Month!$A13),IF($C13="Provider",SUMIFS(Raw!$H:$H,Raw!$A:$A,$B$4,Raw!$G:$G,Month!BM$5,Raw!$C:$C,Month!$A13),SUMIFS(Raw!$H:$H,Raw!$A:$A,$B$4,Raw!$G:$G,Month!BM$5,Raw!$E:$E,Month!$A13))))</f>
        <v>2275</v>
      </c>
      <c r="BN13" s="58">
        <f>IF($B13="","",IF($C13="Region",SUMIFS(Raw!$H:$H,Raw!$A:$A,$B$4,Raw!$G:$G,Month!BN$5,Raw!$I:$I,Month!$A13),IF($C13="Provider",SUMIFS(Raw!$H:$H,Raw!$A:$A,$B$4,Raw!$G:$G,Month!BN$5,Raw!$C:$C,Month!$A13),SUMIFS(Raw!$H:$H,Raw!$A:$A,$B$4,Raw!$G:$G,Month!BN$5,Raw!$E:$E,Month!$A13))))</f>
        <v>753</v>
      </c>
      <c r="BO13" s="58">
        <f>IF($B13="","",IF($C13="Region",SUMIFS(Raw!$H:$H,Raw!$A:$A,$B$4,Raw!$G:$G,Month!BO$5,Raw!$I:$I,Month!$A13),IF($C13="Provider",SUMIFS(Raw!$H:$H,Raw!$A:$A,$B$4,Raw!$G:$G,Month!BO$5,Raw!$C:$C,Month!$A13),SUMIFS(Raw!$H:$H,Raw!$A:$A,$B$4,Raw!$G:$G,Month!BO$5,Raw!$E:$E,Month!$A13))))</f>
        <v>13011</v>
      </c>
      <c r="BP13" s="58">
        <f>IF($B13="","",IF($C13="Region",SUMIFS(Raw!$H:$H,Raw!$A:$A,$B$4,Raw!$G:$G,Month!BP$5,Raw!$I:$I,Month!$A13),IF($C13="Provider",SUMIFS(Raw!$H:$H,Raw!$A:$A,$B$4,Raw!$G:$G,Month!BP$5,Raw!$C:$C,Month!$A13),SUMIFS(Raw!$H:$H,Raw!$A:$A,$B$4,Raw!$G:$G,Month!BP$5,Raw!$E:$E,Month!$A13))))</f>
        <v>22237701</v>
      </c>
      <c r="BQ13" s="58">
        <f>IF($B13="","",IF($C13="Region",SUMIFS(Raw!$H:$H,Raw!$A:$A,$B$4,Raw!$G:$G,Month!BQ$5,Raw!$I:$I,Month!$A13),IF($C13="Provider",SUMIFS(Raw!$H:$H,Raw!$A:$A,$B$4,Raw!$G:$G,Month!BQ$5,Raw!$C:$C,Month!$A13),SUMIFS(Raw!$H:$H,Raw!$A:$A,$B$4,Raw!$G:$G,Month!BQ$5,Raw!$E:$E,Month!$A13))))</f>
        <v>19686</v>
      </c>
      <c r="BR13" s="58">
        <f>IF($B13="","",IF($C13="Region",SUMIFS(Raw!$H:$H,Raw!$A:$A,$B$4,Raw!$G:$G,Month!BR$5,Raw!$I:$I,Month!$A13),IF($C13="Provider",SUMIFS(Raw!$H:$H,Raw!$A:$A,$B$4,Raw!$G:$G,Month!BR$5,Raw!$C:$C,Month!$A13),SUMIFS(Raw!$H:$H,Raw!$A:$A,$B$4,Raw!$G:$G,Month!BR$5,Raw!$E:$E,Month!$A13))))</f>
        <v>15200</v>
      </c>
      <c r="BS13" s="58">
        <f>IF($B13="","",IF($C13="Region",SUMIFS(Raw!$H:$H,Raw!$A:$A,$B$4,Raw!$G:$G,Month!BS$5,Raw!$I:$I,Month!$A13),IF($C13="Provider",SUMIFS(Raw!$H:$H,Raw!$A:$A,$B$4,Raw!$G:$G,Month!BS$5,Raw!$C:$C,Month!$A13),SUMIFS(Raw!$H:$H,Raw!$A:$A,$B$4,Raw!$G:$G,Month!BS$5,Raw!$E:$E,Month!$A13))))</f>
        <v>854</v>
      </c>
      <c r="BT13" s="58">
        <f>IF($B13="","",IF($C13="Region",SUMIFS(Raw!$H:$H,Raw!$A:$A,$B$4,Raw!$G:$G,Month!BT$5,Raw!$I:$I,Month!$A13),IF($C13="Provider",SUMIFS(Raw!$H:$H,Raw!$A:$A,$B$4,Raw!$G:$G,Month!BT$5,Raw!$C:$C,Month!$A13),SUMIFS(Raw!$H:$H,Raw!$A:$A,$B$4,Raw!$G:$G,Month!BT$5,Raw!$E:$E,Month!$A13))))</f>
        <v>10495</v>
      </c>
      <c r="BU13" s="58">
        <f>IF($B13="","",IF($C13="Region",SUMIFS(Raw!$H:$H,Raw!$A:$A,$B$4,Raw!$G:$G,Month!BU$5,Raw!$I:$I,Month!$A13),IF($C13="Provider",SUMIFS(Raw!$H:$H,Raw!$A:$A,$B$4,Raw!$G:$G,Month!BU$5,Raw!$C:$C,Month!$A13),SUMIFS(Raw!$H:$H,Raw!$A:$A,$B$4,Raw!$G:$G,Month!BU$5,Raw!$E:$E,Month!$A13))))</f>
        <v>18904580</v>
      </c>
      <c r="BV13" s="58">
        <f>IF($B13="","",IF($C13="Region",SUMIFS(Raw!$H:$H,Raw!$A:$A,$B$4,Raw!$G:$G,Month!BV$5,Raw!$I:$I,Month!$A13),IF($C13="Provider",SUMIFS(Raw!$H:$H,Raw!$A:$A,$B$4,Raw!$G:$G,Month!BV$5,Raw!$C:$C,Month!$A13),SUMIFS(Raw!$H:$H,Raw!$A:$A,$B$4,Raw!$G:$G,Month!BV$5,Raw!$E:$E,Month!$A13))))</f>
        <v>3883</v>
      </c>
      <c r="BW13" s="58">
        <f>IF($B13="","",IF($C13="Region",SUMIFS(Raw!$H:$H,Raw!$A:$A,$B$4,Raw!$G:$G,Month!BW$5,Raw!$I:$I,Month!$A13),IF($C13="Provider",SUMIFS(Raw!$H:$H,Raw!$A:$A,$B$4,Raw!$G:$G,Month!BW$5,Raw!$C:$C,Month!$A13),SUMIFS(Raw!$H:$H,Raw!$A:$A,$B$4,Raw!$G:$G,Month!BW$5,Raw!$E:$E,Month!$A13))))</f>
        <v>160024</v>
      </c>
      <c r="BX13" s="58">
        <f>IF($B13="","",IF($C13="Region",SUMIFS(Raw!$H:$H,Raw!$A:$A,$B$4,Raw!$G:$G,Month!BX$5,Raw!$I:$I,Month!$A13),IF($C13="Provider",SUMIFS(Raw!$H:$H,Raw!$A:$A,$B$4,Raw!$G:$G,Month!BX$5,Raw!$C:$C,Month!$A13),SUMIFS(Raw!$H:$H,Raw!$A:$A,$B$4,Raw!$G:$G,Month!BX$5,Raw!$E:$E,Month!$A13))))</f>
        <v>117</v>
      </c>
      <c r="BY13" s="58">
        <f>IF($B13="","",IF($C13="Region",SUMIFS(Raw!$H:$H,Raw!$A:$A,$B$4,Raw!$G:$G,Month!BY$5,Raw!$I:$I,Month!$A13),IF($C13="Provider",SUMIFS(Raw!$H:$H,Raw!$A:$A,$B$4,Raw!$G:$G,Month!BY$5,Raw!$C:$C,Month!$A13),SUMIFS(Raw!$H:$H,Raw!$A:$A,$B$4,Raw!$G:$G,Month!BY$5,Raw!$E:$E,Month!$A13))))</f>
        <v>107592</v>
      </c>
      <c r="BZ13" s="58">
        <f>IF($B13="","",IF($C13="Region",SUMIFS(Raw!$H:$H,Raw!$A:$A,$B$4,Raw!$G:$G,Month!BZ$5,Raw!$I:$I,Month!$A13),IF($C13="Provider",SUMIFS(Raw!$H:$H,Raw!$A:$A,$B$4,Raw!$G:$G,Month!BZ$5,Raw!$C:$C,Month!$A13),SUMIFS(Raw!$H:$H,Raw!$A:$A,$B$4,Raw!$G:$G,Month!BZ$5,Raw!$E:$E,Month!$A13))))</f>
        <v>40228</v>
      </c>
      <c r="CA13" s="58">
        <f>IF($B13="","",IF($C13="Region",SUMIFS(Raw!$H:$H,Raw!$A:$A,$B$4,Raw!$G:$G,Month!CA$5,Raw!$I:$I,Month!$A13),IF($C13="Provider",SUMIFS(Raw!$H:$H,Raw!$A:$A,$B$4,Raw!$G:$G,Month!CA$5,Raw!$C:$C,Month!$A13),SUMIFS(Raw!$H:$H,Raw!$A:$A,$B$4,Raw!$G:$G,Month!CA$5,Raw!$E:$E,Month!$A13))))</f>
        <v>29100</v>
      </c>
      <c r="CB13" s="58">
        <f>IF($B13="","",IF($C13="Region",SUMIFS(Raw!$H:$H,Raw!$A:$A,$B$4,Raw!$G:$G,Month!CB$5,Raw!$I:$I,Month!$A13),IF($C13="Provider",SUMIFS(Raw!$H:$H,Raw!$A:$A,$B$4,Raw!$G:$G,Month!CB$5,Raw!$C:$C,Month!$A13),SUMIFS(Raw!$H:$H,Raw!$A:$A,$B$4,Raw!$G:$G,Month!CB$5,Raw!$E:$E,Month!$A13))))</f>
        <v>15860</v>
      </c>
      <c r="CC13" s="58">
        <f>IF($B13="","",IF($C13="Region",SUMIFS(Raw!$H:$H,Raw!$A:$A,$B$4,Raw!$G:$G,Month!CC$5,Raw!$I:$I,Month!$A13),IF($C13="Provider",SUMIFS(Raw!$H:$H,Raw!$A:$A,$B$4,Raw!$G:$G,Month!CC$5,Raw!$C:$C,Month!$A13),SUMIFS(Raw!$H:$H,Raw!$A:$A,$B$4,Raw!$G:$G,Month!CC$5,Raw!$E:$E,Month!$A13))))</f>
        <v>44522</v>
      </c>
      <c r="CD13" s="58">
        <f>IF($B13="","",IF($C13="Region",SUMIFS(Raw!$H:$H,Raw!$A:$A,$B$4,Raw!$G:$G,Month!CD$5,Raw!$I:$I,Month!$A13),IF($C13="Provider",SUMIFS(Raw!$H:$H,Raw!$A:$A,$B$4,Raw!$G:$G,Month!CD$5,Raw!$C:$C,Month!$A13),SUMIFS(Raw!$H:$H,Raw!$A:$A,$B$4,Raw!$G:$G,Month!CD$5,Raw!$E:$E,Month!$A13))))</f>
        <v>13702</v>
      </c>
      <c r="CE13" s="58">
        <f>IF($B13="","",IF($C13="Region",SUMIFS(Raw!$H:$H,Raw!$A:$A,$B$4,Raw!$G:$G,Month!CE$5,Raw!$I:$I,Month!$A13),IF($C13="Provider",SUMIFS(Raw!$H:$H,Raw!$A:$A,$B$4,Raw!$G:$G,Month!CE$5,Raw!$C:$C,Month!$A13),SUMIFS(Raw!$H:$H,Raw!$A:$A,$B$4,Raw!$G:$G,Month!CE$5,Raw!$E:$E,Month!$A13))))</f>
        <v>4621</v>
      </c>
      <c r="CF13" s="58">
        <f>IF($B13="","",IF($C13="Region",SUMIFS(Raw!$H:$H,Raw!$A:$A,$B$4,Raw!$G:$G,Month!CF$5,Raw!$I:$I,Month!$A13),IF($C13="Provider",SUMIFS(Raw!$H:$H,Raw!$A:$A,$B$4,Raw!$G:$G,Month!CF$5,Raw!$C:$C,Month!$A13),SUMIFS(Raw!$H:$H,Raw!$A:$A,$B$4,Raw!$G:$G,Month!CF$5,Raw!$E:$E,Month!$A13))))</f>
        <v>2334</v>
      </c>
      <c r="CG13" s="58">
        <f>IF($B13="","",IF($C13="Region",SUMIFS(Raw!$H:$H,Raw!$A:$A,$B$4,Raw!$G:$G,Month!CG$5,Raw!$I:$I,Month!$A13),IF($C13="Provider",SUMIFS(Raw!$H:$H,Raw!$A:$A,$B$4,Raw!$G:$G,Month!CG$5,Raw!$C:$C,Month!$A13),SUMIFS(Raw!$H:$H,Raw!$A:$A,$B$4,Raw!$G:$G,Month!CG$5,Raw!$E:$E,Month!$A13))))</f>
        <v>15818</v>
      </c>
      <c r="CH13" s="58">
        <f>IF($B13="","",IF($C13="Region",SUMIFS(Raw!$H:$H,Raw!$A:$A,$B$4,Raw!$G:$G,Month!CH$5,Raw!$I:$I,Month!$A13),IF($C13="Provider",SUMIFS(Raw!$H:$H,Raw!$A:$A,$B$4,Raw!$G:$G,Month!CH$5,Raw!$C:$C,Month!$A13),SUMIFS(Raw!$H:$H,Raw!$A:$A,$B$4,Raw!$G:$G,Month!CH$5,Raw!$E:$E,Month!$A13))))</f>
        <v>6444</v>
      </c>
      <c r="CI13" s="58">
        <f>IF($B13="","",IF($C13="Region",SUMIFS(Raw!$H:$H,Raw!$A:$A,$B$4,Raw!$G:$G,Month!CI$5,Raw!$I:$I,Month!$A13),IF($C13="Provider",SUMIFS(Raw!$H:$H,Raw!$A:$A,$B$4,Raw!$G:$G,Month!CI$5,Raw!$C:$C,Month!$A13),SUMIFS(Raw!$H:$H,Raw!$A:$A,$B$4,Raw!$G:$G,Month!CI$5,Raw!$E:$E,Month!$A13))))</f>
        <v>2</v>
      </c>
      <c r="CJ13" s="58">
        <f>IF($B13="","",IF($C13="Region",SUMIFS(Raw!$H:$H,Raw!$A:$A,$B$4,Raw!$G:$G,Month!CJ$5,Raw!$I:$I,Month!$A13),IF($C13="Provider",SUMIFS(Raw!$H:$H,Raw!$A:$A,$B$4,Raw!$G:$G,Month!CJ$5,Raw!$C:$C,Month!$A13),SUMIFS(Raw!$H:$H,Raw!$A:$A,$B$4,Raw!$G:$G,Month!CJ$5,Raw!$E:$E,Month!$A13))))</f>
        <v>0</v>
      </c>
      <c r="CK13" s="58">
        <f>IF($B13="","",IF($C13="Region",SUMIFS(Raw!$H:$H,Raw!$A:$A,$B$4,Raw!$G:$G,Month!CK$5,Raw!$I:$I,Month!$A13),IF($C13="Provider",SUMIFS(Raw!$H:$H,Raw!$A:$A,$B$4,Raw!$G:$G,Month!CK$5,Raw!$C:$C,Month!$A13),SUMIFS(Raw!$H:$H,Raw!$A:$A,$B$4,Raw!$G:$G,Month!CK$5,Raw!$E:$E,Month!$A13))))</f>
        <v>494</v>
      </c>
      <c r="CL13" s="58">
        <f>IF($B13="","",IF($C13="Region",SUMIFS(Raw!$H:$H,Raw!$A:$A,$B$4,Raw!$G:$G,Month!CL$5,Raw!$I:$I,Month!$A13),IF($C13="Provider",SUMIFS(Raw!$H:$H,Raw!$A:$A,$B$4,Raw!$G:$G,Month!CL$5,Raw!$C:$C,Month!$A13),SUMIFS(Raw!$H:$H,Raw!$A:$A,$B$4,Raw!$G:$G,Month!CL$5,Raw!$E:$E,Month!$A13))))</f>
        <v>494</v>
      </c>
      <c r="CM13" s="58">
        <f>IF($B13="","",IF($C13="Region",SUMIFS(Raw!$H:$H,Raw!$A:$A,$B$4,Raw!$G:$G,Month!CM$5,Raw!$I:$I,Month!$A13),IF($C13="Provider",SUMIFS(Raw!$H:$H,Raw!$A:$A,$B$4,Raw!$G:$G,Month!CM$5,Raw!$C:$C,Month!$A13),SUMIFS(Raw!$H:$H,Raw!$A:$A,$B$4,Raw!$G:$G,Month!CM$5,Raw!$E:$E,Month!$A13))))</f>
        <v>1392</v>
      </c>
      <c r="CN13" s="58">
        <f>IF($B13="","",IF($C13="Region",SUMIFS(Raw!$H:$H,Raw!$A:$A,$B$4,Raw!$G:$G,Month!CN$5,Raw!$I:$I,Month!$A13),IF($C13="Provider",SUMIFS(Raw!$H:$H,Raw!$A:$A,$B$4,Raw!$G:$G,Month!CN$5,Raw!$C:$C,Month!$A13),SUMIFS(Raw!$H:$H,Raw!$A:$A,$B$4,Raw!$G:$G,Month!CN$5,Raw!$E:$E,Month!$A13))))</f>
        <v>3705</v>
      </c>
      <c r="CO13" s="58">
        <f>IF($B13="","",IF($C13="Region",SUMIFS(Raw!$H:$H,Raw!$A:$A,$B$4,Raw!$G:$G,Month!CO$5,Raw!$I:$I,Month!$A13),IF($C13="Provider",SUMIFS(Raw!$H:$H,Raw!$A:$A,$B$4,Raw!$G:$G,Month!CO$5,Raw!$C:$C,Month!$A13),SUMIFS(Raw!$H:$H,Raw!$A:$A,$B$4,Raw!$G:$G,Month!CO$5,Raw!$E:$E,Month!$A13))))</f>
        <v>3322</v>
      </c>
      <c r="CP13" s="58">
        <f>IF($B13="","",IF($C13="Region",SUMIFS(Raw!$H:$H,Raw!$A:$A,$B$4,Raw!$G:$G,Month!CP$5,Raw!$I:$I,Month!$A13),IF($C13="Provider",SUMIFS(Raw!$H:$H,Raw!$A:$A,$B$4,Raw!$G:$G,Month!CP$5,Raw!$C:$C,Month!$A13),SUMIFS(Raw!$H:$H,Raw!$A:$A,$B$4,Raw!$G:$G,Month!CP$5,Raw!$E:$E,Month!$A13))))</f>
        <v>2575</v>
      </c>
      <c r="CQ13" s="58">
        <f>IF($B13="","",IF($C13="Region",SUMIFS(Raw!$H:$H,Raw!$A:$A,$B$4,Raw!$G:$G,Month!CQ$5,Raw!$I:$I,Month!$A13),IF($C13="Provider",SUMIFS(Raw!$H:$H,Raw!$A:$A,$B$4,Raw!$G:$G,Month!CQ$5,Raw!$C:$C,Month!$A13),SUMIFS(Raw!$H:$H,Raw!$A:$A,$B$4,Raw!$G:$G,Month!CQ$5,Raw!$E:$E,Month!$A13))))</f>
        <v>405</v>
      </c>
      <c r="CR13" s="58">
        <f>IF($B13="","",IF($C13="Region",SUMIFS(Raw!$H:$H,Raw!$A:$A,$B$4,Raw!$G:$G,Month!CR$5,Raw!$I:$I,Month!$A13),IF($C13="Provider",SUMIFS(Raw!$H:$H,Raw!$A:$A,$B$4,Raw!$G:$G,Month!CR$5,Raw!$C:$C,Month!$A13),SUMIFS(Raw!$H:$H,Raw!$A:$A,$B$4,Raw!$G:$G,Month!CR$5,Raw!$E:$E,Month!$A13))))</f>
        <v>299</v>
      </c>
      <c r="CS13" s="58">
        <f>IF($B13="","",IF($C13="Region",SUMIFS(Raw!$H:$H,Raw!$A:$A,$B$4,Raw!$G:$G,Month!CS$5,Raw!$I:$I,Month!$A13),IF($C13="Provider",SUMIFS(Raw!$H:$H,Raw!$A:$A,$B$4,Raw!$G:$G,Month!CS$5,Raw!$C:$C,Month!$A13),SUMIFS(Raw!$H:$H,Raw!$A:$A,$B$4,Raw!$G:$G,Month!CS$5,Raw!$E:$E,Month!$A13))))</f>
        <v>3064</v>
      </c>
      <c r="CT13" s="58">
        <f>IF($B13="","",IF($C13="Region",SUMIFS(Raw!$H:$H,Raw!$A:$A,$B$4,Raw!$G:$G,Month!CT$5,Raw!$I:$I,Month!$A13),IF($C13="Provider",SUMIFS(Raw!$H:$H,Raw!$A:$A,$B$4,Raw!$G:$G,Month!CT$5,Raw!$C:$C,Month!$A13),SUMIFS(Raw!$H:$H,Raw!$A:$A,$B$4,Raw!$G:$G,Month!CT$5,Raw!$E:$E,Month!$A13))))</f>
        <v>2615</v>
      </c>
      <c r="CU13" s="58">
        <f>IF($B13="","",IF($C13="Region",SUMIFS(Raw!$H:$H,Raw!$A:$A,$B$4,Raw!$G:$G,Month!CU$5,Raw!$I:$I,Month!$A13),IF($C13="Provider",SUMIFS(Raw!$H:$H,Raw!$A:$A,$B$4,Raw!$G:$G,Month!CU$5,Raw!$C:$C,Month!$A13),SUMIFS(Raw!$H:$H,Raw!$A:$A,$B$4,Raw!$G:$G,Month!CU$5,Raw!$E:$E,Month!$A13))))</f>
        <v>13440</v>
      </c>
      <c r="CV13" s="58">
        <f>IF($B13="","",IF($C13="Region",SUMIFS(Raw!$H:$H,Raw!$A:$A,$B$4,Raw!$G:$G,Month!CV$5,Raw!$I:$I,Month!$A13),IF($C13="Provider",SUMIFS(Raw!$H:$H,Raw!$A:$A,$B$4,Raw!$G:$G,Month!CV$5,Raw!$C:$C,Month!$A13),SUMIFS(Raw!$H:$H,Raw!$A:$A,$B$4,Raw!$G:$G,Month!CV$5,Raw!$E:$E,Month!$A13))))</f>
        <v>11667</v>
      </c>
      <c r="CW13" s="58">
        <f>IF($B13="","",IF($C13="Region",SUMIFS(Raw!$H:$H,Raw!$A:$A,$B$4,Raw!$G:$G,Month!CW$5,Raw!$I:$I,Month!$A13),IF($C13="Provider",SUMIFS(Raw!$H:$H,Raw!$A:$A,$B$4,Raw!$G:$G,Month!CW$5,Raw!$C:$C,Month!$A13),SUMIFS(Raw!$H:$H,Raw!$A:$A,$B$4,Raw!$G:$G,Month!CW$5,Raw!$E:$E,Month!$A13))))</f>
        <v>3752</v>
      </c>
      <c r="CX13" s="58">
        <f>IF($B13="","",IF($C13="Region",SUMIFS(Raw!$H:$H,Raw!$A:$A,$B$4,Raw!$G:$G,Month!CX$5,Raw!$I:$I,Month!$A13),IF($C13="Provider",SUMIFS(Raw!$H:$H,Raw!$A:$A,$B$4,Raw!$G:$G,Month!CX$5,Raw!$C:$C,Month!$A13),SUMIFS(Raw!$H:$H,Raw!$A:$A,$B$4,Raw!$G:$G,Month!CX$5,Raw!$E:$E,Month!$A13))))</f>
        <v>3689</v>
      </c>
      <c r="CY13" s="58">
        <f>IF($B13="","",IF($C13="Region",SUMIFS(Raw!$H:$H,Raw!$A:$A,$B$4,Raw!$G:$G,Month!CY$5,Raw!$I:$I,Month!$A13),IF($C13="Provider",SUMIFS(Raw!$H:$H,Raw!$A:$A,$B$4,Raw!$G:$G,Month!CY$5,Raw!$C:$C,Month!$A13),SUMIFS(Raw!$H:$H,Raw!$A:$A,$B$4,Raw!$G:$G,Month!CY$5,Raw!$E:$E,Month!$A13))))</f>
        <v>280</v>
      </c>
      <c r="CZ13" s="58">
        <f>IF($B13="","",IF($C13="Region",SUMIFS(Raw!$H:$H,Raw!$A:$A,$B$4,Raw!$G:$G,Month!CZ$5,Raw!$I:$I,Month!$A13),IF($C13="Provider",SUMIFS(Raw!$H:$H,Raw!$A:$A,$B$4,Raw!$G:$G,Month!CZ$5,Raw!$C:$C,Month!$A13),SUMIFS(Raw!$H:$H,Raw!$A:$A,$B$4,Raw!$G:$G,Month!CZ$5,Raw!$E:$E,Month!$A13))))</f>
        <v>153</v>
      </c>
      <c r="DA13" s="58">
        <f>IF($B13="","",IF($C13="Region",SUMIFS(Raw!$H:$H,Raw!$A:$A,$B$4,Raw!$G:$G,Month!DA$5,Raw!$I:$I,Month!$A13),IF($C13="Provider",SUMIFS(Raw!$H:$H,Raw!$A:$A,$B$4,Raw!$G:$G,Month!DA$5,Raw!$C:$C,Month!$A13),SUMIFS(Raw!$H:$H,Raw!$A:$A,$B$4,Raw!$G:$G,Month!DA$5,Raw!$E:$E,Month!$A13))))</f>
        <v>586</v>
      </c>
      <c r="DB13" s="58">
        <f>IF($B13="","",IF($C13="Region",SUMIFS(Raw!$H:$H,Raw!$A:$A,$B$4,Raw!$G:$G,Month!DB$5,Raw!$I:$I,Month!$A13),IF($C13="Provider",SUMIFS(Raw!$H:$H,Raw!$A:$A,$B$4,Raw!$G:$G,Month!DB$5,Raw!$C:$C,Month!$A13),SUMIFS(Raw!$H:$H,Raw!$A:$A,$B$4,Raw!$G:$G,Month!DB$5,Raw!$E:$E,Month!$A13))))</f>
        <v>512</v>
      </c>
      <c r="DC13" s="58">
        <f>IF($B13="","",IF($C13="Region",SUMIFS(Raw!$H:$H,Raw!$A:$A,$B$4,Raw!$G:$G,Month!DC$5,Raw!$I:$I,Month!$A13),IF($C13="Provider",SUMIFS(Raw!$H:$H,Raw!$A:$A,$B$4,Raw!$G:$G,Month!DC$5,Raw!$C:$C,Month!$A13),SUMIFS(Raw!$H:$H,Raw!$A:$A,$B$4,Raw!$G:$G,Month!DC$5,Raw!$E:$E,Month!$A13))))</f>
        <v>191</v>
      </c>
      <c r="DD13" s="58">
        <f>IF($B13="","",IF($C13="Region",SUMIFS(Raw!$H:$H,Raw!$A:$A,$B$4,Raw!$G:$G,Month!DD$5,Raw!$I:$I,Month!$A13),IF($C13="Provider",SUMIFS(Raw!$H:$H,Raw!$A:$A,$B$4,Raw!$G:$G,Month!DD$5,Raw!$C:$C,Month!$A13),SUMIFS(Raw!$H:$H,Raw!$A:$A,$B$4,Raw!$G:$G,Month!DD$5,Raw!$E:$E,Month!$A13))))</f>
        <v>106</v>
      </c>
      <c r="DE13" s="58">
        <f>IF($B13="","",IF($C13="Region",SUMIFS(Raw!$H:$H,Raw!$A:$A,$B$4,Raw!$G:$G,Month!DE$5,Raw!$I:$I,Month!$A13),IF($C13="Provider",SUMIFS(Raw!$H:$H,Raw!$A:$A,$B$4,Raw!$G:$G,Month!DE$5,Raw!$C:$C,Month!$A13),SUMIFS(Raw!$H:$H,Raw!$A:$A,$B$4,Raw!$G:$G,Month!DE$5,Raw!$E:$E,Month!$A13))))</f>
        <v>377</v>
      </c>
      <c r="DF13" s="58">
        <f>IF($B13="","",IF($C13="Region",SUMIFS(Raw!$H:$H,Raw!$A:$A,$B$4,Raw!$G:$G,Month!DF$5,Raw!$I:$I,Month!$A13),IF($C13="Provider",SUMIFS(Raw!$H:$H,Raw!$A:$A,$B$4,Raw!$G:$G,Month!DF$5,Raw!$C:$C,Month!$A13),SUMIFS(Raw!$H:$H,Raw!$A:$A,$B$4,Raw!$G:$G,Month!DF$5,Raw!$E:$E,Month!$A13))))</f>
        <v>128</v>
      </c>
      <c r="DG13" s="58">
        <f>IF($B13="","",IF($C13="Region",SUMIFS(Raw!$H:$H,Raw!$A:$A,$B$4,Raw!$G:$G,Month!DG$5,Raw!$I:$I,Month!$A13),IF($C13="Provider",SUMIFS(Raw!$H:$H,Raw!$A:$A,$B$4,Raw!$G:$G,Month!DG$5,Raw!$C:$C,Month!$A13),SUMIFS(Raw!$H:$H,Raw!$A:$A,$B$4,Raw!$G:$G,Month!DG$5,Raw!$E:$E,Month!$A13))))</f>
        <v>1</v>
      </c>
      <c r="DH13" s="58">
        <f>IF($B13="","",IF($C13="Region",SUMIFS(Raw!$H:$H,Raw!$A:$A,$B$4,Raw!$G:$G,Month!DH$5,Raw!$I:$I,Month!$A13),IF($C13="Provider",SUMIFS(Raw!$H:$H,Raw!$A:$A,$B$4,Raw!$G:$G,Month!DH$5,Raw!$C:$C,Month!$A13),SUMIFS(Raw!$H:$H,Raw!$A:$A,$B$4,Raw!$G:$G,Month!DH$5,Raw!$E:$E,Month!$A13))))</f>
        <v>0</v>
      </c>
      <c r="DI13" s="58">
        <f>IF($B13="","",IF($C13="Region",SUMIFS(Raw!$H:$H,Raw!$A:$A,$B$4,Raw!$G:$G,Month!DI$5,Raw!$I:$I,Month!$A13),IF($C13="Provider",SUMIFS(Raw!$H:$H,Raw!$A:$A,$B$4,Raw!$G:$G,Month!DI$5,Raw!$C:$C,Month!$A13),SUMIFS(Raw!$H:$H,Raw!$A:$A,$B$4,Raw!$G:$G,Month!DI$5,Raw!$E:$E,Month!$A13))))</f>
        <v>480</v>
      </c>
      <c r="DJ13" s="58">
        <f>IF($B13="","",IF($C13="Region",SUMIFS(Raw!$H:$H,Raw!$A:$A,$B$4,Raw!$G:$G,Month!DJ$5,Raw!$I:$I,Month!$A13),IF($C13="Provider",SUMIFS(Raw!$H:$H,Raw!$A:$A,$B$4,Raw!$G:$G,Month!DJ$5,Raw!$C:$C,Month!$A13),SUMIFS(Raw!$H:$H,Raw!$A:$A,$B$4,Raw!$G:$G,Month!DJ$5,Raw!$E:$E,Month!$A13))))</f>
        <v>414</v>
      </c>
      <c r="DK13" s="58">
        <f>IF($B13="","",IF($C13="Region",SUMIFS(Raw!$H:$H,Raw!$A:$A,$B$4,Raw!$G:$G,Month!DK$5,Raw!$I:$I,Month!$A13),IF($C13="Provider",SUMIFS(Raw!$H:$H,Raw!$A:$A,$B$4,Raw!$G:$G,Month!DK$5,Raw!$C:$C,Month!$A13),SUMIFS(Raw!$H:$H,Raw!$A:$A,$B$4,Raw!$G:$G,Month!DK$5,Raw!$E:$E,Month!$A13))))</f>
        <v>14</v>
      </c>
      <c r="DL13" s="58">
        <f>IF($B13="","",IF($C13="Region",SUMIFS(Raw!$H:$H,Raw!$A:$A,$B$4,Raw!$G:$G,Month!DL$5,Raw!$I:$I,Month!$A13),IF($C13="Provider",SUMIFS(Raw!$H:$H,Raw!$A:$A,$B$4,Raw!$G:$G,Month!DL$5,Raw!$C:$C,Month!$A13),SUMIFS(Raw!$H:$H,Raw!$A:$A,$B$4,Raw!$G:$G,Month!DL$5,Raw!$E:$E,Month!$A13))))</f>
        <v>11</v>
      </c>
      <c r="DM13" s="58">
        <f>IF($B13="","",IF($C13="Region",SUMIFS(Raw!$H:$H,Raw!$A:$A,$B$4,Raw!$G:$G,Month!DM$5,Raw!$I:$I,Month!$A13),IF($C13="Provider",SUMIFS(Raw!$H:$H,Raw!$A:$A,$B$4,Raw!$G:$G,Month!DM$5,Raw!$C:$C,Month!$A13),SUMIFS(Raw!$H:$H,Raw!$A:$A,$B$4,Raw!$G:$G,Month!DM$5,Raw!$E:$E,Month!$A13))))</f>
        <v>1084</v>
      </c>
      <c r="DN13" s="58">
        <f>IF($B13="","",IF($C13="Region",SUMIFS(Raw!$H:$H,Raw!$A:$A,$B$4,Raw!$G:$G,Month!DN$5,Raw!$I:$I,Month!$A13),IF($C13="Provider",SUMIFS(Raw!$H:$H,Raw!$A:$A,$B$4,Raw!$G:$G,Month!DN$5,Raw!$C:$C,Month!$A13),SUMIFS(Raw!$H:$H,Raw!$A:$A,$B$4,Raw!$G:$G,Month!DN$5,Raw!$E:$E,Month!$A13))))</f>
        <v>1069</v>
      </c>
    </row>
    <row r="14" spans="1:118" ht="14.5" x14ac:dyDescent="0.25">
      <c r="A14" s="5" t="str">
        <f>IF(Refs!A8="","",Refs!A8)</f>
        <v>Y56</v>
      </c>
      <c r="B14" s="5" t="str">
        <f>IF(Refs!B8="","",Refs!B8)</f>
        <v>London</v>
      </c>
      <c r="C14" s="13" t="str">
        <f>IF(Refs!D7="","",Refs!D7)</f>
        <v>Region</v>
      </c>
      <c r="D14" s="58">
        <f>IF($B14="","",IF($C14="Region",SUMIFS(Raw!$H:$H,Raw!$A:$A,$B$4,Raw!$G:$G,Month!D$5,Raw!$I:$I,Month!$A14),IF($C14="Provider",SUMIFS(Raw!$H:$H,Raw!$A:$A,$B$4,Raw!$G:$G,Month!D$5,Raw!$C:$C,Month!$A14),SUMIFS(Raw!$H:$H,Raw!$A:$A,$B$4,Raw!$G:$G,Month!D$5,Raw!$E:$E,Month!$A14))))</f>
        <v>315092</v>
      </c>
      <c r="E14" s="58">
        <f>IF($B14="","",IF($C14="Region",SUMIFS(Raw!$H:$H,Raw!$A:$A,$B$4,Raw!$G:$G,Month!E$5,Raw!$I:$I,Month!$A14),IF($C14="Provider",SUMIFS(Raw!$H:$H,Raw!$A:$A,$B$4,Raw!$G:$G,Month!E$5,Raw!$C:$C,Month!$A14),SUMIFS(Raw!$H:$H,Raw!$A:$A,$B$4,Raw!$G:$G,Month!E$5,Raw!$E:$E,Month!$A14))))</f>
        <v>128350</v>
      </c>
      <c r="F14" s="58">
        <f>IF($B14="","",IF($C14="Region",SUMIFS(Raw!$H:$H,Raw!$A:$A,$B$4,Raw!$G:$G,Month!F$5,Raw!$I:$I,Month!$A14),IF($C14="Provider",SUMIFS(Raw!$H:$H,Raw!$A:$A,$B$4,Raw!$G:$G,Month!F$5,Raw!$C:$C,Month!$A14),SUMIFS(Raw!$H:$H,Raw!$A:$A,$B$4,Raw!$G:$G,Month!F$5,Raw!$E:$E,Month!$A14))))</f>
        <v>294158</v>
      </c>
      <c r="G14" s="58">
        <f>IF($B14="","",IF($C14="Region",SUMIFS(Raw!$H:$H,Raw!$A:$A,$B$4,Raw!$G:$G,Month!G$5,Raw!$I:$I,Month!$A14),IF($C14="Provider",SUMIFS(Raw!$H:$H,Raw!$A:$A,$B$4,Raw!$G:$G,Month!G$5,Raw!$C:$C,Month!$A14),SUMIFS(Raw!$H:$H,Raw!$A:$A,$B$4,Raw!$G:$G,Month!G$5,Raw!$E:$E,Month!$A14))))</f>
        <v>558</v>
      </c>
      <c r="H14" s="58">
        <f>IF($B14="","",IF($C14="Region",SUMIFS(Raw!$H:$H,Raw!$A:$A,$B$4,Raw!$G:$G,Month!H$5,Raw!$I:$I,Month!$A14),IF($C14="Provider",SUMIFS(Raw!$H:$H,Raw!$A:$A,$B$4,Raw!$G:$G,Month!H$5,Raw!$C:$C,Month!$A14),SUMIFS(Raw!$H:$H,Raw!$A:$A,$B$4,Raw!$G:$G,Month!H$5,Raw!$E:$E,Month!$A14))))</f>
        <v>19602</v>
      </c>
      <c r="I14" s="58">
        <f>IF($B14="","",IF($C14="Region",SUMIFS(Raw!$H:$H,Raw!$A:$A,$B$4,Raw!$G:$G,Month!I$5,Raw!$I:$I,Month!$A14),IF($C14="Provider",SUMIFS(Raw!$H:$H,Raw!$A:$A,$B$4,Raw!$G:$G,Month!I$5,Raw!$C:$C,Month!$A14),SUMIFS(Raw!$H:$H,Raw!$A:$A,$B$4,Raw!$G:$G,Month!I$5,Raw!$E:$E,Month!$A14))))</f>
        <v>632</v>
      </c>
      <c r="J14" s="58">
        <f>IF($B14="","",IF($C14="Region",SUMIFS(Raw!$H:$H,Raw!$A:$A,$B$4,Raw!$G:$G,Month!J$5,Raw!$I:$I,Month!$A14),IF($C14="Provider",SUMIFS(Raw!$H:$H,Raw!$A:$A,$B$4,Raw!$G:$G,Month!J$5,Raw!$C:$C,Month!$A14),SUMIFS(Raw!$H:$H,Raw!$A:$A,$B$4,Raw!$G:$G,Month!J$5,Raw!$E:$E,Month!$A14))))</f>
        <v>236010</v>
      </c>
      <c r="K14" s="58">
        <f>IF($B14="","",IF($C14="Region",SUMIFS(Raw!$H:$H,Raw!$A:$A,$B$4,Raw!$G:$G,Month!K$5,Raw!$I:$I,Month!$A14),IF($C14="Provider",SUMIFS(Raw!$H:$H,Raw!$A:$A,$B$4,Raw!$G:$G,Month!K$5,Raw!$C:$C,Month!$A14),SUMIFS(Raw!$H:$H,Raw!$A:$A,$B$4,Raw!$G:$G,Month!K$5,Raw!$E:$E,Month!$A14))))</f>
        <v>20934</v>
      </c>
      <c r="L14" s="58">
        <f>IF($B14="","",IF($C14="Region",SUMIFS(Raw!$H:$H,Raw!$A:$A,$B$4,Raw!$G:$G,Month!L$5,Raw!$I:$I,Month!$A14),IF($C14="Provider",SUMIFS(Raw!$H:$H,Raw!$A:$A,$B$4,Raw!$G:$G,Month!L$5,Raw!$C:$C,Month!$A14),SUMIFS(Raw!$H:$H,Raw!$A:$A,$B$4,Raw!$G:$G,Month!L$5,Raw!$E:$E,Month!$A14))))</f>
        <v>6585</v>
      </c>
      <c r="M14" s="58">
        <f>IF($B14="","",IF($C14="Region",SUMIFS(Raw!$H:$H,Raw!$A:$A,$B$4,Raw!$G:$G,Month!M$5,Raw!$I:$I,Month!$A14),IF($C14="Provider",SUMIFS(Raw!$H:$H,Raw!$A:$A,$B$4,Raw!$G:$G,Month!M$5,Raw!$C:$C,Month!$A14),SUMIFS(Raw!$H:$H,Raw!$A:$A,$B$4,Raw!$G:$G,Month!M$5,Raw!$E:$E,Month!$A14))))</f>
        <v>5996</v>
      </c>
      <c r="N14" s="58">
        <f>IF($B14="","",IF($C14="Region",SUMIFS(Raw!$H:$H,Raw!$A:$A,$B$4,Raw!$G:$G,Month!N$5,Raw!$I:$I,Month!$A14),IF($C14="Provider",SUMIFS(Raw!$H:$H,Raw!$A:$A,$B$4,Raw!$G:$G,Month!N$5,Raw!$C:$C,Month!$A14),SUMIFS(Raw!$H:$H,Raw!$A:$A,$B$4,Raw!$G:$G,Month!N$5,Raw!$E:$E,Month!$A14))))</f>
        <v>8353</v>
      </c>
      <c r="O14" s="58">
        <f>IF($B14="","",IF($C14="Region",SUMIFS(Raw!$H:$H,Raw!$A:$A,$B$4,Raw!$G:$G,Month!O$5,Raw!$I:$I,Month!$A14),IF($C14="Provider",SUMIFS(Raw!$H:$H,Raw!$A:$A,$B$4,Raw!$G:$G,Month!O$5,Raw!$C:$C,Month!$A14),SUMIFS(Raw!$H:$H,Raw!$A:$A,$B$4,Raw!$G:$G,Month!O$5,Raw!$E:$E,Month!$A14))))</f>
        <v>7945397</v>
      </c>
      <c r="P14" s="201"/>
      <c r="Q14" s="201"/>
      <c r="R14" s="58">
        <f>IF($B14="","",IF($C14="Region",SUMIFS(Raw!$H:$H,Raw!$A:$A,$B$4,Raw!$G:$G,Month!R$5,Raw!$I:$I,Month!$A14),IF($C14="Provider",SUMIFS(Raw!$H:$H,Raw!$A:$A,$B$4,Raw!$G:$G,Month!R$5,Raw!$C:$C,Month!$A14),SUMIFS(Raw!$H:$H,Raw!$A:$A,$B$4,Raw!$G:$G,Month!R$5,Raw!$E:$E,Month!$A14))))</f>
        <v>1544998</v>
      </c>
      <c r="S14" s="58">
        <f>IF($B14="","",IF($C14="Region",SUMIFS(Raw!$H:$H,Raw!$A:$A,$B$4,Raw!$G:$G,Month!S$5,Raw!$I:$I,Month!$A14),IF($C14="Provider",SUMIFS(Raw!$H:$H,Raw!$A:$A,$B$4,Raw!$G:$G,Month!S$5,Raw!$C:$C,Month!$A14),SUMIFS(Raw!$H:$H,Raw!$A:$A,$B$4,Raw!$G:$G,Month!S$5,Raw!$E:$E,Month!$A14))))</f>
        <v>49099</v>
      </c>
      <c r="T14" s="58">
        <f>IF($B14="","",IF($C14="Region",SUMIFS(Raw!$H:$H,Raw!$A:$A,$B$4,Raw!$G:$G,Month!T$5,Raw!$I:$I,Month!$A14),IF($C14="Provider",SUMIFS(Raw!$H:$H,Raw!$A:$A,$B$4,Raw!$G:$G,Month!T$5,Raw!$C:$C,Month!$A14),SUMIFS(Raw!$H:$H,Raw!$A:$A,$B$4,Raw!$G:$G,Month!T$5,Raw!$E:$E,Month!$A14))))</f>
        <v>250844987</v>
      </c>
      <c r="U14" s="58">
        <f>IF($B14="","",IF($C14="Region",SUMIFS(Raw!$H:$H,Raw!$A:$A,$B$4,Raw!$G:$G,Month!U$5,Raw!$I:$I,Month!$A14),IF($C14="Provider",SUMIFS(Raw!$H:$H,Raw!$A:$A,$B$4,Raw!$G:$G,Month!U$5,Raw!$C:$C,Month!$A14),SUMIFS(Raw!$H:$H,Raw!$A:$A,$B$4,Raw!$G:$G,Month!U$5,Raw!$E:$E,Month!$A14))))</f>
        <v>270504</v>
      </c>
      <c r="V14" s="58">
        <f>IF($B14="","",IF($C14="Region",SUMIFS(Raw!$H:$H,Raw!$A:$A,$B$4,Raw!$G:$G,Month!V$5,Raw!$I:$I,Month!$A14),IF($C14="Provider",SUMIFS(Raw!$H:$H,Raw!$A:$A,$B$4,Raw!$G:$G,Month!V$5,Raw!$C:$C,Month!$A14),SUMIFS(Raw!$H:$H,Raw!$A:$A,$B$4,Raw!$G:$G,Month!V$5,Raw!$E:$E,Month!$A14))))</f>
        <v>14616</v>
      </c>
      <c r="W14" s="58">
        <f>IF($B14="","",IF($C14="Region",SUMIFS(Raw!$H:$H,Raw!$A:$A,$B$4,Raw!$G:$G,Month!W$5,Raw!$I:$I,Month!$A14),IF($C14="Provider",SUMIFS(Raw!$H:$H,Raw!$A:$A,$B$4,Raw!$G:$G,Month!W$5,Raw!$C:$C,Month!$A14),SUMIFS(Raw!$H:$H,Raw!$A:$A,$B$4,Raw!$G:$G,Month!W$5,Raw!$E:$E,Month!$A14))))</f>
        <v>109434</v>
      </c>
      <c r="X14" s="58">
        <f>IF($B14="","",IF($C14="Region",SUMIFS(Raw!$H:$H,Raw!$A:$A,$B$4,Raw!$G:$G,Month!X$5,Raw!$I:$I,Month!$A14),IF($C14="Provider",SUMIFS(Raw!$H:$H,Raw!$A:$A,$B$4,Raw!$G:$G,Month!X$5,Raw!$C:$C,Month!$A14),SUMIFS(Raw!$H:$H,Raw!$A:$A,$B$4,Raw!$G:$G,Month!X$5,Raw!$E:$E,Month!$A14))))</f>
        <v>47498</v>
      </c>
      <c r="Y14" s="58">
        <f>IF($B14="","",IF($C14="Region",SUMIFS(Raw!$H:$H,Raw!$A:$A,$B$4,Raw!$G:$G,Month!Y$5,Raw!$I:$I,Month!$A14),IF($C14="Provider",SUMIFS(Raw!$H:$H,Raw!$A:$A,$B$4,Raw!$G:$G,Month!Y$5,Raw!$C:$C,Month!$A14),SUMIFS(Raw!$H:$H,Raw!$A:$A,$B$4,Raw!$G:$G,Month!Y$5,Raw!$E:$E,Month!$A14))))</f>
        <v>85006</v>
      </c>
      <c r="Z14" s="58">
        <f>IF($B14="","",IF($C14="Region",SUMIFS(Raw!$H:$H,Raw!$A:$A,$B$4,Raw!$G:$G,Month!Z$5,Raw!$I:$I,Month!$A14),IF($C14="Provider",SUMIFS(Raw!$H:$H,Raw!$A:$A,$B$4,Raw!$G:$G,Month!Z$5,Raw!$C:$C,Month!$A14),SUMIFS(Raw!$H:$H,Raw!$A:$A,$B$4,Raw!$G:$G,Month!Z$5,Raw!$E:$E,Month!$A14))))</f>
        <v>13950</v>
      </c>
      <c r="AA14" s="58">
        <f>IF($B14="","",IF($C14="Region",SUMIFS(Raw!$H:$H,Raw!$A:$A,$B$4,Raw!$G:$G,Month!AA$5,Raw!$I:$I,Month!$A14),IF($C14="Provider",SUMIFS(Raw!$H:$H,Raw!$A:$A,$B$4,Raw!$G:$G,Month!AA$5,Raw!$C:$C,Month!$A14),SUMIFS(Raw!$H:$H,Raw!$A:$A,$B$4,Raw!$G:$G,Month!AA$5,Raw!$E:$E,Month!$A14))))</f>
        <v>145983</v>
      </c>
      <c r="AB14" s="58">
        <f>IF($B14="","",IF($C14="Region",SUMIFS(Raw!$H:$H,Raw!$A:$A,$B$4,Raw!$G:$G,Month!AB$5,Raw!$I:$I,Month!$A14),IF($C14="Provider",SUMIFS(Raw!$H:$H,Raw!$A:$A,$B$4,Raw!$G:$G,Month!AB$5,Raw!$C:$C,Month!$A14),SUMIFS(Raw!$H:$H,Raw!$A:$A,$B$4,Raw!$G:$G,Month!AB$5,Raw!$E:$E,Month!$A14))))</f>
        <v>64745</v>
      </c>
      <c r="AC14" s="58">
        <f>IF($B14="","",IF($C14="Region",SUMIFS(Raw!$H:$H,Raw!$A:$A,$B$4,Raw!$G:$G,Month!AC$5,Raw!$I:$I,Month!$A14),IF($C14="Provider",SUMIFS(Raw!$H:$H,Raw!$A:$A,$B$4,Raw!$G:$G,Month!AC$5,Raw!$C:$C,Month!$A14),SUMIFS(Raw!$H:$H,Raw!$A:$A,$B$4,Raw!$G:$G,Month!AC$5,Raw!$E:$E,Month!$A14))))</f>
        <v>28305</v>
      </c>
      <c r="AD14" s="58">
        <f>IF($B14="","",IF($C14="Region",SUMIFS(Raw!$H:$H,Raw!$A:$A,$B$4,Raw!$G:$G,Month!AD$5,Raw!$I:$I,Month!$A14),IF($C14="Provider",SUMIFS(Raw!$H:$H,Raw!$A:$A,$B$4,Raw!$G:$G,Month!AD$5,Raw!$C:$C,Month!$A14),SUMIFS(Raw!$H:$H,Raw!$A:$A,$B$4,Raw!$G:$G,Month!AD$5,Raw!$E:$E,Month!$A14))))</f>
        <v>163</v>
      </c>
      <c r="AE14" s="58">
        <f>IF($B14="","",IF($C14="Region",SUMIFS(Raw!$H:$H,Raw!$A:$A,$B$4,Raw!$G:$G,Month!AE$5,Raw!$I:$I,Month!$A14),IF($C14="Provider",SUMIFS(Raw!$H:$H,Raw!$A:$A,$B$4,Raw!$G:$G,Month!AE$5,Raw!$C:$C,Month!$A14),SUMIFS(Raw!$H:$H,Raw!$A:$A,$B$4,Raw!$G:$G,Month!AE$5,Raw!$E:$E,Month!$A14))))</f>
        <v>33165</v>
      </c>
      <c r="AF14" s="58">
        <f>IF($B14="","",IF($C14="Region",SUMIFS(Raw!$H:$H,Raw!$A:$A,$B$4,Raw!$G:$G,Month!AF$5,Raw!$I:$I,Month!$A14),IF($C14="Provider",SUMIFS(Raw!$H:$H,Raw!$A:$A,$B$4,Raw!$G:$G,Month!AF$5,Raw!$C:$C,Month!$A14),SUMIFS(Raw!$H:$H,Raw!$A:$A,$B$4,Raw!$G:$G,Month!AF$5,Raw!$E:$E,Month!$A14))))</f>
        <v>47</v>
      </c>
      <c r="AG14" s="58">
        <f>IF($B14="","",IF($C14="Region",SUMIFS(Raw!$H:$H,Raw!$A:$A,$B$4,Raw!$G:$G,Month!AG$5,Raw!$I:$I,Month!$A14),IF($C14="Provider",SUMIFS(Raw!$H:$H,Raw!$A:$A,$B$4,Raw!$G:$G,Month!AG$5,Raw!$C:$C,Month!$A14),SUMIFS(Raw!$H:$H,Raw!$A:$A,$B$4,Raw!$G:$G,Month!AG$5,Raw!$E:$E,Month!$A14))))</f>
        <v>7415</v>
      </c>
      <c r="AH14" s="58">
        <f>IF($B14="","",IF($C14="Region",SUMIFS(Raw!$H:$H,Raw!$A:$A,$B$4,Raw!$G:$G,Month!AH$5,Raw!$I:$I,Month!$A14),IF($C14="Provider",SUMIFS(Raw!$H:$H,Raw!$A:$A,$B$4,Raw!$G:$G,Month!AH$5,Raw!$C:$C,Month!$A14),SUMIFS(Raw!$H:$H,Raw!$A:$A,$B$4,Raw!$G:$G,Month!AH$5,Raw!$E:$E,Month!$A14))))</f>
        <v>625</v>
      </c>
      <c r="AI14" s="58">
        <f>IF($B14="","",IF($C14="Region",SUMIFS(Raw!$H:$H,Raw!$A:$A,$B$4,Raw!$G:$G,Month!AI$5,Raw!$I:$I,Month!$A14),IF($C14="Provider",SUMIFS(Raw!$H:$H,Raw!$A:$A,$B$4,Raw!$G:$G,Month!AI$5,Raw!$C:$C,Month!$A14),SUMIFS(Raw!$H:$H,Raw!$A:$A,$B$4,Raw!$G:$G,Month!AI$5,Raw!$E:$E,Month!$A14))))</f>
        <v>11518</v>
      </c>
      <c r="AJ14" s="58">
        <f>IF($B14="","",IF($C14="Region",SUMIFS(Raw!$H:$H,Raw!$A:$A,$B$4,Raw!$G:$G,Month!AJ$5,Raw!$I:$I,Month!$A14),IF($C14="Provider",SUMIFS(Raw!$H:$H,Raw!$A:$A,$B$4,Raw!$G:$G,Month!AJ$5,Raw!$C:$C,Month!$A14),SUMIFS(Raw!$H:$H,Raw!$A:$A,$B$4,Raw!$G:$G,Month!AJ$5,Raw!$E:$E,Month!$A14))))</f>
        <v>56324</v>
      </c>
      <c r="AK14" s="58">
        <f>IF($B14="","",IF($C14="Region",SUMIFS(Raw!$H:$H,Raw!$A:$A,$B$4,Raw!$G:$G,Month!AK$5,Raw!$I:$I,Month!$A14),IF($C14="Provider",SUMIFS(Raw!$H:$H,Raw!$A:$A,$B$4,Raw!$G:$G,Month!AK$5,Raw!$C:$C,Month!$A14),SUMIFS(Raw!$H:$H,Raw!$A:$A,$B$4,Raw!$G:$G,Month!AK$5,Raw!$E:$E,Month!$A14))))</f>
        <v>6482</v>
      </c>
      <c r="AL14" s="58">
        <f>IF($B14="","",IF($C14="Region",SUMIFS(Raw!$H:$H,Raw!$A:$A,$B$4,Raw!$G:$G,Month!AL$5,Raw!$I:$I,Month!$A14),IF($C14="Provider",SUMIFS(Raw!$H:$H,Raw!$A:$A,$B$4,Raw!$G:$G,Month!AL$5,Raw!$C:$C,Month!$A14),SUMIFS(Raw!$H:$H,Raw!$A:$A,$B$4,Raw!$G:$G,Month!AL$5,Raw!$E:$E,Month!$A14))))</f>
        <v>637</v>
      </c>
      <c r="AM14" s="58">
        <f>IF($B14="","",IF($C14="Region",SUMIFS(Raw!$H:$H,Raw!$A:$A,$B$4,Raw!$G:$G,Month!AM$5,Raw!$I:$I,Month!$A14),IF($C14="Provider",SUMIFS(Raw!$H:$H,Raw!$A:$A,$B$4,Raw!$G:$G,Month!AM$5,Raw!$C:$C,Month!$A14),SUMIFS(Raw!$H:$H,Raw!$A:$A,$B$4,Raw!$G:$G,Month!AM$5,Raw!$E:$E,Month!$A14))))</f>
        <v>34445</v>
      </c>
      <c r="AN14" s="58">
        <f>IF($B14="","",IF($C14="Region",SUMIFS(Raw!$H:$H,Raw!$A:$A,$B$4,Raw!$G:$G,Month!AN$5,Raw!$I:$I,Month!$A14),IF($C14="Provider",SUMIFS(Raw!$H:$H,Raw!$A:$A,$B$4,Raw!$G:$G,Month!AN$5,Raw!$C:$C,Month!$A14),SUMIFS(Raw!$H:$H,Raw!$A:$A,$B$4,Raw!$G:$G,Month!AN$5,Raw!$E:$E,Month!$A14))))</f>
        <v>9828</v>
      </c>
      <c r="AO14" s="58">
        <f>IF($B14="","",IF($C14="Region",SUMIFS(Raw!$H:$H,Raw!$A:$A,$B$4,Raw!$G:$G,Month!AO$5,Raw!$I:$I,Month!$A14),IF($C14="Provider",SUMIFS(Raw!$H:$H,Raw!$A:$A,$B$4,Raw!$G:$G,Month!AO$5,Raw!$C:$C,Month!$A14),SUMIFS(Raw!$H:$H,Raw!$A:$A,$B$4,Raw!$G:$G,Month!AO$5,Raw!$E:$E,Month!$A14))))</f>
        <v>65040</v>
      </c>
      <c r="AP14" s="58">
        <f>IF($B14="","",IF($C14="Region",SUMIFS(Raw!$H:$H,Raw!$A:$A,$B$4,Raw!$G:$G,Month!AP$5,Raw!$I:$I,Month!$A14),IF($C14="Provider",SUMIFS(Raw!$H:$H,Raw!$A:$A,$B$4,Raw!$G:$G,Month!AP$5,Raw!$C:$C,Month!$A14),SUMIFS(Raw!$H:$H,Raw!$A:$A,$B$4,Raw!$G:$G,Month!AP$5,Raw!$E:$E,Month!$A14))))</f>
        <v>28437</v>
      </c>
      <c r="AQ14" s="58">
        <f>IF($B14="","",IF($C14="Region",SUMIFS(Raw!$H:$H,Raw!$A:$A,$B$4,Raw!$G:$G,Month!AQ$5,Raw!$I:$I,Month!$A14),IF($C14="Provider",SUMIFS(Raw!$H:$H,Raw!$A:$A,$B$4,Raw!$G:$G,Month!AQ$5,Raw!$C:$C,Month!$A14),SUMIFS(Raw!$H:$H,Raw!$A:$A,$B$4,Raw!$G:$G,Month!AQ$5,Raw!$E:$E,Month!$A14))))</f>
        <v>72356</v>
      </c>
      <c r="AR14" s="58">
        <f>IF($B14="","",IF($C14="Region",SUMIFS(Raw!$H:$H,Raw!$A:$A,$B$4,Raw!$G:$G,Month!AR$5,Raw!$I:$I,Month!$A14),IF($C14="Provider",SUMIFS(Raw!$H:$H,Raw!$A:$A,$B$4,Raw!$G:$G,Month!AR$5,Raw!$C:$C,Month!$A14),SUMIFS(Raw!$H:$H,Raw!$A:$A,$B$4,Raw!$G:$G,Month!AR$5,Raw!$E:$E,Month!$A14))))</f>
        <v>44824</v>
      </c>
      <c r="AS14" s="58">
        <f>IF($B14="","",IF($C14="Region",SUMIFS(Raw!$H:$H,Raw!$A:$A,$B$4,Raw!$G:$G,Month!AS$5,Raw!$I:$I,Month!$A14),IF($C14="Provider",SUMIFS(Raw!$H:$H,Raw!$A:$A,$B$4,Raw!$G:$G,Month!AS$5,Raw!$C:$C,Month!$A14),SUMIFS(Raw!$H:$H,Raw!$A:$A,$B$4,Raw!$G:$G,Month!AS$5,Raw!$E:$E,Month!$A14))))</f>
        <v>23197</v>
      </c>
      <c r="AT14" s="58">
        <f>IF($B14="","",IF($C14="Region",SUMIFS(Raw!$H:$H,Raw!$A:$A,$B$4,Raw!$G:$G,Month!AT$5,Raw!$I:$I,Month!$A14),IF($C14="Provider",SUMIFS(Raw!$H:$H,Raw!$A:$A,$B$4,Raw!$G:$G,Month!AT$5,Raw!$C:$C,Month!$A14),SUMIFS(Raw!$H:$H,Raw!$A:$A,$B$4,Raw!$G:$G,Month!AT$5,Raw!$E:$E,Month!$A14))))</f>
        <v>258266</v>
      </c>
      <c r="AU14" s="58">
        <f>IF($B14="","",IF($C14="Region",SUMIFS(Raw!$H:$H,Raw!$A:$A,$B$4,Raw!$G:$G,Month!AU$5,Raw!$I:$I,Month!$A14),IF($C14="Provider",SUMIFS(Raw!$H:$H,Raw!$A:$A,$B$4,Raw!$G:$G,Month!AU$5,Raw!$C:$C,Month!$A14),SUMIFS(Raw!$H:$H,Raw!$A:$A,$B$4,Raw!$G:$G,Month!AU$5,Raw!$E:$E,Month!$A14))))</f>
        <v>23187</v>
      </c>
      <c r="AV14" s="58">
        <f>IF($B14="","",IF($C14="Region",SUMIFS(Raw!$H:$H,Raw!$A:$A,$B$4,Raw!$G:$G,Month!AV$5,Raw!$I:$I,Month!$A14),IF($C14="Provider",SUMIFS(Raw!$H:$H,Raw!$A:$A,$B$4,Raw!$G:$G,Month!AV$5,Raw!$C:$C,Month!$A14),SUMIFS(Raw!$H:$H,Raw!$A:$A,$B$4,Raw!$G:$G,Month!AV$5,Raw!$E:$E,Month!$A14))))</f>
        <v>31662</v>
      </c>
      <c r="AW14" s="58">
        <f>IF($B14="","",IF($C14="Region",SUMIFS(Raw!$H:$H,Raw!$A:$A,$B$4,Raw!$G:$G,Month!AW$5,Raw!$I:$I,Month!$A14),IF($C14="Provider",SUMIFS(Raw!$H:$H,Raw!$A:$A,$B$4,Raw!$G:$G,Month!AW$5,Raw!$C:$C,Month!$A14),SUMIFS(Raw!$H:$H,Raw!$A:$A,$B$4,Raw!$G:$G,Month!AW$5,Raw!$E:$E,Month!$A14))))</f>
        <v>7740</v>
      </c>
      <c r="AX14" s="58">
        <f>IF($B14="","",IF($C14="Region",SUMIFS(Raw!$H:$H,Raw!$A:$A,$B$4,Raw!$G:$G,Month!AX$5,Raw!$I:$I,Month!$A14),IF($C14="Provider",SUMIFS(Raw!$H:$H,Raw!$A:$A,$B$4,Raw!$G:$G,Month!AX$5,Raw!$C:$C,Month!$A14),SUMIFS(Raw!$H:$H,Raw!$A:$A,$B$4,Raw!$G:$G,Month!AX$5,Raw!$E:$E,Month!$A14))))</f>
        <v>3</v>
      </c>
      <c r="AY14" s="58">
        <f>IF($B14="","",IF($C14="Region",SUMIFS(Raw!$H:$H,Raw!$A:$A,$B$4,Raw!$G:$G,Month!AY$5,Raw!$I:$I,Month!$A14),IF($C14="Provider",SUMIFS(Raw!$H:$H,Raw!$A:$A,$B$4,Raw!$G:$G,Month!AY$5,Raw!$C:$C,Month!$A14),SUMIFS(Raw!$H:$H,Raw!$A:$A,$B$4,Raw!$G:$G,Month!AY$5,Raw!$E:$E,Month!$A14))))</f>
        <v>85322</v>
      </c>
      <c r="AZ14" s="58">
        <f>IF($B14="","",IF($C14="Region",SUMIFS(Raw!$H:$H,Raw!$A:$A,$B$4,Raw!$G:$G,Month!AZ$5,Raw!$I:$I,Month!$A14),IF($C14="Provider",SUMIFS(Raw!$H:$H,Raw!$A:$A,$B$4,Raw!$G:$G,Month!AZ$5,Raw!$C:$C,Month!$A14),SUMIFS(Raw!$H:$H,Raw!$A:$A,$B$4,Raw!$G:$G,Month!AZ$5,Raw!$E:$E,Month!$A14))))</f>
        <v>3143</v>
      </c>
      <c r="BA14" s="58">
        <f>IF($B14="","",IF($C14="Region",SUMIFS(Raw!$H:$H,Raw!$A:$A,$B$4,Raw!$G:$G,Month!BA$5,Raw!$I:$I,Month!$A14),IF($C14="Provider",SUMIFS(Raw!$H:$H,Raw!$A:$A,$B$4,Raw!$G:$G,Month!BA$5,Raw!$C:$C,Month!$A14),SUMIFS(Raw!$H:$H,Raw!$A:$A,$B$4,Raw!$G:$G,Month!BA$5,Raw!$E:$E,Month!$A14))))</f>
        <v>12375</v>
      </c>
      <c r="BB14" s="58">
        <f>IF($B14="","",IF($C14="Region",SUMIFS(Raw!$H:$H,Raw!$A:$A,$B$4,Raw!$G:$G,Month!BB$5,Raw!$I:$I,Month!$A14),IF($C14="Provider",SUMIFS(Raw!$H:$H,Raw!$A:$A,$B$4,Raw!$G:$G,Month!BB$5,Raw!$C:$C,Month!$A14),SUMIFS(Raw!$H:$H,Raw!$A:$A,$B$4,Raw!$G:$G,Month!BB$5,Raw!$E:$E,Month!$A14))))</f>
        <v>806</v>
      </c>
      <c r="BC14" s="58">
        <f>IF($B14="","",IF($C14="Region",SUMIFS(Raw!$H:$H,Raw!$A:$A,$B$4,Raw!$G:$G,Month!BC$5,Raw!$I:$I,Month!$A14),IF($C14="Provider",SUMIFS(Raw!$H:$H,Raw!$A:$A,$B$4,Raw!$G:$G,Month!BC$5,Raw!$C:$C,Month!$A14),SUMIFS(Raw!$H:$H,Raw!$A:$A,$B$4,Raw!$G:$G,Month!BC$5,Raw!$E:$E,Month!$A14))))</f>
        <v>14343</v>
      </c>
      <c r="BD14" s="58">
        <f>IF($B14="","",IF($C14="Region",SUMIFS(Raw!$H:$H,Raw!$A:$A,$B$4,Raw!$G:$G,Month!BD$5,Raw!$I:$I,Month!$A14),IF($C14="Provider",SUMIFS(Raw!$H:$H,Raw!$A:$A,$B$4,Raw!$G:$G,Month!BD$5,Raw!$C:$C,Month!$A14),SUMIFS(Raw!$H:$H,Raw!$A:$A,$B$4,Raw!$G:$G,Month!BD$5,Raw!$E:$E,Month!$A14))))</f>
        <v>1081</v>
      </c>
      <c r="BE14" s="58">
        <f>IF($B14="","",IF($C14="Region",SUMIFS(Raw!$H:$H,Raw!$A:$A,$B$4,Raw!$G:$G,Month!BE$5,Raw!$I:$I,Month!$A14),IF($C14="Provider",SUMIFS(Raw!$H:$H,Raw!$A:$A,$B$4,Raw!$G:$G,Month!BE$5,Raw!$C:$C,Month!$A14),SUMIFS(Raw!$H:$H,Raw!$A:$A,$B$4,Raw!$G:$G,Month!BE$5,Raw!$E:$E,Month!$A14))))</f>
        <v>5587</v>
      </c>
      <c r="BF14" s="58">
        <f>IF($B14="","",IF($C14="Region",SUMIFS(Raw!$H:$H,Raw!$A:$A,$B$4,Raw!$G:$G,Month!BF$5,Raw!$I:$I,Month!$A14),IF($C14="Provider",SUMIFS(Raw!$H:$H,Raw!$A:$A,$B$4,Raw!$G:$G,Month!BF$5,Raw!$C:$C,Month!$A14),SUMIFS(Raw!$H:$H,Raw!$A:$A,$B$4,Raw!$G:$G,Month!BF$5,Raw!$E:$E,Month!$A14))))</f>
        <v>7099</v>
      </c>
      <c r="BG14" s="58">
        <f>IF($B14="","",IF($C14="Region",SUMIFS(Raw!$H:$H,Raw!$A:$A,$B$4,Raw!$G:$G,Month!BG$5,Raw!$I:$I,Month!$A14),IF($C14="Provider",SUMIFS(Raw!$H:$H,Raw!$A:$A,$B$4,Raw!$G:$G,Month!BG$5,Raw!$C:$C,Month!$A14),SUMIFS(Raw!$H:$H,Raw!$A:$A,$B$4,Raw!$G:$G,Month!BG$5,Raw!$E:$E,Month!$A14))))</f>
        <v>35925</v>
      </c>
      <c r="BH14" s="58">
        <f>IF($B14="","",IF($C14="Region",SUMIFS(Raw!$H:$H,Raw!$A:$A,$B$4,Raw!$G:$G,Month!BH$5,Raw!$I:$I,Month!$A14),IF($C14="Provider",SUMIFS(Raw!$H:$H,Raw!$A:$A,$B$4,Raw!$G:$G,Month!BH$5,Raw!$C:$C,Month!$A14),SUMIFS(Raw!$H:$H,Raw!$A:$A,$B$4,Raw!$G:$G,Month!BH$5,Raw!$E:$E,Month!$A14))))</f>
        <v>32296</v>
      </c>
      <c r="BI14" s="58">
        <f>IF($B14="","",IF($C14="Region",SUMIFS(Raw!$H:$H,Raw!$A:$A,$B$4,Raw!$G:$G,Month!BI$5,Raw!$I:$I,Month!$A14),IF($C14="Provider",SUMIFS(Raw!$H:$H,Raw!$A:$A,$B$4,Raw!$G:$G,Month!BI$5,Raw!$C:$C,Month!$A14),SUMIFS(Raw!$H:$H,Raw!$A:$A,$B$4,Raw!$G:$G,Month!BI$5,Raw!$E:$E,Month!$A14))))</f>
        <v>32365</v>
      </c>
      <c r="BJ14" s="58">
        <f>IF($B14="","",IF($C14="Region",SUMIFS(Raw!$H:$H,Raw!$A:$A,$B$4,Raw!$G:$G,Month!BJ$5,Raw!$I:$I,Month!$A14),IF($C14="Provider",SUMIFS(Raw!$H:$H,Raw!$A:$A,$B$4,Raw!$G:$G,Month!BJ$5,Raw!$C:$C,Month!$A14),SUMIFS(Raw!$H:$H,Raw!$A:$A,$B$4,Raw!$G:$G,Month!BJ$5,Raw!$E:$E,Month!$A14))))</f>
        <v>20519</v>
      </c>
      <c r="BK14" s="58">
        <f>IF($B14="","",IF($C14="Region",SUMIFS(Raw!$H:$H,Raw!$A:$A,$B$4,Raw!$G:$G,Month!BK$5,Raw!$I:$I,Month!$A14),IF($C14="Provider",SUMIFS(Raw!$H:$H,Raw!$A:$A,$B$4,Raw!$G:$G,Month!BK$5,Raw!$C:$C,Month!$A14),SUMIFS(Raw!$H:$H,Raw!$A:$A,$B$4,Raw!$G:$G,Month!BK$5,Raw!$E:$E,Month!$A14))))</f>
        <v>17784</v>
      </c>
      <c r="BL14" s="58">
        <f>IF($B14="","",IF($C14="Region",SUMIFS(Raw!$H:$H,Raw!$A:$A,$B$4,Raw!$G:$G,Month!BL$5,Raw!$I:$I,Month!$A14),IF($C14="Provider",SUMIFS(Raw!$H:$H,Raw!$A:$A,$B$4,Raw!$G:$G,Month!BL$5,Raw!$C:$C,Month!$A14),SUMIFS(Raw!$H:$H,Raw!$A:$A,$B$4,Raw!$G:$G,Month!BL$5,Raw!$E:$E,Month!$A14))))</f>
        <v>10982</v>
      </c>
      <c r="BM14" s="58">
        <f>IF($B14="","",IF($C14="Region",SUMIFS(Raw!$H:$H,Raw!$A:$A,$B$4,Raw!$G:$G,Month!BM$5,Raw!$I:$I,Month!$A14),IF($C14="Provider",SUMIFS(Raw!$H:$H,Raw!$A:$A,$B$4,Raw!$G:$G,Month!BM$5,Raw!$C:$C,Month!$A14),SUMIFS(Raw!$H:$H,Raw!$A:$A,$B$4,Raw!$G:$G,Month!BM$5,Raw!$E:$E,Month!$A14))))</f>
        <v>5523</v>
      </c>
      <c r="BN14" s="58">
        <f>IF($B14="","",IF($C14="Region",SUMIFS(Raw!$H:$H,Raw!$A:$A,$B$4,Raw!$G:$G,Month!BN$5,Raw!$I:$I,Month!$A14),IF($C14="Provider",SUMIFS(Raw!$H:$H,Raw!$A:$A,$B$4,Raw!$G:$G,Month!BN$5,Raw!$C:$C,Month!$A14),SUMIFS(Raw!$H:$H,Raw!$A:$A,$B$4,Raw!$G:$G,Month!BN$5,Raw!$E:$E,Month!$A14))))</f>
        <v>378</v>
      </c>
      <c r="BO14" s="58">
        <f>IF($B14="","",IF($C14="Region",SUMIFS(Raw!$H:$H,Raw!$A:$A,$B$4,Raw!$G:$G,Month!BO$5,Raw!$I:$I,Month!$A14),IF($C14="Provider",SUMIFS(Raw!$H:$H,Raw!$A:$A,$B$4,Raw!$G:$G,Month!BO$5,Raw!$C:$C,Month!$A14),SUMIFS(Raw!$H:$H,Raw!$A:$A,$B$4,Raw!$G:$G,Month!BO$5,Raw!$E:$E,Month!$A14))))</f>
        <v>13313</v>
      </c>
      <c r="BP14" s="58">
        <f>IF($B14="","",IF($C14="Region",SUMIFS(Raw!$H:$H,Raw!$A:$A,$B$4,Raw!$G:$G,Month!BP$5,Raw!$I:$I,Month!$A14),IF($C14="Provider",SUMIFS(Raw!$H:$H,Raw!$A:$A,$B$4,Raw!$G:$G,Month!BP$5,Raw!$C:$C,Month!$A14),SUMIFS(Raw!$H:$H,Raw!$A:$A,$B$4,Raw!$G:$G,Month!BP$5,Raw!$E:$E,Month!$A14))))</f>
        <v>10943836</v>
      </c>
      <c r="BQ14" s="58">
        <f>IF($B14="","",IF($C14="Region",SUMIFS(Raw!$H:$H,Raw!$A:$A,$B$4,Raw!$G:$G,Month!BQ$5,Raw!$I:$I,Month!$A14),IF($C14="Provider",SUMIFS(Raw!$H:$H,Raw!$A:$A,$B$4,Raw!$G:$G,Month!BQ$5,Raw!$C:$C,Month!$A14),SUMIFS(Raw!$H:$H,Raw!$A:$A,$B$4,Raw!$G:$G,Month!BQ$5,Raw!$E:$E,Month!$A14))))</f>
        <v>26573</v>
      </c>
      <c r="BR14" s="58">
        <f>IF($B14="","",IF($C14="Region",SUMIFS(Raw!$H:$H,Raw!$A:$A,$B$4,Raw!$G:$G,Month!BR$5,Raw!$I:$I,Month!$A14),IF($C14="Provider",SUMIFS(Raw!$H:$H,Raw!$A:$A,$B$4,Raw!$G:$G,Month!BR$5,Raw!$C:$C,Month!$A14),SUMIFS(Raw!$H:$H,Raw!$A:$A,$B$4,Raw!$G:$G,Month!BR$5,Raw!$E:$E,Month!$A14))))</f>
        <v>19372</v>
      </c>
      <c r="BS14" s="58">
        <f>IF($B14="","",IF($C14="Region",SUMIFS(Raw!$H:$H,Raw!$A:$A,$B$4,Raw!$G:$G,Month!BS$5,Raw!$I:$I,Month!$A14),IF($C14="Provider",SUMIFS(Raw!$H:$H,Raw!$A:$A,$B$4,Raw!$G:$G,Month!BS$5,Raw!$C:$C,Month!$A14),SUMIFS(Raw!$H:$H,Raw!$A:$A,$B$4,Raw!$G:$G,Month!BS$5,Raw!$E:$E,Month!$A14))))</f>
        <v>857</v>
      </c>
      <c r="BT14" s="58">
        <f>IF($B14="","",IF($C14="Region",SUMIFS(Raw!$H:$H,Raw!$A:$A,$B$4,Raw!$G:$G,Month!BT$5,Raw!$I:$I,Month!$A14),IF($C14="Provider",SUMIFS(Raw!$H:$H,Raw!$A:$A,$B$4,Raw!$G:$G,Month!BT$5,Raw!$C:$C,Month!$A14),SUMIFS(Raw!$H:$H,Raw!$A:$A,$B$4,Raw!$G:$G,Month!BT$5,Raw!$E:$E,Month!$A14))))</f>
        <v>9206</v>
      </c>
      <c r="BU14" s="58">
        <f>IF($B14="","",IF($C14="Region",SUMIFS(Raw!$H:$H,Raw!$A:$A,$B$4,Raw!$G:$G,Month!BU$5,Raw!$I:$I,Month!$A14),IF($C14="Provider",SUMIFS(Raw!$H:$H,Raw!$A:$A,$B$4,Raw!$G:$G,Month!BU$5,Raw!$C:$C,Month!$A14),SUMIFS(Raw!$H:$H,Raw!$A:$A,$B$4,Raw!$G:$G,Month!BU$5,Raw!$E:$E,Month!$A14))))</f>
        <v>11714501</v>
      </c>
      <c r="BV14" s="58">
        <f>IF($B14="","",IF($C14="Region",SUMIFS(Raw!$H:$H,Raw!$A:$A,$B$4,Raw!$G:$G,Month!BV$5,Raw!$I:$I,Month!$A14),IF($C14="Provider",SUMIFS(Raw!$H:$H,Raw!$A:$A,$B$4,Raw!$G:$G,Month!BV$5,Raw!$C:$C,Month!$A14),SUMIFS(Raw!$H:$H,Raw!$A:$A,$B$4,Raw!$G:$G,Month!BV$5,Raw!$E:$E,Month!$A14))))</f>
        <v>8195</v>
      </c>
      <c r="BW14" s="58">
        <f>IF($B14="","",IF($C14="Region",SUMIFS(Raw!$H:$H,Raw!$A:$A,$B$4,Raw!$G:$G,Month!BW$5,Raw!$I:$I,Month!$A14),IF($C14="Provider",SUMIFS(Raw!$H:$H,Raw!$A:$A,$B$4,Raw!$G:$G,Month!BW$5,Raw!$C:$C,Month!$A14),SUMIFS(Raw!$H:$H,Raw!$A:$A,$B$4,Raw!$G:$G,Month!BW$5,Raw!$E:$E,Month!$A14))))</f>
        <v>172475</v>
      </c>
      <c r="BX14" s="58">
        <f>IF($B14="","",IF($C14="Region",SUMIFS(Raw!$H:$H,Raw!$A:$A,$B$4,Raw!$G:$G,Month!BX$5,Raw!$I:$I,Month!$A14),IF($C14="Provider",SUMIFS(Raw!$H:$H,Raw!$A:$A,$B$4,Raw!$G:$G,Month!BX$5,Raw!$C:$C,Month!$A14),SUMIFS(Raw!$H:$H,Raw!$A:$A,$B$4,Raw!$G:$G,Month!BX$5,Raw!$E:$E,Month!$A14))))</f>
        <v>62</v>
      </c>
      <c r="BY14" s="58">
        <f>IF($B14="","",IF($C14="Region",SUMIFS(Raw!$H:$H,Raw!$A:$A,$B$4,Raw!$G:$G,Month!BY$5,Raw!$I:$I,Month!$A14),IF($C14="Provider",SUMIFS(Raw!$H:$H,Raw!$A:$A,$B$4,Raw!$G:$G,Month!BY$5,Raw!$C:$C,Month!$A14),SUMIFS(Raw!$H:$H,Raw!$A:$A,$B$4,Raw!$G:$G,Month!BY$5,Raw!$E:$E,Month!$A14))))</f>
        <v>79723</v>
      </c>
      <c r="BZ14" s="58">
        <f>IF($B14="","",IF($C14="Region",SUMIFS(Raw!$H:$H,Raw!$A:$A,$B$4,Raw!$G:$G,Month!BZ$5,Raw!$I:$I,Month!$A14),IF($C14="Provider",SUMIFS(Raw!$H:$H,Raw!$A:$A,$B$4,Raw!$G:$G,Month!BZ$5,Raw!$C:$C,Month!$A14),SUMIFS(Raw!$H:$H,Raw!$A:$A,$B$4,Raw!$G:$G,Month!BZ$5,Raw!$E:$E,Month!$A14))))</f>
        <v>63757</v>
      </c>
      <c r="CA14" s="58">
        <f>IF($B14="","",IF($C14="Region",SUMIFS(Raw!$H:$H,Raw!$A:$A,$B$4,Raw!$G:$G,Month!CA$5,Raw!$I:$I,Month!$A14),IF($C14="Provider",SUMIFS(Raw!$H:$H,Raw!$A:$A,$B$4,Raw!$G:$G,Month!CA$5,Raw!$C:$C,Month!$A14),SUMIFS(Raw!$H:$H,Raw!$A:$A,$B$4,Raw!$G:$G,Month!CA$5,Raw!$E:$E,Month!$A14))))</f>
        <v>32398</v>
      </c>
      <c r="CB14" s="58">
        <f>IF($B14="","",IF($C14="Region",SUMIFS(Raw!$H:$H,Raw!$A:$A,$B$4,Raw!$G:$G,Month!CB$5,Raw!$I:$I,Month!$A14),IF($C14="Provider",SUMIFS(Raw!$H:$H,Raw!$A:$A,$B$4,Raw!$G:$G,Month!CB$5,Raw!$C:$C,Month!$A14),SUMIFS(Raw!$H:$H,Raw!$A:$A,$B$4,Raw!$G:$G,Month!CB$5,Raw!$E:$E,Month!$A14))))</f>
        <v>19848</v>
      </c>
      <c r="CC14" s="58">
        <f>IF($B14="","",IF($C14="Region",SUMIFS(Raw!$H:$H,Raw!$A:$A,$B$4,Raw!$G:$G,Month!CC$5,Raw!$I:$I,Month!$A14),IF($C14="Provider",SUMIFS(Raw!$H:$H,Raw!$A:$A,$B$4,Raw!$G:$G,Month!CC$5,Raw!$C:$C,Month!$A14),SUMIFS(Raw!$H:$H,Raw!$A:$A,$B$4,Raw!$G:$G,Month!CC$5,Raw!$E:$E,Month!$A14))))</f>
        <v>23581</v>
      </c>
      <c r="CD14" s="58">
        <f>IF($B14="","",IF($C14="Region",SUMIFS(Raw!$H:$H,Raw!$A:$A,$B$4,Raw!$G:$G,Month!CD$5,Raw!$I:$I,Month!$A14),IF($C14="Provider",SUMIFS(Raw!$H:$H,Raw!$A:$A,$B$4,Raw!$G:$G,Month!CD$5,Raw!$C:$C,Month!$A14),SUMIFS(Raw!$H:$H,Raw!$A:$A,$B$4,Raw!$G:$G,Month!CD$5,Raw!$E:$E,Month!$A14))))</f>
        <v>14494</v>
      </c>
      <c r="CE14" s="58">
        <f>IF($B14="","",IF($C14="Region",SUMIFS(Raw!$H:$H,Raw!$A:$A,$B$4,Raw!$G:$G,Month!CE$5,Raw!$I:$I,Month!$A14),IF($C14="Provider",SUMIFS(Raw!$H:$H,Raw!$A:$A,$B$4,Raw!$G:$G,Month!CE$5,Raw!$C:$C,Month!$A14),SUMIFS(Raw!$H:$H,Raw!$A:$A,$B$4,Raw!$G:$G,Month!CE$5,Raw!$E:$E,Month!$A14))))</f>
        <v>20464</v>
      </c>
      <c r="CF14" s="58">
        <f>IF($B14="","",IF($C14="Region",SUMIFS(Raw!$H:$H,Raw!$A:$A,$B$4,Raw!$G:$G,Month!CF$5,Raw!$I:$I,Month!$A14),IF($C14="Provider",SUMIFS(Raw!$H:$H,Raw!$A:$A,$B$4,Raw!$G:$G,Month!CF$5,Raw!$C:$C,Month!$A14),SUMIFS(Raw!$H:$H,Raw!$A:$A,$B$4,Raw!$G:$G,Month!CF$5,Raw!$E:$E,Month!$A14))))</f>
        <v>13339</v>
      </c>
      <c r="CG14" s="58">
        <f>IF($B14="","",IF($C14="Region",SUMIFS(Raw!$H:$H,Raw!$A:$A,$B$4,Raw!$G:$G,Month!CG$5,Raw!$I:$I,Month!$A14),IF($C14="Provider",SUMIFS(Raw!$H:$H,Raw!$A:$A,$B$4,Raw!$G:$G,Month!CG$5,Raw!$C:$C,Month!$A14),SUMIFS(Raw!$H:$H,Raw!$A:$A,$B$4,Raw!$G:$G,Month!CG$5,Raw!$E:$E,Month!$A14))))</f>
        <v>14155</v>
      </c>
      <c r="CH14" s="58">
        <f>IF($B14="","",IF($C14="Region",SUMIFS(Raw!$H:$H,Raw!$A:$A,$B$4,Raw!$G:$G,Month!CH$5,Raw!$I:$I,Month!$A14),IF($C14="Provider",SUMIFS(Raw!$H:$H,Raw!$A:$A,$B$4,Raw!$G:$G,Month!CH$5,Raw!$C:$C,Month!$A14),SUMIFS(Raw!$H:$H,Raw!$A:$A,$B$4,Raw!$G:$G,Month!CH$5,Raw!$E:$E,Month!$A14))))</f>
        <v>4552</v>
      </c>
      <c r="CI14" s="58">
        <f>IF($B14="","",IF($C14="Region",SUMIFS(Raw!$H:$H,Raw!$A:$A,$B$4,Raw!$G:$G,Month!CI$5,Raw!$I:$I,Month!$A14),IF($C14="Provider",SUMIFS(Raw!$H:$H,Raw!$A:$A,$B$4,Raw!$G:$G,Month!CI$5,Raw!$C:$C,Month!$A14),SUMIFS(Raw!$H:$H,Raw!$A:$A,$B$4,Raw!$G:$G,Month!CI$5,Raw!$E:$E,Month!$A14))))</f>
        <v>6</v>
      </c>
      <c r="CJ14" s="58">
        <f>IF($B14="","",IF($C14="Region",SUMIFS(Raw!$H:$H,Raw!$A:$A,$B$4,Raw!$G:$G,Month!CJ$5,Raw!$I:$I,Month!$A14),IF($C14="Provider",SUMIFS(Raw!$H:$H,Raw!$A:$A,$B$4,Raw!$G:$G,Month!CJ$5,Raw!$C:$C,Month!$A14),SUMIFS(Raw!$H:$H,Raw!$A:$A,$B$4,Raw!$G:$G,Month!CJ$5,Raw!$E:$E,Month!$A14))))</f>
        <v>1</v>
      </c>
      <c r="CK14" s="58">
        <f>IF($B14="","",IF($C14="Region",SUMIFS(Raw!$H:$H,Raw!$A:$A,$B$4,Raw!$G:$G,Month!CK$5,Raw!$I:$I,Month!$A14),IF($C14="Provider",SUMIFS(Raw!$H:$H,Raw!$A:$A,$B$4,Raw!$G:$G,Month!CK$5,Raw!$C:$C,Month!$A14),SUMIFS(Raw!$H:$H,Raw!$A:$A,$B$4,Raw!$G:$G,Month!CK$5,Raw!$E:$E,Month!$A14))))</f>
        <v>17093</v>
      </c>
      <c r="CL14" s="58">
        <f>IF($B14="","",IF($C14="Region",SUMIFS(Raw!$H:$H,Raw!$A:$A,$B$4,Raw!$G:$G,Month!CL$5,Raw!$I:$I,Month!$A14),IF($C14="Provider",SUMIFS(Raw!$H:$H,Raw!$A:$A,$B$4,Raw!$G:$G,Month!CL$5,Raw!$C:$C,Month!$A14),SUMIFS(Raw!$H:$H,Raw!$A:$A,$B$4,Raw!$G:$G,Month!CL$5,Raw!$E:$E,Month!$A14))))</f>
        <v>0</v>
      </c>
      <c r="CM14" s="58">
        <f>IF($B14="","",IF($C14="Region",SUMIFS(Raw!$H:$H,Raw!$A:$A,$B$4,Raw!$G:$G,Month!CM$5,Raw!$I:$I,Month!$A14),IF($C14="Provider",SUMIFS(Raw!$H:$H,Raw!$A:$A,$B$4,Raw!$G:$G,Month!CM$5,Raw!$C:$C,Month!$A14),SUMIFS(Raw!$H:$H,Raw!$A:$A,$B$4,Raw!$G:$G,Month!CM$5,Raw!$E:$E,Month!$A14))))</f>
        <v>11523</v>
      </c>
      <c r="CN14" s="58">
        <f>IF($B14="","",IF($C14="Region",SUMIFS(Raw!$H:$H,Raw!$A:$A,$B$4,Raw!$G:$G,Month!CN$5,Raw!$I:$I,Month!$A14),IF($C14="Provider",SUMIFS(Raw!$H:$H,Raw!$A:$A,$B$4,Raw!$G:$G,Month!CN$5,Raw!$C:$C,Month!$A14),SUMIFS(Raw!$H:$H,Raw!$A:$A,$B$4,Raw!$G:$G,Month!CN$5,Raw!$E:$E,Month!$A14))))</f>
        <v>4017</v>
      </c>
      <c r="CO14" s="58">
        <f>IF($B14="","",IF($C14="Region",SUMIFS(Raw!$H:$H,Raw!$A:$A,$B$4,Raw!$G:$G,Month!CO$5,Raw!$I:$I,Month!$A14),IF($C14="Provider",SUMIFS(Raw!$H:$H,Raw!$A:$A,$B$4,Raw!$G:$G,Month!CO$5,Raw!$C:$C,Month!$A14),SUMIFS(Raw!$H:$H,Raw!$A:$A,$B$4,Raw!$G:$G,Month!CO$5,Raw!$E:$E,Month!$A14))))</f>
        <v>4800</v>
      </c>
      <c r="CP14" s="58">
        <f>IF($B14="","",IF($C14="Region",SUMIFS(Raw!$H:$H,Raw!$A:$A,$B$4,Raw!$G:$G,Month!CP$5,Raw!$I:$I,Month!$A14),IF($C14="Provider",SUMIFS(Raw!$H:$H,Raw!$A:$A,$B$4,Raw!$G:$G,Month!CP$5,Raw!$C:$C,Month!$A14),SUMIFS(Raw!$H:$H,Raw!$A:$A,$B$4,Raw!$G:$G,Month!CP$5,Raw!$E:$E,Month!$A14))))</f>
        <v>914</v>
      </c>
      <c r="CQ14" s="58">
        <f>IF($B14="","",IF($C14="Region",SUMIFS(Raw!$H:$H,Raw!$A:$A,$B$4,Raw!$G:$G,Month!CQ$5,Raw!$I:$I,Month!$A14),IF($C14="Provider",SUMIFS(Raw!$H:$H,Raw!$A:$A,$B$4,Raw!$G:$G,Month!CQ$5,Raw!$C:$C,Month!$A14),SUMIFS(Raw!$H:$H,Raw!$A:$A,$B$4,Raw!$G:$G,Month!CQ$5,Raw!$E:$E,Month!$A14))))</f>
        <v>1</v>
      </c>
      <c r="CR14" s="58">
        <f>IF($B14="","",IF($C14="Region",SUMIFS(Raw!$H:$H,Raw!$A:$A,$B$4,Raw!$G:$G,Month!CR$5,Raw!$I:$I,Month!$A14),IF($C14="Provider",SUMIFS(Raw!$H:$H,Raw!$A:$A,$B$4,Raw!$G:$G,Month!CR$5,Raw!$C:$C,Month!$A14),SUMIFS(Raw!$H:$H,Raw!$A:$A,$B$4,Raw!$G:$G,Month!CR$5,Raw!$E:$E,Month!$A14))))</f>
        <v>0</v>
      </c>
      <c r="CS14" s="58">
        <f>IF($B14="","",IF($C14="Region",SUMIFS(Raw!$H:$H,Raw!$A:$A,$B$4,Raw!$G:$G,Month!CS$5,Raw!$I:$I,Month!$A14),IF($C14="Provider",SUMIFS(Raw!$H:$H,Raw!$A:$A,$B$4,Raw!$G:$G,Month!CS$5,Raw!$C:$C,Month!$A14),SUMIFS(Raw!$H:$H,Raw!$A:$A,$B$4,Raw!$G:$G,Month!CS$5,Raw!$E:$E,Month!$A14))))</f>
        <v>1524</v>
      </c>
      <c r="CT14" s="58">
        <f>IF($B14="","",IF($C14="Region",SUMIFS(Raw!$H:$H,Raw!$A:$A,$B$4,Raw!$G:$G,Month!CT$5,Raw!$I:$I,Month!$A14),IF($C14="Provider",SUMIFS(Raw!$H:$H,Raw!$A:$A,$B$4,Raw!$G:$G,Month!CT$5,Raw!$C:$C,Month!$A14),SUMIFS(Raw!$H:$H,Raw!$A:$A,$B$4,Raw!$G:$G,Month!CT$5,Raw!$E:$E,Month!$A14))))</f>
        <v>1397</v>
      </c>
      <c r="CU14" s="58">
        <f>IF($B14="","",IF($C14="Region",SUMIFS(Raw!$H:$H,Raw!$A:$A,$B$4,Raw!$G:$G,Month!CU$5,Raw!$I:$I,Month!$A14),IF($C14="Provider",SUMIFS(Raw!$H:$H,Raw!$A:$A,$B$4,Raw!$G:$G,Month!CU$5,Raw!$C:$C,Month!$A14),SUMIFS(Raw!$H:$H,Raw!$A:$A,$B$4,Raw!$G:$G,Month!CU$5,Raw!$E:$E,Month!$A14))))</f>
        <v>15741</v>
      </c>
      <c r="CV14" s="58">
        <f>IF($B14="","",IF($C14="Region",SUMIFS(Raw!$H:$H,Raw!$A:$A,$B$4,Raw!$G:$G,Month!CV$5,Raw!$I:$I,Month!$A14),IF($C14="Provider",SUMIFS(Raw!$H:$H,Raw!$A:$A,$B$4,Raw!$G:$G,Month!CV$5,Raw!$C:$C,Month!$A14),SUMIFS(Raw!$H:$H,Raw!$A:$A,$B$4,Raw!$G:$G,Month!CV$5,Raw!$E:$E,Month!$A14))))</f>
        <v>14579</v>
      </c>
      <c r="CW14" s="58">
        <f>IF($B14="","",IF($C14="Region",SUMIFS(Raw!$H:$H,Raw!$A:$A,$B$4,Raw!$G:$G,Month!CW$5,Raw!$I:$I,Month!$A14),IF($C14="Provider",SUMIFS(Raw!$H:$H,Raw!$A:$A,$B$4,Raw!$G:$G,Month!CW$5,Raw!$C:$C,Month!$A14),SUMIFS(Raw!$H:$H,Raw!$A:$A,$B$4,Raw!$G:$G,Month!CW$5,Raw!$E:$E,Month!$A14))))</f>
        <v>7001</v>
      </c>
      <c r="CX14" s="58">
        <f>IF($B14="","",IF($C14="Region",SUMIFS(Raw!$H:$H,Raw!$A:$A,$B$4,Raw!$G:$G,Month!CX$5,Raw!$I:$I,Month!$A14),IF($C14="Provider",SUMIFS(Raw!$H:$H,Raw!$A:$A,$B$4,Raw!$G:$G,Month!CX$5,Raw!$C:$C,Month!$A14),SUMIFS(Raw!$H:$H,Raw!$A:$A,$B$4,Raw!$G:$G,Month!CX$5,Raw!$E:$E,Month!$A14))))</f>
        <v>6675</v>
      </c>
      <c r="CY14" s="58">
        <f>IF($B14="","",IF($C14="Region",SUMIFS(Raw!$H:$H,Raw!$A:$A,$B$4,Raw!$G:$G,Month!CY$5,Raw!$I:$I,Month!$A14),IF($C14="Provider",SUMIFS(Raw!$H:$H,Raw!$A:$A,$B$4,Raw!$G:$G,Month!CY$5,Raw!$C:$C,Month!$A14),SUMIFS(Raw!$H:$H,Raw!$A:$A,$B$4,Raw!$G:$G,Month!CY$5,Raw!$E:$E,Month!$A14))))</f>
        <v>870</v>
      </c>
      <c r="CZ14" s="58">
        <f>IF($B14="","",IF($C14="Region",SUMIFS(Raw!$H:$H,Raw!$A:$A,$B$4,Raw!$G:$G,Month!CZ$5,Raw!$I:$I,Month!$A14),IF($C14="Provider",SUMIFS(Raw!$H:$H,Raw!$A:$A,$B$4,Raw!$G:$G,Month!CZ$5,Raw!$C:$C,Month!$A14),SUMIFS(Raw!$H:$H,Raw!$A:$A,$B$4,Raw!$G:$G,Month!CZ$5,Raw!$E:$E,Month!$A14))))</f>
        <v>614</v>
      </c>
      <c r="DA14" s="58">
        <f>IF($B14="","",IF($C14="Region",SUMIFS(Raw!$H:$H,Raw!$A:$A,$B$4,Raw!$G:$G,Month!DA$5,Raw!$I:$I,Month!$A14),IF($C14="Provider",SUMIFS(Raw!$H:$H,Raw!$A:$A,$B$4,Raw!$G:$G,Month!DA$5,Raw!$C:$C,Month!$A14),SUMIFS(Raw!$H:$H,Raw!$A:$A,$B$4,Raw!$G:$G,Month!DA$5,Raw!$E:$E,Month!$A14))))</f>
        <v>636</v>
      </c>
      <c r="DB14" s="58">
        <f>IF($B14="","",IF($C14="Region",SUMIFS(Raw!$H:$H,Raw!$A:$A,$B$4,Raw!$G:$G,Month!DB$5,Raw!$I:$I,Month!$A14),IF($C14="Provider",SUMIFS(Raw!$H:$H,Raw!$A:$A,$B$4,Raw!$G:$G,Month!DB$5,Raw!$C:$C,Month!$A14),SUMIFS(Raw!$H:$H,Raw!$A:$A,$B$4,Raw!$G:$G,Month!DB$5,Raw!$E:$E,Month!$A14))))</f>
        <v>414</v>
      </c>
      <c r="DC14" s="58">
        <f>IF($B14="","",IF($C14="Region",SUMIFS(Raw!$H:$H,Raw!$A:$A,$B$4,Raw!$G:$G,Month!DC$5,Raw!$I:$I,Month!$A14),IF($C14="Provider",SUMIFS(Raw!$H:$H,Raw!$A:$A,$B$4,Raw!$G:$G,Month!DC$5,Raw!$C:$C,Month!$A14),SUMIFS(Raw!$H:$H,Raw!$A:$A,$B$4,Raw!$G:$G,Month!DC$5,Raw!$E:$E,Month!$A14))))</f>
        <v>976</v>
      </c>
      <c r="DD14" s="58">
        <f>IF($B14="","",IF($C14="Region",SUMIFS(Raw!$H:$H,Raw!$A:$A,$B$4,Raw!$G:$G,Month!DD$5,Raw!$I:$I,Month!$A14),IF($C14="Provider",SUMIFS(Raw!$H:$H,Raw!$A:$A,$B$4,Raw!$G:$G,Month!DD$5,Raw!$C:$C,Month!$A14),SUMIFS(Raw!$H:$H,Raw!$A:$A,$B$4,Raw!$G:$G,Month!DD$5,Raw!$E:$E,Month!$A14))))</f>
        <v>581</v>
      </c>
      <c r="DE14" s="58">
        <f>IF($B14="","",IF($C14="Region",SUMIFS(Raw!$H:$H,Raw!$A:$A,$B$4,Raw!$G:$G,Month!DE$5,Raw!$I:$I,Month!$A14),IF($C14="Provider",SUMIFS(Raw!$H:$H,Raw!$A:$A,$B$4,Raw!$G:$G,Month!DE$5,Raw!$C:$C,Month!$A14),SUMIFS(Raw!$H:$H,Raw!$A:$A,$B$4,Raw!$G:$G,Month!DE$5,Raw!$E:$E,Month!$A14))))</f>
        <v>687</v>
      </c>
      <c r="DF14" s="58">
        <f>IF($B14="","",IF($C14="Region",SUMIFS(Raw!$H:$H,Raw!$A:$A,$B$4,Raw!$G:$G,Month!DF$5,Raw!$I:$I,Month!$A14),IF($C14="Provider",SUMIFS(Raw!$H:$H,Raw!$A:$A,$B$4,Raw!$G:$G,Month!DF$5,Raw!$C:$C,Month!$A14),SUMIFS(Raw!$H:$H,Raw!$A:$A,$B$4,Raw!$G:$G,Month!DF$5,Raw!$E:$E,Month!$A14))))</f>
        <v>383</v>
      </c>
      <c r="DG14" s="58">
        <f>IF($B14="","",IF($C14="Region",SUMIFS(Raw!$H:$H,Raw!$A:$A,$B$4,Raw!$G:$G,Month!DG$5,Raw!$I:$I,Month!$A14),IF($C14="Provider",SUMIFS(Raw!$H:$H,Raw!$A:$A,$B$4,Raw!$G:$G,Month!DG$5,Raw!$C:$C,Month!$A14),SUMIFS(Raw!$H:$H,Raw!$A:$A,$B$4,Raw!$G:$G,Month!DG$5,Raw!$E:$E,Month!$A14))))</f>
        <v>0</v>
      </c>
      <c r="DH14" s="58">
        <f>IF($B14="","",IF($C14="Region",SUMIFS(Raw!$H:$H,Raw!$A:$A,$B$4,Raw!$G:$G,Month!DH$5,Raw!$I:$I,Month!$A14),IF($C14="Provider",SUMIFS(Raw!$H:$H,Raw!$A:$A,$B$4,Raw!$G:$G,Month!DH$5,Raw!$C:$C,Month!$A14),SUMIFS(Raw!$H:$H,Raw!$A:$A,$B$4,Raw!$G:$G,Month!DH$5,Raw!$E:$E,Month!$A14))))</f>
        <v>0</v>
      </c>
      <c r="DI14" s="58">
        <f>IF($B14="","",IF($C14="Region",SUMIFS(Raw!$H:$H,Raw!$A:$A,$B$4,Raw!$G:$G,Month!DI$5,Raw!$I:$I,Month!$A14),IF($C14="Provider",SUMIFS(Raw!$H:$H,Raw!$A:$A,$B$4,Raw!$G:$G,Month!DI$5,Raw!$C:$C,Month!$A14),SUMIFS(Raw!$H:$H,Raw!$A:$A,$B$4,Raw!$G:$G,Month!DI$5,Raw!$E:$E,Month!$A14))))</f>
        <v>723</v>
      </c>
      <c r="DJ14" s="58">
        <f>IF($B14="","",IF($C14="Region",SUMIFS(Raw!$H:$H,Raw!$A:$A,$B$4,Raw!$G:$G,Month!DJ$5,Raw!$I:$I,Month!$A14),IF($C14="Provider",SUMIFS(Raw!$H:$H,Raw!$A:$A,$B$4,Raw!$G:$G,Month!DJ$5,Raw!$C:$C,Month!$A14),SUMIFS(Raw!$H:$H,Raw!$A:$A,$B$4,Raw!$G:$G,Month!DJ$5,Raw!$E:$E,Month!$A14))))</f>
        <v>595</v>
      </c>
      <c r="DK14" s="58">
        <f>IF($B14="","",IF($C14="Region",SUMIFS(Raw!$H:$H,Raw!$A:$A,$B$4,Raw!$G:$G,Month!DK$5,Raw!$I:$I,Month!$A14),IF($C14="Provider",SUMIFS(Raw!$H:$H,Raw!$A:$A,$B$4,Raw!$G:$G,Month!DK$5,Raw!$C:$C,Month!$A14),SUMIFS(Raw!$H:$H,Raw!$A:$A,$B$4,Raw!$G:$G,Month!DK$5,Raw!$E:$E,Month!$A14))))</f>
        <v>15</v>
      </c>
      <c r="DL14" s="58">
        <f>IF($B14="","",IF($C14="Region",SUMIFS(Raw!$H:$H,Raw!$A:$A,$B$4,Raw!$G:$G,Month!DL$5,Raw!$I:$I,Month!$A14),IF($C14="Provider",SUMIFS(Raw!$H:$H,Raw!$A:$A,$B$4,Raw!$G:$G,Month!DL$5,Raw!$C:$C,Month!$A14),SUMIFS(Raw!$H:$H,Raw!$A:$A,$B$4,Raw!$G:$G,Month!DL$5,Raw!$E:$E,Month!$A14))))</f>
        <v>11</v>
      </c>
      <c r="DM14" s="58">
        <f>IF($B14="","",IF($C14="Region",SUMIFS(Raw!$H:$H,Raw!$A:$A,$B$4,Raw!$G:$G,Month!DM$5,Raw!$I:$I,Month!$A14),IF($C14="Provider",SUMIFS(Raw!$H:$H,Raw!$A:$A,$B$4,Raw!$G:$G,Month!DM$5,Raw!$C:$C,Month!$A14),SUMIFS(Raw!$H:$H,Raw!$A:$A,$B$4,Raw!$G:$G,Month!DM$5,Raw!$E:$E,Month!$A14))))</f>
        <v>257</v>
      </c>
      <c r="DN14" s="58">
        <f>IF($B14="","",IF($C14="Region",SUMIFS(Raw!$H:$H,Raw!$A:$A,$B$4,Raw!$G:$G,Month!DN$5,Raw!$I:$I,Month!$A14),IF($C14="Provider",SUMIFS(Raw!$H:$H,Raw!$A:$A,$B$4,Raw!$G:$G,Month!DN$5,Raw!$C:$C,Month!$A14),SUMIFS(Raw!$H:$H,Raw!$A:$A,$B$4,Raw!$G:$G,Month!DN$5,Raw!$E:$E,Month!$A14))))</f>
        <v>244</v>
      </c>
    </row>
    <row r="15" spans="1:118" ht="14.5" x14ac:dyDescent="0.25">
      <c r="A15" s="5" t="str">
        <f>IF(Refs!A9="","",Refs!A9)</f>
        <v>Y59</v>
      </c>
      <c r="B15" s="23" t="str">
        <f>IF(Refs!B9="","",Refs!B9)</f>
        <v>South East</v>
      </c>
      <c r="C15" s="13" t="str">
        <f>IF(Refs!D5="","",Refs!D5)</f>
        <v>Region</v>
      </c>
      <c r="D15" s="58">
        <f>IF($B15="","",IF($C15="Region",SUMIFS(Raw!$H:$H,Raw!$A:$A,$B$4,Raw!$G:$G,Month!D$5,Raw!$I:$I,Month!$A15),IF($C15="Provider",SUMIFS(Raw!$H:$H,Raw!$A:$A,$B$4,Raw!$G:$G,Month!D$5,Raw!$C:$C,Month!$A15),SUMIFS(Raw!$H:$H,Raw!$A:$A,$B$4,Raw!$G:$G,Month!D$5,Raw!$E:$E,Month!$A15))))</f>
        <v>324416</v>
      </c>
      <c r="E15" s="58">
        <f>IF($B15="","",IF($C15="Region",SUMIFS(Raw!$H:$H,Raw!$A:$A,$B$4,Raw!$G:$G,Month!E$5,Raw!$I:$I,Month!$A15),IF($C15="Provider",SUMIFS(Raw!$H:$H,Raw!$A:$A,$B$4,Raw!$G:$G,Month!E$5,Raw!$C:$C,Month!$A15),SUMIFS(Raw!$H:$H,Raw!$A:$A,$B$4,Raw!$G:$G,Month!E$5,Raw!$E:$E,Month!$A15))))</f>
        <v>49387</v>
      </c>
      <c r="F15" s="58">
        <f>IF($B15="","",IF($C15="Region",SUMIFS(Raw!$H:$H,Raw!$A:$A,$B$4,Raw!$G:$G,Month!F$5,Raw!$I:$I,Month!$A15),IF($C15="Provider",SUMIFS(Raw!$H:$H,Raw!$A:$A,$B$4,Raw!$G:$G,Month!F$5,Raw!$C:$C,Month!$A15),SUMIFS(Raw!$H:$H,Raw!$A:$A,$B$4,Raw!$G:$G,Month!F$5,Raw!$E:$E,Month!$A15))))</f>
        <v>280983</v>
      </c>
      <c r="G15" s="58">
        <f>IF($B15="","",IF($C15="Region",SUMIFS(Raw!$H:$H,Raw!$A:$A,$B$4,Raw!$G:$G,Month!G$5,Raw!$I:$I,Month!$A15),IF($C15="Provider",SUMIFS(Raw!$H:$H,Raw!$A:$A,$B$4,Raw!$G:$G,Month!G$5,Raw!$C:$C,Month!$A15),SUMIFS(Raw!$H:$H,Raw!$A:$A,$B$4,Raw!$G:$G,Month!G$5,Raw!$E:$E,Month!$A15))))</f>
        <v>7271</v>
      </c>
      <c r="H15" s="58">
        <f>IF($B15="","",IF($C15="Region",SUMIFS(Raw!$H:$H,Raw!$A:$A,$B$4,Raw!$G:$G,Month!H$5,Raw!$I:$I,Month!$A15),IF($C15="Provider",SUMIFS(Raw!$H:$H,Raw!$A:$A,$B$4,Raw!$G:$G,Month!H$5,Raw!$C:$C,Month!$A15),SUMIFS(Raw!$H:$H,Raw!$A:$A,$B$4,Raw!$G:$G,Month!H$5,Raw!$E:$E,Month!$A15))))</f>
        <v>2539</v>
      </c>
      <c r="I15" s="58">
        <f>IF($B15="","",IF($C15="Region",SUMIFS(Raw!$H:$H,Raw!$A:$A,$B$4,Raw!$G:$G,Month!I$5,Raw!$I:$I,Month!$A15),IF($C15="Provider",SUMIFS(Raw!$H:$H,Raw!$A:$A,$B$4,Raw!$G:$G,Month!I$5,Raw!$C:$C,Month!$A15),SUMIFS(Raw!$H:$H,Raw!$A:$A,$B$4,Raw!$G:$G,Month!I$5,Raw!$E:$E,Month!$A15))))</f>
        <v>1733</v>
      </c>
      <c r="J15" s="58">
        <f>IF($B15="","",IF($C15="Region",SUMIFS(Raw!$H:$H,Raw!$A:$A,$B$4,Raw!$G:$G,Month!J$5,Raw!$I:$I,Month!$A15),IF($C15="Provider",SUMIFS(Raw!$H:$H,Raw!$A:$A,$B$4,Raw!$G:$G,Month!J$5,Raw!$C:$C,Month!$A15),SUMIFS(Raw!$H:$H,Raw!$A:$A,$B$4,Raw!$G:$G,Month!J$5,Raw!$E:$E,Month!$A15))))</f>
        <v>160920</v>
      </c>
      <c r="K15" s="58">
        <f>IF($B15="","",IF($C15="Region",SUMIFS(Raw!$H:$H,Raw!$A:$A,$B$4,Raw!$G:$G,Month!K$5,Raw!$I:$I,Month!$A15),IF($C15="Provider",SUMIFS(Raw!$H:$H,Raw!$A:$A,$B$4,Raw!$G:$G,Month!K$5,Raw!$C:$C,Month!$A15),SUMIFS(Raw!$H:$H,Raw!$A:$A,$B$4,Raw!$G:$G,Month!K$5,Raw!$E:$E,Month!$A15))))</f>
        <v>35164</v>
      </c>
      <c r="L15" s="58">
        <f>IF($B15="","",IF($C15="Region",SUMIFS(Raw!$H:$H,Raw!$A:$A,$B$4,Raw!$G:$G,Month!L$5,Raw!$I:$I,Month!$A15),IF($C15="Provider",SUMIFS(Raw!$H:$H,Raw!$A:$A,$B$4,Raw!$G:$G,Month!L$5,Raw!$C:$C,Month!$A15),SUMIFS(Raw!$H:$H,Raw!$A:$A,$B$4,Raw!$G:$G,Month!L$5,Raw!$E:$E,Month!$A15))))</f>
        <v>3657</v>
      </c>
      <c r="M15" s="58">
        <f>IF($B15="","",IF($C15="Region",SUMIFS(Raw!$H:$H,Raw!$A:$A,$B$4,Raw!$G:$G,Month!M$5,Raw!$I:$I,Month!$A15),IF($C15="Provider",SUMIFS(Raw!$H:$H,Raw!$A:$A,$B$4,Raw!$G:$G,Month!M$5,Raw!$C:$C,Month!$A15),SUMIFS(Raw!$H:$H,Raw!$A:$A,$B$4,Raw!$G:$G,Month!M$5,Raw!$E:$E,Month!$A15))))</f>
        <v>3752</v>
      </c>
      <c r="N15" s="58">
        <f>IF($B15="","",IF($C15="Region",SUMIFS(Raw!$H:$H,Raw!$A:$A,$B$4,Raw!$G:$G,Month!N$5,Raw!$I:$I,Month!$A15),IF($C15="Provider",SUMIFS(Raw!$H:$H,Raw!$A:$A,$B$4,Raw!$G:$G,Month!N$5,Raw!$C:$C,Month!$A15),SUMIFS(Raw!$H:$H,Raw!$A:$A,$B$4,Raw!$G:$G,Month!N$5,Raw!$E:$E,Month!$A15))))</f>
        <v>27755</v>
      </c>
      <c r="O15" s="58">
        <f>IF($B15="","",IF($C15="Region",SUMIFS(Raw!$H:$H,Raw!$A:$A,$B$4,Raw!$G:$G,Month!O$5,Raw!$I:$I,Month!$A15),IF($C15="Provider",SUMIFS(Raw!$H:$H,Raw!$A:$A,$B$4,Raw!$G:$G,Month!O$5,Raw!$C:$C,Month!$A15),SUMIFS(Raw!$H:$H,Raw!$A:$A,$B$4,Raw!$G:$G,Month!O$5,Raw!$E:$E,Month!$A15))))</f>
        <v>31709992</v>
      </c>
      <c r="P15" s="201"/>
      <c r="Q15" s="201"/>
      <c r="R15" s="58">
        <f>IF($B15="","",IF($C15="Region",SUMIFS(Raw!$H:$H,Raw!$A:$A,$B$4,Raw!$G:$G,Month!R$5,Raw!$I:$I,Month!$A15),IF($C15="Provider",SUMIFS(Raw!$H:$H,Raw!$A:$A,$B$4,Raw!$G:$G,Month!R$5,Raw!$C:$C,Month!$A15),SUMIFS(Raw!$H:$H,Raw!$A:$A,$B$4,Raw!$G:$G,Month!R$5,Raw!$E:$E,Month!$A15))))</f>
        <v>6118982</v>
      </c>
      <c r="S15" s="58">
        <f>IF($B15="","",IF($C15="Region",SUMIFS(Raw!$H:$H,Raw!$A:$A,$B$4,Raw!$G:$G,Month!S$5,Raw!$I:$I,Month!$A15),IF($C15="Provider",SUMIFS(Raw!$H:$H,Raw!$A:$A,$B$4,Raw!$G:$G,Month!S$5,Raw!$C:$C,Month!$A15),SUMIFS(Raw!$H:$H,Raw!$A:$A,$B$4,Raw!$G:$G,Month!S$5,Raw!$E:$E,Month!$A15))))</f>
        <v>52923</v>
      </c>
      <c r="T15" s="58">
        <f>IF($B15="","",IF($C15="Region",SUMIFS(Raw!$H:$H,Raw!$A:$A,$B$4,Raw!$G:$G,Month!T$5,Raw!$I:$I,Month!$A15),IF($C15="Provider",SUMIFS(Raw!$H:$H,Raw!$A:$A,$B$4,Raw!$G:$G,Month!T$5,Raw!$C:$C,Month!$A15),SUMIFS(Raw!$H:$H,Raw!$A:$A,$B$4,Raw!$G:$G,Month!T$5,Raw!$E:$E,Month!$A15))))</f>
        <v>293939851</v>
      </c>
      <c r="U15" s="58">
        <f>IF($B15="","",IF($C15="Region",SUMIFS(Raw!$H:$H,Raw!$A:$A,$B$4,Raw!$G:$G,Month!U$5,Raw!$I:$I,Month!$A15),IF($C15="Provider",SUMIFS(Raw!$H:$H,Raw!$A:$A,$B$4,Raw!$G:$G,Month!U$5,Raw!$C:$C,Month!$A15),SUMIFS(Raw!$H:$H,Raw!$A:$A,$B$4,Raw!$G:$G,Month!U$5,Raw!$E:$E,Month!$A15))))</f>
        <v>260903</v>
      </c>
      <c r="V15" s="58">
        <f>IF($B15="","",IF($C15="Region",SUMIFS(Raw!$H:$H,Raw!$A:$A,$B$4,Raw!$G:$G,Month!V$5,Raw!$I:$I,Month!$A15),IF($C15="Provider",SUMIFS(Raw!$H:$H,Raw!$A:$A,$B$4,Raw!$G:$G,Month!V$5,Raw!$C:$C,Month!$A15),SUMIFS(Raw!$H:$H,Raw!$A:$A,$B$4,Raw!$G:$G,Month!V$5,Raw!$E:$E,Month!$A15))))</f>
        <v>3385</v>
      </c>
      <c r="W15" s="58">
        <f>IF($B15="","",IF($C15="Region",SUMIFS(Raw!$H:$H,Raw!$A:$A,$B$4,Raw!$G:$G,Month!W$5,Raw!$I:$I,Month!$A15),IF($C15="Provider",SUMIFS(Raw!$H:$H,Raw!$A:$A,$B$4,Raw!$G:$G,Month!W$5,Raw!$C:$C,Month!$A15),SUMIFS(Raw!$H:$H,Raw!$A:$A,$B$4,Raw!$G:$G,Month!W$5,Raw!$E:$E,Month!$A15))))</f>
        <v>142231</v>
      </c>
      <c r="X15" s="58">
        <f>IF($B15="","",IF($C15="Region",SUMIFS(Raw!$H:$H,Raw!$A:$A,$B$4,Raw!$G:$G,Month!X$5,Raw!$I:$I,Month!$A15),IF($C15="Provider",SUMIFS(Raw!$H:$H,Raw!$A:$A,$B$4,Raw!$G:$G,Month!X$5,Raw!$C:$C,Month!$A15),SUMIFS(Raw!$H:$H,Raw!$A:$A,$B$4,Raw!$G:$G,Month!X$5,Raw!$E:$E,Month!$A15))))</f>
        <v>102206</v>
      </c>
      <c r="Y15" s="58">
        <f>IF($B15="","",IF($C15="Region",SUMIFS(Raw!$H:$H,Raw!$A:$A,$B$4,Raw!$G:$G,Month!Y$5,Raw!$I:$I,Month!$A15),IF($C15="Provider",SUMIFS(Raw!$H:$H,Raw!$A:$A,$B$4,Raw!$G:$G,Month!Y$5,Raw!$C:$C,Month!$A15),SUMIFS(Raw!$H:$H,Raw!$A:$A,$B$4,Raw!$G:$G,Month!Y$5,Raw!$E:$E,Month!$A15))))</f>
        <v>9485</v>
      </c>
      <c r="Z15" s="58">
        <f>IF($B15="","",IF($C15="Region",SUMIFS(Raw!$H:$H,Raw!$A:$A,$B$4,Raw!$G:$G,Month!Z$5,Raw!$I:$I,Month!$A15),IF($C15="Provider",SUMIFS(Raw!$H:$H,Raw!$A:$A,$B$4,Raw!$G:$G,Month!Z$5,Raw!$C:$C,Month!$A15),SUMIFS(Raw!$H:$H,Raw!$A:$A,$B$4,Raw!$G:$G,Month!Z$5,Raw!$E:$E,Month!$A15))))</f>
        <v>3596</v>
      </c>
      <c r="AA15" s="58">
        <f>IF($B15="","",IF($C15="Region",SUMIFS(Raw!$H:$H,Raw!$A:$A,$B$4,Raw!$G:$G,Month!AA$5,Raw!$I:$I,Month!$A15),IF($C15="Provider",SUMIFS(Raw!$H:$H,Raw!$A:$A,$B$4,Raw!$G:$G,Month!AA$5,Raw!$C:$C,Month!$A15),SUMIFS(Raw!$H:$H,Raw!$A:$A,$B$4,Raw!$G:$G,Month!AA$5,Raw!$E:$E,Month!$A15))))</f>
        <v>114896</v>
      </c>
      <c r="AB15" s="58">
        <f>IF($B15="","",IF($C15="Region",SUMIFS(Raw!$H:$H,Raw!$A:$A,$B$4,Raw!$G:$G,Month!AB$5,Raw!$I:$I,Month!$A15),IF($C15="Provider",SUMIFS(Raw!$H:$H,Raw!$A:$A,$B$4,Raw!$G:$G,Month!AB$5,Raw!$C:$C,Month!$A15),SUMIFS(Raw!$H:$H,Raw!$A:$A,$B$4,Raw!$G:$G,Month!AB$5,Raw!$E:$E,Month!$A15))))</f>
        <v>25804</v>
      </c>
      <c r="AC15" s="58">
        <f>IF($B15="","",IF($C15="Region",SUMIFS(Raw!$H:$H,Raw!$A:$A,$B$4,Raw!$G:$G,Month!AC$5,Raw!$I:$I,Month!$A15),IF($C15="Provider",SUMIFS(Raw!$H:$H,Raw!$A:$A,$B$4,Raw!$G:$G,Month!AC$5,Raw!$C:$C,Month!$A15),SUMIFS(Raw!$H:$H,Raw!$A:$A,$B$4,Raw!$G:$G,Month!AC$5,Raw!$E:$E,Month!$A15))))</f>
        <v>0</v>
      </c>
      <c r="AD15" s="58">
        <f>IF($B15="","",IF($C15="Region",SUMIFS(Raw!$H:$H,Raw!$A:$A,$B$4,Raw!$G:$G,Month!AD$5,Raw!$I:$I,Month!$A15),IF($C15="Provider",SUMIFS(Raw!$H:$H,Raw!$A:$A,$B$4,Raw!$G:$G,Month!AD$5,Raw!$C:$C,Month!$A15),SUMIFS(Raw!$H:$H,Raw!$A:$A,$B$4,Raw!$G:$G,Month!AD$5,Raw!$E:$E,Month!$A15))))</f>
        <v>1883</v>
      </c>
      <c r="AE15" s="58">
        <f>IF($B15="","",IF($C15="Region",SUMIFS(Raw!$H:$H,Raw!$A:$A,$B$4,Raw!$G:$G,Month!AE$5,Raw!$I:$I,Month!$A15),IF($C15="Provider",SUMIFS(Raw!$H:$H,Raw!$A:$A,$B$4,Raw!$G:$G,Month!AE$5,Raw!$C:$C,Month!$A15),SUMIFS(Raw!$H:$H,Raw!$A:$A,$B$4,Raw!$G:$G,Month!AE$5,Raw!$E:$E,Month!$A15))))</f>
        <v>8169</v>
      </c>
      <c r="AF15" s="58">
        <f>IF($B15="","",IF($C15="Region",SUMIFS(Raw!$H:$H,Raw!$A:$A,$B$4,Raw!$G:$G,Month!AF$5,Raw!$I:$I,Month!$A15),IF($C15="Provider",SUMIFS(Raw!$H:$H,Raw!$A:$A,$B$4,Raw!$G:$G,Month!AF$5,Raw!$C:$C,Month!$A15),SUMIFS(Raw!$H:$H,Raw!$A:$A,$B$4,Raw!$G:$G,Month!AF$5,Raw!$E:$E,Month!$A15))))</f>
        <v>1250</v>
      </c>
      <c r="AG15" s="58">
        <f>IF($B15="","",IF($C15="Region",SUMIFS(Raw!$H:$H,Raw!$A:$A,$B$4,Raw!$G:$G,Month!AG$5,Raw!$I:$I,Month!$A15),IF($C15="Provider",SUMIFS(Raw!$H:$H,Raw!$A:$A,$B$4,Raw!$G:$G,Month!AG$5,Raw!$C:$C,Month!$A15),SUMIFS(Raw!$H:$H,Raw!$A:$A,$B$4,Raw!$G:$G,Month!AG$5,Raw!$E:$E,Month!$A15))))</f>
        <v>3639</v>
      </c>
      <c r="AH15" s="58">
        <f>IF($B15="","",IF($C15="Region",SUMIFS(Raw!$H:$H,Raw!$A:$A,$B$4,Raw!$G:$G,Month!AH$5,Raw!$I:$I,Month!$A15),IF($C15="Provider",SUMIFS(Raw!$H:$H,Raw!$A:$A,$B$4,Raw!$G:$G,Month!AH$5,Raw!$C:$C,Month!$A15),SUMIFS(Raw!$H:$H,Raw!$A:$A,$B$4,Raw!$G:$G,Month!AH$5,Raw!$E:$E,Month!$A15))))</f>
        <v>3900</v>
      </c>
      <c r="AI15" s="58">
        <f>IF($B15="","",IF($C15="Region",SUMIFS(Raw!$H:$H,Raw!$A:$A,$B$4,Raw!$G:$G,Month!AI$5,Raw!$I:$I,Month!$A15),IF($C15="Provider",SUMIFS(Raw!$H:$H,Raw!$A:$A,$B$4,Raw!$G:$G,Month!AI$5,Raw!$C:$C,Month!$A15),SUMIFS(Raw!$H:$H,Raw!$A:$A,$B$4,Raw!$G:$G,Month!AI$5,Raw!$E:$E,Month!$A15))))</f>
        <v>70251</v>
      </c>
      <c r="AJ15" s="58">
        <f>IF($B15="","",IF($C15="Region",SUMIFS(Raw!$H:$H,Raw!$A:$A,$B$4,Raw!$G:$G,Month!AJ$5,Raw!$I:$I,Month!$A15),IF($C15="Provider",SUMIFS(Raw!$H:$H,Raw!$A:$A,$B$4,Raw!$G:$G,Month!AJ$5,Raw!$C:$C,Month!$A15),SUMIFS(Raw!$H:$H,Raw!$A:$A,$B$4,Raw!$G:$G,Month!AJ$5,Raw!$E:$E,Month!$A15))))</f>
        <v>3206</v>
      </c>
      <c r="AK15" s="58">
        <f>IF($B15="","",IF($C15="Region",SUMIFS(Raw!$H:$H,Raw!$A:$A,$B$4,Raw!$G:$G,Month!AK$5,Raw!$I:$I,Month!$A15),IF($C15="Provider",SUMIFS(Raw!$H:$H,Raw!$A:$A,$B$4,Raw!$G:$G,Month!AK$5,Raw!$C:$C,Month!$A15),SUMIFS(Raw!$H:$H,Raw!$A:$A,$B$4,Raw!$G:$G,Month!AK$5,Raw!$E:$E,Month!$A15))))</f>
        <v>17660</v>
      </c>
      <c r="AL15" s="58">
        <f>IF($B15="","",IF($C15="Region",SUMIFS(Raw!$H:$H,Raw!$A:$A,$B$4,Raw!$G:$G,Month!AL$5,Raw!$I:$I,Month!$A15),IF($C15="Provider",SUMIFS(Raw!$H:$H,Raw!$A:$A,$B$4,Raw!$G:$G,Month!AL$5,Raw!$C:$C,Month!$A15),SUMIFS(Raw!$H:$H,Raw!$A:$A,$B$4,Raw!$G:$G,Month!AL$5,Raw!$E:$E,Month!$A15))))</f>
        <v>0</v>
      </c>
      <c r="AM15" s="58">
        <f>IF($B15="","",IF($C15="Region",SUMIFS(Raw!$H:$H,Raw!$A:$A,$B$4,Raw!$G:$G,Month!AM$5,Raw!$I:$I,Month!$A15),IF($C15="Provider",SUMIFS(Raw!$H:$H,Raw!$A:$A,$B$4,Raw!$G:$G,Month!AM$5,Raw!$C:$C,Month!$A15),SUMIFS(Raw!$H:$H,Raw!$A:$A,$B$4,Raw!$G:$G,Month!AM$5,Raw!$E:$E,Month!$A15))))</f>
        <v>58622</v>
      </c>
      <c r="AN15" s="58">
        <f>IF($B15="","",IF($C15="Region",SUMIFS(Raw!$H:$H,Raw!$A:$A,$B$4,Raw!$G:$G,Month!AN$5,Raw!$I:$I,Month!$A15),IF($C15="Provider",SUMIFS(Raw!$H:$H,Raw!$A:$A,$B$4,Raw!$G:$G,Month!AN$5,Raw!$C:$C,Month!$A15),SUMIFS(Raw!$H:$H,Raw!$A:$A,$B$4,Raw!$G:$G,Month!AN$5,Raw!$E:$E,Month!$A15))))</f>
        <v>12530</v>
      </c>
      <c r="AO15" s="58">
        <f>IF($B15="","",IF($C15="Region",SUMIFS(Raw!$H:$H,Raw!$A:$A,$B$4,Raw!$G:$G,Month!AO$5,Raw!$I:$I,Month!$A15),IF($C15="Provider",SUMIFS(Raw!$H:$H,Raw!$A:$A,$B$4,Raw!$G:$G,Month!AO$5,Raw!$C:$C,Month!$A15),SUMIFS(Raw!$H:$H,Raw!$A:$A,$B$4,Raw!$G:$G,Month!AO$5,Raw!$E:$E,Month!$A15))))</f>
        <v>5363</v>
      </c>
      <c r="AP15" s="58">
        <f>IF($B15="","",IF($C15="Region",SUMIFS(Raw!$H:$H,Raw!$A:$A,$B$4,Raw!$G:$G,Month!AP$5,Raw!$I:$I,Month!$A15),IF($C15="Provider",SUMIFS(Raw!$H:$H,Raw!$A:$A,$B$4,Raw!$G:$G,Month!AP$5,Raw!$C:$C,Month!$A15),SUMIFS(Raw!$H:$H,Raw!$A:$A,$B$4,Raw!$G:$G,Month!AP$5,Raw!$E:$E,Month!$A15))))</f>
        <v>2484</v>
      </c>
      <c r="AQ15" s="58">
        <f>IF($B15="","",IF($C15="Region",SUMIFS(Raw!$H:$H,Raw!$A:$A,$B$4,Raw!$G:$G,Month!AQ$5,Raw!$I:$I,Month!$A15),IF($C15="Provider",SUMIFS(Raw!$H:$H,Raw!$A:$A,$B$4,Raw!$G:$G,Month!AQ$5,Raw!$C:$C,Month!$A15),SUMIFS(Raw!$H:$H,Raw!$A:$A,$B$4,Raw!$G:$G,Month!AQ$5,Raw!$E:$E,Month!$A15))))</f>
        <v>7890</v>
      </c>
      <c r="AR15" s="58">
        <f>IF($B15="","",IF($C15="Region",SUMIFS(Raw!$H:$H,Raw!$A:$A,$B$4,Raw!$G:$G,Month!AR$5,Raw!$I:$I,Month!$A15),IF($C15="Provider",SUMIFS(Raw!$H:$H,Raw!$A:$A,$B$4,Raw!$G:$G,Month!AR$5,Raw!$C:$C,Month!$A15),SUMIFS(Raw!$H:$H,Raw!$A:$A,$B$4,Raw!$G:$G,Month!AR$5,Raw!$E:$E,Month!$A15))))</f>
        <v>3435</v>
      </c>
      <c r="AS15" s="58">
        <f>IF($B15="","",IF($C15="Region",SUMIFS(Raw!$H:$H,Raw!$A:$A,$B$4,Raw!$G:$G,Month!AS$5,Raw!$I:$I,Month!$A15),IF($C15="Provider",SUMIFS(Raw!$H:$H,Raw!$A:$A,$B$4,Raw!$G:$G,Month!AS$5,Raw!$C:$C,Month!$A15),SUMIFS(Raw!$H:$H,Raw!$A:$A,$B$4,Raw!$G:$G,Month!AS$5,Raw!$E:$E,Month!$A15))))</f>
        <v>9910</v>
      </c>
      <c r="AT15" s="58">
        <f>IF($B15="","",IF($C15="Region",SUMIFS(Raw!$H:$H,Raw!$A:$A,$B$4,Raw!$G:$G,Month!AT$5,Raw!$I:$I,Month!$A15),IF($C15="Provider",SUMIFS(Raw!$H:$H,Raw!$A:$A,$B$4,Raw!$G:$G,Month!AT$5,Raw!$C:$C,Month!$A15),SUMIFS(Raw!$H:$H,Raw!$A:$A,$B$4,Raw!$G:$G,Month!AT$5,Raw!$E:$E,Month!$A15))))</f>
        <v>258386</v>
      </c>
      <c r="AU15" s="58">
        <f>IF($B15="","",IF($C15="Region",SUMIFS(Raw!$H:$H,Raw!$A:$A,$B$4,Raw!$G:$G,Month!AU$5,Raw!$I:$I,Month!$A15),IF($C15="Provider",SUMIFS(Raw!$H:$H,Raw!$A:$A,$B$4,Raw!$G:$G,Month!AU$5,Raw!$C:$C,Month!$A15),SUMIFS(Raw!$H:$H,Raw!$A:$A,$B$4,Raw!$G:$G,Month!AU$5,Raw!$E:$E,Month!$A15))))</f>
        <v>29630</v>
      </c>
      <c r="AV15" s="58">
        <f>IF($B15="","",IF($C15="Region",SUMIFS(Raw!$H:$H,Raw!$A:$A,$B$4,Raw!$G:$G,Month!AV$5,Raw!$I:$I,Month!$A15),IF($C15="Provider",SUMIFS(Raw!$H:$H,Raw!$A:$A,$B$4,Raw!$G:$G,Month!AV$5,Raw!$C:$C,Month!$A15),SUMIFS(Raw!$H:$H,Raw!$A:$A,$B$4,Raw!$G:$G,Month!AV$5,Raw!$E:$E,Month!$A15))))</f>
        <v>34177</v>
      </c>
      <c r="AW15" s="58">
        <f>IF($B15="","",IF($C15="Region",SUMIFS(Raw!$H:$H,Raw!$A:$A,$B$4,Raw!$G:$G,Month!AW$5,Raw!$I:$I,Month!$A15),IF($C15="Provider",SUMIFS(Raw!$H:$H,Raw!$A:$A,$B$4,Raw!$G:$G,Month!AW$5,Raw!$C:$C,Month!$A15),SUMIFS(Raw!$H:$H,Raw!$A:$A,$B$4,Raw!$G:$G,Month!AW$5,Raw!$E:$E,Month!$A15))))</f>
        <v>24549</v>
      </c>
      <c r="AX15" s="58">
        <f>IF($B15="","",IF($C15="Region",SUMIFS(Raw!$H:$H,Raw!$A:$A,$B$4,Raw!$G:$G,Month!AX$5,Raw!$I:$I,Month!$A15),IF($C15="Provider",SUMIFS(Raw!$H:$H,Raw!$A:$A,$B$4,Raw!$G:$G,Month!AX$5,Raw!$C:$C,Month!$A15),SUMIFS(Raw!$H:$H,Raw!$A:$A,$B$4,Raw!$G:$G,Month!AX$5,Raw!$E:$E,Month!$A15))))</f>
        <v>26</v>
      </c>
      <c r="AY15" s="58">
        <f>IF($B15="","",IF($C15="Region",SUMIFS(Raw!$H:$H,Raw!$A:$A,$B$4,Raw!$G:$G,Month!AY$5,Raw!$I:$I,Month!$A15),IF($C15="Provider",SUMIFS(Raw!$H:$H,Raw!$A:$A,$B$4,Raw!$G:$G,Month!AY$5,Raw!$C:$C,Month!$A15),SUMIFS(Raw!$H:$H,Raw!$A:$A,$B$4,Raw!$G:$G,Month!AY$5,Raw!$E:$E,Month!$A15))))</f>
        <v>84297</v>
      </c>
      <c r="AZ15" s="58">
        <f>IF($B15="","",IF($C15="Region",SUMIFS(Raw!$H:$H,Raw!$A:$A,$B$4,Raw!$G:$G,Month!AZ$5,Raw!$I:$I,Month!$A15),IF($C15="Provider",SUMIFS(Raw!$H:$H,Raw!$A:$A,$B$4,Raw!$G:$G,Month!AZ$5,Raw!$C:$C,Month!$A15),SUMIFS(Raw!$H:$H,Raw!$A:$A,$B$4,Raw!$G:$G,Month!AZ$5,Raw!$E:$E,Month!$A15))))</f>
        <v>58</v>
      </c>
      <c r="BA15" s="58">
        <f>IF($B15="","",IF($C15="Region",SUMIFS(Raw!$H:$H,Raw!$A:$A,$B$4,Raw!$G:$G,Month!BA$5,Raw!$I:$I,Month!$A15),IF($C15="Provider",SUMIFS(Raw!$H:$H,Raw!$A:$A,$B$4,Raw!$G:$G,Month!BA$5,Raw!$C:$C,Month!$A15),SUMIFS(Raw!$H:$H,Raw!$A:$A,$B$4,Raw!$G:$G,Month!BA$5,Raw!$E:$E,Month!$A15))))</f>
        <v>33459</v>
      </c>
      <c r="BB15" s="58">
        <f>IF($B15="","",IF($C15="Region",SUMIFS(Raw!$H:$H,Raw!$A:$A,$B$4,Raw!$G:$G,Month!BB$5,Raw!$I:$I,Month!$A15),IF($C15="Provider",SUMIFS(Raw!$H:$H,Raw!$A:$A,$B$4,Raw!$G:$G,Month!BB$5,Raw!$C:$C,Month!$A15),SUMIFS(Raw!$H:$H,Raw!$A:$A,$B$4,Raw!$G:$G,Month!BB$5,Raw!$E:$E,Month!$A15))))</f>
        <v>830</v>
      </c>
      <c r="BC15" s="58">
        <f>IF($B15="","",IF($C15="Region",SUMIFS(Raw!$H:$H,Raw!$A:$A,$B$4,Raw!$G:$G,Month!BC$5,Raw!$I:$I,Month!$A15),IF($C15="Provider",SUMIFS(Raw!$H:$H,Raw!$A:$A,$B$4,Raw!$G:$G,Month!BC$5,Raw!$C:$C,Month!$A15),SUMIFS(Raw!$H:$H,Raw!$A:$A,$B$4,Raw!$G:$G,Month!BC$5,Raw!$E:$E,Month!$A15))))</f>
        <v>16636</v>
      </c>
      <c r="BD15" s="58">
        <f>IF($B15="","",IF($C15="Region",SUMIFS(Raw!$H:$H,Raw!$A:$A,$B$4,Raw!$G:$G,Month!BD$5,Raw!$I:$I,Month!$A15),IF($C15="Provider",SUMIFS(Raw!$H:$H,Raw!$A:$A,$B$4,Raw!$G:$G,Month!BD$5,Raw!$C:$C,Month!$A15),SUMIFS(Raw!$H:$H,Raw!$A:$A,$B$4,Raw!$G:$G,Month!BD$5,Raw!$E:$E,Month!$A15))))</f>
        <v>907</v>
      </c>
      <c r="BE15" s="58">
        <f>IF($B15="","",IF($C15="Region",SUMIFS(Raw!$H:$H,Raw!$A:$A,$B$4,Raw!$G:$G,Month!BE$5,Raw!$I:$I,Month!$A15),IF($C15="Provider",SUMIFS(Raw!$H:$H,Raw!$A:$A,$B$4,Raw!$G:$G,Month!BE$5,Raw!$C:$C,Month!$A15),SUMIFS(Raw!$H:$H,Raw!$A:$A,$B$4,Raw!$G:$G,Month!BE$5,Raw!$E:$E,Month!$A15))))</f>
        <v>7398</v>
      </c>
      <c r="BF15" s="58">
        <f>IF($B15="","",IF($C15="Region",SUMIFS(Raw!$H:$H,Raw!$A:$A,$B$4,Raw!$G:$G,Month!BF$5,Raw!$I:$I,Month!$A15),IF($C15="Provider",SUMIFS(Raw!$H:$H,Raw!$A:$A,$B$4,Raw!$G:$G,Month!BF$5,Raw!$C:$C,Month!$A15),SUMIFS(Raw!$H:$H,Raw!$A:$A,$B$4,Raw!$G:$G,Month!BF$5,Raw!$E:$E,Month!$A15))))</f>
        <v>2563</v>
      </c>
      <c r="BG15" s="58">
        <f>IF($B15="","",IF($C15="Region",SUMIFS(Raw!$H:$H,Raw!$A:$A,$B$4,Raw!$G:$G,Month!BG$5,Raw!$I:$I,Month!$A15),IF($C15="Provider",SUMIFS(Raw!$H:$H,Raw!$A:$A,$B$4,Raw!$G:$G,Month!BG$5,Raw!$C:$C,Month!$A15),SUMIFS(Raw!$H:$H,Raw!$A:$A,$B$4,Raw!$G:$G,Month!BG$5,Raw!$E:$E,Month!$A15))))</f>
        <v>23713</v>
      </c>
      <c r="BH15" s="58">
        <f>IF($B15="","",IF($C15="Region",SUMIFS(Raw!$H:$H,Raw!$A:$A,$B$4,Raw!$G:$G,Month!BH$5,Raw!$I:$I,Month!$A15),IF($C15="Provider",SUMIFS(Raw!$H:$H,Raw!$A:$A,$B$4,Raw!$G:$G,Month!BH$5,Raw!$C:$C,Month!$A15),SUMIFS(Raw!$H:$H,Raw!$A:$A,$B$4,Raw!$G:$G,Month!BH$5,Raw!$E:$E,Month!$A15))))</f>
        <v>18430</v>
      </c>
      <c r="BI15" s="58">
        <f>IF($B15="","",IF($C15="Region",SUMIFS(Raw!$H:$H,Raw!$A:$A,$B$4,Raw!$G:$G,Month!BI$5,Raw!$I:$I,Month!$A15),IF($C15="Provider",SUMIFS(Raw!$H:$H,Raw!$A:$A,$B$4,Raw!$G:$G,Month!BI$5,Raw!$C:$C,Month!$A15),SUMIFS(Raw!$H:$H,Raw!$A:$A,$B$4,Raw!$G:$G,Month!BI$5,Raw!$E:$E,Month!$A15))))</f>
        <v>24692</v>
      </c>
      <c r="BJ15" s="58">
        <f>IF($B15="","",IF($C15="Region",SUMIFS(Raw!$H:$H,Raw!$A:$A,$B$4,Raw!$G:$G,Month!BJ$5,Raw!$I:$I,Month!$A15),IF($C15="Provider",SUMIFS(Raw!$H:$H,Raw!$A:$A,$B$4,Raw!$G:$G,Month!BJ$5,Raw!$C:$C,Month!$A15),SUMIFS(Raw!$H:$H,Raw!$A:$A,$B$4,Raw!$G:$G,Month!BJ$5,Raw!$E:$E,Month!$A15))))</f>
        <v>24722</v>
      </c>
      <c r="BK15" s="58">
        <f>IF($B15="","",IF($C15="Region",SUMIFS(Raw!$H:$H,Raw!$A:$A,$B$4,Raw!$G:$G,Month!BK$5,Raw!$I:$I,Month!$A15),IF($C15="Provider",SUMIFS(Raw!$H:$H,Raw!$A:$A,$B$4,Raw!$G:$G,Month!BK$5,Raw!$C:$C,Month!$A15),SUMIFS(Raw!$H:$H,Raw!$A:$A,$B$4,Raw!$G:$G,Month!BK$5,Raw!$E:$E,Month!$A15))))</f>
        <v>21154</v>
      </c>
      <c r="BL15" s="58">
        <f>IF($B15="","",IF($C15="Region",SUMIFS(Raw!$H:$H,Raw!$A:$A,$B$4,Raw!$G:$G,Month!BL$5,Raw!$I:$I,Month!$A15),IF($C15="Provider",SUMIFS(Raw!$H:$H,Raw!$A:$A,$B$4,Raw!$G:$G,Month!BL$5,Raw!$C:$C,Month!$A15),SUMIFS(Raw!$H:$H,Raw!$A:$A,$B$4,Raw!$G:$G,Month!BL$5,Raw!$E:$E,Month!$A15))))</f>
        <v>12024</v>
      </c>
      <c r="BM15" s="58">
        <f>IF($B15="","",IF($C15="Region",SUMIFS(Raw!$H:$H,Raw!$A:$A,$B$4,Raw!$G:$G,Month!BM$5,Raw!$I:$I,Month!$A15),IF($C15="Provider",SUMIFS(Raw!$H:$H,Raw!$A:$A,$B$4,Raw!$G:$G,Month!BM$5,Raw!$C:$C,Month!$A15),SUMIFS(Raw!$H:$H,Raw!$A:$A,$B$4,Raw!$G:$G,Month!BM$5,Raw!$E:$E,Month!$A15))))</f>
        <v>7768</v>
      </c>
      <c r="BN15" s="58">
        <f>IF($B15="","",IF($C15="Region",SUMIFS(Raw!$H:$H,Raw!$A:$A,$B$4,Raw!$G:$G,Month!BN$5,Raw!$I:$I,Month!$A15),IF($C15="Provider",SUMIFS(Raw!$H:$H,Raw!$A:$A,$B$4,Raw!$G:$G,Month!BN$5,Raw!$C:$C,Month!$A15),SUMIFS(Raw!$H:$H,Raw!$A:$A,$B$4,Raw!$G:$G,Month!BN$5,Raw!$E:$E,Month!$A15))))</f>
        <v>1327</v>
      </c>
      <c r="BO15" s="58">
        <f>IF($B15="","",IF($C15="Region",SUMIFS(Raw!$H:$H,Raw!$A:$A,$B$4,Raw!$G:$G,Month!BO$5,Raw!$I:$I,Month!$A15),IF($C15="Provider",SUMIFS(Raw!$H:$H,Raw!$A:$A,$B$4,Raw!$G:$G,Month!BO$5,Raw!$C:$C,Month!$A15),SUMIFS(Raw!$H:$H,Raw!$A:$A,$B$4,Raw!$G:$G,Month!BO$5,Raw!$E:$E,Month!$A15))))</f>
        <v>11211</v>
      </c>
      <c r="BP15" s="58">
        <f>IF($B15="","",IF($C15="Region",SUMIFS(Raw!$H:$H,Raw!$A:$A,$B$4,Raw!$G:$G,Month!BP$5,Raw!$I:$I,Month!$A15),IF($C15="Provider",SUMIFS(Raw!$H:$H,Raw!$A:$A,$B$4,Raw!$G:$G,Month!BP$5,Raw!$C:$C,Month!$A15),SUMIFS(Raw!$H:$H,Raw!$A:$A,$B$4,Raw!$G:$G,Month!BP$5,Raw!$E:$E,Month!$A15))))</f>
        <v>33066918</v>
      </c>
      <c r="BQ15" s="58">
        <f>IF($B15="","",IF($C15="Region",SUMIFS(Raw!$H:$H,Raw!$A:$A,$B$4,Raw!$G:$G,Month!BQ$5,Raw!$I:$I,Month!$A15),IF($C15="Provider",SUMIFS(Raw!$H:$H,Raw!$A:$A,$B$4,Raw!$G:$G,Month!BQ$5,Raw!$C:$C,Month!$A15),SUMIFS(Raw!$H:$H,Raw!$A:$A,$B$4,Raw!$G:$G,Month!BQ$5,Raw!$E:$E,Month!$A15))))</f>
        <v>38391</v>
      </c>
      <c r="BR15" s="58">
        <f>IF($B15="","",IF($C15="Region",SUMIFS(Raw!$H:$H,Raw!$A:$A,$B$4,Raw!$G:$G,Month!BR$5,Raw!$I:$I,Month!$A15),IF($C15="Provider",SUMIFS(Raw!$H:$H,Raw!$A:$A,$B$4,Raw!$G:$G,Month!BR$5,Raw!$C:$C,Month!$A15),SUMIFS(Raw!$H:$H,Raw!$A:$A,$B$4,Raw!$G:$G,Month!BR$5,Raw!$E:$E,Month!$A15))))</f>
        <v>17679</v>
      </c>
      <c r="BS15" s="58">
        <f>IF($B15="","",IF($C15="Region",SUMIFS(Raw!$H:$H,Raw!$A:$A,$B$4,Raw!$G:$G,Month!BS$5,Raw!$I:$I,Month!$A15),IF($C15="Provider",SUMIFS(Raw!$H:$H,Raw!$A:$A,$B$4,Raw!$G:$G,Month!BS$5,Raw!$C:$C,Month!$A15),SUMIFS(Raw!$H:$H,Raw!$A:$A,$B$4,Raw!$G:$G,Month!BS$5,Raw!$E:$E,Month!$A15))))</f>
        <v>1218</v>
      </c>
      <c r="BT15" s="58">
        <f>IF($B15="","",IF($C15="Region",SUMIFS(Raw!$H:$H,Raw!$A:$A,$B$4,Raw!$G:$G,Month!BT$5,Raw!$I:$I,Month!$A15),IF($C15="Provider",SUMIFS(Raw!$H:$H,Raw!$A:$A,$B$4,Raw!$G:$G,Month!BT$5,Raw!$C:$C,Month!$A15),SUMIFS(Raw!$H:$H,Raw!$A:$A,$B$4,Raw!$G:$G,Month!BT$5,Raw!$E:$E,Month!$A15))))</f>
        <v>8841</v>
      </c>
      <c r="BU15" s="58">
        <f>IF($B15="","",IF($C15="Region",SUMIFS(Raw!$H:$H,Raw!$A:$A,$B$4,Raw!$G:$G,Month!BU$5,Raw!$I:$I,Month!$A15),IF($C15="Provider",SUMIFS(Raw!$H:$H,Raw!$A:$A,$B$4,Raw!$G:$G,Month!BU$5,Raw!$C:$C,Month!$A15),SUMIFS(Raw!$H:$H,Raw!$A:$A,$B$4,Raw!$G:$G,Month!BU$5,Raw!$E:$E,Month!$A15))))</f>
        <v>48525703</v>
      </c>
      <c r="BV15" s="58">
        <f>IF($B15="","",IF($C15="Region",SUMIFS(Raw!$H:$H,Raw!$A:$A,$B$4,Raw!$G:$G,Month!BV$5,Raw!$I:$I,Month!$A15),IF($C15="Provider",SUMIFS(Raw!$H:$H,Raw!$A:$A,$B$4,Raw!$G:$G,Month!BV$5,Raw!$C:$C,Month!$A15),SUMIFS(Raw!$H:$H,Raw!$A:$A,$B$4,Raw!$G:$G,Month!BV$5,Raw!$E:$E,Month!$A15))))</f>
        <v>4665</v>
      </c>
      <c r="BW15" s="58">
        <f>IF($B15="","",IF($C15="Region",SUMIFS(Raw!$H:$H,Raw!$A:$A,$B$4,Raw!$G:$G,Month!BW$5,Raw!$I:$I,Month!$A15),IF($C15="Provider",SUMIFS(Raw!$H:$H,Raw!$A:$A,$B$4,Raw!$G:$G,Month!BW$5,Raw!$C:$C,Month!$A15),SUMIFS(Raw!$H:$H,Raw!$A:$A,$B$4,Raw!$G:$G,Month!BW$5,Raw!$E:$E,Month!$A15))))</f>
        <v>104050</v>
      </c>
      <c r="BX15" s="58">
        <f>IF($B15="","",IF($C15="Region",SUMIFS(Raw!$H:$H,Raw!$A:$A,$B$4,Raw!$G:$G,Month!BX$5,Raw!$I:$I,Month!$A15),IF($C15="Provider",SUMIFS(Raw!$H:$H,Raw!$A:$A,$B$4,Raw!$G:$G,Month!BX$5,Raw!$C:$C,Month!$A15),SUMIFS(Raw!$H:$H,Raw!$A:$A,$B$4,Raw!$G:$G,Month!BX$5,Raw!$E:$E,Month!$A15))))</f>
        <v>69</v>
      </c>
      <c r="BY15" s="58">
        <f>IF($B15="","",IF($C15="Region",SUMIFS(Raw!$H:$H,Raw!$A:$A,$B$4,Raw!$G:$G,Month!BY$5,Raw!$I:$I,Month!$A15),IF($C15="Provider",SUMIFS(Raw!$H:$H,Raw!$A:$A,$B$4,Raw!$G:$G,Month!BY$5,Raw!$C:$C,Month!$A15),SUMIFS(Raw!$H:$H,Raw!$A:$A,$B$4,Raw!$G:$G,Month!BY$5,Raw!$E:$E,Month!$A15))))</f>
        <v>54554</v>
      </c>
      <c r="BZ15" s="58">
        <f>IF($B15="","",IF($C15="Region",SUMIFS(Raw!$H:$H,Raw!$A:$A,$B$4,Raw!$G:$G,Month!BZ$5,Raw!$I:$I,Month!$A15),IF($C15="Provider",SUMIFS(Raw!$H:$H,Raw!$A:$A,$B$4,Raw!$G:$G,Month!BZ$5,Raw!$C:$C,Month!$A15),SUMIFS(Raw!$H:$H,Raw!$A:$A,$B$4,Raw!$G:$G,Month!BZ$5,Raw!$E:$E,Month!$A15))))</f>
        <v>46534</v>
      </c>
      <c r="CA15" s="58">
        <f>IF($B15="","",IF($C15="Region",SUMIFS(Raw!$H:$H,Raw!$A:$A,$B$4,Raw!$G:$G,Month!CA$5,Raw!$I:$I,Month!$A15),IF($C15="Provider",SUMIFS(Raw!$H:$H,Raw!$A:$A,$B$4,Raw!$G:$G,Month!CA$5,Raw!$C:$C,Month!$A15),SUMIFS(Raw!$H:$H,Raw!$A:$A,$B$4,Raw!$G:$G,Month!CA$5,Raw!$E:$E,Month!$A15))))</f>
        <v>39662</v>
      </c>
      <c r="CB15" s="58">
        <f>IF($B15="","",IF($C15="Region",SUMIFS(Raw!$H:$H,Raw!$A:$A,$B$4,Raw!$G:$G,Month!CB$5,Raw!$I:$I,Month!$A15),IF($C15="Provider",SUMIFS(Raw!$H:$H,Raw!$A:$A,$B$4,Raw!$G:$G,Month!CB$5,Raw!$C:$C,Month!$A15),SUMIFS(Raw!$H:$H,Raw!$A:$A,$B$4,Raw!$G:$G,Month!CB$5,Raw!$E:$E,Month!$A15))))</f>
        <v>19825</v>
      </c>
      <c r="CC15" s="58">
        <f>IF($B15="","",IF($C15="Region",SUMIFS(Raw!$H:$H,Raw!$A:$A,$B$4,Raw!$G:$G,Month!CC$5,Raw!$I:$I,Month!$A15),IF($C15="Provider",SUMIFS(Raw!$H:$H,Raw!$A:$A,$B$4,Raw!$G:$G,Month!CC$5,Raw!$C:$C,Month!$A15),SUMIFS(Raw!$H:$H,Raw!$A:$A,$B$4,Raw!$G:$G,Month!CC$5,Raw!$E:$E,Month!$A15))))</f>
        <v>42420</v>
      </c>
      <c r="CD15" s="58">
        <f>IF($B15="","",IF($C15="Region",SUMIFS(Raw!$H:$H,Raw!$A:$A,$B$4,Raw!$G:$G,Month!CD$5,Raw!$I:$I,Month!$A15),IF($C15="Provider",SUMIFS(Raw!$H:$H,Raw!$A:$A,$B$4,Raw!$G:$G,Month!CD$5,Raw!$C:$C,Month!$A15),SUMIFS(Raw!$H:$H,Raw!$A:$A,$B$4,Raw!$G:$G,Month!CD$5,Raw!$E:$E,Month!$A15))))</f>
        <v>3344</v>
      </c>
      <c r="CE15" s="58">
        <f>IF($B15="","",IF($C15="Region",SUMIFS(Raw!$H:$H,Raw!$A:$A,$B$4,Raw!$G:$G,Month!CE$5,Raw!$I:$I,Month!$A15),IF($C15="Provider",SUMIFS(Raw!$H:$H,Raw!$A:$A,$B$4,Raw!$G:$G,Month!CE$5,Raw!$C:$C,Month!$A15),SUMIFS(Raw!$H:$H,Raw!$A:$A,$B$4,Raw!$G:$G,Month!CE$5,Raw!$E:$E,Month!$A15))))</f>
        <v>14724</v>
      </c>
      <c r="CF15" s="58">
        <f>IF($B15="","",IF($C15="Region",SUMIFS(Raw!$H:$H,Raw!$A:$A,$B$4,Raw!$G:$G,Month!CF$5,Raw!$I:$I,Month!$A15),IF($C15="Provider",SUMIFS(Raw!$H:$H,Raw!$A:$A,$B$4,Raw!$G:$G,Month!CF$5,Raw!$C:$C,Month!$A15),SUMIFS(Raw!$H:$H,Raw!$A:$A,$B$4,Raw!$G:$G,Month!CF$5,Raw!$E:$E,Month!$A15))))</f>
        <v>10989</v>
      </c>
      <c r="CG15" s="58">
        <f>IF($B15="","",IF($C15="Region",SUMIFS(Raw!$H:$H,Raw!$A:$A,$B$4,Raw!$G:$G,Month!CG$5,Raw!$I:$I,Month!$A15),IF($C15="Provider",SUMIFS(Raw!$H:$H,Raw!$A:$A,$B$4,Raw!$G:$G,Month!CG$5,Raw!$C:$C,Month!$A15),SUMIFS(Raw!$H:$H,Raw!$A:$A,$B$4,Raw!$G:$G,Month!CG$5,Raw!$E:$E,Month!$A15))))</f>
        <v>22509</v>
      </c>
      <c r="CH15" s="58">
        <f>IF($B15="","",IF($C15="Region",SUMIFS(Raw!$H:$H,Raw!$A:$A,$B$4,Raw!$G:$G,Month!CH$5,Raw!$I:$I,Month!$A15),IF($C15="Provider",SUMIFS(Raw!$H:$H,Raw!$A:$A,$B$4,Raw!$G:$G,Month!CH$5,Raw!$C:$C,Month!$A15),SUMIFS(Raw!$H:$H,Raw!$A:$A,$B$4,Raw!$G:$G,Month!CH$5,Raw!$E:$E,Month!$A15))))</f>
        <v>9793</v>
      </c>
      <c r="CI15" s="58">
        <f>IF($B15="","",IF($C15="Region",SUMIFS(Raw!$H:$H,Raw!$A:$A,$B$4,Raw!$G:$G,Month!CI$5,Raw!$I:$I,Month!$A15),IF($C15="Provider",SUMIFS(Raw!$H:$H,Raw!$A:$A,$B$4,Raw!$G:$G,Month!CI$5,Raw!$C:$C,Month!$A15),SUMIFS(Raw!$H:$H,Raw!$A:$A,$B$4,Raw!$G:$G,Month!CI$5,Raw!$E:$E,Month!$A15))))</f>
        <v>1</v>
      </c>
      <c r="CJ15" s="58">
        <f>IF($B15="","",IF($C15="Region",SUMIFS(Raw!$H:$H,Raw!$A:$A,$B$4,Raw!$G:$G,Month!CJ$5,Raw!$I:$I,Month!$A15),IF($C15="Provider",SUMIFS(Raw!$H:$H,Raw!$A:$A,$B$4,Raw!$G:$G,Month!CJ$5,Raw!$C:$C,Month!$A15),SUMIFS(Raw!$H:$H,Raw!$A:$A,$B$4,Raw!$G:$G,Month!CJ$5,Raw!$E:$E,Month!$A15))))</f>
        <v>0</v>
      </c>
      <c r="CK15" s="58">
        <f>IF($B15="","",IF($C15="Region",SUMIFS(Raw!$H:$H,Raw!$A:$A,$B$4,Raw!$G:$G,Month!CK$5,Raw!$I:$I,Month!$A15),IF($C15="Provider",SUMIFS(Raw!$H:$H,Raw!$A:$A,$B$4,Raw!$G:$G,Month!CK$5,Raw!$C:$C,Month!$A15),SUMIFS(Raw!$H:$H,Raw!$A:$A,$B$4,Raw!$G:$G,Month!CK$5,Raw!$E:$E,Month!$A15))))</f>
        <v>0</v>
      </c>
      <c r="CL15" s="58">
        <f>IF($B15="","",IF($C15="Region",SUMIFS(Raw!$H:$H,Raw!$A:$A,$B$4,Raw!$G:$G,Month!CL$5,Raw!$I:$I,Month!$A15),IF($C15="Provider",SUMIFS(Raw!$H:$H,Raw!$A:$A,$B$4,Raw!$G:$G,Month!CL$5,Raw!$C:$C,Month!$A15),SUMIFS(Raw!$H:$H,Raw!$A:$A,$B$4,Raw!$G:$G,Month!CL$5,Raw!$E:$E,Month!$A15))))</f>
        <v>0</v>
      </c>
      <c r="CM15" s="58">
        <f>IF($B15="","",IF($C15="Region",SUMIFS(Raw!$H:$H,Raw!$A:$A,$B$4,Raw!$G:$G,Month!CM$5,Raw!$I:$I,Month!$A15),IF($C15="Provider",SUMIFS(Raw!$H:$H,Raw!$A:$A,$B$4,Raw!$G:$G,Month!CM$5,Raw!$C:$C,Month!$A15),SUMIFS(Raw!$H:$H,Raw!$A:$A,$B$4,Raw!$G:$G,Month!CM$5,Raw!$E:$E,Month!$A15))))</f>
        <v>2583</v>
      </c>
      <c r="CN15" s="58">
        <f>IF($B15="","",IF($C15="Region",SUMIFS(Raw!$H:$H,Raw!$A:$A,$B$4,Raw!$G:$G,Month!CN$5,Raw!$I:$I,Month!$A15),IF($C15="Provider",SUMIFS(Raw!$H:$H,Raw!$A:$A,$B$4,Raw!$G:$G,Month!CN$5,Raw!$C:$C,Month!$A15),SUMIFS(Raw!$H:$H,Raw!$A:$A,$B$4,Raw!$G:$G,Month!CN$5,Raw!$E:$E,Month!$A15))))</f>
        <v>3914</v>
      </c>
      <c r="CO15" s="58">
        <f>IF($B15="","",IF($C15="Region",SUMIFS(Raw!$H:$H,Raw!$A:$A,$B$4,Raw!$G:$G,Month!CO$5,Raw!$I:$I,Month!$A15),IF($C15="Provider",SUMIFS(Raw!$H:$H,Raw!$A:$A,$B$4,Raw!$G:$G,Month!CO$5,Raw!$C:$C,Month!$A15),SUMIFS(Raw!$H:$H,Raw!$A:$A,$B$4,Raw!$G:$G,Month!CO$5,Raw!$E:$E,Month!$A15))))</f>
        <v>5080</v>
      </c>
      <c r="CP15" s="58">
        <f>IF($B15="","",IF($C15="Region",SUMIFS(Raw!$H:$H,Raw!$A:$A,$B$4,Raw!$G:$G,Month!CP$5,Raw!$I:$I,Month!$A15),IF($C15="Provider",SUMIFS(Raw!$H:$H,Raw!$A:$A,$B$4,Raw!$G:$G,Month!CP$5,Raw!$C:$C,Month!$A15),SUMIFS(Raw!$H:$H,Raw!$A:$A,$B$4,Raw!$G:$G,Month!CP$5,Raw!$E:$E,Month!$A15))))</f>
        <v>4389</v>
      </c>
      <c r="CQ15" s="58">
        <f>IF($B15="","",IF($C15="Region",SUMIFS(Raw!$H:$H,Raw!$A:$A,$B$4,Raw!$G:$G,Month!CQ$5,Raw!$I:$I,Month!$A15),IF($C15="Provider",SUMIFS(Raw!$H:$H,Raw!$A:$A,$B$4,Raw!$G:$G,Month!CQ$5,Raw!$C:$C,Month!$A15),SUMIFS(Raw!$H:$H,Raw!$A:$A,$B$4,Raw!$G:$G,Month!CQ$5,Raw!$E:$E,Month!$A15))))</f>
        <v>407</v>
      </c>
      <c r="CR15" s="58">
        <f>IF($B15="","",IF($C15="Region",SUMIFS(Raw!$H:$H,Raw!$A:$A,$B$4,Raw!$G:$G,Month!CR$5,Raw!$I:$I,Month!$A15),IF($C15="Provider",SUMIFS(Raw!$H:$H,Raw!$A:$A,$B$4,Raw!$G:$G,Month!CR$5,Raw!$C:$C,Month!$A15),SUMIFS(Raw!$H:$H,Raw!$A:$A,$B$4,Raw!$G:$G,Month!CR$5,Raw!$E:$E,Month!$A15))))</f>
        <v>268</v>
      </c>
      <c r="CS15" s="58">
        <f>IF($B15="","",IF($C15="Region",SUMIFS(Raw!$H:$H,Raw!$A:$A,$B$4,Raw!$G:$G,Month!CS$5,Raw!$I:$I,Month!$A15),IF($C15="Provider",SUMIFS(Raw!$H:$H,Raw!$A:$A,$B$4,Raw!$G:$G,Month!CS$5,Raw!$C:$C,Month!$A15),SUMIFS(Raw!$H:$H,Raw!$A:$A,$B$4,Raw!$G:$G,Month!CS$5,Raw!$E:$E,Month!$A15))))</f>
        <v>434</v>
      </c>
      <c r="CT15" s="58">
        <f>IF($B15="","",IF($C15="Region",SUMIFS(Raw!$H:$H,Raw!$A:$A,$B$4,Raw!$G:$G,Month!CT$5,Raw!$I:$I,Month!$A15),IF($C15="Provider",SUMIFS(Raw!$H:$H,Raw!$A:$A,$B$4,Raw!$G:$G,Month!CT$5,Raw!$C:$C,Month!$A15),SUMIFS(Raw!$H:$H,Raw!$A:$A,$B$4,Raw!$G:$G,Month!CT$5,Raw!$E:$E,Month!$A15))))</f>
        <v>238</v>
      </c>
      <c r="CU15" s="58">
        <f>IF($B15="","",IF($C15="Region",SUMIFS(Raw!$H:$H,Raw!$A:$A,$B$4,Raw!$G:$G,Month!CU$5,Raw!$I:$I,Month!$A15),IF($C15="Provider",SUMIFS(Raw!$H:$H,Raw!$A:$A,$B$4,Raw!$G:$G,Month!CU$5,Raw!$C:$C,Month!$A15),SUMIFS(Raw!$H:$H,Raw!$A:$A,$B$4,Raw!$G:$G,Month!CU$5,Raw!$E:$E,Month!$A15))))</f>
        <v>2344</v>
      </c>
      <c r="CV15" s="58">
        <f>IF($B15="","",IF($C15="Region",SUMIFS(Raw!$H:$H,Raw!$A:$A,$B$4,Raw!$G:$G,Month!CV$5,Raw!$I:$I,Month!$A15),IF($C15="Provider",SUMIFS(Raw!$H:$H,Raw!$A:$A,$B$4,Raw!$G:$G,Month!CV$5,Raw!$C:$C,Month!$A15),SUMIFS(Raw!$H:$H,Raw!$A:$A,$B$4,Raw!$G:$G,Month!CV$5,Raw!$E:$E,Month!$A15))))</f>
        <v>2031</v>
      </c>
      <c r="CW15" s="58">
        <f>IF($B15="","",IF($C15="Region",SUMIFS(Raw!$H:$H,Raw!$A:$A,$B$4,Raw!$G:$G,Month!CW$5,Raw!$I:$I,Month!$A15),IF($C15="Provider",SUMIFS(Raw!$H:$H,Raw!$A:$A,$B$4,Raw!$G:$G,Month!CW$5,Raw!$C:$C,Month!$A15),SUMIFS(Raw!$H:$H,Raw!$A:$A,$B$4,Raw!$G:$G,Month!CW$5,Raw!$E:$E,Month!$A15))))</f>
        <v>6467</v>
      </c>
      <c r="CX15" s="58">
        <f>IF($B15="","",IF($C15="Region",SUMIFS(Raw!$H:$H,Raw!$A:$A,$B$4,Raw!$G:$G,Month!CX$5,Raw!$I:$I,Month!$A15),IF($C15="Provider",SUMIFS(Raw!$H:$H,Raw!$A:$A,$B$4,Raw!$G:$G,Month!CX$5,Raw!$C:$C,Month!$A15),SUMIFS(Raw!$H:$H,Raw!$A:$A,$B$4,Raw!$G:$G,Month!CX$5,Raw!$E:$E,Month!$A15))))</f>
        <v>4050</v>
      </c>
      <c r="CY15" s="58">
        <f>IF($B15="","",IF($C15="Region",SUMIFS(Raw!$H:$H,Raw!$A:$A,$B$4,Raw!$G:$G,Month!CY$5,Raw!$I:$I,Month!$A15),IF($C15="Provider",SUMIFS(Raw!$H:$H,Raw!$A:$A,$B$4,Raw!$G:$G,Month!CY$5,Raw!$C:$C,Month!$A15),SUMIFS(Raw!$H:$H,Raw!$A:$A,$B$4,Raw!$G:$G,Month!CY$5,Raw!$E:$E,Month!$A15))))</f>
        <v>219</v>
      </c>
      <c r="CZ15" s="58">
        <f>IF($B15="","",IF($C15="Region",SUMIFS(Raw!$H:$H,Raw!$A:$A,$B$4,Raw!$G:$G,Month!CZ$5,Raw!$I:$I,Month!$A15),IF($C15="Provider",SUMIFS(Raw!$H:$H,Raw!$A:$A,$B$4,Raw!$G:$G,Month!CZ$5,Raw!$C:$C,Month!$A15),SUMIFS(Raw!$H:$H,Raw!$A:$A,$B$4,Raw!$G:$G,Month!CZ$5,Raw!$E:$E,Month!$A15))))</f>
        <v>107</v>
      </c>
      <c r="DA15" s="58">
        <f>IF($B15="","",IF($C15="Region",SUMIFS(Raw!$H:$H,Raw!$A:$A,$B$4,Raw!$G:$G,Month!DA$5,Raw!$I:$I,Month!$A15),IF($C15="Provider",SUMIFS(Raw!$H:$H,Raw!$A:$A,$B$4,Raw!$G:$G,Month!DA$5,Raw!$C:$C,Month!$A15),SUMIFS(Raw!$H:$H,Raw!$A:$A,$B$4,Raw!$G:$G,Month!DA$5,Raw!$E:$E,Month!$A15))))</f>
        <v>191</v>
      </c>
      <c r="DB15" s="58">
        <f>IF($B15="","",IF($C15="Region",SUMIFS(Raw!$H:$H,Raw!$A:$A,$B$4,Raw!$G:$G,Month!DB$5,Raw!$I:$I,Month!$A15),IF($C15="Provider",SUMIFS(Raw!$H:$H,Raw!$A:$A,$B$4,Raw!$G:$G,Month!DB$5,Raw!$C:$C,Month!$A15),SUMIFS(Raw!$H:$H,Raw!$A:$A,$B$4,Raw!$G:$G,Month!DB$5,Raw!$E:$E,Month!$A15))))</f>
        <v>36</v>
      </c>
      <c r="DC15" s="58">
        <f>IF($B15="","",IF($C15="Region",SUMIFS(Raw!$H:$H,Raw!$A:$A,$B$4,Raw!$G:$G,Month!DC$5,Raw!$I:$I,Month!$A15),IF($C15="Provider",SUMIFS(Raw!$H:$H,Raw!$A:$A,$B$4,Raw!$G:$G,Month!DC$5,Raw!$C:$C,Month!$A15),SUMIFS(Raw!$H:$H,Raw!$A:$A,$B$4,Raw!$G:$G,Month!DC$5,Raw!$E:$E,Month!$A15))))</f>
        <v>110</v>
      </c>
      <c r="DD15" s="58">
        <f>IF($B15="","",IF($C15="Region",SUMIFS(Raw!$H:$H,Raw!$A:$A,$B$4,Raw!$G:$G,Month!DD$5,Raw!$I:$I,Month!$A15),IF($C15="Provider",SUMIFS(Raw!$H:$H,Raw!$A:$A,$B$4,Raw!$G:$G,Month!DD$5,Raw!$C:$C,Month!$A15),SUMIFS(Raw!$H:$H,Raw!$A:$A,$B$4,Raw!$G:$G,Month!DD$5,Raw!$E:$E,Month!$A15))))</f>
        <v>58</v>
      </c>
      <c r="DE15" s="58">
        <f>IF($B15="","",IF($C15="Region",SUMIFS(Raw!$H:$H,Raw!$A:$A,$B$4,Raw!$G:$G,Month!DE$5,Raw!$I:$I,Month!$A15),IF($C15="Provider",SUMIFS(Raw!$H:$H,Raw!$A:$A,$B$4,Raw!$G:$G,Month!DE$5,Raw!$C:$C,Month!$A15),SUMIFS(Raw!$H:$H,Raw!$A:$A,$B$4,Raw!$G:$G,Month!DE$5,Raw!$E:$E,Month!$A15))))</f>
        <v>469</v>
      </c>
      <c r="DF15" s="58">
        <f>IF($B15="","",IF($C15="Region",SUMIFS(Raw!$H:$H,Raw!$A:$A,$B$4,Raw!$G:$G,Month!DF$5,Raw!$I:$I,Month!$A15),IF($C15="Provider",SUMIFS(Raw!$H:$H,Raw!$A:$A,$B$4,Raw!$G:$G,Month!DF$5,Raw!$C:$C,Month!$A15),SUMIFS(Raw!$H:$H,Raw!$A:$A,$B$4,Raw!$G:$G,Month!DF$5,Raw!$E:$E,Month!$A15))))</f>
        <v>340</v>
      </c>
      <c r="DG15" s="58">
        <f>IF($B15="","",IF($C15="Region",SUMIFS(Raw!$H:$H,Raw!$A:$A,$B$4,Raw!$G:$G,Month!DG$5,Raw!$I:$I,Month!$A15),IF($C15="Provider",SUMIFS(Raw!$H:$H,Raw!$A:$A,$B$4,Raw!$G:$G,Month!DG$5,Raw!$C:$C,Month!$A15),SUMIFS(Raw!$H:$H,Raw!$A:$A,$B$4,Raw!$G:$G,Month!DG$5,Raw!$E:$E,Month!$A15))))</f>
        <v>0</v>
      </c>
      <c r="DH15" s="58">
        <f>IF($B15="","",IF($C15="Region",SUMIFS(Raw!$H:$H,Raw!$A:$A,$B$4,Raw!$G:$G,Month!DH$5,Raw!$I:$I,Month!$A15),IF($C15="Provider",SUMIFS(Raw!$H:$H,Raw!$A:$A,$B$4,Raw!$G:$G,Month!DH$5,Raw!$C:$C,Month!$A15),SUMIFS(Raw!$H:$H,Raw!$A:$A,$B$4,Raw!$G:$G,Month!DH$5,Raw!$E:$E,Month!$A15))))</f>
        <v>0</v>
      </c>
      <c r="DI15" s="58">
        <f>IF($B15="","",IF($C15="Region",SUMIFS(Raw!$H:$H,Raw!$A:$A,$B$4,Raw!$G:$G,Month!DI$5,Raw!$I:$I,Month!$A15),IF($C15="Provider",SUMIFS(Raw!$H:$H,Raw!$A:$A,$B$4,Raw!$G:$G,Month!DI$5,Raw!$C:$C,Month!$A15),SUMIFS(Raw!$H:$H,Raw!$A:$A,$B$4,Raw!$G:$G,Month!DI$5,Raw!$E:$E,Month!$A15))))</f>
        <v>152</v>
      </c>
      <c r="DJ15" s="58">
        <f>IF($B15="","",IF($C15="Region",SUMIFS(Raw!$H:$H,Raw!$A:$A,$B$4,Raw!$G:$G,Month!DJ$5,Raw!$I:$I,Month!$A15),IF($C15="Provider",SUMIFS(Raw!$H:$H,Raw!$A:$A,$B$4,Raw!$G:$G,Month!DJ$5,Raw!$C:$C,Month!$A15),SUMIFS(Raw!$H:$H,Raw!$A:$A,$B$4,Raw!$G:$G,Month!DJ$5,Raw!$E:$E,Month!$A15))))</f>
        <v>119</v>
      </c>
      <c r="DK15" s="58">
        <f>IF($B15="","",IF($C15="Region",SUMIFS(Raw!$H:$H,Raw!$A:$A,$B$4,Raw!$G:$G,Month!DK$5,Raw!$I:$I,Month!$A15),IF($C15="Provider",SUMIFS(Raw!$H:$H,Raw!$A:$A,$B$4,Raw!$G:$G,Month!DK$5,Raw!$C:$C,Month!$A15),SUMIFS(Raw!$H:$H,Raw!$A:$A,$B$4,Raw!$G:$G,Month!DK$5,Raw!$E:$E,Month!$A15))))</f>
        <v>2</v>
      </c>
      <c r="DL15" s="58">
        <f>IF($B15="","",IF($C15="Region",SUMIFS(Raw!$H:$H,Raw!$A:$A,$B$4,Raw!$G:$G,Month!DL$5,Raw!$I:$I,Month!$A15),IF($C15="Provider",SUMIFS(Raw!$H:$H,Raw!$A:$A,$B$4,Raw!$G:$G,Month!DL$5,Raw!$C:$C,Month!$A15),SUMIFS(Raw!$H:$H,Raw!$A:$A,$B$4,Raw!$G:$G,Month!DL$5,Raw!$E:$E,Month!$A15))))</f>
        <v>0</v>
      </c>
      <c r="DM15" s="58">
        <f>IF($B15="","",IF($C15="Region",SUMIFS(Raw!$H:$H,Raw!$A:$A,$B$4,Raw!$G:$G,Month!DM$5,Raw!$I:$I,Month!$A15),IF($C15="Provider",SUMIFS(Raw!$H:$H,Raw!$A:$A,$B$4,Raw!$G:$G,Month!DM$5,Raw!$C:$C,Month!$A15),SUMIFS(Raw!$H:$H,Raw!$A:$A,$B$4,Raw!$G:$G,Month!DM$5,Raw!$E:$E,Month!$A15))))</f>
        <v>651</v>
      </c>
      <c r="DN15" s="58">
        <f>IF($B15="","",IF($C15="Region",SUMIFS(Raw!$H:$H,Raw!$A:$A,$B$4,Raw!$G:$G,Month!DN$5,Raw!$I:$I,Month!$A15),IF($C15="Provider",SUMIFS(Raw!$H:$H,Raw!$A:$A,$B$4,Raw!$G:$G,Month!DN$5,Raw!$C:$C,Month!$A15),SUMIFS(Raw!$H:$H,Raw!$A:$A,$B$4,Raw!$G:$G,Month!DN$5,Raw!$E:$E,Month!$A15))))</f>
        <v>651</v>
      </c>
    </row>
    <row r="16" spans="1:118" ht="14.5" x14ac:dyDescent="0.25">
      <c r="A16" s="5" t="str">
        <f>IF(Refs!A10="","",Refs!A10)</f>
        <v>Y58</v>
      </c>
      <c r="B16" s="23" t="str">
        <f>IF(Refs!B10="","",Refs!B10)</f>
        <v>South West</v>
      </c>
      <c r="C16" s="13" t="str">
        <f>IF(Refs!D4="","",Refs!D4)</f>
        <v>Region</v>
      </c>
      <c r="D16" s="58">
        <f>IF($B16="","",IF($C16="Region",SUMIFS(Raw!$H:$H,Raw!$A:$A,$B$4,Raw!$G:$G,Month!D$5,Raw!$I:$I,Month!$A16),IF($C16="Provider",SUMIFS(Raw!$H:$H,Raw!$A:$A,$B$4,Raw!$G:$G,Month!D$5,Raw!$C:$C,Month!$A16),SUMIFS(Raw!$H:$H,Raw!$A:$A,$B$4,Raw!$G:$G,Month!D$5,Raw!$E:$E,Month!$A16))))</f>
        <v>207348</v>
      </c>
      <c r="E16" s="58">
        <f>IF($B16="","",IF($C16="Region",SUMIFS(Raw!$H:$H,Raw!$A:$A,$B$4,Raw!$G:$G,Month!E$5,Raw!$I:$I,Month!$A16),IF($C16="Provider",SUMIFS(Raw!$H:$H,Raw!$A:$A,$B$4,Raw!$G:$G,Month!E$5,Raw!$C:$C,Month!$A16),SUMIFS(Raw!$H:$H,Raw!$A:$A,$B$4,Raw!$G:$G,Month!E$5,Raw!$E:$E,Month!$A16))))</f>
        <v>155837</v>
      </c>
      <c r="F16" s="58">
        <f>IF($B16="","",IF($C16="Region",SUMIFS(Raw!$H:$H,Raw!$A:$A,$B$4,Raw!$G:$G,Month!F$5,Raw!$I:$I,Month!$A16),IF($C16="Provider",SUMIFS(Raw!$H:$H,Raw!$A:$A,$B$4,Raw!$G:$G,Month!F$5,Raw!$C:$C,Month!$A16),SUMIFS(Raw!$H:$H,Raw!$A:$A,$B$4,Raw!$G:$G,Month!F$5,Raw!$E:$E,Month!$A16))))</f>
        <v>183006</v>
      </c>
      <c r="G16" s="58">
        <f>IF($B16="","",IF($C16="Region",SUMIFS(Raw!$H:$H,Raw!$A:$A,$B$4,Raw!$G:$G,Month!G$5,Raw!$I:$I,Month!$A16),IF($C16="Provider",SUMIFS(Raw!$H:$H,Raw!$A:$A,$B$4,Raw!$G:$G,Month!G$5,Raw!$C:$C,Month!$A16),SUMIFS(Raw!$H:$H,Raw!$A:$A,$B$4,Raw!$G:$G,Month!G$5,Raw!$E:$E,Month!$A16))))</f>
        <v>3820</v>
      </c>
      <c r="H16" s="58">
        <f>IF($B16="","",IF($C16="Region",SUMIFS(Raw!$H:$H,Raw!$A:$A,$B$4,Raw!$G:$G,Month!H$5,Raw!$I:$I,Month!$A16),IF($C16="Provider",SUMIFS(Raw!$H:$H,Raw!$A:$A,$B$4,Raw!$G:$G,Month!H$5,Raw!$C:$C,Month!$A16),SUMIFS(Raw!$H:$H,Raw!$A:$A,$B$4,Raw!$G:$G,Month!H$5,Raw!$E:$E,Month!$A16))))</f>
        <v>23319</v>
      </c>
      <c r="I16" s="58">
        <f>IF($B16="","",IF($C16="Region",SUMIFS(Raw!$H:$H,Raw!$A:$A,$B$4,Raw!$G:$G,Month!I$5,Raw!$I:$I,Month!$A16),IF($C16="Provider",SUMIFS(Raw!$H:$H,Raw!$A:$A,$B$4,Raw!$G:$G,Month!I$5,Raw!$C:$C,Month!$A16),SUMIFS(Raw!$H:$H,Raw!$A:$A,$B$4,Raw!$G:$G,Month!I$5,Raw!$E:$E,Month!$A16))))</f>
        <v>197</v>
      </c>
      <c r="J16" s="58">
        <f>IF($B16="","",IF($C16="Region",SUMIFS(Raw!$H:$H,Raw!$A:$A,$B$4,Raw!$G:$G,Month!J$5,Raw!$I:$I,Month!$A16),IF($C16="Provider",SUMIFS(Raw!$H:$H,Raw!$A:$A,$B$4,Raw!$G:$G,Month!J$5,Raw!$C:$C,Month!$A16),SUMIFS(Raw!$H:$H,Raw!$A:$A,$B$4,Raw!$G:$G,Month!J$5,Raw!$E:$E,Month!$A16))))</f>
        <v>127087</v>
      </c>
      <c r="K16" s="58">
        <f>IF($B16="","",IF($C16="Region",SUMIFS(Raw!$H:$H,Raw!$A:$A,$B$4,Raw!$G:$G,Month!K$5,Raw!$I:$I,Month!$A16),IF($C16="Provider",SUMIFS(Raw!$H:$H,Raw!$A:$A,$B$4,Raw!$G:$G,Month!K$5,Raw!$C:$C,Month!$A16),SUMIFS(Raw!$H:$H,Raw!$A:$A,$B$4,Raw!$G:$G,Month!K$5,Raw!$E:$E,Month!$A16))))</f>
        <v>20745</v>
      </c>
      <c r="L16" s="58">
        <f>IF($B16="","",IF($C16="Region",SUMIFS(Raw!$H:$H,Raw!$A:$A,$B$4,Raw!$G:$G,Month!L$5,Raw!$I:$I,Month!$A16),IF($C16="Provider",SUMIFS(Raw!$H:$H,Raw!$A:$A,$B$4,Raw!$G:$G,Month!L$5,Raw!$C:$C,Month!$A16),SUMIFS(Raw!$H:$H,Raw!$A:$A,$B$4,Raw!$G:$G,Month!L$5,Raw!$E:$E,Month!$A16))))</f>
        <v>9255</v>
      </c>
      <c r="M16" s="58">
        <f>IF($B16="","",IF($C16="Region",SUMIFS(Raw!$H:$H,Raw!$A:$A,$B$4,Raw!$G:$G,Month!M$5,Raw!$I:$I,Month!$A16),IF($C16="Provider",SUMIFS(Raw!$H:$H,Raw!$A:$A,$B$4,Raw!$G:$G,Month!M$5,Raw!$C:$C,Month!$A16),SUMIFS(Raw!$H:$H,Raw!$A:$A,$B$4,Raw!$G:$G,Month!M$5,Raw!$E:$E,Month!$A16))))</f>
        <v>2404</v>
      </c>
      <c r="N16" s="58">
        <f>IF($B16="","",IF($C16="Region",SUMIFS(Raw!$H:$H,Raw!$A:$A,$B$4,Raw!$G:$G,Month!N$5,Raw!$I:$I,Month!$A16),IF($C16="Provider",SUMIFS(Raw!$H:$H,Raw!$A:$A,$B$4,Raw!$G:$G,Month!N$5,Raw!$C:$C,Month!$A16),SUMIFS(Raw!$H:$H,Raw!$A:$A,$B$4,Raw!$G:$G,Month!N$5,Raw!$E:$E,Month!$A16))))</f>
        <v>9086</v>
      </c>
      <c r="O16" s="58">
        <f>IF($B16="","",IF($C16="Region",SUMIFS(Raw!$H:$H,Raw!$A:$A,$B$4,Raw!$G:$G,Month!O$5,Raw!$I:$I,Month!$A16),IF($C16="Provider",SUMIFS(Raw!$H:$H,Raw!$A:$A,$B$4,Raw!$G:$G,Month!O$5,Raw!$C:$C,Month!$A16),SUMIFS(Raw!$H:$H,Raw!$A:$A,$B$4,Raw!$G:$G,Month!O$5,Raw!$E:$E,Month!$A16))))</f>
        <v>18414392</v>
      </c>
      <c r="P16" s="201"/>
      <c r="Q16" s="201"/>
      <c r="R16" s="58">
        <f>IF($B16="","",IF($C16="Region",SUMIFS(Raw!$H:$H,Raw!$A:$A,$B$4,Raw!$G:$G,Month!R$5,Raw!$I:$I,Month!$A16),IF($C16="Provider",SUMIFS(Raw!$H:$H,Raw!$A:$A,$B$4,Raw!$G:$G,Month!R$5,Raw!$C:$C,Month!$A16),SUMIFS(Raw!$H:$H,Raw!$A:$A,$B$4,Raw!$G:$G,Month!R$5,Raw!$E:$E,Month!$A16))))</f>
        <v>3108190</v>
      </c>
      <c r="S16" s="58">
        <f>IF($B16="","",IF($C16="Region",SUMIFS(Raw!$H:$H,Raw!$A:$A,$B$4,Raw!$G:$G,Month!S$5,Raw!$I:$I,Month!$A16),IF($C16="Provider",SUMIFS(Raw!$H:$H,Raw!$A:$A,$B$4,Raw!$G:$G,Month!S$5,Raw!$C:$C,Month!$A16),SUMIFS(Raw!$H:$H,Raw!$A:$A,$B$4,Raw!$G:$G,Month!S$5,Raw!$E:$E,Month!$A16))))</f>
        <v>71586</v>
      </c>
      <c r="T16" s="58">
        <f>IF($B16="","",IF($C16="Region",SUMIFS(Raw!$H:$H,Raw!$A:$A,$B$4,Raw!$G:$G,Month!T$5,Raw!$I:$I,Month!$A16),IF($C16="Provider",SUMIFS(Raw!$H:$H,Raw!$A:$A,$B$4,Raw!$G:$G,Month!T$5,Raw!$C:$C,Month!$A16),SUMIFS(Raw!$H:$H,Raw!$A:$A,$B$4,Raw!$G:$G,Month!T$5,Raw!$E:$E,Month!$A16))))</f>
        <v>396153237</v>
      </c>
      <c r="U16" s="58">
        <f>IF($B16="","",IF($C16="Region",SUMIFS(Raw!$H:$H,Raw!$A:$A,$B$4,Raw!$G:$G,Month!U$5,Raw!$I:$I,Month!$A16),IF($C16="Provider",SUMIFS(Raw!$H:$H,Raw!$A:$A,$B$4,Raw!$G:$G,Month!U$5,Raw!$C:$C,Month!$A16),SUMIFS(Raw!$H:$H,Raw!$A:$A,$B$4,Raw!$G:$G,Month!U$5,Raw!$E:$E,Month!$A16))))</f>
        <v>157961</v>
      </c>
      <c r="V16" s="58">
        <f>IF($B16="","",IF($C16="Region",SUMIFS(Raw!$H:$H,Raw!$A:$A,$B$4,Raw!$G:$G,Month!V$5,Raw!$I:$I,Month!$A16),IF($C16="Provider",SUMIFS(Raw!$H:$H,Raw!$A:$A,$B$4,Raw!$G:$G,Month!V$5,Raw!$C:$C,Month!$A16),SUMIFS(Raw!$H:$H,Raw!$A:$A,$B$4,Raw!$G:$G,Month!V$5,Raw!$E:$E,Month!$A16))))</f>
        <v>359</v>
      </c>
      <c r="W16" s="58">
        <f>IF($B16="","",IF($C16="Region",SUMIFS(Raw!$H:$H,Raw!$A:$A,$B$4,Raw!$G:$G,Month!W$5,Raw!$I:$I,Month!$A16),IF($C16="Provider",SUMIFS(Raw!$H:$H,Raw!$A:$A,$B$4,Raw!$G:$G,Month!W$5,Raw!$C:$C,Month!$A16),SUMIFS(Raw!$H:$H,Raw!$A:$A,$B$4,Raw!$G:$G,Month!W$5,Raw!$E:$E,Month!$A16))))</f>
        <v>81698</v>
      </c>
      <c r="X16" s="58">
        <f>IF($B16="","",IF($C16="Region",SUMIFS(Raw!$H:$H,Raw!$A:$A,$B$4,Raw!$G:$G,Month!X$5,Raw!$I:$I,Month!$A16),IF($C16="Provider",SUMIFS(Raw!$H:$H,Raw!$A:$A,$B$4,Raw!$G:$G,Month!X$5,Raw!$C:$C,Month!$A16),SUMIFS(Raw!$H:$H,Raw!$A:$A,$B$4,Raw!$G:$G,Month!X$5,Raw!$E:$E,Month!$A16))))</f>
        <v>36978</v>
      </c>
      <c r="Y16" s="58">
        <f>IF($B16="","",IF($C16="Region",SUMIFS(Raw!$H:$H,Raw!$A:$A,$B$4,Raw!$G:$G,Month!Y$5,Raw!$I:$I,Month!$A16),IF($C16="Provider",SUMIFS(Raw!$H:$H,Raw!$A:$A,$B$4,Raw!$G:$G,Month!Y$5,Raw!$C:$C,Month!$A16),SUMIFS(Raw!$H:$H,Raw!$A:$A,$B$4,Raw!$G:$G,Month!Y$5,Raw!$E:$E,Month!$A16))))</f>
        <v>37934</v>
      </c>
      <c r="Z16" s="58">
        <f>IF($B16="","",IF($C16="Region",SUMIFS(Raw!$H:$H,Raw!$A:$A,$B$4,Raw!$G:$G,Month!Z$5,Raw!$I:$I,Month!$A16),IF($C16="Provider",SUMIFS(Raw!$H:$H,Raw!$A:$A,$B$4,Raw!$G:$G,Month!Z$5,Raw!$C:$C,Month!$A16),SUMIFS(Raw!$H:$H,Raw!$A:$A,$B$4,Raw!$G:$G,Month!Z$5,Raw!$E:$E,Month!$A16))))</f>
        <v>992</v>
      </c>
      <c r="AA16" s="58">
        <f>IF($B16="","",IF($C16="Region",SUMIFS(Raw!$H:$H,Raw!$A:$A,$B$4,Raw!$G:$G,Month!AA$5,Raw!$I:$I,Month!$A16),IF($C16="Provider",SUMIFS(Raw!$H:$H,Raw!$A:$A,$B$4,Raw!$G:$G,Month!AA$5,Raw!$C:$C,Month!$A16),SUMIFS(Raw!$H:$H,Raw!$A:$A,$B$4,Raw!$G:$G,Month!AA$5,Raw!$E:$E,Month!$A16))))</f>
        <v>87858</v>
      </c>
      <c r="AB16" s="58">
        <f>IF($B16="","",IF($C16="Region",SUMIFS(Raw!$H:$H,Raw!$A:$A,$B$4,Raw!$G:$G,Month!AB$5,Raw!$I:$I,Month!$A16),IF($C16="Provider",SUMIFS(Raw!$H:$H,Raw!$A:$A,$B$4,Raw!$G:$G,Month!AB$5,Raw!$C:$C,Month!$A16),SUMIFS(Raw!$H:$H,Raw!$A:$A,$B$4,Raw!$G:$G,Month!AB$5,Raw!$E:$E,Month!$A16))))</f>
        <v>46525</v>
      </c>
      <c r="AC16" s="58">
        <f>IF($B16="","",IF($C16="Region",SUMIFS(Raw!$H:$H,Raw!$A:$A,$B$4,Raw!$G:$G,Month!AC$5,Raw!$I:$I,Month!$A16),IF($C16="Provider",SUMIFS(Raw!$H:$H,Raw!$A:$A,$B$4,Raw!$G:$G,Month!AC$5,Raw!$C:$C,Month!$A16),SUMIFS(Raw!$H:$H,Raw!$A:$A,$B$4,Raw!$G:$G,Month!AC$5,Raw!$E:$E,Month!$A16))))</f>
        <v>1121</v>
      </c>
      <c r="AD16" s="58">
        <f>IF($B16="","",IF($C16="Region",SUMIFS(Raw!$H:$H,Raw!$A:$A,$B$4,Raw!$G:$G,Month!AD$5,Raw!$I:$I,Month!$A16),IF($C16="Provider",SUMIFS(Raw!$H:$H,Raw!$A:$A,$B$4,Raw!$G:$G,Month!AD$5,Raw!$C:$C,Month!$A16),SUMIFS(Raw!$H:$H,Raw!$A:$A,$B$4,Raw!$G:$G,Month!AD$5,Raw!$E:$E,Month!$A16))))</f>
        <v>0</v>
      </c>
      <c r="AE16" s="58">
        <f>IF($B16="","",IF($C16="Region",SUMIFS(Raw!$H:$H,Raw!$A:$A,$B$4,Raw!$G:$G,Month!AE$5,Raw!$I:$I,Month!$A16),IF($C16="Provider",SUMIFS(Raw!$H:$H,Raw!$A:$A,$B$4,Raw!$G:$G,Month!AE$5,Raw!$C:$C,Month!$A16),SUMIFS(Raw!$H:$H,Raw!$A:$A,$B$4,Raw!$G:$G,Month!AE$5,Raw!$E:$E,Month!$A16))))</f>
        <v>10543</v>
      </c>
      <c r="AF16" s="58">
        <f>IF($B16="","",IF($C16="Region",SUMIFS(Raw!$H:$H,Raw!$A:$A,$B$4,Raw!$G:$G,Month!AF$5,Raw!$I:$I,Month!$A16),IF($C16="Provider",SUMIFS(Raw!$H:$H,Raw!$A:$A,$B$4,Raw!$G:$G,Month!AF$5,Raw!$C:$C,Month!$A16),SUMIFS(Raw!$H:$H,Raw!$A:$A,$B$4,Raw!$G:$G,Month!AF$5,Raw!$E:$E,Month!$A16))))</f>
        <v>1787</v>
      </c>
      <c r="AG16" s="58">
        <f>IF($B16="","",IF($C16="Region",SUMIFS(Raw!$H:$H,Raw!$A:$A,$B$4,Raw!$G:$G,Month!AG$5,Raw!$I:$I,Month!$A16),IF($C16="Provider",SUMIFS(Raw!$H:$H,Raw!$A:$A,$B$4,Raw!$G:$G,Month!AG$5,Raw!$C:$C,Month!$A16),SUMIFS(Raw!$H:$H,Raw!$A:$A,$B$4,Raw!$G:$G,Month!AG$5,Raw!$E:$E,Month!$A16))))</f>
        <v>1</v>
      </c>
      <c r="AH16" s="58">
        <f>IF($B16="","",IF($C16="Region",SUMIFS(Raw!$H:$H,Raw!$A:$A,$B$4,Raw!$G:$G,Month!AH$5,Raw!$I:$I,Month!$A16),IF($C16="Provider",SUMIFS(Raw!$H:$H,Raw!$A:$A,$B$4,Raw!$G:$G,Month!AH$5,Raw!$C:$C,Month!$A16),SUMIFS(Raw!$H:$H,Raw!$A:$A,$B$4,Raw!$G:$G,Month!AH$5,Raw!$E:$E,Month!$A16))))</f>
        <v>1177</v>
      </c>
      <c r="AI16" s="58">
        <f>IF($B16="","",IF($C16="Region",SUMIFS(Raw!$H:$H,Raw!$A:$A,$B$4,Raw!$G:$G,Month!AI$5,Raw!$I:$I,Month!$A16),IF($C16="Provider",SUMIFS(Raw!$H:$H,Raw!$A:$A,$B$4,Raw!$G:$G,Month!AI$5,Raw!$C:$C,Month!$A16),SUMIFS(Raw!$H:$H,Raw!$A:$A,$B$4,Raw!$G:$G,Month!AI$5,Raw!$E:$E,Month!$A16))))</f>
        <v>26704</v>
      </c>
      <c r="AJ16" s="58">
        <f>IF($B16="","",IF($C16="Region",SUMIFS(Raw!$H:$H,Raw!$A:$A,$B$4,Raw!$G:$G,Month!AJ$5,Raw!$I:$I,Month!$A16),IF($C16="Provider",SUMIFS(Raw!$H:$H,Raw!$A:$A,$B$4,Raw!$G:$G,Month!AJ$5,Raw!$C:$C,Month!$A16),SUMIFS(Raw!$H:$H,Raw!$A:$A,$B$4,Raw!$G:$G,Month!AJ$5,Raw!$E:$E,Month!$A16))))</f>
        <v>2655</v>
      </c>
      <c r="AK16" s="58">
        <f>IF($B16="","",IF($C16="Region",SUMIFS(Raw!$H:$H,Raw!$A:$A,$B$4,Raw!$G:$G,Month!AK$5,Raw!$I:$I,Month!$A16),IF($C16="Provider",SUMIFS(Raw!$H:$H,Raw!$A:$A,$B$4,Raw!$G:$G,Month!AK$5,Raw!$C:$C,Month!$A16),SUMIFS(Raw!$H:$H,Raw!$A:$A,$B$4,Raw!$G:$G,Month!AK$5,Raw!$E:$E,Month!$A16))))</f>
        <v>1017</v>
      </c>
      <c r="AL16" s="58">
        <f>IF($B16="","",IF($C16="Region",SUMIFS(Raw!$H:$H,Raw!$A:$A,$B$4,Raw!$G:$G,Month!AL$5,Raw!$I:$I,Month!$A16),IF($C16="Provider",SUMIFS(Raw!$H:$H,Raw!$A:$A,$B$4,Raw!$G:$G,Month!AL$5,Raw!$C:$C,Month!$A16),SUMIFS(Raw!$H:$H,Raw!$A:$A,$B$4,Raw!$G:$G,Month!AL$5,Raw!$E:$E,Month!$A16))))</f>
        <v>0</v>
      </c>
      <c r="AM16" s="58">
        <f>IF($B16="","",IF($C16="Region",SUMIFS(Raw!$H:$H,Raw!$A:$A,$B$4,Raw!$G:$G,Month!AM$5,Raw!$I:$I,Month!$A16),IF($C16="Provider",SUMIFS(Raw!$H:$H,Raw!$A:$A,$B$4,Raw!$G:$G,Month!AM$5,Raw!$C:$C,Month!$A16),SUMIFS(Raw!$H:$H,Raw!$A:$A,$B$4,Raw!$G:$G,Month!AM$5,Raw!$E:$E,Month!$A16))))</f>
        <v>35991</v>
      </c>
      <c r="AN16" s="58">
        <f>IF($B16="","",IF($C16="Region",SUMIFS(Raw!$H:$H,Raw!$A:$A,$B$4,Raw!$G:$G,Month!AN$5,Raw!$I:$I,Month!$A16),IF($C16="Provider",SUMIFS(Raw!$H:$H,Raw!$A:$A,$B$4,Raw!$G:$G,Month!AN$5,Raw!$C:$C,Month!$A16),SUMIFS(Raw!$H:$H,Raw!$A:$A,$B$4,Raw!$G:$G,Month!AN$5,Raw!$E:$E,Month!$A16))))</f>
        <v>16478</v>
      </c>
      <c r="AO16" s="58">
        <f>IF($B16="","",IF($C16="Region",SUMIFS(Raw!$H:$H,Raw!$A:$A,$B$4,Raw!$G:$G,Month!AO$5,Raw!$I:$I,Month!$A16),IF($C16="Provider",SUMIFS(Raw!$H:$H,Raw!$A:$A,$B$4,Raw!$G:$G,Month!AO$5,Raw!$C:$C,Month!$A16),SUMIFS(Raw!$H:$H,Raw!$A:$A,$B$4,Raw!$G:$G,Month!AO$5,Raw!$E:$E,Month!$A16))))</f>
        <v>17501</v>
      </c>
      <c r="AP16" s="58">
        <f>IF($B16="","",IF($C16="Region",SUMIFS(Raw!$H:$H,Raw!$A:$A,$B$4,Raw!$G:$G,Month!AP$5,Raw!$I:$I,Month!$A16),IF($C16="Provider",SUMIFS(Raw!$H:$H,Raw!$A:$A,$B$4,Raw!$G:$G,Month!AP$5,Raw!$C:$C,Month!$A16),SUMIFS(Raw!$H:$H,Raw!$A:$A,$B$4,Raw!$G:$G,Month!AP$5,Raw!$E:$E,Month!$A16))))</f>
        <v>10852</v>
      </c>
      <c r="AQ16" s="58">
        <f>IF($B16="","",IF($C16="Region",SUMIFS(Raw!$H:$H,Raw!$A:$A,$B$4,Raw!$G:$G,Month!AQ$5,Raw!$I:$I,Month!$A16),IF($C16="Provider",SUMIFS(Raw!$H:$H,Raw!$A:$A,$B$4,Raw!$G:$G,Month!AQ$5,Raw!$C:$C,Month!$A16),SUMIFS(Raw!$H:$H,Raw!$A:$A,$B$4,Raw!$G:$G,Month!AQ$5,Raw!$E:$E,Month!$A16))))</f>
        <v>25545</v>
      </c>
      <c r="AR16" s="58">
        <f>IF($B16="","",IF($C16="Region",SUMIFS(Raw!$H:$H,Raw!$A:$A,$B$4,Raw!$G:$G,Month!AR$5,Raw!$I:$I,Month!$A16),IF($C16="Provider",SUMIFS(Raw!$H:$H,Raw!$A:$A,$B$4,Raw!$G:$G,Month!AR$5,Raw!$C:$C,Month!$A16),SUMIFS(Raw!$H:$H,Raw!$A:$A,$B$4,Raw!$G:$G,Month!AR$5,Raw!$E:$E,Month!$A16))))</f>
        <v>19333</v>
      </c>
      <c r="AS16" s="58">
        <f>IF($B16="","",IF($C16="Region",SUMIFS(Raw!$H:$H,Raw!$A:$A,$B$4,Raw!$G:$G,Month!AS$5,Raw!$I:$I,Month!$A16),IF($C16="Provider",SUMIFS(Raw!$H:$H,Raw!$A:$A,$B$4,Raw!$G:$G,Month!AS$5,Raw!$C:$C,Month!$A16),SUMIFS(Raw!$H:$H,Raw!$A:$A,$B$4,Raw!$G:$G,Month!AS$5,Raw!$E:$E,Month!$A16))))</f>
        <v>24229</v>
      </c>
      <c r="AT16" s="58">
        <f>IF($B16="","",IF($C16="Region",SUMIFS(Raw!$H:$H,Raw!$A:$A,$B$4,Raw!$G:$G,Month!AT$5,Raw!$I:$I,Month!$A16),IF($C16="Provider",SUMIFS(Raw!$H:$H,Raw!$A:$A,$B$4,Raw!$G:$G,Month!AT$5,Raw!$C:$C,Month!$A16),SUMIFS(Raw!$H:$H,Raw!$A:$A,$B$4,Raw!$G:$G,Month!AT$5,Raw!$E:$E,Month!$A16))))</f>
        <v>158732</v>
      </c>
      <c r="AU16" s="58">
        <f>IF($B16="","",IF($C16="Region",SUMIFS(Raw!$H:$H,Raw!$A:$A,$B$4,Raw!$G:$G,Month!AU$5,Raw!$I:$I,Month!$A16),IF($C16="Provider",SUMIFS(Raw!$H:$H,Raw!$A:$A,$B$4,Raw!$G:$G,Month!AU$5,Raw!$C:$C,Month!$A16),SUMIFS(Raw!$H:$H,Raw!$A:$A,$B$4,Raw!$G:$G,Month!AU$5,Raw!$E:$E,Month!$A16))))</f>
        <v>21685</v>
      </c>
      <c r="AV16" s="58">
        <f>IF($B16="","",IF($C16="Region",SUMIFS(Raw!$H:$H,Raw!$A:$A,$B$4,Raw!$G:$G,Month!AV$5,Raw!$I:$I,Month!$A16),IF($C16="Provider",SUMIFS(Raw!$H:$H,Raw!$A:$A,$B$4,Raw!$G:$G,Month!AV$5,Raw!$C:$C,Month!$A16),SUMIFS(Raw!$H:$H,Raw!$A:$A,$B$4,Raw!$G:$G,Month!AV$5,Raw!$E:$E,Month!$A16))))</f>
        <v>17835</v>
      </c>
      <c r="AW16" s="58">
        <f>IF($B16="","",IF($C16="Region",SUMIFS(Raw!$H:$H,Raw!$A:$A,$B$4,Raw!$G:$G,Month!AW$5,Raw!$I:$I,Month!$A16),IF($C16="Provider",SUMIFS(Raw!$H:$H,Raw!$A:$A,$B$4,Raw!$G:$G,Month!AW$5,Raw!$C:$C,Month!$A16),SUMIFS(Raw!$H:$H,Raw!$A:$A,$B$4,Raw!$G:$G,Month!AW$5,Raw!$E:$E,Month!$A16))))</f>
        <v>10801</v>
      </c>
      <c r="AX16" s="58">
        <f>IF($B16="","",IF($C16="Region",SUMIFS(Raw!$H:$H,Raw!$A:$A,$B$4,Raw!$G:$G,Month!AX$5,Raw!$I:$I,Month!$A16),IF($C16="Provider",SUMIFS(Raw!$H:$H,Raw!$A:$A,$B$4,Raw!$G:$G,Month!AX$5,Raw!$C:$C,Month!$A16),SUMIFS(Raw!$H:$H,Raw!$A:$A,$B$4,Raw!$G:$G,Month!AX$5,Raw!$E:$E,Month!$A16))))</f>
        <v>31</v>
      </c>
      <c r="AY16" s="58">
        <f>IF($B16="","",IF($C16="Region",SUMIFS(Raw!$H:$H,Raw!$A:$A,$B$4,Raw!$G:$G,Month!AY$5,Raw!$I:$I,Month!$A16),IF($C16="Provider",SUMIFS(Raw!$H:$H,Raw!$A:$A,$B$4,Raw!$G:$G,Month!AY$5,Raw!$C:$C,Month!$A16),SUMIFS(Raw!$H:$H,Raw!$A:$A,$B$4,Raw!$G:$G,Month!AY$5,Raw!$E:$E,Month!$A16))))</f>
        <v>42104</v>
      </c>
      <c r="AZ16" s="58">
        <f>IF($B16="","",IF($C16="Region",SUMIFS(Raw!$H:$H,Raw!$A:$A,$B$4,Raw!$G:$G,Month!AZ$5,Raw!$I:$I,Month!$A16),IF($C16="Provider",SUMIFS(Raw!$H:$H,Raw!$A:$A,$B$4,Raw!$G:$G,Month!AZ$5,Raw!$C:$C,Month!$A16),SUMIFS(Raw!$H:$H,Raw!$A:$A,$B$4,Raw!$G:$G,Month!AZ$5,Raw!$E:$E,Month!$A16))))</f>
        <v>5675</v>
      </c>
      <c r="BA16" s="58">
        <f>IF($B16="","",IF($C16="Region",SUMIFS(Raw!$H:$H,Raw!$A:$A,$B$4,Raw!$G:$G,Month!BA$5,Raw!$I:$I,Month!$A16),IF($C16="Provider",SUMIFS(Raw!$H:$H,Raw!$A:$A,$B$4,Raw!$G:$G,Month!BA$5,Raw!$C:$C,Month!$A16),SUMIFS(Raw!$H:$H,Raw!$A:$A,$B$4,Raw!$G:$G,Month!BA$5,Raw!$E:$E,Month!$A16))))</f>
        <v>11977</v>
      </c>
      <c r="BB16" s="58">
        <f>IF($B16="","",IF($C16="Region",SUMIFS(Raw!$H:$H,Raw!$A:$A,$B$4,Raw!$G:$G,Month!BB$5,Raw!$I:$I,Month!$A16),IF($C16="Provider",SUMIFS(Raw!$H:$H,Raw!$A:$A,$B$4,Raw!$G:$G,Month!BB$5,Raw!$C:$C,Month!$A16),SUMIFS(Raw!$H:$H,Raw!$A:$A,$B$4,Raw!$G:$G,Month!BB$5,Raw!$E:$E,Month!$A16))))</f>
        <v>974</v>
      </c>
      <c r="BC16" s="58">
        <f>IF($B16="","",IF($C16="Region",SUMIFS(Raw!$H:$H,Raw!$A:$A,$B$4,Raw!$G:$G,Month!BC$5,Raw!$I:$I,Month!$A16),IF($C16="Provider",SUMIFS(Raw!$H:$H,Raw!$A:$A,$B$4,Raw!$G:$G,Month!BC$5,Raw!$C:$C,Month!$A16),SUMIFS(Raw!$H:$H,Raw!$A:$A,$B$4,Raw!$G:$G,Month!BC$5,Raw!$E:$E,Month!$A16))))</f>
        <v>7941</v>
      </c>
      <c r="BD16" s="58">
        <f>IF($B16="","",IF($C16="Region",SUMIFS(Raw!$H:$H,Raw!$A:$A,$B$4,Raw!$G:$G,Month!BD$5,Raw!$I:$I,Month!$A16),IF($C16="Provider",SUMIFS(Raw!$H:$H,Raw!$A:$A,$B$4,Raw!$G:$G,Month!BD$5,Raw!$C:$C,Month!$A16),SUMIFS(Raw!$H:$H,Raw!$A:$A,$B$4,Raw!$G:$G,Month!BD$5,Raw!$E:$E,Month!$A16))))</f>
        <v>604</v>
      </c>
      <c r="BE16" s="58">
        <f>IF($B16="","",IF($C16="Region",SUMIFS(Raw!$H:$H,Raw!$A:$A,$B$4,Raw!$G:$G,Month!BE$5,Raw!$I:$I,Month!$A16),IF($C16="Provider",SUMIFS(Raw!$H:$H,Raw!$A:$A,$B$4,Raw!$G:$G,Month!BE$5,Raw!$C:$C,Month!$A16),SUMIFS(Raw!$H:$H,Raw!$A:$A,$B$4,Raw!$G:$G,Month!BE$5,Raw!$E:$E,Month!$A16))))</f>
        <v>2900</v>
      </c>
      <c r="BF16" s="58">
        <f>IF($B16="","",IF($C16="Region",SUMIFS(Raw!$H:$H,Raw!$A:$A,$B$4,Raw!$G:$G,Month!BF$5,Raw!$I:$I,Month!$A16),IF($C16="Provider",SUMIFS(Raw!$H:$H,Raw!$A:$A,$B$4,Raw!$G:$G,Month!BF$5,Raw!$C:$C,Month!$A16),SUMIFS(Raw!$H:$H,Raw!$A:$A,$B$4,Raw!$G:$G,Month!BF$5,Raw!$E:$E,Month!$A16))))</f>
        <v>1722</v>
      </c>
      <c r="BG16" s="58">
        <f>IF($B16="","",IF($C16="Region",SUMIFS(Raw!$H:$H,Raw!$A:$A,$B$4,Raw!$G:$G,Month!BG$5,Raw!$I:$I,Month!$A16),IF($C16="Provider",SUMIFS(Raw!$H:$H,Raw!$A:$A,$B$4,Raw!$G:$G,Month!BG$5,Raw!$C:$C,Month!$A16),SUMIFS(Raw!$H:$H,Raw!$A:$A,$B$4,Raw!$G:$G,Month!BG$5,Raw!$E:$E,Month!$A16))))</f>
        <v>28483</v>
      </c>
      <c r="BH16" s="58">
        <f>IF($B16="","",IF($C16="Region",SUMIFS(Raw!$H:$H,Raw!$A:$A,$B$4,Raw!$G:$G,Month!BH$5,Raw!$I:$I,Month!$A16),IF($C16="Provider",SUMIFS(Raw!$H:$H,Raw!$A:$A,$B$4,Raw!$G:$G,Month!BH$5,Raw!$C:$C,Month!$A16),SUMIFS(Raw!$H:$H,Raw!$A:$A,$B$4,Raw!$G:$G,Month!BH$5,Raw!$E:$E,Month!$A16))))</f>
        <v>27154</v>
      </c>
      <c r="BI16" s="58">
        <f>IF($B16="","",IF($C16="Region",SUMIFS(Raw!$H:$H,Raw!$A:$A,$B$4,Raw!$G:$G,Month!BI$5,Raw!$I:$I,Month!$A16),IF($C16="Provider",SUMIFS(Raw!$H:$H,Raw!$A:$A,$B$4,Raw!$G:$G,Month!BI$5,Raw!$C:$C,Month!$A16),SUMIFS(Raw!$H:$H,Raw!$A:$A,$B$4,Raw!$G:$G,Month!BI$5,Raw!$E:$E,Month!$A16))))</f>
        <v>16801</v>
      </c>
      <c r="BJ16" s="58">
        <f>IF($B16="","",IF($C16="Region",SUMIFS(Raw!$H:$H,Raw!$A:$A,$B$4,Raw!$G:$G,Month!BJ$5,Raw!$I:$I,Month!$A16),IF($C16="Provider",SUMIFS(Raw!$H:$H,Raw!$A:$A,$B$4,Raw!$G:$G,Month!BJ$5,Raw!$C:$C,Month!$A16),SUMIFS(Raw!$H:$H,Raw!$A:$A,$B$4,Raw!$G:$G,Month!BJ$5,Raw!$E:$E,Month!$A16))))</f>
        <v>16919</v>
      </c>
      <c r="BK16" s="58">
        <f>IF($B16="","",IF($C16="Region",SUMIFS(Raw!$H:$H,Raw!$A:$A,$B$4,Raw!$G:$G,Month!BK$5,Raw!$I:$I,Month!$A16),IF($C16="Provider",SUMIFS(Raw!$H:$H,Raw!$A:$A,$B$4,Raw!$G:$G,Month!BK$5,Raw!$C:$C,Month!$A16),SUMIFS(Raw!$H:$H,Raw!$A:$A,$B$4,Raw!$G:$G,Month!BK$5,Raw!$E:$E,Month!$A16))))</f>
        <v>13738</v>
      </c>
      <c r="BL16" s="58">
        <f>IF($B16="","",IF($C16="Region",SUMIFS(Raw!$H:$H,Raw!$A:$A,$B$4,Raw!$G:$G,Month!BL$5,Raw!$I:$I,Month!$A16),IF($C16="Provider",SUMIFS(Raw!$H:$H,Raw!$A:$A,$B$4,Raw!$G:$G,Month!BL$5,Raw!$C:$C,Month!$A16),SUMIFS(Raw!$H:$H,Raw!$A:$A,$B$4,Raw!$G:$G,Month!BL$5,Raw!$E:$E,Month!$A16))))</f>
        <v>10095</v>
      </c>
      <c r="BM16" s="58">
        <f>IF($B16="","",IF($C16="Region",SUMIFS(Raw!$H:$H,Raw!$A:$A,$B$4,Raw!$G:$G,Month!BM$5,Raw!$I:$I,Month!$A16),IF($C16="Provider",SUMIFS(Raw!$H:$H,Raw!$A:$A,$B$4,Raw!$G:$G,Month!BM$5,Raw!$C:$C,Month!$A16),SUMIFS(Raw!$H:$H,Raw!$A:$A,$B$4,Raw!$G:$G,Month!BM$5,Raw!$E:$E,Month!$A16))))</f>
        <v>2166</v>
      </c>
      <c r="BN16" s="58">
        <f>IF($B16="","",IF($C16="Region",SUMIFS(Raw!$H:$H,Raw!$A:$A,$B$4,Raw!$G:$G,Month!BN$5,Raw!$I:$I,Month!$A16),IF($C16="Provider",SUMIFS(Raw!$H:$H,Raw!$A:$A,$B$4,Raw!$G:$G,Month!BN$5,Raw!$C:$C,Month!$A16),SUMIFS(Raw!$H:$H,Raw!$A:$A,$B$4,Raw!$G:$G,Month!BN$5,Raw!$E:$E,Month!$A16))))</f>
        <v>764</v>
      </c>
      <c r="BO16" s="58">
        <f>IF($B16="","",IF($C16="Region",SUMIFS(Raw!$H:$H,Raw!$A:$A,$B$4,Raw!$G:$G,Month!BO$5,Raw!$I:$I,Month!$A16),IF($C16="Provider",SUMIFS(Raw!$H:$H,Raw!$A:$A,$B$4,Raw!$G:$G,Month!BO$5,Raw!$C:$C,Month!$A16),SUMIFS(Raw!$H:$H,Raw!$A:$A,$B$4,Raw!$G:$G,Month!BO$5,Raw!$E:$E,Month!$A16))))</f>
        <v>9519</v>
      </c>
      <c r="BP16" s="58">
        <f>IF($B16="","",IF($C16="Region",SUMIFS(Raw!$H:$H,Raw!$A:$A,$B$4,Raw!$G:$G,Month!BP$5,Raw!$I:$I,Month!$A16),IF($C16="Provider",SUMIFS(Raw!$H:$H,Raw!$A:$A,$B$4,Raw!$G:$G,Month!BP$5,Raw!$C:$C,Month!$A16),SUMIFS(Raw!$H:$H,Raw!$A:$A,$B$4,Raw!$G:$G,Month!BP$5,Raw!$E:$E,Month!$A16))))</f>
        <v>17012081</v>
      </c>
      <c r="BQ16" s="58">
        <f>IF($B16="","",IF($C16="Region",SUMIFS(Raw!$H:$H,Raw!$A:$A,$B$4,Raw!$G:$G,Month!BQ$5,Raw!$I:$I,Month!$A16),IF($C16="Provider",SUMIFS(Raw!$H:$H,Raw!$A:$A,$B$4,Raw!$G:$G,Month!BQ$5,Raw!$C:$C,Month!$A16),SUMIFS(Raw!$H:$H,Raw!$A:$A,$B$4,Raw!$G:$G,Month!BQ$5,Raw!$E:$E,Month!$A16))))</f>
        <v>20798</v>
      </c>
      <c r="BR16" s="58">
        <f>IF($B16="","",IF($C16="Region",SUMIFS(Raw!$H:$H,Raw!$A:$A,$B$4,Raw!$G:$G,Month!BR$5,Raw!$I:$I,Month!$A16),IF($C16="Provider",SUMIFS(Raw!$H:$H,Raw!$A:$A,$B$4,Raw!$G:$G,Month!BR$5,Raw!$C:$C,Month!$A16),SUMIFS(Raw!$H:$H,Raw!$A:$A,$B$4,Raw!$G:$G,Month!BR$5,Raw!$E:$E,Month!$A16))))</f>
        <v>15790</v>
      </c>
      <c r="BS16" s="58">
        <f>IF($B16="","",IF($C16="Region",SUMIFS(Raw!$H:$H,Raw!$A:$A,$B$4,Raw!$G:$G,Month!BS$5,Raw!$I:$I,Month!$A16),IF($C16="Provider",SUMIFS(Raw!$H:$H,Raw!$A:$A,$B$4,Raw!$G:$G,Month!BS$5,Raw!$C:$C,Month!$A16),SUMIFS(Raw!$H:$H,Raw!$A:$A,$B$4,Raw!$G:$G,Month!BS$5,Raw!$E:$E,Month!$A16))))</f>
        <v>728</v>
      </c>
      <c r="BT16" s="58">
        <f>IF($B16="","",IF($C16="Region",SUMIFS(Raw!$H:$H,Raw!$A:$A,$B$4,Raw!$G:$G,Month!BT$5,Raw!$I:$I,Month!$A16),IF($C16="Provider",SUMIFS(Raw!$H:$H,Raw!$A:$A,$B$4,Raw!$G:$G,Month!BT$5,Raw!$C:$C,Month!$A16),SUMIFS(Raw!$H:$H,Raw!$A:$A,$B$4,Raw!$G:$G,Month!BT$5,Raw!$E:$E,Month!$A16))))</f>
        <v>7465</v>
      </c>
      <c r="BU16" s="58">
        <f>IF($B16="","",IF($C16="Region",SUMIFS(Raw!$H:$H,Raw!$A:$A,$B$4,Raw!$G:$G,Month!BU$5,Raw!$I:$I,Month!$A16),IF($C16="Provider",SUMIFS(Raw!$H:$H,Raw!$A:$A,$B$4,Raw!$G:$G,Month!BU$5,Raw!$C:$C,Month!$A16),SUMIFS(Raw!$H:$H,Raw!$A:$A,$B$4,Raw!$G:$G,Month!BU$5,Raw!$E:$E,Month!$A16))))</f>
        <v>27055158</v>
      </c>
      <c r="BV16" s="58">
        <f>IF($B16="","",IF($C16="Region",SUMIFS(Raw!$H:$H,Raw!$A:$A,$B$4,Raw!$G:$G,Month!BV$5,Raw!$I:$I,Month!$A16),IF($C16="Provider",SUMIFS(Raw!$H:$H,Raw!$A:$A,$B$4,Raw!$G:$G,Month!BV$5,Raw!$C:$C,Month!$A16),SUMIFS(Raw!$H:$H,Raw!$A:$A,$B$4,Raw!$G:$G,Month!BV$5,Raw!$E:$E,Month!$A16))))</f>
        <v>2388</v>
      </c>
      <c r="BW16" s="58">
        <f>IF($B16="","",IF($C16="Region",SUMIFS(Raw!$H:$H,Raw!$A:$A,$B$4,Raw!$G:$G,Month!BW$5,Raw!$I:$I,Month!$A16),IF($C16="Provider",SUMIFS(Raw!$H:$H,Raw!$A:$A,$B$4,Raw!$G:$G,Month!BW$5,Raw!$C:$C,Month!$A16),SUMIFS(Raw!$H:$H,Raw!$A:$A,$B$4,Raw!$G:$G,Month!BW$5,Raw!$E:$E,Month!$A16))))</f>
        <v>95362</v>
      </c>
      <c r="BX16" s="58">
        <f>IF($B16="","",IF($C16="Region",SUMIFS(Raw!$H:$H,Raw!$A:$A,$B$4,Raw!$G:$G,Month!BX$5,Raw!$I:$I,Month!$A16),IF($C16="Provider",SUMIFS(Raw!$H:$H,Raw!$A:$A,$B$4,Raw!$G:$G,Month!BX$5,Raw!$C:$C,Month!$A16),SUMIFS(Raw!$H:$H,Raw!$A:$A,$B$4,Raw!$G:$G,Month!BX$5,Raw!$E:$E,Month!$A16))))</f>
        <v>79</v>
      </c>
      <c r="BY16" s="58">
        <f>IF($B16="","",IF($C16="Region",SUMIFS(Raw!$H:$H,Raw!$A:$A,$B$4,Raw!$G:$G,Month!BY$5,Raw!$I:$I,Month!$A16),IF($C16="Provider",SUMIFS(Raw!$H:$H,Raw!$A:$A,$B$4,Raw!$G:$G,Month!BY$5,Raw!$C:$C,Month!$A16),SUMIFS(Raw!$H:$H,Raw!$A:$A,$B$4,Raw!$G:$G,Month!BY$5,Raw!$E:$E,Month!$A16))))</f>
        <v>49672</v>
      </c>
      <c r="BZ16" s="58">
        <f>IF($B16="","",IF($C16="Region",SUMIFS(Raw!$H:$H,Raw!$A:$A,$B$4,Raw!$G:$G,Month!BZ$5,Raw!$I:$I,Month!$A16),IF($C16="Provider",SUMIFS(Raw!$H:$H,Raw!$A:$A,$B$4,Raw!$G:$G,Month!BZ$5,Raw!$C:$C,Month!$A16),SUMIFS(Raw!$H:$H,Raw!$A:$A,$B$4,Raw!$G:$G,Month!BZ$5,Raw!$E:$E,Month!$A16))))</f>
        <v>20836</v>
      </c>
      <c r="CA16" s="58">
        <f>IF($B16="","",IF($C16="Region",SUMIFS(Raw!$H:$H,Raw!$A:$A,$B$4,Raw!$G:$G,Month!CA$5,Raw!$I:$I,Month!$A16),IF($C16="Provider",SUMIFS(Raw!$H:$H,Raw!$A:$A,$B$4,Raw!$G:$G,Month!CA$5,Raw!$C:$C,Month!$A16),SUMIFS(Raw!$H:$H,Raw!$A:$A,$B$4,Raw!$G:$G,Month!CA$5,Raw!$E:$E,Month!$A16))))</f>
        <v>16634</v>
      </c>
      <c r="CB16" s="58">
        <f>IF($B16="","",IF($C16="Region",SUMIFS(Raw!$H:$H,Raw!$A:$A,$B$4,Raw!$G:$G,Month!CB$5,Raw!$I:$I,Month!$A16),IF($C16="Provider",SUMIFS(Raw!$H:$H,Raw!$A:$A,$B$4,Raw!$G:$G,Month!CB$5,Raw!$C:$C,Month!$A16),SUMIFS(Raw!$H:$H,Raw!$A:$A,$B$4,Raw!$G:$G,Month!CB$5,Raw!$E:$E,Month!$A16))))</f>
        <v>7866</v>
      </c>
      <c r="CC16" s="58">
        <f>IF($B16="","",IF($C16="Region",SUMIFS(Raw!$H:$H,Raw!$A:$A,$B$4,Raw!$G:$G,Month!CC$5,Raw!$I:$I,Month!$A16),IF($C16="Provider",SUMIFS(Raw!$H:$H,Raw!$A:$A,$B$4,Raw!$G:$G,Month!CC$5,Raw!$C:$C,Month!$A16),SUMIFS(Raw!$H:$H,Raw!$A:$A,$B$4,Raw!$G:$G,Month!CC$5,Raw!$E:$E,Month!$A16))))</f>
        <v>31235</v>
      </c>
      <c r="CD16" s="58">
        <f>IF($B16="","",IF($C16="Region",SUMIFS(Raw!$H:$H,Raw!$A:$A,$B$4,Raw!$G:$G,Month!CD$5,Raw!$I:$I,Month!$A16),IF($C16="Provider",SUMIFS(Raw!$H:$H,Raw!$A:$A,$B$4,Raw!$G:$G,Month!CD$5,Raw!$C:$C,Month!$A16),SUMIFS(Raw!$H:$H,Raw!$A:$A,$B$4,Raw!$G:$G,Month!CD$5,Raw!$E:$E,Month!$A16))))</f>
        <v>5109</v>
      </c>
      <c r="CE16" s="58">
        <f>IF($B16="","",IF($C16="Region",SUMIFS(Raw!$H:$H,Raw!$A:$A,$B$4,Raw!$G:$G,Month!CE$5,Raw!$I:$I,Month!$A16),IF($C16="Provider",SUMIFS(Raw!$H:$H,Raw!$A:$A,$B$4,Raw!$G:$G,Month!CE$5,Raw!$C:$C,Month!$A16),SUMIFS(Raw!$H:$H,Raw!$A:$A,$B$4,Raw!$G:$G,Month!CE$5,Raw!$E:$E,Month!$A16))))</f>
        <v>2472</v>
      </c>
      <c r="CF16" s="58">
        <f>IF($B16="","",IF($C16="Region",SUMIFS(Raw!$H:$H,Raw!$A:$A,$B$4,Raw!$G:$G,Month!CF$5,Raw!$I:$I,Month!$A16),IF($C16="Provider",SUMIFS(Raw!$H:$H,Raw!$A:$A,$B$4,Raw!$G:$G,Month!CF$5,Raw!$C:$C,Month!$A16),SUMIFS(Raw!$H:$H,Raw!$A:$A,$B$4,Raw!$G:$G,Month!CF$5,Raw!$E:$E,Month!$A16))))</f>
        <v>1396</v>
      </c>
      <c r="CG16" s="58">
        <f>IF($B16="","",IF($C16="Region",SUMIFS(Raw!$H:$H,Raw!$A:$A,$B$4,Raw!$G:$G,Month!CG$5,Raw!$I:$I,Month!$A16),IF($C16="Provider",SUMIFS(Raw!$H:$H,Raw!$A:$A,$B$4,Raw!$G:$G,Month!CG$5,Raw!$C:$C,Month!$A16),SUMIFS(Raw!$H:$H,Raw!$A:$A,$B$4,Raw!$G:$G,Month!CG$5,Raw!$E:$E,Month!$A16))))</f>
        <v>9029</v>
      </c>
      <c r="CH16" s="58">
        <f>IF($B16="","",IF($C16="Region",SUMIFS(Raw!$H:$H,Raw!$A:$A,$B$4,Raw!$G:$G,Month!CH$5,Raw!$I:$I,Month!$A16),IF($C16="Provider",SUMIFS(Raw!$H:$H,Raw!$A:$A,$B$4,Raw!$G:$G,Month!CH$5,Raw!$C:$C,Month!$A16),SUMIFS(Raw!$H:$H,Raw!$A:$A,$B$4,Raw!$G:$G,Month!CH$5,Raw!$E:$E,Month!$A16))))</f>
        <v>2125</v>
      </c>
      <c r="CI16" s="58">
        <f>IF($B16="","",IF($C16="Region",SUMIFS(Raw!$H:$H,Raw!$A:$A,$B$4,Raw!$G:$G,Month!CI$5,Raw!$I:$I,Month!$A16),IF($C16="Provider",SUMIFS(Raw!$H:$H,Raw!$A:$A,$B$4,Raw!$G:$G,Month!CI$5,Raw!$C:$C,Month!$A16),SUMIFS(Raw!$H:$H,Raw!$A:$A,$B$4,Raw!$G:$G,Month!CI$5,Raw!$E:$E,Month!$A16))))</f>
        <v>2</v>
      </c>
      <c r="CJ16" s="58">
        <f>IF($B16="","",IF($C16="Region",SUMIFS(Raw!$H:$H,Raw!$A:$A,$B$4,Raw!$G:$G,Month!CJ$5,Raw!$I:$I,Month!$A16),IF($C16="Provider",SUMIFS(Raw!$H:$H,Raw!$A:$A,$B$4,Raw!$G:$G,Month!CJ$5,Raw!$C:$C,Month!$A16),SUMIFS(Raw!$H:$H,Raw!$A:$A,$B$4,Raw!$G:$G,Month!CJ$5,Raw!$E:$E,Month!$A16))))</f>
        <v>0</v>
      </c>
      <c r="CK16" s="58">
        <f>IF($B16="","",IF($C16="Region",SUMIFS(Raw!$H:$H,Raw!$A:$A,$B$4,Raw!$G:$G,Month!CK$5,Raw!$I:$I,Month!$A16),IF($C16="Provider",SUMIFS(Raw!$H:$H,Raw!$A:$A,$B$4,Raw!$G:$G,Month!CK$5,Raw!$C:$C,Month!$A16),SUMIFS(Raw!$H:$H,Raw!$A:$A,$B$4,Raw!$G:$G,Month!CK$5,Raw!$E:$E,Month!$A16))))</f>
        <v>467</v>
      </c>
      <c r="CL16" s="58">
        <f>IF($B16="","",IF($C16="Region",SUMIFS(Raw!$H:$H,Raw!$A:$A,$B$4,Raw!$G:$G,Month!CL$5,Raw!$I:$I,Month!$A16),IF($C16="Provider",SUMIFS(Raw!$H:$H,Raw!$A:$A,$B$4,Raw!$G:$G,Month!CL$5,Raw!$C:$C,Month!$A16),SUMIFS(Raw!$H:$H,Raw!$A:$A,$B$4,Raw!$G:$G,Month!CL$5,Raw!$E:$E,Month!$A16))))</f>
        <v>467</v>
      </c>
      <c r="CM16" s="58">
        <f>IF($B16="","",IF($C16="Region",SUMIFS(Raw!$H:$H,Raw!$A:$A,$B$4,Raw!$G:$G,Month!CM$5,Raw!$I:$I,Month!$A16),IF($C16="Provider",SUMIFS(Raw!$H:$H,Raw!$A:$A,$B$4,Raw!$G:$G,Month!CM$5,Raw!$C:$C,Month!$A16),SUMIFS(Raw!$H:$H,Raw!$A:$A,$B$4,Raw!$G:$G,Month!CM$5,Raw!$E:$E,Month!$A16))))</f>
        <v>3873</v>
      </c>
      <c r="CN16" s="58">
        <f>IF($B16="","",IF($C16="Region",SUMIFS(Raw!$H:$H,Raw!$A:$A,$B$4,Raw!$G:$G,Month!CN$5,Raw!$I:$I,Month!$A16),IF($C16="Provider",SUMIFS(Raw!$H:$H,Raw!$A:$A,$B$4,Raw!$G:$G,Month!CN$5,Raw!$C:$C,Month!$A16),SUMIFS(Raw!$H:$H,Raw!$A:$A,$B$4,Raw!$G:$G,Month!CN$5,Raw!$E:$E,Month!$A16))))</f>
        <v>621</v>
      </c>
      <c r="CO16" s="58">
        <f>IF($B16="","",IF($C16="Region",SUMIFS(Raw!$H:$H,Raw!$A:$A,$B$4,Raw!$G:$G,Month!CO$5,Raw!$I:$I,Month!$A16),IF($C16="Provider",SUMIFS(Raw!$H:$H,Raw!$A:$A,$B$4,Raw!$G:$G,Month!CO$5,Raw!$C:$C,Month!$A16),SUMIFS(Raw!$H:$H,Raw!$A:$A,$B$4,Raw!$G:$G,Month!CO$5,Raw!$E:$E,Month!$A16))))</f>
        <v>1617</v>
      </c>
      <c r="CP16" s="58">
        <f>IF($B16="","",IF($C16="Region",SUMIFS(Raw!$H:$H,Raw!$A:$A,$B$4,Raw!$G:$G,Month!CP$5,Raw!$I:$I,Month!$A16),IF($C16="Provider",SUMIFS(Raw!$H:$H,Raw!$A:$A,$B$4,Raw!$G:$G,Month!CP$5,Raw!$C:$C,Month!$A16),SUMIFS(Raw!$H:$H,Raw!$A:$A,$B$4,Raw!$G:$G,Month!CP$5,Raw!$E:$E,Month!$A16))))</f>
        <v>1223</v>
      </c>
      <c r="CQ16" s="58">
        <f>IF($B16="","",IF($C16="Region",SUMIFS(Raw!$H:$H,Raw!$A:$A,$B$4,Raw!$G:$G,Month!CQ$5,Raw!$I:$I,Month!$A16),IF($C16="Provider",SUMIFS(Raw!$H:$H,Raw!$A:$A,$B$4,Raw!$G:$G,Month!CQ$5,Raw!$C:$C,Month!$A16),SUMIFS(Raw!$H:$H,Raw!$A:$A,$B$4,Raw!$G:$G,Month!CQ$5,Raw!$E:$E,Month!$A16))))</f>
        <v>139</v>
      </c>
      <c r="CR16" s="58">
        <f>IF($B16="","",IF($C16="Region",SUMIFS(Raw!$H:$H,Raw!$A:$A,$B$4,Raw!$G:$G,Month!CR$5,Raw!$I:$I,Month!$A16),IF($C16="Provider",SUMIFS(Raw!$H:$H,Raw!$A:$A,$B$4,Raw!$G:$G,Month!CR$5,Raw!$C:$C,Month!$A16),SUMIFS(Raw!$H:$H,Raw!$A:$A,$B$4,Raw!$G:$G,Month!CR$5,Raw!$E:$E,Month!$A16))))</f>
        <v>451</v>
      </c>
      <c r="CS16" s="58">
        <f>IF($B16="","",IF($C16="Region",SUMIFS(Raw!$H:$H,Raw!$A:$A,$B$4,Raw!$G:$G,Month!CS$5,Raw!$I:$I,Month!$A16),IF($C16="Provider",SUMIFS(Raw!$H:$H,Raw!$A:$A,$B$4,Raw!$G:$G,Month!CS$5,Raw!$C:$C,Month!$A16),SUMIFS(Raw!$H:$H,Raw!$A:$A,$B$4,Raw!$G:$G,Month!CS$5,Raw!$E:$E,Month!$A16))))</f>
        <v>5015</v>
      </c>
      <c r="CT16" s="58">
        <f>IF($B16="","",IF($C16="Region",SUMIFS(Raw!$H:$H,Raw!$A:$A,$B$4,Raw!$G:$G,Month!CT$5,Raw!$I:$I,Month!$A16),IF($C16="Provider",SUMIFS(Raw!$H:$H,Raw!$A:$A,$B$4,Raw!$G:$G,Month!CT$5,Raw!$C:$C,Month!$A16),SUMIFS(Raw!$H:$H,Raw!$A:$A,$B$4,Raw!$G:$G,Month!CT$5,Raw!$E:$E,Month!$A16))))</f>
        <v>3973</v>
      </c>
      <c r="CU16" s="58">
        <f>IF($B16="","",IF($C16="Region",SUMIFS(Raw!$H:$H,Raw!$A:$A,$B$4,Raw!$G:$G,Month!CU$5,Raw!$I:$I,Month!$A16),IF($C16="Provider",SUMIFS(Raw!$H:$H,Raw!$A:$A,$B$4,Raw!$G:$G,Month!CU$5,Raw!$C:$C,Month!$A16),SUMIFS(Raw!$H:$H,Raw!$A:$A,$B$4,Raw!$G:$G,Month!CU$5,Raw!$E:$E,Month!$A16))))</f>
        <v>8533</v>
      </c>
      <c r="CV16" s="58">
        <f>IF($B16="","",IF($C16="Region",SUMIFS(Raw!$H:$H,Raw!$A:$A,$B$4,Raw!$G:$G,Month!CV$5,Raw!$I:$I,Month!$A16),IF($C16="Provider",SUMIFS(Raw!$H:$H,Raw!$A:$A,$B$4,Raw!$G:$G,Month!CV$5,Raw!$C:$C,Month!$A16),SUMIFS(Raw!$H:$H,Raw!$A:$A,$B$4,Raw!$G:$G,Month!CV$5,Raw!$E:$E,Month!$A16))))</f>
        <v>7113</v>
      </c>
      <c r="CW16" s="58">
        <f>IF($B16="","",IF($C16="Region",SUMIFS(Raw!$H:$H,Raw!$A:$A,$B$4,Raw!$G:$G,Month!CW$5,Raw!$I:$I,Month!$A16),IF($C16="Provider",SUMIFS(Raw!$H:$H,Raw!$A:$A,$B$4,Raw!$G:$G,Month!CW$5,Raw!$C:$C,Month!$A16),SUMIFS(Raw!$H:$H,Raw!$A:$A,$B$4,Raw!$G:$G,Month!CW$5,Raw!$E:$E,Month!$A16))))</f>
        <v>3245</v>
      </c>
      <c r="CX16" s="58">
        <f>IF($B16="","",IF($C16="Region",SUMIFS(Raw!$H:$H,Raw!$A:$A,$B$4,Raw!$G:$G,Month!CX$5,Raw!$I:$I,Month!$A16),IF($C16="Provider",SUMIFS(Raw!$H:$H,Raw!$A:$A,$B$4,Raw!$G:$G,Month!CX$5,Raw!$C:$C,Month!$A16),SUMIFS(Raw!$H:$H,Raw!$A:$A,$B$4,Raw!$G:$G,Month!CX$5,Raw!$E:$E,Month!$A16))))</f>
        <v>2707</v>
      </c>
      <c r="CY16" s="58">
        <f>IF($B16="","",IF($C16="Region",SUMIFS(Raw!$H:$H,Raw!$A:$A,$B$4,Raw!$G:$G,Month!CY$5,Raw!$I:$I,Month!$A16),IF($C16="Provider",SUMIFS(Raw!$H:$H,Raw!$A:$A,$B$4,Raw!$G:$G,Month!CY$5,Raw!$C:$C,Month!$A16),SUMIFS(Raw!$H:$H,Raw!$A:$A,$B$4,Raw!$G:$G,Month!CY$5,Raw!$E:$E,Month!$A16))))</f>
        <v>129</v>
      </c>
      <c r="CZ16" s="58">
        <f>IF($B16="","",IF($C16="Region",SUMIFS(Raw!$H:$H,Raw!$A:$A,$B$4,Raw!$G:$G,Month!CZ$5,Raw!$I:$I,Month!$A16),IF($C16="Provider",SUMIFS(Raw!$H:$H,Raw!$A:$A,$B$4,Raw!$G:$G,Month!CZ$5,Raw!$C:$C,Month!$A16),SUMIFS(Raw!$H:$H,Raw!$A:$A,$B$4,Raw!$G:$G,Month!CZ$5,Raw!$E:$E,Month!$A16))))</f>
        <v>49</v>
      </c>
      <c r="DA16" s="58">
        <f>IF($B16="","",IF($C16="Region",SUMIFS(Raw!$H:$H,Raw!$A:$A,$B$4,Raw!$G:$G,Month!DA$5,Raw!$I:$I,Month!$A16),IF($C16="Provider",SUMIFS(Raw!$H:$H,Raw!$A:$A,$B$4,Raw!$G:$G,Month!DA$5,Raw!$C:$C,Month!$A16),SUMIFS(Raw!$H:$H,Raw!$A:$A,$B$4,Raw!$G:$G,Month!DA$5,Raw!$E:$E,Month!$A16))))</f>
        <v>163</v>
      </c>
      <c r="DB16" s="58">
        <f>IF($B16="","",IF($C16="Region",SUMIFS(Raw!$H:$H,Raw!$A:$A,$B$4,Raw!$G:$G,Month!DB$5,Raw!$I:$I,Month!$A16),IF($C16="Provider",SUMIFS(Raw!$H:$H,Raw!$A:$A,$B$4,Raw!$G:$G,Month!DB$5,Raw!$C:$C,Month!$A16),SUMIFS(Raw!$H:$H,Raw!$A:$A,$B$4,Raw!$G:$G,Month!DB$5,Raw!$E:$E,Month!$A16))))</f>
        <v>26</v>
      </c>
      <c r="DC16" s="58">
        <f>IF($B16="","",IF($C16="Region",SUMIFS(Raw!$H:$H,Raw!$A:$A,$B$4,Raw!$G:$G,Month!DC$5,Raw!$I:$I,Month!$A16),IF($C16="Provider",SUMIFS(Raw!$H:$H,Raw!$A:$A,$B$4,Raw!$G:$G,Month!DC$5,Raw!$C:$C,Month!$A16),SUMIFS(Raw!$H:$H,Raw!$A:$A,$B$4,Raw!$G:$G,Month!DC$5,Raw!$E:$E,Month!$A16))))</f>
        <v>27</v>
      </c>
      <c r="DD16" s="58">
        <f>IF($B16="","",IF($C16="Region",SUMIFS(Raw!$H:$H,Raw!$A:$A,$B$4,Raw!$G:$G,Month!DD$5,Raw!$I:$I,Month!$A16),IF($C16="Provider",SUMIFS(Raw!$H:$H,Raw!$A:$A,$B$4,Raw!$G:$G,Month!DD$5,Raw!$C:$C,Month!$A16),SUMIFS(Raw!$H:$H,Raw!$A:$A,$B$4,Raw!$G:$G,Month!DD$5,Raw!$E:$E,Month!$A16))))</f>
        <v>13</v>
      </c>
      <c r="DE16" s="58">
        <f>IF($B16="","",IF($C16="Region",SUMIFS(Raw!$H:$H,Raw!$A:$A,$B$4,Raw!$G:$G,Month!DE$5,Raw!$I:$I,Month!$A16),IF($C16="Provider",SUMIFS(Raw!$H:$H,Raw!$A:$A,$B$4,Raw!$G:$G,Month!DE$5,Raw!$C:$C,Month!$A16),SUMIFS(Raw!$H:$H,Raw!$A:$A,$B$4,Raw!$G:$G,Month!DE$5,Raw!$E:$E,Month!$A16))))</f>
        <v>62</v>
      </c>
      <c r="DF16" s="58">
        <f>IF($B16="","",IF($C16="Region",SUMIFS(Raw!$H:$H,Raw!$A:$A,$B$4,Raw!$G:$G,Month!DF$5,Raw!$I:$I,Month!$A16),IF($C16="Provider",SUMIFS(Raw!$H:$H,Raw!$A:$A,$B$4,Raw!$G:$G,Month!DF$5,Raw!$C:$C,Month!$A16),SUMIFS(Raw!$H:$H,Raw!$A:$A,$B$4,Raw!$G:$G,Month!DF$5,Raw!$E:$E,Month!$A16))))</f>
        <v>27</v>
      </c>
      <c r="DG16" s="58">
        <f>IF($B16="","",IF($C16="Region",SUMIFS(Raw!$H:$H,Raw!$A:$A,$B$4,Raw!$G:$G,Month!DG$5,Raw!$I:$I,Month!$A16),IF($C16="Provider",SUMIFS(Raw!$H:$H,Raw!$A:$A,$B$4,Raw!$G:$G,Month!DG$5,Raw!$C:$C,Month!$A16),SUMIFS(Raw!$H:$H,Raw!$A:$A,$B$4,Raw!$G:$G,Month!DG$5,Raw!$E:$E,Month!$A16))))</f>
        <v>0</v>
      </c>
      <c r="DH16" s="58">
        <f>IF($B16="","",IF($C16="Region",SUMIFS(Raw!$H:$H,Raw!$A:$A,$B$4,Raw!$G:$G,Month!DH$5,Raw!$I:$I,Month!$A16),IF($C16="Provider",SUMIFS(Raw!$H:$H,Raw!$A:$A,$B$4,Raw!$G:$G,Month!DH$5,Raw!$C:$C,Month!$A16),SUMIFS(Raw!$H:$H,Raw!$A:$A,$B$4,Raw!$G:$G,Month!DH$5,Raw!$E:$E,Month!$A16))))</f>
        <v>0</v>
      </c>
      <c r="DI16" s="58">
        <f>IF($B16="","",IF($C16="Region",SUMIFS(Raw!$H:$H,Raw!$A:$A,$B$4,Raw!$G:$G,Month!DI$5,Raw!$I:$I,Month!$A16),IF($C16="Provider",SUMIFS(Raw!$H:$H,Raw!$A:$A,$B$4,Raw!$G:$G,Month!DI$5,Raw!$C:$C,Month!$A16),SUMIFS(Raw!$H:$H,Raw!$A:$A,$B$4,Raw!$G:$G,Month!DI$5,Raw!$E:$E,Month!$A16))))</f>
        <v>172</v>
      </c>
      <c r="DJ16" s="58">
        <f>IF($B16="","",IF($C16="Region",SUMIFS(Raw!$H:$H,Raw!$A:$A,$B$4,Raw!$G:$G,Month!DJ$5,Raw!$I:$I,Month!$A16),IF($C16="Provider",SUMIFS(Raw!$H:$H,Raw!$A:$A,$B$4,Raw!$G:$G,Month!DJ$5,Raw!$C:$C,Month!$A16),SUMIFS(Raw!$H:$H,Raw!$A:$A,$B$4,Raw!$G:$G,Month!DJ$5,Raw!$E:$E,Month!$A16))))</f>
        <v>101</v>
      </c>
      <c r="DK16" s="58">
        <f>IF($B16="","",IF($C16="Region",SUMIFS(Raw!$H:$H,Raw!$A:$A,$B$4,Raw!$G:$G,Month!DK$5,Raw!$I:$I,Month!$A16),IF($C16="Provider",SUMIFS(Raw!$H:$H,Raw!$A:$A,$B$4,Raw!$G:$G,Month!DK$5,Raw!$C:$C,Month!$A16),SUMIFS(Raw!$H:$H,Raw!$A:$A,$B$4,Raw!$G:$G,Month!DK$5,Raw!$E:$E,Month!$A16))))</f>
        <v>175</v>
      </c>
      <c r="DL16" s="58">
        <f>IF($B16="","",IF($C16="Region",SUMIFS(Raw!$H:$H,Raw!$A:$A,$B$4,Raw!$G:$G,Month!DL$5,Raw!$I:$I,Month!$A16),IF($C16="Provider",SUMIFS(Raw!$H:$H,Raw!$A:$A,$B$4,Raw!$G:$G,Month!DL$5,Raw!$C:$C,Month!$A16),SUMIFS(Raw!$H:$H,Raw!$A:$A,$B$4,Raw!$G:$G,Month!DL$5,Raw!$E:$E,Month!$A16))))</f>
        <v>137</v>
      </c>
      <c r="DM16" s="58">
        <f>IF($B16="","",IF($C16="Region",SUMIFS(Raw!$H:$H,Raw!$A:$A,$B$4,Raw!$G:$G,Month!DM$5,Raw!$I:$I,Month!$A16),IF($C16="Provider",SUMIFS(Raw!$H:$H,Raw!$A:$A,$B$4,Raw!$G:$G,Month!DM$5,Raw!$C:$C,Month!$A16),SUMIFS(Raw!$H:$H,Raw!$A:$A,$B$4,Raw!$G:$G,Month!DM$5,Raw!$E:$E,Month!$A16))))</f>
        <v>125</v>
      </c>
      <c r="DN16" s="58">
        <f>IF($B16="","",IF($C16="Region",SUMIFS(Raw!$H:$H,Raw!$A:$A,$B$4,Raw!$G:$G,Month!DN$5,Raw!$I:$I,Month!$A16),IF($C16="Provider",SUMIFS(Raw!$H:$H,Raw!$A:$A,$B$4,Raw!$G:$G,Month!DN$5,Raw!$C:$C,Month!$A16),SUMIFS(Raw!$H:$H,Raw!$A:$A,$B$4,Raw!$G:$G,Month!DN$5,Raw!$E:$E,Month!$A16))))</f>
        <v>113</v>
      </c>
    </row>
    <row r="17" spans="1:118" ht="14.5" x14ac:dyDescent="0.25">
      <c r="A17" s="5" t="str">
        <f>IF(Refs!A11="","",Refs!A11)</f>
        <v/>
      </c>
      <c r="B17" s="23" t="str">
        <f>IF(Refs!B11="","",Refs!B11)</f>
        <v>-----------</v>
      </c>
      <c r="C17" s="13" t="str">
        <f>IF(Refs!D11="","",Refs!D11)</f>
        <v/>
      </c>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row>
    <row r="18" spans="1:118" ht="14.5" x14ac:dyDescent="0.25">
      <c r="A18" s="5" t="str">
        <f>IF(Refs!A12="","",Refs!A12)</f>
        <v>0DE</v>
      </c>
      <c r="B18" s="23" t="str">
        <f>IF(Refs!B12="","",Refs!B12)</f>
        <v>Arden GEM</v>
      </c>
      <c r="C18" s="13" t="str">
        <f>IF(Refs!D12="","",Refs!D12)</f>
        <v>Provider</v>
      </c>
      <c r="D18" s="58">
        <f>IF($B18="","",IF($C18="Region",SUMIFS(Raw!$H:$H,Raw!$A:$A,$B$4,Raw!$G:$G,Month!D$5,Raw!#REF!,Month!$A18),IF($C18="Provider",SUMIFS(Raw!$H:$H,Raw!$A:$A,$B$4,Raw!$G:$G,Month!D$5,Raw!$C:$C,Month!$A18),SUMIFS(Raw!$H:$H,Raw!$A:$A,$B$4,Raw!$G:$G,Month!D$5,Raw!$E:$E,Month!$A18))))</f>
        <v>36309</v>
      </c>
      <c r="E18" s="58">
        <f>IF($B18="","",IF($C18="Region",SUMIFS(Raw!$H:$H,Raw!$A:$A,$B$4,Raw!$G:$G,Month!E$5,Raw!#REF!,Month!$A18),IF($C18="Provider",SUMIFS(Raw!$H:$H,Raw!$A:$A,$B$4,Raw!$G:$G,Month!E$5,Raw!$C:$C,Month!$A18),SUMIFS(Raw!$H:$H,Raw!$A:$A,$B$4,Raw!$G:$G,Month!E$5,Raw!$E:$E,Month!$A18))))</f>
        <v>23184</v>
      </c>
      <c r="F18" s="58">
        <f>IF($B18="","",IF($C18="Region",SUMIFS(Raw!$H:$H,Raw!$A:$A,$B$4,Raw!$G:$G,Month!F$5,Raw!#REF!,Month!$A18),IF($C18="Provider",SUMIFS(Raw!$H:$H,Raw!$A:$A,$B$4,Raw!$G:$G,Month!F$5,Raw!$C:$C,Month!$A18),SUMIFS(Raw!$H:$H,Raw!$A:$A,$B$4,Raw!$G:$G,Month!F$5,Raw!$E:$E,Month!$A18))))</f>
        <v>34475</v>
      </c>
      <c r="G18" s="58">
        <f>IF($B18="","",IF($C18="Region",SUMIFS(Raw!$H:$H,Raw!$A:$A,$B$4,Raw!$G:$G,Month!G$5,Raw!#REF!,Month!$A18),IF($C18="Provider",SUMIFS(Raw!$H:$H,Raw!$A:$A,$B$4,Raw!$G:$G,Month!G$5,Raw!$C:$C,Month!$A18),SUMIFS(Raw!$H:$H,Raw!$A:$A,$B$4,Raw!$G:$G,Month!G$5,Raw!$E:$E,Month!$A18))))</f>
        <v>0</v>
      </c>
      <c r="H18" s="58">
        <f>IF($B18="","",IF($C18="Region",SUMIFS(Raw!$H:$H,Raw!$A:$A,$B$4,Raw!$G:$G,Month!H$5,Raw!#REF!,Month!$A18),IF($C18="Provider",SUMIFS(Raw!$H:$H,Raw!$A:$A,$B$4,Raw!$G:$G,Month!H$5,Raw!$C:$C,Month!$A18),SUMIFS(Raw!$H:$H,Raw!$A:$A,$B$4,Raw!$G:$G,Month!H$5,Raw!$E:$E,Month!$A18))))</f>
        <v>1714</v>
      </c>
      <c r="I18" s="58">
        <f>IF($B18="","",IF($C18="Region",SUMIFS(Raw!$H:$H,Raw!$A:$A,$B$4,Raw!$G:$G,Month!I$5,Raw!#REF!,Month!$A18),IF($C18="Provider",SUMIFS(Raw!$H:$H,Raw!$A:$A,$B$4,Raw!$G:$G,Month!I$5,Raw!$C:$C,Month!$A18),SUMIFS(Raw!$H:$H,Raw!$A:$A,$B$4,Raw!$G:$G,Month!I$5,Raw!$E:$E,Month!$A18))))</f>
        <v>18</v>
      </c>
      <c r="J18" s="58">
        <f>IF($B18="","",IF($C18="Region",SUMIFS(Raw!$H:$H,Raw!$A:$A,$B$4,Raw!$G:$G,Month!J$5,Raw!#REF!,Month!$A18),IF($C18="Provider",SUMIFS(Raw!$H:$H,Raw!$A:$A,$B$4,Raw!$G:$G,Month!J$5,Raw!$C:$C,Month!$A18),SUMIFS(Raw!$H:$H,Raw!$A:$A,$B$4,Raw!$G:$G,Month!J$5,Raw!$E:$E,Month!$A18))))</f>
        <v>22184</v>
      </c>
      <c r="K18" s="58">
        <f>IF($B18="","",IF($C18="Region",SUMIFS(Raw!$H:$H,Raw!$A:$A,$B$4,Raw!$G:$G,Month!K$5,Raw!#REF!,Month!$A18),IF($C18="Provider",SUMIFS(Raw!$H:$H,Raw!$A:$A,$B$4,Raw!$G:$G,Month!K$5,Raw!$C:$C,Month!$A18),SUMIFS(Raw!$H:$H,Raw!$A:$A,$B$4,Raw!$G:$G,Month!K$5,Raw!$E:$E,Month!$A18))))</f>
        <v>194</v>
      </c>
      <c r="L18" s="58">
        <f>IF($B18="","",IF($C18="Region",SUMIFS(Raw!$H:$H,Raw!$A:$A,$B$4,Raw!$G:$G,Month!L$5,Raw!#REF!,Month!$A18),IF($C18="Provider",SUMIFS(Raw!$H:$H,Raw!$A:$A,$B$4,Raw!$G:$G,Month!L$5,Raw!$C:$C,Month!$A18),SUMIFS(Raw!$H:$H,Raw!$A:$A,$B$4,Raw!$G:$G,Month!L$5,Raw!$E:$E,Month!$A18))))</f>
        <v>106</v>
      </c>
      <c r="M18" s="58">
        <f>IF($B18="","",IF($C18="Region",SUMIFS(Raw!$H:$H,Raw!$A:$A,$B$4,Raw!$G:$G,Month!M$5,Raw!#REF!,Month!$A18),IF($C18="Provider",SUMIFS(Raw!$H:$H,Raw!$A:$A,$B$4,Raw!$G:$G,Month!M$5,Raw!$C:$C,Month!$A18),SUMIFS(Raw!$H:$H,Raw!$A:$A,$B$4,Raw!$G:$G,Month!M$5,Raw!$E:$E,Month!$A18))))</f>
        <v>88</v>
      </c>
      <c r="N18" s="58">
        <f>IF($B18="","",IF($C18="Region",SUMIFS(Raw!$H:$H,Raw!$A:$A,$B$4,Raw!$G:$G,Month!N$5,Raw!#REF!,Month!$A18),IF($C18="Provider",SUMIFS(Raw!$H:$H,Raw!$A:$A,$B$4,Raw!$G:$G,Month!N$5,Raw!$C:$C,Month!$A18),SUMIFS(Raw!$H:$H,Raw!$A:$A,$B$4,Raw!$G:$G,Month!N$5,Raw!$E:$E,Month!$A18))))</f>
        <v>0</v>
      </c>
      <c r="O18" s="58">
        <f>IF($B18="","",IF($C18="Region",SUMIFS(Raw!$H:$H,Raw!$A:$A,$B$4,Raw!$G:$G,Month!O$5,Raw!#REF!,Month!$A18),IF($C18="Provider",SUMIFS(Raw!$H:$H,Raw!$A:$A,$B$4,Raw!$G:$G,Month!O$5,Raw!$C:$C,Month!$A18),SUMIFS(Raw!$H:$H,Raw!$A:$A,$B$4,Raw!$G:$G,Month!O$5,Raw!$E:$E,Month!$A18))))</f>
        <v>299766</v>
      </c>
      <c r="P18" s="201"/>
      <c r="Q18" s="201"/>
      <c r="R18" s="58">
        <f>IF($B18="","",IF($C18="Region",SUMIFS(Raw!$H:$H,Raw!$A:$A,$B$4,Raw!$G:$G,Month!R$5,Raw!#REF!,Month!$A18),IF($C18="Provider",SUMIFS(Raw!$H:$H,Raw!$A:$A,$B$4,Raw!$G:$G,Month!R$5,Raw!$C:$C,Month!$A18),SUMIFS(Raw!$H:$H,Raw!$A:$A,$B$4,Raw!$G:$G,Month!R$5,Raw!$E:$E,Month!$A18))))</f>
        <v>15437</v>
      </c>
      <c r="S18" s="58">
        <f>IF($B18="","",IF($C18="Region",SUMIFS(Raw!$H:$H,Raw!$A:$A,$B$4,Raw!$G:$G,Month!S$5,Raw!#REF!,Month!$A18),IF($C18="Provider",SUMIFS(Raw!$H:$H,Raw!$A:$A,$B$4,Raw!$G:$G,Month!S$5,Raw!$C:$C,Month!$A18),SUMIFS(Raw!$H:$H,Raw!$A:$A,$B$4,Raw!$G:$G,Month!S$5,Raw!$E:$E,Month!$A18))))</f>
        <v>1870</v>
      </c>
      <c r="T18" s="58">
        <f>IF($B18="","",IF($C18="Region",SUMIFS(Raw!$H:$H,Raw!$A:$A,$B$4,Raw!$G:$G,Month!T$5,Raw!#REF!,Month!$A18),IF($C18="Provider",SUMIFS(Raw!$H:$H,Raw!$A:$A,$B$4,Raw!$G:$G,Month!T$5,Raw!$C:$C,Month!$A18),SUMIFS(Raw!$H:$H,Raw!$A:$A,$B$4,Raw!$G:$G,Month!T$5,Raw!$E:$E,Month!$A18))))</f>
        <v>2111028</v>
      </c>
      <c r="U18" s="58">
        <f>IF($B18="","",IF($C18="Region",SUMIFS(Raw!$H:$H,Raw!$A:$A,$B$4,Raw!$G:$G,Month!U$5,Raw!#REF!,Month!$A18),IF($C18="Provider",SUMIFS(Raw!$H:$H,Raw!$A:$A,$B$4,Raw!$G:$G,Month!U$5,Raw!$C:$C,Month!$A18),SUMIFS(Raw!$H:$H,Raw!$A:$A,$B$4,Raw!$G:$G,Month!U$5,Raw!$E:$E,Month!$A18))))</f>
        <v>25039</v>
      </c>
      <c r="V18" s="58">
        <f>IF($B18="","",IF($C18="Region",SUMIFS(Raw!$H:$H,Raw!$A:$A,$B$4,Raw!$G:$G,Month!V$5,Raw!#REF!,Month!$A18),IF($C18="Provider",SUMIFS(Raw!$H:$H,Raw!$A:$A,$B$4,Raw!$G:$G,Month!V$5,Raw!$C:$C,Month!$A18),SUMIFS(Raw!$H:$H,Raw!$A:$A,$B$4,Raw!$G:$G,Month!V$5,Raw!$E:$E,Month!$A18))))</f>
        <v>296</v>
      </c>
      <c r="W18" s="58">
        <f>IF($B18="","",IF($C18="Region",SUMIFS(Raw!$H:$H,Raw!$A:$A,$B$4,Raw!$G:$G,Month!W$5,Raw!#REF!,Month!$A18),IF($C18="Provider",SUMIFS(Raw!$H:$H,Raw!$A:$A,$B$4,Raw!$G:$G,Month!W$5,Raw!$C:$C,Month!$A18),SUMIFS(Raw!$H:$H,Raw!$A:$A,$B$4,Raw!$G:$G,Month!W$5,Raw!$E:$E,Month!$A18))))</f>
        <v>11833</v>
      </c>
      <c r="X18" s="58">
        <f>IF($B18="","",IF($C18="Region",SUMIFS(Raw!$H:$H,Raw!$A:$A,$B$4,Raw!$G:$G,Month!X$5,Raw!#REF!,Month!$A18),IF($C18="Provider",SUMIFS(Raw!$H:$H,Raw!$A:$A,$B$4,Raw!$G:$G,Month!X$5,Raw!$C:$C,Month!$A18),SUMIFS(Raw!$H:$H,Raw!$A:$A,$B$4,Raw!$G:$G,Month!X$5,Raw!$E:$E,Month!$A18))))</f>
        <v>1949</v>
      </c>
      <c r="Y18" s="58">
        <f>IF($B18="","",IF($C18="Region",SUMIFS(Raw!$H:$H,Raw!$A:$A,$B$4,Raw!$G:$G,Month!Y$5,Raw!#REF!,Month!$A18),IF($C18="Provider",SUMIFS(Raw!$H:$H,Raw!$A:$A,$B$4,Raw!$G:$G,Month!Y$5,Raw!$C:$C,Month!$A18),SUMIFS(Raw!$H:$H,Raw!$A:$A,$B$4,Raw!$G:$G,Month!Y$5,Raw!$E:$E,Month!$A18))))</f>
        <v>10888</v>
      </c>
      <c r="Z18" s="58">
        <f>IF($B18="","",IF($C18="Region",SUMIFS(Raw!$H:$H,Raw!$A:$A,$B$4,Raw!$G:$G,Month!Z$5,Raw!#REF!,Month!$A18),IF($C18="Provider",SUMIFS(Raw!$H:$H,Raw!$A:$A,$B$4,Raw!$G:$G,Month!Z$5,Raw!$C:$C,Month!$A18),SUMIFS(Raw!$H:$H,Raw!$A:$A,$B$4,Raw!$G:$G,Month!Z$5,Raw!$E:$E,Month!$A18))))</f>
        <v>73</v>
      </c>
      <c r="AA18" s="58">
        <f>IF($B18="","",IF($C18="Region",SUMIFS(Raw!$H:$H,Raw!$A:$A,$B$4,Raw!$G:$G,Month!AA$5,Raw!#REF!,Month!$A18),IF($C18="Provider",SUMIFS(Raw!$H:$H,Raw!$A:$A,$B$4,Raw!$G:$G,Month!AA$5,Raw!$C:$C,Month!$A18),SUMIFS(Raw!$H:$H,Raw!$A:$A,$B$4,Raw!$G:$G,Month!AA$5,Raw!$E:$E,Month!$A18))))</f>
        <v>12910</v>
      </c>
      <c r="AB18" s="58">
        <f>IF($B18="","",IF($C18="Region",SUMIFS(Raw!$H:$H,Raw!$A:$A,$B$4,Raw!$G:$G,Month!AB$5,Raw!#REF!,Month!$A18),IF($C18="Provider",SUMIFS(Raw!$H:$H,Raw!$A:$A,$B$4,Raw!$G:$G,Month!AB$5,Raw!$C:$C,Month!$A18),SUMIFS(Raw!$H:$H,Raw!$A:$A,$B$4,Raw!$G:$G,Month!AB$5,Raw!$E:$E,Month!$A18))))</f>
        <v>1036</v>
      </c>
      <c r="AC18" s="58">
        <f>IF($B18="","",IF($C18="Region",SUMIFS(Raw!$H:$H,Raw!$A:$A,$B$4,Raw!$G:$G,Month!AC$5,Raw!#REF!,Month!$A18),IF($C18="Provider",SUMIFS(Raw!$H:$H,Raw!$A:$A,$B$4,Raw!$G:$G,Month!AC$5,Raw!$C:$C,Month!$A18),SUMIFS(Raw!$H:$H,Raw!$A:$A,$B$4,Raw!$G:$G,Month!AC$5,Raw!$E:$E,Month!$A18))))</f>
        <v>3005</v>
      </c>
      <c r="AD18" s="58">
        <f>IF($B18="","",IF($C18="Region",SUMIFS(Raw!$H:$H,Raw!$A:$A,$B$4,Raw!$G:$G,Month!AD$5,Raw!#REF!,Month!$A18),IF($C18="Provider",SUMIFS(Raw!$H:$H,Raw!$A:$A,$B$4,Raw!$G:$G,Month!AD$5,Raw!$C:$C,Month!$A18),SUMIFS(Raw!$H:$H,Raw!$A:$A,$B$4,Raw!$G:$G,Month!AD$5,Raw!$E:$E,Month!$A18))))</f>
        <v>0</v>
      </c>
      <c r="AE18" s="58">
        <f>IF($B18="","",IF($C18="Region",SUMIFS(Raw!$H:$H,Raw!$A:$A,$B$4,Raw!$G:$G,Month!AE$5,Raw!#REF!,Month!$A18),IF($C18="Provider",SUMIFS(Raw!$H:$H,Raw!$A:$A,$B$4,Raw!$G:$G,Month!AE$5,Raw!$C:$C,Month!$A18),SUMIFS(Raw!$H:$H,Raw!$A:$A,$B$4,Raw!$G:$G,Month!AE$5,Raw!$E:$E,Month!$A18))))</f>
        <v>6440</v>
      </c>
      <c r="AF18" s="58">
        <f>IF($B18="","",IF($C18="Region",SUMIFS(Raw!$H:$H,Raw!$A:$A,$B$4,Raw!$G:$G,Month!AF$5,Raw!#REF!,Month!$A18),IF($C18="Provider",SUMIFS(Raw!$H:$H,Raw!$A:$A,$B$4,Raw!$G:$G,Month!AF$5,Raw!$C:$C,Month!$A18),SUMIFS(Raw!$H:$H,Raw!$A:$A,$B$4,Raw!$G:$G,Month!AF$5,Raw!$E:$E,Month!$A18))))</f>
        <v>11</v>
      </c>
      <c r="AG18" s="58">
        <f>IF($B18="","",IF($C18="Region",SUMIFS(Raw!$H:$H,Raw!$A:$A,$B$4,Raw!$G:$G,Month!AG$5,Raw!#REF!,Month!$A18),IF($C18="Provider",SUMIFS(Raw!$H:$H,Raw!$A:$A,$B$4,Raw!$G:$G,Month!AG$5,Raw!$C:$C,Month!$A18),SUMIFS(Raw!$H:$H,Raw!$A:$A,$B$4,Raw!$G:$G,Month!AG$5,Raw!$E:$E,Month!$A18))))</f>
        <v>195</v>
      </c>
      <c r="AH18" s="58">
        <f>IF($B18="","",IF($C18="Region",SUMIFS(Raw!$H:$H,Raw!$A:$A,$B$4,Raw!$G:$G,Month!AH$5,Raw!#REF!,Month!$A18),IF($C18="Provider",SUMIFS(Raw!$H:$H,Raw!$A:$A,$B$4,Raw!$G:$G,Month!AH$5,Raw!$C:$C,Month!$A18),SUMIFS(Raw!$H:$H,Raw!$A:$A,$B$4,Raw!$G:$G,Month!AH$5,Raw!$E:$E,Month!$A18))))</f>
        <v>39</v>
      </c>
      <c r="AI18" s="58">
        <f>IF($B18="","",IF($C18="Region",SUMIFS(Raw!$H:$H,Raw!$A:$A,$B$4,Raw!$G:$G,Month!AI$5,Raw!#REF!,Month!$A18),IF($C18="Provider",SUMIFS(Raw!$H:$H,Raw!$A:$A,$B$4,Raw!$G:$G,Month!AI$5,Raw!$C:$C,Month!$A18),SUMIFS(Raw!$H:$H,Raw!$A:$A,$B$4,Raw!$G:$G,Month!AI$5,Raw!$E:$E,Month!$A18))))</f>
        <v>2184</v>
      </c>
      <c r="AJ18" s="58">
        <f>IF($B18="","",IF($C18="Region",SUMIFS(Raw!$H:$H,Raw!$A:$A,$B$4,Raw!$G:$G,Month!AJ$5,Raw!#REF!,Month!$A18),IF($C18="Provider",SUMIFS(Raw!$H:$H,Raw!$A:$A,$B$4,Raw!$G:$G,Month!AJ$5,Raw!$C:$C,Month!$A18),SUMIFS(Raw!$H:$H,Raw!$A:$A,$B$4,Raw!$G:$G,Month!AJ$5,Raw!$E:$E,Month!$A18))))</f>
        <v>678</v>
      </c>
      <c r="AK18" s="58">
        <f>IF($B18="","",IF($C18="Region",SUMIFS(Raw!$H:$H,Raw!$A:$A,$B$4,Raw!$G:$G,Month!AK$5,Raw!#REF!,Month!$A18),IF($C18="Provider",SUMIFS(Raw!$H:$H,Raw!$A:$A,$B$4,Raw!$G:$G,Month!AK$5,Raw!$C:$C,Month!$A18),SUMIFS(Raw!$H:$H,Raw!$A:$A,$B$4,Raw!$G:$G,Month!AK$5,Raw!$E:$E,Month!$A18))))</f>
        <v>572</v>
      </c>
      <c r="AL18" s="58">
        <f>IF($B18="","",IF($C18="Region",SUMIFS(Raw!$H:$H,Raw!$A:$A,$B$4,Raw!$G:$G,Month!AL$5,Raw!#REF!,Month!$A18),IF($C18="Provider",SUMIFS(Raw!$H:$H,Raw!$A:$A,$B$4,Raw!$G:$G,Month!AL$5,Raw!$C:$C,Month!$A18),SUMIFS(Raw!$H:$H,Raw!$A:$A,$B$4,Raw!$G:$G,Month!AL$5,Raw!$E:$E,Month!$A18))))</f>
        <v>0</v>
      </c>
      <c r="AM18" s="58">
        <f>IF($B18="","",IF($C18="Region",SUMIFS(Raw!$H:$H,Raw!$A:$A,$B$4,Raw!$G:$G,Month!AM$5,Raw!#REF!,Month!$A18),IF($C18="Provider",SUMIFS(Raw!$H:$H,Raw!$A:$A,$B$4,Raw!$G:$G,Month!AM$5,Raw!$C:$C,Month!$A18),SUMIFS(Raw!$H:$H,Raw!$A:$A,$B$4,Raw!$G:$G,Month!AM$5,Raw!$E:$E,Month!$A18))))</f>
        <v>4189</v>
      </c>
      <c r="AN18" s="58">
        <f>IF($B18="","",IF($C18="Region",SUMIFS(Raw!$H:$H,Raw!$A:$A,$B$4,Raw!$G:$G,Month!AN$5,Raw!#REF!,Month!$A18),IF($C18="Provider",SUMIFS(Raw!$H:$H,Raw!$A:$A,$B$4,Raw!$G:$G,Month!AN$5,Raw!$C:$C,Month!$A18),SUMIFS(Raw!$H:$H,Raw!$A:$A,$B$4,Raw!$G:$G,Month!AN$5,Raw!$E:$E,Month!$A18))))</f>
        <v>2029</v>
      </c>
      <c r="AO18" s="58">
        <f>IF($B18="","",IF($C18="Region",SUMIFS(Raw!$H:$H,Raw!$A:$A,$B$4,Raw!$G:$G,Month!AO$5,Raw!#REF!,Month!$A18),IF($C18="Provider",SUMIFS(Raw!$H:$H,Raw!$A:$A,$B$4,Raw!$G:$G,Month!AO$5,Raw!$C:$C,Month!$A18),SUMIFS(Raw!$H:$H,Raw!$A:$A,$B$4,Raw!$G:$G,Month!AO$5,Raw!$E:$E,Month!$A18))))</f>
        <v>1479</v>
      </c>
      <c r="AP18" s="58">
        <f>IF($B18="","",IF($C18="Region",SUMIFS(Raw!$H:$H,Raw!$A:$A,$B$4,Raw!$G:$G,Month!AP$5,Raw!#REF!,Month!$A18),IF($C18="Provider",SUMIFS(Raw!$H:$H,Raw!$A:$A,$B$4,Raw!$G:$G,Month!AP$5,Raw!$C:$C,Month!$A18),SUMIFS(Raw!$H:$H,Raw!$A:$A,$B$4,Raw!$G:$G,Month!AP$5,Raw!$E:$E,Month!$A18))))</f>
        <v>580</v>
      </c>
      <c r="AQ18" s="58">
        <f>IF($B18="","",IF($C18="Region",SUMIFS(Raw!$H:$H,Raw!$A:$A,$B$4,Raw!$G:$G,Month!AQ$5,Raw!#REF!,Month!$A18),IF($C18="Provider",SUMIFS(Raw!$H:$H,Raw!$A:$A,$B$4,Raw!$G:$G,Month!AQ$5,Raw!$C:$C,Month!$A18),SUMIFS(Raw!$H:$H,Raw!$A:$A,$B$4,Raw!$G:$G,Month!AQ$5,Raw!$E:$E,Month!$A18))))</f>
        <v>2613</v>
      </c>
      <c r="AR18" s="58">
        <f>IF($B18="","",IF($C18="Region",SUMIFS(Raw!$H:$H,Raw!$A:$A,$B$4,Raw!$G:$G,Month!AR$5,Raw!#REF!,Month!$A18),IF($C18="Provider",SUMIFS(Raw!$H:$H,Raw!$A:$A,$B$4,Raw!$G:$G,Month!AR$5,Raw!$C:$C,Month!$A18),SUMIFS(Raw!$H:$H,Raw!$A:$A,$B$4,Raw!$G:$G,Month!AR$5,Raw!$E:$E,Month!$A18))))</f>
        <v>2056</v>
      </c>
      <c r="AS18" s="58">
        <f>IF($B18="","",IF($C18="Region",SUMIFS(Raw!$H:$H,Raw!$A:$A,$B$4,Raw!$G:$G,Month!AS$5,Raw!#REF!,Month!$A18),IF($C18="Provider",SUMIFS(Raw!$H:$H,Raw!$A:$A,$B$4,Raw!$G:$G,Month!AS$5,Raw!$C:$C,Month!$A18),SUMIFS(Raw!$H:$H,Raw!$A:$A,$B$4,Raw!$G:$G,Month!AS$5,Raw!$E:$E,Month!$A18))))</f>
        <v>258</v>
      </c>
      <c r="AT18" s="58">
        <f>IF($B18="","",IF($C18="Region",SUMIFS(Raw!$H:$H,Raw!$A:$A,$B$4,Raw!$G:$G,Month!AT$5,Raw!#REF!,Month!$A18),IF($C18="Provider",SUMIFS(Raw!$H:$H,Raw!$A:$A,$B$4,Raw!$G:$G,Month!AT$5,Raw!$C:$C,Month!$A18),SUMIFS(Raw!$H:$H,Raw!$A:$A,$B$4,Raw!$G:$G,Month!AT$5,Raw!$E:$E,Month!$A18))))</f>
        <v>24801</v>
      </c>
      <c r="AU18" s="58">
        <f>IF($B18="","",IF($C18="Region",SUMIFS(Raw!$H:$H,Raw!$A:$A,$B$4,Raw!$G:$G,Month!AU$5,Raw!#REF!,Month!$A18),IF($C18="Provider",SUMIFS(Raw!$H:$H,Raw!$A:$A,$B$4,Raw!$G:$G,Month!AU$5,Raw!$C:$C,Month!$A18),SUMIFS(Raw!$H:$H,Raw!$A:$A,$B$4,Raw!$G:$G,Month!AU$5,Raw!$E:$E,Month!$A18))))</f>
        <v>529</v>
      </c>
      <c r="AV18" s="58">
        <f>IF($B18="","",IF($C18="Region",SUMIFS(Raw!$H:$H,Raw!$A:$A,$B$4,Raw!$G:$G,Month!AV$5,Raw!#REF!,Month!$A18),IF($C18="Provider",SUMIFS(Raw!$H:$H,Raw!$A:$A,$B$4,Raw!$G:$G,Month!AV$5,Raw!$C:$C,Month!$A18),SUMIFS(Raw!$H:$H,Raw!$A:$A,$B$4,Raw!$G:$G,Month!AV$5,Raw!$E:$E,Month!$A18))))</f>
        <v>5067</v>
      </c>
      <c r="AW18" s="58">
        <f>IF($B18="","",IF($C18="Region",SUMIFS(Raw!$H:$H,Raw!$A:$A,$B$4,Raw!$G:$G,Month!AW$5,Raw!#REF!,Month!$A18),IF($C18="Provider",SUMIFS(Raw!$H:$H,Raw!$A:$A,$B$4,Raw!$G:$G,Month!AW$5,Raw!$C:$C,Month!$A18),SUMIFS(Raw!$H:$H,Raw!$A:$A,$B$4,Raw!$G:$G,Month!AW$5,Raw!$E:$E,Month!$A18))))</f>
        <v>2034</v>
      </c>
      <c r="AX18" s="58">
        <f>IF($B18="","",IF($C18="Region",SUMIFS(Raw!$H:$H,Raw!$A:$A,$B$4,Raw!$G:$G,Month!AX$5,Raw!#REF!,Month!$A18),IF($C18="Provider",SUMIFS(Raw!$H:$H,Raw!$A:$A,$B$4,Raw!$G:$G,Month!AX$5,Raw!$C:$C,Month!$A18),SUMIFS(Raw!$H:$H,Raw!$A:$A,$B$4,Raw!$G:$G,Month!AX$5,Raw!$E:$E,Month!$A18))))</f>
        <v>3</v>
      </c>
      <c r="AY18" s="58">
        <f>IF($B18="","",IF($C18="Region",SUMIFS(Raw!$H:$H,Raw!$A:$A,$B$4,Raw!$G:$G,Month!AY$5,Raw!#REF!,Month!$A18),IF($C18="Provider",SUMIFS(Raw!$H:$H,Raw!$A:$A,$B$4,Raw!$G:$G,Month!AY$5,Raw!$C:$C,Month!$A18),SUMIFS(Raw!$H:$H,Raw!$A:$A,$B$4,Raw!$G:$G,Month!AY$5,Raw!$E:$E,Month!$A18))))</f>
        <v>6058</v>
      </c>
      <c r="AZ18" s="58">
        <f>IF($B18="","",IF($C18="Region",SUMIFS(Raw!$H:$H,Raw!$A:$A,$B$4,Raw!$G:$G,Month!AZ$5,Raw!#REF!,Month!$A18),IF($C18="Provider",SUMIFS(Raw!$H:$H,Raw!$A:$A,$B$4,Raw!$G:$G,Month!AZ$5,Raw!$C:$C,Month!$A18),SUMIFS(Raw!$H:$H,Raw!$A:$A,$B$4,Raw!$G:$G,Month!AZ$5,Raw!$E:$E,Month!$A18))))</f>
        <v>28</v>
      </c>
      <c r="BA18" s="58">
        <f>IF($B18="","",IF($C18="Region",SUMIFS(Raw!$H:$H,Raw!$A:$A,$B$4,Raw!$G:$G,Month!BA$5,Raw!#REF!,Month!$A18),IF($C18="Provider",SUMIFS(Raw!$H:$H,Raw!$A:$A,$B$4,Raw!$G:$G,Month!BA$5,Raw!$C:$C,Month!$A18),SUMIFS(Raw!$H:$H,Raw!$A:$A,$B$4,Raw!$G:$G,Month!BA$5,Raw!$E:$E,Month!$A18))))</f>
        <v>2850</v>
      </c>
      <c r="BB18" s="58">
        <f>IF($B18="","",IF($C18="Region",SUMIFS(Raw!$H:$H,Raw!$A:$A,$B$4,Raw!$G:$G,Month!BB$5,Raw!#REF!,Month!$A18),IF($C18="Provider",SUMIFS(Raw!$H:$H,Raw!$A:$A,$B$4,Raw!$G:$G,Month!BB$5,Raw!$C:$C,Month!$A18),SUMIFS(Raw!$H:$H,Raw!$A:$A,$B$4,Raw!$G:$G,Month!BB$5,Raw!$E:$E,Month!$A18))))</f>
        <v>121</v>
      </c>
      <c r="BC18" s="58">
        <f>IF($B18="","",IF($C18="Region",SUMIFS(Raw!$H:$H,Raw!$A:$A,$B$4,Raw!$G:$G,Month!BC$5,Raw!#REF!,Month!$A18),IF($C18="Provider",SUMIFS(Raw!$H:$H,Raw!$A:$A,$B$4,Raw!$G:$G,Month!BC$5,Raw!$C:$C,Month!$A18),SUMIFS(Raw!$H:$H,Raw!$A:$A,$B$4,Raw!$G:$G,Month!BC$5,Raw!$E:$E,Month!$A18))))</f>
        <v>1286</v>
      </c>
      <c r="BD18" s="58">
        <f>IF($B18="","",IF($C18="Region",SUMIFS(Raw!$H:$H,Raw!$A:$A,$B$4,Raw!$G:$G,Month!BD$5,Raw!#REF!,Month!$A18),IF($C18="Provider",SUMIFS(Raw!$H:$H,Raw!$A:$A,$B$4,Raw!$G:$G,Month!BD$5,Raw!$C:$C,Month!$A18),SUMIFS(Raw!$H:$H,Raw!$A:$A,$B$4,Raw!$G:$G,Month!BD$5,Raw!$E:$E,Month!$A18))))</f>
        <v>51</v>
      </c>
      <c r="BE18" s="58">
        <f>IF($B18="","",IF($C18="Region",SUMIFS(Raw!$H:$H,Raw!$A:$A,$B$4,Raw!$G:$G,Month!BE$5,Raw!#REF!,Month!$A18),IF($C18="Provider",SUMIFS(Raw!$H:$H,Raw!$A:$A,$B$4,Raw!$G:$G,Month!BE$5,Raw!$C:$C,Month!$A18),SUMIFS(Raw!$H:$H,Raw!$A:$A,$B$4,Raw!$G:$G,Month!BE$5,Raw!$E:$E,Month!$A18))))</f>
        <v>727</v>
      </c>
      <c r="BF18" s="58">
        <f>IF($B18="","",IF($C18="Region",SUMIFS(Raw!$H:$H,Raw!$A:$A,$B$4,Raw!$G:$G,Month!BF$5,Raw!#REF!,Month!$A18),IF($C18="Provider",SUMIFS(Raw!$H:$H,Raw!$A:$A,$B$4,Raw!$G:$G,Month!BF$5,Raw!$C:$C,Month!$A18),SUMIFS(Raw!$H:$H,Raw!$A:$A,$B$4,Raw!$G:$G,Month!BF$5,Raw!$E:$E,Month!$A18))))</f>
        <v>234</v>
      </c>
      <c r="BG18" s="58">
        <f>IF($B18="","",IF($C18="Region",SUMIFS(Raw!$H:$H,Raw!$A:$A,$B$4,Raw!$G:$G,Month!BG$5,Raw!#REF!,Month!$A18),IF($C18="Provider",SUMIFS(Raw!$H:$H,Raw!$A:$A,$B$4,Raw!$G:$G,Month!BG$5,Raw!$C:$C,Month!$A18),SUMIFS(Raw!$H:$H,Raw!$A:$A,$B$4,Raw!$G:$G,Month!BG$5,Raw!$E:$E,Month!$A18))))</f>
        <v>6365</v>
      </c>
      <c r="BH18" s="58">
        <f>IF($B18="","",IF($C18="Region",SUMIFS(Raw!$H:$H,Raw!$A:$A,$B$4,Raw!$G:$G,Month!BH$5,Raw!#REF!,Month!$A18),IF($C18="Provider",SUMIFS(Raw!$H:$H,Raw!$A:$A,$B$4,Raw!$G:$G,Month!BH$5,Raw!$C:$C,Month!$A18),SUMIFS(Raw!$H:$H,Raw!$A:$A,$B$4,Raw!$G:$G,Month!BH$5,Raw!$E:$E,Month!$A18))))</f>
        <v>5971</v>
      </c>
      <c r="BI18" s="58">
        <f>IF($B18="","",IF($C18="Region",SUMIFS(Raw!$H:$H,Raw!$A:$A,$B$4,Raw!$G:$G,Month!BI$5,Raw!#REF!,Month!$A18),IF($C18="Provider",SUMIFS(Raw!$H:$H,Raw!$A:$A,$B$4,Raw!$G:$G,Month!BI$5,Raw!$C:$C,Month!$A18),SUMIFS(Raw!$H:$H,Raw!$A:$A,$B$4,Raw!$G:$G,Month!BI$5,Raw!$E:$E,Month!$A18))))</f>
        <v>1482</v>
      </c>
      <c r="BJ18" s="58">
        <f>IF($B18="","",IF($C18="Region",SUMIFS(Raw!$H:$H,Raw!$A:$A,$B$4,Raw!$G:$G,Month!BJ$5,Raw!#REF!,Month!$A18),IF($C18="Provider",SUMIFS(Raw!$H:$H,Raw!$A:$A,$B$4,Raw!$G:$G,Month!BJ$5,Raw!$C:$C,Month!$A18),SUMIFS(Raw!$H:$H,Raw!$A:$A,$B$4,Raw!$G:$G,Month!BJ$5,Raw!$E:$E,Month!$A18))))</f>
        <v>2415</v>
      </c>
      <c r="BK18" s="58">
        <f>IF($B18="","",IF($C18="Region",SUMIFS(Raw!$H:$H,Raw!$A:$A,$B$4,Raw!$G:$G,Month!BK$5,Raw!#REF!,Month!$A18),IF($C18="Provider",SUMIFS(Raw!$H:$H,Raw!$A:$A,$B$4,Raw!$G:$G,Month!BK$5,Raw!$C:$C,Month!$A18),SUMIFS(Raw!$H:$H,Raw!$A:$A,$B$4,Raw!$G:$G,Month!BK$5,Raw!$E:$E,Month!$A18))))</f>
        <v>2298</v>
      </c>
      <c r="BL18" s="58">
        <f>IF($B18="","",IF($C18="Region",SUMIFS(Raw!$H:$H,Raw!$A:$A,$B$4,Raw!$G:$G,Month!BL$5,Raw!#REF!,Month!$A18),IF($C18="Provider",SUMIFS(Raw!$H:$H,Raw!$A:$A,$B$4,Raw!$G:$G,Month!BL$5,Raw!$C:$C,Month!$A18),SUMIFS(Raw!$H:$H,Raw!$A:$A,$B$4,Raw!$G:$G,Month!BL$5,Raw!$E:$E,Month!$A18))))</f>
        <v>2250</v>
      </c>
      <c r="BM18" s="58">
        <f>IF($B18="","",IF($C18="Region",SUMIFS(Raw!$H:$H,Raw!$A:$A,$B$4,Raw!$G:$G,Month!BM$5,Raw!#REF!,Month!$A18),IF($C18="Provider",SUMIFS(Raw!$H:$H,Raw!$A:$A,$B$4,Raw!$G:$G,Month!BM$5,Raw!$C:$C,Month!$A18),SUMIFS(Raw!$H:$H,Raw!$A:$A,$B$4,Raw!$G:$G,Month!BM$5,Raw!$E:$E,Month!$A18))))</f>
        <v>25</v>
      </c>
      <c r="BN18" s="58">
        <f>IF($B18="","",IF($C18="Region",SUMIFS(Raw!$H:$H,Raw!$A:$A,$B$4,Raw!$G:$G,Month!BN$5,Raw!#REF!,Month!$A18),IF($C18="Provider",SUMIFS(Raw!$H:$H,Raw!$A:$A,$B$4,Raw!$G:$G,Month!BN$5,Raw!$C:$C,Month!$A18),SUMIFS(Raw!$H:$H,Raw!$A:$A,$B$4,Raw!$G:$G,Month!BN$5,Raw!$E:$E,Month!$A18))))</f>
        <v>131</v>
      </c>
      <c r="BO18" s="58">
        <f>IF($B18="","",IF($C18="Region",SUMIFS(Raw!$H:$H,Raw!$A:$A,$B$4,Raw!$G:$G,Month!BO$5,Raw!#REF!,Month!$A18),IF($C18="Provider",SUMIFS(Raw!$H:$H,Raw!$A:$A,$B$4,Raw!$G:$G,Month!BO$5,Raw!$C:$C,Month!$A18),SUMIFS(Raw!$H:$H,Raw!$A:$A,$B$4,Raw!$G:$G,Month!BO$5,Raw!$E:$E,Month!$A18))))</f>
        <v>1025</v>
      </c>
      <c r="BP18" s="58">
        <f>IF($B18="","",IF($C18="Region",SUMIFS(Raw!$H:$H,Raw!$A:$A,$B$4,Raw!$G:$G,Month!BP$5,Raw!#REF!,Month!$A18),IF($C18="Provider",SUMIFS(Raw!$H:$H,Raw!$A:$A,$B$4,Raw!$G:$G,Month!BP$5,Raw!$C:$C,Month!$A18),SUMIFS(Raw!$H:$H,Raw!$A:$A,$B$4,Raw!$G:$G,Month!BP$5,Raw!$E:$E,Month!$A18))))</f>
        <v>2407274</v>
      </c>
      <c r="BQ18" s="58">
        <f>IF($B18="","",IF($C18="Region",SUMIFS(Raw!$H:$H,Raw!$A:$A,$B$4,Raw!$G:$G,Month!BQ$5,Raw!#REF!,Month!$A18),IF($C18="Provider",SUMIFS(Raw!$H:$H,Raw!$A:$A,$B$4,Raw!$G:$G,Month!BQ$5,Raw!$C:$C,Month!$A18),SUMIFS(Raw!$H:$H,Raw!$A:$A,$B$4,Raw!$G:$G,Month!BQ$5,Raw!$E:$E,Month!$A18))))</f>
        <v>1164</v>
      </c>
      <c r="BR18" s="58">
        <f>IF($B18="","",IF($C18="Region",SUMIFS(Raw!$H:$H,Raw!$A:$A,$B$4,Raw!$G:$G,Month!BR$5,Raw!#REF!,Month!$A18),IF($C18="Provider",SUMIFS(Raw!$H:$H,Raw!$A:$A,$B$4,Raw!$G:$G,Month!BR$5,Raw!$C:$C,Month!$A18),SUMIFS(Raw!$H:$H,Raw!$A:$A,$B$4,Raw!$G:$G,Month!BR$5,Raw!$E:$E,Month!$A18))))</f>
        <v>1164</v>
      </c>
      <c r="BS18" s="58">
        <f>IF($B18="","",IF($C18="Region",SUMIFS(Raw!$H:$H,Raw!$A:$A,$B$4,Raw!$G:$G,Month!BS$5,Raw!#REF!,Month!$A18),IF($C18="Provider",SUMIFS(Raw!$H:$H,Raw!$A:$A,$B$4,Raw!$G:$G,Month!BS$5,Raw!$C:$C,Month!$A18),SUMIFS(Raw!$H:$H,Raw!$A:$A,$B$4,Raw!$G:$G,Month!BS$5,Raw!$E:$E,Month!$A18))))</f>
        <v>86</v>
      </c>
      <c r="BT18" s="58">
        <f>IF($B18="","",IF($C18="Region",SUMIFS(Raw!$H:$H,Raw!$A:$A,$B$4,Raw!$G:$G,Month!BT$5,Raw!#REF!,Month!$A18),IF($C18="Provider",SUMIFS(Raw!$H:$H,Raw!$A:$A,$B$4,Raw!$G:$G,Month!BT$5,Raw!$C:$C,Month!$A18),SUMIFS(Raw!$H:$H,Raw!$A:$A,$B$4,Raw!$G:$G,Month!BT$5,Raw!$E:$E,Month!$A18))))</f>
        <v>590</v>
      </c>
      <c r="BU18" s="58">
        <f>IF($B18="","",IF($C18="Region",SUMIFS(Raw!$H:$H,Raw!$A:$A,$B$4,Raw!$G:$G,Month!BU$5,Raw!#REF!,Month!$A18),IF($C18="Provider",SUMIFS(Raw!$H:$H,Raw!$A:$A,$B$4,Raw!$G:$G,Month!BU$5,Raw!$C:$C,Month!$A18),SUMIFS(Raw!$H:$H,Raw!$A:$A,$B$4,Raw!$G:$G,Month!BU$5,Raw!$E:$E,Month!$A18))))</f>
        <v>26672</v>
      </c>
      <c r="BV18" s="58">
        <f>IF($B18="","",IF($C18="Region",SUMIFS(Raw!$H:$H,Raw!$A:$A,$B$4,Raw!$G:$G,Month!BV$5,Raw!#REF!,Month!$A18),IF($C18="Provider",SUMIFS(Raw!$H:$H,Raw!$A:$A,$B$4,Raw!$G:$G,Month!BV$5,Raw!$C:$C,Month!$A18),SUMIFS(Raw!$H:$H,Raw!$A:$A,$B$4,Raw!$G:$G,Month!BV$5,Raw!$E:$E,Month!$A18))))</f>
        <v>1624</v>
      </c>
      <c r="BW18" s="58">
        <f>IF($B18="","",IF($C18="Region",SUMIFS(Raw!$H:$H,Raw!$A:$A,$B$4,Raw!$G:$G,Month!BW$5,Raw!#REF!,Month!$A18),IF($C18="Provider",SUMIFS(Raw!$H:$H,Raw!$A:$A,$B$4,Raw!$G:$G,Month!BW$5,Raw!$C:$C,Month!$A18),SUMIFS(Raw!$H:$H,Raw!$A:$A,$B$4,Raw!$G:$G,Month!BW$5,Raw!$E:$E,Month!$A18))))</f>
        <v>14247</v>
      </c>
      <c r="BX18" s="58">
        <f>IF($B18="","",IF($C18="Region",SUMIFS(Raw!$H:$H,Raw!$A:$A,$B$4,Raw!$G:$G,Month!BX$5,Raw!#REF!,Month!$A18),IF($C18="Provider",SUMIFS(Raw!$H:$H,Raw!$A:$A,$B$4,Raw!$G:$G,Month!BX$5,Raw!$C:$C,Month!$A18),SUMIFS(Raw!$H:$H,Raw!$A:$A,$B$4,Raw!$G:$G,Month!BX$5,Raw!$E:$E,Month!$A18))))</f>
        <v>6</v>
      </c>
      <c r="BY18" s="58">
        <f>IF($B18="","",IF($C18="Region",SUMIFS(Raw!$H:$H,Raw!$A:$A,$B$4,Raw!$G:$G,Month!BY$5,Raw!#REF!,Month!$A18),IF($C18="Provider",SUMIFS(Raw!$H:$H,Raw!$A:$A,$B$4,Raw!$G:$G,Month!BY$5,Raw!$C:$C,Month!$A18),SUMIFS(Raw!$H:$H,Raw!$A:$A,$B$4,Raw!$G:$G,Month!BY$5,Raw!$E:$E,Month!$A18))))</f>
        <v>9643</v>
      </c>
      <c r="BZ18" s="58">
        <f>IF($B18="","",IF($C18="Region",SUMIFS(Raw!$H:$H,Raw!$A:$A,$B$4,Raw!$G:$G,Month!BZ$5,Raw!#REF!,Month!$A18),IF($C18="Provider",SUMIFS(Raw!$H:$H,Raw!$A:$A,$B$4,Raw!$G:$G,Month!BZ$5,Raw!$C:$C,Month!$A18),SUMIFS(Raw!$H:$H,Raw!$A:$A,$B$4,Raw!$G:$G,Month!BZ$5,Raw!$E:$E,Month!$A18))))</f>
        <v>5095</v>
      </c>
      <c r="CA18" s="58">
        <f>IF($B18="","",IF($C18="Region",SUMIFS(Raw!$H:$H,Raw!$A:$A,$B$4,Raw!$G:$G,Month!CA$5,Raw!#REF!,Month!$A18),IF($C18="Provider",SUMIFS(Raw!$H:$H,Raw!$A:$A,$B$4,Raw!$G:$G,Month!CA$5,Raw!$C:$C,Month!$A18),SUMIFS(Raw!$H:$H,Raw!$A:$A,$B$4,Raw!$G:$G,Month!CA$5,Raw!$E:$E,Month!$A18))))</f>
        <v>2309</v>
      </c>
      <c r="CB18" s="58">
        <f>IF($B18="","",IF($C18="Region",SUMIFS(Raw!$H:$H,Raw!$A:$A,$B$4,Raw!$G:$G,Month!CB$5,Raw!#REF!,Month!$A18),IF($C18="Provider",SUMIFS(Raw!$H:$H,Raw!$A:$A,$B$4,Raw!$G:$G,Month!CB$5,Raw!$C:$C,Month!$A18),SUMIFS(Raw!$H:$H,Raw!$A:$A,$B$4,Raw!$G:$G,Month!CB$5,Raw!$E:$E,Month!$A18))))</f>
        <v>1054</v>
      </c>
      <c r="CC18" s="58">
        <f>IF($B18="","",IF($C18="Region",SUMIFS(Raw!$H:$H,Raw!$A:$A,$B$4,Raw!$G:$G,Month!CC$5,Raw!#REF!,Month!$A18),IF($C18="Provider",SUMIFS(Raw!$H:$H,Raw!$A:$A,$B$4,Raw!$G:$G,Month!CC$5,Raw!$C:$C,Month!$A18),SUMIFS(Raw!$H:$H,Raw!$A:$A,$B$4,Raw!$G:$G,Month!CC$5,Raw!$E:$E,Month!$A18))))</f>
        <v>4236</v>
      </c>
      <c r="CD18" s="58">
        <f>IF($B18="","",IF($C18="Region",SUMIFS(Raw!$H:$H,Raw!$A:$A,$B$4,Raw!$G:$G,Month!CD$5,Raw!#REF!,Month!$A18),IF($C18="Provider",SUMIFS(Raw!$H:$H,Raw!$A:$A,$B$4,Raw!$G:$G,Month!CD$5,Raw!$C:$C,Month!$A18),SUMIFS(Raw!$H:$H,Raw!$A:$A,$B$4,Raw!$G:$G,Month!CD$5,Raw!$E:$E,Month!$A18))))</f>
        <v>258</v>
      </c>
      <c r="CE18" s="58">
        <f>IF($B18="","",IF($C18="Region",SUMIFS(Raw!$H:$H,Raw!$A:$A,$B$4,Raw!$G:$G,Month!CE$5,Raw!#REF!,Month!$A18),IF($C18="Provider",SUMIFS(Raw!$H:$H,Raw!$A:$A,$B$4,Raw!$G:$G,Month!CE$5,Raw!$C:$C,Month!$A18),SUMIFS(Raw!$H:$H,Raw!$A:$A,$B$4,Raw!$G:$G,Month!CE$5,Raw!$E:$E,Month!$A18))))</f>
        <v>3415</v>
      </c>
      <c r="CF18" s="58">
        <f>IF($B18="","",IF($C18="Region",SUMIFS(Raw!$H:$H,Raw!$A:$A,$B$4,Raw!$G:$G,Month!CF$5,Raw!#REF!,Month!$A18),IF($C18="Provider",SUMIFS(Raw!$H:$H,Raw!$A:$A,$B$4,Raw!$G:$G,Month!CF$5,Raw!$C:$C,Month!$A18),SUMIFS(Raw!$H:$H,Raw!$A:$A,$B$4,Raw!$G:$G,Month!CF$5,Raw!$E:$E,Month!$A18))))</f>
        <v>2999</v>
      </c>
      <c r="CG18" s="58">
        <f>IF($B18="","",IF($C18="Region",SUMIFS(Raw!$H:$H,Raw!$A:$A,$B$4,Raw!$G:$G,Month!CG$5,Raw!#REF!,Month!$A18),IF($C18="Provider",SUMIFS(Raw!$H:$H,Raw!$A:$A,$B$4,Raw!$G:$G,Month!CG$5,Raw!$C:$C,Month!$A18),SUMIFS(Raw!$H:$H,Raw!$A:$A,$B$4,Raw!$G:$G,Month!CG$5,Raw!$E:$E,Month!$A18))))</f>
        <v>1151</v>
      </c>
      <c r="CH18" s="58">
        <f>IF($B18="","",IF($C18="Region",SUMIFS(Raw!$H:$H,Raw!$A:$A,$B$4,Raw!$G:$G,Month!CH$5,Raw!#REF!,Month!$A18),IF($C18="Provider",SUMIFS(Raw!$H:$H,Raw!$A:$A,$B$4,Raw!$G:$G,Month!CH$5,Raw!$C:$C,Month!$A18),SUMIFS(Raw!$H:$H,Raw!$A:$A,$B$4,Raw!$G:$G,Month!CH$5,Raw!$E:$E,Month!$A18))))</f>
        <v>771</v>
      </c>
      <c r="CI18" s="58">
        <f>IF($B18="","",IF($C18="Region",SUMIFS(Raw!$H:$H,Raw!$A:$A,$B$4,Raw!$G:$G,Month!CI$5,Raw!#REF!,Month!$A18),IF($C18="Provider",SUMIFS(Raw!$H:$H,Raw!$A:$A,$B$4,Raw!$G:$G,Month!CI$5,Raw!$C:$C,Month!$A18),SUMIFS(Raw!$H:$H,Raw!$A:$A,$B$4,Raw!$G:$G,Month!CI$5,Raw!$E:$E,Month!$A18))))</f>
        <v>0</v>
      </c>
      <c r="CJ18" s="58">
        <f>IF($B18="","",IF($C18="Region",SUMIFS(Raw!$H:$H,Raw!$A:$A,$B$4,Raw!$G:$G,Month!CJ$5,Raw!#REF!,Month!$A18),IF($C18="Provider",SUMIFS(Raw!$H:$H,Raw!$A:$A,$B$4,Raw!$G:$G,Month!CJ$5,Raw!$C:$C,Month!$A18),SUMIFS(Raw!$H:$H,Raw!$A:$A,$B$4,Raw!$G:$G,Month!CJ$5,Raw!$E:$E,Month!$A18))))</f>
        <v>0</v>
      </c>
      <c r="CK18" s="58">
        <f>IF($B18="","",IF($C18="Region",SUMIFS(Raw!$H:$H,Raw!$A:$A,$B$4,Raw!$G:$G,Month!CK$5,Raw!#REF!,Month!$A18),IF($C18="Provider",SUMIFS(Raw!$H:$H,Raw!$A:$A,$B$4,Raw!$G:$G,Month!CK$5,Raw!$C:$C,Month!$A18),SUMIFS(Raw!$H:$H,Raw!$A:$A,$B$4,Raw!$G:$G,Month!CK$5,Raw!$E:$E,Month!$A18))))</f>
        <v>0</v>
      </c>
      <c r="CL18" s="58">
        <f>IF($B18="","",IF($C18="Region",SUMIFS(Raw!$H:$H,Raw!$A:$A,$B$4,Raw!$G:$G,Month!CL$5,Raw!#REF!,Month!$A18),IF($C18="Provider",SUMIFS(Raw!$H:$H,Raw!$A:$A,$B$4,Raw!$G:$G,Month!CL$5,Raw!$C:$C,Month!$A18),SUMIFS(Raw!$H:$H,Raw!$A:$A,$B$4,Raw!$G:$G,Month!CL$5,Raw!$E:$E,Month!$A18))))</f>
        <v>0</v>
      </c>
      <c r="CM18" s="58">
        <f>IF($B18="","",IF($C18="Region",SUMIFS(Raw!$H:$H,Raw!$A:$A,$B$4,Raw!$G:$G,Month!CM$5,Raw!#REF!,Month!$A18),IF($C18="Provider",SUMIFS(Raw!$H:$H,Raw!$A:$A,$B$4,Raw!$G:$G,Month!CM$5,Raw!$C:$C,Month!$A18),SUMIFS(Raw!$H:$H,Raw!$A:$A,$B$4,Raw!$G:$G,Month!CM$5,Raw!$E:$E,Month!$A18))))</f>
        <v>13</v>
      </c>
      <c r="CN18" s="58">
        <f>IF($B18="","",IF($C18="Region",SUMIFS(Raw!$H:$H,Raw!$A:$A,$B$4,Raw!$G:$G,Month!CN$5,Raw!#REF!,Month!$A18),IF($C18="Provider",SUMIFS(Raw!$H:$H,Raw!$A:$A,$B$4,Raw!$G:$G,Month!CN$5,Raw!$C:$C,Month!$A18),SUMIFS(Raw!$H:$H,Raw!$A:$A,$B$4,Raw!$G:$G,Month!CN$5,Raw!$E:$E,Month!$A18))))</f>
        <v>171</v>
      </c>
      <c r="CO18" s="58">
        <f>IF($B18="","",IF($C18="Region",SUMIFS(Raw!$H:$H,Raw!$A:$A,$B$4,Raw!$G:$G,Month!CO$5,Raw!#REF!,Month!$A18),IF($C18="Provider",SUMIFS(Raw!$H:$H,Raw!$A:$A,$B$4,Raw!$G:$G,Month!CO$5,Raw!$C:$C,Month!$A18),SUMIFS(Raw!$H:$H,Raw!$A:$A,$B$4,Raw!$G:$G,Month!CO$5,Raw!$E:$E,Month!$A18))))</f>
        <v>0</v>
      </c>
      <c r="CP18" s="58">
        <f>IF($B18="","",IF($C18="Region",SUMIFS(Raw!$H:$H,Raw!$A:$A,$B$4,Raw!$G:$G,Month!CP$5,Raw!#REF!,Month!$A18),IF($C18="Provider",SUMIFS(Raw!$H:$H,Raw!$A:$A,$B$4,Raw!$G:$G,Month!CP$5,Raw!$C:$C,Month!$A18),SUMIFS(Raw!$H:$H,Raw!$A:$A,$B$4,Raw!$G:$G,Month!CP$5,Raw!$E:$E,Month!$A18))))</f>
        <v>0</v>
      </c>
      <c r="CQ18" s="58">
        <f>IF($B18="","",IF($C18="Region",SUMIFS(Raw!$H:$H,Raw!$A:$A,$B$4,Raw!$G:$G,Month!CQ$5,Raw!#REF!,Month!$A18),IF($C18="Provider",SUMIFS(Raw!$H:$H,Raw!$A:$A,$B$4,Raw!$G:$G,Month!CQ$5,Raw!$C:$C,Month!$A18),SUMIFS(Raw!$H:$H,Raw!$A:$A,$B$4,Raw!$G:$G,Month!CQ$5,Raw!$E:$E,Month!$A18))))</f>
        <v>0</v>
      </c>
      <c r="CR18" s="58">
        <f>IF($B18="","",IF($C18="Region",SUMIFS(Raw!$H:$H,Raw!$A:$A,$B$4,Raw!$G:$G,Month!CR$5,Raw!#REF!,Month!$A18),IF($C18="Provider",SUMIFS(Raw!$H:$H,Raw!$A:$A,$B$4,Raw!$G:$G,Month!CR$5,Raw!$C:$C,Month!$A18),SUMIFS(Raw!$H:$H,Raw!$A:$A,$B$4,Raw!$G:$G,Month!CR$5,Raw!$E:$E,Month!$A18))))</f>
        <v>0</v>
      </c>
      <c r="CS18" s="58">
        <f>IF($B18="","",IF($C18="Region",SUMIFS(Raw!$H:$H,Raw!$A:$A,$B$4,Raw!$G:$G,Month!CS$5,Raw!#REF!,Month!$A18),IF($C18="Provider",SUMIFS(Raw!$H:$H,Raw!$A:$A,$B$4,Raw!$G:$G,Month!CS$5,Raw!$C:$C,Month!$A18),SUMIFS(Raw!$H:$H,Raw!$A:$A,$B$4,Raw!$G:$G,Month!CS$5,Raw!$E:$E,Month!$A18))))</f>
        <v>406</v>
      </c>
      <c r="CT18" s="58">
        <f>IF($B18="","",IF($C18="Region",SUMIFS(Raw!$H:$H,Raw!$A:$A,$B$4,Raw!$G:$G,Month!CT$5,Raw!#REF!,Month!$A18),IF($C18="Provider",SUMIFS(Raw!$H:$H,Raw!$A:$A,$B$4,Raw!$G:$G,Month!CT$5,Raw!$C:$C,Month!$A18),SUMIFS(Raw!$H:$H,Raw!$A:$A,$B$4,Raw!$G:$G,Month!CT$5,Raw!$E:$E,Month!$A18))))</f>
        <v>367</v>
      </c>
      <c r="CU18" s="58">
        <f>IF($B18="","",IF($C18="Region",SUMIFS(Raw!$H:$H,Raw!$A:$A,$B$4,Raw!$G:$G,Month!CU$5,Raw!#REF!,Month!$A18),IF($C18="Provider",SUMIFS(Raw!$H:$H,Raw!$A:$A,$B$4,Raw!$G:$G,Month!CU$5,Raw!$C:$C,Month!$A18),SUMIFS(Raw!$H:$H,Raw!$A:$A,$B$4,Raw!$G:$G,Month!CU$5,Raw!$E:$E,Month!$A18))))</f>
        <v>253</v>
      </c>
      <c r="CV18" s="58">
        <f>IF($B18="","",IF($C18="Region",SUMIFS(Raw!$H:$H,Raw!$A:$A,$B$4,Raw!$G:$G,Month!CV$5,Raw!#REF!,Month!$A18),IF($C18="Provider",SUMIFS(Raw!$H:$H,Raw!$A:$A,$B$4,Raw!$G:$G,Month!CV$5,Raw!$C:$C,Month!$A18),SUMIFS(Raw!$H:$H,Raw!$A:$A,$B$4,Raw!$G:$G,Month!CV$5,Raw!$E:$E,Month!$A18))))</f>
        <v>233</v>
      </c>
      <c r="CW18" s="58">
        <f>IF($B18="","",IF($C18="Region",SUMIFS(Raw!$H:$H,Raw!$A:$A,$B$4,Raw!$G:$G,Month!CW$5,Raw!#REF!,Month!$A18),IF($C18="Provider",SUMIFS(Raw!$H:$H,Raw!$A:$A,$B$4,Raw!$G:$G,Month!CW$5,Raw!$C:$C,Month!$A18),SUMIFS(Raw!$H:$H,Raw!$A:$A,$B$4,Raw!$G:$G,Month!CW$5,Raw!$E:$E,Month!$A18))))</f>
        <v>657</v>
      </c>
      <c r="CX18" s="58">
        <f>IF($B18="","",IF($C18="Region",SUMIFS(Raw!$H:$H,Raw!$A:$A,$B$4,Raw!$G:$G,Month!CX$5,Raw!#REF!,Month!$A18),IF($C18="Provider",SUMIFS(Raw!$H:$H,Raw!$A:$A,$B$4,Raw!$G:$G,Month!CX$5,Raw!$C:$C,Month!$A18),SUMIFS(Raw!$H:$H,Raw!$A:$A,$B$4,Raw!$G:$G,Month!CX$5,Raw!$E:$E,Month!$A18))))</f>
        <v>637</v>
      </c>
      <c r="CY18" s="58">
        <f>IF($B18="","",IF($C18="Region",SUMIFS(Raw!$H:$H,Raw!$A:$A,$B$4,Raw!$G:$G,Month!CY$5,Raw!#REF!,Month!$A18),IF($C18="Provider",SUMIFS(Raw!$H:$H,Raw!$A:$A,$B$4,Raw!$G:$G,Month!CY$5,Raw!$C:$C,Month!$A18),SUMIFS(Raw!$H:$H,Raw!$A:$A,$B$4,Raw!$G:$G,Month!CY$5,Raw!$E:$E,Month!$A18))))</f>
        <v>4</v>
      </c>
      <c r="CZ18" s="58">
        <f>IF($B18="","",IF($C18="Region",SUMIFS(Raw!$H:$H,Raw!$A:$A,$B$4,Raw!$G:$G,Month!CZ$5,Raw!#REF!,Month!$A18),IF($C18="Provider",SUMIFS(Raw!$H:$H,Raw!$A:$A,$B$4,Raw!$G:$G,Month!CZ$5,Raw!$C:$C,Month!$A18),SUMIFS(Raw!$H:$H,Raw!$A:$A,$B$4,Raw!$G:$G,Month!CZ$5,Raw!$E:$E,Month!$A18))))</f>
        <v>2</v>
      </c>
      <c r="DA18" s="58">
        <f>IF($B18="","",IF($C18="Region",SUMIFS(Raw!$H:$H,Raw!$A:$A,$B$4,Raw!$G:$G,Month!DA$5,Raw!#REF!,Month!$A18),IF($C18="Provider",SUMIFS(Raw!$H:$H,Raw!$A:$A,$B$4,Raw!$G:$G,Month!DA$5,Raw!$C:$C,Month!$A18),SUMIFS(Raw!$H:$H,Raw!$A:$A,$B$4,Raw!$G:$G,Month!DA$5,Raw!$E:$E,Month!$A18))))</f>
        <v>9</v>
      </c>
      <c r="DB18" s="58">
        <f>IF($B18="","",IF($C18="Region",SUMIFS(Raw!$H:$H,Raw!$A:$A,$B$4,Raw!$G:$G,Month!DB$5,Raw!#REF!,Month!$A18),IF($C18="Provider",SUMIFS(Raw!$H:$H,Raw!$A:$A,$B$4,Raw!$G:$G,Month!DB$5,Raw!$C:$C,Month!$A18),SUMIFS(Raw!$H:$H,Raw!$A:$A,$B$4,Raw!$G:$G,Month!DB$5,Raw!$E:$E,Month!$A18))))</f>
        <v>9</v>
      </c>
      <c r="DC18" s="58">
        <f>IF($B18="","",IF($C18="Region",SUMIFS(Raw!$H:$H,Raw!$A:$A,$B$4,Raw!$G:$G,Month!DC$5,Raw!#REF!,Month!$A18),IF($C18="Provider",SUMIFS(Raw!$H:$H,Raw!$A:$A,$B$4,Raw!$G:$G,Month!DC$5,Raw!$C:$C,Month!$A18),SUMIFS(Raw!$H:$H,Raw!$A:$A,$B$4,Raw!$G:$G,Month!DC$5,Raw!$E:$E,Month!$A18))))</f>
        <v>126</v>
      </c>
      <c r="DD18" s="58">
        <f>IF($B18="","",IF($C18="Region",SUMIFS(Raw!$H:$H,Raw!$A:$A,$B$4,Raw!$G:$G,Month!DD$5,Raw!#REF!,Month!$A18),IF($C18="Provider",SUMIFS(Raw!$H:$H,Raw!$A:$A,$B$4,Raw!$G:$G,Month!DD$5,Raw!$C:$C,Month!$A18),SUMIFS(Raw!$H:$H,Raw!$A:$A,$B$4,Raw!$G:$G,Month!DD$5,Raw!$E:$E,Month!$A18))))</f>
        <v>125</v>
      </c>
      <c r="DE18" s="58">
        <f>IF($B18="","",IF($C18="Region",SUMIFS(Raw!$H:$H,Raw!$A:$A,$B$4,Raw!$G:$G,Month!DE$5,Raw!#REF!,Month!$A18),IF($C18="Provider",SUMIFS(Raw!$H:$H,Raw!$A:$A,$B$4,Raw!$G:$G,Month!DE$5,Raw!$C:$C,Month!$A18),SUMIFS(Raw!$H:$H,Raw!$A:$A,$B$4,Raw!$G:$G,Month!DE$5,Raw!$E:$E,Month!$A18))))</f>
        <v>195</v>
      </c>
      <c r="DF18" s="58">
        <f>IF($B18="","",IF($C18="Region",SUMIFS(Raw!$H:$H,Raw!$A:$A,$B$4,Raw!$G:$G,Month!DF$5,Raw!#REF!,Month!$A18),IF($C18="Provider",SUMIFS(Raw!$H:$H,Raw!$A:$A,$B$4,Raw!$G:$G,Month!DF$5,Raw!$C:$C,Month!$A18),SUMIFS(Raw!$H:$H,Raw!$A:$A,$B$4,Raw!$G:$G,Month!DF$5,Raw!$E:$E,Month!$A18))))</f>
        <v>132</v>
      </c>
      <c r="DG18" s="58">
        <f>IF($B18="","",IF($C18="Region",SUMIFS(Raw!$H:$H,Raw!$A:$A,$B$4,Raw!$G:$G,Month!DG$5,Raw!#REF!,Month!$A18),IF($C18="Provider",SUMIFS(Raw!$H:$H,Raw!$A:$A,$B$4,Raw!$G:$G,Month!DG$5,Raw!$C:$C,Month!$A18),SUMIFS(Raw!$H:$H,Raw!$A:$A,$B$4,Raw!$G:$G,Month!DG$5,Raw!$E:$E,Month!$A18))))</f>
        <v>0</v>
      </c>
      <c r="DH18" s="58">
        <f>IF($B18="","",IF($C18="Region",SUMIFS(Raw!$H:$H,Raw!$A:$A,$B$4,Raw!$G:$G,Month!DH$5,Raw!#REF!,Month!$A18),IF($C18="Provider",SUMIFS(Raw!$H:$H,Raw!$A:$A,$B$4,Raw!$G:$G,Month!DH$5,Raw!$C:$C,Month!$A18),SUMIFS(Raw!$H:$H,Raw!$A:$A,$B$4,Raw!$G:$G,Month!DH$5,Raw!$E:$E,Month!$A18))))</f>
        <v>0</v>
      </c>
      <c r="DI18" s="58">
        <f>IF($B18="","",IF($C18="Region",SUMIFS(Raw!$H:$H,Raw!$A:$A,$B$4,Raw!$G:$G,Month!DI$5,Raw!#REF!,Month!$A18),IF($C18="Provider",SUMIFS(Raw!$H:$H,Raw!$A:$A,$B$4,Raw!$G:$G,Month!DI$5,Raw!$C:$C,Month!$A18),SUMIFS(Raw!$H:$H,Raw!$A:$A,$B$4,Raw!$G:$G,Month!DI$5,Raw!$E:$E,Month!$A18))))</f>
        <v>28</v>
      </c>
      <c r="DJ18" s="58">
        <f>IF($B18="","",IF($C18="Region",SUMIFS(Raw!$H:$H,Raw!$A:$A,$B$4,Raw!$G:$G,Month!DJ$5,Raw!#REF!,Month!$A18),IF($C18="Provider",SUMIFS(Raw!$H:$H,Raw!$A:$A,$B$4,Raw!$G:$G,Month!DJ$5,Raw!$C:$C,Month!$A18),SUMIFS(Raw!$H:$H,Raw!$A:$A,$B$4,Raw!$G:$G,Month!DJ$5,Raw!$E:$E,Month!$A18))))</f>
        <v>10</v>
      </c>
      <c r="DK18" s="58">
        <f>IF($B18="","",IF($C18="Region",SUMIFS(Raw!$H:$H,Raw!$A:$A,$B$4,Raw!$G:$G,Month!DK$5,Raw!#REF!,Month!$A18),IF($C18="Provider",SUMIFS(Raw!$H:$H,Raw!$A:$A,$B$4,Raw!$G:$G,Month!DK$5,Raw!$C:$C,Month!$A18),SUMIFS(Raw!$H:$H,Raw!$A:$A,$B$4,Raw!$G:$G,Month!DK$5,Raw!$E:$E,Month!$A18))))</f>
        <v>3</v>
      </c>
      <c r="DL18" s="58">
        <f>IF($B18="","",IF($C18="Region",SUMIFS(Raw!$H:$H,Raw!$A:$A,$B$4,Raw!$G:$G,Month!DL$5,Raw!#REF!,Month!$A18),IF($C18="Provider",SUMIFS(Raw!$H:$H,Raw!$A:$A,$B$4,Raw!$G:$G,Month!DL$5,Raw!$C:$C,Month!$A18),SUMIFS(Raw!$H:$H,Raw!$A:$A,$B$4,Raw!$G:$G,Month!DL$5,Raw!$E:$E,Month!$A18))))</f>
        <v>3</v>
      </c>
      <c r="DM18" s="58">
        <f>IF($B18="","",IF($C18="Region",SUMIFS(Raw!$H:$H,Raw!$A:$A,$B$4,Raw!$G:$G,Month!DM$5,Raw!#REF!,Month!$A18),IF($C18="Provider",SUMIFS(Raw!$H:$H,Raw!$A:$A,$B$4,Raw!$G:$G,Month!DM$5,Raw!$C:$C,Month!$A18),SUMIFS(Raw!$H:$H,Raw!$A:$A,$B$4,Raw!$G:$G,Month!DM$5,Raw!$E:$E,Month!$A18))))</f>
        <v>0</v>
      </c>
      <c r="DN18" s="58">
        <f>IF($B18="","",IF($C18="Region",SUMIFS(Raw!$H:$H,Raw!$A:$A,$B$4,Raw!$G:$G,Month!DN$5,Raw!#REF!,Month!$A18),IF($C18="Provider",SUMIFS(Raw!$H:$H,Raw!$A:$A,$B$4,Raw!$G:$G,Month!DN$5,Raw!$C:$C,Month!$A18),SUMIFS(Raw!$H:$H,Raw!$A:$A,$B$4,Raw!$G:$G,Month!DN$5,Raw!$E:$E,Month!$A18))))</f>
        <v>0</v>
      </c>
    </row>
    <row r="19" spans="1:118" ht="14.5" x14ac:dyDescent="0.25">
      <c r="A19" s="5" t="str">
        <f>IF(Refs!A13="","",Refs!A13)</f>
        <v>NBP</v>
      </c>
      <c r="B19" s="23" t="str">
        <f>IF(Refs!B13="","",Refs!B13)</f>
        <v>BRISDOC</v>
      </c>
      <c r="C19" s="13" t="str">
        <f>IF(Refs!D13="","",Refs!D13)</f>
        <v>Provider</v>
      </c>
      <c r="D19" s="58">
        <f>IF($B19="","",IF($C19="Region",SUMIFS(Raw!$H:$H,Raw!$A:$A,$B$4,Raw!$G:$G,Month!D$5,Raw!#REF!,Month!$A19),IF($C19="Provider",SUMIFS(Raw!$H:$H,Raw!$A:$A,$B$4,Raw!$G:$G,Month!D$5,Raw!$C:$C,Month!$A19),SUMIFS(Raw!$H:$H,Raw!$A:$A,$B$4,Raw!$G:$G,Month!D$5,Raw!$E:$E,Month!$A19))))</f>
        <v>31356</v>
      </c>
      <c r="E19" s="58">
        <f>IF($B19="","",IF($C19="Region",SUMIFS(Raw!$H:$H,Raw!$A:$A,$B$4,Raw!$G:$G,Month!E$5,Raw!#REF!,Month!$A19),IF($C19="Provider",SUMIFS(Raw!$H:$H,Raw!$A:$A,$B$4,Raw!$G:$G,Month!E$5,Raw!$C:$C,Month!$A19),SUMIFS(Raw!$H:$H,Raw!$A:$A,$B$4,Raw!$G:$G,Month!E$5,Raw!$E:$E,Month!$A19))))</f>
        <v>23924</v>
      </c>
      <c r="F19" s="58">
        <f>IF($B19="","",IF($C19="Region",SUMIFS(Raw!$H:$H,Raw!$A:$A,$B$4,Raw!$G:$G,Month!F$5,Raw!#REF!,Month!$A19),IF($C19="Provider",SUMIFS(Raw!$H:$H,Raw!$A:$A,$B$4,Raw!$G:$G,Month!F$5,Raw!$C:$C,Month!$A19),SUMIFS(Raw!$H:$H,Raw!$A:$A,$B$4,Raw!$G:$G,Month!F$5,Raw!$E:$E,Month!$A19))))</f>
        <v>29834</v>
      </c>
      <c r="G19" s="58">
        <f>IF($B19="","",IF($C19="Region",SUMIFS(Raw!$H:$H,Raw!$A:$A,$B$4,Raw!$G:$G,Month!G$5,Raw!#REF!,Month!$A19),IF($C19="Provider",SUMIFS(Raw!$H:$H,Raw!$A:$A,$B$4,Raw!$G:$G,Month!G$5,Raw!$C:$C,Month!$A19),SUMIFS(Raw!$H:$H,Raw!$A:$A,$B$4,Raw!$G:$G,Month!G$5,Raw!$E:$E,Month!$A19))))</f>
        <v>0</v>
      </c>
      <c r="H19" s="58">
        <f>IF($B19="","",IF($C19="Region",SUMIFS(Raw!$H:$H,Raw!$A:$A,$B$4,Raw!$G:$G,Month!H$5,Raw!#REF!,Month!$A19),IF($C19="Provider",SUMIFS(Raw!$H:$H,Raw!$A:$A,$B$4,Raw!$G:$G,Month!H$5,Raw!$C:$C,Month!$A19),SUMIFS(Raw!$H:$H,Raw!$A:$A,$B$4,Raw!$G:$G,Month!H$5,Raw!$E:$E,Month!$A19))))</f>
        <v>2144</v>
      </c>
      <c r="I19" s="58">
        <f>IF($B19="","",IF($C19="Region",SUMIFS(Raw!$H:$H,Raw!$A:$A,$B$4,Raw!$G:$G,Month!I$5,Raw!#REF!,Month!$A19),IF($C19="Provider",SUMIFS(Raw!$H:$H,Raw!$A:$A,$B$4,Raw!$G:$G,Month!I$5,Raw!$C:$C,Month!$A19),SUMIFS(Raw!$H:$H,Raw!$A:$A,$B$4,Raw!$G:$G,Month!I$5,Raw!$E:$E,Month!$A19))))</f>
        <v>1</v>
      </c>
      <c r="J19" s="58">
        <f>IF($B19="","",IF($C19="Region",SUMIFS(Raw!$H:$H,Raw!$A:$A,$B$4,Raw!$G:$G,Month!J$5,Raw!#REF!,Month!$A19),IF($C19="Provider",SUMIFS(Raw!$H:$H,Raw!$A:$A,$B$4,Raw!$G:$G,Month!J$5,Raw!$C:$C,Month!$A19),SUMIFS(Raw!$H:$H,Raw!$A:$A,$B$4,Raw!$G:$G,Month!J$5,Raw!$E:$E,Month!$A19))))</f>
        <v>18825</v>
      </c>
      <c r="K19" s="58">
        <f>IF($B19="","",IF($C19="Region",SUMIFS(Raw!$H:$H,Raw!$A:$A,$B$4,Raw!$G:$G,Month!K$5,Raw!#REF!,Month!$A19),IF($C19="Provider",SUMIFS(Raw!$H:$H,Raw!$A:$A,$B$4,Raw!$G:$G,Month!K$5,Raw!$C:$C,Month!$A19),SUMIFS(Raw!$H:$H,Raw!$A:$A,$B$4,Raw!$G:$G,Month!K$5,Raw!$E:$E,Month!$A19))))</f>
        <v>1522</v>
      </c>
      <c r="L19" s="58">
        <f>IF($B19="","",IF($C19="Region",SUMIFS(Raw!$H:$H,Raw!$A:$A,$B$4,Raw!$G:$G,Month!L$5,Raw!#REF!,Month!$A19),IF($C19="Provider",SUMIFS(Raw!$H:$H,Raw!$A:$A,$B$4,Raw!$G:$G,Month!L$5,Raw!$C:$C,Month!$A19),SUMIFS(Raw!$H:$H,Raw!$A:$A,$B$4,Raw!$G:$G,Month!L$5,Raw!$E:$E,Month!$A19))))</f>
        <v>500</v>
      </c>
      <c r="M19" s="58">
        <f>IF($B19="","",IF($C19="Region",SUMIFS(Raw!$H:$H,Raw!$A:$A,$B$4,Raw!$G:$G,Month!M$5,Raw!#REF!,Month!$A19),IF($C19="Provider",SUMIFS(Raw!$H:$H,Raw!$A:$A,$B$4,Raw!$G:$G,Month!M$5,Raw!$C:$C,Month!$A19),SUMIFS(Raw!$H:$H,Raw!$A:$A,$B$4,Raw!$G:$G,Month!M$5,Raw!$E:$E,Month!$A19))))</f>
        <v>311</v>
      </c>
      <c r="N19" s="58">
        <f>IF($B19="","",IF($C19="Region",SUMIFS(Raw!$H:$H,Raw!$A:$A,$B$4,Raw!$G:$G,Month!N$5,Raw!#REF!,Month!$A19),IF($C19="Provider",SUMIFS(Raw!$H:$H,Raw!$A:$A,$B$4,Raw!$G:$G,Month!N$5,Raw!$C:$C,Month!$A19),SUMIFS(Raw!$H:$H,Raw!$A:$A,$B$4,Raw!$G:$G,Month!N$5,Raw!$E:$E,Month!$A19))))</f>
        <v>711</v>
      </c>
      <c r="O19" s="58">
        <f>IF($B19="","",IF($C19="Region",SUMIFS(Raw!$H:$H,Raw!$A:$A,$B$4,Raw!$G:$G,Month!O$5,Raw!#REF!,Month!$A19),IF($C19="Provider",SUMIFS(Raw!$H:$H,Raw!$A:$A,$B$4,Raw!$G:$G,Month!O$5,Raw!$C:$C,Month!$A19),SUMIFS(Raw!$H:$H,Raw!$A:$A,$B$4,Raw!$G:$G,Month!O$5,Raw!$E:$E,Month!$A19))))</f>
        <v>2134442</v>
      </c>
      <c r="P19" s="201"/>
      <c r="Q19" s="201"/>
      <c r="R19" s="58">
        <f>IF($B19="","",IF($C19="Region",SUMIFS(Raw!$H:$H,Raw!$A:$A,$B$4,Raw!$G:$G,Month!R$5,Raw!#REF!,Month!$A19),IF($C19="Provider",SUMIFS(Raw!$H:$H,Raw!$A:$A,$B$4,Raw!$G:$G,Month!R$5,Raw!$C:$C,Month!$A19),SUMIFS(Raw!$H:$H,Raw!$A:$A,$B$4,Raw!$G:$G,Month!R$5,Raw!$E:$E,Month!$A19))))</f>
        <v>156417</v>
      </c>
      <c r="S19" s="58">
        <f>IF($B19="","",IF($C19="Region",SUMIFS(Raw!$H:$H,Raw!$A:$A,$B$4,Raw!$G:$G,Month!S$5,Raw!#REF!,Month!$A19),IF($C19="Provider",SUMIFS(Raw!$H:$H,Raw!$A:$A,$B$4,Raw!$G:$G,Month!S$5,Raw!$C:$C,Month!$A19),SUMIFS(Raw!$H:$H,Raw!$A:$A,$B$4,Raw!$G:$G,Month!S$5,Raw!$E:$E,Month!$A19))))</f>
        <v>8347</v>
      </c>
      <c r="T19" s="58">
        <f>IF($B19="","",IF($C19="Region",SUMIFS(Raw!$H:$H,Raw!$A:$A,$B$4,Raw!$G:$G,Month!T$5,Raw!#REF!,Month!$A19),IF($C19="Provider",SUMIFS(Raw!$H:$H,Raw!$A:$A,$B$4,Raw!$G:$G,Month!T$5,Raw!$C:$C,Month!$A19),SUMIFS(Raw!$H:$H,Raw!$A:$A,$B$4,Raw!$G:$G,Month!T$5,Raw!$E:$E,Month!$A19))))</f>
        <v>26524675</v>
      </c>
      <c r="U19" s="58">
        <f>IF($B19="","",IF($C19="Region",SUMIFS(Raw!$H:$H,Raw!$A:$A,$B$4,Raw!$G:$G,Month!U$5,Raw!#REF!,Month!$A19),IF($C19="Provider",SUMIFS(Raw!$H:$H,Raw!$A:$A,$B$4,Raw!$G:$G,Month!U$5,Raw!$C:$C,Month!$A19),SUMIFS(Raw!$H:$H,Raw!$A:$A,$B$4,Raw!$G:$G,Month!U$5,Raw!$E:$E,Month!$A19))))</f>
        <v>24514</v>
      </c>
      <c r="V19" s="58">
        <f>IF($B19="","",IF($C19="Region",SUMIFS(Raw!$H:$H,Raw!$A:$A,$B$4,Raw!$G:$G,Month!V$5,Raw!#REF!,Month!$A19),IF($C19="Provider",SUMIFS(Raw!$H:$H,Raw!$A:$A,$B$4,Raw!$G:$G,Month!V$5,Raw!$C:$C,Month!$A19),SUMIFS(Raw!$H:$H,Raw!$A:$A,$B$4,Raw!$G:$G,Month!V$5,Raw!$E:$E,Month!$A19))))</f>
        <v>250</v>
      </c>
      <c r="W19" s="58">
        <f>IF($B19="","",IF($C19="Region",SUMIFS(Raw!$H:$H,Raw!$A:$A,$B$4,Raw!$G:$G,Month!W$5,Raw!#REF!,Month!$A19),IF($C19="Provider",SUMIFS(Raw!$H:$H,Raw!$A:$A,$B$4,Raw!$G:$G,Month!W$5,Raw!$C:$C,Month!$A19),SUMIFS(Raw!$H:$H,Raw!$A:$A,$B$4,Raw!$G:$G,Month!W$5,Raw!$E:$E,Month!$A19))))</f>
        <v>15556</v>
      </c>
      <c r="X19" s="58">
        <f>IF($B19="","",IF($C19="Region",SUMIFS(Raw!$H:$H,Raw!$A:$A,$B$4,Raw!$G:$G,Month!X$5,Raw!#REF!,Month!$A19),IF($C19="Provider",SUMIFS(Raw!$H:$H,Raw!$A:$A,$B$4,Raw!$G:$G,Month!X$5,Raw!$C:$C,Month!$A19),SUMIFS(Raw!$H:$H,Raw!$A:$A,$B$4,Raw!$G:$G,Month!X$5,Raw!$E:$E,Month!$A19))))</f>
        <v>8708</v>
      </c>
      <c r="Y19" s="58">
        <f>IF($B19="","",IF($C19="Region",SUMIFS(Raw!$H:$H,Raw!$A:$A,$B$4,Raw!$G:$G,Month!Y$5,Raw!#REF!,Month!$A19),IF($C19="Provider",SUMIFS(Raw!$H:$H,Raw!$A:$A,$B$4,Raw!$G:$G,Month!Y$5,Raw!$C:$C,Month!$A19),SUMIFS(Raw!$H:$H,Raw!$A:$A,$B$4,Raw!$G:$G,Month!Y$5,Raw!$E:$E,Month!$A19))))</f>
        <v>0</v>
      </c>
      <c r="Z19" s="58">
        <f>IF($B19="","",IF($C19="Region",SUMIFS(Raw!$H:$H,Raw!$A:$A,$B$4,Raw!$G:$G,Month!Z$5,Raw!#REF!,Month!$A19),IF($C19="Provider",SUMIFS(Raw!$H:$H,Raw!$A:$A,$B$4,Raw!$G:$G,Month!Z$5,Raw!$C:$C,Month!$A19),SUMIFS(Raw!$H:$H,Raw!$A:$A,$B$4,Raw!$G:$G,Month!Z$5,Raw!$E:$E,Month!$A19))))</f>
        <v>0</v>
      </c>
      <c r="AA19" s="58">
        <f>IF($B19="","",IF($C19="Region",SUMIFS(Raw!$H:$H,Raw!$A:$A,$B$4,Raw!$G:$G,Month!AA$5,Raw!#REF!,Month!$A19),IF($C19="Provider",SUMIFS(Raw!$H:$H,Raw!$A:$A,$B$4,Raw!$G:$G,Month!AA$5,Raw!$C:$C,Month!$A19),SUMIFS(Raw!$H:$H,Raw!$A:$A,$B$4,Raw!$G:$G,Month!AA$5,Raw!$E:$E,Month!$A19))))</f>
        <v>14261</v>
      </c>
      <c r="AB19" s="58">
        <f>IF($B19="","",IF($C19="Region",SUMIFS(Raw!$H:$H,Raw!$A:$A,$B$4,Raw!$G:$G,Month!AB$5,Raw!#REF!,Month!$A19),IF($C19="Provider",SUMIFS(Raw!$H:$H,Raw!$A:$A,$B$4,Raw!$G:$G,Month!AB$5,Raw!$C:$C,Month!$A19),SUMIFS(Raw!$H:$H,Raw!$A:$A,$B$4,Raw!$G:$G,Month!AB$5,Raw!$E:$E,Month!$A19))))</f>
        <v>2981</v>
      </c>
      <c r="AC19" s="58">
        <f>IF($B19="","",IF($C19="Region",SUMIFS(Raw!$H:$H,Raw!$A:$A,$B$4,Raw!$G:$G,Month!AC$5,Raw!#REF!,Month!$A19),IF($C19="Provider",SUMIFS(Raw!$H:$H,Raw!$A:$A,$B$4,Raw!$G:$G,Month!AC$5,Raw!$C:$C,Month!$A19),SUMIFS(Raw!$H:$H,Raw!$A:$A,$B$4,Raw!$G:$G,Month!AC$5,Raw!$E:$E,Month!$A19))))</f>
        <v>1062</v>
      </c>
      <c r="AD19" s="58">
        <f>IF($B19="","",IF($C19="Region",SUMIFS(Raw!$H:$H,Raw!$A:$A,$B$4,Raw!$G:$G,Month!AD$5,Raw!#REF!,Month!$A19),IF($C19="Provider",SUMIFS(Raw!$H:$H,Raw!$A:$A,$B$4,Raw!$G:$G,Month!AD$5,Raw!$C:$C,Month!$A19),SUMIFS(Raw!$H:$H,Raw!$A:$A,$B$4,Raw!$G:$G,Month!AD$5,Raw!$E:$E,Month!$A19))))</f>
        <v>0</v>
      </c>
      <c r="AE19" s="58">
        <f>IF($B19="","",IF($C19="Region",SUMIFS(Raw!$H:$H,Raw!$A:$A,$B$4,Raw!$G:$G,Month!AE$5,Raw!#REF!,Month!$A19),IF($C19="Provider",SUMIFS(Raw!$H:$H,Raw!$A:$A,$B$4,Raw!$G:$G,Month!AE$5,Raw!$C:$C,Month!$A19),SUMIFS(Raw!$H:$H,Raw!$A:$A,$B$4,Raw!$G:$G,Month!AE$5,Raw!$E:$E,Month!$A19))))</f>
        <v>740</v>
      </c>
      <c r="AF19" s="58">
        <f>IF($B19="","",IF($C19="Region",SUMIFS(Raw!$H:$H,Raw!$A:$A,$B$4,Raw!$G:$G,Month!AF$5,Raw!#REF!,Month!$A19),IF($C19="Provider",SUMIFS(Raw!$H:$H,Raw!$A:$A,$B$4,Raw!$G:$G,Month!AF$5,Raw!$C:$C,Month!$A19),SUMIFS(Raw!$H:$H,Raw!$A:$A,$B$4,Raw!$G:$G,Month!AF$5,Raw!$E:$E,Month!$A19))))</f>
        <v>545</v>
      </c>
      <c r="AG19" s="58">
        <f>IF($B19="","",IF($C19="Region",SUMIFS(Raw!$H:$H,Raw!$A:$A,$B$4,Raw!$G:$G,Month!AG$5,Raw!#REF!,Month!$A19),IF($C19="Provider",SUMIFS(Raw!$H:$H,Raw!$A:$A,$B$4,Raw!$G:$G,Month!AG$5,Raw!$C:$C,Month!$A19),SUMIFS(Raw!$H:$H,Raw!$A:$A,$B$4,Raw!$G:$G,Month!AG$5,Raw!$E:$E,Month!$A19))))</f>
        <v>0</v>
      </c>
      <c r="AH19" s="58">
        <f>IF($B19="","",IF($C19="Region",SUMIFS(Raw!$H:$H,Raw!$A:$A,$B$4,Raw!$G:$G,Month!AH$5,Raw!#REF!,Month!$A19),IF($C19="Provider",SUMIFS(Raw!$H:$H,Raw!$A:$A,$B$4,Raw!$G:$G,Month!AH$5,Raw!$C:$C,Month!$A19),SUMIFS(Raw!$H:$H,Raw!$A:$A,$B$4,Raw!$G:$G,Month!AH$5,Raw!$E:$E,Month!$A19))))</f>
        <v>224</v>
      </c>
      <c r="AI19" s="58">
        <f>IF($B19="","",IF($C19="Region",SUMIFS(Raw!$H:$H,Raw!$A:$A,$B$4,Raw!$G:$G,Month!AI$5,Raw!#REF!,Month!$A19),IF($C19="Provider",SUMIFS(Raw!$H:$H,Raw!$A:$A,$B$4,Raw!$G:$G,Month!AI$5,Raw!$C:$C,Month!$A19),SUMIFS(Raw!$H:$H,Raw!$A:$A,$B$4,Raw!$G:$G,Month!AI$5,Raw!$E:$E,Month!$A19))))</f>
        <v>8709</v>
      </c>
      <c r="AJ19" s="58">
        <f>IF($B19="","",IF($C19="Region",SUMIFS(Raw!$H:$H,Raw!$A:$A,$B$4,Raw!$G:$G,Month!AJ$5,Raw!#REF!,Month!$A19),IF($C19="Provider",SUMIFS(Raw!$H:$H,Raw!$A:$A,$B$4,Raw!$G:$G,Month!AJ$5,Raw!$C:$C,Month!$A19),SUMIFS(Raw!$H:$H,Raw!$A:$A,$B$4,Raw!$G:$G,Month!AJ$5,Raw!$E:$E,Month!$A19))))</f>
        <v>180</v>
      </c>
      <c r="AK19" s="58">
        <f>IF($B19="","",IF($C19="Region",SUMIFS(Raw!$H:$H,Raw!$A:$A,$B$4,Raw!$G:$G,Month!AK$5,Raw!#REF!,Month!$A19),IF($C19="Provider",SUMIFS(Raw!$H:$H,Raw!$A:$A,$B$4,Raw!$G:$G,Month!AK$5,Raw!$C:$C,Month!$A19),SUMIFS(Raw!$H:$H,Raw!$A:$A,$B$4,Raw!$G:$G,Month!AK$5,Raw!$E:$E,Month!$A19))))</f>
        <v>0</v>
      </c>
      <c r="AL19" s="58">
        <f>IF($B19="","",IF($C19="Region",SUMIFS(Raw!$H:$H,Raw!$A:$A,$B$4,Raw!$G:$G,Month!AL$5,Raw!#REF!,Month!$A19),IF($C19="Provider",SUMIFS(Raw!$H:$H,Raw!$A:$A,$B$4,Raw!$G:$G,Month!AL$5,Raw!$C:$C,Month!$A19),SUMIFS(Raw!$H:$H,Raw!$A:$A,$B$4,Raw!$G:$G,Month!AL$5,Raw!$E:$E,Month!$A19))))</f>
        <v>0</v>
      </c>
      <c r="AM19" s="58">
        <f>IF($B19="","",IF($C19="Region",SUMIFS(Raw!$H:$H,Raw!$A:$A,$B$4,Raw!$G:$G,Month!AM$5,Raw!#REF!,Month!$A19),IF($C19="Provider",SUMIFS(Raw!$H:$H,Raw!$A:$A,$B$4,Raw!$G:$G,Month!AM$5,Raw!$C:$C,Month!$A19),SUMIFS(Raw!$H:$H,Raw!$A:$A,$B$4,Raw!$G:$G,Month!AM$5,Raw!$E:$E,Month!$A19))))</f>
        <v>7477</v>
      </c>
      <c r="AN19" s="58">
        <f>IF($B19="","",IF($C19="Region",SUMIFS(Raw!$H:$H,Raw!$A:$A,$B$4,Raw!$G:$G,Month!AN$5,Raw!#REF!,Month!$A19),IF($C19="Provider",SUMIFS(Raw!$H:$H,Raw!$A:$A,$B$4,Raw!$G:$G,Month!AN$5,Raw!$C:$C,Month!$A19),SUMIFS(Raw!$H:$H,Raw!$A:$A,$B$4,Raw!$G:$G,Month!AN$5,Raw!$E:$E,Month!$A19))))</f>
        <v>4186</v>
      </c>
      <c r="AO19" s="58">
        <f>IF($B19="","",IF($C19="Region",SUMIFS(Raw!$H:$H,Raw!$A:$A,$B$4,Raw!$G:$G,Month!AO$5,Raw!#REF!,Month!$A19),IF($C19="Provider",SUMIFS(Raw!$H:$H,Raw!$A:$A,$B$4,Raw!$G:$G,Month!AO$5,Raw!$C:$C,Month!$A19),SUMIFS(Raw!$H:$H,Raw!$A:$A,$B$4,Raw!$G:$G,Month!AO$5,Raw!$E:$E,Month!$A19))))</f>
        <v>75</v>
      </c>
      <c r="AP19" s="58">
        <f>IF($B19="","",IF($C19="Region",SUMIFS(Raw!$H:$H,Raw!$A:$A,$B$4,Raw!$G:$G,Month!AP$5,Raw!#REF!,Month!$A19),IF($C19="Provider",SUMIFS(Raw!$H:$H,Raw!$A:$A,$B$4,Raw!$G:$G,Month!AP$5,Raw!$C:$C,Month!$A19),SUMIFS(Raw!$H:$H,Raw!$A:$A,$B$4,Raw!$G:$G,Month!AP$5,Raw!$E:$E,Month!$A19))))</f>
        <v>54</v>
      </c>
      <c r="AQ19" s="58">
        <f>IF($B19="","",IF($C19="Region",SUMIFS(Raw!$H:$H,Raw!$A:$A,$B$4,Raw!$G:$G,Month!AQ$5,Raw!#REF!,Month!$A19),IF($C19="Provider",SUMIFS(Raw!$H:$H,Raw!$A:$A,$B$4,Raw!$G:$G,Month!AQ$5,Raw!$C:$C,Month!$A19),SUMIFS(Raw!$H:$H,Raw!$A:$A,$B$4,Raw!$G:$G,Month!AQ$5,Raw!$E:$E,Month!$A19))))</f>
        <v>795</v>
      </c>
      <c r="AR19" s="58">
        <f>IF($B19="","",IF($C19="Region",SUMIFS(Raw!$H:$H,Raw!$A:$A,$B$4,Raw!$G:$G,Month!AR$5,Raw!#REF!,Month!$A19),IF($C19="Provider",SUMIFS(Raw!$H:$H,Raw!$A:$A,$B$4,Raw!$G:$G,Month!AR$5,Raw!$C:$C,Month!$A19),SUMIFS(Raw!$H:$H,Raw!$A:$A,$B$4,Raw!$G:$G,Month!AR$5,Raw!$E:$E,Month!$A19))))</f>
        <v>514</v>
      </c>
      <c r="AS19" s="58">
        <f>IF($B19="","",IF($C19="Region",SUMIFS(Raw!$H:$H,Raw!$A:$A,$B$4,Raw!$G:$G,Month!AS$5,Raw!#REF!,Month!$A19),IF($C19="Provider",SUMIFS(Raw!$H:$H,Raw!$A:$A,$B$4,Raw!$G:$G,Month!AS$5,Raw!$C:$C,Month!$A19),SUMIFS(Raw!$H:$H,Raw!$A:$A,$B$4,Raw!$G:$G,Month!AS$5,Raw!$E:$E,Month!$A19))))</f>
        <v>480</v>
      </c>
      <c r="AT19" s="58">
        <f>IF($B19="","",IF($C19="Region",SUMIFS(Raw!$H:$H,Raw!$A:$A,$B$4,Raw!$G:$G,Month!AT$5,Raw!#REF!,Month!$A19),IF($C19="Provider",SUMIFS(Raw!$H:$H,Raw!$A:$A,$B$4,Raw!$G:$G,Month!AT$5,Raw!$C:$C,Month!$A19),SUMIFS(Raw!$H:$H,Raw!$A:$A,$B$4,Raw!$G:$G,Month!AT$5,Raw!$E:$E,Month!$A19))))</f>
        <v>26682</v>
      </c>
      <c r="AU19" s="58">
        <f>IF($B19="","",IF($C19="Region",SUMIFS(Raw!$H:$H,Raw!$A:$A,$B$4,Raw!$G:$G,Month!AU$5,Raw!#REF!,Month!$A19),IF($C19="Provider",SUMIFS(Raw!$H:$H,Raw!$A:$A,$B$4,Raw!$G:$G,Month!AU$5,Raw!$C:$C,Month!$A19),SUMIFS(Raw!$H:$H,Raw!$A:$A,$B$4,Raw!$G:$G,Month!AU$5,Raw!$E:$E,Month!$A19))))</f>
        <v>4334</v>
      </c>
      <c r="AV19" s="58">
        <f>IF($B19="","",IF($C19="Region",SUMIFS(Raw!$H:$H,Raw!$A:$A,$B$4,Raw!$G:$G,Month!AV$5,Raw!#REF!,Month!$A19),IF($C19="Provider",SUMIFS(Raw!$H:$H,Raw!$A:$A,$B$4,Raw!$G:$G,Month!AV$5,Raw!$C:$C,Month!$A19),SUMIFS(Raw!$H:$H,Raw!$A:$A,$B$4,Raw!$G:$G,Month!AV$5,Raw!$E:$E,Month!$A19))))</f>
        <v>3867</v>
      </c>
      <c r="AW19" s="58">
        <f>IF($B19="","",IF($C19="Region",SUMIFS(Raw!$H:$H,Raw!$A:$A,$B$4,Raw!$G:$G,Month!AW$5,Raw!#REF!,Month!$A19),IF($C19="Provider",SUMIFS(Raw!$H:$H,Raw!$A:$A,$B$4,Raw!$G:$G,Month!AW$5,Raw!$C:$C,Month!$A19),SUMIFS(Raw!$H:$H,Raw!$A:$A,$B$4,Raw!$G:$G,Month!AW$5,Raw!$E:$E,Month!$A19))))</f>
        <v>3338</v>
      </c>
      <c r="AX19" s="58">
        <f>IF($B19="","",IF($C19="Region",SUMIFS(Raw!$H:$H,Raw!$A:$A,$B$4,Raw!$G:$G,Month!AX$5,Raw!#REF!,Month!$A19),IF($C19="Provider",SUMIFS(Raw!$H:$H,Raw!$A:$A,$B$4,Raw!$G:$G,Month!AX$5,Raw!$C:$C,Month!$A19),SUMIFS(Raw!$H:$H,Raw!$A:$A,$B$4,Raw!$G:$G,Month!AX$5,Raw!$E:$E,Month!$A19))))</f>
        <v>28</v>
      </c>
      <c r="AY19" s="58">
        <f>IF($B19="","",IF($C19="Region",SUMIFS(Raw!$H:$H,Raw!$A:$A,$B$4,Raw!$G:$G,Month!AY$5,Raw!#REF!,Month!$A19),IF($C19="Provider",SUMIFS(Raw!$H:$H,Raw!$A:$A,$B$4,Raw!$G:$G,Month!AY$5,Raw!$C:$C,Month!$A19),SUMIFS(Raw!$H:$H,Raw!$A:$A,$B$4,Raw!$G:$G,Month!AY$5,Raw!$E:$E,Month!$A19))))</f>
        <v>5364</v>
      </c>
      <c r="AZ19" s="58">
        <f>IF($B19="","",IF($C19="Region",SUMIFS(Raw!$H:$H,Raw!$A:$A,$B$4,Raw!$G:$G,Month!AZ$5,Raw!#REF!,Month!$A19),IF($C19="Provider",SUMIFS(Raw!$H:$H,Raw!$A:$A,$B$4,Raw!$G:$G,Month!AZ$5,Raw!$C:$C,Month!$A19),SUMIFS(Raw!$H:$H,Raw!$A:$A,$B$4,Raw!$G:$G,Month!AZ$5,Raw!$E:$E,Month!$A19))))</f>
        <v>1369</v>
      </c>
      <c r="BA19" s="58">
        <f>IF($B19="","",IF($C19="Region",SUMIFS(Raw!$H:$H,Raw!$A:$A,$B$4,Raw!$G:$G,Month!BA$5,Raw!#REF!,Month!$A19),IF($C19="Provider",SUMIFS(Raw!$H:$H,Raw!$A:$A,$B$4,Raw!$G:$G,Month!BA$5,Raw!$C:$C,Month!$A19),SUMIFS(Raw!$H:$H,Raw!$A:$A,$B$4,Raw!$G:$G,Month!BA$5,Raw!$E:$E,Month!$A19))))</f>
        <v>963</v>
      </c>
      <c r="BB19" s="58">
        <f>IF($B19="","",IF($C19="Region",SUMIFS(Raw!$H:$H,Raw!$A:$A,$B$4,Raw!$G:$G,Month!BB$5,Raw!#REF!,Month!$A19),IF($C19="Provider",SUMIFS(Raw!$H:$H,Raw!$A:$A,$B$4,Raw!$G:$G,Month!BB$5,Raw!$C:$C,Month!$A19),SUMIFS(Raw!$H:$H,Raw!$A:$A,$B$4,Raw!$G:$G,Month!BB$5,Raw!$E:$E,Month!$A19))))</f>
        <v>66</v>
      </c>
      <c r="BC19" s="58">
        <f>IF($B19="","",IF($C19="Region",SUMIFS(Raw!$H:$H,Raw!$A:$A,$B$4,Raw!$G:$G,Month!BC$5,Raw!#REF!,Month!$A19),IF($C19="Provider",SUMIFS(Raw!$H:$H,Raw!$A:$A,$B$4,Raw!$G:$G,Month!BC$5,Raw!$C:$C,Month!$A19),SUMIFS(Raw!$H:$H,Raw!$A:$A,$B$4,Raw!$G:$G,Month!BC$5,Raw!$E:$E,Month!$A19))))</f>
        <v>784</v>
      </c>
      <c r="BD19" s="58">
        <f>IF($B19="","",IF($C19="Region",SUMIFS(Raw!$H:$H,Raw!$A:$A,$B$4,Raw!$G:$G,Month!BD$5,Raw!#REF!,Month!$A19),IF($C19="Provider",SUMIFS(Raw!$H:$H,Raw!$A:$A,$B$4,Raw!$G:$G,Month!BD$5,Raw!$C:$C,Month!$A19),SUMIFS(Raw!$H:$H,Raw!$A:$A,$B$4,Raw!$G:$G,Month!BD$5,Raw!$E:$E,Month!$A19))))</f>
        <v>106</v>
      </c>
      <c r="BE19" s="58">
        <f>IF($B19="","",IF($C19="Region",SUMIFS(Raw!$H:$H,Raw!$A:$A,$B$4,Raw!$G:$G,Month!BE$5,Raw!#REF!,Month!$A19),IF($C19="Provider",SUMIFS(Raw!$H:$H,Raw!$A:$A,$B$4,Raw!$G:$G,Month!BE$5,Raw!$C:$C,Month!$A19),SUMIFS(Raw!$H:$H,Raw!$A:$A,$B$4,Raw!$G:$G,Month!BE$5,Raw!$E:$E,Month!$A19))))</f>
        <v>381</v>
      </c>
      <c r="BF19" s="58">
        <f>IF($B19="","",IF($C19="Region",SUMIFS(Raw!$H:$H,Raw!$A:$A,$B$4,Raw!$G:$G,Month!BF$5,Raw!#REF!,Month!$A19),IF($C19="Provider",SUMIFS(Raw!$H:$H,Raw!$A:$A,$B$4,Raw!$G:$G,Month!BF$5,Raw!$C:$C,Month!$A19),SUMIFS(Raw!$H:$H,Raw!$A:$A,$B$4,Raw!$G:$G,Month!BF$5,Raw!$E:$E,Month!$A19))))</f>
        <v>337</v>
      </c>
      <c r="BG19" s="58">
        <f>IF($B19="","",IF($C19="Region",SUMIFS(Raw!$H:$H,Raw!$A:$A,$B$4,Raw!$G:$G,Month!BG$5,Raw!#REF!,Month!$A19),IF($C19="Provider",SUMIFS(Raw!$H:$H,Raw!$A:$A,$B$4,Raw!$G:$G,Month!BG$5,Raw!$C:$C,Month!$A19),SUMIFS(Raw!$H:$H,Raw!$A:$A,$B$4,Raw!$G:$G,Month!BG$5,Raw!$E:$E,Month!$A19))))</f>
        <v>6196</v>
      </c>
      <c r="BH19" s="58">
        <f>IF($B19="","",IF($C19="Region",SUMIFS(Raw!$H:$H,Raw!$A:$A,$B$4,Raw!$G:$G,Month!BH$5,Raw!#REF!,Month!$A19),IF($C19="Provider",SUMIFS(Raw!$H:$H,Raw!$A:$A,$B$4,Raw!$G:$G,Month!BH$5,Raw!$C:$C,Month!$A19),SUMIFS(Raw!$H:$H,Raw!$A:$A,$B$4,Raw!$G:$G,Month!BH$5,Raw!$E:$E,Month!$A19))))</f>
        <v>6196</v>
      </c>
      <c r="BI19" s="58">
        <f>IF($B19="","",IF($C19="Region",SUMIFS(Raw!$H:$H,Raw!$A:$A,$B$4,Raw!$G:$G,Month!BI$5,Raw!#REF!,Month!$A19),IF($C19="Provider",SUMIFS(Raw!$H:$H,Raw!$A:$A,$B$4,Raw!$G:$G,Month!BI$5,Raw!$C:$C,Month!$A19),SUMIFS(Raw!$H:$H,Raw!$A:$A,$B$4,Raw!$G:$G,Month!BI$5,Raw!$E:$E,Month!$A19))))</f>
        <v>2887</v>
      </c>
      <c r="BJ19" s="58">
        <f>IF($B19="","",IF($C19="Region",SUMIFS(Raw!$H:$H,Raw!$A:$A,$B$4,Raw!$G:$G,Month!BJ$5,Raw!#REF!,Month!$A19),IF($C19="Provider",SUMIFS(Raw!$H:$H,Raw!$A:$A,$B$4,Raw!$G:$G,Month!BJ$5,Raw!$C:$C,Month!$A19),SUMIFS(Raw!$H:$H,Raw!$A:$A,$B$4,Raw!$G:$G,Month!BJ$5,Raw!$E:$E,Month!$A19))))</f>
        <v>3085</v>
      </c>
      <c r="BK19" s="58">
        <f>IF($B19="","",IF($C19="Region",SUMIFS(Raw!$H:$H,Raw!$A:$A,$B$4,Raw!$G:$G,Month!BK$5,Raw!#REF!,Month!$A19),IF($C19="Provider",SUMIFS(Raw!$H:$H,Raw!$A:$A,$B$4,Raw!$G:$G,Month!BK$5,Raw!$C:$C,Month!$A19),SUMIFS(Raw!$H:$H,Raw!$A:$A,$B$4,Raw!$G:$G,Month!BK$5,Raw!$E:$E,Month!$A19))))</f>
        <v>2196</v>
      </c>
      <c r="BL19" s="58">
        <f>IF($B19="","",IF($C19="Region",SUMIFS(Raw!$H:$H,Raw!$A:$A,$B$4,Raw!$G:$G,Month!BL$5,Raw!#REF!,Month!$A19),IF($C19="Provider",SUMIFS(Raw!$H:$H,Raw!$A:$A,$B$4,Raw!$G:$G,Month!BL$5,Raw!$C:$C,Month!$A19),SUMIFS(Raw!$H:$H,Raw!$A:$A,$B$4,Raw!$G:$G,Month!BL$5,Raw!$E:$E,Month!$A19))))</f>
        <v>1866</v>
      </c>
      <c r="BM19" s="58">
        <f>IF($B19="","",IF($C19="Region",SUMIFS(Raw!$H:$H,Raw!$A:$A,$B$4,Raw!$G:$G,Month!BM$5,Raw!#REF!,Month!$A19),IF($C19="Provider",SUMIFS(Raw!$H:$H,Raw!$A:$A,$B$4,Raw!$G:$G,Month!BM$5,Raw!$C:$C,Month!$A19),SUMIFS(Raw!$H:$H,Raw!$A:$A,$B$4,Raw!$G:$G,Month!BM$5,Raw!$E:$E,Month!$A19))))</f>
        <v>283</v>
      </c>
      <c r="BN19" s="58">
        <f>IF($B19="","",IF($C19="Region",SUMIFS(Raw!$H:$H,Raw!$A:$A,$B$4,Raw!$G:$G,Month!BN$5,Raw!#REF!,Month!$A19),IF($C19="Provider",SUMIFS(Raw!$H:$H,Raw!$A:$A,$B$4,Raw!$G:$G,Month!BN$5,Raw!$C:$C,Month!$A19),SUMIFS(Raw!$H:$H,Raw!$A:$A,$B$4,Raw!$G:$G,Month!BN$5,Raw!$E:$E,Month!$A19))))</f>
        <v>208</v>
      </c>
      <c r="BO19" s="58">
        <f>IF($B19="","",IF($C19="Region",SUMIFS(Raw!$H:$H,Raw!$A:$A,$B$4,Raw!$G:$G,Month!BO$5,Raw!#REF!,Month!$A19),IF($C19="Provider",SUMIFS(Raw!$H:$H,Raw!$A:$A,$B$4,Raw!$G:$G,Month!BO$5,Raw!$C:$C,Month!$A19),SUMIFS(Raw!$H:$H,Raw!$A:$A,$B$4,Raw!$G:$G,Month!BO$5,Raw!$E:$E,Month!$A19))))</f>
        <v>1475</v>
      </c>
      <c r="BP19" s="58">
        <f>IF($B19="","",IF($C19="Region",SUMIFS(Raw!$H:$H,Raw!$A:$A,$B$4,Raw!$G:$G,Month!BP$5,Raw!#REF!,Month!$A19),IF($C19="Provider",SUMIFS(Raw!$H:$H,Raw!$A:$A,$B$4,Raw!$G:$G,Month!BP$5,Raw!$C:$C,Month!$A19),SUMIFS(Raw!$H:$H,Raw!$A:$A,$B$4,Raw!$G:$G,Month!BP$5,Raw!$E:$E,Month!$A19))))</f>
        <v>2236816</v>
      </c>
      <c r="BQ19" s="58">
        <f>IF($B19="","",IF($C19="Region",SUMIFS(Raw!$H:$H,Raw!$A:$A,$B$4,Raw!$G:$G,Month!BQ$5,Raw!#REF!,Month!$A19),IF($C19="Provider",SUMIFS(Raw!$H:$H,Raw!$A:$A,$B$4,Raw!$G:$G,Month!BQ$5,Raw!$C:$C,Month!$A19),SUMIFS(Raw!$H:$H,Raw!$A:$A,$B$4,Raw!$G:$G,Month!BQ$5,Raw!$E:$E,Month!$A19))))</f>
        <v>3060</v>
      </c>
      <c r="BR19" s="58">
        <f>IF($B19="","",IF($C19="Region",SUMIFS(Raw!$H:$H,Raw!$A:$A,$B$4,Raw!$G:$G,Month!BR$5,Raw!#REF!,Month!$A19),IF($C19="Provider",SUMIFS(Raw!$H:$H,Raw!$A:$A,$B$4,Raw!$G:$G,Month!BR$5,Raw!$C:$C,Month!$A19),SUMIFS(Raw!$H:$H,Raw!$A:$A,$B$4,Raw!$G:$G,Month!BR$5,Raw!$E:$E,Month!$A19))))</f>
        <v>1858</v>
      </c>
      <c r="BS19" s="58">
        <f>IF($B19="","",IF($C19="Region",SUMIFS(Raw!$H:$H,Raw!$A:$A,$B$4,Raw!$G:$G,Month!BS$5,Raw!#REF!,Month!$A19),IF($C19="Provider",SUMIFS(Raw!$H:$H,Raw!$A:$A,$B$4,Raw!$G:$G,Month!BS$5,Raw!$C:$C,Month!$A19),SUMIFS(Raw!$H:$H,Raw!$A:$A,$B$4,Raw!$G:$G,Month!BS$5,Raw!$E:$E,Month!$A19))))</f>
        <v>204</v>
      </c>
      <c r="BT19" s="58">
        <f>IF($B19="","",IF($C19="Region",SUMIFS(Raw!$H:$H,Raw!$A:$A,$B$4,Raw!$G:$G,Month!BT$5,Raw!#REF!,Month!$A19),IF($C19="Provider",SUMIFS(Raw!$H:$H,Raw!$A:$A,$B$4,Raw!$G:$G,Month!BT$5,Raw!$C:$C,Month!$A19),SUMIFS(Raw!$H:$H,Raw!$A:$A,$B$4,Raw!$G:$G,Month!BT$5,Raw!$E:$E,Month!$A19))))</f>
        <v>1654</v>
      </c>
      <c r="BU19" s="58">
        <f>IF($B19="","",IF($C19="Region",SUMIFS(Raw!$H:$H,Raw!$A:$A,$B$4,Raw!$G:$G,Month!BU$5,Raw!#REF!,Month!$A19),IF($C19="Provider",SUMIFS(Raw!$H:$H,Raw!$A:$A,$B$4,Raw!$G:$G,Month!BU$5,Raw!$C:$C,Month!$A19),SUMIFS(Raw!$H:$H,Raw!$A:$A,$B$4,Raw!$G:$G,Month!BU$5,Raw!$E:$E,Month!$A19))))</f>
        <v>2428190</v>
      </c>
      <c r="BV19" s="58">
        <f>IF($B19="","",IF($C19="Region",SUMIFS(Raw!$H:$H,Raw!$A:$A,$B$4,Raw!$G:$G,Month!BV$5,Raw!#REF!,Month!$A19),IF($C19="Provider",SUMIFS(Raw!$H:$H,Raw!$A:$A,$B$4,Raw!$G:$G,Month!BV$5,Raw!$C:$C,Month!$A19),SUMIFS(Raw!$H:$H,Raw!$A:$A,$B$4,Raw!$G:$G,Month!BV$5,Raw!$E:$E,Month!$A19))))</f>
        <v>1093</v>
      </c>
      <c r="BW19" s="58">
        <f>IF($B19="","",IF($C19="Region",SUMIFS(Raw!$H:$H,Raw!$A:$A,$B$4,Raw!$G:$G,Month!BW$5,Raw!#REF!,Month!$A19),IF($C19="Provider",SUMIFS(Raw!$H:$H,Raw!$A:$A,$B$4,Raw!$G:$G,Month!BW$5,Raw!$C:$C,Month!$A19),SUMIFS(Raw!$H:$H,Raw!$A:$A,$B$4,Raw!$G:$G,Month!BW$5,Raw!$E:$E,Month!$A19))))</f>
        <v>18370</v>
      </c>
      <c r="BX19" s="58">
        <f>IF($B19="","",IF($C19="Region",SUMIFS(Raw!$H:$H,Raw!$A:$A,$B$4,Raw!$G:$G,Month!BX$5,Raw!#REF!,Month!$A19),IF($C19="Provider",SUMIFS(Raw!$H:$H,Raw!$A:$A,$B$4,Raw!$G:$G,Month!BX$5,Raw!$C:$C,Month!$A19),SUMIFS(Raw!$H:$H,Raw!$A:$A,$B$4,Raw!$G:$G,Month!BX$5,Raw!$E:$E,Month!$A19))))</f>
        <v>0</v>
      </c>
      <c r="BY19" s="58">
        <f>IF($B19="","",IF($C19="Region",SUMIFS(Raw!$H:$H,Raw!$A:$A,$B$4,Raw!$G:$G,Month!BY$5,Raw!#REF!,Month!$A19),IF($C19="Provider",SUMIFS(Raw!$H:$H,Raw!$A:$A,$B$4,Raw!$G:$G,Month!BY$5,Raw!$C:$C,Month!$A19),SUMIFS(Raw!$H:$H,Raw!$A:$A,$B$4,Raw!$G:$G,Month!BY$5,Raw!$E:$E,Month!$A19))))</f>
        <v>11772</v>
      </c>
      <c r="BZ19" s="58">
        <f>IF($B19="","",IF($C19="Region",SUMIFS(Raw!$H:$H,Raw!$A:$A,$B$4,Raw!$G:$G,Month!BZ$5,Raw!#REF!,Month!$A19),IF($C19="Provider",SUMIFS(Raw!$H:$H,Raw!$A:$A,$B$4,Raw!$G:$G,Month!BZ$5,Raw!$C:$C,Month!$A19),SUMIFS(Raw!$H:$H,Raw!$A:$A,$B$4,Raw!$G:$G,Month!BZ$5,Raw!$E:$E,Month!$A19))))</f>
        <v>2265</v>
      </c>
      <c r="CA19" s="58">
        <f>IF($B19="","",IF($C19="Region",SUMIFS(Raw!$H:$H,Raw!$A:$A,$B$4,Raw!$G:$G,Month!CA$5,Raw!#REF!,Month!$A19),IF($C19="Provider",SUMIFS(Raw!$H:$H,Raw!$A:$A,$B$4,Raw!$G:$G,Month!CA$5,Raw!$C:$C,Month!$A19),SUMIFS(Raw!$H:$H,Raw!$A:$A,$B$4,Raw!$G:$G,Month!CA$5,Raw!$E:$E,Month!$A19))))</f>
        <v>2937</v>
      </c>
      <c r="CB19" s="58">
        <f>IF($B19="","",IF($C19="Region",SUMIFS(Raw!$H:$H,Raw!$A:$A,$B$4,Raw!$G:$G,Month!CB$5,Raw!#REF!,Month!$A19),IF($C19="Provider",SUMIFS(Raw!$H:$H,Raw!$A:$A,$B$4,Raw!$G:$G,Month!CB$5,Raw!$C:$C,Month!$A19),SUMIFS(Raw!$H:$H,Raw!$A:$A,$B$4,Raw!$G:$G,Month!CB$5,Raw!$E:$E,Month!$A19))))</f>
        <v>1860</v>
      </c>
      <c r="CC19" s="58">
        <f>IF($B19="","",IF($C19="Region",SUMIFS(Raw!$H:$H,Raw!$A:$A,$B$4,Raw!$G:$G,Month!CC$5,Raw!#REF!,Month!$A19),IF($C19="Provider",SUMIFS(Raw!$H:$H,Raw!$A:$A,$B$4,Raw!$G:$G,Month!CC$5,Raw!$C:$C,Month!$A19),SUMIFS(Raw!$H:$H,Raw!$A:$A,$B$4,Raw!$G:$G,Month!CC$5,Raw!$E:$E,Month!$A19))))</f>
        <v>8036</v>
      </c>
      <c r="CD19" s="58">
        <f>IF($B19="","",IF($C19="Region",SUMIFS(Raw!$H:$H,Raw!$A:$A,$B$4,Raw!$G:$G,Month!CD$5,Raw!#REF!,Month!$A19),IF($C19="Provider",SUMIFS(Raw!$H:$H,Raw!$A:$A,$B$4,Raw!$G:$G,Month!CD$5,Raw!$C:$C,Month!$A19),SUMIFS(Raw!$H:$H,Raw!$A:$A,$B$4,Raw!$G:$G,Month!CD$5,Raw!$E:$E,Month!$A19))))</f>
        <v>8</v>
      </c>
      <c r="CE19" s="58">
        <f>IF($B19="","",IF($C19="Region",SUMIFS(Raw!$H:$H,Raw!$A:$A,$B$4,Raw!$G:$G,Month!CE$5,Raw!#REF!,Month!$A19),IF($C19="Provider",SUMIFS(Raw!$H:$H,Raw!$A:$A,$B$4,Raw!$G:$G,Month!CE$5,Raw!$C:$C,Month!$A19),SUMIFS(Raw!$H:$H,Raw!$A:$A,$B$4,Raw!$G:$G,Month!CE$5,Raw!$E:$E,Month!$A19))))</f>
        <v>266</v>
      </c>
      <c r="CF19" s="58">
        <f>IF($B19="","",IF($C19="Region",SUMIFS(Raw!$H:$H,Raw!$A:$A,$B$4,Raw!$G:$G,Month!CF$5,Raw!#REF!,Month!$A19),IF($C19="Provider",SUMIFS(Raw!$H:$H,Raw!$A:$A,$B$4,Raw!$G:$G,Month!CF$5,Raw!$C:$C,Month!$A19),SUMIFS(Raw!$H:$H,Raw!$A:$A,$B$4,Raw!$G:$G,Month!CF$5,Raw!$E:$E,Month!$A19))))</f>
        <v>203</v>
      </c>
      <c r="CG19" s="58">
        <f>IF($B19="","",IF($C19="Region",SUMIFS(Raw!$H:$H,Raw!$A:$A,$B$4,Raw!$G:$G,Month!CG$5,Raw!#REF!,Month!$A19),IF($C19="Provider",SUMIFS(Raw!$H:$H,Raw!$A:$A,$B$4,Raw!$G:$G,Month!CG$5,Raw!$C:$C,Month!$A19),SUMIFS(Raw!$H:$H,Raw!$A:$A,$B$4,Raw!$G:$G,Month!CG$5,Raw!$E:$E,Month!$A19))))</f>
        <v>3115</v>
      </c>
      <c r="CH19" s="58">
        <f>IF($B19="","",IF($C19="Region",SUMIFS(Raw!$H:$H,Raw!$A:$A,$B$4,Raw!$G:$G,Month!CH$5,Raw!#REF!,Month!$A19),IF($C19="Provider",SUMIFS(Raw!$H:$H,Raw!$A:$A,$B$4,Raw!$G:$G,Month!CH$5,Raw!$C:$C,Month!$A19),SUMIFS(Raw!$H:$H,Raw!$A:$A,$B$4,Raw!$G:$G,Month!CH$5,Raw!$E:$E,Month!$A19))))</f>
        <v>158</v>
      </c>
      <c r="CI19" s="58">
        <f>IF($B19="","",IF($C19="Region",SUMIFS(Raw!$H:$H,Raw!$A:$A,$B$4,Raw!$G:$G,Month!CI$5,Raw!#REF!,Month!$A19),IF($C19="Provider",SUMIFS(Raw!$H:$H,Raw!$A:$A,$B$4,Raw!$G:$G,Month!CI$5,Raw!$C:$C,Month!$A19),SUMIFS(Raw!$H:$H,Raw!$A:$A,$B$4,Raw!$G:$G,Month!CI$5,Raw!$E:$E,Month!$A19))))</f>
        <v>0</v>
      </c>
      <c r="CJ19" s="58">
        <f>IF($B19="","",IF($C19="Region",SUMIFS(Raw!$H:$H,Raw!$A:$A,$B$4,Raw!$G:$G,Month!CJ$5,Raw!#REF!,Month!$A19),IF($C19="Provider",SUMIFS(Raw!$H:$H,Raw!$A:$A,$B$4,Raw!$G:$G,Month!CJ$5,Raw!$C:$C,Month!$A19),SUMIFS(Raw!$H:$H,Raw!$A:$A,$B$4,Raw!$G:$G,Month!CJ$5,Raw!$E:$E,Month!$A19))))</f>
        <v>0</v>
      </c>
      <c r="CK19" s="58">
        <f>IF($B19="","",IF($C19="Region",SUMIFS(Raw!$H:$H,Raw!$A:$A,$B$4,Raw!$G:$G,Month!CK$5,Raw!#REF!,Month!$A19),IF($C19="Provider",SUMIFS(Raw!$H:$H,Raw!$A:$A,$B$4,Raw!$G:$G,Month!CK$5,Raw!$C:$C,Month!$A19),SUMIFS(Raw!$H:$H,Raw!$A:$A,$B$4,Raw!$G:$G,Month!CK$5,Raw!$E:$E,Month!$A19))))</f>
        <v>0</v>
      </c>
      <c r="CL19" s="58">
        <f>IF($B19="","",IF($C19="Region",SUMIFS(Raw!$H:$H,Raw!$A:$A,$B$4,Raw!$G:$G,Month!CL$5,Raw!#REF!,Month!$A19),IF($C19="Provider",SUMIFS(Raw!$H:$H,Raw!$A:$A,$B$4,Raw!$G:$G,Month!CL$5,Raw!$C:$C,Month!$A19),SUMIFS(Raw!$H:$H,Raw!$A:$A,$B$4,Raw!$G:$G,Month!CL$5,Raw!$E:$E,Month!$A19))))</f>
        <v>0</v>
      </c>
      <c r="CM19" s="58">
        <f>IF($B19="","",IF($C19="Region",SUMIFS(Raw!$H:$H,Raw!$A:$A,$B$4,Raw!$G:$G,Month!CM$5,Raw!#REF!,Month!$A19),IF($C19="Provider",SUMIFS(Raw!$H:$H,Raw!$A:$A,$B$4,Raw!$G:$G,Month!CM$5,Raw!$C:$C,Month!$A19),SUMIFS(Raw!$H:$H,Raw!$A:$A,$B$4,Raw!$G:$G,Month!CM$5,Raw!$E:$E,Month!$A19))))</f>
        <v>36</v>
      </c>
      <c r="CN19" s="58">
        <f>IF($B19="","",IF($C19="Region",SUMIFS(Raw!$H:$H,Raw!$A:$A,$B$4,Raw!$G:$G,Month!CN$5,Raw!#REF!,Month!$A19),IF($C19="Provider",SUMIFS(Raw!$H:$H,Raw!$A:$A,$B$4,Raw!$G:$G,Month!CN$5,Raw!$C:$C,Month!$A19),SUMIFS(Raw!$H:$H,Raw!$A:$A,$B$4,Raw!$G:$G,Month!CN$5,Raw!$E:$E,Month!$A19))))</f>
        <v>24</v>
      </c>
      <c r="CO19" s="58">
        <f>IF($B19="","",IF($C19="Region",SUMIFS(Raw!$H:$H,Raw!$A:$A,$B$4,Raw!$G:$G,Month!CO$5,Raw!#REF!,Month!$A19),IF($C19="Provider",SUMIFS(Raw!$H:$H,Raw!$A:$A,$B$4,Raw!$G:$G,Month!CO$5,Raw!$C:$C,Month!$A19),SUMIFS(Raw!$H:$H,Raw!$A:$A,$B$4,Raw!$G:$G,Month!CO$5,Raw!$E:$E,Month!$A19))))</f>
        <v>403</v>
      </c>
      <c r="CP19" s="58">
        <f>IF($B19="","",IF($C19="Region",SUMIFS(Raw!$H:$H,Raw!$A:$A,$B$4,Raw!$G:$G,Month!CP$5,Raw!#REF!,Month!$A19),IF($C19="Provider",SUMIFS(Raw!$H:$H,Raw!$A:$A,$B$4,Raw!$G:$G,Month!CP$5,Raw!$C:$C,Month!$A19),SUMIFS(Raw!$H:$H,Raw!$A:$A,$B$4,Raw!$G:$G,Month!CP$5,Raw!$E:$E,Month!$A19))))</f>
        <v>352</v>
      </c>
      <c r="CQ19" s="58">
        <f>IF($B19="","",IF($C19="Region",SUMIFS(Raw!$H:$H,Raw!$A:$A,$B$4,Raw!$G:$G,Month!CQ$5,Raw!#REF!,Month!$A19),IF($C19="Provider",SUMIFS(Raw!$H:$H,Raw!$A:$A,$B$4,Raw!$G:$G,Month!CQ$5,Raw!$C:$C,Month!$A19),SUMIFS(Raw!$H:$H,Raw!$A:$A,$B$4,Raw!$G:$G,Month!CQ$5,Raw!$E:$E,Month!$A19))))</f>
        <v>0</v>
      </c>
      <c r="CR19" s="58">
        <f>IF($B19="","",IF($C19="Region",SUMIFS(Raw!$H:$H,Raw!$A:$A,$B$4,Raw!$G:$G,Month!CR$5,Raw!#REF!,Month!$A19),IF($C19="Provider",SUMIFS(Raw!$H:$H,Raw!$A:$A,$B$4,Raw!$G:$G,Month!CR$5,Raw!$C:$C,Month!$A19),SUMIFS(Raw!$H:$H,Raw!$A:$A,$B$4,Raw!$G:$G,Month!CR$5,Raw!$E:$E,Month!$A19))))</f>
        <v>395</v>
      </c>
      <c r="CS19" s="58">
        <f>IF($B19="","",IF($C19="Region",SUMIFS(Raw!$H:$H,Raw!$A:$A,$B$4,Raw!$G:$G,Month!CS$5,Raw!#REF!,Month!$A19),IF($C19="Provider",SUMIFS(Raw!$H:$H,Raw!$A:$A,$B$4,Raw!$G:$G,Month!CS$5,Raw!$C:$C,Month!$A19),SUMIFS(Raw!$H:$H,Raw!$A:$A,$B$4,Raw!$G:$G,Month!CS$5,Raw!$E:$E,Month!$A19))))</f>
        <v>142</v>
      </c>
      <c r="CT19" s="58">
        <f>IF($B19="","",IF($C19="Region",SUMIFS(Raw!$H:$H,Raw!$A:$A,$B$4,Raw!$G:$G,Month!CT$5,Raw!#REF!,Month!$A19),IF($C19="Provider",SUMIFS(Raw!$H:$H,Raw!$A:$A,$B$4,Raw!$G:$G,Month!CT$5,Raw!$C:$C,Month!$A19),SUMIFS(Raw!$H:$H,Raw!$A:$A,$B$4,Raw!$G:$G,Month!CT$5,Raw!$E:$E,Month!$A19))))</f>
        <v>140</v>
      </c>
      <c r="CU19" s="58">
        <f>IF($B19="","",IF($C19="Region",SUMIFS(Raw!$H:$H,Raw!$A:$A,$B$4,Raw!$G:$G,Month!CU$5,Raw!#REF!,Month!$A19),IF($C19="Provider",SUMIFS(Raw!$H:$H,Raw!$A:$A,$B$4,Raw!$G:$G,Month!CU$5,Raw!$C:$C,Month!$A19),SUMIFS(Raw!$H:$H,Raw!$A:$A,$B$4,Raw!$G:$G,Month!CU$5,Raw!$E:$E,Month!$A19))))</f>
        <v>835</v>
      </c>
      <c r="CV19" s="58">
        <f>IF($B19="","",IF($C19="Region",SUMIFS(Raw!$H:$H,Raw!$A:$A,$B$4,Raw!$G:$G,Month!CV$5,Raw!#REF!,Month!$A19),IF($C19="Provider",SUMIFS(Raw!$H:$H,Raw!$A:$A,$B$4,Raw!$G:$G,Month!CV$5,Raw!$C:$C,Month!$A19),SUMIFS(Raw!$H:$H,Raw!$A:$A,$B$4,Raw!$G:$G,Month!CV$5,Raw!$E:$E,Month!$A19))))</f>
        <v>819</v>
      </c>
      <c r="CW19" s="58">
        <f>IF($B19="","",IF($C19="Region",SUMIFS(Raw!$H:$H,Raw!$A:$A,$B$4,Raw!$G:$G,Month!CW$5,Raw!#REF!,Month!$A19),IF($C19="Provider",SUMIFS(Raw!$H:$H,Raw!$A:$A,$B$4,Raw!$G:$G,Month!CW$5,Raw!$C:$C,Month!$A19),SUMIFS(Raw!$H:$H,Raw!$A:$A,$B$4,Raw!$G:$G,Month!CW$5,Raw!$E:$E,Month!$A19))))</f>
        <v>228</v>
      </c>
      <c r="CX19" s="58">
        <f>IF($B19="","",IF($C19="Region",SUMIFS(Raw!$H:$H,Raw!$A:$A,$B$4,Raw!$G:$G,Month!CX$5,Raw!#REF!,Month!$A19),IF($C19="Provider",SUMIFS(Raw!$H:$H,Raw!$A:$A,$B$4,Raw!$G:$G,Month!CX$5,Raw!$C:$C,Month!$A19),SUMIFS(Raw!$H:$H,Raw!$A:$A,$B$4,Raw!$G:$G,Month!CX$5,Raw!$E:$E,Month!$A19))))</f>
        <v>228</v>
      </c>
      <c r="CY19" s="58">
        <f>IF($B19="","",IF($C19="Region",SUMIFS(Raw!$H:$H,Raw!$A:$A,$B$4,Raw!$G:$G,Month!CY$5,Raw!#REF!,Month!$A19),IF($C19="Provider",SUMIFS(Raw!$H:$H,Raw!$A:$A,$B$4,Raw!$G:$G,Month!CY$5,Raw!$C:$C,Month!$A19),SUMIFS(Raw!$H:$H,Raw!$A:$A,$B$4,Raw!$G:$G,Month!CY$5,Raw!$E:$E,Month!$A19))))</f>
        <v>12</v>
      </c>
      <c r="CZ19" s="58">
        <f>IF($B19="","",IF($C19="Region",SUMIFS(Raw!$H:$H,Raw!$A:$A,$B$4,Raw!$G:$G,Month!CZ$5,Raw!#REF!,Month!$A19),IF($C19="Provider",SUMIFS(Raw!$H:$H,Raw!$A:$A,$B$4,Raw!$G:$G,Month!CZ$5,Raw!$C:$C,Month!$A19),SUMIFS(Raw!$H:$H,Raw!$A:$A,$B$4,Raw!$G:$G,Month!CZ$5,Raw!$E:$E,Month!$A19))))</f>
        <v>4</v>
      </c>
      <c r="DA19" s="58">
        <f>IF($B19="","",IF($C19="Region",SUMIFS(Raw!$H:$H,Raw!$A:$A,$B$4,Raw!$G:$G,Month!DA$5,Raw!#REF!,Month!$A19),IF($C19="Provider",SUMIFS(Raw!$H:$H,Raw!$A:$A,$B$4,Raw!$G:$G,Month!DA$5,Raw!$C:$C,Month!$A19),SUMIFS(Raw!$H:$H,Raw!$A:$A,$B$4,Raw!$G:$G,Month!DA$5,Raw!$E:$E,Month!$A19))))</f>
        <v>20</v>
      </c>
      <c r="DB19" s="58">
        <f>IF($B19="","",IF($C19="Region",SUMIFS(Raw!$H:$H,Raw!$A:$A,$B$4,Raw!$G:$G,Month!DB$5,Raw!#REF!,Month!$A19),IF($C19="Provider",SUMIFS(Raw!$H:$H,Raw!$A:$A,$B$4,Raw!$G:$G,Month!DB$5,Raw!$C:$C,Month!$A19),SUMIFS(Raw!$H:$H,Raw!$A:$A,$B$4,Raw!$G:$G,Month!DB$5,Raw!$E:$E,Month!$A19))))</f>
        <v>0</v>
      </c>
      <c r="DC19" s="58">
        <f>IF($B19="","",IF($C19="Region",SUMIFS(Raw!$H:$H,Raw!$A:$A,$B$4,Raw!$G:$G,Month!DC$5,Raw!#REF!,Month!$A19),IF($C19="Provider",SUMIFS(Raw!$H:$H,Raw!$A:$A,$B$4,Raw!$G:$G,Month!DC$5,Raw!$C:$C,Month!$A19),SUMIFS(Raw!$H:$H,Raw!$A:$A,$B$4,Raw!$G:$G,Month!DC$5,Raw!$E:$E,Month!$A19))))</f>
        <v>0</v>
      </c>
      <c r="DD19" s="58">
        <f>IF($B19="","",IF($C19="Region",SUMIFS(Raw!$H:$H,Raw!$A:$A,$B$4,Raw!$G:$G,Month!DD$5,Raw!#REF!,Month!$A19),IF($C19="Provider",SUMIFS(Raw!$H:$H,Raw!$A:$A,$B$4,Raw!$G:$G,Month!DD$5,Raw!$C:$C,Month!$A19),SUMIFS(Raw!$H:$H,Raw!$A:$A,$B$4,Raw!$G:$G,Month!DD$5,Raw!$E:$E,Month!$A19))))</f>
        <v>0</v>
      </c>
      <c r="DE19" s="58">
        <f>IF($B19="","",IF($C19="Region",SUMIFS(Raw!$H:$H,Raw!$A:$A,$B$4,Raw!$G:$G,Month!DE$5,Raw!#REF!,Month!$A19),IF($C19="Provider",SUMIFS(Raw!$H:$H,Raw!$A:$A,$B$4,Raw!$G:$G,Month!DE$5,Raw!$C:$C,Month!$A19),SUMIFS(Raw!$H:$H,Raw!$A:$A,$B$4,Raw!$G:$G,Month!DE$5,Raw!$E:$E,Month!$A19))))</f>
        <v>11</v>
      </c>
      <c r="DF19" s="58">
        <f>IF($B19="","",IF($C19="Region",SUMIFS(Raw!$H:$H,Raw!$A:$A,$B$4,Raw!$G:$G,Month!DF$5,Raw!#REF!,Month!$A19),IF($C19="Provider",SUMIFS(Raw!$H:$H,Raw!$A:$A,$B$4,Raw!$G:$G,Month!DF$5,Raw!$C:$C,Month!$A19),SUMIFS(Raw!$H:$H,Raw!$A:$A,$B$4,Raw!$G:$G,Month!DF$5,Raw!$E:$E,Month!$A19))))</f>
        <v>0</v>
      </c>
      <c r="DG19" s="58">
        <f>IF($B19="","",IF($C19="Region",SUMIFS(Raw!$H:$H,Raw!$A:$A,$B$4,Raw!$G:$G,Month!DG$5,Raw!#REF!,Month!$A19),IF($C19="Provider",SUMIFS(Raw!$H:$H,Raw!$A:$A,$B$4,Raw!$G:$G,Month!DG$5,Raw!$C:$C,Month!$A19),SUMIFS(Raw!$H:$H,Raw!$A:$A,$B$4,Raw!$G:$G,Month!DG$5,Raw!$E:$E,Month!$A19))))</f>
        <v>0</v>
      </c>
      <c r="DH19" s="58">
        <f>IF($B19="","",IF($C19="Region",SUMIFS(Raw!$H:$H,Raw!$A:$A,$B$4,Raw!$G:$G,Month!DH$5,Raw!#REF!,Month!$A19),IF($C19="Provider",SUMIFS(Raw!$H:$H,Raw!$A:$A,$B$4,Raw!$G:$G,Month!DH$5,Raw!$C:$C,Month!$A19),SUMIFS(Raw!$H:$H,Raw!$A:$A,$B$4,Raw!$G:$G,Month!DH$5,Raw!$E:$E,Month!$A19))))</f>
        <v>0</v>
      </c>
      <c r="DI19" s="58">
        <f>IF($B19="","",IF($C19="Region",SUMIFS(Raw!$H:$H,Raw!$A:$A,$B$4,Raw!$G:$G,Month!DI$5,Raw!#REF!,Month!$A19),IF($C19="Provider",SUMIFS(Raw!$H:$H,Raw!$A:$A,$B$4,Raw!$G:$G,Month!DI$5,Raw!$C:$C,Month!$A19),SUMIFS(Raw!$H:$H,Raw!$A:$A,$B$4,Raw!$G:$G,Month!DI$5,Raw!$E:$E,Month!$A19))))</f>
        <v>0</v>
      </c>
      <c r="DJ19" s="58">
        <f>IF($B19="","",IF($C19="Region",SUMIFS(Raw!$H:$H,Raw!$A:$A,$B$4,Raw!$G:$G,Month!DJ$5,Raw!#REF!,Month!$A19),IF($C19="Provider",SUMIFS(Raw!$H:$H,Raw!$A:$A,$B$4,Raw!$G:$G,Month!DJ$5,Raw!$C:$C,Month!$A19),SUMIFS(Raw!$H:$H,Raw!$A:$A,$B$4,Raw!$G:$G,Month!DJ$5,Raw!$E:$E,Month!$A19))))</f>
        <v>0</v>
      </c>
      <c r="DK19" s="58">
        <f>IF($B19="","",IF($C19="Region",SUMIFS(Raw!$H:$H,Raw!$A:$A,$B$4,Raw!$G:$G,Month!DK$5,Raw!#REF!,Month!$A19),IF($C19="Provider",SUMIFS(Raw!$H:$H,Raw!$A:$A,$B$4,Raw!$G:$G,Month!DK$5,Raw!$C:$C,Month!$A19),SUMIFS(Raw!$H:$H,Raw!$A:$A,$B$4,Raw!$G:$G,Month!DK$5,Raw!$E:$E,Month!$A19))))</f>
        <v>0</v>
      </c>
      <c r="DL19" s="58">
        <f>IF($B19="","",IF($C19="Region",SUMIFS(Raw!$H:$H,Raw!$A:$A,$B$4,Raw!$G:$G,Month!DL$5,Raw!#REF!,Month!$A19),IF($C19="Provider",SUMIFS(Raw!$H:$H,Raw!$A:$A,$B$4,Raw!$G:$G,Month!DL$5,Raw!$C:$C,Month!$A19),SUMIFS(Raw!$H:$H,Raw!$A:$A,$B$4,Raw!$G:$G,Month!DL$5,Raw!$E:$E,Month!$A19))))</f>
        <v>0</v>
      </c>
      <c r="DM19" s="58">
        <f>IF($B19="","",IF($C19="Region",SUMIFS(Raw!$H:$H,Raw!$A:$A,$B$4,Raw!$G:$G,Month!DM$5,Raw!#REF!,Month!$A19),IF($C19="Provider",SUMIFS(Raw!$H:$H,Raw!$A:$A,$B$4,Raw!$G:$G,Month!DM$5,Raw!$C:$C,Month!$A19),SUMIFS(Raw!$H:$H,Raw!$A:$A,$B$4,Raw!$G:$G,Month!DM$5,Raw!$E:$E,Month!$A19))))</f>
        <v>13</v>
      </c>
      <c r="DN19" s="58">
        <f>IF($B19="","",IF($C19="Region",SUMIFS(Raw!$H:$H,Raw!$A:$A,$B$4,Raw!$G:$G,Month!DN$5,Raw!#REF!,Month!$A19),IF($C19="Provider",SUMIFS(Raw!$H:$H,Raw!$A:$A,$B$4,Raw!$G:$G,Month!DN$5,Raw!$C:$C,Month!$A19),SUMIFS(Raw!$H:$H,Raw!$A:$A,$B$4,Raw!$G:$G,Month!DN$5,Raw!$E:$E,Month!$A19))))</f>
        <v>11</v>
      </c>
    </row>
    <row r="20" spans="1:118" ht="14.5" x14ac:dyDescent="0.25">
      <c r="A20" s="5" t="str">
        <f>IF(Refs!A14="","",Refs!A14)</f>
        <v>NQW</v>
      </c>
      <c r="B20" s="23" t="str">
        <f>IF(Refs!B14="","",Refs!B14)</f>
        <v>Devon Doctors</v>
      </c>
      <c r="C20" s="13" t="str">
        <f>IF(Refs!D14="","",Refs!D14)</f>
        <v>Provider</v>
      </c>
      <c r="D20" s="58">
        <f>IF($B20="","",IF($C20="Region",SUMIFS(Raw!$H:$H,Raw!$A:$A,$B$4,Raw!$G:$G,Month!D$5,Raw!#REF!,Month!$A20),IF($C20="Provider",SUMIFS(Raw!$H:$H,Raw!$A:$A,$B$4,Raw!$G:$G,Month!D$5,Raw!$C:$C,Month!$A20),SUMIFS(Raw!$H:$H,Raw!$A:$A,$B$4,Raw!$G:$G,Month!D$5,Raw!$E:$E,Month!$A20))))</f>
        <v>65214</v>
      </c>
      <c r="E20" s="58">
        <f>IF($B20="","",IF($C20="Region",SUMIFS(Raw!$H:$H,Raw!$A:$A,$B$4,Raw!$G:$G,Month!E$5,Raw!#REF!,Month!$A20),IF($C20="Provider",SUMIFS(Raw!$H:$H,Raw!$A:$A,$B$4,Raw!$G:$G,Month!E$5,Raw!$C:$C,Month!$A20),SUMIFS(Raw!$H:$H,Raw!$A:$A,$B$4,Raw!$G:$G,Month!E$5,Raw!$E:$E,Month!$A20))))</f>
        <v>24732</v>
      </c>
      <c r="F20" s="58">
        <f>IF($B20="","",IF($C20="Region",SUMIFS(Raw!$H:$H,Raw!$A:$A,$B$4,Raw!$G:$G,Month!F$5,Raw!#REF!,Month!$A20),IF($C20="Provider",SUMIFS(Raw!$H:$H,Raw!$A:$A,$B$4,Raw!$G:$G,Month!F$5,Raw!$C:$C,Month!$A20),SUMIFS(Raw!$H:$H,Raw!$A:$A,$B$4,Raw!$G:$G,Month!F$5,Raw!$E:$E,Month!$A20))))</f>
        <v>56760</v>
      </c>
      <c r="G20" s="58">
        <f>IF($B20="","",IF($C20="Region",SUMIFS(Raw!$H:$H,Raw!$A:$A,$B$4,Raw!$G:$G,Month!G$5,Raw!#REF!,Month!$A20),IF($C20="Provider",SUMIFS(Raw!$H:$H,Raw!$A:$A,$B$4,Raw!$G:$G,Month!G$5,Raw!$C:$C,Month!$A20),SUMIFS(Raw!$H:$H,Raw!$A:$A,$B$4,Raw!$G:$G,Month!G$5,Raw!$E:$E,Month!$A20))))</f>
        <v>1035</v>
      </c>
      <c r="H20" s="58">
        <f>IF($B20="","",IF($C20="Region",SUMIFS(Raw!$H:$H,Raw!$A:$A,$B$4,Raw!$G:$G,Month!H$5,Raw!#REF!,Month!$A20),IF($C20="Provider",SUMIFS(Raw!$H:$H,Raw!$A:$A,$B$4,Raw!$G:$G,Month!H$5,Raw!$C:$C,Month!$A20),SUMIFS(Raw!$H:$H,Raw!$A:$A,$B$4,Raw!$G:$G,Month!H$5,Raw!$E:$E,Month!$A20))))</f>
        <v>11583</v>
      </c>
      <c r="I20" s="58">
        <f>IF($B20="","",IF($C20="Region",SUMIFS(Raw!$H:$H,Raw!$A:$A,$B$4,Raw!$G:$G,Month!I$5,Raw!#REF!,Month!$A20),IF($C20="Provider",SUMIFS(Raw!$H:$H,Raw!$A:$A,$B$4,Raw!$G:$G,Month!I$5,Raw!$C:$C,Month!$A20),SUMIFS(Raw!$H:$H,Raw!$A:$A,$B$4,Raw!$G:$G,Month!I$5,Raw!$E:$E,Month!$A20))))</f>
        <v>0</v>
      </c>
      <c r="J20" s="58">
        <f>IF($B20="","",IF($C20="Region",SUMIFS(Raw!$H:$H,Raw!$A:$A,$B$4,Raw!$G:$G,Month!J$5,Raw!#REF!,Month!$A20),IF($C20="Provider",SUMIFS(Raw!$H:$H,Raw!$A:$A,$B$4,Raw!$G:$G,Month!J$5,Raw!$C:$C,Month!$A20),SUMIFS(Raw!$H:$H,Raw!$A:$A,$B$4,Raw!$G:$G,Month!J$5,Raw!$E:$E,Month!$A20))))</f>
        <v>36885</v>
      </c>
      <c r="K20" s="58">
        <f>IF($B20="","",IF($C20="Region",SUMIFS(Raw!$H:$H,Raw!$A:$A,$B$4,Raw!$G:$G,Month!K$5,Raw!#REF!,Month!$A20),IF($C20="Provider",SUMIFS(Raw!$H:$H,Raw!$A:$A,$B$4,Raw!$G:$G,Month!K$5,Raw!$C:$C,Month!$A20),SUMIFS(Raw!$H:$H,Raw!$A:$A,$B$4,Raw!$G:$G,Month!K$5,Raw!$E:$E,Month!$A20))))</f>
        <v>8454</v>
      </c>
      <c r="L20" s="58">
        <f>IF($B20="","",IF($C20="Region",SUMIFS(Raw!$H:$H,Raw!$A:$A,$B$4,Raw!$G:$G,Month!L$5,Raw!#REF!,Month!$A20),IF($C20="Provider",SUMIFS(Raw!$H:$H,Raw!$A:$A,$B$4,Raw!$G:$G,Month!L$5,Raw!$C:$C,Month!$A20),SUMIFS(Raw!$H:$H,Raw!$A:$A,$B$4,Raw!$G:$G,Month!L$5,Raw!$E:$E,Month!$A20))))</f>
        <v>3134</v>
      </c>
      <c r="M20" s="58">
        <f>IF($B20="","",IF($C20="Region",SUMIFS(Raw!$H:$H,Raw!$A:$A,$B$4,Raw!$G:$G,Month!M$5,Raw!#REF!,Month!$A20),IF($C20="Provider",SUMIFS(Raw!$H:$H,Raw!$A:$A,$B$4,Raw!$G:$G,Month!M$5,Raw!$C:$C,Month!$A20),SUMIFS(Raw!$H:$H,Raw!$A:$A,$B$4,Raw!$G:$G,Month!M$5,Raw!$E:$E,Month!$A20))))</f>
        <v>811</v>
      </c>
      <c r="N20" s="58">
        <f>IF($B20="","",IF($C20="Region",SUMIFS(Raw!$H:$H,Raw!$A:$A,$B$4,Raw!$G:$G,Month!N$5,Raw!#REF!,Month!$A20),IF($C20="Provider",SUMIFS(Raw!$H:$H,Raw!$A:$A,$B$4,Raw!$G:$G,Month!N$5,Raw!$C:$C,Month!$A20),SUMIFS(Raw!$H:$H,Raw!$A:$A,$B$4,Raw!$G:$G,Month!N$5,Raw!$E:$E,Month!$A20))))</f>
        <v>4509</v>
      </c>
      <c r="O20" s="58">
        <f>IF($B20="","",IF($C20="Region",SUMIFS(Raw!$H:$H,Raw!$A:$A,$B$4,Raw!$G:$G,Month!O$5,Raw!#REF!,Month!$A20),IF($C20="Provider",SUMIFS(Raw!$H:$H,Raw!$A:$A,$B$4,Raw!$G:$G,Month!O$5,Raw!$C:$C,Month!$A20),SUMIFS(Raw!$H:$H,Raw!$A:$A,$B$4,Raw!$G:$G,Month!O$5,Raw!$E:$E,Month!$A20))))</f>
        <v>7025254</v>
      </c>
      <c r="P20" s="201"/>
      <c r="Q20" s="201"/>
      <c r="R20" s="58">
        <f>IF($B20="","",IF($C20="Region",SUMIFS(Raw!$H:$H,Raw!$A:$A,$B$4,Raw!$G:$G,Month!R$5,Raw!#REF!,Month!$A20),IF($C20="Provider",SUMIFS(Raw!$H:$H,Raw!$A:$A,$B$4,Raw!$G:$G,Month!R$5,Raw!$C:$C,Month!$A20),SUMIFS(Raw!$H:$H,Raw!$A:$A,$B$4,Raw!$G:$G,Month!R$5,Raw!$E:$E,Month!$A20))))</f>
        <v>2162069</v>
      </c>
      <c r="S20" s="58">
        <f>IF($B20="","",IF($C20="Region",SUMIFS(Raw!$H:$H,Raw!$A:$A,$B$4,Raw!$G:$G,Month!S$5,Raw!#REF!,Month!$A20),IF($C20="Provider",SUMIFS(Raw!$H:$H,Raw!$A:$A,$B$4,Raw!$G:$G,Month!S$5,Raw!$C:$C,Month!$A20),SUMIFS(Raw!$H:$H,Raw!$A:$A,$B$4,Raw!$G:$G,Month!S$5,Raw!$E:$E,Month!$A20))))</f>
        <v>15807</v>
      </c>
      <c r="T20" s="58">
        <f>IF($B20="","",IF($C20="Region",SUMIFS(Raw!$H:$H,Raw!$A:$A,$B$4,Raw!$G:$G,Month!T$5,Raw!#REF!,Month!$A20),IF($C20="Provider",SUMIFS(Raw!$H:$H,Raw!$A:$A,$B$4,Raw!$G:$G,Month!T$5,Raw!$C:$C,Month!$A20),SUMIFS(Raw!$H:$H,Raw!$A:$A,$B$4,Raw!$G:$G,Month!T$5,Raw!$E:$E,Month!$A20))))</f>
        <v>68089208</v>
      </c>
      <c r="U20" s="58">
        <f>IF($B20="","",IF($C20="Region",SUMIFS(Raw!$H:$H,Raw!$A:$A,$B$4,Raw!$G:$G,Month!U$5,Raw!#REF!,Month!$A20),IF($C20="Provider",SUMIFS(Raw!$H:$H,Raw!$A:$A,$B$4,Raw!$G:$G,Month!U$5,Raw!$C:$C,Month!$A20),SUMIFS(Raw!$H:$H,Raw!$A:$A,$B$4,Raw!$G:$G,Month!U$5,Raw!$E:$E,Month!$A20))))</f>
        <v>48344</v>
      </c>
      <c r="V20" s="58">
        <f>IF($B20="","",IF($C20="Region",SUMIFS(Raw!$H:$H,Raw!$A:$A,$B$4,Raw!$G:$G,Month!V$5,Raw!#REF!,Month!$A20),IF($C20="Provider",SUMIFS(Raw!$H:$H,Raw!$A:$A,$B$4,Raw!$G:$G,Month!V$5,Raw!$C:$C,Month!$A20),SUMIFS(Raw!$H:$H,Raw!$A:$A,$B$4,Raw!$G:$G,Month!V$5,Raw!$E:$E,Month!$A20))))</f>
        <v>109</v>
      </c>
      <c r="W20" s="58">
        <f>IF($B20="","",IF($C20="Region",SUMIFS(Raw!$H:$H,Raw!$A:$A,$B$4,Raw!$G:$G,Month!W$5,Raw!#REF!,Month!$A20),IF($C20="Provider",SUMIFS(Raw!$H:$H,Raw!$A:$A,$B$4,Raw!$G:$G,Month!W$5,Raw!$C:$C,Month!$A20),SUMIFS(Raw!$H:$H,Raw!$A:$A,$B$4,Raw!$G:$G,Month!W$5,Raw!$E:$E,Month!$A20))))</f>
        <v>32832</v>
      </c>
      <c r="X20" s="58">
        <f>IF($B20="","",IF($C20="Region",SUMIFS(Raw!$H:$H,Raw!$A:$A,$B$4,Raw!$G:$G,Month!X$5,Raw!#REF!,Month!$A20),IF($C20="Provider",SUMIFS(Raw!$H:$H,Raw!$A:$A,$B$4,Raw!$G:$G,Month!X$5,Raw!$C:$C,Month!$A20),SUMIFS(Raw!$H:$H,Raw!$A:$A,$B$4,Raw!$G:$G,Month!X$5,Raw!$E:$E,Month!$A20))))</f>
        <v>7759</v>
      </c>
      <c r="Y20" s="58">
        <f>IF($B20="","",IF($C20="Region",SUMIFS(Raw!$H:$H,Raw!$A:$A,$B$4,Raw!$G:$G,Month!Y$5,Raw!#REF!,Month!$A20),IF($C20="Provider",SUMIFS(Raw!$H:$H,Raw!$A:$A,$B$4,Raw!$G:$G,Month!Y$5,Raw!$C:$C,Month!$A20),SUMIFS(Raw!$H:$H,Raw!$A:$A,$B$4,Raw!$G:$G,Month!Y$5,Raw!$E:$E,Month!$A20))))</f>
        <v>6664</v>
      </c>
      <c r="Z20" s="58">
        <f>IF($B20="","",IF($C20="Region",SUMIFS(Raw!$H:$H,Raw!$A:$A,$B$4,Raw!$G:$G,Month!Z$5,Raw!#REF!,Month!$A20),IF($C20="Provider",SUMIFS(Raw!$H:$H,Raw!$A:$A,$B$4,Raw!$G:$G,Month!Z$5,Raw!$C:$C,Month!$A20),SUMIFS(Raw!$H:$H,Raw!$A:$A,$B$4,Raw!$G:$G,Month!Z$5,Raw!$E:$E,Month!$A20))))</f>
        <v>980</v>
      </c>
      <c r="AA20" s="58">
        <f>IF($B20="","",IF($C20="Region",SUMIFS(Raw!$H:$H,Raw!$A:$A,$B$4,Raw!$G:$G,Month!AA$5,Raw!#REF!,Month!$A20),IF($C20="Provider",SUMIFS(Raw!$H:$H,Raw!$A:$A,$B$4,Raw!$G:$G,Month!AA$5,Raw!$C:$C,Month!$A20),SUMIFS(Raw!$H:$H,Raw!$A:$A,$B$4,Raw!$G:$G,Month!AA$5,Raw!$E:$E,Month!$A20))))</f>
        <v>21426</v>
      </c>
      <c r="AB20" s="58">
        <f>IF($B20="","",IF($C20="Region",SUMIFS(Raw!$H:$H,Raw!$A:$A,$B$4,Raw!$G:$G,Month!AB$5,Raw!#REF!,Month!$A20),IF($C20="Provider",SUMIFS(Raw!$H:$H,Raw!$A:$A,$B$4,Raw!$G:$G,Month!AB$5,Raw!$C:$C,Month!$A20),SUMIFS(Raw!$H:$H,Raw!$A:$A,$B$4,Raw!$G:$G,Month!AB$5,Raw!$E:$E,Month!$A20))))</f>
        <v>6197</v>
      </c>
      <c r="AC20" s="58">
        <f>IF($B20="","",IF($C20="Region",SUMIFS(Raw!$H:$H,Raw!$A:$A,$B$4,Raw!$G:$G,Month!AC$5,Raw!#REF!,Month!$A20),IF($C20="Provider",SUMIFS(Raw!$H:$H,Raw!$A:$A,$B$4,Raw!$G:$G,Month!AC$5,Raw!$C:$C,Month!$A20),SUMIFS(Raw!$H:$H,Raw!$A:$A,$B$4,Raw!$G:$G,Month!AC$5,Raw!$E:$E,Month!$A20))))</f>
        <v>3</v>
      </c>
      <c r="AD20" s="58">
        <f>IF($B20="","",IF($C20="Region",SUMIFS(Raw!$H:$H,Raw!$A:$A,$B$4,Raw!$G:$G,Month!AD$5,Raw!#REF!,Month!$A20),IF($C20="Provider",SUMIFS(Raw!$H:$H,Raw!$A:$A,$B$4,Raw!$G:$G,Month!AD$5,Raw!$C:$C,Month!$A20),SUMIFS(Raw!$H:$H,Raw!$A:$A,$B$4,Raw!$G:$G,Month!AD$5,Raw!$E:$E,Month!$A20))))</f>
        <v>0</v>
      </c>
      <c r="AE20" s="58">
        <f>IF($B20="","",IF($C20="Region",SUMIFS(Raw!$H:$H,Raw!$A:$A,$B$4,Raw!$G:$G,Month!AE$5,Raw!#REF!,Month!$A20),IF($C20="Provider",SUMIFS(Raw!$H:$H,Raw!$A:$A,$B$4,Raw!$G:$G,Month!AE$5,Raw!$C:$C,Month!$A20),SUMIFS(Raw!$H:$H,Raw!$A:$A,$B$4,Raw!$G:$G,Month!AE$5,Raw!$E:$E,Month!$A20))))</f>
        <v>2954</v>
      </c>
      <c r="AF20" s="58">
        <f>IF($B20="","",IF($C20="Region",SUMIFS(Raw!$H:$H,Raw!$A:$A,$B$4,Raw!$G:$G,Month!AF$5,Raw!#REF!,Month!$A20),IF($C20="Provider",SUMIFS(Raw!$H:$H,Raw!$A:$A,$B$4,Raw!$G:$G,Month!AF$5,Raw!$C:$C,Month!$A20),SUMIFS(Raw!$H:$H,Raw!$A:$A,$B$4,Raw!$G:$G,Month!AF$5,Raw!$E:$E,Month!$A20))))</f>
        <v>0</v>
      </c>
      <c r="AG20" s="58">
        <f>IF($B20="","",IF($C20="Region",SUMIFS(Raw!$H:$H,Raw!$A:$A,$B$4,Raw!$G:$G,Month!AG$5,Raw!#REF!,Month!$A20),IF($C20="Provider",SUMIFS(Raw!$H:$H,Raw!$A:$A,$B$4,Raw!$G:$G,Month!AG$5,Raw!$C:$C,Month!$A20),SUMIFS(Raw!$H:$H,Raw!$A:$A,$B$4,Raw!$G:$G,Month!AG$5,Raw!$E:$E,Month!$A20))))</f>
        <v>0</v>
      </c>
      <c r="AH20" s="58">
        <f>IF($B20="","",IF($C20="Region",SUMIFS(Raw!$H:$H,Raw!$A:$A,$B$4,Raw!$G:$G,Month!AH$5,Raw!#REF!,Month!$A20),IF($C20="Provider",SUMIFS(Raw!$H:$H,Raw!$A:$A,$B$4,Raw!$G:$G,Month!AH$5,Raw!$C:$C,Month!$A20),SUMIFS(Raw!$H:$H,Raw!$A:$A,$B$4,Raw!$G:$G,Month!AH$5,Raw!$E:$E,Month!$A20))))</f>
        <v>405</v>
      </c>
      <c r="AI20" s="58">
        <f>IF($B20="","",IF($C20="Region",SUMIFS(Raw!$H:$H,Raw!$A:$A,$B$4,Raw!$G:$G,Month!AI$5,Raw!#REF!,Month!$A20),IF($C20="Provider",SUMIFS(Raw!$H:$H,Raw!$A:$A,$B$4,Raw!$G:$G,Month!AI$5,Raw!$C:$C,Month!$A20),SUMIFS(Raw!$H:$H,Raw!$A:$A,$B$4,Raw!$G:$G,Month!AI$5,Raw!$E:$E,Month!$A20))))</f>
        <v>11867</v>
      </c>
      <c r="AJ20" s="58">
        <f>IF($B20="","",IF($C20="Region",SUMIFS(Raw!$H:$H,Raw!$A:$A,$B$4,Raw!$G:$G,Month!AJ$5,Raw!#REF!,Month!$A20),IF($C20="Provider",SUMIFS(Raw!$H:$H,Raw!$A:$A,$B$4,Raw!$G:$G,Month!AJ$5,Raw!$C:$C,Month!$A20),SUMIFS(Raw!$H:$H,Raw!$A:$A,$B$4,Raw!$G:$G,Month!AJ$5,Raw!$E:$E,Month!$A20))))</f>
        <v>145</v>
      </c>
      <c r="AK20" s="58">
        <f>IF($B20="","",IF($C20="Region",SUMIFS(Raw!$H:$H,Raw!$A:$A,$B$4,Raw!$G:$G,Month!AK$5,Raw!#REF!,Month!$A20),IF($C20="Provider",SUMIFS(Raw!$H:$H,Raw!$A:$A,$B$4,Raw!$G:$G,Month!AK$5,Raw!$C:$C,Month!$A20),SUMIFS(Raw!$H:$H,Raw!$A:$A,$B$4,Raw!$G:$G,Month!AK$5,Raw!$E:$E,Month!$A20))))</f>
        <v>3</v>
      </c>
      <c r="AL20" s="58">
        <f>IF($B20="","",IF($C20="Region",SUMIFS(Raw!$H:$H,Raw!$A:$A,$B$4,Raw!$G:$G,Month!AL$5,Raw!#REF!,Month!$A20),IF($C20="Provider",SUMIFS(Raw!$H:$H,Raw!$A:$A,$B$4,Raw!$G:$G,Month!AL$5,Raw!$C:$C,Month!$A20),SUMIFS(Raw!$H:$H,Raw!$A:$A,$B$4,Raw!$G:$G,Month!AL$5,Raw!$E:$E,Month!$A20))))</f>
        <v>0</v>
      </c>
      <c r="AM20" s="58">
        <f>IF($B20="","",IF($C20="Region",SUMIFS(Raw!$H:$H,Raw!$A:$A,$B$4,Raw!$G:$G,Month!AM$5,Raw!#REF!,Month!$A20),IF($C20="Provider",SUMIFS(Raw!$H:$H,Raw!$A:$A,$B$4,Raw!$G:$G,Month!AM$5,Raw!$C:$C,Month!$A20),SUMIFS(Raw!$H:$H,Raw!$A:$A,$B$4,Raw!$G:$G,Month!AM$5,Raw!$E:$E,Month!$A20))))</f>
        <v>10468</v>
      </c>
      <c r="AN20" s="58">
        <f>IF($B20="","",IF($C20="Region",SUMIFS(Raw!$H:$H,Raw!$A:$A,$B$4,Raw!$G:$G,Month!AN$5,Raw!#REF!,Month!$A20),IF($C20="Provider",SUMIFS(Raw!$H:$H,Raw!$A:$A,$B$4,Raw!$G:$G,Month!AN$5,Raw!$C:$C,Month!$A20),SUMIFS(Raw!$H:$H,Raw!$A:$A,$B$4,Raw!$G:$G,Month!AN$5,Raw!$E:$E,Month!$A20))))</f>
        <v>3807</v>
      </c>
      <c r="AO20" s="58">
        <f>IF($B20="","",IF($C20="Region",SUMIFS(Raw!$H:$H,Raw!$A:$A,$B$4,Raw!$G:$G,Month!AO$5,Raw!#REF!,Month!$A20),IF($C20="Provider",SUMIFS(Raw!$H:$H,Raw!$A:$A,$B$4,Raw!$G:$G,Month!AO$5,Raw!$C:$C,Month!$A20),SUMIFS(Raw!$H:$H,Raw!$A:$A,$B$4,Raw!$G:$G,Month!AO$5,Raw!$E:$E,Month!$A20))))</f>
        <v>6611</v>
      </c>
      <c r="AP20" s="58">
        <f>IF($B20="","",IF($C20="Region",SUMIFS(Raw!$H:$H,Raw!$A:$A,$B$4,Raw!$G:$G,Month!AP$5,Raw!#REF!,Month!$A20),IF($C20="Provider",SUMIFS(Raw!$H:$H,Raw!$A:$A,$B$4,Raw!$G:$G,Month!AP$5,Raw!$C:$C,Month!$A20),SUMIFS(Raw!$H:$H,Raw!$A:$A,$B$4,Raw!$G:$G,Month!AP$5,Raw!$E:$E,Month!$A20))))</f>
        <v>4406</v>
      </c>
      <c r="AQ20" s="58">
        <f>IF($B20="","",IF($C20="Region",SUMIFS(Raw!$H:$H,Raw!$A:$A,$B$4,Raw!$G:$G,Month!AQ$5,Raw!#REF!,Month!$A20),IF($C20="Provider",SUMIFS(Raw!$H:$H,Raw!$A:$A,$B$4,Raw!$G:$G,Month!AQ$5,Raw!$C:$C,Month!$A20),SUMIFS(Raw!$H:$H,Raw!$A:$A,$B$4,Raw!$G:$G,Month!AQ$5,Raw!$E:$E,Month!$A20))))</f>
        <v>11640</v>
      </c>
      <c r="AR20" s="58">
        <f>IF($B20="","",IF($C20="Region",SUMIFS(Raw!$H:$H,Raw!$A:$A,$B$4,Raw!$G:$G,Month!AR$5,Raw!#REF!,Month!$A20),IF($C20="Provider",SUMIFS(Raw!$H:$H,Raw!$A:$A,$B$4,Raw!$G:$G,Month!AR$5,Raw!$C:$C,Month!$A20),SUMIFS(Raw!$H:$H,Raw!$A:$A,$B$4,Raw!$G:$G,Month!AR$5,Raw!$E:$E,Month!$A20))))</f>
        <v>9690</v>
      </c>
      <c r="AS20" s="58">
        <f>IF($B20="","",IF($C20="Region",SUMIFS(Raw!$H:$H,Raw!$A:$A,$B$4,Raw!$G:$G,Month!AS$5,Raw!#REF!,Month!$A20),IF($C20="Provider",SUMIFS(Raw!$H:$H,Raw!$A:$A,$B$4,Raw!$G:$G,Month!AS$5,Raw!$C:$C,Month!$A20),SUMIFS(Raw!$H:$H,Raw!$A:$A,$B$4,Raw!$G:$G,Month!AS$5,Raw!$E:$E,Month!$A20))))</f>
        <v>17699</v>
      </c>
      <c r="AT20" s="58">
        <f>IF($B20="","",IF($C20="Region",SUMIFS(Raw!$H:$H,Raw!$A:$A,$B$4,Raw!$G:$G,Month!AT$5,Raw!#REF!,Month!$A20),IF($C20="Provider",SUMIFS(Raw!$H:$H,Raw!$A:$A,$B$4,Raw!$G:$G,Month!AT$5,Raw!$C:$C,Month!$A20),SUMIFS(Raw!$H:$H,Raw!$A:$A,$B$4,Raw!$G:$G,Month!AT$5,Raw!$E:$E,Month!$A20))))</f>
        <v>46973</v>
      </c>
      <c r="AU20" s="58">
        <f>IF($B20="","",IF($C20="Region",SUMIFS(Raw!$H:$H,Raw!$A:$A,$B$4,Raw!$G:$G,Month!AU$5,Raw!#REF!,Month!$A20),IF($C20="Provider",SUMIFS(Raw!$H:$H,Raw!$A:$A,$B$4,Raw!$G:$G,Month!AU$5,Raw!$C:$C,Month!$A20),SUMIFS(Raw!$H:$H,Raw!$A:$A,$B$4,Raw!$G:$G,Month!AU$5,Raw!$E:$E,Month!$A20))))</f>
        <v>5967</v>
      </c>
      <c r="AV20" s="58">
        <f>IF($B20="","",IF($C20="Region",SUMIFS(Raw!$H:$H,Raw!$A:$A,$B$4,Raw!$G:$G,Month!AV$5,Raw!#REF!,Month!$A20),IF($C20="Provider",SUMIFS(Raw!$H:$H,Raw!$A:$A,$B$4,Raw!$G:$G,Month!AV$5,Raw!$C:$C,Month!$A20),SUMIFS(Raw!$H:$H,Raw!$A:$A,$B$4,Raw!$G:$G,Month!AV$5,Raw!$E:$E,Month!$A20))))</f>
        <v>4140</v>
      </c>
      <c r="AW20" s="58">
        <f>IF($B20="","",IF($C20="Region",SUMIFS(Raw!$H:$H,Raw!$A:$A,$B$4,Raw!$G:$G,Month!AW$5,Raw!#REF!,Month!$A20),IF($C20="Provider",SUMIFS(Raw!$H:$H,Raw!$A:$A,$B$4,Raw!$G:$G,Month!AW$5,Raw!$C:$C,Month!$A20),SUMIFS(Raw!$H:$H,Raw!$A:$A,$B$4,Raw!$G:$G,Month!AW$5,Raw!$E:$E,Month!$A20))))</f>
        <v>3746</v>
      </c>
      <c r="AX20" s="58">
        <f>IF($B20="","",IF($C20="Region",SUMIFS(Raw!$H:$H,Raw!$A:$A,$B$4,Raw!$G:$G,Month!AX$5,Raw!#REF!,Month!$A20),IF($C20="Provider",SUMIFS(Raw!$H:$H,Raw!$A:$A,$B$4,Raw!$G:$G,Month!AX$5,Raw!$C:$C,Month!$A20),SUMIFS(Raw!$H:$H,Raw!$A:$A,$B$4,Raw!$G:$G,Month!AX$5,Raw!$E:$E,Month!$A20))))</f>
        <v>0</v>
      </c>
      <c r="AY20" s="58">
        <f>IF($B20="","",IF($C20="Region",SUMIFS(Raw!$H:$H,Raw!$A:$A,$B$4,Raw!$G:$G,Month!AY$5,Raw!#REF!,Month!$A20),IF($C20="Provider",SUMIFS(Raw!$H:$H,Raw!$A:$A,$B$4,Raw!$G:$G,Month!AY$5,Raw!$C:$C,Month!$A20),SUMIFS(Raw!$H:$H,Raw!$A:$A,$B$4,Raw!$G:$G,Month!AY$5,Raw!$E:$E,Month!$A20))))</f>
        <v>13465</v>
      </c>
      <c r="AZ20" s="58">
        <f>IF($B20="","",IF($C20="Region",SUMIFS(Raw!$H:$H,Raw!$A:$A,$B$4,Raw!$G:$G,Month!AZ$5,Raw!#REF!,Month!$A20),IF($C20="Provider",SUMIFS(Raw!$H:$H,Raw!$A:$A,$B$4,Raw!$G:$G,Month!AZ$5,Raw!$C:$C,Month!$A20),SUMIFS(Raw!$H:$H,Raw!$A:$A,$B$4,Raw!$G:$G,Month!AZ$5,Raw!$E:$E,Month!$A20))))</f>
        <v>1689</v>
      </c>
      <c r="BA20" s="58">
        <f>IF($B20="","",IF($C20="Region",SUMIFS(Raw!$H:$H,Raw!$A:$A,$B$4,Raw!$G:$G,Month!BA$5,Raw!#REF!,Month!$A20),IF($C20="Provider",SUMIFS(Raw!$H:$H,Raw!$A:$A,$B$4,Raw!$G:$G,Month!BA$5,Raw!$C:$C,Month!$A20),SUMIFS(Raw!$H:$H,Raw!$A:$A,$B$4,Raw!$G:$G,Month!BA$5,Raw!$E:$E,Month!$A20))))</f>
        <v>6543</v>
      </c>
      <c r="BB20" s="58">
        <f>IF($B20="","",IF($C20="Region",SUMIFS(Raw!$H:$H,Raw!$A:$A,$B$4,Raw!$G:$G,Month!BB$5,Raw!#REF!,Month!$A20),IF($C20="Provider",SUMIFS(Raw!$H:$H,Raw!$A:$A,$B$4,Raw!$G:$G,Month!BB$5,Raw!$C:$C,Month!$A20),SUMIFS(Raw!$H:$H,Raw!$A:$A,$B$4,Raw!$G:$G,Month!BB$5,Raw!$E:$E,Month!$A20))))</f>
        <v>287</v>
      </c>
      <c r="BC20" s="58">
        <f>IF($B20="","",IF($C20="Region",SUMIFS(Raw!$H:$H,Raw!$A:$A,$B$4,Raw!$G:$G,Month!BC$5,Raw!#REF!,Month!$A20),IF($C20="Provider",SUMIFS(Raw!$H:$H,Raw!$A:$A,$B$4,Raw!$G:$G,Month!BC$5,Raw!$C:$C,Month!$A20),SUMIFS(Raw!$H:$H,Raw!$A:$A,$B$4,Raw!$G:$G,Month!BC$5,Raw!$E:$E,Month!$A20))))</f>
        <v>1069</v>
      </c>
      <c r="BD20" s="58">
        <f>IF($B20="","",IF($C20="Region",SUMIFS(Raw!$H:$H,Raw!$A:$A,$B$4,Raw!$G:$G,Month!BD$5,Raw!#REF!,Month!$A20),IF($C20="Provider",SUMIFS(Raw!$H:$H,Raw!$A:$A,$B$4,Raw!$G:$G,Month!BD$5,Raw!$C:$C,Month!$A20),SUMIFS(Raw!$H:$H,Raw!$A:$A,$B$4,Raw!$G:$G,Month!BD$5,Raw!$E:$E,Month!$A20))))</f>
        <v>159</v>
      </c>
      <c r="BE20" s="58">
        <f>IF($B20="","",IF($C20="Region",SUMIFS(Raw!$H:$H,Raw!$A:$A,$B$4,Raw!$G:$G,Month!BE$5,Raw!#REF!,Month!$A20),IF($C20="Provider",SUMIFS(Raw!$H:$H,Raw!$A:$A,$B$4,Raw!$G:$G,Month!BE$5,Raw!$C:$C,Month!$A20),SUMIFS(Raw!$H:$H,Raw!$A:$A,$B$4,Raw!$G:$G,Month!BE$5,Raw!$E:$E,Month!$A20))))</f>
        <v>1108</v>
      </c>
      <c r="BF20" s="58">
        <f>IF($B20="","",IF($C20="Region",SUMIFS(Raw!$H:$H,Raw!$A:$A,$B$4,Raw!$G:$G,Month!BF$5,Raw!#REF!,Month!$A20),IF($C20="Provider",SUMIFS(Raw!$H:$H,Raw!$A:$A,$B$4,Raw!$G:$G,Month!BF$5,Raw!$C:$C,Month!$A20),SUMIFS(Raw!$H:$H,Raw!$A:$A,$B$4,Raw!$G:$G,Month!BF$5,Raw!$E:$E,Month!$A20))))</f>
        <v>912</v>
      </c>
      <c r="BG20" s="58">
        <f>IF($B20="","",IF($C20="Region",SUMIFS(Raw!$H:$H,Raw!$A:$A,$B$4,Raw!$G:$G,Month!BG$5,Raw!#REF!,Month!$A20),IF($C20="Provider",SUMIFS(Raw!$H:$H,Raw!$A:$A,$B$4,Raw!$G:$G,Month!BG$5,Raw!$C:$C,Month!$A20),SUMIFS(Raw!$H:$H,Raw!$A:$A,$B$4,Raw!$G:$G,Month!BG$5,Raw!$E:$E,Month!$A20))))</f>
        <v>5694</v>
      </c>
      <c r="BH20" s="58">
        <f>IF($B20="","",IF($C20="Region",SUMIFS(Raw!$H:$H,Raw!$A:$A,$B$4,Raw!$G:$G,Month!BH$5,Raw!#REF!,Month!$A20),IF($C20="Provider",SUMIFS(Raw!$H:$H,Raw!$A:$A,$B$4,Raw!$G:$G,Month!BH$5,Raw!$C:$C,Month!$A20),SUMIFS(Raw!$H:$H,Raw!$A:$A,$B$4,Raw!$G:$G,Month!BH$5,Raw!$E:$E,Month!$A20))))</f>
        <v>5352</v>
      </c>
      <c r="BI20" s="58">
        <f>IF($B20="","",IF($C20="Region",SUMIFS(Raw!$H:$H,Raw!$A:$A,$B$4,Raw!$G:$G,Month!BI$5,Raw!#REF!,Month!$A20),IF($C20="Provider",SUMIFS(Raw!$H:$H,Raw!$A:$A,$B$4,Raw!$G:$G,Month!BI$5,Raw!$C:$C,Month!$A20),SUMIFS(Raw!$H:$H,Raw!$A:$A,$B$4,Raw!$G:$G,Month!BI$5,Raw!$E:$E,Month!$A20))))</f>
        <v>5940</v>
      </c>
      <c r="BJ20" s="58">
        <f>IF($B20="","",IF($C20="Region",SUMIFS(Raw!$H:$H,Raw!$A:$A,$B$4,Raw!$G:$G,Month!BJ$5,Raw!#REF!,Month!$A20),IF($C20="Provider",SUMIFS(Raw!$H:$H,Raw!$A:$A,$B$4,Raw!$G:$G,Month!BJ$5,Raw!$C:$C,Month!$A20),SUMIFS(Raw!$H:$H,Raw!$A:$A,$B$4,Raw!$G:$G,Month!BJ$5,Raw!$E:$E,Month!$A20))))</f>
        <v>4560</v>
      </c>
      <c r="BK20" s="58">
        <f>IF($B20="","",IF($C20="Region",SUMIFS(Raw!$H:$H,Raw!$A:$A,$B$4,Raw!$G:$G,Month!BK$5,Raw!#REF!,Month!$A20),IF($C20="Provider",SUMIFS(Raw!$H:$H,Raw!$A:$A,$B$4,Raw!$G:$G,Month!BK$5,Raw!$C:$C,Month!$A20),SUMIFS(Raw!$H:$H,Raw!$A:$A,$B$4,Raw!$G:$G,Month!BK$5,Raw!$E:$E,Month!$A20))))</f>
        <v>3846</v>
      </c>
      <c r="BL20" s="58">
        <f>IF($B20="","",IF($C20="Region",SUMIFS(Raw!$H:$H,Raw!$A:$A,$B$4,Raw!$G:$G,Month!BL$5,Raw!#REF!,Month!$A20),IF($C20="Provider",SUMIFS(Raw!$H:$H,Raw!$A:$A,$B$4,Raw!$G:$G,Month!BL$5,Raw!$C:$C,Month!$A20),SUMIFS(Raw!$H:$H,Raw!$A:$A,$B$4,Raw!$G:$G,Month!BL$5,Raw!$E:$E,Month!$A20))))</f>
        <v>3482</v>
      </c>
      <c r="BM20" s="58">
        <f>IF($B20="","",IF($C20="Region",SUMIFS(Raw!$H:$H,Raw!$A:$A,$B$4,Raw!$G:$G,Month!BM$5,Raw!#REF!,Month!$A20),IF($C20="Provider",SUMIFS(Raw!$H:$H,Raw!$A:$A,$B$4,Raw!$G:$G,Month!BM$5,Raw!$C:$C,Month!$A20),SUMIFS(Raw!$H:$H,Raw!$A:$A,$B$4,Raw!$G:$G,Month!BM$5,Raw!$E:$E,Month!$A20))))</f>
        <v>275</v>
      </c>
      <c r="BN20" s="58">
        <f>IF($B20="","",IF($C20="Region",SUMIFS(Raw!$H:$H,Raw!$A:$A,$B$4,Raw!$G:$G,Month!BN$5,Raw!#REF!,Month!$A20),IF($C20="Provider",SUMIFS(Raw!$H:$H,Raw!$A:$A,$B$4,Raw!$G:$G,Month!BN$5,Raw!$C:$C,Month!$A20),SUMIFS(Raw!$H:$H,Raw!$A:$A,$B$4,Raw!$G:$G,Month!BN$5,Raw!$E:$E,Month!$A20))))</f>
        <v>194</v>
      </c>
      <c r="BO20" s="58">
        <f>IF($B20="","",IF($C20="Region",SUMIFS(Raw!$H:$H,Raw!$A:$A,$B$4,Raw!$G:$G,Month!BO$5,Raw!#REF!,Month!$A20),IF($C20="Provider",SUMIFS(Raw!$H:$H,Raw!$A:$A,$B$4,Raw!$G:$G,Month!BO$5,Raw!$C:$C,Month!$A20),SUMIFS(Raw!$H:$H,Raw!$A:$A,$B$4,Raw!$G:$G,Month!BO$5,Raw!$E:$E,Month!$A20))))</f>
        <v>2340</v>
      </c>
      <c r="BP20" s="58">
        <f>IF($B20="","",IF($C20="Region",SUMIFS(Raw!$H:$H,Raw!$A:$A,$B$4,Raw!$G:$G,Month!BP$5,Raw!#REF!,Month!$A20),IF($C20="Provider",SUMIFS(Raw!$H:$H,Raw!$A:$A,$B$4,Raw!$G:$G,Month!BP$5,Raw!$C:$C,Month!$A20),SUMIFS(Raw!$H:$H,Raw!$A:$A,$B$4,Raw!$G:$G,Month!BP$5,Raw!$E:$E,Month!$A20))))</f>
        <v>1399144</v>
      </c>
      <c r="BQ20" s="58">
        <f>IF($B20="","",IF($C20="Region",SUMIFS(Raw!$H:$H,Raw!$A:$A,$B$4,Raw!$G:$G,Month!BQ$5,Raw!#REF!,Month!$A20),IF($C20="Provider",SUMIFS(Raw!$H:$H,Raw!$A:$A,$B$4,Raw!$G:$G,Month!BQ$5,Raw!$C:$C,Month!$A20),SUMIFS(Raw!$H:$H,Raw!$A:$A,$B$4,Raw!$G:$G,Month!BQ$5,Raw!$E:$E,Month!$A20))))</f>
        <v>5416</v>
      </c>
      <c r="BR20" s="58">
        <f>IF($B20="","",IF($C20="Region",SUMIFS(Raw!$H:$H,Raw!$A:$A,$B$4,Raw!$G:$G,Month!BR$5,Raw!#REF!,Month!$A20),IF($C20="Provider",SUMIFS(Raw!$H:$H,Raw!$A:$A,$B$4,Raw!$G:$G,Month!BR$5,Raw!$C:$C,Month!$A20),SUMIFS(Raw!$H:$H,Raw!$A:$A,$B$4,Raw!$G:$G,Month!BR$5,Raw!$E:$E,Month!$A20))))</f>
        <v>3997</v>
      </c>
      <c r="BS20" s="58">
        <f>IF($B20="","",IF($C20="Region",SUMIFS(Raw!$H:$H,Raw!$A:$A,$B$4,Raw!$G:$G,Month!BS$5,Raw!#REF!,Month!$A20),IF($C20="Provider",SUMIFS(Raw!$H:$H,Raw!$A:$A,$B$4,Raw!$G:$G,Month!BS$5,Raw!$C:$C,Month!$A20),SUMIFS(Raw!$H:$H,Raw!$A:$A,$B$4,Raw!$G:$G,Month!BS$5,Raw!$E:$E,Month!$A20))))</f>
        <v>167</v>
      </c>
      <c r="BT20" s="58">
        <f>IF($B20="","",IF($C20="Region",SUMIFS(Raw!$H:$H,Raw!$A:$A,$B$4,Raw!$G:$G,Month!BT$5,Raw!#REF!,Month!$A20),IF($C20="Provider",SUMIFS(Raw!$H:$H,Raw!$A:$A,$B$4,Raw!$G:$G,Month!BT$5,Raw!$C:$C,Month!$A20),SUMIFS(Raw!$H:$H,Raw!$A:$A,$B$4,Raw!$G:$G,Month!BT$5,Raw!$E:$E,Month!$A20))))</f>
        <v>1416</v>
      </c>
      <c r="BU20" s="58">
        <f>IF($B20="","",IF($C20="Region",SUMIFS(Raw!$H:$H,Raw!$A:$A,$B$4,Raw!$G:$G,Month!BU$5,Raw!#REF!,Month!$A20),IF($C20="Provider",SUMIFS(Raw!$H:$H,Raw!$A:$A,$B$4,Raw!$G:$G,Month!BU$5,Raw!$C:$C,Month!$A20),SUMIFS(Raw!$H:$H,Raw!$A:$A,$B$4,Raw!$G:$G,Month!BU$5,Raw!$E:$E,Month!$A20))))</f>
        <v>1181970</v>
      </c>
      <c r="BV20" s="58">
        <f>IF($B20="","",IF($C20="Region",SUMIFS(Raw!$H:$H,Raw!$A:$A,$B$4,Raw!$G:$G,Month!BV$5,Raw!#REF!,Month!$A20),IF($C20="Provider",SUMIFS(Raw!$H:$H,Raw!$A:$A,$B$4,Raw!$G:$G,Month!BV$5,Raw!$C:$C,Month!$A20),SUMIFS(Raw!$H:$H,Raw!$A:$A,$B$4,Raw!$G:$G,Month!BV$5,Raw!$E:$E,Month!$A20))))</f>
        <v>79</v>
      </c>
      <c r="BW20" s="58">
        <f>IF($B20="","",IF($C20="Region",SUMIFS(Raw!$H:$H,Raw!$A:$A,$B$4,Raw!$G:$G,Month!BW$5,Raw!#REF!,Month!$A20),IF($C20="Provider",SUMIFS(Raw!$H:$H,Raw!$A:$A,$B$4,Raw!$G:$G,Month!BW$5,Raw!$C:$C,Month!$A20),SUMIFS(Raw!$H:$H,Raw!$A:$A,$B$4,Raw!$G:$G,Month!BW$5,Raw!$E:$E,Month!$A20))))</f>
        <v>26360</v>
      </c>
      <c r="BX20" s="58">
        <f>IF($B20="","",IF($C20="Region",SUMIFS(Raw!$H:$H,Raw!$A:$A,$B$4,Raw!$G:$G,Month!BX$5,Raw!#REF!,Month!$A20),IF($C20="Provider",SUMIFS(Raw!$H:$H,Raw!$A:$A,$B$4,Raw!$G:$G,Month!BX$5,Raw!$C:$C,Month!$A20),SUMIFS(Raw!$H:$H,Raw!$A:$A,$B$4,Raw!$G:$G,Month!BX$5,Raw!$E:$E,Month!$A20))))</f>
        <v>5</v>
      </c>
      <c r="BY20" s="58">
        <f>IF($B20="","",IF($C20="Region",SUMIFS(Raw!$H:$H,Raw!$A:$A,$B$4,Raw!$G:$G,Month!BY$5,Raw!#REF!,Month!$A20),IF($C20="Provider",SUMIFS(Raw!$H:$H,Raw!$A:$A,$B$4,Raw!$G:$G,Month!BY$5,Raw!$C:$C,Month!$A20),SUMIFS(Raw!$H:$H,Raw!$A:$A,$B$4,Raw!$G:$G,Month!BY$5,Raw!$E:$E,Month!$A20))))</f>
        <v>6645</v>
      </c>
      <c r="BZ20" s="58">
        <f>IF($B20="","",IF($C20="Region",SUMIFS(Raw!$H:$H,Raw!$A:$A,$B$4,Raw!$G:$G,Month!BZ$5,Raw!#REF!,Month!$A20),IF($C20="Provider",SUMIFS(Raw!$H:$H,Raw!$A:$A,$B$4,Raw!$G:$G,Month!BZ$5,Raw!$C:$C,Month!$A20),SUMIFS(Raw!$H:$H,Raw!$A:$A,$B$4,Raw!$G:$G,Month!BZ$5,Raw!$E:$E,Month!$A20))))</f>
        <v>6619</v>
      </c>
      <c r="CA20" s="58">
        <f>IF($B20="","",IF($C20="Region",SUMIFS(Raw!$H:$H,Raw!$A:$A,$B$4,Raw!$G:$G,Month!CA$5,Raw!#REF!,Month!$A20),IF($C20="Provider",SUMIFS(Raw!$H:$H,Raw!$A:$A,$B$4,Raw!$G:$G,Month!CA$5,Raw!$C:$C,Month!$A20),SUMIFS(Raw!$H:$H,Raw!$A:$A,$B$4,Raw!$G:$G,Month!CA$5,Raw!$E:$E,Month!$A20))))</f>
        <v>5070</v>
      </c>
      <c r="CB20" s="58">
        <f>IF($B20="","",IF($C20="Region",SUMIFS(Raw!$H:$H,Raw!$A:$A,$B$4,Raw!$G:$G,Month!CB$5,Raw!#REF!,Month!$A20),IF($C20="Provider",SUMIFS(Raw!$H:$H,Raw!$A:$A,$B$4,Raw!$G:$G,Month!CB$5,Raw!$C:$C,Month!$A20),SUMIFS(Raw!$H:$H,Raw!$A:$A,$B$4,Raw!$G:$G,Month!CB$5,Raw!$E:$E,Month!$A20))))</f>
        <v>2350</v>
      </c>
      <c r="CC20" s="58">
        <f>IF($B20="","",IF($C20="Region",SUMIFS(Raw!$H:$H,Raw!$A:$A,$B$4,Raw!$G:$G,Month!CC$5,Raw!#REF!,Month!$A20),IF($C20="Provider",SUMIFS(Raw!$H:$H,Raw!$A:$A,$B$4,Raw!$G:$G,Month!CC$5,Raw!$C:$C,Month!$A20),SUMIFS(Raw!$H:$H,Raw!$A:$A,$B$4,Raw!$G:$G,Month!CC$5,Raw!$E:$E,Month!$A20))))</f>
        <v>13540</v>
      </c>
      <c r="CD20" s="58">
        <f>IF($B20="","",IF($C20="Region",SUMIFS(Raw!$H:$H,Raw!$A:$A,$B$4,Raw!$G:$G,Month!CD$5,Raw!#REF!,Month!$A20),IF($C20="Provider",SUMIFS(Raw!$H:$H,Raw!$A:$A,$B$4,Raw!$G:$G,Month!CD$5,Raw!$C:$C,Month!$A20),SUMIFS(Raw!$H:$H,Raw!$A:$A,$B$4,Raw!$G:$G,Month!CD$5,Raw!$E:$E,Month!$A20))))</f>
        <v>3133</v>
      </c>
      <c r="CE20" s="58">
        <f>IF($B20="","",IF($C20="Region",SUMIFS(Raw!$H:$H,Raw!$A:$A,$B$4,Raw!$G:$G,Month!CE$5,Raw!#REF!,Month!$A20),IF($C20="Provider",SUMIFS(Raw!$H:$H,Raw!$A:$A,$B$4,Raw!$G:$G,Month!CE$5,Raw!$C:$C,Month!$A20),SUMIFS(Raw!$H:$H,Raw!$A:$A,$B$4,Raw!$G:$G,Month!CE$5,Raw!$E:$E,Month!$A20))))</f>
        <v>456</v>
      </c>
      <c r="CF20" s="58">
        <f>IF($B20="","",IF($C20="Region",SUMIFS(Raw!$H:$H,Raw!$A:$A,$B$4,Raw!$G:$G,Month!CF$5,Raw!#REF!,Month!$A20),IF($C20="Provider",SUMIFS(Raw!$H:$H,Raw!$A:$A,$B$4,Raw!$G:$G,Month!CF$5,Raw!$C:$C,Month!$A20),SUMIFS(Raw!$H:$H,Raw!$A:$A,$B$4,Raw!$G:$G,Month!CF$5,Raw!$E:$E,Month!$A20))))</f>
        <v>194</v>
      </c>
      <c r="CG20" s="58">
        <f>IF($B20="","",IF($C20="Region",SUMIFS(Raw!$H:$H,Raw!$A:$A,$B$4,Raw!$G:$G,Month!CG$5,Raw!#REF!,Month!$A20),IF($C20="Provider",SUMIFS(Raw!$H:$H,Raw!$A:$A,$B$4,Raw!$G:$G,Month!CG$5,Raw!$C:$C,Month!$A20),SUMIFS(Raw!$H:$H,Raw!$A:$A,$B$4,Raw!$G:$G,Month!CG$5,Raw!$E:$E,Month!$A20))))</f>
        <v>940</v>
      </c>
      <c r="CH20" s="58">
        <f>IF($B20="","",IF($C20="Region",SUMIFS(Raw!$H:$H,Raw!$A:$A,$B$4,Raw!$G:$G,Month!CH$5,Raw!#REF!,Month!$A20),IF($C20="Provider",SUMIFS(Raw!$H:$H,Raw!$A:$A,$B$4,Raw!$G:$G,Month!CH$5,Raw!$C:$C,Month!$A20),SUMIFS(Raw!$H:$H,Raw!$A:$A,$B$4,Raw!$G:$G,Month!CH$5,Raw!$E:$E,Month!$A20))))</f>
        <v>542</v>
      </c>
      <c r="CI20" s="58">
        <f>IF($B20="","",IF($C20="Region",SUMIFS(Raw!$H:$H,Raw!$A:$A,$B$4,Raw!$G:$G,Month!CI$5,Raw!#REF!,Month!$A20),IF($C20="Provider",SUMIFS(Raw!$H:$H,Raw!$A:$A,$B$4,Raw!$G:$G,Month!CI$5,Raw!$C:$C,Month!$A20),SUMIFS(Raw!$H:$H,Raw!$A:$A,$B$4,Raw!$G:$G,Month!CI$5,Raw!$E:$E,Month!$A20))))</f>
        <v>0</v>
      </c>
      <c r="CJ20" s="58">
        <f>IF($B20="","",IF($C20="Region",SUMIFS(Raw!$H:$H,Raw!$A:$A,$B$4,Raw!$G:$G,Month!CJ$5,Raw!#REF!,Month!$A20),IF($C20="Provider",SUMIFS(Raw!$H:$H,Raw!$A:$A,$B$4,Raw!$G:$G,Month!CJ$5,Raw!$C:$C,Month!$A20),SUMIFS(Raw!$H:$H,Raw!$A:$A,$B$4,Raw!$G:$G,Month!CJ$5,Raw!$E:$E,Month!$A20))))</f>
        <v>0</v>
      </c>
      <c r="CK20" s="58">
        <f>IF($B20="","",IF($C20="Region",SUMIFS(Raw!$H:$H,Raw!$A:$A,$B$4,Raw!$G:$G,Month!CK$5,Raw!#REF!,Month!$A20),IF($C20="Provider",SUMIFS(Raw!$H:$H,Raw!$A:$A,$B$4,Raw!$G:$G,Month!CK$5,Raw!$C:$C,Month!$A20),SUMIFS(Raw!$H:$H,Raw!$A:$A,$B$4,Raw!$G:$G,Month!CK$5,Raw!$E:$E,Month!$A20))))</f>
        <v>0</v>
      </c>
      <c r="CL20" s="58">
        <f>IF($B20="","",IF($C20="Region",SUMIFS(Raw!$H:$H,Raw!$A:$A,$B$4,Raw!$G:$G,Month!CL$5,Raw!#REF!,Month!$A20),IF($C20="Provider",SUMIFS(Raw!$H:$H,Raw!$A:$A,$B$4,Raw!$G:$G,Month!CL$5,Raw!$C:$C,Month!$A20),SUMIFS(Raw!$H:$H,Raw!$A:$A,$B$4,Raw!$G:$G,Month!CL$5,Raw!$E:$E,Month!$A20))))</f>
        <v>0</v>
      </c>
      <c r="CM20" s="58">
        <f>IF($B20="","",IF($C20="Region",SUMIFS(Raw!$H:$H,Raw!$A:$A,$B$4,Raw!$G:$G,Month!CM$5,Raw!#REF!,Month!$A20),IF($C20="Provider",SUMIFS(Raw!$H:$H,Raw!$A:$A,$B$4,Raw!$G:$G,Month!CM$5,Raw!$C:$C,Month!$A20),SUMIFS(Raw!$H:$H,Raw!$A:$A,$B$4,Raw!$G:$G,Month!CM$5,Raw!$E:$E,Month!$A20))))</f>
        <v>400</v>
      </c>
      <c r="CN20" s="58">
        <f>IF($B20="","",IF($C20="Region",SUMIFS(Raw!$H:$H,Raw!$A:$A,$B$4,Raw!$G:$G,Month!CN$5,Raw!#REF!,Month!$A20),IF($C20="Provider",SUMIFS(Raw!$H:$H,Raw!$A:$A,$B$4,Raw!$G:$G,Month!CN$5,Raw!$C:$C,Month!$A20),SUMIFS(Raw!$H:$H,Raw!$A:$A,$B$4,Raw!$G:$G,Month!CN$5,Raw!$E:$E,Month!$A20))))</f>
        <v>421</v>
      </c>
      <c r="CO20" s="58">
        <f>IF($B20="","",IF($C20="Region",SUMIFS(Raw!$H:$H,Raw!$A:$A,$B$4,Raw!$G:$G,Month!CO$5,Raw!#REF!,Month!$A20),IF($C20="Provider",SUMIFS(Raw!$H:$H,Raw!$A:$A,$B$4,Raw!$G:$G,Month!CO$5,Raw!$C:$C,Month!$A20),SUMIFS(Raw!$H:$H,Raw!$A:$A,$B$4,Raw!$G:$G,Month!CO$5,Raw!$E:$E,Month!$A20))))</f>
        <v>100</v>
      </c>
      <c r="CP20" s="58">
        <f>IF($B20="","",IF($C20="Region",SUMIFS(Raw!$H:$H,Raw!$A:$A,$B$4,Raw!$G:$G,Month!CP$5,Raw!#REF!,Month!$A20),IF($C20="Provider",SUMIFS(Raw!$H:$H,Raw!$A:$A,$B$4,Raw!$G:$G,Month!CP$5,Raw!$C:$C,Month!$A20),SUMIFS(Raw!$H:$H,Raw!$A:$A,$B$4,Raw!$G:$G,Month!CP$5,Raw!$E:$E,Month!$A20))))</f>
        <v>17</v>
      </c>
      <c r="CQ20" s="58">
        <f>IF($B20="","",IF($C20="Region",SUMIFS(Raw!$H:$H,Raw!$A:$A,$B$4,Raw!$G:$G,Month!CQ$5,Raw!#REF!,Month!$A20),IF($C20="Provider",SUMIFS(Raw!$H:$H,Raw!$A:$A,$B$4,Raw!$G:$G,Month!CQ$5,Raw!$C:$C,Month!$A20),SUMIFS(Raw!$H:$H,Raw!$A:$A,$B$4,Raw!$G:$G,Month!CQ$5,Raw!$E:$E,Month!$A20))))</f>
        <v>34</v>
      </c>
      <c r="CR20" s="58">
        <f>IF($B20="","",IF($C20="Region",SUMIFS(Raw!$H:$H,Raw!$A:$A,$B$4,Raw!$G:$G,Month!CR$5,Raw!#REF!,Month!$A20),IF($C20="Provider",SUMIFS(Raw!$H:$H,Raw!$A:$A,$B$4,Raw!$G:$G,Month!CR$5,Raw!$C:$C,Month!$A20),SUMIFS(Raw!$H:$H,Raw!$A:$A,$B$4,Raw!$G:$G,Month!CR$5,Raw!$E:$E,Month!$A20))))</f>
        <v>0</v>
      </c>
      <c r="CS20" s="58">
        <f>IF($B20="","",IF($C20="Region",SUMIFS(Raw!$H:$H,Raw!$A:$A,$B$4,Raw!$G:$G,Month!CS$5,Raw!#REF!,Month!$A20),IF($C20="Provider",SUMIFS(Raw!$H:$H,Raw!$A:$A,$B$4,Raw!$G:$G,Month!CS$5,Raw!$C:$C,Month!$A20),SUMIFS(Raw!$H:$H,Raw!$A:$A,$B$4,Raw!$G:$G,Month!CS$5,Raw!$E:$E,Month!$A20))))</f>
        <v>1907</v>
      </c>
      <c r="CT20" s="58">
        <f>IF($B20="","",IF($C20="Region",SUMIFS(Raw!$H:$H,Raw!$A:$A,$B$4,Raw!$G:$G,Month!CT$5,Raw!#REF!,Month!$A20),IF($C20="Provider",SUMIFS(Raw!$H:$H,Raw!$A:$A,$B$4,Raw!$G:$G,Month!CT$5,Raw!$C:$C,Month!$A20),SUMIFS(Raw!$H:$H,Raw!$A:$A,$B$4,Raw!$G:$G,Month!CT$5,Raw!$E:$E,Month!$A20))))</f>
        <v>1572</v>
      </c>
      <c r="CU20" s="58">
        <f>IF($B20="","",IF($C20="Region",SUMIFS(Raw!$H:$H,Raw!$A:$A,$B$4,Raw!$G:$G,Month!CU$5,Raw!#REF!,Month!$A20),IF($C20="Provider",SUMIFS(Raw!$H:$H,Raw!$A:$A,$B$4,Raw!$G:$G,Month!CU$5,Raw!$C:$C,Month!$A20),SUMIFS(Raw!$H:$H,Raw!$A:$A,$B$4,Raw!$G:$G,Month!CU$5,Raw!$E:$E,Month!$A20))))</f>
        <v>3772</v>
      </c>
      <c r="CV20" s="58">
        <f>IF($B20="","",IF($C20="Region",SUMIFS(Raw!$H:$H,Raw!$A:$A,$B$4,Raw!$G:$G,Month!CV$5,Raw!#REF!,Month!$A20),IF($C20="Provider",SUMIFS(Raw!$H:$H,Raw!$A:$A,$B$4,Raw!$G:$G,Month!CV$5,Raw!$C:$C,Month!$A20),SUMIFS(Raw!$H:$H,Raw!$A:$A,$B$4,Raw!$G:$G,Month!CV$5,Raw!$E:$E,Month!$A20))))</f>
        <v>3069</v>
      </c>
      <c r="CW20" s="58">
        <f>IF($B20="","",IF($C20="Region",SUMIFS(Raw!$H:$H,Raw!$A:$A,$B$4,Raw!$G:$G,Month!CW$5,Raw!#REF!,Month!$A20),IF($C20="Provider",SUMIFS(Raw!$H:$H,Raw!$A:$A,$B$4,Raw!$G:$G,Month!CW$5,Raw!$C:$C,Month!$A20),SUMIFS(Raw!$H:$H,Raw!$A:$A,$B$4,Raw!$G:$G,Month!CW$5,Raw!$E:$E,Month!$A20))))</f>
        <v>1098</v>
      </c>
      <c r="CX20" s="58">
        <f>IF($B20="","",IF($C20="Region",SUMIFS(Raw!$H:$H,Raw!$A:$A,$B$4,Raw!$G:$G,Month!CX$5,Raw!#REF!,Month!$A20),IF($C20="Provider",SUMIFS(Raw!$H:$H,Raw!$A:$A,$B$4,Raw!$G:$G,Month!CX$5,Raw!$C:$C,Month!$A20),SUMIFS(Raw!$H:$H,Raw!$A:$A,$B$4,Raw!$G:$G,Month!CX$5,Raw!$E:$E,Month!$A20))))</f>
        <v>759</v>
      </c>
      <c r="CY20" s="58">
        <f>IF($B20="","",IF($C20="Region",SUMIFS(Raw!$H:$H,Raw!$A:$A,$B$4,Raw!$G:$G,Month!CY$5,Raw!#REF!,Month!$A20),IF($C20="Provider",SUMIFS(Raw!$H:$H,Raw!$A:$A,$B$4,Raw!$G:$G,Month!CY$5,Raw!$C:$C,Month!$A20),SUMIFS(Raw!$H:$H,Raw!$A:$A,$B$4,Raw!$G:$G,Month!CY$5,Raw!$E:$E,Month!$A20))))</f>
        <v>38</v>
      </c>
      <c r="CZ20" s="58">
        <f>IF($B20="","",IF($C20="Region",SUMIFS(Raw!$H:$H,Raw!$A:$A,$B$4,Raw!$G:$G,Month!CZ$5,Raw!#REF!,Month!$A20),IF($C20="Provider",SUMIFS(Raw!$H:$H,Raw!$A:$A,$B$4,Raw!$G:$G,Month!CZ$5,Raw!$C:$C,Month!$A20),SUMIFS(Raw!$H:$H,Raw!$A:$A,$B$4,Raw!$G:$G,Month!CZ$5,Raw!$E:$E,Month!$A20))))</f>
        <v>20</v>
      </c>
      <c r="DA20" s="58">
        <f>IF($B20="","",IF($C20="Region",SUMIFS(Raw!$H:$H,Raw!$A:$A,$B$4,Raw!$G:$G,Month!DA$5,Raw!#REF!,Month!$A20),IF($C20="Provider",SUMIFS(Raw!$H:$H,Raw!$A:$A,$B$4,Raw!$G:$G,Month!DA$5,Raw!$C:$C,Month!$A20),SUMIFS(Raw!$H:$H,Raw!$A:$A,$B$4,Raw!$G:$G,Month!DA$5,Raw!$E:$E,Month!$A20))))</f>
        <v>85</v>
      </c>
      <c r="DB20" s="58">
        <f>IF($B20="","",IF($C20="Region",SUMIFS(Raw!$H:$H,Raw!$A:$A,$B$4,Raw!$G:$G,Month!DB$5,Raw!#REF!,Month!$A20),IF($C20="Provider",SUMIFS(Raw!$H:$H,Raw!$A:$A,$B$4,Raw!$G:$G,Month!DB$5,Raw!$C:$C,Month!$A20),SUMIFS(Raw!$H:$H,Raw!$A:$A,$B$4,Raw!$G:$G,Month!DB$5,Raw!$E:$E,Month!$A20))))</f>
        <v>2</v>
      </c>
      <c r="DC20" s="58">
        <f>IF($B20="","",IF($C20="Region",SUMIFS(Raw!$H:$H,Raw!$A:$A,$B$4,Raw!$G:$G,Month!DC$5,Raw!#REF!,Month!$A20),IF($C20="Provider",SUMIFS(Raw!$H:$H,Raw!$A:$A,$B$4,Raw!$G:$G,Month!DC$5,Raw!$C:$C,Month!$A20),SUMIFS(Raw!$H:$H,Raw!$A:$A,$B$4,Raw!$G:$G,Month!DC$5,Raw!$E:$E,Month!$A20))))</f>
        <v>4</v>
      </c>
      <c r="DD20" s="58">
        <f>IF($B20="","",IF($C20="Region",SUMIFS(Raw!$H:$H,Raw!$A:$A,$B$4,Raw!$G:$G,Month!DD$5,Raw!#REF!,Month!$A20),IF($C20="Provider",SUMIFS(Raw!$H:$H,Raw!$A:$A,$B$4,Raw!$G:$G,Month!DD$5,Raw!$C:$C,Month!$A20),SUMIFS(Raw!$H:$H,Raw!$A:$A,$B$4,Raw!$G:$G,Month!DD$5,Raw!$E:$E,Month!$A20))))</f>
        <v>1</v>
      </c>
      <c r="DE20" s="58">
        <f>IF($B20="","",IF($C20="Region",SUMIFS(Raw!$H:$H,Raw!$A:$A,$B$4,Raw!$G:$G,Month!DE$5,Raw!#REF!,Month!$A20),IF($C20="Provider",SUMIFS(Raw!$H:$H,Raw!$A:$A,$B$4,Raw!$G:$G,Month!DE$5,Raw!$C:$C,Month!$A20),SUMIFS(Raw!$H:$H,Raw!$A:$A,$B$4,Raw!$G:$G,Month!DE$5,Raw!$E:$E,Month!$A20))))</f>
        <v>29</v>
      </c>
      <c r="DF20" s="58">
        <f>IF($B20="","",IF($C20="Region",SUMIFS(Raw!$H:$H,Raw!$A:$A,$B$4,Raw!$G:$G,Month!DF$5,Raw!#REF!,Month!$A20),IF($C20="Provider",SUMIFS(Raw!$H:$H,Raw!$A:$A,$B$4,Raw!$G:$G,Month!DF$5,Raw!$C:$C,Month!$A20),SUMIFS(Raw!$H:$H,Raw!$A:$A,$B$4,Raw!$G:$G,Month!DF$5,Raw!$E:$E,Month!$A20))))</f>
        <v>21</v>
      </c>
      <c r="DG20" s="58">
        <f>IF($B20="","",IF($C20="Region",SUMIFS(Raw!$H:$H,Raw!$A:$A,$B$4,Raw!$G:$G,Month!DG$5,Raw!#REF!,Month!$A20),IF($C20="Provider",SUMIFS(Raw!$H:$H,Raw!$A:$A,$B$4,Raw!$G:$G,Month!DG$5,Raw!$C:$C,Month!$A20),SUMIFS(Raw!$H:$H,Raw!$A:$A,$B$4,Raw!$G:$G,Month!DG$5,Raw!$E:$E,Month!$A20))))</f>
        <v>0</v>
      </c>
      <c r="DH20" s="58">
        <f>IF($B20="","",IF($C20="Region",SUMIFS(Raw!$H:$H,Raw!$A:$A,$B$4,Raw!$G:$G,Month!DH$5,Raw!#REF!,Month!$A20),IF($C20="Provider",SUMIFS(Raw!$H:$H,Raw!$A:$A,$B$4,Raw!$G:$G,Month!DH$5,Raw!$C:$C,Month!$A20),SUMIFS(Raw!$H:$H,Raw!$A:$A,$B$4,Raw!$G:$G,Month!DH$5,Raw!$E:$E,Month!$A20))))</f>
        <v>0</v>
      </c>
      <c r="DI20" s="58">
        <f>IF($B20="","",IF($C20="Region",SUMIFS(Raw!$H:$H,Raw!$A:$A,$B$4,Raw!$G:$G,Month!DI$5,Raw!#REF!,Month!$A20),IF($C20="Provider",SUMIFS(Raw!$H:$H,Raw!$A:$A,$B$4,Raw!$G:$G,Month!DI$5,Raw!$C:$C,Month!$A20),SUMIFS(Raw!$H:$H,Raw!$A:$A,$B$4,Raw!$G:$G,Month!DI$5,Raw!$E:$E,Month!$A20))))</f>
        <v>2</v>
      </c>
      <c r="DJ20" s="58">
        <f>IF($B20="","",IF($C20="Region",SUMIFS(Raw!$H:$H,Raw!$A:$A,$B$4,Raw!$G:$G,Month!DJ$5,Raw!#REF!,Month!$A20),IF($C20="Provider",SUMIFS(Raw!$H:$H,Raw!$A:$A,$B$4,Raw!$G:$G,Month!DJ$5,Raw!$C:$C,Month!$A20),SUMIFS(Raw!$H:$H,Raw!$A:$A,$B$4,Raw!$G:$G,Month!DJ$5,Raw!$E:$E,Month!$A20))))</f>
        <v>2</v>
      </c>
      <c r="DK20" s="58">
        <f>IF($B20="","",IF($C20="Region",SUMIFS(Raw!$H:$H,Raw!$A:$A,$B$4,Raw!$G:$G,Month!DK$5,Raw!#REF!,Month!$A20),IF($C20="Provider",SUMIFS(Raw!$H:$H,Raw!$A:$A,$B$4,Raw!$G:$G,Month!DK$5,Raw!$C:$C,Month!$A20),SUMIFS(Raw!$H:$H,Raw!$A:$A,$B$4,Raw!$G:$G,Month!DK$5,Raw!$E:$E,Month!$A20))))</f>
        <v>155</v>
      </c>
      <c r="DL20" s="58">
        <f>IF($B20="","",IF($C20="Region",SUMIFS(Raw!$H:$H,Raw!$A:$A,$B$4,Raw!$G:$G,Month!DL$5,Raw!#REF!,Month!$A20),IF($C20="Provider",SUMIFS(Raw!$H:$H,Raw!$A:$A,$B$4,Raw!$G:$G,Month!DL$5,Raw!$C:$C,Month!$A20),SUMIFS(Raw!$H:$H,Raw!$A:$A,$B$4,Raw!$G:$G,Month!DL$5,Raw!$E:$E,Month!$A20))))</f>
        <v>126</v>
      </c>
      <c r="DM20" s="58">
        <f>IF($B20="","",IF($C20="Region",SUMIFS(Raw!$H:$H,Raw!$A:$A,$B$4,Raw!$G:$G,Month!DM$5,Raw!#REF!,Month!$A20),IF($C20="Provider",SUMIFS(Raw!$H:$H,Raw!$A:$A,$B$4,Raw!$G:$G,Month!DM$5,Raw!$C:$C,Month!$A20),SUMIFS(Raw!$H:$H,Raw!$A:$A,$B$4,Raw!$G:$G,Month!DM$5,Raw!$E:$E,Month!$A20))))</f>
        <v>86</v>
      </c>
      <c r="DN20" s="58">
        <f>IF($B20="","",IF($C20="Region",SUMIFS(Raw!$H:$H,Raw!$A:$A,$B$4,Raw!$G:$G,Month!DN$5,Raw!#REF!,Month!$A20),IF($C20="Provider",SUMIFS(Raw!$H:$H,Raw!$A:$A,$B$4,Raw!$G:$G,Month!DN$5,Raw!$C:$C,Month!$A20),SUMIFS(Raw!$H:$H,Raw!$A:$A,$B$4,Raw!$G:$G,Month!DN$5,Raw!$E:$E,Month!$A20))))</f>
        <v>76</v>
      </c>
    </row>
    <row r="21" spans="1:118" ht="14.5" x14ac:dyDescent="0.25">
      <c r="A21" s="5" t="str">
        <f>IF(Refs!A15="","",Refs!A15)</f>
        <v>RDY</v>
      </c>
      <c r="B21" s="23" t="str">
        <f>IF(Refs!B15="","",Refs!B15)</f>
        <v>DHC</v>
      </c>
      <c r="C21" s="13" t="str">
        <f>IF(Refs!D15="","",Refs!D15)</f>
        <v>Provider</v>
      </c>
      <c r="D21" s="58">
        <f>IF($B21="","",IF($C21="Region",SUMIFS(Raw!$H:$H,Raw!$A:$A,$B$4,Raw!$G:$G,Month!D$5,Raw!#REF!,Month!$A21),IF($C21="Provider",SUMIFS(Raw!$H:$H,Raw!$A:$A,$B$4,Raw!$G:$G,Month!D$5,Raw!$C:$C,Month!$A21),SUMIFS(Raw!$H:$H,Raw!$A:$A,$B$4,Raw!$G:$G,Month!D$5,Raw!$E:$E,Month!$A21))))</f>
        <v>29888</v>
      </c>
      <c r="E21" s="58">
        <f>IF($B21="","",IF($C21="Region",SUMIFS(Raw!$H:$H,Raw!$A:$A,$B$4,Raw!$G:$G,Month!E$5,Raw!#REF!,Month!$A21),IF($C21="Provider",SUMIFS(Raw!$H:$H,Raw!$A:$A,$B$4,Raw!$G:$G,Month!E$5,Raw!$C:$C,Month!$A21),SUMIFS(Raw!$H:$H,Raw!$A:$A,$B$4,Raw!$G:$G,Month!E$5,Raw!$E:$E,Month!$A21))))</f>
        <v>26291</v>
      </c>
      <c r="F21" s="58">
        <f>IF($B21="","",IF($C21="Region",SUMIFS(Raw!$H:$H,Raw!$A:$A,$B$4,Raw!$G:$G,Month!F$5,Raw!#REF!,Month!$A21),IF($C21="Provider",SUMIFS(Raw!$H:$H,Raw!$A:$A,$B$4,Raw!$G:$G,Month!F$5,Raw!$C:$C,Month!$A21),SUMIFS(Raw!$H:$H,Raw!$A:$A,$B$4,Raw!$G:$G,Month!F$5,Raw!$E:$E,Month!$A21))))</f>
        <v>25860</v>
      </c>
      <c r="G21" s="58">
        <f>IF($B21="","",IF($C21="Region",SUMIFS(Raw!$H:$H,Raw!$A:$A,$B$4,Raw!$G:$G,Month!G$5,Raw!#REF!,Month!$A21),IF($C21="Provider",SUMIFS(Raw!$H:$H,Raw!$A:$A,$B$4,Raw!$G:$G,Month!G$5,Raw!$C:$C,Month!$A21),SUMIFS(Raw!$H:$H,Raw!$A:$A,$B$4,Raw!$G:$G,Month!G$5,Raw!$E:$E,Month!$A21))))</f>
        <v>0</v>
      </c>
      <c r="H21" s="58">
        <f>IF($B21="","",IF($C21="Region",SUMIFS(Raw!$H:$H,Raw!$A:$A,$B$4,Raw!$G:$G,Month!H$5,Raw!#REF!,Month!$A21),IF($C21="Provider",SUMIFS(Raw!$H:$H,Raw!$A:$A,$B$4,Raw!$G:$G,Month!H$5,Raw!$C:$C,Month!$A21),SUMIFS(Raw!$H:$H,Raw!$A:$A,$B$4,Raw!$G:$G,Month!H$5,Raw!$E:$E,Month!$A21))))</f>
        <v>3036</v>
      </c>
      <c r="I21" s="58">
        <f>IF($B21="","",IF($C21="Region",SUMIFS(Raw!$H:$H,Raw!$A:$A,$B$4,Raw!$G:$G,Month!I$5,Raw!#REF!,Month!$A21),IF($C21="Provider",SUMIFS(Raw!$H:$H,Raw!$A:$A,$B$4,Raw!$G:$G,Month!I$5,Raw!$C:$C,Month!$A21),SUMIFS(Raw!$H:$H,Raw!$A:$A,$B$4,Raw!$G:$G,Month!I$5,Raw!$E:$E,Month!$A21))))</f>
        <v>67</v>
      </c>
      <c r="J21" s="58">
        <f>IF($B21="","",IF($C21="Region",SUMIFS(Raw!$H:$H,Raw!$A:$A,$B$4,Raw!$G:$G,Month!J$5,Raw!#REF!,Month!$A21),IF($C21="Provider",SUMIFS(Raw!$H:$H,Raw!$A:$A,$B$4,Raw!$G:$G,Month!J$5,Raw!$C:$C,Month!$A21),SUMIFS(Raw!$H:$H,Raw!$A:$A,$B$4,Raw!$G:$G,Month!J$5,Raw!$E:$E,Month!$A21))))</f>
        <v>22962</v>
      </c>
      <c r="K21" s="58">
        <f>IF($B21="","",IF($C21="Region",SUMIFS(Raw!$H:$H,Raw!$A:$A,$B$4,Raw!$G:$G,Month!K$5,Raw!#REF!,Month!$A21),IF($C21="Provider",SUMIFS(Raw!$H:$H,Raw!$A:$A,$B$4,Raw!$G:$G,Month!K$5,Raw!$C:$C,Month!$A21),SUMIFS(Raw!$H:$H,Raw!$A:$A,$B$4,Raw!$G:$G,Month!K$5,Raw!$E:$E,Month!$A21))))</f>
        <v>431</v>
      </c>
      <c r="L21" s="58">
        <f>IF($B21="","",IF($C21="Region",SUMIFS(Raw!$H:$H,Raw!$A:$A,$B$4,Raw!$G:$G,Month!L$5,Raw!#REF!,Month!$A21),IF($C21="Provider",SUMIFS(Raw!$H:$H,Raw!$A:$A,$B$4,Raw!$G:$G,Month!L$5,Raw!$C:$C,Month!$A21),SUMIFS(Raw!$H:$H,Raw!$A:$A,$B$4,Raw!$G:$G,Month!L$5,Raw!$E:$E,Month!$A21))))</f>
        <v>85</v>
      </c>
      <c r="M21" s="58">
        <f>IF($B21="","",IF($C21="Region",SUMIFS(Raw!$H:$H,Raw!$A:$A,$B$4,Raw!$G:$G,Month!M$5,Raw!#REF!,Month!$A21),IF($C21="Provider",SUMIFS(Raw!$H:$H,Raw!$A:$A,$B$4,Raw!$G:$G,Month!M$5,Raw!$C:$C,Month!$A21),SUMIFS(Raw!$H:$H,Raw!$A:$A,$B$4,Raw!$G:$G,Month!M$5,Raw!$E:$E,Month!$A21))))</f>
        <v>67</v>
      </c>
      <c r="N21" s="58">
        <f>IF($B21="","",IF($C21="Region",SUMIFS(Raw!$H:$H,Raw!$A:$A,$B$4,Raw!$G:$G,Month!N$5,Raw!#REF!,Month!$A21),IF($C21="Provider",SUMIFS(Raw!$H:$H,Raw!$A:$A,$B$4,Raw!$G:$G,Month!N$5,Raw!$C:$C,Month!$A21),SUMIFS(Raw!$H:$H,Raw!$A:$A,$B$4,Raw!$G:$G,Month!N$5,Raw!$E:$E,Month!$A21))))</f>
        <v>279</v>
      </c>
      <c r="O21" s="58">
        <f>IF($B21="","",IF($C21="Region",SUMIFS(Raw!$H:$H,Raw!$A:$A,$B$4,Raw!$G:$G,Month!O$5,Raw!#REF!,Month!$A21),IF($C21="Provider",SUMIFS(Raw!$H:$H,Raw!$A:$A,$B$4,Raw!$G:$G,Month!O$5,Raw!$C:$C,Month!$A21),SUMIFS(Raw!$H:$H,Raw!$A:$A,$B$4,Raw!$G:$G,Month!O$5,Raw!$E:$E,Month!$A21))))</f>
        <v>628494</v>
      </c>
      <c r="P21" s="201"/>
      <c r="Q21" s="201"/>
      <c r="R21" s="58">
        <f>IF($B21="","",IF($C21="Region",SUMIFS(Raw!$H:$H,Raw!$A:$A,$B$4,Raw!$G:$G,Month!R$5,Raw!#REF!,Month!$A21),IF($C21="Provider",SUMIFS(Raw!$H:$H,Raw!$A:$A,$B$4,Raw!$G:$G,Month!R$5,Raw!$C:$C,Month!$A21),SUMIFS(Raw!$H:$H,Raw!$A:$A,$B$4,Raw!$G:$G,Month!R$5,Raw!$E:$E,Month!$A21))))</f>
        <v>48169</v>
      </c>
      <c r="S21" s="58">
        <f>IF($B21="","",IF($C21="Region",SUMIFS(Raw!$H:$H,Raw!$A:$A,$B$4,Raw!$G:$G,Month!S$5,Raw!#REF!,Month!$A21),IF($C21="Provider",SUMIFS(Raw!$H:$H,Raw!$A:$A,$B$4,Raw!$G:$G,Month!S$5,Raw!$C:$C,Month!$A21),SUMIFS(Raw!$H:$H,Raw!$A:$A,$B$4,Raw!$G:$G,Month!S$5,Raw!$E:$E,Month!$A21))))</f>
        <v>11414</v>
      </c>
      <c r="T21" s="58">
        <f>IF($B21="","",IF($C21="Region",SUMIFS(Raw!$H:$H,Raw!$A:$A,$B$4,Raw!$G:$G,Month!T$5,Raw!#REF!,Month!$A21),IF($C21="Provider",SUMIFS(Raw!$H:$H,Raw!$A:$A,$B$4,Raw!$G:$G,Month!T$5,Raw!$C:$C,Month!$A21),SUMIFS(Raw!$H:$H,Raw!$A:$A,$B$4,Raw!$G:$G,Month!T$5,Raw!$E:$E,Month!$A21))))</f>
        <v>92553516</v>
      </c>
      <c r="U21" s="58">
        <f>IF($B21="","",IF($C21="Region",SUMIFS(Raw!$H:$H,Raw!$A:$A,$B$4,Raw!$G:$G,Month!U$5,Raw!#REF!,Month!$A21),IF($C21="Provider",SUMIFS(Raw!$H:$H,Raw!$A:$A,$B$4,Raw!$G:$G,Month!U$5,Raw!$C:$C,Month!$A21),SUMIFS(Raw!$H:$H,Raw!$A:$A,$B$4,Raw!$G:$G,Month!U$5,Raw!$E:$E,Month!$A21))))</f>
        <v>24145</v>
      </c>
      <c r="V21" s="58">
        <f>IF($B21="","",IF($C21="Region",SUMIFS(Raw!$H:$H,Raw!$A:$A,$B$4,Raw!$G:$G,Month!V$5,Raw!#REF!,Month!$A21),IF($C21="Provider",SUMIFS(Raw!$H:$H,Raw!$A:$A,$B$4,Raw!$G:$G,Month!V$5,Raw!$C:$C,Month!$A21),SUMIFS(Raw!$H:$H,Raw!$A:$A,$B$4,Raw!$G:$G,Month!V$5,Raw!$E:$E,Month!$A21))))</f>
        <v>0</v>
      </c>
      <c r="W21" s="58">
        <f>IF($B21="","",IF($C21="Region",SUMIFS(Raw!$H:$H,Raw!$A:$A,$B$4,Raw!$G:$G,Month!W$5,Raw!#REF!,Month!$A21),IF($C21="Provider",SUMIFS(Raw!$H:$H,Raw!$A:$A,$B$4,Raw!$G:$G,Month!W$5,Raw!$C:$C,Month!$A21),SUMIFS(Raw!$H:$H,Raw!$A:$A,$B$4,Raw!$G:$G,Month!W$5,Raw!$E:$E,Month!$A21))))</f>
        <v>13347</v>
      </c>
      <c r="X21" s="58">
        <f>IF($B21="","",IF($C21="Region",SUMIFS(Raw!$H:$H,Raw!$A:$A,$B$4,Raw!$G:$G,Month!X$5,Raw!#REF!,Month!$A21),IF($C21="Provider",SUMIFS(Raw!$H:$H,Raw!$A:$A,$B$4,Raw!$G:$G,Month!X$5,Raw!$C:$C,Month!$A21),SUMIFS(Raw!$H:$H,Raw!$A:$A,$B$4,Raw!$G:$G,Month!X$5,Raw!$E:$E,Month!$A21))))</f>
        <v>4664</v>
      </c>
      <c r="Y21" s="58">
        <f>IF($B21="","",IF($C21="Region",SUMIFS(Raw!$H:$H,Raw!$A:$A,$B$4,Raw!$G:$G,Month!Y$5,Raw!#REF!,Month!$A21),IF($C21="Provider",SUMIFS(Raw!$H:$H,Raw!$A:$A,$B$4,Raw!$G:$G,Month!Y$5,Raw!$C:$C,Month!$A21),SUMIFS(Raw!$H:$H,Raw!$A:$A,$B$4,Raw!$G:$G,Month!Y$5,Raw!$E:$E,Month!$A21))))</f>
        <v>6129</v>
      </c>
      <c r="Z21" s="58">
        <f>IF($B21="","",IF($C21="Region",SUMIFS(Raw!$H:$H,Raw!$A:$A,$B$4,Raw!$G:$G,Month!Z$5,Raw!#REF!,Month!$A21),IF($C21="Provider",SUMIFS(Raw!$H:$H,Raw!$A:$A,$B$4,Raw!$G:$G,Month!Z$5,Raw!$C:$C,Month!$A21),SUMIFS(Raw!$H:$H,Raw!$A:$A,$B$4,Raw!$G:$G,Month!Z$5,Raw!$E:$E,Month!$A21))))</f>
        <v>5</v>
      </c>
      <c r="AA21" s="58">
        <f>IF($B21="","",IF($C21="Region",SUMIFS(Raw!$H:$H,Raw!$A:$A,$B$4,Raw!$G:$G,Month!AA$5,Raw!#REF!,Month!$A21),IF($C21="Provider",SUMIFS(Raw!$H:$H,Raw!$A:$A,$B$4,Raw!$G:$G,Month!AA$5,Raw!$C:$C,Month!$A21),SUMIFS(Raw!$H:$H,Raw!$A:$A,$B$4,Raw!$G:$G,Month!AA$5,Raw!$E:$E,Month!$A21))))</f>
        <v>10781</v>
      </c>
      <c r="AB21" s="58">
        <f>IF($B21="","",IF($C21="Region",SUMIFS(Raw!$H:$H,Raw!$A:$A,$B$4,Raw!$G:$G,Month!AB$5,Raw!#REF!,Month!$A21),IF($C21="Provider",SUMIFS(Raw!$H:$H,Raw!$A:$A,$B$4,Raw!$G:$G,Month!AB$5,Raw!$C:$C,Month!$A21),SUMIFS(Raw!$H:$H,Raw!$A:$A,$B$4,Raw!$G:$G,Month!AB$5,Raw!$E:$E,Month!$A21))))</f>
        <v>6129</v>
      </c>
      <c r="AC21" s="58">
        <f>IF($B21="","",IF($C21="Region",SUMIFS(Raw!$H:$H,Raw!$A:$A,$B$4,Raw!$G:$G,Month!AC$5,Raw!#REF!,Month!$A21),IF($C21="Provider",SUMIFS(Raw!$H:$H,Raw!$A:$A,$B$4,Raw!$G:$G,Month!AC$5,Raw!$C:$C,Month!$A21),SUMIFS(Raw!$H:$H,Raw!$A:$A,$B$4,Raw!$G:$G,Month!AC$5,Raw!$E:$E,Month!$A21))))</f>
        <v>56</v>
      </c>
      <c r="AD21" s="58">
        <f>IF($B21="","",IF($C21="Region",SUMIFS(Raw!$H:$H,Raw!$A:$A,$B$4,Raw!$G:$G,Month!AD$5,Raw!#REF!,Month!$A21),IF($C21="Provider",SUMIFS(Raw!$H:$H,Raw!$A:$A,$B$4,Raw!$G:$G,Month!AD$5,Raw!$C:$C,Month!$A21),SUMIFS(Raw!$H:$H,Raw!$A:$A,$B$4,Raw!$G:$G,Month!AD$5,Raw!$E:$E,Month!$A21))))</f>
        <v>0</v>
      </c>
      <c r="AE21" s="58">
        <f>IF($B21="","",IF($C21="Region",SUMIFS(Raw!$H:$H,Raw!$A:$A,$B$4,Raw!$G:$G,Month!AE$5,Raw!#REF!,Month!$A21),IF($C21="Provider",SUMIFS(Raw!$H:$H,Raw!$A:$A,$B$4,Raw!$G:$G,Month!AE$5,Raw!$C:$C,Month!$A21),SUMIFS(Raw!$H:$H,Raw!$A:$A,$B$4,Raw!$G:$G,Month!AE$5,Raw!$E:$E,Month!$A21))))</f>
        <v>1936</v>
      </c>
      <c r="AF21" s="58">
        <f>IF($B21="","",IF($C21="Region",SUMIFS(Raw!$H:$H,Raw!$A:$A,$B$4,Raw!$G:$G,Month!AF$5,Raw!#REF!,Month!$A21),IF($C21="Provider",SUMIFS(Raw!$H:$H,Raw!$A:$A,$B$4,Raw!$G:$G,Month!AF$5,Raw!$C:$C,Month!$A21),SUMIFS(Raw!$H:$H,Raw!$A:$A,$B$4,Raw!$G:$G,Month!AF$5,Raw!$E:$E,Month!$A21))))</f>
        <v>1242</v>
      </c>
      <c r="AG21" s="58">
        <f>IF($B21="","",IF($C21="Region",SUMIFS(Raw!$H:$H,Raw!$A:$A,$B$4,Raw!$G:$G,Month!AG$5,Raw!#REF!,Month!$A21),IF($C21="Provider",SUMIFS(Raw!$H:$H,Raw!$A:$A,$B$4,Raw!$G:$G,Month!AG$5,Raw!$C:$C,Month!$A21),SUMIFS(Raw!$H:$H,Raw!$A:$A,$B$4,Raw!$G:$G,Month!AG$5,Raw!$E:$E,Month!$A21))))</f>
        <v>0</v>
      </c>
      <c r="AH21" s="58">
        <f>IF($B21="","",IF($C21="Region",SUMIFS(Raw!$H:$H,Raw!$A:$A,$B$4,Raw!$G:$G,Month!AH$5,Raw!#REF!,Month!$A21),IF($C21="Provider",SUMIFS(Raw!$H:$H,Raw!$A:$A,$B$4,Raw!$G:$G,Month!AH$5,Raw!$C:$C,Month!$A21),SUMIFS(Raw!$H:$H,Raw!$A:$A,$B$4,Raw!$G:$G,Month!AH$5,Raw!$E:$E,Month!$A21))))</f>
        <v>8</v>
      </c>
      <c r="AI21" s="58">
        <f>IF($B21="","",IF($C21="Region",SUMIFS(Raw!$H:$H,Raw!$A:$A,$B$4,Raw!$G:$G,Month!AI$5,Raw!#REF!,Month!$A21),IF($C21="Provider",SUMIFS(Raw!$H:$H,Raw!$A:$A,$B$4,Raw!$G:$G,Month!AI$5,Raw!$C:$C,Month!$A21),SUMIFS(Raw!$H:$H,Raw!$A:$A,$B$4,Raw!$G:$G,Month!AI$5,Raw!$E:$E,Month!$A21))))</f>
        <v>1410</v>
      </c>
      <c r="AJ21" s="58">
        <f>IF($B21="","",IF($C21="Region",SUMIFS(Raw!$H:$H,Raw!$A:$A,$B$4,Raw!$G:$G,Month!AJ$5,Raw!#REF!,Month!$A21),IF($C21="Provider",SUMIFS(Raw!$H:$H,Raw!$A:$A,$B$4,Raw!$G:$G,Month!AJ$5,Raw!$C:$C,Month!$A21),SUMIFS(Raw!$H:$H,Raw!$A:$A,$B$4,Raw!$G:$G,Month!AJ$5,Raw!$E:$E,Month!$A21))))</f>
        <v>821</v>
      </c>
      <c r="AK21" s="58">
        <f>IF($B21="","",IF($C21="Region",SUMIFS(Raw!$H:$H,Raw!$A:$A,$B$4,Raw!$G:$G,Month!AK$5,Raw!#REF!,Month!$A21),IF($C21="Provider",SUMIFS(Raw!$H:$H,Raw!$A:$A,$B$4,Raw!$G:$G,Month!AK$5,Raw!$C:$C,Month!$A21),SUMIFS(Raw!$H:$H,Raw!$A:$A,$B$4,Raw!$G:$G,Month!AK$5,Raw!$E:$E,Month!$A21))))</f>
        <v>21</v>
      </c>
      <c r="AL21" s="58">
        <f>IF($B21="","",IF($C21="Region",SUMIFS(Raw!$H:$H,Raw!$A:$A,$B$4,Raw!$G:$G,Month!AL$5,Raw!#REF!,Month!$A21),IF($C21="Provider",SUMIFS(Raw!$H:$H,Raw!$A:$A,$B$4,Raw!$G:$G,Month!AL$5,Raw!$C:$C,Month!$A21),SUMIFS(Raw!$H:$H,Raw!$A:$A,$B$4,Raw!$G:$G,Month!AL$5,Raw!$E:$E,Month!$A21))))</f>
        <v>0</v>
      </c>
      <c r="AM21" s="58">
        <f>IF($B21="","",IF($C21="Region",SUMIFS(Raw!$H:$H,Raw!$A:$A,$B$4,Raw!$G:$G,Month!AM$5,Raw!#REF!,Month!$A21),IF($C21="Provider",SUMIFS(Raw!$H:$H,Raw!$A:$A,$B$4,Raw!$G:$G,Month!AM$5,Raw!$C:$C,Month!$A21),SUMIFS(Raw!$H:$H,Raw!$A:$A,$B$4,Raw!$G:$G,Month!AM$5,Raw!$E:$E,Month!$A21))))</f>
        <v>3091</v>
      </c>
      <c r="AN21" s="58">
        <f>IF($B21="","",IF($C21="Region",SUMIFS(Raw!$H:$H,Raw!$A:$A,$B$4,Raw!$G:$G,Month!AN$5,Raw!#REF!,Month!$A21),IF($C21="Provider",SUMIFS(Raw!$H:$H,Raw!$A:$A,$B$4,Raw!$G:$G,Month!AN$5,Raw!$C:$C,Month!$A21),SUMIFS(Raw!$H:$H,Raw!$A:$A,$B$4,Raw!$G:$G,Month!AN$5,Raw!$E:$E,Month!$A21))))</f>
        <v>873</v>
      </c>
      <c r="AO21" s="58">
        <f>IF($B21="","",IF($C21="Region",SUMIFS(Raw!$H:$H,Raw!$A:$A,$B$4,Raw!$G:$G,Month!AO$5,Raw!#REF!,Month!$A21),IF($C21="Provider",SUMIFS(Raw!$H:$H,Raw!$A:$A,$B$4,Raw!$G:$G,Month!AO$5,Raw!$C:$C,Month!$A21),SUMIFS(Raw!$H:$H,Raw!$A:$A,$B$4,Raw!$G:$G,Month!AO$5,Raw!$E:$E,Month!$A21))))</f>
        <v>180</v>
      </c>
      <c r="AP21" s="58">
        <f>IF($B21="","",IF($C21="Region",SUMIFS(Raw!$H:$H,Raw!$A:$A,$B$4,Raw!$G:$G,Month!AP$5,Raw!#REF!,Month!$A21),IF($C21="Provider",SUMIFS(Raw!$H:$H,Raw!$A:$A,$B$4,Raw!$G:$G,Month!AP$5,Raw!$C:$C,Month!$A21),SUMIFS(Raw!$H:$H,Raw!$A:$A,$B$4,Raw!$G:$G,Month!AP$5,Raw!$E:$E,Month!$A21))))</f>
        <v>116</v>
      </c>
      <c r="AQ21" s="58">
        <f>IF($B21="","",IF($C21="Region",SUMIFS(Raw!$H:$H,Raw!$A:$A,$B$4,Raw!$G:$G,Month!AQ$5,Raw!#REF!,Month!$A21),IF($C21="Provider",SUMIFS(Raw!$H:$H,Raw!$A:$A,$B$4,Raw!$G:$G,Month!AQ$5,Raw!$C:$C,Month!$A21),SUMIFS(Raw!$H:$H,Raw!$A:$A,$B$4,Raw!$G:$G,Month!AQ$5,Raw!$E:$E,Month!$A21))))</f>
        <v>336</v>
      </c>
      <c r="AR21" s="58">
        <f>IF($B21="","",IF($C21="Region",SUMIFS(Raw!$H:$H,Raw!$A:$A,$B$4,Raw!$G:$G,Month!AR$5,Raw!#REF!,Month!$A21),IF($C21="Provider",SUMIFS(Raw!$H:$H,Raw!$A:$A,$B$4,Raw!$G:$G,Month!AR$5,Raw!$C:$C,Month!$A21),SUMIFS(Raw!$H:$H,Raw!$A:$A,$B$4,Raw!$G:$G,Month!AR$5,Raw!$E:$E,Month!$A21))))</f>
        <v>174</v>
      </c>
      <c r="AS21" s="58">
        <f>IF($B21="","",IF($C21="Region",SUMIFS(Raw!$H:$H,Raw!$A:$A,$B$4,Raw!$G:$G,Month!AS$5,Raw!#REF!,Month!$A21),IF($C21="Provider",SUMIFS(Raw!$H:$H,Raw!$A:$A,$B$4,Raw!$G:$G,Month!AS$5,Raw!$C:$C,Month!$A21),SUMIFS(Raw!$H:$H,Raw!$A:$A,$B$4,Raw!$G:$G,Month!AS$5,Raw!$E:$E,Month!$A21))))</f>
        <v>516</v>
      </c>
      <c r="AT21" s="58">
        <f>IF($B21="","",IF($C21="Region",SUMIFS(Raw!$H:$H,Raw!$A:$A,$B$4,Raw!$G:$G,Month!AT$5,Raw!#REF!,Month!$A21),IF($C21="Provider",SUMIFS(Raw!$H:$H,Raw!$A:$A,$B$4,Raw!$G:$G,Month!AT$5,Raw!$C:$C,Month!$A21),SUMIFS(Raw!$H:$H,Raw!$A:$A,$B$4,Raw!$G:$G,Month!AT$5,Raw!$E:$E,Month!$A21))))</f>
        <v>24145</v>
      </c>
      <c r="AU21" s="58">
        <f>IF($B21="","",IF($C21="Region",SUMIFS(Raw!$H:$H,Raw!$A:$A,$B$4,Raw!$G:$G,Month!AU$5,Raw!#REF!,Month!$A21),IF($C21="Provider",SUMIFS(Raw!$H:$H,Raw!$A:$A,$B$4,Raw!$G:$G,Month!AU$5,Raw!$C:$C,Month!$A21),SUMIFS(Raw!$H:$H,Raw!$A:$A,$B$4,Raw!$G:$G,Month!AU$5,Raw!$E:$E,Month!$A21))))</f>
        <v>3373</v>
      </c>
      <c r="AV21" s="58">
        <f>IF($B21="","",IF($C21="Region",SUMIFS(Raw!$H:$H,Raw!$A:$A,$B$4,Raw!$G:$G,Month!AV$5,Raw!#REF!,Month!$A21),IF($C21="Provider",SUMIFS(Raw!$H:$H,Raw!$A:$A,$B$4,Raw!$G:$G,Month!AV$5,Raw!$C:$C,Month!$A21),SUMIFS(Raw!$H:$H,Raw!$A:$A,$B$4,Raw!$G:$G,Month!AV$5,Raw!$E:$E,Month!$A21))))</f>
        <v>2943</v>
      </c>
      <c r="AW21" s="58">
        <f>IF($B21="","",IF($C21="Region",SUMIFS(Raw!$H:$H,Raw!$A:$A,$B$4,Raw!$G:$G,Month!AW$5,Raw!#REF!,Month!$A21),IF($C21="Provider",SUMIFS(Raw!$H:$H,Raw!$A:$A,$B$4,Raw!$G:$G,Month!AW$5,Raw!$C:$C,Month!$A21),SUMIFS(Raw!$H:$H,Raw!$A:$A,$B$4,Raw!$G:$G,Month!AW$5,Raw!$E:$E,Month!$A21))))</f>
        <v>1772</v>
      </c>
      <c r="AX21" s="58">
        <f>IF($B21="","",IF($C21="Region",SUMIFS(Raw!$H:$H,Raw!$A:$A,$B$4,Raw!$G:$G,Month!AX$5,Raw!#REF!,Month!$A21),IF($C21="Provider",SUMIFS(Raw!$H:$H,Raw!$A:$A,$B$4,Raw!$G:$G,Month!AX$5,Raw!$C:$C,Month!$A21),SUMIFS(Raw!$H:$H,Raw!$A:$A,$B$4,Raw!$G:$G,Month!AX$5,Raw!$E:$E,Month!$A21))))</f>
        <v>2</v>
      </c>
      <c r="AY21" s="58">
        <f>IF($B21="","",IF($C21="Region",SUMIFS(Raw!$H:$H,Raw!$A:$A,$B$4,Raw!$G:$G,Month!AY$5,Raw!#REF!,Month!$A21),IF($C21="Provider",SUMIFS(Raw!$H:$H,Raw!$A:$A,$B$4,Raw!$G:$G,Month!AY$5,Raw!$C:$C,Month!$A21),SUMIFS(Raw!$H:$H,Raw!$A:$A,$B$4,Raw!$G:$G,Month!AY$5,Raw!$E:$E,Month!$A21))))</f>
        <v>7235</v>
      </c>
      <c r="AZ21" s="58">
        <f>IF($B21="","",IF($C21="Region",SUMIFS(Raw!$H:$H,Raw!$A:$A,$B$4,Raw!$G:$G,Month!AZ$5,Raw!#REF!,Month!$A21),IF($C21="Provider",SUMIFS(Raw!$H:$H,Raw!$A:$A,$B$4,Raw!$G:$G,Month!AZ$5,Raw!$C:$C,Month!$A21),SUMIFS(Raw!$H:$H,Raw!$A:$A,$B$4,Raw!$G:$G,Month!AZ$5,Raw!$E:$E,Month!$A21))))</f>
        <v>63</v>
      </c>
      <c r="BA21" s="58">
        <f>IF($B21="","",IF($C21="Region",SUMIFS(Raw!$H:$H,Raw!$A:$A,$B$4,Raw!$G:$G,Month!BA$5,Raw!#REF!,Month!$A21),IF($C21="Provider",SUMIFS(Raw!$H:$H,Raw!$A:$A,$B$4,Raw!$G:$G,Month!BA$5,Raw!$C:$C,Month!$A21),SUMIFS(Raw!$H:$H,Raw!$A:$A,$B$4,Raw!$G:$G,Month!BA$5,Raw!$E:$E,Month!$A21))))</f>
        <v>894</v>
      </c>
      <c r="BB21" s="58">
        <f>IF($B21="","",IF($C21="Region",SUMIFS(Raw!$H:$H,Raw!$A:$A,$B$4,Raw!$G:$G,Month!BB$5,Raw!#REF!,Month!$A21),IF($C21="Provider",SUMIFS(Raw!$H:$H,Raw!$A:$A,$B$4,Raw!$G:$G,Month!BB$5,Raw!$C:$C,Month!$A21),SUMIFS(Raw!$H:$H,Raw!$A:$A,$B$4,Raw!$G:$G,Month!BB$5,Raw!$E:$E,Month!$A21))))</f>
        <v>162</v>
      </c>
      <c r="BC21" s="58">
        <f>IF($B21="","",IF($C21="Region",SUMIFS(Raw!$H:$H,Raw!$A:$A,$B$4,Raw!$G:$G,Month!BC$5,Raw!#REF!,Month!$A21),IF($C21="Provider",SUMIFS(Raw!$H:$H,Raw!$A:$A,$B$4,Raw!$G:$G,Month!BC$5,Raw!$C:$C,Month!$A21),SUMIFS(Raw!$H:$H,Raw!$A:$A,$B$4,Raw!$G:$G,Month!BC$5,Raw!$E:$E,Month!$A21))))</f>
        <v>2889</v>
      </c>
      <c r="BD21" s="58">
        <f>IF($B21="","",IF($C21="Region",SUMIFS(Raw!$H:$H,Raw!$A:$A,$B$4,Raw!$G:$G,Month!BD$5,Raw!#REF!,Month!$A21),IF($C21="Provider",SUMIFS(Raw!$H:$H,Raw!$A:$A,$B$4,Raw!$G:$G,Month!BD$5,Raw!$C:$C,Month!$A21),SUMIFS(Raw!$H:$H,Raw!$A:$A,$B$4,Raw!$G:$G,Month!BD$5,Raw!$E:$E,Month!$A21))))</f>
        <v>69</v>
      </c>
      <c r="BE21" s="58">
        <f>IF($B21="","",IF($C21="Region",SUMIFS(Raw!$H:$H,Raw!$A:$A,$B$4,Raw!$G:$G,Month!BE$5,Raw!#REF!,Month!$A21),IF($C21="Provider",SUMIFS(Raw!$H:$H,Raw!$A:$A,$B$4,Raw!$G:$G,Month!BE$5,Raw!$C:$C,Month!$A21),SUMIFS(Raw!$H:$H,Raw!$A:$A,$B$4,Raw!$G:$G,Month!BE$5,Raw!$E:$E,Month!$A21))))</f>
        <v>461</v>
      </c>
      <c r="BF21" s="58">
        <f>IF($B21="","",IF($C21="Region",SUMIFS(Raw!$H:$H,Raw!$A:$A,$B$4,Raw!$G:$G,Month!BF$5,Raw!#REF!,Month!$A21),IF($C21="Provider",SUMIFS(Raw!$H:$H,Raw!$A:$A,$B$4,Raw!$G:$G,Month!BF$5,Raw!$C:$C,Month!$A21),SUMIFS(Raw!$H:$H,Raw!$A:$A,$B$4,Raw!$G:$G,Month!BF$5,Raw!$E:$E,Month!$A21))))</f>
        <v>45</v>
      </c>
      <c r="BG21" s="58">
        <f>IF($B21="","",IF($C21="Region",SUMIFS(Raw!$H:$H,Raw!$A:$A,$B$4,Raw!$G:$G,Month!BG$5,Raw!#REF!,Month!$A21),IF($C21="Provider",SUMIFS(Raw!$H:$H,Raw!$A:$A,$B$4,Raw!$G:$G,Month!BG$5,Raw!$C:$C,Month!$A21),SUMIFS(Raw!$H:$H,Raw!$A:$A,$B$4,Raw!$G:$G,Month!BG$5,Raw!$E:$E,Month!$A21))))</f>
        <v>3243</v>
      </c>
      <c r="BH21" s="58">
        <f>IF($B21="","",IF($C21="Region",SUMIFS(Raw!$H:$H,Raw!$A:$A,$B$4,Raw!$G:$G,Month!BH$5,Raw!#REF!,Month!$A21),IF($C21="Provider",SUMIFS(Raw!$H:$H,Raw!$A:$A,$B$4,Raw!$G:$G,Month!BH$5,Raw!$C:$C,Month!$A21),SUMIFS(Raw!$H:$H,Raw!$A:$A,$B$4,Raw!$G:$G,Month!BH$5,Raw!$E:$E,Month!$A21))))</f>
        <v>2834</v>
      </c>
      <c r="BI21" s="58">
        <f>IF($B21="","",IF($C21="Region",SUMIFS(Raw!$H:$H,Raw!$A:$A,$B$4,Raw!$G:$G,Month!BI$5,Raw!#REF!,Month!$A21),IF($C21="Provider",SUMIFS(Raw!$H:$H,Raw!$A:$A,$B$4,Raw!$G:$G,Month!BI$5,Raw!$C:$C,Month!$A21),SUMIFS(Raw!$H:$H,Raw!$A:$A,$B$4,Raw!$G:$G,Month!BI$5,Raw!$E:$E,Month!$A21))))</f>
        <v>2766</v>
      </c>
      <c r="BJ21" s="58">
        <f>IF($B21="","",IF($C21="Region",SUMIFS(Raw!$H:$H,Raw!$A:$A,$B$4,Raw!$G:$G,Month!BJ$5,Raw!#REF!,Month!$A21),IF($C21="Provider",SUMIFS(Raw!$H:$H,Raw!$A:$A,$B$4,Raw!$G:$G,Month!BJ$5,Raw!$C:$C,Month!$A21),SUMIFS(Raw!$H:$H,Raw!$A:$A,$B$4,Raw!$G:$G,Month!BJ$5,Raw!$E:$E,Month!$A21))))</f>
        <v>2667</v>
      </c>
      <c r="BK21" s="58">
        <f>IF($B21="","",IF($C21="Region",SUMIFS(Raw!$H:$H,Raw!$A:$A,$B$4,Raw!$G:$G,Month!BK$5,Raw!#REF!,Month!$A21),IF($C21="Provider",SUMIFS(Raw!$H:$H,Raw!$A:$A,$B$4,Raw!$G:$G,Month!BK$5,Raw!$C:$C,Month!$A21),SUMIFS(Raw!$H:$H,Raw!$A:$A,$B$4,Raw!$G:$G,Month!BK$5,Raw!$E:$E,Month!$A21))))</f>
        <v>2051</v>
      </c>
      <c r="BL21" s="58">
        <f>IF($B21="","",IF($C21="Region",SUMIFS(Raw!$H:$H,Raw!$A:$A,$B$4,Raw!$G:$G,Month!BL$5,Raw!#REF!,Month!$A21),IF($C21="Provider",SUMIFS(Raw!$H:$H,Raw!$A:$A,$B$4,Raw!$G:$G,Month!BL$5,Raw!$C:$C,Month!$A21),SUMIFS(Raw!$H:$H,Raw!$A:$A,$B$4,Raw!$G:$G,Month!BL$5,Raw!$E:$E,Month!$A21))))</f>
        <v>1200</v>
      </c>
      <c r="BM21" s="58">
        <f>IF($B21="","",IF($C21="Region",SUMIFS(Raw!$H:$H,Raw!$A:$A,$B$4,Raw!$G:$G,Month!BM$5,Raw!#REF!,Month!$A21),IF($C21="Provider",SUMIFS(Raw!$H:$H,Raw!$A:$A,$B$4,Raw!$G:$G,Month!BM$5,Raw!$C:$C,Month!$A21),SUMIFS(Raw!$H:$H,Raw!$A:$A,$B$4,Raw!$G:$G,Month!BM$5,Raw!$E:$E,Month!$A21))))</f>
        <v>444</v>
      </c>
      <c r="BN21" s="58">
        <f>IF($B21="","",IF($C21="Region",SUMIFS(Raw!$H:$H,Raw!$A:$A,$B$4,Raw!$G:$G,Month!BN$5,Raw!#REF!,Month!$A21),IF($C21="Provider",SUMIFS(Raw!$H:$H,Raw!$A:$A,$B$4,Raw!$G:$G,Month!BN$5,Raw!$C:$C,Month!$A21),SUMIFS(Raw!$H:$H,Raw!$A:$A,$B$4,Raw!$G:$G,Month!BN$5,Raw!$E:$E,Month!$A21))))</f>
        <v>90</v>
      </c>
      <c r="BO21" s="58">
        <f>IF($B21="","",IF($C21="Region",SUMIFS(Raw!$H:$H,Raw!$A:$A,$B$4,Raw!$G:$G,Month!BO$5,Raw!#REF!,Month!$A21),IF($C21="Provider",SUMIFS(Raw!$H:$H,Raw!$A:$A,$B$4,Raw!$G:$G,Month!BO$5,Raw!$C:$C,Month!$A21),SUMIFS(Raw!$H:$H,Raw!$A:$A,$B$4,Raw!$G:$G,Month!BO$5,Raw!$E:$E,Month!$A21))))</f>
        <v>1492</v>
      </c>
      <c r="BP21" s="58">
        <f>IF($B21="","",IF($C21="Region",SUMIFS(Raw!$H:$H,Raw!$A:$A,$B$4,Raw!$G:$G,Month!BP$5,Raw!#REF!,Month!$A21),IF($C21="Provider",SUMIFS(Raw!$H:$H,Raw!$A:$A,$B$4,Raw!$G:$G,Month!BP$5,Raw!$C:$C,Month!$A21),SUMIFS(Raw!$H:$H,Raw!$A:$A,$B$4,Raw!$G:$G,Month!BP$5,Raw!$E:$E,Month!$A21))))</f>
        <v>4842238</v>
      </c>
      <c r="BQ21" s="58">
        <f>IF($B21="","",IF($C21="Region",SUMIFS(Raw!$H:$H,Raw!$A:$A,$B$4,Raw!$G:$G,Month!BQ$5,Raw!#REF!,Month!$A21),IF($C21="Provider",SUMIFS(Raw!$H:$H,Raw!$A:$A,$B$4,Raw!$G:$G,Month!BQ$5,Raw!$C:$C,Month!$A21),SUMIFS(Raw!$H:$H,Raw!$A:$A,$B$4,Raw!$G:$G,Month!BQ$5,Raw!$E:$E,Month!$A21))))</f>
        <v>2504</v>
      </c>
      <c r="BR21" s="58">
        <f>IF($B21="","",IF($C21="Region",SUMIFS(Raw!$H:$H,Raw!$A:$A,$B$4,Raw!$G:$G,Month!BR$5,Raw!#REF!,Month!$A21),IF($C21="Provider",SUMIFS(Raw!$H:$H,Raw!$A:$A,$B$4,Raw!$G:$G,Month!BR$5,Raw!$C:$C,Month!$A21),SUMIFS(Raw!$H:$H,Raw!$A:$A,$B$4,Raw!$G:$G,Month!BR$5,Raw!$E:$E,Month!$A21))))</f>
        <v>1655</v>
      </c>
      <c r="BS21" s="58">
        <f>IF($B21="","",IF($C21="Region",SUMIFS(Raw!$H:$H,Raw!$A:$A,$B$4,Raw!$G:$G,Month!BS$5,Raw!#REF!,Month!$A21),IF($C21="Provider",SUMIFS(Raw!$H:$H,Raw!$A:$A,$B$4,Raw!$G:$G,Month!BS$5,Raw!$C:$C,Month!$A21),SUMIFS(Raw!$H:$H,Raw!$A:$A,$B$4,Raw!$G:$G,Month!BS$5,Raw!$E:$E,Month!$A21))))</f>
        <v>60</v>
      </c>
      <c r="BT21" s="58">
        <f>IF($B21="","",IF($C21="Region",SUMIFS(Raw!$H:$H,Raw!$A:$A,$B$4,Raw!$G:$G,Month!BT$5,Raw!#REF!,Month!$A21),IF($C21="Provider",SUMIFS(Raw!$H:$H,Raw!$A:$A,$B$4,Raw!$G:$G,Month!BT$5,Raw!$C:$C,Month!$A21),SUMIFS(Raw!$H:$H,Raw!$A:$A,$B$4,Raw!$G:$G,Month!BT$5,Raw!$E:$E,Month!$A21))))</f>
        <v>548</v>
      </c>
      <c r="BU21" s="58">
        <f>IF($B21="","",IF($C21="Region",SUMIFS(Raw!$H:$H,Raw!$A:$A,$B$4,Raw!$G:$G,Month!BU$5,Raw!#REF!,Month!$A21),IF($C21="Provider",SUMIFS(Raw!$H:$H,Raw!$A:$A,$B$4,Raw!$G:$G,Month!BU$5,Raw!$C:$C,Month!$A21),SUMIFS(Raw!$H:$H,Raw!$A:$A,$B$4,Raw!$G:$G,Month!BU$5,Raw!$E:$E,Month!$A21))))</f>
        <v>10389302</v>
      </c>
      <c r="BV21" s="58">
        <f>IF($B21="","",IF($C21="Region",SUMIFS(Raw!$H:$H,Raw!$A:$A,$B$4,Raw!$G:$G,Month!BV$5,Raw!#REF!,Month!$A21),IF($C21="Provider",SUMIFS(Raw!$H:$H,Raw!$A:$A,$B$4,Raw!$G:$G,Month!BV$5,Raw!$C:$C,Month!$A21),SUMIFS(Raw!$H:$H,Raw!$A:$A,$B$4,Raw!$G:$G,Month!BV$5,Raw!$E:$E,Month!$A21))))</f>
        <v>486</v>
      </c>
      <c r="BW21" s="58">
        <f>IF($B21="","",IF($C21="Region",SUMIFS(Raw!$H:$H,Raw!$A:$A,$B$4,Raw!$G:$G,Month!BW$5,Raw!#REF!,Month!$A21),IF($C21="Provider",SUMIFS(Raw!$H:$H,Raw!$A:$A,$B$4,Raw!$G:$G,Month!BW$5,Raw!$C:$C,Month!$A21),SUMIFS(Raw!$H:$H,Raw!$A:$A,$B$4,Raw!$G:$G,Month!BW$5,Raw!$E:$E,Month!$A21))))</f>
        <v>16131</v>
      </c>
      <c r="BX21" s="58">
        <f>IF($B21="","",IF($C21="Region",SUMIFS(Raw!$H:$H,Raw!$A:$A,$B$4,Raw!$G:$G,Month!BX$5,Raw!#REF!,Month!$A21),IF($C21="Provider",SUMIFS(Raw!$H:$H,Raw!$A:$A,$B$4,Raw!$G:$G,Month!BX$5,Raw!$C:$C,Month!$A21),SUMIFS(Raw!$H:$H,Raw!$A:$A,$B$4,Raw!$G:$G,Month!BX$5,Raw!$E:$E,Month!$A21))))</f>
        <v>8</v>
      </c>
      <c r="BY21" s="58">
        <f>IF($B21="","",IF($C21="Region",SUMIFS(Raw!$H:$H,Raw!$A:$A,$B$4,Raw!$G:$G,Month!BY$5,Raw!#REF!,Month!$A21),IF($C21="Provider",SUMIFS(Raw!$H:$H,Raw!$A:$A,$B$4,Raw!$G:$G,Month!BY$5,Raw!$C:$C,Month!$A21),SUMIFS(Raw!$H:$H,Raw!$A:$A,$B$4,Raw!$G:$G,Month!BY$5,Raw!$E:$E,Month!$A21))))</f>
        <v>13155</v>
      </c>
      <c r="BZ21" s="58">
        <f>IF($B21="","",IF($C21="Region",SUMIFS(Raw!$H:$H,Raw!$A:$A,$B$4,Raw!$G:$G,Month!BZ$5,Raw!#REF!,Month!$A21),IF($C21="Provider",SUMIFS(Raw!$H:$H,Raw!$A:$A,$B$4,Raw!$G:$G,Month!BZ$5,Raw!$C:$C,Month!$A21),SUMIFS(Raw!$H:$H,Raw!$A:$A,$B$4,Raw!$G:$G,Month!BZ$5,Raw!$E:$E,Month!$A21))))</f>
        <v>2643</v>
      </c>
      <c r="CA21" s="58">
        <f>IF($B21="","",IF($C21="Region",SUMIFS(Raw!$H:$H,Raw!$A:$A,$B$4,Raw!$G:$G,Month!CA$5,Raw!#REF!,Month!$A21),IF($C21="Provider",SUMIFS(Raw!$H:$H,Raw!$A:$A,$B$4,Raw!$G:$G,Month!CA$5,Raw!$C:$C,Month!$A21),SUMIFS(Raw!$H:$H,Raw!$A:$A,$B$4,Raw!$G:$G,Month!CA$5,Raw!$E:$E,Month!$A21))))</f>
        <v>2253</v>
      </c>
      <c r="CB21" s="58">
        <f>IF($B21="","",IF($C21="Region",SUMIFS(Raw!$H:$H,Raw!$A:$A,$B$4,Raw!$G:$G,Month!CB$5,Raw!#REF!,Month!$A21),IF($C21="Provider",SUMIFS(Raw!$H:$H,Raw!$A:$A,$B$4,Raw!$G:$G,Month!CB$5,Raw!$C:$C,Month!$A21),SUMIFS(Raw!$H:$H,Raw!$A:$A,$B$4,Raw!$G:$G,Month!CB$5,Raw!$E:$E,Month!$A21))))</f>
        <v>0</v>
      </c>
      <c r="CC21" s="58">
        <f>IF($B21="","",IF($C21="Region",SUMIFS(Raw!$H:$H,Raw!$A:$A,$B$4,Raw!$G:$G,Month!CC$5,Raw!#REF!,Month!$A21),IF($C21="Provider",SUMIFS(Raw!$H:$H,Raw!$A:$A,$B$4,Raw!$G:$G,Month!CC$5,Raw!$C:$C,Month!$A21),SUMIFS(Raw!$H:$H,Raw!$A:$A,$B$4,Raw!$G:$G,Month!CC$5,Raw!$E:$E,Month!$A21))))</f>
        <v>3489</v>
      </c>
      <c r="CD21" s="58">
        <f>IF($B21="","",IF($C21="Region",SUMIFS(Raw!$H:$H,Raw!$A:$A,$B$4,Raw!$G:$G,Month!CD$5,Raw!#REF!,Month!$A21),IF($C21="Provider",SUMIFS(Raw!$H:$H,Raw!$A:$A,$B$4,Raw!$G:$G,Month!CD$5,Raw!$C:$C,Month!$A21),SUMIFS(Raw!$H:$H,Raw!$A:$A,$B$4,Raw!$G:$G,Month!CD$5,Raw!$E:$E,Month!$A21))))</f>
        <v>1821</v>
      </c>
      <c r="CE21" s="58">
        <f>IF($B21="","",IF($C21="Region",SUMIFS(Raw!$H:$H,Raw!$A:$A,$B$4,Raw!$G:$G,Month!CE$5,Raw!#REF!,Month!$A21),IF($C21="Provider",SUMIFS(Raw!$H:$H,Raw!$A:$A,$B$4,Raw!$G:$G,Month!CE$5,Raw!$C:$C,Month!$A21),SUMIFS(Raw!$H:$H,Raw!$A:$A,$B$4,Raw!$G:$G,Month!CE$5,Raw!$E:$E,Month!$A21))))</f>
        <v>218</v>
      </c>
      <c r="CF21" s="58">
        <f>IF($B21="","",IF($C21="Region",SUMIFS(Raw!$H:$H,Raw!$A:$A,$B$4,Raw!$G:$G,Month!CF$5,Raw!#REF!,Month!$A21),IF($C21="Provider",SUMIFS(Raw!$H:$H,Raw!$A:$A,$B$4,Raw!$G:$G,Month!CF$5,Raw!$C:$C,Month!$A21),SUMIFS(Raw!$H:$H,Raw!$A:$A,$B$4,Raw!$G:$G,Month!CF$5,Raw!$E:$E,Month!$A21))))</f>
        <v>128</v>
      </c>
      <c r="CG21" s="58">
        <f>IF($B21="","",IF($C21="Region",SUMIFS(Raw!$H:$H,Raw!$A:$A,$B$4,Raw!$G:$G,Month!CG$5,Raw!#REF!,Month!$A21),IF($C21="Provider",SUMIFS(Raw!$H:$H,Raw!$A:$A,$B$4,Raw!$G:$G,Month!CG$5,Raw!$C:$C,Month!$A21),SUMIFS(Raw!$H:$H,Raw!$A:$A,$B$4,Raw!$G:$G,Month!CG$5,Raw!$E:$E,Month!$A21))))</f>
        <v>976</v>
      </c>
      <c r="CH21" s="58">
        <f>IF($B21="","",IF($C21="Region",SUMIFS(Raw!$H:$H,Raw!$A:$A,$B$4,Raw!$G:$G,Month!CH$5,Raw!#REF!,Month!$A21),IF($C21="Provider",SUMIFS(Raw!$H:$H,Raw!$A:$A,$B$4,Raw!$G:$G,Month!CH$5,Raw!$C:$C,Month!$A21),SUMIFS(Raw!$H:$H,Raw!$A:$A,$B$4,Raw!$G:$G,Month!CH$5,Raw!$E:$E,Month!$A21))))</f>
        <v>209</v>
      </c>
      <c r="CI21" s="58">
        <f>IF($B21="","",IF($C21="Region",SUMIFS(Raw!$H:$H,Raw!$A:$A,$B$4,Raw!$G:$G,Month!CI$5,Raw!#REF!,Month!$A21),IF($C21="Provider",SUMIFS(Raw!$H:$H,Raw!$A:$A,$B$4,Raw!$G:$G,Month!CI$5,Raw!$C:$C,Month!$A21),SUMIFS(Raw!$H:$H,Raw!$A:$A,$B$4,Raw!$G:$G,Month!CI$5,Raw!$E:$E,Month!$A21))))</f>
        <v>2</v>
      </c>
      <c r="CJ21" s="58">
        <f>IF($B21="","",IF($C21="Region",SUMIFS(Raw!$H:$H,Raw!$A:$A,$B$4,Raw!$G:$G,Month!CJ$5,Raw!#REF!,Month!$A21),IF($C21="Provider",SUMIFS(Raw!$H:$H,Raw!$A:$A,$B$4,Raw!$G:$G,Month!CJ$5,Raw!$C:$C,Month!$A21),SUMIFS(Raw!$H:$H,Raw!$A:$A,$B$4,Raw!$G:$G,Month!CJ$5,Raw!$E:$E,Month!$A21))))</f>
        <v>0</v>
      </c>
      <c r="CK21" s="58">
        <f>IF($B21="","",IF($C21="Region",SUMIFS(Raw!$H:$H,Raw!$A:$A,$B$4,Raw!$G:$G,Month!CK$5,Raw!#REF!,Month!$A21),IF($C21="Provider",SUMIFS(Raw!$H:$H,Raw!$A:$A,$B$4,Raw!$G:$G,Month!CK$5,Raw!$C:$C,Month!$A21),SUMIFS(Raw!$H:$H,Raw!$A:$A,$B$4,Raw!$G:$G,Month!CK$5,Raw!$E:$E,Month!$A21))))</f>
        <v>0</v>
      </c>
      <c r="CL21" s="58">
        <f>IF($B21="","",IF($C21="Region",SUMIFS(Raw!$H:$H,Raw!$A:$A,$B$4,Raw!$G:$G,Month!CL$5,Raw!#REF!,Month!$A21),IF($C21="Provider",SUMIFS(Raw!$H:$H,Raw!$A:$A,$B$4,Raw!$G:$G,Month!CL$5,Raw!$C:$C,Month!$A21),SUMIFS(Raw!$H:$H,Raw!$A:$A,$B$4,Raw!$G:$G,Month!CL$5,Raw!$E:$E,Month!$A21))))</f>
        <v>0</v>
      </c>
      <c r="CM21" s="58">
        <f>IF($B21="","",IF($C21="Region",SUMIFS(Raw!$H:$H,Raw!$A:$A,$B$4,Raw!$G:$G,Month!CM$5,Raw!#REF!,Month!$A21),IF($C21="Provider",SUMIFS(Raw!$H:$H,Raw!$A:$A,$B$4,Raw!$G:$G,Month!CM$5,Raw!$C:$C,Month!$A21),SUMIFS(Raw!$H:$H,Raw!$A:$A,$B$4,Raw!$G:$G,Month!CM$5,Raw!$E:$E,Month!$A21))))</f>
        <v>485</v>
      </c>
      <c r="CN21" s="58">
        <f>IF($B21="","",IF($C21="Region",SUMIFS(Raw!$H:$H,Raw!$A:$A,$B$4,Raw!$G:$G,Month!CN$5,Raw!#REF!,Month!$A21),IF($C21="Provider",SUMIFS(Raw!$H:$H,Raw!$A:$A,$B$4,Raw!$G:$G,Month!CN$5,Raw!$C:$C,Month!$A21),SUMIFS(Raw!$H:$H,Raw!$A:$A,$B$4,Raw!$G:$G,Month!CN$5,Raw!$E:$E,Month!$A21))))</f>
        <v>2</v>
      </c>
      <c r="CO21" s="58">
        <f>IF($B21="","",IF($C21="Region",SUMIFS(Raw!$H:$H,Raw!$A:$A,$B$4,Raw!$G:$G,Month!CO$5,Raw!#REF!,Month!$A21),IF($C21="Provider",SUMIFS(Raw!$H:$H,Raw!$A:$A,$B$4,Raw!$G:$G,Month!CO$5,Raw!$C:$C,Month!$A21),SUMIFS(Raw!$H:$H,Raw!$A:$A,$B$4,Raw!$G:$G,Month!CO$5,Raw!$E:$E,Month!$A21))))</f>
        <v>456</v>
      </c>
      <c r="CP21" s="58">
        <f>IF($B21="","",IF($C21="Region",SUMIFS(Raw!$H:$H,Raw!$A:$A,$B$4,Raw!$G:$G,Month!CP$5,Raw!#REF!,Month!$A21),IF($C21="Provider",SUMIFS(Raw!$H:$H,Raw!$A:$A,$B$4,Raw!$G:$G,Month!CP$5,Raw!$C:$C,Month!$A21),SUMIFS(Raw!$H:$H,Raw!$A:$A,$B$4,Raw!$G:$G,Month!CP$5,Raw!$E:$E,Month!$A21))))</f>
        <v>440</v>
      </c>
      <c r="CQ21" s="58">
        <f>IF($B21="","",IF($C21="Region",SUMIFS(Raw!$H:$H,Raw!$A:$A,$B$4,Raw!$G:$G,Month!CQ$5,Raw!#REF!,Month!$A21),IF($C21="Provider",SUMIFS(Raw!$H:$H,Raw!$A:$A,$B$4,Raw!$G:$G,Month!CQ$5,Raw!$C:$C,Month!$A21),SUMIFS(Raw!$H:$H,Raw!$A:$A,$B$4,Raw!$G:$G,Month!CQ$5,Raw!$E:$E,Month!$A21))))</f>
        <v>0</v>
      </c>
      <c r="CR21" s="58">
        <f>IF($B21="","",IF($C21="Region",SUMIFS(Raw!$H:$H,Raw!$A:$A,$B$4,Raw!$G:$G,Month!CR$5,Raw!#REF!,Month!$A21),IF($C21="Provider",SUMIFS(Raw!$H:$H,Raw!$A:$A,$B$4,Raw!$G:$G,Month!CR$5,Raw!$C:$C,Month!$A21),SUMIFS(Raw!$H:$H,Raw!$A:$A,$B$4,Raw!$G:$G,Month!CR$5,Raw!$E:$E,Month!$A21))))</f>
        <v>0</v>
      </c>
      <c r="CS21" s="58">
        <f>IF($B21="","",IF($C21="Region",SUMIFS(Raw!$H:$H,Raw!$A:$A,$B$4,Raw!$G:$G,Month!CS$5,Raw!#REF!,Month!$A21),IF($C21="Provider",SUMIFS(Raw!$H:$H,Raw!$A:$A,$B$4,Raw!$G:$G,Month!CS$5,Raw!$C:$C,Month!$A21),SUMIFS(Raw!$H:$H,Raw!$A:$A,$B$4,Raw!$G:$G,Month!CS$5,Raw!$E:$E,Month!$A21))))</f>
        <v>577</v>
      </c>
      <c r="CT21" s="58">
        <f>IF($B21="","",IF($C21="Region",SUMIFS(Raw!$H:$H,Raw!$A:$A,$B$4,Raw!$G:$G,Month!CT$5,Raw!#REF!,Month!$A21),IF($C21="Provider",SUMIFS(Raw!$H:$H,Raw!$A:$A,$B$4,Raw!$G:$G,Month!CT$5,Raw!$C:$C,Month!$A21),SUMIFS(Raw!$H:$H,Raw!$A:$A,$B$4,Raw!$G:$G,Month!CT$5,Raw!$E:$E,Month!$A21))))</f>
        <v>514</v>
      </c>
      <c r="CU21" s="58">
        <f>IF($B21="","",IF($C21="Region",SUMIFS(Raw!$H:$H,Raw!$A:$A,$B$4,Raw!$G:$G,Month!CU$5,Raw!#REF!,Month!$A21),IF($C21="Provider",SUMIFS(Raw!$H:$H,Raw!$A:$A,$B$4,Raw!$G:$G,Month!CU$5,Raw!$C:$C,Month!$A21),SUMIFS(Raw!$H:$H,Raw!$A:$A,$B$4,Raw!$G:$G,Month!CU$5,Raw!$E:$E,Month!$A21))))</f>
        <v>966</v>
      </c>
      <c r="CV21" s="58">
        <f>IF($B21="","",IF($C21="Region",SUMIFS(Raw!$H:$H,Raw!$A:$A,$B$4,Raw!$G:$G,Month!CV$5,Raw!#REF!,Month!$A21),IF($C21="Provider",SUMIFS(Raw!$H:$H,Raw!$A:$A,$B$4,Raw!$G:$G,Month!CV$5,Raw!$C:$C,Month!$A21),SUMIFS(Raw!$H:$H,Raw!$A:$A,$B$4,Raw!$G:$G,Month!CV$5,Raw!$E:$E,Month!$A21))))</f>
        <v>851</v>
      </c>
      <c r="CW21" s="58">
        <f>IF($B21="","",IF($C21="Region",SUMIFS(Raw!$H:$H,Raw!$A:$A,$B$4,Raw!$G:$G,Month!CW$5,Raw!#REF!,Month!$A21),IF($C21="Provider",SUMIFS(Raw!$H:$H,Raw!$A:$A,$B$4,Raw!$G:$G,Month!CW$5,Raw!$C:$C,Month!$A21),SUMIFS(Raw!$H:$H,Raw!$A:$A,$B$4,Raw!$G:$G,Month!CW$5,Raw!$E:$E,Month!$A21))))</f>
        <v>581</v>
      </c>
      <c r="CX21" s="58">
        <f>IF($B21="","",IF($C21="Region",SUMIFS(Raw!$H:$H,Raw!$A:$A,$B$4,Raw!$G:$G,Month!CX$5,Raw!#REF!,Month!$A21),IF($C21="Provider",SUMIFS(Raw!$H:$H,Raw!$A:$A,$B$4,Raw!$G:$G,Month!CX$5,Raw!$C:$C,Month!$A21),SUMIFS(Raw!$H:$H,Raw!$A:$A,$B$4,Raw!$G:$G,Month!CX$5,Raw!$E:$E,Month!$A21))))</f>
        <v>420</v>
      </c>
      <c r="CY21" s="58">
        <f>IF($B21="","",IF($C21="Region",SUMIFS(Raw!$H:$H,Raw!$A:$A,$B$4,Raw!$G:$G,Month!CY$5,Raw!#REF!,Month!$A21),IF($C21="Provider",SUMIFS(Raw!$H:$H,Raw!$A:$A,$B$4,Raw!$G:$G,Month!CY$5,Raw!$C:$C,Month!$A21),SUMIFS(Raw!$H:$H,Raw!$A:$A,$B$4,Raw!$G:$G,Month!CY$5,Raw!$E:$E,Month!$A21))))</f>
        <v>27</v>
      </c>
      <c r="CZ21" s="58">
        <f>IF($B21="","",IF($C21="Region",SUMIFS(Raw!$H:$H,Raw!$A:$A,$B$4,Raw!$G:$G,Month!CZ$5,Raw!#REF!,Month!$A21),IF($C21="Provider",SUMIFS(Raw!$H:$H,Raw!$A:$A,$B$4,Raw!$G:$G,Month!CZ$5,Raw!$C:$C,Month!$A21),SUMIFS(Raw!$H:$H,Raw!$A:$A,$B$4,Raw!$G:$G,Month!CZ$5,Raw!$E:$E,Month!$A21))))</f>
        <v>0</v>
      </c>
      <c r="DA21" s="58">
        <f>IF($B21="","",IF($C21="Region",SUMIFS(Raw!$H:$H,Raw!$A:$A,$B$4,Raw!$G:$G,Month!DA$5,Raw!#REF!,Month!$A21),IF($C21="Provider",SUMIFS(Raw!$H:$H,Raw!$A:$A,$B$4,Raw!$G:$G,Month!DA$5,Raw!$C:$C,Month!$A21),SUMIFS(Raw!$H:$H,Raw!$A:$A,$B$4,Raw!$G:$G,Month!DA$5,Raw!$E:$E,Month!$A21))))</f>
        <v>48</v>
      </c>
      <c r="DB21" s="58">
        <f>IF($B21="","",IF($C21="Region",SUMIFS(Raw!$H:$H,Raw!$A:$A,$B$4,Raw!$G:$G,Month!DB$5,Raw!#REF!,Month!$A21),IF($C21="Provider",SUMIFS(Raw!$H:$H,Raw!$A:$A,$B$4,Raw!$G:$G,Month!DB$5,Raw!$C:$C,Month!$A21),SUMIFS(Raw!$H:$H,Raw!$A:$A,$B$4,Raw!$G:$G,Month!DB$5,Raw!$E:$E,Month!$A21))))</f>
        <v>24</v>
      </c>
      <c r="DC21" s="58">
        <f>IF($B21="","",IF($C21="Region",SUMIFS(Raw!$H:$H,Raw!$A:$A,$B$4,Raw!$G:$G,Month!DC$5,Raw!#REF!,Month!$A21),IF($C21="Provider",SUMIFS(Raw!$H:$H,Raw!$A:$A,$B$4,Raw!$G:$G,Month!DC$5,Raw!$C:$C,Month!$A21),SUMIFS(Raw!$H:$H,Raw!$A:$A,$B$4,Raw!$G:$G,Month!DC$5,Raw!$E:$E,Month!$A21))))</f>
        <v>3</v>
      </c>
      <c r="DD21" s="58">
        <f>IF($B21="","",IF($C21="Region",SUMIFS(Raw!$H:$H,Raw!$A:$A,$B$4,Raw!$G:$G,Month!DD$5,Raw!#REF!,Month!$A21),IF($C21="Provider",SUMIFS(Raw!$H:$H,Raw!$A:$A,$B$4,Raw!$G:$G,Month!DD$5,Raw!$C:$C,Month!$A21),SUMIFS(Raw!$H:$H,Raw!$A:$A,$B$4,Raw!$G:$G,Month!DD$5,Raw!$E:$E,Month!$A21))))</f>
        <v>0</v>
      </c>
      <c r="DE21" s="58">
        <f>IF($B21="","",IF($C21="Region",SUMIFS(Raw!$H:$H,Raw!$A:$A,$B$4,Raw!$G:$G,Month!DE$5,Raw!#REF!,Month!$A21),IF($C21="Provider",SUMIFS(Raw!$H:$H,Raw!$A:$A,$B$4,Raw!$G:$G,Month!DE$5,Raw!$C:$C,Month!$A21),SUMIFS(Raw!$H:$H,Raw!$A:$A,$B$4,Raw!$G:$G,Month!DE$5,Raw!$E:$E,Month!$A21))))</f>
        <v>6</v>
      </c>
      <c r="DF21" s="58">
        <f>IF($B21="","",IF($C21="Region",SUMIFS(Raw!$H:$H,Raw!$A:$A,$B$4,Raw!$G:$G,Month!DF$5,Raw!#REF!,Month!$A21),IF($C21="Provider",SUMIFS(Raw!$H:$H,Raw!$A:$A,$B$4,Raw!$G:$G,Month!DF$5,Raw!$C:$C,Month!$A21),SUMIFS(Raw!$H:$H,Raw!$A:$A,$B$4,Raw!$G:$G,Month!DF$5,Raw!$E:$E,Month!$A21))))</f>
        <v>1</v>
      </c>
      <c r="DG21" s="58">
        <f>IF($B21="","",IF($C21="Region",SUMIFS(Raw!$H:$H,Raw!$A:$A,$B$4,Raw!$G:$G,Month!DG$5,Raw!#REF!,Month!$A21),IF($C21="Provider",SUMIFS(Raw!$H:$H,Raw!$A:$A,$B$4,Raw!$G:$G,Month!DG$5,Raw!$C:$C,Month!$A21),SUMIFS(Raw!$H:$H,Raw!$A:$A,$B$4,Raw!$G:$G,Month!DG$5,Raw!$E:$E,Month!$A21))))</f>
        <v>0</v>
      </c>
      <c r="DH21" s="58">
        <f>IF($B21="","",IF($C21="Region",SUMIFS(Raw!$H:$H,Raw!$A:$A,$B$4,Raw!$G:$G,Month!DH$5,Raw!#REF!,Month!$A21),IF($C21="Provider",SUMIFS(Raw!$H:$H,Raw!$A:$A,$B$4,Raw!$G:$G,Month!DH$5,Raw!$C:$C,Month!$A21),SUMIFS(Raw!$H:$H,Raw!$A:$A,$B$4,Raw!$G:$G,Month!DH$5,Raw!$E:$E,Month!$A21))))</f>
        <v>0</v>
      </c>
      <c r="DI21" s="58">
        <f>IF($B21="","",IF($C21="Region",SUMIFS(Raw!$H:$H,Raw!$A:$A,$B$4,Raw!$G:$G,Month!DI$5,Raw!#REF!,Month!$A21),IF($C21="Provider",SUMIFS(Raw!$H:$H,Raw!$A:$A,$B$4,Raw!$G:$G,Month!DI$5,Raw!$C:$C,Month!$A21),SUMIFS(Raw!$H:$H,Raw!$A:$A,$B$4,Raw!$G:$G,Month!DI$5,Raw!$E:$E,Month!$A21))))</f>
        <v>82</v>
      </c>
      <c r="DJ21" s="58">
        <f>IF($B21="","",IF($C21="Region",SUMIFS(Raw!$H:$H,Raw!$A:$A,$B$4,Raw!$G:$G,Month!DJ$5,Raw!#REF!,Month!$A21),IF($C21="Provider",SUMIFS(Raw!$H:$H,Raw!$A:$A,$B$4,Raw!$G:$G,Month!DJ$5,Raw!$C:$C,Month!$A21),SUMIFS(Raw!$H:$H,Raw!$A:$A,$B$4,Raw!$G:$G,Month!DJ$5,Raw!$E:$E,Month!$A21))))</f>
        <v>23</v>
      </c>
      <c r="DK21" s="58">
        <f>IF($B21="","",IF($C21="Region",SUMIFS(Raw!$H:$H,Raw!$A:$A,$B$4,Raw!$G:$G,Month!DK$5,Raw!#REF!,Month!$A21),IF($C21="Provider",SUMIFS(Raw!$H:$H,Raw!$A:$A,$B$4,Raw!$G:$G,Month!DK$5,Raw!$C:$C,Month!$A21),SUMIFS(Raw!$H:$H,Raw!$A:$A,$B$4,Raw!$G:$G,Month!DK$5,Raw!$E:$E,Month!$A21))))</f>
        <v>7</v>
      </c>
      <c r="DL21" s="58">
        <f>IF($B21="","",IF($C21="Region",SUMIFS(Raw!$H:$H,Raw!$A:$A,$B$4,Raw!$G:$G,Month!DL$5,Raw!#REF!,Month!$A21),IF($C21="Provider",SUMIFS(Raw!$H:$H,Raw!$A:$A,$B$4,Raw!$G:$G,Month!DL$5,Raw!$C:$C,Month!$A21),SUMIFS(Raw!$H:$H,Raw!$A:$A,$B$4,Raw!$G:$G,Month!DL$5,Raw!$E:$E,Month!$A21))))</f>
        <v>0</v>
      </c>
      <c r="DM21" s="58">
        <f>IF($B21="","",IF($C21="Region",SUMIFS(Raw!$H:$H,Raw!$A:$A,$B$4,Raw!$G:$G,Month!DM$5,Raw!#REF!,Month!$A21),IF($C21="Provider",SUMIFS(Raw!$H:$H,Raw!$A:$A,$B$4,Raw!$G:$G,Month!DM$5,Raw!$C:$C,Month!$A21),SUMIFS(Raw!$H:$H,Raw!$A:$A,$B$4,Raw!$G:$G,Month!DM$5,Raw!$E:$E,Month!$A21))))</f>
        <v>0</v>
      </c>
      <c r="DN21" s="58">
        <f>IF($B21="","",IF($C21="Region",SUMIFS(Raw!$H:$H,Raw!$A:$A,$B$4,Raw!$G:$G,Month!DN$5,Raw!#REF!,Month!$A21),IF($C21="Provider",SUMIFS(Raw!$H:$H,Raw!$A:$A,$B$4,Raw!$G:$G,Month!DN$5,Raw!$C:$C,Month!$A21),SUMIFS(Raw!$H:$H,Raw!$A:$A,$B$4,Raw!$G:$G,Month!DN$5,Raw!$E:$E,Month!$A21))))</f>
        <v>0</v>
      </c>
    </row>
    <row r="22" spans="1:118" ht="14.5" x14ac:dyDescent="0.25">
      <c r="A22" s="5" t="str">
        <f>IF(Refs!A16="","",Refs!A16)</f>
        <v>NNJ</v>
      </c>
      <c r="B22" s="23" t="str">
        <f>IF(Refs!B16="","",Refs!B16)</f>
        <v>DHU</v>
      </c>
      <c r="C22" s="13" t="str">
        <f>IF(Refs!D16="","",Refs!D16)</f>
        <v>Provider</v>
      </c>
      <c r="D22" s="58">
        <f>IF($B22="","",IF($C22="Region",SUMIFS(Raw!$H:$H,Raw!$A:$A,$B$4,Raw!$G:$G,Month!D$5,Raw!#REF!,Month!$A22),IF($C22="Provider",SUMIFS(Raw!$H:$H,Raw!$A:$A,$B$4,Raw!$G:$G,Month!D$5,Raw!$C:$C,Month!$A22),SUMIFS(Raw!$H:$H,Raw!$A:$A,$B$4,Raw!$G:$G,Month!D$5,Raw!$E:$E,Month!$A22))))</f>
        <v>37367</v>
      </c>
      <c r="E22" s="58">
        <f>IF($B22="","",IF($C22="Region",SUMIFS(Raw!$H:$H,Raw!$A:$A,$B$4,Raw!$G:$G,Month!E$5,Raw!#REF!,Month!$A22),IF($C22="Provider",SUMIFS(Raw!$H:$H,Raw!$A:$A,$B$4,Raw!$G:$G,Month!E$5,Raw!$C:$C,Month!$A22),SUMIFS(Raw!$H:$H,Raw!$A:$A,$B$4,Raw!$G:$G,Month!E$5,Raw!$E:$E,Month!$A22))))</f>
        <v>33469</v>
      </c>
      <c r="F22" s="58">
        <f>IF($B22="","",IF($C22="Region",SUMIFS(Raw!$H:$H,Raw!$A:$A,$B$4,Raw!$G:$G,Month!F$5,Raw!#REF!,Month!$A22),IF($C22="Provider",SUMIFS(Raw!$H:$H,Raw!$A:$A,$B$4,Raw!$G:$G,Month!F$5,Raw!$C:$C,Month!$A22),SUMIFS(Raw!$H:$H,Raw!$A:$A,$B$4,Raw!$G:$G,Month!F$5,Raw!$E:$E,Month!$A22))))</f>
        <v>34384</v>
      </c>
      <c r="G22" s="58">
        <f>IF($B22="","",IF($C22="Region",SUMIFS(Raw!$H:$H,Raw!$A:$A,$B$4,Raw!$G:$G,Month!G$5,Raw!#REF!,Month!$A22),IF($C22="Provider",SUMIFS(Raw!$H:$H,Raw!$A:$A,$B$4,Raw!$G:$G,Month!G$5,Raw!$C:$C,Month!$A22),SUMIFS(Raw!$H:$H,Raw!$A:$A,$B$4,Raw!$G:$G,Month!G$5,Raw!$E:$E,Month!$A22))))</f>
        <v>0</v>
      </c>
      <c r="H22" s="58">
        <f>IF($B22="","",IF($C22="Region",SUMIFS(Raw!$H:$H,Raw!$A:$A,$B$4,Raw!$G:$G,Month!H$5,Raw!#REF!,Month!$A22),IF($C22="Provider",SUMIFS(Raw!$H:$H,Raw!$A:$A,$B$4,Raw!$G:$G,Month!H$5,Raw!$C:$C,Month!$A22),SUMIFS(Raw!$H:$H,Raw!$A:$A,$B$4,Raw!$G:$G,Month!H$5,Raw!$E:$E,Month!$A22))))</f>
        <v>407</v>
      </c>
      <c r="I22" s="58">
        <f>IF($B22="","",IF($C22="Region",SUMIFS(Raw!$H:$H,Raw!$A:$A,$B$4,Raw!$G:$G,Month!I$5,Raw!#REF!,Month!$A22),IF($C22="Provider",SUMIFS(Raw!$H:$H,Raw!$A:$A,$B$4,Raw!$G:$G,Month!I$5,Raw!$C:$C,Month!$A22),SUMIFS(Raw!$H:$H,Raw!$A:$A,$B$4,Raw!$G:$G,Month!I$5,Raw!$E:$E,Month!$A22))))</f>
        <v>10722</v>
      </c>
      <c r="J22" s="58">
        <f>IF($B22="","",IF($C22="Region",SUMIFS(Raw!$H:$H,Raw!$A:$A,$B$4,Raw!$G:$G,Month!J$5,Raw!#REF!,Month!$A22),IF($C22="Provider",SUMIFS(Raw!$H:$H,Raw!$A:$A,$B$4,Raw!$G:$G,Month!J$5,Raw!$C:$C,Month!$A22),SUMIFS(Raw!$H:$H,Raw!$A:$A,$B$4,Raw!$G:$G,Month!J$5,Raw!$E:$E,Month!$A22))))</f>
        <v>31717</v>
      </c>
      <c r="K22" s="58">
        <f>IF($B22="","",IF($C22="Region",SUMIFS(Raw!$H:$H,Raw!$A:$A,$B$4,Raw!$G:$G,Month!K$5,Raw!#REF!,Month!$A22),IF($C22="Provider",SUMIFS(Raw!$H:$H,Raw!$A:$A,$B$4,Raw!$G:$G,Month!K$5,Raw!$C:$C,Month!$A22),SUMIFS(Raw!$H:$H,Raw!$A:$A,$B$4,Raw!$G:$G,Month!K$5,Raw!$E:$E,Month!$A22))))</f>
        <v>305</v>
      </c>
      <c r="L22" s="58">
        <f>IF($B22="","",IF($C22="Region",SUMIFS(Raw!$H:$H,Raw!$A:$A,$B$4,Raw!$G:$G,Month!L$5,Raw!#REF!,Month!$A22),IF($C22="Provider",SUMIFS(Raw!$H:$H,Raw!$A:$A,$B$4,Raw!$G:$G,Month!L$5,Raw!$C:$C,Month!$A22),SUMIFS(Raw!$H:$H,Raw!$A:$A,$B$4,Raw!$G:$G,Month!L$5,Raw!$E:$E,Month!$A22))))</f>
        <v>149</v>
      </c>
      <c r="M22" s="58">
        <f>IF($B22="","",IF($C22="Region",SUMIFS(Raw!$H:$H,Raw!$A:$A,$B$4,Raw!$G:$G,Month!M$5,Raw!#REF!,Month!$A22),IF($C22="Provider",SUMIFS(Raw!$H:$H,Raw!$A:$A,$B$4,Raw!$G:$G,Month!M$5,Raw!$C:$C,Month!$A22),SUMIFS(Raw!$H:$H,Raw!$A:$A,$B$4,Raw!$G:$G,Month!M$5,Raw!$E:$E,Month!$A22))))</f>
        <v>153</v>
      </c>
      <c r="N22" s="58">
        <f>IF($B22="","",IF($C22="Region",SUMIFS(Raw!$H:$H,Raw!$A:$A,$B$4,Raw!$G:$G,Month!N$5,Raw!#REF!,Month!$A22),IF($C22="Provider",SUMIFS(Raw!$H:$H,Raw!$A:$A,$B$4,Raw!$G:$G,Month!N$5,Raw!$C:$C,Month!$A22),SUMIFS(Raw!$H:$H,Raw!$A:$A,$B$4,Raw!$G:$G,Month!N$5,Raw!$E:$E,Month!$A22))))</f>
        <v>0</v>
      </c>
      <c r="O22" s="58">
        <f>IF($B22="","",IF($C22="Region",SUMIFS(Raw!$H:$H,Raw!$A:$A,$B$4,Raw!$G:$G,Month!O$5,Raw!#REF!,Month!$A22),IF($C22="Provider",SUMIFS(Raw!$H:$H,Raw!$A:$A,$B$4,Raw!$G:$G,Month!O$5,Raw!$C:$C,Month!$A22),SUMIFS(Raw!$H:$H,Raw!$A:$A,$B$4,Raw!$G:$G,Month!O$5,Raw!$E:$E,Month!$A22))))</f>
        <v>439854</v>
      </c>
      <c r="P22" s="201"/>
      <c r="Q22" s="201"/>
      <c r="R22" s="58">
        <f>IF($B22="","",IF($C22="Region",SUMIFS(Raw!$H:$H,Raw!$A:$A,$B$4,Raw!$G:$G,Month!R$5,Raw!#REF!,Month!$A22),IF($C22="Provider",SUMIFS(Raw!$H:$H,Raw!$A:$A,$B$4,Raw!$G:$G,Month!R$5,Raw!$C:$C,Month!$A22),SUMIFS(Raw!$H:$H,Raw!$A:$A,$B$4,Raw!$G:$G,Month!R$5,Raw!$E:$E,Month!$A22))))</f>
        <v>20413</v>
      </c>
      <c r="S22" s="58">
        <f>IF($B22="","",IF($C22="Region",SUMIFS(Raw!$H:$H,Raw!$A:$A,$B$4,Raw!$G:$G,Month!S$5,Raw!#REF!,Month!$A22),IF($C22="Provider",SUMIFS(Raw!$H:$H,Raw!$A:$A,$B$4,Raw!$G:$G,Month!S$5,Raw!$C:$C,Month!$A22),SUMIFS(Raw!$H:$H,Raw!$A:$A,$B$4,Raw!$G:$G,Month!S$5,Raw!$E:$E,Month!$A22))))</f>
        <v>9184</v>
      </c>
      <c r="T22" s="58">
        <f>IF($B22="","",IF($C22="Region",SUMIFS(Raw!$H:$H,Raw!$A:$A,$B$4,Raw!$G:$G,Month!T$5,Raw!#REF!,Month!$A22),IF($C22="Provider",SUMIFS(Raw!$H:$H,Raw!$A:$A,$B$4,Raw!$G:$G,Month!T$5,Raw!$C:$C,Month!$A22),SUMIFS(Raw!$H:$H,Raw!$A:$A,$B$4,Raw!$G:$G,Month!T$5,Raw!$E:$E,Month!$A22))))</f>
        <v>31349301</v>
      </c>
      <c r="U22" s="58">
        <f>IF($B22="","",IF($C22="Region",SUMIFS(Raw!$H:$H,Raw!$A:$A,$B$4,Raw!$G:$G,Month!U$5,Raw!#REF!,Month!$A22),IF($C22="Provider",SUMIFS(Raw!$H:$H,Raw!$A:$A,$B$4,Raw!$G:$G,Month!U$5,Raw!$C:$C,Month!$A22),SUMIFS(Raw!$H:$H,Raw!$A:$A,$B$4,Raw!$G:$G,Month!U$5,Raw!$E:$E,Month!$A22))))</f>
        <v>33016</v>
      </c>
      <c r="V22" s="58">
        <f>IF($B22="","",IF($C22="Region",SUMIFS(Raw!$H:$H,Raw!$A:$A,$B$4,Raw!$G:$G,Month!V$5,Raw!#REF!,Month!$A22),IF($C22="Provider",SUMIFS(Raw!$H:$H,Raw!$A:$A,$B$4,Raw!$G:$G,Month!V$5,Raw!$C:$C,Month!$A22),SUMIFS(Raw!$H:$H,Raw!$A:$A,$B$4,Raw!$G:$G,Month!V$5,Raw!$E:$E,Month!$A22))))</f>
        <v>424</v>
      </c>
      <c r="W22" s="58">
        <f>IF($B22="","",IF($C22="Region",SUMIFS(Raw!$H:$H,Raw!$A:$A,$B$4,Raw!$G:$G,Month!W$5,Raw!#REF!,Month!$A22),IF($C22="Provider",SUMIFS(Raw!$H:$H,Raw!$A:$A,$B$4,Raw!$G:$G,Month!W$5,Raw!$C:$C,Month!$A22),SUMIFS(Raw!$H:$H,Raw!$A:$A,$B$4,Raw!$G:$G,Month!W$5,Raw!$E:$E,Month!$A22))))</f>
        <v>18302</v>
      </c>
      <c r="X22" s="58">
        <f>IF($B22="","",IF($C22="Region",SUMIFS(Raw!$H:$H,Raw!$A:$A,$B$4,Raw!$G:$G,Month!X$5,Raw!#REF!,Month!$A22),IF($C22="Provider",SUMIFS(Raw!$H:$H,Raw!$A:$A,$B$4,Raw!$G:$G,Month!X$5,Raw!$C:$C,Month!$A22),SUMIFS(Raw!$H:$H,Raw!$A:$A,$B$4,Raw!$G:$G,Month!X$5,Raw!$E:$E,Month!$A22))))</f>
        <v>10144</v>
      </c>
      <c r="Y22" s="58">
        <f>IF($B22="","",IF($C22="Region",SUMIFS(Raw!$H:$H,Raw!$A:$A,$B$4,Raw!$G:$G,Month!Y$5,Raw!#REF!,Month!$A22),IF($C22="Provider",SUMIFS(Raw!$H:$H,Raw!$A:$A,$B$4,Raw!$G:$G,Month!Y$5,Raw!$C:$C,Month!$A22),SUMIFS(Raw!$H:$H,Raw!$A:$A,$B$4,Raw!$G:$G,Month!Y$5,Raw!$E:$E,Month!$A22))))</f>
        <v>482</v>
      </c>
      <c r="Z22" s="58">
        <f>IF($B22="","",IF($C22="Region",SUMIFS(Raw!$H:$H,Raw!$A:$A,$B$4,Raw!$G:$G,Month!Z$5,Raw!#REF!,Month!$A22),IF($C22="Provider",SUMIFS(Raw!$H:$H,Raw!$A:$A,$B$4,Raw!$G:$G,Month!Z$5,Raw!$C:$C,Month!$A22),SUMIFS(Raw!$H:$H,Raw!$A:$A,$B$4,Raw!$G:$G,Month!Z$5,Raw!$E:$E,Month!$A22))))</f>
        <v>3664</v>
      </c>
      <c r="AA22" s="58">
        <f>IF($B22="","",IF($C22="Region",SUMIFS(Raw!$H:$H,Raw!$A:$A,$B$4,Raw!$G:$G,Month!AA$5,Raw!#REF!,Month!$A22),IF($C22="Provider",SUMIFS(Raw!$H:$H,Raw!$A:$A,$B$4,Raw!$G:$G,Month!AA$5,Raw!$C:$C,Month!$A22),SUMIFS(Raw!$H:$H,Raw!$A:$A,$B$4,Raw!$G:$G,Month!AA$5,Raw!$E:$E,Month!$A22))))</f>
        <v>14276</v>
      </c>
      <c r="AB22" s="58">
        <f>IF($B22="","",IF($C22="Region",SUMIFS(Raw!$H:$H,Raw!$A:$A,$B$4,Raw!$G:$G,Month!AB$5,Raw!#REF!,Month!$A22),IF($C22="Provider",SUMIFS(Raw!$H:$H,Raw!$A:$A,$B$4,Raw!$G:$G,Month!AB$5,Raw!$C:$C,Month!$A22),SUMIFS(Raw!$H:$H,Raw!$A:$A,$B$4,Raw!$G:$G,Month!AB$5,Raw!$E:$E,Month!$A22))))</f>
        <v>1952</v>
      </c>
      <c r="AC22" s="58">
        <f>IF($B22="","",IF($C22="Region",SUMIFS(Raw!$H:$H,Raw!$A:$A,$B$4,Raw!$G:$G,Month!AC$5,Raw!#REF!,Month!$A22),IF($C22="Provider",SUMIFS(Raw!$H:$H,Raw!$A:$A,$B$4,Raw!$G:$G,Month!AC$5,Raw!$C:$C,Month!$A22),SUMIFS(Raw!$H:$H,Raw!$A:$A,$B$4,Raw!$G:$G,Month!AC$5,Raw!$E:$E,Month!$A22))))</f>
        <v>771</v>
      </c>
      <c r="AD22" s="58">
        <f>IF($B22="","",IF($C22="Region",SUMIFS(Raw!$H:$H,Raw!$A:$A,$B$4,Raw!$G:$G,Month!AD$5,Raw!#REF!,Month!$A22),IF($C22="Provider",SUMIFS(Raw!$H:$H,Raw!$A:$A,$B$4,Raw!$G:$G,Month!AD$5,Raw!$C:$C,Month!$A22),SUMIFS(Raw!$H:$H,Raw!$A:$A,$B$4,Raw!$G:$G,Month!AD$5,Raw!$E:$E,Month!$A22))))</f>
        <v>0</v>
      </c>
      <c r="AE22" s="58">
        <f>IF($B22="","",IF($C22="Region",SUMIFS(Raw!$H:$H,Raw!$A:$A,$B$4,Raw!$G:$G,Month!AE$5,Raw!#REF!,Month!$A22),IF($C22="Provider",SUMIFS(Raw!$H:$H,Raw!$A:$A,$B$4,Raw!$G:$G,Month!AE$5,Raw!$C:$C,Month!$A22),SUMIFS(Raw!$H:$H,Raw!$A:$A,$B$4,Raw!$G:$G,Month!AE$5,Raw!$E:$E,Month!$A22))))</f>
        <v>10144</v>
      </c>
      <c r="AF22" s="58">
        <f>IF($B22="","",IF($C22="Region",SUMIFS(Raw!$H:$H,Raw!$A:$A,$B$4,Raw!$G:$G,Month!AF$5,Raw!#REF!,Month!$A22),IF($C22="Provider",SUMIFS(Raw!$H:$H,Raw!$A:$A,$B$4,Raw!$G:$G,Month!AF$5,Raw!$C:$C,Month!$A22),SUMIFS(Raw!$H:$H,Raw!$A:$A,$B$4,Raw!$G:$G,Month!AF$5,Raw!$E:$E,Month!$A22))))</f>
        <v>0</v>
      </c>
      <c r="AG22" s="58">
        <f>IF($B22="","",IF($C22="Region",SUMIFS(Raw!$H:$H,Raw!$A:$A,$B$4,Raw!$G:$G,Month!AG$5,Raw!#REF!,Month!$A22),IF($C22="Provider",SUMIFS(Raw!$H:$H,Raw!$A:$A,$B$4,Raw!$G:$G,Month!AG$5,Raw!$C:$C,Month!$A22),SUMIFS(Raw!$H:$H,Raw!$A:$A,$B$4,Raw!$G:$G,Month!AG$5,Raw!$E:$E,Month!$A22))))</f>
        <v>482</v>
      </c>
      <c r="AH22" s="58">
        <f>IF($B22="","",IF($C22="Region",SUMIFS(Raw!$H:$H,Raw!$A:$A,$B$4,Raw!$G:$G,Month!AH$5,Raw!#REF!,Month!$A22),IF($C22="Provider",SUMIFS(Raw!$H:$H,Raw!$A:$A,$B$4,Raw!$G:$G,Month!AH$5,Raw!$C:$C,Month!$A22),SUMIFS(Raw!$H:$H,Raw!$A:$A,$B$4,Raw!$G:$G,Month!AH$5,Raw!$E:$E,Month!$A22))))</f>
        <v>543</v>
      </c>
      <c r="AI22" s="58">
        <f>IF($B22="","",IF($C22="Region",SUMIFS(Raw!$H:$H,Raw!$A:$A,$B$4,Raw!$G:$G,Month!AI$5,Raw!#REF!,Month!$A22),IF($C22="Provider",SUMIFS(Raw!$H:$H,Raw!$A:$A,$B$4,Raw!$G:$G,Month!AI$5,Raw!$C:$C,Month!$A22),SUMIFS(Raw!$H:$H,Raw!$A:$A,$B$4,Raw!$G:$G,Month!AI$5,Raw!$E:$E,Month!$A22))))</f>
        <v>384</v>
      </c>
      <c r="AJ22" s="58">
        <f>IF($B22="","",IF($C22="Region",SUMIFS(Raw!$H:$H,Raw!$A:$A,$B$4,Raw!$G:$G,Month!AJ$5,Raw!#REF!,Month!$A22),IF($C22="Provider",SUMIFS(Raw!$H:$H,Raw!$A:$A,$B$4,Raw!$G:$G,Month!AJ$5,Raw!$C:$C,Month!$A22),SUMIFS(Raw!$H:$H,Raw!$A:$A,$B$4,Raw!$G:$G,Month!AJ$5,Raw!$E:$E,Month!$A22))))</f>
        <v>1309</v>
      </c>
      <c r="AK22" s="58">
        <f>IF($B22="","",IF($C22="Region",SUMIFS(Raw!$H:$H,Raw!$A:$A,$B$4,Raw!$G:$G,Month!AK$5,Raw!#REF!,Month!$A22),IF($C22="Provider",SUMIFS(Raw!$H:$H,Raw!$A:$A,$B$4,Raw!$G:$G,Month!AK$5,Raw!$C:$C,Month!$A22),SUMIFS(Raw!$H:$H,Raw!$A:$A,$B$4,Raw!$G:$G,Month!AK$5,Raw!$E:$E,Month!$A22))))</f>
        <v>942</v>
      </c>
      <c r="AL22" s="58">
        <f>IF($B22="","",IF($C22="Region",SUMIFS(Raw!$H:$H,Raw!$A:$A,$B$4,Raw!$G:$G,Month!AL$5,Raw!#REF!,Month!$A22),IF($C22="Provider",SUMIFS(Raw!$H:$H,Raw!$A:$A,$B$4,Raw!$G:$G,Month!AL$5,Raw!$C:$C,Month!$A22),SUMIFS(Raw!$H:$H,Raw!$A:$A,$B$4,Raw!$G:$G,Month!AL$5,Raw!$E:$E,Month!$A22))))</f>
        <v>0</v>
      </c>
      <c r="AM22" s="58">
        <f>IF($B22="","",IF($C22="Region",SUMIFS(Raw!$H:$H,Raw!$A:$A,$B$4,Raw!$G:$G,Month!AM$5,Raw!#REF!,Month!$A22),IF($C22="Provider",SUMIFS(Raw!$H:$H,Raw!$A:$A,$B$4,Raw!$G:$G,Month!AM$5,Raw!$C:$C,Month!$A22),SUMIFS(Raw!$H:$H,Raw!$A:$A,$B$4,Raw!$G:$G,Month!AM$5,Raw!$E:$E,Month!$A22))))</f>
        <v>8076</v>
      </c>
      <c r="AN22" s="58">
        <f>IF($B22="","",IF($C22="Region",SUMIFS(Raw!$H:$H,Raw!$A:$A,$B$4,Raw!$G:$G,Month!AN$5,Raw!#REF!,Month!$A22),IF($C22="Provider",SUMIFS(Raw!$H:$H,Raw!$A:$A,$B$4,Raw!$G:$G,Month!AN$5,Raw!$C:$C,Month!$A22),SUMIFS(Raw!$H:$H,Raw!$A:$A,$B$4,Raw!$G:$G,Month!AN$5,Raw!$E:$E,Month!$A22))))</f>
        <v>4146</v>
      </c>
      <c r="AO22" s="58">
        <f>IF($B22="","",IF($C22="Region",SUMIFS(Raw!$H:$H,Raw!$A:$A,$B$4,Raw!$G:$G,Month!AO$5,Raw!#REF!,Month!$A22),IF($C22="Provider",SUMIFS(Raw!$H:$H,Raw!$A:$A,$B$4,Raw!$G:$G,Month!AO$5,Raw!$C:$C,Month!$A22),SUMIFS(Raw!$H:$H,Raw!$A:$A,$B$4,Raw!$G:$G,Month!AO$5,Raw!$E:$E,Month!$A22))))</f>
        <v>377</v>
      </c>
      <c r="AP22" s="58">
        <f>IF($B22="","",IF($C22="Region",SUMIFS(Raw!$H:$H,Raw!$A:$A,$B$4,Raw!$G:$G,Month!AP$5,Raw!#REF!,Month!$A22),IF($C22="Provider",SUMIFS(Raw!$H:$H,Raw!$A:$A,$B$4,Raw!$G:$G,Month!AP$5,Raw!$C:$C,Month!$A22),SUMIFS(Raw!$H:$H,Raw!$A:$A,$B$4,Raw!$G:$G,Month!AP$5,Raw!$E:$E,Month!$A22))))</f>
        <v>47</v>
      </c>
      <c r="AQ22" s="58">
        <f>IF($B22="","",IF($C22="Region",SUMIFS(Raw!$H:$H,Raw!$A:$A,$B$4,Raw!$G:$G,Month!AQ$5,Raw!#REF!,Month!$A22),IF($C22="Provider",SUMIFS(Raw!$H:$H,Raw!$A:$A,$B$4,Raw!$G:$G,Month!AQ$5,Raw!$C:$C,Month!$A22),SUMIFS(Raw!$H:$H,Raw!$A:$A,$B$4,Raw!$G:$G,Month!AQ$5,Raw!$E:$E,Month!$A22))))</f>
        <v>731</v>
      </c>
      <c r="AR22" s="58">
        <f>IF($B22="","",IF($C22="Region",SUMIFS(Raw!$H:$H,Raw!$A:$A,$B$4,Raw!$G:$G,Month!AR$5,Raw!#REF!,Month!$A22),IF($C22="Provider",SUMIFS(Raw!$H:$H,Raw!$A:$A,$B$4,Raw!$G:$G,Month!AR$5,Raw!$C:$C,Month!$A22),SUMIFS(Raw!$H:$H,Raw!$A:$A,$B$4,Raw!$G:$G,Month!AR$5,Raw!$E:$E,Month!$A22))))</f>
        <v>294</v>
      </c>
      <c r="AS22" s="58">
        <f>IF($B22="","",IF($C22="Region",SUMIFS(Raw!$H:$H,Raw!$A:$A,$B$4,Raw!$G:$G,Month!AS$5,Raw!#REF!,Month!$A22),IF($C22="Provider",SUMIFS(Raw!$H:$H,Raw!$A:$A,$B$4,Raw!$G:$G,Month!AS$5,Raw!$C:$C,Month!$A22),SUMIFS(Raw!$H:$H,Raw!$A:$A,$B$4,Raw!$G:$G,Month!AS$5,Raw!$E:$E,Month!$A22))))</f>
        <v>40</v>
      </c>
      <c r="AT22" s="58">
        <f>IF($B22="","",IF($C22="Region",SUMIFS(Raw!$H:$H,Raw!$A:$A,$B$4,Raw!$G:$G,Month!AT$5,Raw!#REF!,Month!$A22),IF($C22="Provider",SUMIFS(Raw!$H:$H,Raw!$A:$A,$B$4,Raw!$G:$G,Month!AT$5,Raw!$C:$C,Month!$A22),SUMIFS(Raw!$H:$H,Raw!$A:$A,$B$4,Raw!$G:$G,Month!AT$5,Raw!$E:$E,Month!$A22))))</f>
        <v>33016</v>
      </c>
      <c r="AU22" s="58">
        <f>IF($B22="","",IF($C22="Region",SUMIFS(Raw!$H:$H,Raw!$A:$A,$B$4,Raw!$G:$G,Month!AU$5,Raw!#REF!,Month!$A22),IF($C22="Provider",SUMIFS(Raw!$H:$H,Raw!$A:$A,$B$4,Raw!$G:$G,Month!AU$5,Raw!$C:$C,Month!$A22),SUMIFS(Raw!$H:$H,Raw!$A:$A,$B$4,Raw!$G:$G,Month!AU$5,Raw!$E:$E,Month!$A22))))</f>
        <v>4502</v>
      </c>
      <c r="AV22" s="58">
        <f>IF($B22="","",IF($C22="Region",SUMIFS(Raw!$H:$H,Raw!$A:$A,$B$4,Raw!$G:$G,Month!AV$5,Raw!#REF!,Month!$A22),IF($C22="Provider",SUMIFS(Raw!$H:$H,Raw!$A:$A,$B$4,Raw!$G:$G,Month!AV$5,Raw!$C:$C,Month!$A22),SUMIFS(Raw!$H:$H,Raw!$A:$A,$B$4,Raw!$G:$G,Month!AV$5,Raw!$E:$E,Month!$A22))))</f>
        <v>3807</v>
      </c>
      <c r="AW22" s="58">
        <f>IF($B22="","",IF($C22="Region",SUMIFS(Raw!$H:$H,Raw!$A:$A,$B$4,Raw!$G:$G,Month!AW$5,Raw!#REF!,Month!$A22),IF($C22="Provider",SUMIFS(Raw!$H:$H,Raw!$A:$A,$B$4,Raw!$G:$G,Month!AW$5,Raw!$C:$C,Month!$A22),SUMIFS(Raw!$H:$H,Raw!$A:$A,$B$4,Raw!$G:$G,Month!AW$5,Raw!$E:$E,Month!$A22))))</f>
        <v>2773</v>
      </c>
      <c r="AX22" s="58">
        <f>IF($B22="","",IF($C22="Region",SUMIFS(Raw!$H:$H,Raw!$A:$A,$B$4,Raw!$G:$G,Month!AX$5,Raw!#REF!,Month!$A22),IF($C22="Provider",SUMIFS(Raw!$H:$H,Raw!$A:$A,$B$4,Raw!$G:$G,Month!AX$5,Raw!$C:$C,Month!$A22),SUMIFS(Raw!$H:$H,Raw!$A:$A,$B$4,Raw!$G:$G,Month!AX$5,Raw!$E:$E,Month!$A22))))</f>
        <v>4</v>
      </c>
      <c r="AY22" s="58">
        <f>IF($B22="","",IF($C22="Region",SUMIFS(Raw!$H:$H,Raw!$A:$A,$B$4,Raw!$G:$G,Month!AY$5,Raw!#REF!,Month!$A22),IF($C22="Provider",SUMIFS(Raw!$H:$H,Raw!$A:$A,$B$4,Raw!$G:$G,Month!AY$5,Raw!$C:$C,Month!$A22),SUMIFS(Raw!$H:$H,Raw!$A:$A,$B$4,Raw!$G:$G,Month!AY$5,Raw!$E:$E,Month!$A22))))</f>
        <v>9253</v>
      </c>
      <c r="AZ22" s="58">
        <f>IF($B22="","",IF($C22="Region",SUMIFS(Raw!$H:$H,Raw!$A:$A,$B$4,Raw!$G:$G,Month!AZ$5,Raw!#REF!,Month!$A22),IF($C22="Provider",SUMIFS(Raw!$H:$H,Raw!$A:$A,$B$4,Raw!$G:$G,Month!AZ$5,Raw!$C:$C,Month!$A22),SUMIFS(Raw!$H:$H,Raw!$A:$A,$B$4,Raw!$G:$G,Month!AZ$5,Raw!$E:$E,Month!$A22))))</f>
        <v>366</v>
      </c>
      <c r="BA22" s="58">
        <f>IF($B22="","",IF($C22="Region",SUMIFS(Raw!$H:$H,Raw!$A:$A,$B$4,Raw!$G:$G,Month!BA$5,Raw!#REF!,Month!$A22),IF($C22="Provider",SUMIFS(Raw!$H:$H,Raw!$A:$A,$B$4,Raw!$G:$G,Month!BA$5,Raw!$C:$C,Month!$A22),SUMIFS(Raw!$H:$H,Raw!$A:$A,$B$4,Raw!$G:$G,Month!BA$5,Raw!$E:$E,Month!$A22))))</f>
        <v>4337</v>
      </c>
      <c r="BB22" s="58">
        <f>IF($B22="","",IF($C22="Region",SUMIFS(Raw!$H:$H,Raw!$A:$A,$B$4,Raw!$G:$G,Month!BB$5,Raw!#REF!,Month!$A22),IF($C22="Provider",SUMIFS(Raw!$H:$H,Raw!$A:$A,$B$4,Raw!$G:$G,Month!BB$5,Raw!$C:$C,Month!$A22),SUMIFS(Raw!$H:$H,Raw!$A:$A,$B$4,Raw!$G:$G,Month!BB$5,Raw!$E:$E,Month!$A22))))</f>
        <v>180</v>
      </c>
      <c r="BC22" s="58">
        <f>IF($B22="","",IF($C22="Region",SUMIFS(Raw!$H:$H,Raw!$A:$A,$B$4,Raw!$G:$G,Month!BC$5,Raw!#REF!,Month!$A22),IF($C22="Provider",SUMIFS(Raw!$H:$H,Raw!$A:$A,$B$4,Raw!$G:$G,Month!BC$5,Raw!$C:$C,Month!$A22),SUMIFS(Raw!$H:$H,Raw!$A:$A,$B$4,Raw!$G:$G,Month!BC$5,Raw!$E:$E,Month!$A22))))</f>
        <v>1837</v>
      </c>
      <c r="BD22" s="58">
        <f>IF($B22="","",IF($C22="Region",SUMIFS(Raw!$H:$H,Raw!$A:$A,$B$4,Raw!$G:$G,Month!BD$5,Raw!#REF!,Month!$A22),IF($C22="Provider",SUMIFS(Raw!$H:$H,Raw!$A:$A,$B$4,Raw!$G:$G,Month!BD$5,Raw!$C:$C,Month!$A22),SUMIFS(Raw!$H:$H,Raw!$A:$A,$B$4,Raw!$G:$G,Month!BD$5,Raw!$E:$E,Month!$A22))))</f>
        <v>131</v>
      </c>
      <c r="BE22" s="58">
        <f>IF($B22="","",IF($C22="Region",SUMIFS(Raw!$H:$H,Raw!$A:$A,$B$4,Raw!$G:$G,Month!BE$5,Raw!#REF!,Month!$A22),IF($C22="Provider",SUMIFS(Raw!$H:$H,Raw!$A:$A,$B$4,Raw!$G:$G,Month!BE$5,Raw!$C:$C,Month!$A22),SUMIFS(Raw!$H:$H,Raw!$A:$A,$B$4,Raw!$G:$G,Month!BE$5,Raw!$E:$E,Month!$A22))))</f>
        <v>1028</v>
      </c>
      <c r="BF22" s="58">
        <f>IF($B22="","",IF($C22="Region",SUMIFS(Raw!$H:$H,Raw!$A:$A,$B$4,Raw!$G:$G,Month!BF$5,Raw!#REF!,Month!$A22),IF($C22="Provider",SUMIFS(Raw!$H:$H,Raw!$A:$A,$B$4,Raw!$G:$G,Month!BF$5,Raw!$C:$C,Month!$A22),SUMIFS(Raw!$H:$H,Raw!$A:$A,$B$4,Raw!$G:$G,Month!BF$5,Raw!$E:$E,Month!$A22))))</f>
        <v>519</v>
      </c>
      <c r="BG22" s="58">
        <f>IF($B22="","",IF($C22="Region",SUMIFS(Raw!$H:$H,Raw!$A:$A,$B$4,Raw!$G:$G,Month!BG$5,Raw!#REF!,Month!$A22),IF($C22="Provider",SUMIFS(Raw!$H:$H,Raw!$A:$A,$B$4,Raw!$G:$G,Month!BG$5,Raw!$C:$C,Month!$A22),SUMIFS(Raw!$H:$H,Raw!$A:$A,$B$4,Raw!$G:$G,Month!BG$5,Raw!$E:$E,Month!$A22))))</f>
        <v>2477</v>
      </c>
      <c r="BH22" s="58">
        <f>IF($B22="","",IF($C22="Region",SUMIFS(Raw!$H:$H,Raw!$A:$A,$B$4,Raw!$G:$G,Month!BH$5,Raw!#REF!,Month!$A22),IF($C22="Provider",SUMIFS(Raw!$H:$H,Raw!$A:$A,$B$4,Raw!$G:$G,Month!BH$5,Raw!$C:$C,Month!$A22),SUMIFS(Raw!$H:$H,Raw!$A:$A,$B$4,Raw!$G:$G,Month!BH$5,Raw!$E:$E,Month!$A22))))</f>
        <v>1821</v>
      </c>
      <c r="BI22" s="58">
        <f>IF($B22="","",IF($C22="Region",SUMIFS(Raw!$H:$H,Raw!$A:$A,$B$4,Raw!$G:$G,Month!BI$5,Raw!#REF!,Month!$A22),IF($C22="Provider",SUMIFS(Raw!$H:$H,Raw!$A:$A,$B$4,Raw!$G:$G,Month!BI$5,Raw!$C:$C,Month!$A22),SUMIFS(Raw!$H:$H,Raw!$A:$A,$B$4,Raw!$G:$G,Month!BI$5,Raw!$E:$E,Month!$A22))))</f>
        <v>4575</v>
      </c>
      <c r="BJ22" s="58">
        <f>IF($B22="","",IF($C22="Region",SUMIFS(Raw!$H:$H,Raw!$A:$A,$B$4,Raw!$G:$G,Month!BJ$5,Raw!#REF!,Month!$A22),IF($C22="Provider",SUMIFS(Raw!$H:$H,Raw!$A:$A,$B$4,Raw!$G:$G,Month!BJ$5,Raw!$C:$C,Month!$A22),SUMIFS(Raw!$H:$H,Raw!$A:$A,$B$4,Raw!$G:$G,Month!BJ$5,Raw!$E:$E,Month!$A22))))</f>
        <v>3528</v>
      </c>
      <c r="BK22" s="58">
        <f>IF($B22="","",IF($C22="Region",SUMIFS(Raw!$H:$H,Raw!$A:$A,$B$4,Raw!$G:$G,Month!BK$5,Raw!#REF!,Month!$A22),IF($C22="Provider",SUMIFS(Raw!$H:$H,Raw!$A:$A,$B$4,Raw!$G:$G,Month!BK$5,Raw!$C:$C,Month!$A22),SUMIFS(Raw!$H:$H,Raw!$A:$A,$B$4,Raw!$G:$G,Month!BK$5,Raw!$E:$E,Month!$A22))))</f>
        <v>3378</v>
      </c>
      <c r="BL22" s="58">
        <f>IF($B22="","",IF($C22="Region",SUMIFS(Raw!$H:$H,Raw!$A:$A,$B$4,Raw!$G:$G,Month!BL$5,Raw!#REF!,Month!$A22),IF($C22="Provider",SUMIFS(Raw!$H:$H,Raw!$A:$A,$B$4,Raw!$G:$G,Month!BL$5,Raw!$C:$C,Month!$A22),SUMIFS(Raw!$H:$H,Raw!$A:$A,$B$4,Raw!$G:$G,Month!BL$5,Raw!$E:$E,Month!$A22))))</f>
        <v>3182</v>
      </c>
      <c r="BM22" s="58">
        <f>IF($B22="","",IF($C22="Region",SUMIFS(Raw!$H:$H,Raw!$A:$A,$B$4,Raw!$G:$G,Month!BM$5,Raw!#REF!,Month!$A22),IF($C22="Provider",SUMIFS(Raw!$H:$H,Raw!$A:$A,$B$4,Raw!$G:$G,Month!BM$5,Raw!$C:$C,Month!$A22),SUMIFS(Raw!$H:$H,Raw!$A:$A,$B$4,Raw!$G:$G,Month!BM$5,Raw!$E:$E,Month!$A22))))</f>
        <v>58</v>
      </c>
      <c r="BN22" s="58">
        <f>IF($B22="","",IF($C22="Region",SUMIFS(Raw!$H:$H,Raw!$A:$A,$B$4,Raw!$G:$G,Month!BN$5,Raw!#REF!,Month!$A22),IF($C22="Provider",SUMIFS(Raw!$H:$H,Raw!$A:$A,$B$4,Raw!$G:$G,Month!BN$5,Raw!$C:$C,Month!$A22),SUMIFS(Raw!$H:$H,Raw!$A:$A,$B$4,Raw!$G:$G,Month!BN$5,Raw!$E:$E,Month!$A22))))</f>
        <v>168</v>
      </c>
      <c r="BO22" s="58">
        <f>IF($B22="","",IF($C22="Region",SUMIFS(Raw!$H:$H,Raw!$A:$A,$B$4,Raw!$G:$G,Month!BO$5,Raw!#REF!,Month!$A22),IF($C22="Provider",SUMIFS(Raw!$H:$H,Raw!$A:$A,$B$4,Raw!$G:$G,Month!BO$5,Raw!$C:$C,Month!$A22),SUMIFS(Raw!$H:$H,Raw!$A:$A,$B$4,Raw!$G:$G,Month!BO$5,Raw!$E:$E,Month!$A22))))</f>
        <v>1667</v>
      </c>
      <c r="BP22" s="58">
        <f>IF($B22="","",IF($C22="Region",SUMIFS(Raw!$H:$H,Raw!$A:$A,$B$4,Raw!$G:$G,Month!BP$5,Raw!#REF!,Month!$A22),IF($C22="Provider",SUMIFS(Raw!$H:$H,Raw!$A:$A,$B$4,Raw!$G:$G,Month!BP$5,Raw!$C:$C,Month!$A22),SUMIFS(Raw!$H:$H,Raw!$A:$A,$B$4,Raw!$G:$G,Month!BP$5,Raw!$E:$E,Month!$A22))))</f>
        <v>3981971</v>
      </c>
      <c r="BQ22" s="58">
        <f>IF($B22="","",IF($C22="Region",SUMIFS(Raw!$H:$H,Raw!$A:$A,$B$4,Raw!$G:$G,Month!BQ$5,Raw!#REF!,Month!$A22),IF($C22="Provider",SUMIFS(Raw!$H:$H,Raw!$A:$A,$B$4,Raw!$G:$G,Month!BQ$5,Raw!$C:$C,Month!$A22),SUMIFS(Raw!$H:$H,Raw!$A:$A,$B$4,Raw!$G:$G,Month!BQ$5,Raw!$E:$E,Month!$A22))))</f>
        <v>2057</v>
      </c>
      <c r="BR22" s="58">
        <f>IF($B22="","",IF($C22="Region",SUMIFS(Raw!$H:$H,Raw!$A:$A,$B$4,Raw!$G:$G,Month!BR$5,Raw!#REF!,Month!$A22),IF($C22="Provider",SUMIFS(Raw!$H:$H,Raw!$A:$A,$B$4,Raw!$G:$G,Month!BR$5,Raw!$C:$C,Month!$A22),SUMIFS(Raw!$H:$H,Raw!$A:$A,$B$4,Raw!$G:$G,Month!BR$5,Raw!$E:$E,Month!$A22))))</f>
        <v>1572</v>
      </c>
      <c r="BS22" s="58">
        <f>IF($B22="","",IF($C22="Region",SUMIFS(Raw!$H:$H,Raw!$A:$A,$B$4,Raw!$G:$G,Month!BS$5,Raw!#REF!,Month!$A22),IF($C22="Provider",SUMIFS(Raw!$H:$H,Raw!$A:$A,$B$4,Raw!$G:$G,Month!BS$5,Raw!$C:$C,Month!$A22),SUMIFS(Raw!$H:$H,Raw!$A:$A,$B$4,Raw!$G:$G,Month!BS$5,Raw!$E:$E,Month!$A22))))</f>
        <v>783</v>
      </c>
      <c r="BT22" s="58">
        <f>IF($B22="","",IF($C22="Region",SUMIFS(Raw!$H:$H,Raw!$A:$A,$B$4,Raw!$G:$G,Month!BT$5,Raw!#REF!,Month!$A22),IF($C22="Provider",SUMIFS(Raw!$H:$H,Raw!$A:$A,$B$4,Raw!$G:$G,Month!BT$5,Raw!$C:$C,Month!$A22),SUMIFS(Raw!$H:$H,Raw!$A:$A,$B$4,Raw!$G:$G,Month!BT$5,Raw!$E:$E,Month!$A22))))</f>
        <v>789</v>
      </c>
      <c r="BU22" s="58">
        <f>IF($B22="","",IF($C22="Region",SUMIFS(Raw!$H:$H,Raw!$A:$A,$B$4,Raw!$G:$G,Month!BU$5,Raw!#REF!,Month!$A22),IF($C22="Provider",SUMIFS(Raw!$H:$H,Raw!$A:$A,$B$4,Raw!$G:$G,Month!BU$5,Raw!$C:$C,Month!$A22),SUMIFS(Raw!$H:$H,Raw!$A:$A,$B$4,Raw!$G:$G,Month!BU$5,Raw!$E:$E,Month!$A22))))</f>
        <v>1477362</v>
      </c>
      <c r="BV22" s="58">
        <f>IF($B22="","",IF($C22="Region",SUMIFS(Raw!$H:$H,Raw!$A:$A,$B$4,Raw!$G:$G,Month!BV$5,Raw!#REF!,Month!$A22),IF($C22="Provider",SUMIFS(Raw!$H:$H,Raw!$A:$A,$B$4,Raw!$G:$G,Month!BV$5,Raw!$C:$C,Month!$A22),SUMIFS(Raw!$H:$H,Raw!$A:$A,$B$4,Raw!$G:$G,Month!BV$5,Raw!$E:$E,Month!$A22))))</f>
        <v>1022</v>
      </c>
      <c r="BW22" s="58">
        <f>IF($B22="","",IF($C22="Region",SUMIFS(Raw!$H:$H,Raw!$A:$A,$B$4,Raw!$G:$G,Month!BW$5,Raw!#REF!,Month!$A22),IF($C22="Provider",SUMIFS(Raw!$H:$H,Raw!$A:$A,$B$4,Raw!$G:$G,Month!BW$5,Raw!$C:$C,Month!$A22),SUMIFS(Raw!$H:$H,Raw!$A:$A,$B$4,Raw!$G:$G,Month!BW$5,Raw!$E:$E,Month!$A22))))</f>
        <v>22997</v>
      </c>
      <c r="BX22" s="58">
        <f>IF($B22="","",IF($C22="Region",SUMIFS(Raw!$H:$H,Raw!$A:$A,$B$4,Raw!$G:$G,Month!BX$5,Raw!#REF!,Month!$A22),IF($C22="Provider",SUMIFS(Raw!$H:$H,Raw!$A:$A,$B$4,Raw!$G:$G,Month!BX$5,Raw!$C:$C,Month!$A22),SUMIFS(Raw!$H:$H,Raw!$A:$A,$B$4,Raw!$G:$G,Month!BX$5,Raw!$E:$E,Month!$A22))))</f>
        <v>6</v>
      </c>
      <c r="BY22" s="58">
        <f>IF($B22="","",IF($C22="Region",SUMIFS(Raw!$H:$H,Raw!$A:$A,$B$4,Raw!$G:$G,Month!BY$5,Raw!#REF!,Month!$A22),IF($C22="Provider",SUMIFS(Raw!$H:$H,Raw!$A:$A,$B$4,Raw!$G:$G,Month!BY$5,Raw!$C:$C,Month!$A22),SUMIFS(Raw!$H:$H,Raw!$A:$A,$B$4,Raw!$G:$G,Month!BY$5,Raw!$E:$E,Month!$A22))))</f>
        <v>14522</v>
      </c>
      <c r="BZ22" s="58">
        <f>IF($B22="","",IF($C22="Region",SUMIFS(Raw!$H:$H,Raw!$A:$A,$B$4,Raw!$G:$G,Month!BZ$5,Raw!#REF!,Month!$A22),IF($C22="Provider",SUMIFS(Raw!$H:$H,Raw!$A:$A,$B$4,Raw!$G:$G,Month!BZ$5,Raw!$C:$C,Month!$A22),SUMIFS(Raw!$H:$H,Raw!$A:$A,$B$4,Raw!$G:$G,Month!BZ$5,Raw!$E:$E,Month!$A22))))</f>
        <v>4325</v>
      </c>
      <c r="CA22" s="58">
        <f>IF($B22="","",IF($C22="Region",SUMIFS(Raw!$H:$H,Raw!$A:$A,$B$4,Raw!$G:$G,Month!CA$5,Raw!#REF!,Month!$A22),IF($C22="Provider",SUMIFS(Raw!$H:$H,Raw!$A:$A,$B$4,Raw!$G:$G,Month!CA$5,Raw!$C:$C,Month!$A22),SUMIFS(Raw!$H:$H,Raw!$A:$A,$B$4,Raw!$G:$G,Month!CA$5,Raw!$E:$E,Month!$A22))))</f>
        <v>4838</v>
      </c>
      <c r="CB22" s="58">
        <f>IF($B22="","",IF($C22="Region",SUMIFS(Raw!$H:$H,Raw!$A:$A,$B$4,Raw!$G:$G,Month!CB$5,Raw!#REF!,Month!$A22),IF($C22="Provider",SUMIFS(Raw!$H:$H,Raw!$A:$A,$B$4,Raw!$G:$G,Month!CB$5,Raw!$C:$C,Month!$A22),SUMIFS(Raw!$H:$H,Raw!$A:$A,$B$4,Raw!$G:$G,Month!CB$5,Raw!$E:$E,Month!$A22))))</f>
        <v>1895</v>
      </c>
      <c r="CC22" s="58">
        <f>IF($B22="","",IF($C22="Region",SUMIFS(Raw!$H:$H,Raw!$A:$A,$B$4,Raw!$G:$G,Month!CC$5,Raw!#REF!,Month!$A22),IF($C22="Provider",SUMIFS(Raw!$H:$H,Raw!$A:$A,$B$4,Raw!$G:$G,Month!CC$5,Raw!$C:$C,Month!$A22),SUMIFS(Raw!$H:$H,Raw!$A:$A,$B$4,Raw!$G:$G,Month!CC$5,Raw!$E:$E,Month!$A22))))</f>
        <v>6964</v>
      </c>
      <c r="CD22" s="58">
        <f>IF($B22="","",IF($C22="Region",SUMIFS(Raw!$H:$H,Raw!$A:$A,$B$4,Raw!$G:$G,Month!CD$5,Raw!#REF!,Month!$A22),IF($C22="Provider",SUMIFS(Raw!$H:$H,Raw!$A:$A,$B$4,Raw!$G:$G,Month!CD$5,Raw!$C:$C,Month!$A22),SUMIFS(Raw!$H:$H,Raw!$A:$A,$B$4,Raw!$G:$G,Month!CD$5,Raw!$E:$E,Month!$A22))))</f>
        <v>571</v>
      </c>
      <c r="CE22" s="58">
        <f>IF($B22="","",IF($C22="Region",SUMIFS(Raw!$H:$H,Raw!$A:$A,$B$4,Raw!$G:$G,Month!CE$5,Raw!#REF!,Month!$A22),IF($C22="Provider",SUMIFS(Raw!$H:$H,Raw!$A:$A,$B$4,Raw!$G:$G,Month!CE$5,Raw!$C:$C,Month!$A22),SUMIFS(Raw!$H:$H,Raw!$A:$A,$B$4,Raw!$G:$G,Month!CE$5,Raw!$E:$E,Month!$A22))))</f>
        <v>82</v>
      </c>
      <c r="CF22" s="58">
        <f>IF($B22="","",IF($C22="Region",SUMIFS(Raw!$H:$H,Raw!$A:$A,$B$4,Raw!$G:$G,Month!CF$5,Raw!#REF!,Month!$A22),IF($C22="Provider",SUMIFS(Raw!$H:$H,Raw!$A:$A,$B$4,Raw!$G:$G,Month!CF$5,Raw!$C:$C,Month!$A22),SUMIFS(Raw!$H:$H,Raw!$A:$A,$B$4,Raw!$G:$G,Month!CF$5,Raw!$E:$E,Month!$A22))))</f>
        <v>29</v>
      </c>
      <c r="CG22" s="58">
        <f>IF($B22="","",IF($C22="Region",SUMIFS(Raw!$H:$H,Raw!$A:$A,$B$4,Raw!$G:$G,Month!CG$5,Raw!#REF!,Month!$A22),IF($C22="Provider",SUMIFS(Raw!$H:$H,Raw!$A:$A,$B$4,Raw!$G:$G,Month!CG$5,Raw!$C:$C,Month!$A22),SUMIFS(Raw!$H:$H,Raw!$A:$A,$B$4,Raw!$G:$G,Month!CG$5,Raw!$E:$E,Month!$A22))))</f>
        <v>2773</v>
      </c>
      <c r="CH22" s="58">
        <f>IF($B22="","",IF($C22="Region",SUMIFS(Raw!$H:$H,Raw!$A:$A,$B$4,Raw!$G:$G,Month!CH$5,Raw!#REF!,Month!$A22),IF($C22="Provider",SUMIFS(Raw!$H:$H,Raw!$A:$A,$B$4,Raw!$G:$G,Month!CH$5,Raw!$C:$C,Month!$A22),SUMIFS(Raw!$H:$H,Raw!$A:$A,$B$4,Raw!$G:$G,Month!CH$5,Raw!$E:$E,Month!$A22))))</f>
        <v>1819</v>
      </c>
      <c r="CI22" s="58">
        <f>IF($B22="","",IF($C22="Region",SUMIFS(Raw!$H:$H,Raw!$A:$A,$B$4,Raw!$G:$G,Month!CI$5,Raw!#REF!,Month!$A22),IF($C22="Provider",SUMIFS(Raw!$H:$H,Raw!$A:$A,$B$4,Raw!$G:$G,Month!CI$5,Raw!$C:$C,Month!$A22),SUMIFS(Raw!$H:$H,Raw!$A:$A,$B$4,Raw!$G:$G,Month!CI$5,Raw!$E:$E,Month!$A22))))</f>
        <v>2</v>
      </c>
      <c r="CJ22" s="58">
        <f>IF($B22="","",IF($C22="Region",SUMIFS(Raw!$H:$H,Raw!$A:$A,$B$4,Raw!$G:$G,Month!CJ$5,Raw!#REF!,Month!$A22),IF($C22="Provider",SUMIFS(Raw!$H:$H,Raw!$A:$A,$B$4,Raw!$G:$G,Month!CJ$5,Raw!$C:$C,Month!$A22),SUMIFS(Raw!$H:$H,Raw!$A:$A,$B$4,Raw!$G:$G,Month!CJ$5,Raw!$E:$E,Month!$A22))))</f>
        <v>0</v>
      </c>
      <c r="CK22" s="58">
        <f>IF($B22="","",IF($C22="Region",SUMIFS(Raw!$H:$H,Raw!$A:$A,$B$4,Raw!$G:$G,Month!CK$5,Raw!#REF!,Month!$A22),IF($C22="Provider",SUMIFS(Raw!$H:$H,Raw!$A:$A,$B$4,Raw!$G:$G,Month!CK$5,Raw!$C:$C,Month!$A22),SUMIFS(Raw!$H:$H,Raw!$A:$A,$B$4,Raw!$G:$G,Month!CK$5,Raw!$E:$E,Month!$A22))))</f>
        <v>0</v>
      </c>
      <c r="CL22" s="58">
        <f>IF($B22="","",IF($C22="Region",SUMIFS(Raw!$H:$H,Raw!$A:$A,$B$4,Raw!$G:$G,Month!CL$5,Raw!#REF!,Month!$A22),IF($C22="Provider",SUMIFS(Raw!$H:$H,Raw!$A:$A,$B$4,Raw!$G:$G,Month!CL$5,Raw!$C:$C,Month!$A22),SUMIFS(Raw!$H:$H,Raw!$A:$A,$B$4,Raw!$G:$G,Month!CL$5,Raw!$E:$E,Month!$A22))))</f>
        <v>0</v>
      </c>
      <c r="CM22" s="58">
        <f>IF($B22="","",IF($C22="Region",SUMIFS(Raw!$H:$H,Raw!$A:$A,$B$4,Raw!$G:$G,Month!CM$5,Raw!#REF!,Month!$A22),IF($C22="Provider",SUMIFS(Raw!$H:$H,Raw!$A:$A,$B$4,Raw!$G:$G,Month!CM$5,Raw!$C:$C,Month!$A22),SUMIFS(Raw!$H:$H,Raw!$A:$A,$B$4,Raw!$G:$G,Month!CM$5,Raw!$E:$E,Month!$A22))))</f>
        <v>11</v>
      </c>
      <c r="CN22" s="58">
        <f>IF($B22="","",IF($C22="Region",SUMIFS(Raw!$H:$H,Raw!$A:$A,$B$4,Raw!$G:$G,Month!CN$5,Raw!#REF!,Month!$A22),IF($C22="Provider",SUMIFS(Raw!$H:$H,Raw!$A:$A,$B$4,Raw!$G:$G,Month!CN$5,Raw!$C:$C,Month!$A22),SUMIFS(Raw!$H:$H,Raw!$A:$A,$B$4,Raw!$G:$G,Month!CN$5,Raw!$E:$E,Month!$A22))))</f>
        <v>115</v>
      </c>
      <c r="CO22" s="58">
        <f>IF($B22="","",IF($C22="Region",SUMIFS(Raw!$H:$H,Raw!$A:$A,$B$4,Raw!$G:$G,Month!CO$5,Raw!#REF!,Month!$A22),IF($C22="Provider",SUMIFS(Raw!$H:$H,Raw!$A:$A,$B$4,Raw!$G:$G,Month!CO$5,Raw!$C:$C,Month!$A22),SUMIFS(Raw!$H:$H,Raw!$A:$A,$B$4,Raw!$G:$G,Month!CO$5,Raw!$E:$E,Month!$A22))))</f>
        <v>0</v>
      </c>
      <c r="CP22" s="58">
        <f>IF($B22="","",IF($C22="Region",SUMIFS(Raw!$H:$H,Raw!$A:$A,$B$4,Raw!$G:$G,Month!CP$5,Raw!#REF!,Month!$A22),IF($C22="Provider",SUMIFS(Raw!$H:$H,Raw!$A:$A,$B$4,Raw!$G:$G,Month!CP$5,Raw!$C:$C,Month!$A22),SUMIFS(Raw!$H:$H,Raw!$A:$A,$B$4,Raw!$G:$G,Month!CP$5,Raw!$E:$E,Month!$A22))))</f>
        <v>0</v>
      </c>
      <c r="CQ22" s="58">
        <f>IF($B22="","",IF($C22="Region",SUMIFS(Raw!$H:$H,Raw!$A:$A,$B$4,Raw!$G:$G,Month!CQ$5,Raw!#REF!,Month!$A22),IF($C22="Provider",SUMIFS(Raw!$H:$H,Raw!$A:$A,$B$4,Raw!$G:$G,Month!CQ$5,Raw!$C:$C,Month!$A22),SUMIFS(Raw!$H:$H,Raw!$A:$A,$B$4,Raw!$G:$G,Month!CQ$5,Raw!$E:$E,Month!$A22))))</f>
        <v>0</v>
      </c>
      <c r="CR22" s="58">
        <f>IF($B22="","",IF($C22="Region",SUMIFS(Raw!$H:$H,Raw!$A:$A,$B$4,Raw!$G:$G,Month!CR$5,Raw!#REF!,Month!$A22),IF($C22="Provider",SUMIFS(Raw!$H:$H,Raw!$A:$A,$B$4,Raw!$G:$G,Month!CR$5,Raw!$C:$C,Month!$A22),SUMIFS(Raw!$H:$H,Raw!$A:$A,$B$4,Raw!$G:$G,Month!CR$5,Raw!$E:$E,Month!$A22))))</f>
        <v>0</v>
      </c>
      <c r="CS22" s="58">
        <f>IF($B22="","",IF($C22="Region",SUMIFS(Raw!$H:$H,Raw!$A:$A,$B$4,Raw!$G:$G,Month!CS$5,Raw!#REF!,Month!$A22),IF($C22="Provider",SUMIFS(Raw!$H:$H,Raw!$A:$A,$B$4,Raw!$G:$G,Month!CS$5,Raw!$C:$C,Month!$A22),SUMIFS(Raw!$H:$H,Raw!$A:$A,$B$4,Raw!$G:$G,Month!CS$5,Raw!$E:$E,Month!$A22))))</f>
        <v>17</v>
      </c>
      <c r="CT22" s="58">
        <f>IF($B22="","",IF($C22="Region",SUMIFS(Raw!$H:$H,Raw!$A:$A,$B$4,Raw!$G:$G,Month!CT$5,Raw!#REF!,Month!$A22),IF($C22="Provider",SUMIFS(Raw!$H:$H,Raw!$A:$A,$B$4,Raw!$G:$G,Month!CT$5,Raw!$C:$C,Month!$A22),SUMIFS(Raw!$H:$H,Raw!$A:$A,$B$4,Raw!$G:$G,Month!CT$5,Raw!$E:$E,Month!$A22))))</f>
        <v>11</v>
      </c>
      <c r="CU22" s="58">
        <f>IF($B22="","",IF($C22="Region",SUMIFS(Raw!$H:$H,Raw!$A:$A,$B$4,Raw!$G:$G,Month!CU$5,Raw!#REF!,Month!$A22),IF($C22="Provider",SUMIFS(Raw!$H:$H,Raw!$A:$A,$B$4,Raw!$G:$G,Month!CU$5,Raw!$C:$C,Month!$A22),SUMIFS(Raw!$H:$H,Raw!$A:$A,$B$4,Raw!$G:$G,Month!CU$5,Raw!$E:$E,Month!$A22))))</f>
        <v>610</v>
      </c>
      <c r="CV22" s="58">
        <f>IF($B22="","",IF($C22="Region",SUMIFS(Raw!$H:$H,Raw!$A:$A,$B$4,Raw!$G:$G,Month!CV$5,Raw!#REF!,Month!$A22),IF($C22="Provider",SUMIFS(Raw!$H:$H,Raw!$A:$A,$B$4,Raw!$G:$G,Month!CV$5,Raw!$C:$C,Month!$A22),SUMIFS(Raw!$H:$H,Raw!$A:$A,$B$4,Raw!$G:$G,Month!CV$5,Raw!$E:$E,Month!$A22))))</f>
        <v>525</v>
      </c>
      <c r="CW22" s="58">
        <f>IF($B22="","",IF($C22="Region",SUMIFS(Raw!$H:$H,Raw!$A:$A,$B$4,Raw!$G:$G,Month!CW$5,Raw!#REF!,Month!$A22),IF($C22="Provider",SUMIFS(Raw!$H:$H,Raw!$A:$A,$B$4,Raw!$G:$G,Month!CW$5,Raw!$C:$C,Month!$A22),SUMIFS(Raw!$H:$H,Raw!$A:$A,$B$4,Raw!$G:$G,Month!CW$5,Raw!$E:$E,Month!$A22))))</f>
        <v>634</v>
      </c>
      <c r="CX22" s="58">
        <f>IF($B22="","",IF($C22="Region",SUMIFS(Raw!$H:$H,Raw!$A:$A,$B$4,Raw!$G:$G,Month!CX$5,Raw!#REF!,Month!$A22),IF($C22="Provider",SUMIFS(Raw!$H:$H,Raw!$A:$A,$B$4,Raw!$G:$G,Month!CX$5,Raw!$C:$C,Month!$A22),SUMIFS(Raw!$H:$H,Raw!$A:$A,$B$4,Raw!$G:$G,Month!CX$5,Raw!$E:$E,Month!$A22))))</f>
        <v>569</v>
      </c>
      <c r="CY22" s="58">
        <f>IF($B22="","",IF($C22="Region",SUMIFS(Raw!$H:$H,Raw!$A:$A,$B$4,Raw!$G:$G,Month!CY$5,Raw!#REF!,Month!$A22),IF($C22="Provider",SUMIFS(Raw!$H:$H,Raw!$A:$A,$B$4,Raw!$G:$G,Month!CY$5,Raw!$C:$C,Month!$A22),SUMIFS(Raw!$H:$H,Raw!$A:$A,$B$4,Raw!$G:$G,Month!CY$5,Raw!$E:$E,Month!$A22))))</f>
        <v>65</v>
      </c>
      <c r="CZ22" s="58">
        <f>IF($B22="","",IF($C22="Region",SUMIFS(Raw!$H:$H,Raw!$A:$A,$B$4,Raw!$G:$G,Month!CZ$5,Raw!#REF!,Month!$A22),IF($C22="Provider",SUMIFS(Raw!$H:$H,Raw!$A:$A,$B$4,Raw!$G:$G,Month!CZ$5,Raw!$C:$C,Month!$A22),SUMIFS(Raw!$H:$H,Raw!$A:$A,$B$4,Raw!$G:$G,Month!CZ$5,Raw!$E:$E,Month!$A22))))</f>
        <v>21</v>
      </c>
      <c r="DA22" s="58">
        <f>IF($B22="","",IF($C22="Region",SUMIFS(Raw!$H:$H,Raw!$A:$A,$B$4,Raw!$G:$G,Month!DA$5,Raw!#REF!,Month!$A22),IF($C22="Provider",SUMIFS(Raw!$H:$H,Raw!$A:$A,$B$4,Raw!$G:$G,Month!DA$5,Raw!$C:$C,Month!$A22),SUMIFS(Raw!$H:$H,Raw!$A:$A,$B$4,Raw!$G:$G,Month!DA$5,Raw!$E:$E,Month!$A22))))</f>
        <v>74</v>
      </c>
      <c r="DB22" s="58">
        <f>IF($B22="","",IF($C22="Region",SUMIFS(Raw!$H:$H,Raw!$A:$A,$B$4,Raw!$G:$G,Month!DB$5,Raw!#REF!,Month!$A22),IF($C22="Provider",SUMIFS(Raw!$H:$H,Raw!$A:$A,$B$4,Raw!$G:$G,Month!DB$5,Raw!$C:$C,Month!$A22),SUMIFS(Raw!$H:$H,Raw!$A:$A,$B$4,Raw!$G:$G,Month!DB$5,Raw!$E:$E,Month!$A22))))</f>
        <v>6</v>
      </c>
      <c r="DC22" s="58">
        <f>IF($B22="","",IF($C22="Region",SUMIFS(Raw!$H:$H,Raw!$A:$A,$B$4,Raw!$G:$G,Month!DC$5,Raw!#REF!,Month!$A22),IF($C22="Provider",SUMIFS(Raw!$H:$H,Raw!$A:$A,$B$4,Raw!$G:$G,Month!DC$5,Raw!$C:$C,Month!$A22),SUMIFS(Raw!$H:$H,Raw!$A:$A,$B$4,Raw!$G:$G,Month!DC$5,Raw!$E:$E,Month!$A22))))</f>
        <v>0</v>
      </c>
      <c r="DD22" s="58">
        <f>IF($B22="","",IF($C22="Region",SUMIFS(Raw!$H:$H,Raw!$A:$A,$B$4,Raw!$G:$G,Month!DD$5,Raw!#REF!,Month!$A22),IF($C22="Provider",SUMIFS(Raw!$H:$H,Raw!$A:$A,$B$4,Raw!$G:$G,Month!DD$5,Raw!$C:$C,Month!$A22),SUMIFS(Raw!$H:$H,Raw!$A:$A,$B$4,Raw!$G:$G,Month!DD$5,Raw!$E:$E,Month!$A22))))</f>
        <v>0</v>
      </c>
      <c r="DE22" s="58">
        <f>IF($B22="","",IF($C22="Region",SUMIFS(Raw!$H:$H,Raw!$A:$A,$B$4,Raw!$G:$G,Month!DE$5,Raw!#REF!,Month!$A22),IF($C22="Provider",SUMIFS(Raw!$H:$H,Raw!$A:$A,$B$4,Raw!$G:$G,Month!DE$5,Raw!$C:$C,Month!$A22),SUMIFS(Raw!$H:$H,Raw!$A:$A,$B$4,Raw!$G:$G,Month!DE$5,Raw!$E:$E,Month!$A22))))</f>
        <v>130</v>
      </c>
      <c r="DF22" s="58">
        <f>IF($B22="","",IF($C22="Region",SUMIFS(Raw!$H:$H,Raw!$A:$A,$B$4,Raw!$G:$G,Month!DF$5,Raw!#REF!,Month!$A22),IF($C22="Provider",SUMIFS(Raw!$H:$H,Raw!$A:$A,$B$4,Raw!$G:$G,Month!DF$5,Raw!$C:$C,Month!$A22),SUMIFS(Raw!$H:$H,Raw!$A:$A,$B$4,Raw!$G:$G,Month!DF$5,Raw!$E:$E,Month!$A22))))</f>
        <v>83</v>
      </c>
      <c r="DG22" s="58">
        <f>IF($B22="","",IF($C22="Region",SUMIFS(Raw!$H:$H,Raw!$A:$A,$B$4,Raw!$G:$G,Month!DG$5,Raw!#REF!,Month!$A22),IF($C22="Provider",SUMIFS(Raw!$H:$H,Raw!$A:$A,$B$4,Raw!$G:$G,Month!DG$5,Raw!$C:$C,Month!$A22),SUMIFS(Raw!$H:$H,Raw!$A:$A,$B$4,Raw!$G:$G,Month!DG$5,Raw!$E:$E,Month!$A22))))</f>
        <v>0</v>
      </c>
      <c r="DH22" s="58">
        <f>IF($B22="","",IF($C22="Region",SUMIFS(Raw!$H:$H,Raw!$A:$A,$B$4,Raw!$G:$G,Month!DH$5,Raw!#REF!,Month!$A22),IF($C22="Provider",SUMIFS(Raw!$H:$H,Raw!$A:$A,$B$4,Raw!$G:$G,Month!DH$5,Raw!$C:$C,Month!$A22),SUMIFS(Raw!$H:$H,Raw!$A:$A,$B$4,Raw!$G:$G,Month!DH$5,Raw!$E:$E,Month!$A22))))</f>
        <v>0</v>
      </c>
      <c r="DI22" s="58">
        <f>IF($B22="","",IF($C22="Region",SUMIFS(Raw!$H:$H,Raw!$A:$A,$B$4,Raw!$G:$G,Month!DI$5,Raw!#REF!,Month!$A22),IF($C22="Provider",SUMIFS(Raw!$H:$H,Raw!$A:$A,$B$4,Raw!$G:$G,Month!DI$5,Raw!$C:$C,Month!$A22),SUMIFS(Raw!$H:$H,Raw!$A:$A,$B$4,Raw!$G:$G,Month!DI$5,Raw!$E:$E,Month!$A22))))</f>
        <v>98</v>
      </c>
      <c r="DJ22" s="58">
        <f>IF($B22="","",IF($C22="Region",SUMIFS(Raw!$H:$H,Raw!$A:$A,$B$4,Raw!$G:$G,Month!DJ$5,Raw!#REF!,Month!$A22),IF($C22="Provider",SUMIFS(Raw!$H:$H,Raw!$A:$A,$B$4,Raw!$G:$G,Month!DJ$5,Raw!$C:$C,Month!$A22),SUMIFS(Raw!$H:$H,Raw!$A:$A,$B$4,Raw!$G:$G,Month!DJ$5,Raw!$E:$E,Month!$A22))))</f>
        <v>2</v>
      </c>
      <c r="DK22" s="58">
        <f>IF($B22="","",IF($C22="Region",SUMIFS(Raw!$H:$H,Raw!$A:$A,$B$4,Raw!$G:$G,Month!DK$5,Raw!#REF!,Month!$A22),IF($C22="Provider",SUMIFS(Raw!$H:$H,Raw!$A:$A,$B$4,Raw!$G:$G,Month!DK$5,Raw!$C:$C,Month!$A22),SUMIFS(Raw!$H:$H,Raw!$A:$A,$B$4,Raw!$G:$G,Month!DK$5,Raw!$E:$E,Month!$A22))))</f>
        <v>0</v>
      </c>
      <c r="DL22" s="58">
        <f>IF($B22="","",IF($C22="Region",SUMIFS(Raw!$H:$H,Raw!$A:$A,$B$4,Raw!$G:$G,Month!DL$5,Raw!#REF!,Month!$A22),IF($C22="Provider",SUMIFS(Raw!$H:$H,Raw!$A:$A,$B$4,Raw!$G:$G,Month!DL$5,Raw!$C:$C,Month!$A22),SUMIFS(Raw!$H:$H,Raw!$A:$A,$B$4,Raw!$G:$G,Month!DL$5,Raw!$E:$E,Month!$A22))))</f>
        <v>0</v>
      </c>
      <c r="DM22" s="58">
        <f>IF($B22="","",IF($C22="Region",SUMIFS(Raw!$H:$H,Raw!$A:$A,$B$4,Raw!$G:$G,Month!DM$5,Raw!#REF!,Month!$A22),IF($C22="Provider",SUMIFS(Raw!$H:$H,Raw!$A:$A,$B$4,Raw!$G:$G,Month!DM$5,Raw!$C:$C,Month!$A22),SUMIFS(Raw!$H:$H,Raw!$A:$A,$B$4,Raw!$G:$G,Month!DM$5,Raw!$E:$E,Month!$A22))))</f>
        <v>337</v>
      </c>
      <c r="DN22" s="58">
        <f>IF($B22="","",IF($C22="Region",SUMIFS(Raw!$H:$H,Raw!$A:$A,$B$4,Raw!$G:$G,Month!DN$5,Raw!#REF!,Month!$A22),IF($C22="Provider",SUMIFS(Raw!$H:$H,Raw!$A:$A,$B$4,Raw!$G:$G,Month!DN$5,Raw!$C:$C,Month!$A22),SUMIFS(Raw!$H:$H,Raw!$A:$A,$B$4,Raw!$G:$G,Month!DN$5,Raw!$E:$E,Month!$A22))))</f>
        <v>337</v>
      </c>
    </row>
    <row r="23" spans="1:118" ht="14.5" x14ac:dyDescent="0.25">
      <c r="A23" s="5" t="str">
        <f>IF(Refs!A17="","",Refs!A17)</f>
        <v>Y00415</v>
      </c>
      <c r="B23" s="23" t="str">
        <f>IF(Refs!B17="","",Refs!B17)</f>
        <v>HUC</v>
      </c>
      <c r="C23" s="13" t="str">
        <f>IF(Refs!D17="","",Refs!D17)</f>
        <v>Provider</v>
      </c>
      <c r="D23" s="58">
        <f>IF($B23="","",IF($C23="Region",SUMIFS(Raw!$H:$H,Raw!$A:$A,$B$4,Raw!$G:$G,Month!D$5,Raw!#REF!,Month!$A23),IF($C23="Provider",SUMIFS(Raw!$H:$H,Raw!$A:$A,$B$4,Raw!$G:$G,Month!D$5,Raw!$C:$C,Month!$A23),SUMIFS(Raw!$H:$H,Raw!$A:$A,$B$4,Raw!$G:$G,Month!D$5,Raw!$E:$E,Month!$A23))))</f>
        <v>126776</v>
      </c>
      <c r="E23" s="58">
        <f>IF($B23="","",IF($C23="Region",SUMIFS(Raw!$H:$H,Raw!$A:$A,$B$4,Raw!$G:$G,Month!E$5,Raw!#REF!,Month!$A23),IF($C23="Provider",SUMIFS(Raw!$H:$H,Raw!$A:$A,$B$4,Raw!$G:$G,Month!E$5,Raw!$C:$C,Month!$A23),SUMIFS(Raw!$H:$H,Raw!$A:$A,$B$4,Raw!$G:$G,Month!E$5,Raw!$E:$E,Month!$A23))))</f>
        <v>126767</v>
      </c>
      <c r="F23" s="58">
        <f>IF($B23="","",IF($C23="Region",SUMIFS(Raw!$H:$H,Raw!$A:$A,$B$4,Raw!$G:$G,Month!F$5,Raw!#REF!,Month!$A23),IF($C23="Provider",SUMIFS(Raw!$H:$H,Raw!$A:$A,$B$4,Raw!$G:$G,Month!F$5,Raw!$C:$C,Month!$A23),SUMIFS(Raw!$H:$H,Raw!$A:$A,$B$4,Raw!$G:$G,Month!F$5,Raw!$E:$E,Month!$A23))))</f>
        <v>103129</v>
      </c>
      <c r="G23" s="58">
        <f>IF($B23="","",IF($C23="Region",SUMIFS(Raw!$H:$H,Raw!$A:$A,$B$4,Raw!$G:$G,Month!G$5,Raw!#REF!,Month!$A23),IF($C23="Provider",SUMIFS(Raw!$H:$H,Raw!$A:$A,$B$4,Raw!$G:$G,Month!G$5,Raw!$C:$C,Month!$A23),SUMIFS(Raw!$H:$H,Raw!$A:$A,$B$4,Raw!$G:$G,Month!G$5,Raw!$E:$E,Month!$A23))))</f>
        <v>3</v>
      </c>
      <c r="H23" s="58">
        <f>IF($B23="","",IF($C23="Region",SUMIFS(Raw!$H:$H,Raw!$A:$A,$B$4,Raw!$G:$G,Month!H$5,Raw!#REF!,Month!$A23),IF($C23="Provider",SUMIFS(Raw!$H:$H,Raw!$A:$A,$B$4,Raw!$G:$G,Month!H$5,Raw!$C:$C,Month!$A23),SUMIFS(Raw!$H:$H,Raw!$A:$A,$B$4,Raw!$G:$G,Month!H$5,Raw!$E:$E,Month!$A23))))</f>
        <v>3063</v>
      </c>
      <c r="I23" s="58">
        <f>IF($B23="","",IF($C23="Region",SUMIFS(Raw!$H:$H,Raw!$A:$A,$B$4,Raw!$G:$G,Month!I$5,Raw!#REF!,Month!$A23),IF($C23="Provider",SUMIFS(Raw!$H:$H,Raw!$A:$A,$B$4,Raw!$G:$G,Month!I$5,Raw!$C:$C,Month!$A23),SUMIFS(Raw!$H:$H,Raw!$A:$A,$B$4,Raw!$G:$G,Month!I$5,Raw!$E:$E,Month!$A23))))</f>
        <v>0</v>
      </c>
      <c r="J23" s="58">
        <f>IF($B23="","",IF($C23="Region",SUMIFS(Raw!$H:$H,Raw!$A:$A,$B$4,Raw!$G:$G,Month!J$5,Raw!#REF!,Month!$A23),IF($C23="Provider",SUMIFS(Raw!$H:$H,Raw!$A:$A,$B$4,Raw!$G:$G,Month!J$5,Raw!$C:$C,Month!$A23),SUMIFS(Raw!$H:$H,Raw!$A:$A,$B$4,Raw!$G:$G,Month!J$5,Raw!$E:$E,Month!$A23))))</f>
        <v>56345</v>
      </c>
      <c r="K23" s="58">
        <f>IF($B23="","",IF($C23="Region",SUMIFS(Raw!$H:$H,Raw!$A:$A,$B$4,Raw!$G:$G,Month!K$5,Raw!#REF!,Month!$A23),IF($C23="Provider",SUMIFS(Raw!$H:$H,Raw!$A:$A,$B$4,Raw!$G:$G,Month!K$5,Raw!$C:$C,Month!$A23),SUMIFS(Raw!$H:$H,Raw!$A:$A,$B$4,Raw!$G:$G,Month!K$5,Raw!$E:$E,Month!$A23))))</f>
        <v>10440</v>
      </c>
      <c r="L23" s="58">
        <f>IF($B23="","",IF($C23="Region",SUMIFS(Raw!$H:$H,Raw!$A:$A,$B$4,Raw!$G:$G,Month!L$5,Raw!#REF!,Month!$A23),IF($C23="Provider",SUMIFS(Raw!$H:$H,Raw!$A:$A,$B$4,Raw!$G:$G,Month!L$5,Raw!$C:$C,Month!$A23),SUMIFS(Raw!$H:$H,Raw!$A:$A,$B$4,Raw!$G:$G,Month!L$5,Raw!$E:$E,Month!$A23))))</f>
        <v>1147</v>
      </c>
      <c r="M23" s="58">
        <f>IF($B23="","",IF($C23="Region",SUMIFS(Raw!$H:$H,Raw!$A:$A,$B$4,Raw!$G:$G,Month!M$5,Raw!#REF!,Month!$A23),IF($C23="Provider",SUMIFS(Raw!$H:$H,Raw!$A:$A,$B$4,Raw!$G:$G,Month!M$5,Raw!$C:$C,Month!$A23),SUMIFS(Raw!$H:$H,Raw!$A:$A,$B$4,Raw!$G:$G,Month!M$5,Raw!$E:$E,Month!$A23))))</f>
        <v>938</v>
      </c>
      <c r="N23" s="58">
        <f>IF($B23="","",IF($C23="Region",SUMIFS(Raw!$H:$H,Raw!$A:$A,$B$4,Raw!$G:$G,Month!N$5,Raw!#REF!,Month!$A23),IF($C23="Provider",SUMIFS(Raw!$H:$H,Raw!$A:$A,$B$4,Raw!$G:$G,Month!N$5,Raw!$C:$C,Month!$A23),SUMIFS(Raw!$H:$H,Raw!$A:$A,$B$4,Raw!$G:$G,Month!N$5,Raw!$E:$E,Month!$A23))))</f>
        <v>8355</v>
      </c>
      <c r="O23" s="58">
        <f>IF($B23="","",IF($C23="Region",SUMIFS(Raw!$H:$H,Raw!$A:$A,$B$4,Raw!$G:$G,Month!O$5,Raw!#REF!,Month!$A23),IF($C23="Provider",SUMIFS(Raw!$H:$H,Raw!$A:$A,$B$4,Raw!$G:$G,Month!O$5,Raw!$C:$C,Month!$A23),SUMIFS(Raw!$H:$H,Raw!$A:$A,$B$4,Raw!$G:$G,Month!O$5,Raw!$E:$E,Month!$A23))))</f>
        <v>16107366</v>
      </c>
      <c r="P23" s="201"/>
      <c r="Q23" s="201"/>
      <c r="R23" s="58">
        <f>IF($B23="","",IF($C23="Region",SUMIFS(Raw!$H:$H,Raw!$A:$A,$B$4,Raw!$G:$G,Month!R$5,Raw!#REF!,Month!$A23),IF($C23="Provider",SUMIFS(Raw!$H:$H,Raw!$A:$A,$B$4,Raw!$G:$G,Month!R$5,Raw!$C:$C,Month!$A23),SUMIFS(Raw!$H:$H,Raw!$A:$A,$B$4,Raw!$G:$G,Month!R$5,Raw!$E:$E,Month!$A23))))</f>
        <v>2411357</v>
      </c>
      <c r="S23" s="58">
        <f>IF($B23="","",IF($C23="Region",SUMIFS(Raw!$H:$H,Raw!$A:$A,$B$4,Raw!$G:$G,Month!S$5,Raw!#REF!,Month!$A23),IF($C23="Provider",SUMIFS(Raw!$H:$H,Raw!$A:$A,$B$4,Raw!$G:$G,Month!S$5,Raw!$C:$C,Month!$A23),SUMIFS(Raw!$H:$H,Raw!$A:$A,$B$4,Raw!$G:$G,Month!S$5,Raw!$E:$E,Month!$A23))))</f>
        <v>56927</v>
      </c>
      <c r="T23" s="58">
        <f>IF($B23="","",IF($C23="Region",SUMIFS(Raw!$H:$H,Raw!$A:$A,$B$4,Raw!$G:$G,Month!T$5,Raw!#REF!,Month!$A23),IF($C23="Provider",SUMIFS(Raw!$H:$H,Raw!$A:$A,$B$4,Raw!$G:$G,Month!T$5,Raw!$C:$C,Month!$A23),SUMIFS(Raw!$H:$H,Raw!$A:$A,$B$4,Raw!$G:$G,Month!T$5,Raw!$E:$E,Month!$A23))))</f>
        <v>254642394</v>
      </c>
      <c r="U23" s="58">
        <f>IF($B23="","",IF($C23="Region",SUMIFS(Raw!$H:$H,Raw!$A:$A,$B$4,Raw!$G:$G,Month!U$5,Raw!#REF!,Month!$A23),IF($C23="Provider",SUMIFS(Raw!$H:$H,Raw!$A:$A,$B$4,Raw!$G:$G,Month!U$5,Raw!$C:$C,Month!$A23),SUMIFS(Raw!$H:$H,Raw!$A:$A,$B$4,Raw!$G:$G,Month!U$5,Raw!$E:$E,Month!$A23))))</f>
        <v>88704</v>
      </c>
      <c r="V23" s="58">
        <f>IF($B23="","",IF($C23="Region",SUMIFS(Raw!$H:$H,Raw!$A:$A,$B$4,Raw!$G:$G,Month!V$5,Raw!#REF!,Month!$A23),IF($C23="Provider",SUMIFS(Raw!$H:$H,Raw!$A:$A,$B$4,Raw!$G:$G,Month!V$5,Raw!$C:$C,Month!$A23),SUMIFS(Raw!$H:$H,Raw!$A:$A,$B$4,Raw!$G:$G,Month!V$5,Raw!$E:$E,Month!$A23))))</f>
        <v>1026</v>
      </c>
      <c r="W23" s="58">
        <f>IF($B23="","",IF($C23="Region",SUMIFS(Raw!$H:$H,Raw!$A:$A,$B$4,Raw!$G:$G,Month!W$5,Raw!#REF!,Month!$A23),IF($C23="Provider",SUMIFS(Raw!$H:$H,Raw!$A:$A,$B$4,Raw!$G:$G,Month!W$5,Raw!$C:$C,Month!$A23),SUMIFS(Raw!$H:$H,Raw!$A:$A,$B$4,Raw!$G:$G,Month!W$5,Raw!$E:$E,Month!$A23))))</f>
        <v>31785</v>
      </c>
      <c r="X23" s="58">
        <f>IF($B23="","",IF($C23="Region",SUMIFS(Raw!$H:$H,Raw!$A:$A,$B$4,Raw!$G:$G,Month!X$5,Raw!#REF!,Month!$A23),IF($C23="Provider",SUMIFS(Raw!$H:$H,Raw!$A:$A,$B$4,Raw!$G:$G,Month!X$5,Raw!$C:$C,Month!$A23),SUMIFS(Raw!$H:$H,Raw!$A:$A,$B$4,Raw!$G:$G,Month!X$5,Raw!$E:$E,Month!$A23))))</f>
        <v>21024</v>
      </c>
      <c r="Y23" s="58">
        <f>IF($B23="","",IF($C23="Region",SUMIFS(Raw!$H:$H,Raw!$A:$A,$B$4,Raw!$G:$G,Month!Y$5,Raw!#REF!,Month!$A23),IF($C23="Provider",SUMIFS(Raw!$H:$H,Raw!$A:$A,$B$4,Raw!$G:$G,Month!Y$5,Raw!$C:$C,Month!$A23),SUMIFS(Raw!$H:$H,Raw!$A:$A,$B$4,Raw!$G:$G,Month!Y$5,Raw!$E:$E,Month!$A23))))</f>
        <v>34869</v>
      </c>
      <c r="Z23" s="58">
        <f>IF($B23="","",IF($C23="Region",SUMIFS(Raw!$H:$H,Raw!$A:$A,$B$4,Raw!$G:$G,Month!Z$5,Raw!#REF!,Month!$A23),IF($C23="Provider",SUMIFS(Raw!$H:$H,Raw!$A:$A,$B$4,Raw!$G:$G,Month!Z$5,Raw!$C:$C,Month!$A23),SUMIFS(Raw!$H:$H,Raw!$A:$A,$B$4,Raw!$G:$G,Month!Z$5,Raw!$E:$E,Month!$A23))))</f>
        <v>0</v>
      </c>
      <c r="AA23" s="58">
        <f>IF($B23="","",IF($C23="Region",SUMIFS(Raw!$H:$H,Raw!$A:$A,$B$4,Raw!$G:$G,Month!AA$5,Raw!#REF!,Month!$A23),IF($C23="Provider",SUMIFS(Raw!$H:$H,Raw!$A:$A,$B$4,Raw!$G:$G,Month!AA$5,Raw!$C:$C,Month!$A23),SUMIFS(Raw!$H:$H,Raw!$A:$A,$B$4,Raw!$G:$G,Month!AA$5,Raw!$E:$E,Month!$A23))))</f>
        <v>55893</v>
      </c>
      <c r="AB23" s="58">
        <f>IF($B23="","",IF($C23="Region",SUMIFS(Raw!$H:$H,Raw!$A:$A,$B$4,Raw!$G:$G,Month!AB$5,Raw!#REF!,Month!$A23),IF($C23="Provider",SUMIFS(Raw!$H:$H,Raw!$A:$A,$B$4,Raw!$G:$G,Month!AB$5,Raw!$C:$C,Month!$A23),SUMIFS(Raw!$H:$H,Raw!$A:$A,$B$4,Raw!$G:$G,Month!AB$5,Raw!$E:$E,Month!$A23))))</f>
        <v>30887</v>
      </c>
      <c r="AC23" s="58">
        <f>IF($B23="","",IF($C23="Region",SUMIFS(Raw!$H:$H,Raw!$A:$A,$B$4,Raw!$G:$G,Month!AC$5,Raw!#REF!,Month!$A23),IF($C23="Provider",SUMIFS(Raw!$H:$H,Raw!$A:$A,$B$4,Raw!$G:$G,Month!AC$5,Raw!$C:$C,Month!$A23),SUMIFS(Raw!$H:$H,Raw!$A:$A,$B$4,Raw!$G:$G,Month!AC$5,Raw!$E:$E,Month!$A23))))</f>
        <v>2897</v>
      </c>
      <c r="AD23" s="58">
        <f>IF($B23="","",IF($C23="Region",SUMIFS(Raw!$H:$H,Raw!$A:$A,$B$4,Raw!$G:$G,Month!AD$5,Raw!#REF!,Month!$A23),IF($C23="Provider",SUMIFS(Raw!$H:$H,Raw!$A:$A,$B$4,Raw!$G:$G,Month!AD$5,Raw!$C:$C,Month!$A23),SUMIFS(Raw!$H:$H,Raw!$A:$A,$B$4,Raw!$G:$G,Month!AD$5,Raw!$E:$E,Month!$A23))))</f>
        <v>0</v>
      </c>
      <c r="AE23" s="58">
        <f>IF($B23="","",IF($C23="Region",SUMIFS(Raw!$H:$H,Raw!$A:$A,$B$4,Raw!$G:$G,Month!AE$5,Raw!#REF!,Month!$A23),IF($C23="Provider",SUMIFS(Raw!$H:$H,Raw!$A:$A,$B$4,Raw!$G:$G,Month!AE$5,Raw!$C:$C,Month!$A23),SUMIFS(Raw!$H:$H,Raw!$A:$A,$B$4,Raw!$G:$G,Month!AE$5,Raw!$E:$E,Month!$A23))))</f>
        <v>7</v>
      </c>
      <c r="AF23" s="58">
        <f>IF($B23="","",IF($C23="Region",SUMIFS(Raw!$H:$H,Raw!$A:$A,$B$4,Raw!$G:$G,Month!AF$5,Raw!#REF!,Month!$A23),IF($C23="Provider",SUMIFS(Raw!$H:$H,Raw!$A:$A,$B$4,Raw!$G:$G,Month!AF$5,Raw!$C:$C,Month!$A23),SUMIFS(Raw!$H:$H,Raw!$A:$A,$B$4,Raw!$G:$G,Month!AF$5,Raw!$E:$E,Month!$A23))))</f>
        <v>0</v>
      </c>
      <c r="AG23" s="58">
        <f>IF($B23="","",IF($C23="Region",SUMIFS(Raw!$H:$H,Raw!$A:$A,$B$4,Raw!$G:$G,Month!AG$5,Raw!#REF!,Month!$A23),IF($C23="Provider",SUMIFS(Raw!$H:$H,Raw!$A:$A,$B$4,Raw!$G:$G,Month!AG$5,Raw!$C:$C,Month!$A23),SUMIFS(Raw!$H:$H,Raw!$A:$A,$B$4,Raw!$G:$G,Month!AG$5,Raw!$E:$E,Month!$A23))))</f>
        <v>3231</v>
      </c>
      <c r="AH23" s="58">
        <f>IF($B23="","",IF($C23="Region",SUMIFS(Raw!$H:$H,Raw!$A:$A,$B$4,Raw!$G:$G,Month!AH$5,Raw!#REF!,Month!$A23),IF($C23="Provider",SUMIFS(Raw!$H:$H,Raw!$A:$A,$B$4,Raw!$G:$G,Month!AH$5,Raw!$C:$C,Month!$A23),SUMIFS(Raw!$H:$H,Raw!$A:$A,$B$4,Raw!$G:$G,Month!AH$5,Raw!$E:$E,Month!$A23))))</f>
        <v>1085</v>
      </c>
      <c r="AI23" s="58">
        <f>IF($B23="","",IF($C23="Region",SUMIFS(Raw!$H:$H,Raw!$A:$A,$B$4,Raw!$G:$G,Month!AI$5,Raw!#REF!,Month!$A23),IF($C23="Provider",SUMIFS(Raw!$H:$H,Raw!$A:$A,$B$4,Raw!$G:$G,Month!AI$5,Raw!$C:$C,Month!$A23),SUMIFS(Raw!$H:$H,Raw!$A:$A,$B$4,Raw!$G:$G,Month!AI$5,Raw!$E:$E,Month!$A23))))</f>
        <v>17786</v>
      </c>
      <c r="AJ23" s="58">
        <f>IF($B23="","",IF($C23="Region",SUMIFS(Raw!$H:$H,Raw!$A:$A,$B$4,Raw!$G:$G,Month!AJ$5,Raw!#REF!,Month!$A23),IF($C23="Provider",SUMIFS(Raw!$H:$H,Raw!$A:$A,$B$4,Raw!$G:$G,Month!AJ$5,Raw!$C:$C,Month!$A23),SUMIFS(Raw!$H:$H,Raw!$A:$A,$B$4,Raw!$G:$G,Month!AJ$5,Raw!$E:$E,Month!$A23))))</f>
        <v>1282</v>
      </c>
      <c r="AK23" s="58">
        <f>IF($B23="","",IF($C23="Region",SUMIFS(Raw!$H:$H,Raw!$A:$A,$B$4,Raw!$G:$G,Month!AK$5,Raw!#REF!,Month!$A23),IF($C23="Provider",SUMIFS(Raw!$H:$H,Raw!$A:$A,$B$4,Raw!$G:$G,Month!AK$5,Raw!$C:$C,Month!$A23),SUMIFS(Raw!$H:$H,Raw!$A:$A,$B$4,Raw!$G:$G,Month!AK$5,Raw!$E:$E,Month!$A23))))</f>
        <v>1643</v>
      </c>
      <c r="AL23" s="58">
        <f>IF($B23="","",IF($C23="Region",SUMIFS(Raw!$H:$H,Raw!$A:$A,$B$4,Raw!$G:$G,Month!AL$5,Raw!#REF!,Month!$A23),IF($C23="Provider",SUMIFS(Raw!$H:$H,Raw!$A:$A,$B$4,Raw!$G:$G,Month!AL$5,Raw!$C:$C,Month!$A23),SUMIFS(Raw!$H:$H,Raw!$A:$A,$B$4,Raw!$G:$G,Month!AL$5,Raw!$E:$E,Month!$A23))))</f>
        <v>0</v>
      </c>
      <c r="AM23" s="58">
        <f>IF($B23="","",IF($C23="Region",SUMIFS(Raw!$H:$H,Raw!$A:$A,$B$4,Raw!$G:$G,Month!AM$5,Raw!#REF!,Month!$A23),IF($C23="Provider",SUMIFS(Raw!$H:$H,Raw!$A:$A,$B$4,Raw!$G:$G,Month!AM$5,Raw!$C:$C,Month!$A23),SUMIFS(Raw!$H:$H,Raw!$A:$A,$B$4,Raw!$G:$G,Month!AM$5,Raw!$E:$E,Month!$A23))))</f>
        <v>24101</v>
      </c>
      <c r="AN23" s="58">
        <f>IF($B23="","",IF($C23="Region",SUMIFS(Raw!$H:$H,Raw!$A:$A,$B$4,Raw!$G:$G,Month!AN$5,Raw!#REF!,Month!$A23),IF($C23="Provider",SUMIFS(Raw!$H:$H,Raw!$A:$A,$B$4,Raw!$G:$G,Month!AN$5,Raw!$C:$C,Month!$A23),SUMIFS(Raw!$H:$H,Raw!$A:$A,$B$4,Raw!$G:$G,Month!AN$5,Raw!$E:$E,Month!$A23))))</f>
        <v>9357</v>
      </c>
      <c r="AO23" s="58">
        <f>IF($B23="","",IF($C23="Region",SUMIFS(Raw!$H:$H,Raw!$A:$A,$B$4,Raw!$G:$G,Month!AO$5,Raw!#REF!,Month!$A23),IF($C23="Provider",SUMIFS(Raw!$H:$H,Raw!$A:$A,$B$4,Raw!$G:$G,Month!AO$5,Raw!$C:$C,Month!$A23),SUMIFS(Raw!$H:$H,Raw!$A:$A,$B$4,Raw!$G:$G,Month!AO$5,Raw!$E:$E,Month!$A23))))</f>
        <v>5736</v>
      </c>
      <c r="AP23" s="58">
        <f>IF($B23="","",IF($C23="Region",SUMIFS(Raw!$H:$H,Raw!$A:$A,$B$4,Raw!$G:$G,Month!AP$5,Raw!#REF!,Month!$A23),IF($C23="Provider",SUMIFS(Raw!$H:$H,Raw!$A:$A,$B$4,Raw!$G:$G,Month!AP$5,Raw!$C:$C,Month!$A23),SUMIFS(Raw!$H:$H,Raw!$A:$A,$B$4,Raw!$G:$G,Month!AP$5,Raw!$E:$E,Month!$A23))))</f>
        <v>4871</v>
      </c>
      <c r="AQ23" s="58">
        <f>IF($B23="","",IF($C23="Region",SUMIFS(Raw!$H:$H,Raw!$A:$A,$B$4,Raw!$G:$G,Month!AQ$5,Raw!#REF!,Month!$A23),IF($C23="Provider",SUMIFS(Raw!$H:$H,Raw!$A:$A,$B$4,Raw!$G:$G,Month!AQ$5,Raw!$C:$C,Month!$A23),SUMIFS(Raw!$H:$H,Raw!$A:$A,$B$4,Raw!$G:$G,Month!AQ$5,Raw!$E:$E,Month!$A23))))</f>
        <v>20976</v>
      </c>
      <c r="AR23" s="58">
        <f>IF($B23="","",IF($C23="Region",SUMIFS(Raw!$H:$H,Raw!$A:$A,$B$4,Raw!$G:$G,Month!AR$5,Raw!#REF!,Month!$A23),IF($C23="Provider",SUMIFS(Raw!$H:$H,Raw!$A:$A,$B$4,Raw!$G:$G,Month!AR$5,Raw!$C:$C,Month!$A23),SUMIFS(Raw!$H:$H,Raw!$A:$A,$B$4,Raw!$G:$G,Month!AR$5,Raw!$E:$E,Month!$A23))))</f>
        <v>17702</v>
      </c>
      <c r="AS23" s="58">
        <f>IF($B23="","",IF($C23="Region",SUMIFS(Raw!$H:$H,Raw!$A:$A,$B$4,Raw!$G:$G,Month!AS$5,Raw!#REF!,Month!$A23),IF($C23="Provider",SUMIFS(Raw!$H:$H,Raw!$A:$A,$B$4,Raw!$G:$G,Month!AS$5,Raw!$C:$C,Month!$A23),SUMIFS(Raw!$H:$H,Raw!$A:$A,$B$4,Raw!$G:$G,Month!AS$5,Raw!$E:$E,Month!$A23))))</f>
        <v>226</v>
      </c>
      <c r="AT23" s="58">
        <f>IF($B23="","",IF($C23="Region",SUMIFS(Raw!$H:$H,Raw!$A:$A,$B$4,Raw!$G:$G,Month!AT$5,Raw!#REF!,Month!$A23),IF($C23="Provider",SUMIFS(Raw!$H:$H,Raw!$A:$A,$B$4,Raw!$G:$G,Month!AT$5,Raw!$C:$C,Month!$A23),SUMIFS(Raw!$H:$H,Raw!$A:$A,$B$4,Raw!$G:$G,Month!AT$5,Raw!$E:$E,Month!$A23))))</f>
        <v>88704</v>
      </c>
      <c r="AU23" s="58">
        <f>IF($B23="","",IF($C23="Region",SUMIFS(Raw!$H:$H,Raw!$A:$A,$B$4,Raw!$G:$G,Month!AU$5,Raw!#REF!,Month!$A23),IF($C23="Provider",SUMIFS(Raw!$H:$H,Raw!$A:$A,$B$4,Raw!$G:$G,Month!AU$5,Raw!$C:$C,Month!$A23),SUMIFS(Raw!$H:$H,Raw!$A:$A,$B$4,Raw!$G:$G,Month!AU$5,Raw!$E:$E,Month!$A23))))</f>
        <v>8740</v>
      </c>
      <c r="AV23" s="58">
        <f>IF($B23="","",IF($C23="Region",SUMIFS(Raw!$H:$H,Raw!$A:$A,$B$4,Raw!$G:$G,Month!AV$5,Raw!#REF!,Month!$A23),IF($C23="Provider",SUMIFS(Raw!$H:$H,Raw!$A:$A,$B$4,Raw!$G:$G,Month!AV$5,Raw!$C:$C,Month!$A23),SUMIFS(Raw!$H:$H,Raw!$A:$A,$B$4,Raw!$G:$G,Month!AV$5,Raw!$E:$E,Month!$A23))))</f>
        <v>10827</v>
      </c>
      <c r="AW23" s="58">
        <f>IF($B23="","",IF($C23="Region",SUMIFS(Raw!$H:$H,Raw!$A:$A,$B$4,Raw!$G:$G,Month!AW$5,Raw!#REF!,Month!$A23),IF($C23="Provider",SUMIFS(Raw!$H:$H,Raw!$A:$A,$B$4,Raw!$G:$G,Month!AW$5,Raw!$C:$C,Month!$A23),SUMIFS(Raw!$H:$H,Raw!$A:$A,$B$4,Raw!$G:$G,Month!AW$5,Raw!$E:$E,Month!$A23))))</f>
        <v>1420</v>
      </c>
      <c r="AX23" s="58">
        <f>IF($B23="","",IF($C23="Region",SUMIFS(Raw!$H:$H,Raw!$A:$A,$B$4,Raw!$G:$G,Month!AX$5,Raw!#REF!,Month!$A23),IF($C23="Provider",SUMIFS(Raw!$H:$H,Raw!$A:$A,$B$4,Raw!$G:$G,Month!AX$5,Raw!$C:$C,Month!$A23),SUMIFS(Raw!$H:$H,Raw!$A:$A,$B$4,Raw!$G:$G,Month!AX$5,Raw!$E:$E,Month!$A23))))</f>
        <v>3</v>
      </c>
      <c r="AY23" s="58">
        <f>IF($B23="","",IF($C23="Region",SUMIFS(Raw!$H:$H,Raw!$A:$A,$B$4,Raw!$G:$G,Month!AY$5,Raw!#REF!,Month!$A23),IF($C23="Provider",SUMIFS(Raw!$H:$H,Raw!$A:$A,$B$4,Raw!$G:$G,Month!AY$5,Raw!$C:$C,Month!$A23),SUMIFS(Raw!$H:$H,Raw!$A:$A,$B$4,Raw!$G:$G,Month!AY$5,Raw!$E:$E,Month!$A23))))</f>
        <v>26283</v>
      </c>
      <c r="AZ23" s="58">
        <f>IF($B23="","",IF($C23="Region",SUMIFS(Raw!$H:$H,Raw!$A:$A,$B$4,Raw!$G:$G,Month!AZ$5,Raw!#REF!,Month!$A23),IF($C23="Provider",SUMIFS(Raw!$H:$H,Raw!$A:$A,$B$4,Raw!$G:$G,Month!AZ$5,Raw!$C:$C,Month!$A23),SUMIFS(Raw!$H:$H,Raw!$A:$A,$B$4,Raw!$G:$G,Month!AZ$5,Raw!$E:$E,Month!$A23))))</f>
        <v>13486</v>
      </c>
      <c r="BA23" s="58">
        <f>IF($B23="","",IF($C23="Region",SUMIFS(Raw!$H:$H,Raw!$A:$A,$B$4,Raw!$G:$G,Month!BA$5,Raw!#REF!,Month!$A23),IF($C23="Provider",SUMIFS(Raw!$H:$H,Raw!$A:$A,$B$4,Raw!$G:$G,Month!BA$5,Raw!$C:$C,Month!$A23),SUMIFS(Raw!$H:$H,Raw!$A:$A,$B$4,Raw!$G:$G,Month!BA$5,Raw!$E:$E,Month!$A23))))</f>
        <v>4967</v>
      </c>
      <c r="BB23" s="58">
        <f>IF($B23="","",IF($C23="Region",SUMIFS(Raw!$H:$H,Raw!$A:$A,$B$4,Raw!$G:$G,Month!BB$5,Raw!#REF!,Month!$A23),IF($C23="Provider",SUMIFS(Raw!$H:$H,Raw!$A:$A,$B$4,Raw!$G:$G,Month!BB$5,Raw!$C:$C,Month!$A23),SUMIFS(Raw!$H:$H,Raw!$A:$A,$B$4,Raw!$G:$G,Month!BB$5,Raw!$E:$E,Month!$A23))))</f>
        <v>1144</v>
      </c>
      <c r="BC23" s="58">
        <f>IF($B23="","",IF($C23="Region",SUMIFS(Raw!$H:$H,Raw!$A:$A,$B$4,Raw!$G:$G,Month!BC$5,Raw!#REF!,Month!$A23),IF($C23="Provider",SUMIFS(Raw!$H:$H,Raw!$A:$A,$B$4,Raw!$G:$G,Month!BC$5,Raw!$C:$C,Month!$A23),SUMIFS(Raw!$H:$H,Raw!$A:$A,$B$4,Raw!$G:$G,Month!BC$5,Raw!$E:$E,Month!$A23))))</f>
        <v>5122</v>
      </c>
      <c r="BD23" s="58">
        <f>IF($B23="","",IF($C23="Region",SUMIFS(Raw!$H:$H,Raw!$A:$A,$B$4,Raw!$G:$G,Month!BD$5,Raw!#REF!,Month!$A23),IF($C23="Provider",SUMIFS(Raw!$H:$H,Raw!$A:$A,$B$4,Raw!$G:$G,Month!BD$5,Raw!$C:$C,Month!$A23),SUMIFS(Raw!$H:$H,Raw!$A:$A,$B$4,Raw!$G:$G,Month!BD$5,Raw!$E:$E,Month!$A23))))</f>
        <v>371</v>
      </c>
      <c r="BE23" s="58">
        <f>IF($B23="","",IF($C23="Region",SUMIFS(Raw!$H:$H,Raw!$A:$A,$B$4,Raw!$G:$G,Month!BE$5,Raw!#REF!,Month!$A23),IF($C23="Provider",SUMIFS(Raw!$H:$H,Raw!$A:$A,$B$4,Raw!$G:$G,Month!BE$5,Raw!$C:$C,Month!$A23),SUMIFS(Raw!$H:$H,Raw!$A:$A,$B$4,Raw!$G:$G,Month!BE$5,Raw!$E:$E,Month!$A23))))</f>
        <v>3576</v>
      </c>
      <c r="BF23" s="58">
        <f>IF($B23="","",IF($C23="Region",SUMIFS(Raw!$H:$H,Raw!$A:$A,$B$4,Raw!$G:$G,Month!BF$5,Raw!#REF!,Month!$A23),IF($C23="Provider",SUMIFS(Raw!$H:$H,Raw!$A:$A,$B$4,Raw!$G:$G,Month!BF$5,Raw!$C:$C,Month!$A23),SUMIFS(Raw!$H:$H,Raw!$A:$A,$B$4,Raw!$G:$G,Month!BF$5,Raw!$E:$E,Month!$A23))))</f>
        <v>220</v>
      </c>
      <c r="BG23" s="58">
        <f>IF($B23="","",IF($C23="Region",SUMIFS(Raw!$H:$H,Raw!$A:$A,$B$4,Raw!$G:$G,Month!BG$5,Raw!#REF!,Month!$A23),IF($C23="Provider",SUMIFS(Raw!$H:$H,Raw!$A:$A,$B$4,Raw!$G:$G,Month!BG$5,Raw!$C:$C,Month!$A23),SUMIFS(Raw!$H:$H,Raw!$A:$A,$B$4,Raw!$G:$G,Month!BG$5,Raw!$E:$E,Month!$A23))))</f>
        <v>9432</v>
      </c>
      <c r="BH23" s="58">
        <f>IF($B23="","",IF($C23="Region",SUMIFS(Raw!$H:$H,Raw!$A:$A,$B$4,Raw!$G:$G,Month!BH$5,Raw!#REF!,Month!$A23),IF($C23="Provider",SUMIFS(Raw!$H:$H,Raw!$A:$A,$B$4,Raw!$G:$G,Month!BH$5,Raw!$C:$C,Month!$A23),SUMIFS(Raw!$H:$H,Raw!$A:$A,$B$4,Raw!$G:$G,Month!BH$5,Raw!$E:$E,Month!$A23))))</f>
        <v>5335</v>
      </c>
      <c r="BI23" s="58">
        <f>IF($B23="","",IF($C23="Region",SUMIFS(Raw!$H:$H,Raw!$A:$A,$B$4,Raw!$G:$G,Month!BI$5,Raw!#REF!,Month!$A23),IF($C23="Provider",SUMIFS(Raw!$H:$H,Raw!$A:$A,$B$4,Raw!$G:$G,Month!BI$5,Raw!$C:$C,Month!$A23),SUMIFS(Raw!$H:$H,Raw!$A:$A,$B$4,Raw!$G:$G,Month!BI$5,Raw!$E:$E,Month!$A23))))</f>
        <v>4533</v>
      </c>
      <c r="BJ23" s="58">
        <f>IF($B23="","",IF($C23="Region",SUMIFS(Raw!$H:$H,Raw!$A:$A,$B$4,Raw!$G:$G,Month!BJ$5,Raw!#REF!,Month!$A23),IF($C23="Provider",SUMIFS(Raw!$H:$H,Raw!$A:$A,$B$4,Raw!$G:$G,Month!BJ$5,Raw!$C:$C,Month!$A23),SUMIFS(Raw!$H:$H,Raw!$A:$A,$B$4,Raw!$G:$G,Month!BJ$5,Raw!$E:$E,Month!$A23))))</f>
        <v>9840</v>
      </c>
      <c r="BK23" s="58">
        <f>IF($B23="","",IF($C23="Region",SUMIFS(Raw!$H:$H,Raw!$A:$A,$B$4,Raw!$G:$G,Month!BK$5,Raw!#REF!,Month!$A23),IF($C23="Provider",SUMIFS(Raw!$H:$H,Raw!$A:$A,$B$4,Raw!$G:$G,Month!BK$5,Raw!$C:$C,Month!$A23),SUMIFS(Raw!$H:$H,Raw!$A:$A,$B$4,Raw!$G:$G,Month!BK$5,Raw!$E:$E,Month!$A23))))</f>
        <v>8304</v>
      </c>
      <c r="BL23" s="58">
        <f>IF($B23="","",IF($C23="Region",SUMIFS(Raw!$H:$H,Raw!$A:$A,$B$4,Raw!$G:$G,Month!BL$5,Raw!#REF!,Month!$A23),IF($C23="Provider",SUMIFS(Raw!$H:$H,Raw!$A:$A,$B$4,Raw!$G:$G,Month!BL$5,Raw!$C:$C,Month!$A23),SUMIFS(Raw!$H:$H,Raw!$A:$A,$B$4,Raw!$G:$G,Month!BL$5,Raw!$E:$E,Month!$A23))))</f>
        <v>4645</v>
      </c>
      <c r="BM23" s="58">
        <f>IF($B23="","",IF($C23="Region",SUMIFS(Raw!$H:$H,Raw!$A:$A,$B$4,Raw!$G:$G,Month!BM$5,Raw!#REF!,Month!$A23),IF($C23="Provider",SUMIFS(Raw!$H:$H,Raw!$A:$A,$B$4,Raw!$G:$G,Month!BM$5,Raw!$C:$C,Month!$A23),SUMIFS(Raw!$H:$H,Raw!$A:$A,$B$4,Raw!$G:$G,Month!BM$5,Raw!$E:$E,Month!$A23))))</f>
        <v>1985</v>
      </c>
      <c r="BN23" s="58">
        <f>IF($B23="","",IF($C23="Region",SUMIFS(Raw!$H:$H,Raw!$A:$A,$B$4,Raw!$G:$G,Month!BN$5,Raw!#REF!,Month!$A23),IF($C23="Provider",SUMIFS(Raw!$H:$H,Raw!$A:$A,$B$4,Raw!$G:$G,Month!BN$5,Raw!$C:$C,Month!$A23),SUMIFS(Raw!$H:$H,Raw!$A:$A,$B$4,Raw!$G:$G,Month!BN$5,Raw!$E:$E,Month!$A23))))</f>
        <v>0</v>
      </c>
      <c r="BO23" s="58">
        <f>IF($B23="","",IF($C23="Region",SUMIFS(Raw!$H:$H,Raw!$A:$A,$B$4,Raw!$G:$G,Month!BO$5,Raw!#REF!,Month!$A23),IF($C23="Provider",SUMIFS(Raw!$H:$H,Raw!$A:$A,$B$4,Raw!$G:$G,Month!BO$5,Raw!$C:$C,Month!$A23),SUMIFS(Raw!$H:$H,Raw!$A:$A,$B$4,Raw!$G:$G,Month!BO$5,Raw!$E:$E,Month!$A23))))</f>
        <v>7352</v>
      </c>
      <c r="BP23" s="58">
        <f>IF($B23="","",IF($C23="Region",SUMIFS(Raw!$H:$H,Raw!$A:$A,$B$4,Raw!$G:$G,Month!BP$5,Raw!#REF!,Month!$A23),IF($C23="Provider",SUMIFS(Raw!$H:$H,Raw!$A:$A,$B$4,Raw!$G:$G,Month!BP$5,Raw!$C:$C,Month!$A23),SUMIFS(Raw!$H:$H,Raw!$A:$A,$B$4,Raw!$G:$G,Month!BP$5,Raw!$E:$E,Month!$A23))))</f>
        <v>18884851</v>
      </c>
      <c r="BQ23" s="58">
        <f>IF($B23="","",IF($C23="Region",SUMIFS(Raw!$H:$H,Raw!$A:$A,$B$4,Raw!$G:$G,Month!BQ$5,Raw!#REF!,Month!$A23),IF($C23="Provider",SUMIFS(Raw!$H:$H,Raw!$A:$A,$B$4,Raw!$G:$G,Month!BQ$5,Raw!$C:$C,Month!$A23),SUMIFS(Raw!$H:$H,Raw!$A:$A,$B$4,Raw!$G:$G,Month!BQ$5,Raw!$E:$E,Month!$A23))))</f>
        <v>9752</v>
      </c>
      <c r="BR23" s="58">
        <f>IF($B23="","",IF($C23="Region",SUMIFS(Raw!$H:$H,Raw!$A:$A,$B$4,Raw!$G:$G,Month!BR$5,Raw!#REF!,Month!$A23),IF($C23="Provider",SUMIFS(Raw!$H:$H,Raw!$A:$A,$B$4,Raw!$G:$G,Month!BR$5,Raw!$C:$C,Month!$A23),SUMIFS(Raw!$H:$H,Raw!$A:$A,$B$4,Raw!$G:$G,Month!BR$5,Raw!$E:$E,Month!$A23))))</f>
        <v>6568</v>
      </c>
      <c r="BS23" s="58">
        <f>IF($B23="","",IF($C23="Region",SUMIFS(Raw!$H:$H,Raw!$A:$A,$B$4,Raw!$G:$G,Month!BS$5,Raw!#REF!,Month!$A23),IF($C23="Provider",SUMIFS(Raw!$H:$H,Raw!$A:$A,$B$4,Raw!$G:$G,Month!BS$5,Raw!$C:$C,Month!$A23),SUMIFS(Raw!$H:$H,Raw!$A:$A,$B$4,Raw!$G:$G,Month!BS$5,Raw!$E:$E,Month!$A23))))</f>
        <v>316</v>
      </c>
      <c r="BT23" s="58">
        <f>IF($B23="","",IF($C23="Region",SUMIFS(Raw!$H:$H,Raw!$A:$A,$B$4,Raw!$G:$G,Month!BT$5,Raw!#REF!,Month!$A23),IF($C23="Provider",SUMIFS(Raw!$H:$H,Raw!$A:$A,$B$4,Raw!$G:$G,Month!BT$5,Raw!$C:$C,Month!$A23),SUMIFS(Raw!$H:$H,Raw!$A:$A,$B$4,Raw!$G:$G,Month!BT$5,Raw!$E:$E,Month!$A23))))</f>
        <v>6252</v>
      </c>
      <c r="BU23" s="58">
        <f>IF($B23="","",IF($C23="Region",SUMIFS(Raw!$H:$H,Raw!$A:$A,$B$4,Raw!$G:$G,Month!BU$5,Raw!#REF!,Month!$A23),IF($C23="Provider",SUMIFS(Raw!$H:$H,Raw!$A:$A,$B$4,Raw!$G:$G,Month!BU$5,Raw!$C:$C,Month!$A23),SUMIFS(Raw!$H:$H,Raw!$A:$A,$B$4,Raw!$G:$G,Month!BU$5,Raw!$E:$E,Month!$A23))))</f>
        <v>16403352</v>
      </c>
      <c r="BV23" s="58">
        <f>IF($B23="","",IF($C23="Region",SUMIFS(Raw!$H:$H,Raw!$A:$A,$B$4,Raw!$G:$G,Month!BV$5,Raw!#REF!,Month!$A23),IF($C23="Provider",SUMIFS(Raw!$H:$H,Raw!$A:$A,$B$4,Raw!$G:$G,Month!BV$5,Raw!$C:$C,Month!$A23),SUMIFS(Raw!$H:$H,Raw!$A:$A,$B$4,Raw!$G:$G,Month!BV$5,Raw!$E:$E,Month!$A23))))</f>
        <v>2114</v>
      </c>
      <c r="BW23" s="58">
        <f>IF($B23="","",IF($C23="Region",SUMIFS(Raw!$H:$H,Raw!$A:$A,$B$4,Raw!$G:$G,Month!BW$5,Raw!#REF!,Month!$A23),IF($C23="Provider",SUMIFS(Raw!$H:$H,Raw!$A:$A,$B$4,Raw!$G:$G,Month!BW$5,Raw!$C:$C,Month!$A23),SUMIFS(Raw!$H:$H,Raw!$A:$A,$B$4,Raw!$G:$G,Month!BW$5,Raw!$E:$E,Month!$A23))))</f>
        <v>83254</v>
      </c>
      <c r="BX23" s="58">
        <f>IF($B23="","",IF($C23="Region",SUMIFS(Raw!$H:$H,Raw!$A:$A,$B$4,Raw!$G:$G,Month!BX$5,Raw!#REF!,Month!$A23),IF($C23="Provider",SUMIFS(Raw!$H:$H,Raw!$A:$A,$B$4,Raw!$G:$G,Month!BX$5,Raw!$C:$C,Month!$A23),SUMIFS(Raw!$H:$H,Raw!$A:$A,$B$4,Raw!$G:$G,Month!BX$5,Raw!$E:$E,Month!$A23))))</f>
        <v>43</v>
      </c>
      <c r="BY23" s="58">
        <f>IF($B23="","",IF($C23="Region",SUMIFS(Raw!$H:$H,Raw!$A:$A,$B$4,Raw!$G:$G,Month!BY$5,Raw!#REF!,Month!$A23),IF($C23="Provider",SUMIFS(Raw!$H:$H,Raw!$A:$A,$B$4,Raw!$G:$G,Month!BY$5,Raw!$C:$C,Month!$A23),SUMIFS(Raw!$H:$H,Raw!$A:$A,$B$4,Raw!$G:$G,Month!BY$5,Raw!$E:$E,Month!$A23))))</f>
        <v>55299</v>
      </c>
      <c r="BZ23" s="58">
        <f>IF($B23="","",IF($C23="Region",SUMIFS(Raw!$H:$H,Raw!$A:$A,$B$4,Raw!$G:$G,Month!BZ$5,Raw!#REF!,Month!$A23),IF($C23="Provider",SUMIFS(Raw!$H:$H,Raw!$A:$A,$B$4,Raw!$G:$G,Month!BZ$5,Raw!$C:$C,Month!$A23),SUMIFS(Raw!$H:$H,Raw!$A:$A,$B$4,Raw!$G:$G,Month!BZ$5,Raw!$E:$E,Month!$A23))))</f>
        <v>24473</v>
      </c>
      <c r="CA23" s="58">
        <f>IF($B23="","",IF($C23="Region",SUMIFS(Raw!$H:$H,Raw!$A:$A,$B$4,Raw!$G:$G,Month!CA$5,Raw!#REF!,Month!$A23),IF($C23="Provider",SUMIFS(Raw!$H:$H,Raw!$A:$A,$B$4,Raw!$G:$G,Month!CA$5,Raw!$C:$C,Month!$A23),SUMIFS(Raw!$H:$H,Raw!$A:$A,$B$4,Raw!$G:$G,Month!CA$5,Raw!$E:$E,Month!$A23))))</f>
        <v>15186</v>
      </c>
      <c r="CB23" s="58">
        <f>IF($B23="","",IF($C23="Region",SUMIFS(Raw!$H:$H,Raw!$A:$A,$B$4,Raw!$G:$G,Month!CB$5,Raw!#REF!,Month!$A23),IF($C23="Provider",SUMIFS(Raw!$H:$H,Raw!$A:$A,$B$4,Raw!$G:$G,Month!CB$5,Raw!$C:$C,Month!$A23),SUMIFS(Raw!$H:$H,Raw!$A:$A,$B$4,Raw!$G:$G,Month!CB$5,Raw!$E:$E,Month!$A23))))</f>
        <v>10595</v>
      </c>
      <c r="CC23" s="58">
        <f>IF($B23="","",IF($C23="Region",SUMIFS(Raw!$H:$H,Raw!$A:$A,$B$4,Raw!$G:$G,Month!CC$5,Raw!#REF!,Month!$A23),IF($C23="Provider",SUMIFS(Raw!$H:$H,Raw!$A:$A,$B$4,Raw!$G:$G,Month!CC$5,Raw!$C:$C,Month!$A23),SUMIFS(Raw!$H:$H,Raw!$A:$A,$B$4,Raw!$G:$G,Month!CC$5,Raw!$E:$E,Month!$A23))))</f>
        <v>9843</v>
      </c>
      <c r="CD23" s="58">
        <f>IF($B23="","",IF($C23="Region",SUMIFS(Raw!$H:$H,Raw!$A:$A,$B$4,Raw!$G:$G,Month!CD$5,Raw!#REF!,Month!$A23),IF($C23="Provider",SUMIFS(Raw!$H:$H,Raw!$A:$A,$B$4,Raw!$G:$G,Month!CD$5,Raw!$C:$C,Month!$A23),SUMIFS(Raw!$H:$H,Raw!$A:$A,$B$4,Raw!$G:$G,Month!CD$5,Raw!$E:$E,Month!$A23))))</f>
        <v>8451</v>
      </c>
      <c r="CE23" s="58">
        <f>IF($B23="","",IF($C23="Region",SUMIFS(Raw!$H:$H,Raw!$A:$A,$B$4,Raw!$G:$G,Month!CE$5,Raw!#REF!,Month!$A23),IF($C23="Provider",SUMIFS(Raw!$H:$H,Raw!$A:$A,$B$4,Raw!$G:$G,Month!CE$5,Raw!$C:$C,Month!$A23),SUMIFS(Raw!$H:$H,Raw!$A:$A,$B$4,Raw!$G:$G,Month!CE$5,Raw!$E:$E,Month!$A23))))</f>
        <v>2938</v>
      </c>
      <c r="CF23" s="58">
        <f>IF($B23="","",IF($C23="Region",SUMIFS(Raw!$H:$H,Raw!$A:$A,$B$4,Raw!$G:$G,Month!CF$5,Raw!#REF!,Month!$A23),IF($C23="Provider",SUMIFS(Raw!$H:$H,Raw!$A:$A,$B$4,Raw!$G:$G,Month!CF$5,Raw!$C:$C,Month!$A23),SUMIFS(Raw!$H:$H,Raw!$A:$A,$B$4,Raw!$G:$G,Month!CF$5,Raw!$E:$E,Month!$A23))))</f>
        <v>2164</v>
      </c>
      <c r="CG23" s="58">
        <f>IF($B23="","",IF($C23="Region",SUMIFS(Raw!$H:$H,Raw!$A:$A,$B$4,Raw!$G:$G,Month!CG$5,Raw!#REF!,Month!$A23),IF($C23="Provider",SUMIFS(Raw!$H:$H,Raw!$A:$A,$B$4,Raw!$G:$G,Month!CG$5,Raw!$C:$C,Month!$A23),SUMIFS(Raw!$H:$H,Raw!$A:$A,$B$4,Raw!$G:$G,Month!CG$5,Raw!$E:$E,Month!$A23))))</f>
        <v>6897</v>
      </c>
      <c r="CH23" s="58">
        <f>IF($B23="","",IF($C23="Region",SUMIFS(Raw!$H:$H,Raw!$A:$A,$B$4,Raw!$G:$G,Month!CH$5,Raw!#REF!,Month!$A23),IF($C23="Provider",SUMIFS(Raw!$H:$H,Raw!$A:$A,$B$4,Raw!$G:$G,Month!CH$5,Raw!$C:$C,Month!$A23),SUMIFS(Raw!$H:$H,Raw!$A:$A,$B$4,Raw!$G:$G,Month!CH$5,Raw!$E:$E,Month!$A23))))</f>
        <v>1378</v>
      </c>
      <c r="CI23" s="58">
        <f>IF($B23="","",IF($C23="Region",SUMIFS(Raw!$H:$H,Raw!$A:$A,$B$4,Raw!$G:$G,Month!CI$5,Raw!#REF!,Month!$A23),IF($C23="Provider",SUMIFS(Raw!$H:$H,Raw!$A:$A,$B$4,Raw!$G:$G,Month!CI$5,Raw!$C:$C,Month!$A23),SUMIFS(Raw!$H:$H,Raw!$A:$A,$B$4,Raw!$G:$G,Month!CI$5,Raw!$E:$E,Month!$A23))))</f>
        <v>0</v>
      </c>
      <c r="CJ23" s="58">
        <f>IF($B23="","",IF($C23="Region",SUMIFS(Raw!$H:$H,Raw!$A:$A,$B$4,Raw!$G:$G,Month!CJ$5,Raw!#REF!,Month!$A23),IF($C23="Provider",SUMIFS(Raw!$H:$H,Raw!$A:$A,$B$4,Raw!$G:$G,Month!CJ$5,Raw!$C:$C,Month!$A23),SUMIFS(Raw!$H:$H,Raw!$A:$A,$B$4,Raw!$G:$G,Month!CJ$5,Raw!$E:$E,Month!$A23))))</f>
        <v>0</v>
      </c>
      <c r="CK23" s="58">
        <f>IF($B23="","",IF($C23="Region",SUMIFS(Raw!$H:$H,Raw!$A:$A,$B$4,Raw!$G:$G,Month!CK$5,Raw!#REF!,Month!$A23),IF($C23="Provider",SUMIFS(Raw!$H:$H,Raw!$A:$A,$B$4,Raw!$G:$G,Month!CK$5,Raw!$C:$C,Month!$A23),SUMIFS(Raw!$H:$H,Raw!$A:$A,$B$4,Raw!$G:$G,Month!CK$5,Raw!$E:$E,Month!$A23))))</f>
        <v>494</v>
      </c>
      <c r="CL23" s="58">
        <f>IF($B23="","",IF($C23="Region",SUMIFS(Raw!$H:$H,Raw!$A:$A,$B$4,Raw!$G:$G,Month!CL$5,Raw!#REF!,Month!$A23),IF($C23="Provider",SUMIFS(Raw!$H:$H,Raw!$A:$A,$B$4,Raw!$G:$G,Month!CL$5,Raw!$C:$C,Month!$A23),SUMIFS(Raw!$H:$H,Raw!$A:$A,$B$4,Raw!$G:$G,Month!CL$5,Raw!$E:$E,Month!$A23))))</f>
        <v>494</v>
      </c>
      <c r="CM23" s="58">
        <f>IF($B23="","",IF($C23="Region",SUMIFS(Raw!$H:$H,Raw!$A:$A,$B$4,Raw!$G:$G,Month!CM$5,Raw!#REF!,Month!$A23),IF($C23="Provider",SUMIFS(Raw!$H:$H,Raw!$A:$A,$B$4,Raw!$G:$G,Month!CM$5,Raw!$C:$C,Month!$A23),SUMIFS(Raw!$H:$H,Raw!$A:$A,$B$4,Raw!$G:$G,Month!CM$5,Raw!$E:$E,Month!$A23))))</f>
        <v>1391</v>
      </c>
      <c r="CN23" s="58">
        <f>IF($B23="","",IF($C23="Region",SUMIFS(Raw!$H:$H,Raw!$A:$A,$B$4,Raw!$G:$G,Month!CN$5,Raw!#REF!,Month!$A23),IF($C23="Provider",SUMIFS(Raw!$H:$H,Raw!$A:$A,$B$4,Raw!$G:$G,Month!CN$5,Raw!$C:$C,Month!$A23),SUMIFS(Raw!$H:$H,Raw!$A:$A,$B$4,Raw!$G:$G,Month!CN$5,Raw!$E:$E,Month!$A23))))</f>
        <v>2199</v>
      </c>
      <c r="CO23" s="58">
        <f>IF($B23="","",IF($C23="Region",SUMIFS(Raw!$H:$H,Raw!$A:$A,$B$4,Raw!$G:$G,Month!CO$5,Raw!#REF!,Month!$A23),IF($C23="Provider",SUMIFS(Raw!$H:$H,Raw!$A:$A,$B$4,Raw!$G:$G,Month!CO$5,Raw!$C:$C,Month!$A23),SUMIFS(Raw!$H:$H,Raw!$A:$A,$B$4,Raw!$G:$G,Month!CO$5,Raw!$E:$E,Month!$A23))))</f>
        <v>1341</v>
      </c>
      <c r="CP23" s="58">
        <f>IF($B23="","",IF($C23="Region",SUMIFS(Raw!$H:$H,Raw!$A:$A,$B$4,Raw!$G:$G,Month!CP$5,Raw!#REF!,Month!$A23),IF($C23="Provider",SUMIFS(Raw!$H:$H,Raw!$A:$A,$B$4,Raw!$G:$G,Month!CP$5,Raw!$C:$C,Month!$A23),SUMIFS(Raw!$H:$H,Raw!$A:$A,$B$4,Raw!$G:$G,Month!CP$5,Raw!$E:$E,Month!$A23))))</f>
        <v>1327</v>
      </c>
      <c r="CQ23" s="58">
        <f>IF($B23="","",IF($C23="Region",SUMIFS(Raw!$H:$H,Raw!$A:$A,$B$4,Raw!$G:$G,Month!CQ$5,Raw!#REF!,Month!$A23),IF($C23="Provider",SUMIFS(Raw!$H:$H,Raw!$A:$A,$B$4,Raw!$G:$G,Month!CQ$5,Raw!$C:$C,Month!$A23),SUMIFS(Raw!$H:$H,Raw!$A:$A,$B$4,Raw!$G:$G,Month!CQ$5,Raw!$E:$E,Month!$A23))))</f>
        <v>315</v>
      </c>
      <c r="CR23" s="58">
        <f>IF($B23="","",IF($C23="Region",SUMIFS(Raw!$H:$H,Raw!$A:$A,$B$4,Raw!$G:$G,Month!CR$5,Raw!#REF!,Month!$A23),IF($C23="Provider",SUMIFS(Raw!$H:$H,Raw!$A:$A,$B$4,Raw!$G:$G,Month!CR$5,Raw!$C:$C,Month!$A23),SUMIFS(Raw!$H:$H,Raw!$A:$A,$B$4,Raw!$G:$G,Month!CR$5,Raw!$E:$E,Month!$A23))))</f>
        <v>299</v>
      </c>
      <c r="CS23" s="58">
        <f>IF($B23="","",IF($C23="Region",SUMIFS(Raw!$H:$H,Raw!$A:$A,$B$4,Raw!$G:$G,Month!CS$5,Raw!#REF!,Month!$A23),IF($C23="Provider",SUMIFS(Raw!$H:$H,Raw!$A:$A,$B$4,Raw!$G:$G,Month!CS$5,Raw!$C:$C,Month!$A23),SUMIFS(Raw!$H:$H,Raw!$A:$A,$B$4,Raw!$G:$G,Month!CS$5,Raw!$E:$E,Month!$A23))))</f>
        <v>2238</v>
      </c>
      <c r="CT23" s="58">
        <f>IF($B23="","",IF($C23="Region",SUMIFS(Raw!$H:$H,Raw!$A:$A,$B$4,Raw!$G:$G,Month!CT$5,Raw!#REF!,Month!$A23),IF($C23="Provider",SUMIFS(Raw!$H:$H,Raw!$A:$A,$B$4,Raw!$G:$G,Month!CT$5,Raw!$C:$C,Month!$A23),SUMIFS(Raw!$H:$H,Raw!$A:$A,$B$4,Raw!$G:$G,Month!CT$5,Raw!$E:$E,Month!$A23))))</f>
        <v>2063</v>
      </c>
      <c r="CU23" s="58">
        <f>IF($B23="","",IF($C23="Region",SUMIFS(Raw!$H:$H,Raw!$A:$A,$B$4,Raw!$G:$G,Month!CU$5,Raw!#REF!,Month!$A23),IF($C23="Provider",SUMIFS(Raw!$H:$H,Raw!$A:$A,$B$4,Raw!$G:$G,Month!CU$5,Raw!$C:$C,Month!$A23),SUMIFS(Raw!$H:$H,Raw!$A:$A,$B$4,Raw!$G:$G,Month!CU$5,Raw!$E:$E,Month!$A23))))</f>
        <v>6213</v>
      </c>
      <c r="CV23" s="58">
        <f>IF($B23="","",IF($C23="Region",SUMIFS(Raw!$H:$H,Raw!$A:$A,$B$4,Raw!$G:$G,Month!CV$5,Raw!#REF!,Month!$A23),IF($C23="Provider",SUMIFS(Raw!$H:$H,Raw!$A:$A,$B$4,Raw!$G:$G,Month!CV$5,Raw!$C:$C,Month!$A23),SUMIFS(Raw!$H:$H,Raw!$A:$A,$B$4,Raw!$G:$G,Month!CV$5,Raw!$E:$E,Month!$A23))))</f>
        <v>5831</v>
      </c>
      <c r="CW23" s="58">
        <f>IF($B23="","",IF($C23="Region",SUMIFS(Raw!$H:$H,Raw!$A:$A,$B$4,Raw!$G:$G,Month!CW$5,Raw!#REF!,Month!$A23),IF($C23="Provider",SUMIFS(Raw!$H:$H,Raw!$A:$A,$B$4,Raw!$G:$G,Month!CW$5,Raw!$C:$C,Month!$A23),SUMIFS(Raw!$H:$H,Raw!$A:$A,$B$4,Raw!$G:$G,Month!CW$5,Raw!$E:$E,Month!$A23))))</f>
        <v>3332</v>
      </c>
      <c r="CX23" s="58">
        <f>IF($B23="","",IF($C23="Region",SUMIFS(Raw!$H:$H,Raw!$A:$A,$B$4,Raw!$G:$G,Month!CX$5,Raw!#REF!,Month!$A23),IF($C23="Provider",SUMIFS(Raw!$H:$H,Raw!$A:$A,$B$4,Raw!$G:$G,Month!CX$5,Raw!$C:$C,Month!$A23),SUMIFS(Raw!$H:$H,Raw!$A:$A,$B$4,Raw!$G:$G,Month!CX$5,Raw!$E:$E,Month!$A23))))</f>
        <v>3280</v>
      </c>
      <c r="CY23" s="58">
        <f>IF($B23="","",IF($C23="Region",SUMIFS(Raw!$H:$H,Raw!$A:$A,$B$4,Raw!$G:$G,Month!CY$5,Raw!#REF!,Month!$A23),IF($C23="Provider",SUMIFS(Raw!$H:$H,Raw!$A:$A,$B$4,Raw!$G:$G,Month!CY$5,Raw!$C:$C,Month!$A23),SUMIFS(Raw!$H:$H,Raw!$A:$A,$B$4,Raw!$G:$G,Month!CY$5,Raw!$E:$E,Month!$A23))))</f>
        <v>202</v>
      </c>
      <c r="CZ23" s="58">
        <f>IF($B23="","",IF($C23="Region",SUMIFS(Raw!$H:$H,Raw!$A:$A,$B$4,Raw!$G:$G,Month!CZ$5,Raw!#REF!,Month!$A23),IF($C23="Provider",SUMIFS(Raw!$H:$H,Raw!$A:$A,$B$4,Raw!$G:$G,Month!CZ$5,Raw!$C:$C,Month!$A23),SUMIFS(Raw!$H:$H,Raw!$A:$A,$B$4,Raw!$G:$G,Month!CZ$5,Raw!$E:$E,Month!$A23))))</f>
        <v>123</v>
      </c>
      <c r="DA23" s="58">
        <f>IF($B23="","",IF($C23="Region",SUMIFS(Raw!$H:$H,Raw!$A:$A,$B$4,Raw!$G:$G,Month!DA$5,Raw!#REF!,Month!$A23),IF($C23="Provider",SUMIFS(Raw!$H:$H,Raw!$A:$A,$B$4,Raw!$G:$G,Month!DA$5,Raw!$C:$C,Month!$A23),SUMIFS(Raw!$H:$H,Raw!$A:$A,$B$4,Raw!$G:$G,Month!DA$5,Raw!$E:$E,Month!$A23))))</f>
        <v>504</v>
      </c>
      <c r="DB23" s="58">
        <f>IF($B23="","",IF($C23="Region",SUMIFS(Raw!$H:$H,Raw!$A:$A,$B$4,Raw!$G:$G,Month!DB$5,Raw!#REF!,Month!$A23),IF($C23="Provider",SUMIFS(Raw!$H:$H,Raw!$A:$A,$B$4,Raw!$G:$G,Month!DB$5,Raw!$C:$C,Month!$A23),SUMIFS(Raw!$H:$H,Raw!$A:$A,$B$4,Raw!$G:$G,Month!DB$5,Raw!$E:$E,Month!$A23))))</f>
        <v>494</v>
      </c>
      <c r="DC23" s="58">
        <f>IF($B23="","",IF($C23="Region",SUMIFS(Raw!$H:$H,Raw!$A:$A,$B$4,Raw!$G:$G,Month!DC$5,Raw!#REF!,Month!$A23),IF($C23="Provider",SUMIFS(Raw!$H:$H,Raw!$A:$A,$B$4,Raw!$G:$G,Month!DC$5,Raw!$C:$C,Month!$A23),SUMIFS(Raw!$H:$H,Raw!$A:$A,$B$4,Raw!$G:$G,Month!DC$5,Raw!$E:$E,Month!$A23))))</f>
        <v>191</v>
      </c>
      <c r="DD23" s="58">
        <f>IF($B23="","",IF($C23="Region",SUMIFS(Raw!$H:$H,Raw!$A:$A,$B$4,Raw!$G:$G,Month!DD$5,Raw!#REF!,Month!$A23),IF($C23="Provider",SUMIFS(Raw!$H:$H,Raw!$A:$A,$B$4,Raw!$G:$G,Month!DD$5,Raw!$C:$C,Month!$A23),SUMIFS(Raw!$H:$H,Raw!$A:$A,$B$4,Raw!$G:$G,Month!DD$5,Raw!$E:$E,Month!$A23))))</f>
        <v>106</v>
      </c>
      <c r="DE23" s="58">
        <f>IF($B23="","",IF($C23="Region",SUMIFS(Raw!$H:$H,Raw!$A:$A,$B$4,Raw!$G:$G,Month!DE$5,Raw!#REF!,Month!$A23),IF($C23="Provider",SUMIFS(Raw!$H:$H,Raw!$A:$A,$B$4,Raw!$G:$G,Month!DE$5,Raw!$C:$C,Month!$A23),SUMIFS(Raw!$H:$H,Raw!$A:$A,$B$4,Raw!$G:$G,Month!DE$5,Raw!$E:$E,Month!$A23))))</f>
        <v>333</v>
      </c>
      <c r="DF23" s="58">
        <f>IF($B23="","",IF($C23="Region",SUMIFS(Raw!$H:$H,Raw!$A:$A,$B$4,Raw!$G:$G,Month!DF$5,Raw!#REF!,Month!$A23),IF($C23="Provider",SUMIFS(Raw!$H:$H,Raw!$A:$A,$B$4,Raw!$G:$G,Month!DF$5,Raw!$C:$C,Month!$A23),SUMIFS(Raw!$H:$H,Raw!$A:$A,$B$4,Raw!$G:$G,Month!DF$5,Raw!$E:$E,Month!$A23))))</f>
        <v>102</v>
      </c>
      <c r="DG23" s="58">
        <f>IF($B23="","",IF($C23="Region",SUMIFS(Raw!$H:$H,Raw!$A:$A,$B$4,Raw!$G:$G,Month!DG$5,Raw!#REF!,Month!$A23),IF($C23="Provider",SUMIFS(Raw!$H:$H,Raw!$A:$A,$B$4,Raw!$G:$G,Month!DG$5,Raw!$C:$C,Month!$A23),SUMIFS(Raw!$H:$H,Raw!$A:$A,$B$4,Raw!$G:$G,Month!DG$5,Raw!$E:$E,Month!$A23))))</f>
        <v>1</v>
      </c>
      <c r="DH23" s="58">
        <f>IF($B23="","",IF($C23="Region",SUMIFS(Raw!$H:$H,Raw!$A:$A,$B$4,Raw!$G:$G,Month!DH$5,Raw!#REF!,Month!$A23),IF($C23="Provider",SUMIFS(Raw!$H:$H,Raw!$A:$A,$B$4,Raw!$G:$G,Month!DH$5,Raw!$C:$C,Month!$A23),SUMIFS(Raw!$H:$H,Raw!$A:$A,$B$4,Raw!$G:$G,Month!DH$5,Raw!$E:$E,Month!$A23))))</f>
        <v>0</v>
      </c>
      <c r="DI23" s="58">
        <f>IF($B23="","",IF($C23="Region",SUMIFS(Raw!$H:$H,Raw!$A:$A,$B$4,Raw!$G:$G,Month!DI$5,Raw!#REF!,Month!$A23),IF($C23="Provider",SUMIFS(Raw!$H:$H,Raw!$A:$A,$B$4,Raw!$G:$G,Month!DI$5,Raw!$C:$C,Month!$A23),SUMIFS(Raw!$H:$H,Raw!$A:$A,$B$4,Raw!$G:$G,Month!DI$5,Raw!$E:$E,Month!$A23))))</f>
        <v>385</v>
      </c>
      <c r="DJ23" s="58">
        <f>IF($B23="","",IF($C23="Region",SUMIFS(Raw!$H:$H,Raw!$A:$A,$B$4,Raw!$G:$G,Month!DJ$5,Raw!#REF!,Month!$A23),IF($C23="Provider",SUMIFS(Raw!$H:$H,Raw!$A:$A,$B$4,Raw!$G:$G,Month!DJ$5,Raw!$C:$C,Month!$A23),SUMIFS(Raw!$H:$H,Raw!$A:$A,$B$4,Raw!$G:$G,Month!DJ$5,Raw!$E:$E,Month!$A23))))</f>
        <v>370</v>
      </c>
      <c r="DK23" s="58">
        <f>IF($B23="","",IF($C23="Region",SUMIFS(Raw!$H:$H,Raw!$A:$A,$B$4,Raw!$G:$G,Month!DK$5,Raw!#REF!,Month!$A23),IF($C23="Provider",SUMIFS(Raw!$H:$H,Raw!$A:$A,$B$4,Raw!$G:$G,Month!DK$5,Raw!$C:$C,Month!$A23),SUMIFS(Raw!$H:$H,Raw!$A:$A,$B$4,Raw!$G:$G,Month!DK$5,Raw!$E:$E,Month!$A23))))</f>
        <v>10</v>
      </c>
      <c r="DL23" s="58">
        <f>IF($B23="","",IF($C23="Region",SUMIFS(Raw!$H:$H,Raw!$A:$A,$B$4,Raw!$G:$G,Month!DL$5,Raw!#REF!,Month!$A23),IF($C23="Provider",SUMIFS(Raw!$H:$H,Raw!$A:$A,$B$4,Raw!$G:$G,Month!DL$5,Raw!$C:$C,Month!$A23),SUMIFS(Raw!$H:$H,Raw!$A:$A,$B$4,Raw!$G:$G,Month!DL$5,Raw!$E:$E,Month!$A23))))</f>
        <v>8</v>
      </c>
      <c r="DM23" s="58">
        <f>IF($B23="","",IF($C23="Region",SUMIFS(Raw!$H:$H,Raw!$A:$A,$B$4,Raw!$G:$G,Month!DM$5,Raw!#REF!,Month!$A23),IF($C23="Provider",SUMIFS(Raw!$H:$H,Raw!$A:$A,$B$4,Raw!$G:$G,Month!DM$5,Raw!$C:$C,Month!$A23),SUMIFS(Raw!$H:$H,Raw!$A:$A,$B$4,Raw!$G:$G,Month!DM$5,Raw!$E:$E,Month!$A23))))</f>
        <v>1043</v>
      </c>
      <c r="DN23" s="58">
        <f>IF($B23="","",IF($C23="Region",SUMIFS(Raw!$H:$H,Raw!$A:$A,$B$4,Raw!$G:$G,Month!DN$5,Raw!#REF!,Month!$A23),IF($C23="Provider",SUMIFS(Raw!$H:$H,Raw!$A:$A,$B$4,Raw!$G:$G,Month!DN$5,Raw!$C:$C,Month!$A23),SUMIFS(Raw!$H:$H,Raw!$A:$A,$B$4,Raw!$G:$G,Month!DN$5,Raw!$E:$E,Month!$A23))))</f>
        <v>1028</v>
      </c>
    </row>
    <row r="24" spans="1:118" ht="14.5" x14ac:dyDescent="0.25">
      <c r="A24" s="5" t="str">
        <f>IF(Refs!A18="","",Refs!A18)</f>
        <v>NVE</v>
      </c>
      <c r="B24" s="23" t="str">
        <f>IF(Refs!B18="","",Refs!B18)</f>
        <v>IC24</v>
      </c>
      <c r="C24" s="13" t="str">
        <f>IF(Refs!D18="","",Refs!D18)</f>
        <v>Provider</v>
      </c>
      <c r="D24" s="58">
        <f>IF($B24="","",IF($C24="Region",SUMIFS(Raw!$H:$H,Raw!$A:$A,$B$4,Raw!$G:$G,Month!D$5,Raw!#REF!,Month!$A24),IF($C24="Provider",SUMIFS(Raw!$H:$H,Raw!$A:$A,$B$4,Raw!$G:$G,Month!D$5,Raw!$C:$C,Month!$A24),SUMIFS(Raw!$H:$H,Raw!$A:$A,$B$4,Raw!$G:$G,Month!D$5,Raw!$E:$E,Month!$A24))))</f>
        <v>85219</v>
      </c>
      <c r="E24" s="58">
        <f>IF($B24="","",IF($C24="Region",SUMIFS(Raw!$H:$H,Raw!$A:$A,$B$4,Raw!$G:$G,Month!E$5,Raw!#REF!,Month!$A24),IF($C24="Provider",SUMIFS(Raw!$H:$H,Raw!$A:$A,$B$4,Raw!$G:$G,Month!E$5,Raw!$C:$C,Month!$A24),SUMIFS(Raw!$H:$H,Raw!$A:$A,$B$4,Raw!$G:$G,Month!E$5,Raw!$E:$E,Month!$A24))))</f>
        <v>14730</v>
      </c>
      <c r="F24" s="58">
        <f>IF($B24="","",IF($C24="Region",SUMIFS(Raw!$H:$H,Raw!$A:$A,$B$4,Raw!$G:$G,Month!F$5,Raw!#REF!,Month!$A24),IF($C24="Provider",SUMIFS(Raw!$H:$H,Raw!$A:$A,$B$4,Raw!$G:$G,Month!F$5,Raw!$C:$C,Month!$A24),SUMIFS(Raw!$H:$H,Raw!$A:$A,$B$4,Raw!$G:$G,Month!F$5,Raw!$E:$E,Month!$A24))))</f>
        <v>75635</v>
      </c>
      <c r="G24" s="58">
        <f>IF($B24="","",IF($C24="Region",SUMIFS(Raw!$H:$H,Raw!$A:$A,$B$4,Raw!$G:$G,Month!G$5,Raw!#REF!,Month!$A24),IF($C24="Provider",SUMIFS(Raw!$H:$H,Raw!$A:$A,$B$4,Raw!$G:$G,Month!G$5,Raw!$C:$C,Month!$A24),SUMIFS(Raw!$H:$H,Raw!$A:$A,$B$4,Raw!$G:$G,Month!G$5,Raw!$E:$E,Month!$A24))))</f>
        <v>0</v>
      </c>
      <c r="H24" s="58">
        <f>IF($B24="","",IF($C24="Region",SUMIFS(Raw!$H:$H,Raw!$A:$A,$B$4,Raw!$G:$G,Month!H$5,Raw!#REF!,Month!$A24),IF($C24="Provider",SUMIFS(Raw!$H:$H,Raw!$A:$A,$B$4,Raw!$G:$G,Month!H$5,Raw!$C:$C,Month!$A24),SUMIFS(Raw!$H:$H,Raw!$A:$A,$B$4,Raw!$G:$G,Month!H$5,Raw!$E:$E,Month!$A24))))</f>
        <v>0</v>
      </c>
      <c r="I24" s="58">
        <f>IF($B24="","",IF($C24="Region",SUMIFS(Raw!$H:$H,Raw!$A:$A,$B$4,Raw!$G:$G,Month!I$5,Raw!#REF!,Month!$A24),IF($C24="Provider",SUMIFS(Raw!$H:$H,Raw!$A:$A,$B$4,Raw!$G:$G,Month!I$5,Raw!$C:$C,Month!$A24),SUMIFS(Raw!$H:$H,Raw!$A:$A,$B$4,Raw!$G:$G,Month!I$5,Raw!$E:$E,Month!$A24))))</f>
        <v>248</v>
      </c>
      <c r="J24" s="58">
        <f>IF($B24="","",IF($C24="Region",SUMIFS(Raw!$H:$H,Raw!$A:$A,$B$4,Raw!$G:$G,Month!J$5,Raw!#REF!,Month!$A24),IF($C24="Provider",SUMIFS(Raw!$H:$H,Raw!$A:$A,$B$4,Raw!$G:$G,Month!J$5,Raw!$C:$C,Month!$A24),SUMIFS(Raw!$H:$H,Raw!$A:$A,$B$4,Raw!$G:$G,Month!J$5,Raw!$E:$E,Month!$A24))))</f>
        <v>49830</v>
      </c>
      <c r="K24" s="58">
        <f>IF($B24="","",IF($C24="Region",SUMIFS(Raw!$H:$H,Raw!$A:$A,$B$4,Raw!$G:$G,Month!K$5,Raw!#REF!,Month!$A24),IF($C24="Provider",SUMIFS(Raw!$H:$H,Raw!$A:$A,$B$4,Raw!$G:$G,Month!K$5,Raw!$C:$C,Month!$A24),SUMIFS(Raw!$H:$H,Raw!$A:$A,$B$4,Raw!$G:$G,Month!K$5,Raw!$E:$E,Month!$A24))))</f>
        <v>9584</v>
      </c>
      <c r="L24" s="58">
        <f>IF($B24="","",IF($C24="Region",SUMIFS(Raw!$H:$H,Raw!$A:$A,$B$4,Raw!$G:$G,Month!L$5,Raw!#REF!,Month!$A24),IF($C24="Provider",SUMIFS(Raw!$H:$H,Raw!$A:$A,$B$4,Raw!$G:$G,Month!L$5,Raw!$C:$C,Month!$A24),SUMIFS(Raw!$H:$H,Raw!$A:$A,$B$4,Raw!$G:$G,Month!L$5,Raw!$E:$E,Month!$A24))))</f>
        <v>4462</v>
      </c>
      <c r="M24" s="58">
        <f>IF($B24="","",IF($C24="Region",SUMIFS(Raw!$H:$H,Raw!$A:$A,$B$4,Raw!$G:$G,Month!M$5,Raw!#REF!,Month!$A24),IF($C24="Provider",SUMIFS(Raw!$H:$H,Raw!$A:$A,$B$4,Raw!$G:$G,Month!M$5,Raw!$C:$C,Month!$A24),SUMIFS(Raw!$H:$H,Raw!$A:$A,$B$4,Raw!$G:$G,Month!M$5,Raw!$E:$E,Month!$A24))))</f>
        <v>497</v>
      </c>
      <c r="N24" s="58">
        <f>IF($B24="","",IF($C24="Region",SUMIFS(Raw!$H:$H,Raw!$A:$A,$B$4,Raw!$G:$G,Month!N$5,Raw!#REF!,Month!$A24),IF($C24="Provider",SUMIFS(Raw!$H:$H,Raw!$A:$A,$B$4,Raw!$G:$G,Month!N$5,Raw!$C:$C,Month!$A24),SUMIFS(Raw!$H:$H,Raw!$A:$A,$B$4,Raw!$G:$G,Month!N$5,Raw!$E:$E,Month!$A24))))</f>
        <v>4625</v>
      </c>
      <c r="O24" s="58">
        <f>IF($B24="","",IF($C24="Region",SUMIFS(Raw!$H:$H,Raw!$A:$A,$B$4,Raw!$G:$G,Month!O$5,Raw!#REF!,Month!$A24),IF($C24="Provider",SUMIFS(Raw!$H:$H,Raw!$A:$A,$B$4,Raw!$G:$G,Month!O$5,Raw!$C:$C,Month!$A24),SUMIFS(Raw!$H:$H,Raw!$A:$A,$B$4,Raw!$G:$G,Month!O$5,Raw!$E:$E,Month!$A24))))</f>
        <v>7153986</v>
      </c>
      <c r="P24" s="201"/>
      <c r="Q24" s="201"/>
      <c r="R24" s="58">
        <f>IF($B24="","",IF($C24="Region",SUMIFS(Raw!$H:$H,Raw!$A:$A,$B$4,Raw!$G:$G,Month!R$5,Raw!#REF!,Month!$A24),IF($C24="Provider",SUMIFS(Raw!$H:$H,Raw!$A:$A,$B$4,Raw!$G:$G,Month!R$5,Raw!$C:$C,Month!$A24),SUMIFS(Raw!$H:$H,Raw!$A:$A,$B$4,Raw!$G:$G,Month!R$5,Raw!$E:$E,Month!$A24))))</f>
        <v>920944</v>
      </c>
      <c r="S24" s="58">
        <f>IF($B24="","",IF($C24="Region",SUMIFS(Raw!$H:$H,Raw!$A:$A,$B$4,Raw!$G:$G,Month!S$5,Raw!#REF!,Month!$A24),IF($C24="Provider",SUMIFS(Raw!$H:$H,Raw!$A:$A,$B$4,Raw!$G:$G,Month!S$5,Raw!$C:$C,Month!$A24),SUMIFS(Raw!$H:$H,Raw!$A:$A,$B$4,Raw!$G:$G,Month!S$5,Raw!$E:$E,Month!$A24))))</f>
        <v>12970</v>
      </c>
      <c r="T24" s="58">
        <f>IF($B24="","",IF($C24="Region",SUMIFS(Raw!$H:$H,Raw!$A:$A,$B$4,Raw!$G:$G,Month!T$5,Raw!#REF!,Month!$A24),IF($C24="Provider",SUMIFS(Raw!$H:$H,Raw!$A:$A,$B$4,Raw!$G:$G,Month!T$5,Raw!$C:$C,Month!$A24),SUMIFS(Raw!$H:$H,Raw!$A:$A,$B$4,Raw!$G:$G,Month!T$5,Raw!$E:$E,Month!$A24))))</f>
        <v>86011469</v>
      </c>
      <c r="U24" s="58">
        <f>IF($B24="","",IF($C24="Region",SUMIFS(Raw!$H:$H,Raw!$A:$A,$B$4,Raw!$G:$G,Month!U$5,Raw!#REF!,Month!$A24),IF($C24="Provider",SUMIFS(Raw!$H:$H,Raw!$A:$A,$B$4,Raw!$G:$G,Month!U$5,Raw!$C:$C,Month!$A24),SUMIFS(Raw!$H:$H,Raw!$A:$A,$B$4,Raw!$G:$G,Month!U$5,Raw!$E:$E,Month!$A24))))</f>
        <v>71146</v>
      </c>
      <c r="V24" s="58">
        <f>IF($B24="","",IF($C24="Region",SUMIFS(Raw!$H:$H,Raw!$A:$A,$B$4,Raw!$G:$G,Month!V$5,Raw!#REF!,Month!$A24),IF($C24="Provider",SUMIFS(Raw!$H:$H,Raw!$A:$A,$B$4,Raw!$G:$G,Month!V$5,Raw!$C:$C,Month!$A24),SUMIFS(Raw!$H:$H,Raw!$A:$A,$B$4,Raw!$G:$G,Month!V$5,Raw!$E:$E,Month!$A24))))</f>
        <v>1940</v>
      </c>
      <c r="W24" s="58">
        <f>IF($B24="","",IF($C24="Region",SUMIFS(Raw!$H:$H,Raw!$A:$A,$B$4,Raw!$G:$G,Month!W$5,Raw!#REF!,Month!$A24),IF($C24="Provider",SUMIFS(Raw!$H:$H,Raw!$A:$A,$B$4,Raw!$G:$G,Month!W$5,Raw!$C:$C,Month!$A24),SUMIFS(Raw!$H:$H,Raw!$A:$A,$B$4,Raw!$G:$G,Month!W$5,Raw!$E:$E,Month!$A24))))</f>
        <v>35047</v>
      </c>
      <c r="X24" s="58">
        <f>IF($B24="","",IF($C24="Region",SUMIFS(Raw!$H:$H,Raw!$A:$A,$B$4,Raw!$G:$G,Month!X$5,Raw!#REF!,Month!$A24),IF($C24="Provider",SUMIFS(Raw!$H:$H,Raw!$A:$A,$B$4,Raw!$G:$G,Month!X$5,Raw!$C:$C,Month!$A24),SUMIFS(Raw!$H:$H,Raw!$A:$A,$B$4,Raw!$G:$G,Month!X$5,Raw!$E:$E,Month!$A24))))</f>
        <v>16143</v>
      </c>
      <c r="Y24" s="58">
        <f>IF($B24="","",IF($C24="Region",SUMIFS(Raw!$H:$H,Raw!$A:$A,$B$4,Raw!$G:$G,Month!Y$5,Raw!#REF!,Month!$A24),IF($C24="Provider",SUMIFS(Raw!$H:$H,Raw!$A:$A,$B$4,Raw!$G:$G,Month!Y$5,Raw!$C:$C,Month!$A24),SUMIFS(Raw!$H:$H,Raw!$A:$A,$B$4,Raw!$G:$G,Month!Y$5,Raw!$E:$E,Month!$A24))))</f>
        <v>15816</v>
      </c>
      <c r="Z24" s="58">
        <f>IF($B24="","",IF($C24="Region",SUMIFS(Raw!$H:$H,Raw!$A:$A,$B$4,Raw!$G:$G,Month!Z$5,Raw!#REF!,Month!$A24),IF($C24="Provider",SUMIFS(Raw!$H:$H,Raw!$A:$A,$B$4,Raw!$G:$G,Month!Z$5,Raw!$C:$C,Month!$A24),SUMIFS(Raw!$H:$H,Raw!$A:$A,$B$4,Raw!$G:$G,Month!Z$5,Raw!$E:$E,Month!$A24))))</f>
        <v>2200</v>
      </c>
      <c r="AA24" s="58">
        <f>IF($B24="","",IF($C24="Region",SUMIFS(Raw!$H:$H,Raw!$A:$A,$B$4,Raw!$G:$G,Month!AA$5,Raw!#REF!,Month!$A24),IF($C24="Provider",SUMIFS(Raw!$H:$H,Raw!$A:$A,$B$4,Raw!$G:$G,Month!AA$5,Raw!$C:$C,Month!$A24),SUMIFS(Raw!$H:$H,Raw!$A:$A,$B$4,Raw!$G:$G,Month!AA$5,Raw!$E:$E,Month!$A24))))</f>
        <v>41278</v>
      </c>
      <c r="AB24" s="58">
        <f>IF($B24="","",IF($C24="Region",SUMIFS(Raw!$H:$H,Raw!$A:$A,$B$4,Raw!$G:$G,Month!AB$5,Raw!#REF!,Month!$A24),IF($C24="Provider",SUMIFS(Raw!$H:$H,Raw!$A:$A,$B$4,Raw!$G:$G,Month!AB$5,Raw!$C:$C,Month!$A24),SUMIFS(Raw!$H:$H,Raw!$A:$A,$B$4,Raw!$G:$G,Month!AB$5,Raw!$E:$E,Month!$A24))))</f>
        <v>18209</v>
      </c>
      <c r="AC24" s="58">
        <f>IF($B24="","",IF($C24="Region",SUMIFS(Raw!$H:$H,Raw!$A:$A,$B$4,Raw!$G:$G,Month!AC$5,Raw!#REF!,Month!$A24),IF($C24="Provider",SUMIFS(Raw!$H:$H,Raw!$A:$A,$B$4,Raw!$G:$G,Month!AC$5,Raw!$C:$C,Month!$A24),SUMIFS(Raw!$H:$H,Raw!$A:$A,$B$4,Raw!$G:$G,Month!AC$5,Raw!$E:$E,Month!$A24))))</f>
        <v>4818</v>
      </c>
      <c r="AD24" s="58">
        <f>IF($B24="","",IF($C24="Region",SUMIFS(Raw!$H:$H,Raw!$A:$A,$B$4,Raw!$G:$G,Month!AD$5,Raw!#REF!,Month!$A24),IF($C24="Provider",SUMIFS(Raw!$H:$H,Raw!$A:$A,$B$4,Raw!$G:$G,Month!AD$5,Raw!$C:$C,Month!$A24),SUMIFS(Raw!$H:$H,Raw!$A:$A,$B$4,Raw!$G:$G,Month!AD$5,Raw!$E:$E,Month!$A24))))</f>
        <v>0</v>
      </c>
      <c r="AE24" s="58">
        <f>IF($B24="","",IF($C24="Region",SUMIFS(Raw!$H:$H,Raw!$A:$A,$B$4,Raw!$G:$G,Month!AE$5,Raw!#REF!,Month!$A24),IF($C24="Provider",SUMIFS(Raw!$H:$H,Raw!$A:$A,$B$4,Raw!$G:$G,Month!AE$5,Raw!$C:$C,Month!$A24),SUMIFS(Raw!$H:$H,Raw!$A:$A,$B$4,Raw!$G:$G,Month!AE$5,Raw!$E:$E,Month!$A24))))</f>
        <v>12828</v>
      </c>
      <c r="AF24" s="58">
        <f>IF($B24="","",IF($C24="Region",SUMIFS(Raw!$H:$H,Raw!$A:$A,$B$4,Raw!$G:$G,Month!AF$5,Raw!#REF!,Month!$A24),IF($C24="Provider",SUMIFS(Raw!$H:$H,Raw!$A:$A,$B$4,Raw!$G:$G,Month!AF$5,Raw!$C:$C,Month!$A24),SUMIFS(Raw!$H:$H,Raw!$A:$A,$B$4,Raw!$G:$G,Month!AF$5,Raw!$E:$E,Month!$A24))))</f>
        <v>519</v>
      </c>
      <c r="AG24" s="58">
        <f>IF($B24="","",IF($C24="Region",SUMIFS(Raw!$H:$H,Raw!$A:$A,$B$4,Raw!$G:$G,Month!AG$5,Raw!#REF!,Month!$A24),IF($C24="Provider",SUMIFS(Raw!$H:$H,Raw!$A:$A,$B$4,Raw!$G:$G,Month!AG$5,Raw!$C:$C,Month!$A24),SUMIFS(Raw!$H:$H,Raw!$A:$A,$B$4,Raw!$G:$G,Month!AG$5,Raw!$E:$E,Month!$A24))))</f>
        <v>0</v>
      </c>
      <c r="AH24" s="58">
        <f>IF($B24="","",IF($C24="Region",SUMIFS(Raw!$H:$H,Raw!$A:$A,$B$4,Raw!$G:$G,Month!AH$5,Raw!#REF!,Month!$A24),IF($C24="Provider",SUMIFS(Raw!$H:$H,Raw!$A:$A,$B$4,Raw!$G:$G,Month!AH$5,Raw!$C:$C,Month!$A24),SUMIFS(Raw!$H:$H,Raw!$A:$A,$B$4,Raw!$G:$G,Month!AH$5,Raw!$E:$E,Month!$A24))))</f>
        <v>784</v>
      </c>
      <c r="AI24" s="58">
        <f>IF($B24="","",IF($C24="Region",SUMIFS(Raw!$H:$H,Raw!$A:$A,$B$4,Raw!$G:$G,Month!AI$5,Raw!#REF!,Month!$A24),IF($C24="Provider",SUMIFS(Raw!$H:$H,Raw!$A:$A,$B$4,Raw!$G:$G,Month!AI$5,Raw!$C:$C,Month!$A24),SUMIFS(Raw!$H:$H,Raw!$A:$A,$B$4,Raw!$G:$G,Month!AI$5,Raw!$E:$E,Month!$A24))))</f>
        <v>4120</v>
      </c>
      <c r="AJ24" s="58">
        <f>IF($B24="","",IF($C24="Region",SUMIFS(Raw!$H:$H,Raw!$A:$A,$B$4,Raw!$G:$G,Month!AJ$5,Raw!#REF!,Month!$A24),IF($C24="Provider",SUMIFS(Raw!$H:$H,Raw!$A:$A,$B$4,Raw!$G:$G,Month!AJ$5,Raw!$C:$C,Month!$A24),SUMIFS(Raw!$H:$H,Raw!$A:$A,$B$4,Raw!$G:$G,Month!AJ$5,Raw!$E:$E,Month!$A24))))</f>
        <v>2416</v>
      </c>
      <c r="AK24" s="58">
        <f>IF($B24="","",IF($C24="Region",SUMIFS(Raw!$H:$H,Raw!$A:$A,$B$4,Raw!$G:$G,Month!AK$5,Raw!#REF!,Month!$A24),IF($C24="Provider",SUMIFS(Raw!$H:$H,Raw!$A:$A,$B$4,Raw!$G:$G,Month!AK$5,Raw!$C:$C,Month!$A24),SUMIFS(Raw!$H:$H,Raw!$A:$A,$B$4,Raw!$G:$G,Month!AK$5,Raw!$E:$E,Month!$A24))))</f>
        <v>0</v>
      </c>
      <c r="AL24" s="58">
        <f>IF($B24="","",IF($C24="Region",SUMIFS(Raw!$H:$H,Raw!$A:$A,$B$4,Raw!$G:$G,Month!AL$5,Raw!#REF!,Month!$A24),IF($C24="Provider",SUMIFS(Raw!$H:$H,Raw!$A:$A,$B$4,Raw!$G:$G,Month!AL$5,Raw!$C:$C,Month!$A24),SUMIFS(Raw!$H:$H,Raw!$A:$A,$B$4,Raw!$G:$G,Month!AL$5,Raw!$E:$E,Month!$A24))))</f>
        <v>0</v>
      </c>
      <c r="AM24" s="58">
        <f>IF($B24="","",IF($C24="Region",SUMIFS(Raw!$H:$H,Raw!$A:$A,$B$4,Raw!$G:$G,Month!AM$5,Raw!#REF!,Month!$A24),IF($C24="Provider",SUMIFS(Raw!$H:$H,Raw!$A:$A,$B$4,Raw!$G:$G,Month!AM$5,Raw!$C:$C,Month!$A24),SUMIFS(Raw!$H:$H,Raw!$A:$A,$B$4,Raw!$G:$G,Month!AM$5,Raw!$E:$E,Month!$A24))))</f>
        <v>841</v>
      </c>
      <c r="AN24" s="58">
        <f>IF($B24="","",IF($C24="Region",SUMIFS(Raw!$H:$H,Raw!$A:$A,$B$4,Raw!$G:$G,Month!AN$5,Raw!#REF!,Month!$A24),IF($C24="Provider",SUMIFS(Raw!$H:$H,Raw!$A:$A,$B$4,Raw!$G:$G,Month!AN$5,Raw!$C:$C,Month!$A24),SUMIFS(Raw!$H:$H,Raw!$A:$A,$B$4,Raw!$G:$G,Month!AN$5,Raw!$E:$E,Month!$A24))))</f>
        <v>289</v>
      </c>
      <c r="AO24" s="58">
        <f>IF($B24="","",IF($C24="Region",SUMIFS(Raw!$H:$H,Raw!$A:$A,$B$4,Raw!$G:$G,Month!AO$5,Raw!#REF!,Month!$A24),IF($C24="Provider",SUMIFS(Raw!$H:$H,Raw!$A:$A,$B$4,Raw!$G:$G,Month!AO$5,Raw!$C:$C,Month!$A24),SUMIFS(Raw!$H:$H,Raw!$A:$A,$B$4,Raw!$G:$G,Month!AO$5,Raw!$E:$E,Month!$A24))))</f>
        <v>8</v>
      </c>
      <c r="AP24" s="58">
        <f>IF($B24="","",IF($C24="Region",SUMIFS(Raw!$H:$H,Raw!$A:$A,$B$4,Raw!$G:$G,Month!AP$5,Raw!#REF!,Month!$A24),IF($C24="Provider",SUMIFS(Raw!$H:$H,Raw!$A:$A,$B$4,Raw!$G:$G,Month!AP$5,Raw!$C:$C,Month!$A24),SUMIFS(Raw!$H:$H,Raw!$A:$A,$B$4,Raw!$G:$G,Month!AP$5,Raw!$E:$E,Month!$A24))))</f>
        <v>0</v>
      </c>
      <c r="AQ24" s="58">
        <f>IF($B24="","",IF($C24="Region",SUMIFS(Raw!$H:$H,Raw!$A:$A,$B$4,Raw!$G:$G,Month!AQ$5,Raw!#REF!,Month!$A24),IF($C24="Provider",SUMIFS(Raw!$H:$H,Raw!$A:$A,$B$4,Raw!$G:$G,Month!AQ$5,Raw!$C:$C,Month!$A24),SUMIFS(Raw!$H:$H,Raw!$A:$A,$B$4,Raw!$G:$G,Month!AQ$5,Raw!$E:$E,Month!$A24))))</f>
        <v>43</v>
      </c>
      <c r="AR24" s="58">
        <f>IF($B24="","",IF($C24="Region",SUMIFS(Raw!$H:$H,Raw!$A:$A,$B$4,Raw!$G:$G,Month!AR$5,Raw!#REF!,Month!$A24),IF($C24="Provider",SUMIFS(Raw!$H:$H,Raw!$A:$A,$B$4,Raw!$G:$G,Month!AR$5,Raw!$C:$C,Month!$A24),SUMIFS(Raw!$H:$H,Raw!$A:$A,$B$4,Raw!$G:$G,Month!AR$5,Raw!$E:$E,Month!$A24))))</f>
        <v>39</v>
      </c>
      <c r="AS24" s="58">
        <f>IF($B24="","",IF($C24="Region",SUMIFS(Raw!$H:$H,Raw!$A:$A,$B$4,Raw!$G:$G,Month!AS$5,Raw!#REF!,Month!$A24),IF($C24="Provider",SUMIFS(Raw!$H:$H,Raw!$A:$A,$B$4,Raw!$G:$G,Month!AS$5,Raw!$C:$C,Month!$A24),SUMIFS(Raw!$H:$H,Raw!$A:$A,$B$4,Raw!$G:$G,Month!AS$5,Raw!$E:$E,Month!$A24))))</f>
        <v>0</v>
      </c>
      <c r="AT24" s="58">
        <f>IF($B24="","",IF($C24="Region",SUMIFS(Raw!$H:$H,Raw!$A:$A,$B$4,Raw!$G:$G,Month!AT$5,Raw!#REF!,Month!$A24),IF($C24="Provider",SUMIFS(Raw!$H:$H,Raw!$A:$A,$B$4,Raw!$G:$G,Month!AT$5,Raw!$C:$C,Month!$A24),SUMIFS(Raw!$H:$H,Raw!$A:$A,$B$4,Raw!$G:$G,Month!AT$5,Raw!$E:$E,Month!$A24))))</f>
        <v>71146</v>
      </c>
      <c r="AU24" s="58">
        <f>IF($B24="","",IF($C24="Region",SUMIFS(Raw!$H:$H,Raw!$A:$A,$B$4,Raw!$G:$G,Month!AU$5,Raw!#REF!,Month!$A24),IF($C24="Provider",SUMIFS(Raw!$H:$H,Raw!$A:$A,$B$4,Raw!$G:$G,Month!AU$5,Raw!$C:$C,Month!$A24),SUMIFS(Raw!$H:$H,Raw!$A:$A,$B$4,Raw!$G:$G,Month!AU$5,Raw!$E:$E,Month!$A24))))</f>
        <v>9490</v>
      </c>
      <c r="AV24" s="58">
        <f>IF($B24="","",IF($C24="Region",SUMIFS(Raw!$H:$H,Raw!$A:$A,$B$4,Raw!$G:$G,Month!AV$5,Raw!#REF!,Month!$A24),IF($C24="Provider",SUMIFS(Raw!$H:$H,Raw!$A:$A,$B$4,Raw!$G:$G,Month!AV$5,Raw!$C:$C,Month!$A24),SUMIFS(Raw!$H:$H,Raw!$A:$A,$B$4,Raw!$G:$G,Month!AV$5,Raw!$E:$E,Month!$A24))))</f>
        <v>5537</v>
      </c>
      <c r="AW24" s="58">
        <f>IF($B24="","",IF($C24="Region",SUMIFS(Raw!$H:$H,Raw!$A:$A,$B$4,Raw!$G:$G,Month!AW$5,Raw!#REF!,Month!$A24),IF($C24="Provider",SUMIFS(Raw!$H:$H,Raw!$A:$A,$B$4,Raw!$G:$G,Month!AW$5,Raw!$C:$C,Month!$A24),SUMIFS(Raw!$H:$H,Raw!$A:$A,$B$4,Raw!$G:$G,Month!AW$5,Raw!$E:$E,Month!$A24))))</f>
        <v>4899</v>
      </c>
      <c r="AX24" s="58">
        <f>IF($B24="","",IF($C24="Region",SUMIFS(Raw!$H:$H,Raw!$A:$A,$B$4,Raw!$G:$G,Month!AX$5,Raw!#REF!,Month!$A24),IF($C24="Provider",SUMIFS(Raw!$H:$H,Raw!$A:$A,$B$4,Raw!$G:$G,Month!AX$5,Raw!$C:$C,Month!$A24),SUMIFS(Raw!$H:$H,Raw!$A:$A,$B$4,Raw!$G:$G,Month!AX$5,Raw!$E:$E,Month!$A24))))</f>
        <v>2</v>
      </c>
      <c r="AY24" s="58">
        <f>IF($B24="","",IF($C24="Region",SUMIFS(Raw!$H:$H,Raw!$A:$A,$B$4,Raw!$G:$G,Month!AY$5,Raw!#REF!,Month!$A24),IF($C24="Provider",SUMIFS(Raw!$H:$H,Raw!$A:$A,$B$4,Raw!$G:$G,Month!AY$5,Raw!$C:$C,Month!$A24),SUMIFS(Raw!$H:$H,Raw!$A:$A,$B$4,Raw!$G:$G,Month!AY$5,Raw!$E:$E,Month!$A24))))</f>
        <v>22488</v>
      </c>
      <c r="AZ24" s="58">
        <f>IF($B24="","",IF($C24="Region",SUMIFS(Raw!$H:$H,Raw!$A:$A,$B$4,Raw!$G:$G,Month!AZ$5,Raw!#REF!,Month!$A24),IF($C24="Provider",SUMIFS(Raw!$H:$H,Raw!$A:$A,$B$4,Raw!$G:$G,Month!AZ$5,Raw!$C:$C,Month!$A24),SUMIFS(Raw!$H:$H,Raw!$A:$A,$B$4,Raw!$G:$G,Month!AZ$5,Raw!$E:$E,Month!$A24))))</f>
        <v>18</v>
      </c>
      <c r="BA24" s="58">
        <f>IF($B24="","",IF($C24="Region",SUMIFS(Raw!$H:$H,Raw!$A:$A,$B$4,Raw!$G:$G,Month!BA$5,Raw!#REF!,Month!$A24),IF($C24="Provider",SUMIFS(Raw!$H:$H,Raw!$A:$A,$B$4,Raw!$G:$G,Month!BA$5,Raw!$C:$C,Month!$A24),SUMIFS(Raw!$H:$H,Raw!$A:$A,$B$4,Raw!$G:$G,Month!BA$5,Raw!$E:$E,Month!$A24))))</f>
        <v>10831</v>
      </c>
      <c r="BB24" s="58">
        <f>IF($B24="","",IF($C24="Region",SUMIFS(Raw!$H:$H,Raw!$A:$A,$B$4,Raw!$G:$G,Month!BB$5,Raw!#REF!,Month!$A24),IF($C24="Provider",SUMIFS(Raw!$H:$H,Raw!$A:$A,$B$4,Raw!$G:$G,Month!BB$5,Raw!$C:$C,Month!$A24),SUMIFS(Raw!$H:$H,Raw!$A:$A,$B$4,Raw!$G:$G,Month!BB$5,Raw!$E:$E,Month!$A24))))</f>
        <v>1273</v>
      </c>
      <c r="BC24" s="58">
        <f>IF($B24="","",IF($C24="Region",SUMIFS(Raw!$H:$H,Raw!$A:$A,$B$4,Raw!$G:$G,Month!BC$5,Raw!#REF!,Month!$A24),IF($C24="Provider",SUMIFS(Raw!$H:$H,Raw!$A:$A,$B$4,Raw!$G:$G,Month!BC$5,Raw!$C:$C,Month!$A24),SUMIFS(Raw!$H:$H,Raw!$A:$A,$B$4,Raw!$G:$G,Month!BC$5,Raw!$E:$E,Month!$A24))))</f>
        <v>4437</v>
      </c>
      <c r="BD24" s="58">
        <f>IF($B24="","",IF($C24="Region",SUMIFS(Raw!$H:$H,Raw!$A:$A,$B$4,Raw!$G:$G,Month!BD$5,Raw!#REF!,Month!$A24),IF($C24="Provider",SUMIFS(Raw!$H:$H,Raw!$A:$A,$B$4,Raw!$G:$G,Month!BD$5,Raw!$C:$C,Month!$A24),SUMIFS(Raw!$H:$H,Raw!$A:$A,$B$4,Raw!$G:$G,Month!BD$5,Raw!$E:$E,Month!$A24))))</f>
        <v>264</v>
      </c>
      <c r="BE24" s="58">
        <f>IF($B24="","",IF($C24="Region",SUMIFS(Raw!$H:$H,Raw!$A:$A,$B$4,Raw!$G:$G,Month!BE$5,Raw!#REF!,Month!$A24),IF($C24="Provider",SUMIFS(Raw!$H:$H,Raw!$A:$A,$B$4,Raw!$G:$G,Month!BE$5,Raw!$C:$C,Month!$A24),SUMIFS(Raw!$H:$H,Raw!$A:$A,$B$4,Raw!$G:$G,Month!BE$5,Raw!$E:$E,Month!$A24))))</f>
        <v>1498</v>
      </c>
      <c r="BF24" s="58">
        <f>IF($B24="","",IF($C24="Region",SUMIFS(Raw!$H:$H,Raw!$A:$A,$B$4,Raw!$G:$G,Month!BF$5,Raw!#REF!,Month!$A24),IF($C24="Provider",SUMIFS(Raw!$H:$H,Raw!$A:$A,$B$4,Raw!$G:$G,Month!BF$5,Raw!$C:$C,Month!$A24),SUMIFS(Raw!$H:$H,Raw!$A:$A,$B$4,Raw!$G:$G,Month!BF$5,Raw!$E:$E,Month!$A24))))</f>
        <v>117</v>
      </c>
      <c r="BG24" s="58">
        <f>IF($B24="","",IF($C24="Region",SUMIFS(Raw!$H:$H,Raw!$A:$A,$B$4,Raw!$G:$G,Month!BG$5,Raw!#REF!,Month!$A24),IF($C24="Provider",SUMIFS(Raw!$H:$H,Raw!$A:$A,$B$4,Raw!$G:$G,Month!BG$5,Raw!$C:$C,Month!$A24),SUMIFS(Raw!$H:$H,Raw!$A:$A,$B$4,Raw!$G:$G,Month!BG$5,Raw!$E:$E,Month!$A24))))</f>
        <v>2824</v>
      </c>
      <c r="BH24" s="58">
        <f>IF($B24="","",IF($C24="Region",SUMIFS(Raw!$H:$H,Raw!$A:$A,$B$4,Raw!$G:$G,Month!BH$5,Raw!#REF!,Month!$A24),IF($C24="Provider",SUMIFS(Raw!$H:$H,Raw!$A:$A,$B$4,Raw!$G:$G,Month!BH$5,Raw!$C:$C,Month!$A24),SUMIFS(Raw!$H:$H,Raw!$A:$A,$B$4,Raw!$G:$G,Month!BH$5,Raw!$E:$E,Month!$A24))))</f>
        <v>1756</v>
      </c>
      <c r="BI24" s="58">
        <f>IF($B24="","",IF($C24="Region",SUMIFS(Raw!$H:$H,Raw!$A:$A,$B$4,Raw!$G:$G,Month!BI$5,Raw!#REF!,Month!$A24),IF($C24="Provider",SUMIFS(Raw!$H:$H,Raw!$A:$A,$B$4,Raw!$G:$G,Month!BI$5,Raw!$C:$C,Month!$A24),SUMIFS(Raw!$H:$H,Raw!$A:$A,$B$4,Raw!$G:$G,Month!BI$5,Raw!$E:$E,Month!$A24))))</f>
        <v>12367</v>
      </c>
      <c r="BJ24" s="58">
        <f>IF($B24="","",IF($C24="Region",SUMIFS(Raw!$H:$H,Raw!$A:$A,$B$4,Raw!$G:$G,Month!BJ$5,Raw!#REF!,Month!$A24),IF($C24="Provider",SUMIFS(Raw!$H:$H,Raw!$A:$A,$B$4,Raw!$G:$G,Month!BJ$5,Raw!$C:$C,Month!$A24),SUMIFS(Raw!$H:$H,Raw!$A:$A,$B$4,Raw!$G:$G,Month!BJ$5,Raw!$E:$E,Month!$A24))))</f>
        <v>6487</v>
      </c>
      <c r="BK24" s="58">
        <f>IF($B24="","",IF($C24="Region",SUMIFS(Raw!$H:$H,Raw!$A:$A,$B$4,Raw!$G:$G,Month!BK$5,Raw!#REF!,Month!$A24),IF($C24="Provider",SUMIFS(Raw!$H:$H,Raw!$A:$A,$B$4,Raw!$G:$G,Month!BK$5,Raw!$C:$C,Month!$A24),SUMIFS(Raw!$H:$H,Raw!$A:$A,$B$4,Raw!$G:$G,Month!BK$5,Raw!$E:$E,Month!$A24))))</f>
        <v>6487</v>
      </c>
      <c r="BL24" s="58">
        <f>IF($B24="","",IF($C24="Region",SUMIFS(Raw!$H:$H,Raw!$A:$A,$B$4,Raw!$G:$G,Month!BL$5,Raw!#REF!,Month!$A24),IF($C24="Provider",SUMIFS(Raw!$H:$H,Raw!$A:$A,$B$4,Raw!$G:$G,Month!BL$5,Raw!$C:$C,Month!$A24),SUMIFS(Raw!$H:$H,Raw!$A:$A,$B$4,Raw!$G:$G,Month!BL$5,Raw!$E:$E,Month!$A24))))</f>
        <v>0</v>
      </c>
      <c r="BM24" s="58">
        <f>IF($B24="","",IF($C24="Region",SUMIFS(Raw!$H:$H,Raw!$A:$A,$B$4,Raw!$G:$G,Month!BM$5,Raw!#REF!,Month!$A24),IF($C24="Provider",SUMIFS(Raw!$H:$H,Raw!$A:$A,$B$4,Raw!$G:$G,Month!BM$5,Raw!$C:$C,Month!$A24),SUMIFS(Raw!$H:$H,Raw!$A:$A,$B$4,Raw!$G:$G,Month!BM$5,Raw!$E:$E,Month!$A24))))</f>
        <v>0</v>
      </c>
      <c r="BN24" s="58">
        <f>IF($B24="","",IF($C24="Region",SUMIFS(Raw!$H:$H,Raw!$A:$A,$B$4,Raw!$G:$G,Month!BN$5,Raw!#REF!,Month!$A24),IF($C24="Provider",SUMIFS(Raw!$H:$H,Raw!$A:$A,$B$4,Raw!$G:$G,Month!BN$5,Raw!$C:$C,Month!$A24),SUMIFS(Raw!$H:$H,Raw!$A:$A,$B$4,Raw!$G:$G,Month!BN$5,Raw!$E:$E,Month!$A24))))</f>
        <v>489</v>
      </c>
      <c r="BO24" s="58">
        <f>IF($B24="","",IF($C24="Region",SUMIFS(Raw!$H:$H,Raw!$A:$A,$B$4,Raw!$G:$G,Month!BO$5,Raw!#REF!,Month!$A24),IF($C24="Provider",SUMIFS(Raw!$H:$H,Raw!$A:$A,$B$4,Raw!$G:$G,Month!BO$5,Raw!$C:$C,Month!$A24),SUMIFS(Raw!$H:$H,Raw!$A:$A,$B$4,Raw!$G:$G,Month!BO$5,Raw!$E:$E,Month!$A24))))</f>
        <v>3479</v>
      </c>
      <c r="BP24" s="58">
        <f>IF($B24="","",IF($C24="Region",SUMIFS(Raw!$H:$H,Raw!$A:$A,$B$4,Raw!$G:$G,Month!BP$5,Raw!#REF!,Month!$A24),IF($C24="Provider",SUMIFS(Raw!$H:$H,Raw!$A:$A,$B$4,Raw!$G:$G,Month!BP$5,Raw!$C:$C,Month!$A24),SUMIFS(Raw!$H:$H,Raw!$A:$A,$B$4,Raw!$G:$G,Month!BP$5,Raw!$E:$E,Month!$A24))))</f>
        <v>0</v>
      </c>
      <c r="BQ24" s="58">
        <f>IF($B24="","",IF($C24="Region",SUMIFS(Raw!$H:$H,Raw!$A:$A,$B$4,Raw!$G:$G,Month!BQ$5,Raw!#REF!,Month!$A24),IF($C24="Provider",SUMIFS(Raw!$H:$H,Raw!$A:$A,$B$4,Raw!$G:$G,Month!BQ$5,Raw!$C:$C,Month!$A24),SUMIFS(Raw!$H:$H,Raw!$A:$A,$B$4,Raw!$G:$G,Month!BQ$5,Raw!$E:$E,Month!$A24))))</f>
        <v>6665</v>
      </c>
      <c r="BR24" s="58">
        <f>IF($B24="","",IF($C24="Region",SUMIFS(Raw!$H:$H,Raw!$A:$A,$B$4,Raw!$G:$G,Month!BR$5,Raw!#REF!,Month!$A24),IF($C24="Provider",SUMIFS(Raw!$H:$H,Raw!$A:$A,$B$4,Raw!$G:$G,Month!BR$5,Raw!$C:$C,Month!$A24),SUMIFS(Raw!$H:$H,Raw!$A:$A,$B$4,Raw!$G:$G,Month!BR$5,Raw!$E:$E,Month!$A24))))</f>
        <v>6665</v>
      </c>
      <c r="BS24" s="58">
        <f>IF($B24="","",IF($C24="Region",SUMIFS(Raw!$H:$H,Raw!$A:$A,$B$4,Raw!$G:$G,Month!BS$5,Raw!#REF!,Month!$A24),IF($C24="Provider",SUMIFS(Raw!$H:$H,Raw!$A:$A,$B$4,Raw!$G:$G,Month!BS$5,Raw!$C:$C,Month!$A24),SUMIFS(Raw!$H:$H,Raw!$A:$A,$B$4,Raw!$G:$G,Month!BS$5,Raw!$E:$E,Month!$A24))))</f>
        <v>293</v>
      </c>
      <c r="BT24" s="58">
        <f>IF($B24="","",IF($C24="Region",SUMIFS(Raw!$H:$H,Raw!$A:$A,$B$4,Raw!$G:$G,Month!BT$5,Raw!#REF!,Month!$A24),IF($C24="Provider",SUMIFS(Raw!$H:$H,Raw!$A:$A,$B$4,Raw!$G:$G,Month!BT$5,Raw!$C:$C,Month!$A24),SUMIFS(Raw!$H:$H,Raw!$A:$A,$B$4,Raw!$G:$G,Month!BT$5,Raw!$E:$E,Month!$A24))))</f>
        <v>3366</v>
      </c>
      <c r="BU24" s="58">
        <f>IF($B24="","",IF($C24="Region",SUMIFS(Raw!$H:$H,Raw!$A:$A,$B$4,Raw!$G:$G,Month!BU$5,Raw!#REF!,Month!$A24),IF($C24="Provider",SUMIFS(Raw!$H:$H,Raw!$A:$A,$B$4,Raw!$G:$G,Month!BU$5,Raw!$C:$C,Month!$A24),SUMIFS(Raw!$H:$H,Raw!$A:$A,$B$4,Raw!$G:$G,Month!BU$5,Raw!$E:$E,Month!$A24))))</f>
        <v>0</v>
      </c>
      <c r="BV24" s="58">
        <f>IF($B24="","",IF($C24="Region",SUMIFS(Raw!$H:$H,Raw!$A:$A,$B$4,Raw!$G:$G,Month!BV$5,Raw!#REF!,Month!$A24),IF($C24="Provider",SUMIFS(Raw!$H:$H,Raw!$A:$A,$B$4,Raw!$G:$G,Month!BV$5,Raw!$C:$C,Month!$A24),SUMIFS(Raw!$H:$H,Raw!$A:$A,$B$4,Raw!$G:$G,Month!BV$5,Raw!$E:$E,Month!$A24))))</f>
        <v>1315</v>
      </c>
      <c r="BW24" s="58">
        <f>IF($B24="","",IF($C24="Region",SUMIFS(Raw!$H:$H,Raw!$A:$A,$B$4,Raw!$G:$G,Month!BW$5,Raw!#REF!,Month!$A24),IF($C24="Provider",SUMIFS(Raw!$H:$H,Raw!$A:$A,$B$4,Raw!$G:$G,Month!BW$5,Raw!$C:$C,Month!$A24),SUMIFS(Raw!$H:$H,Raw!$A:$A,$B$4,Raw!$G:$G,Month!BW$5,Raw!$E:$E,Month!$A24))))</f>
        <v>47323</v>
      </c>
      <c r="BX24" s="58">
        <f>IF($B24="","",IF($C24="Region",SUMIFS(Raw!$H:$H,Raw!$A:$A,$B$4,Raw!$G:$G,Month!BX$5,Raw!#REF!,Month!$A24),IF($C24="Provider",SUMIFS(Raw!$H:$H,Raw!$A:$A,$B$4,Raw!$G:$G,Month!BX$5,Raw!$C:$C,Month!$A24),SUMIFS(Raw!$H:$H,Raw!$A:$A,$B$4,Raw!$G:$G,Month!BX$5,Raw!$E:$E,Month!$A24))))</f>
        <v>33</v>
      </c>
      <c r="BY24" s="58">
        <f>IF($B24="","",IF($C24="Region",SUMIFS(Raw!$H:$H,Raw!$A:$A,$B$4,Raw!$G:$G,Month!BY$5,Raw!#REF!,Month!$A24),IF($C24="Provider",SUMIFS(Raw!$H:$H,Raw!$A:$A,$B$4,Raw!$G:$G,Month!BY$5,Raw!$C:$C,Month!$A24),SUMIFS(Raw!$H:$H,Raw!$A:$A,$B$4,Raw!$G:$G,Month!BY$5,Raw!$E:$E,Month!$A24))))</f>
        <v>32195</v>
      </c>
      <c r="BZ24" s="58">
        <f>IF($B24="","",IF($C24="Region",SUMIFS(Raw!$H:$H,Raw!$A:$A,$B$4,Raw!$G:$G,Month!BZ$5,Raw!#REF!,Month!$A24),IF($C24="Provider",SUMIFS(Raw!$H:$H,Raw!$A:$A,$B$4,Raw!$G:$G,Month!BZ$5,Raw!$C:$C,Month!$A24),SUMIFS(Raw!$H:$H,Raw!$A:$A,$B$4,Raw!$G:$G,Month!BZ$5,Raw!$E:$E,Month!$A24))))</f>
        <v>12521</v>
      </c>
      <c r="CA24" s="58">
        <f>IF($B24="","",IF($C24="Region",SUMIFS(Raw!$H:$H,Raw!$A:$A,$B$4,Raw!$G:$G,Month!CA$5,Raw!#REF!,Month!$A24),IF($C24="Provider",SUMIFS(Raw!$H:$H,Raw!$A:$A,$B$4,Raw!$G:$G,Month!CA$5,Raw!$C:$C,Month!$A24),SUMIFS(Raw!$H:$H,Raw!$A:$A,$B$4,Raw!$G:$G,Month!CA$5,Raw!$E:$E,Month!$A24))))</f>
        <v>9166</v>
      </c>
      <c r="CB24" s="58">
        <f>IF($B24="","",IF($C24="Region",SUMIFS(Raw!$H:$H,Raw!$A:$A,$B$4,Raw!$G:$G,Month!CB$5,Raw!#REF!,Month!$A24),IF($C24="Provider",SUMIFS(Raw!$H:$H,Raw!$A:$A,$B$4,Raw!$G:$G,Month!CB$5,Raw!$C:$C,Month!$A24),SUMIFS(Raw!$H:$H,Raw!$A:$A,$B$4,Raw!$G:$G,Month!CB$5,Raw!$E:$E,Month!$A24))))</f>
        <v>3556</v>
      </c>
      <c r="CC24" s="58">
        <f>IF($B24="","",IF($C24="Region",SUMIFS(Raw!$H:$H,Raw!$A:$A,$B$4,Raw!$G:$G,Month!CC$5,Raw!#REF!,Month!$A24),IF($C24="Provider",SUMIFS(Raw!$H:$H,Raw!$A:$A,$B$4,Raw!$G:$G,Month!CC$5,Raw!$C:$C,Month!$A24),SUMIFS(Raw!$H:$H,Raw!$A:$A,$B$4,Raw!$G:$G,Month!CC$5,Raw!$E:$E,Month!$A24))))</f>
        <v>25491</v>
      </c>
      <c r="CD24" s="58">
        <f>IF($B24="","",IF($C24="Region",SUMIFS(Raw!$H:$H,Raw!$A:$A,$B$4,Raw!$G:$G,Month!CD$5,Raw!#REF!,Month!$A24),IF($C24="Provider",SUMIFS(Raw!$H:$H,Raw!$A:$A,$B$4,Raw!$G:$G,Month!CD$5,Raw!$C:$C,Month!$A24),SUMIFS(Raw!$H:$H,Raw!$A:$A,$B$4,Raw!$G:$G,Month!CD$5,Raw!$E:$E,Month!$A24))))</f>
        <v>4979</v>
      </c>
      <c r="CE24" s="58">
        <f>IF($B24="","",IF($C24="Region",SUMIFS(Raw!$H:$H,Raw!$A:$A,$B$4,Raw!$G:$G,Month!CE$5,Raw!#REF!,Month!$A24),IF($C24="Provider",SUMIFS(Raw!$H:$H,Raw!$A:$A,$B$4,Raw!$G:$G,Month!CE$5,Raw!$C:$C,Month!$A24),SUMIFS(Raw!$H:$H,Raw!$A:$A,$B$4,Raw!$G:$G,Month!CE$5,Raw!$E:$E,Month!$A24))))</f>
        <v>928</v>
      </c>
      <c r="CF24" s="58">
        <f>IF($B24="","",IF($C24="Region",SUMIFS(Raw!$H:$H,Raw!$A:$A,$B$4,Raw!$G:$G,Month!CF$5,Raw!#REF!,Month!$A24),IF($C24="Provider",SUMIFS(Raw!$H:$H,Raw!$A:$A,$B$4,Raw!$G:$G,Month!CF$5,Raw!$C:$C,Month!$A24),SUMIFS(Raw!$H:$H,Raw!$A:$A,$B$4,Raw!$G:$G,Month!CF$5,Raw!$E:$E,Month!$A24))))</f>
        <v>23</v>
      </c>
      <c r="CG24" s="58">
        <f>IF($B24="","",IF($C24="Region",SUMIFS(Raw!$H:$H,Raw!$A:$A,$B$4,Raw!$G:$G,Month!CG$5,Raw!#REF!,Month!$A24),IF($C24="Provider",SUMIFS(Raw!$H:$H,Raw!$A:$A,$B$4,Raw!$G:$G,Month!CG$5,Raw!$C:$C,Month!$A24),SUMIFS(Raw!$H:$H,Raw!$A:$A,$B$4,Raw!$G:$G,Month!CG$5,Raw!$E:$E,Month!$A24))))</f>
        <v>5041</v>
      </c>
      <c r="CH24" s="58">
        <f>IF($B24="","",IF($C24="Region",SUMIFS(Raw!$H:$H,Raw!$A:$A,$B$4,Raw!$G:$G,Month!CH$5,Raw!#REF!,Month!$A24),IF($C24="Provider",SUMIFS(Raw!$H:$H,Raw!$A:$A,$B$4,Raw!$G:$G,Month!CH$5,Raw!$C:$C,Month!$A24),SUMIFS(Raw!$H:$H,Raw!$A:$A,$B$4,Raw!$G:$G,Month!CH$5,Raw!$E:$E,Month!$A24))))</f>
        <v>3963</v>
      </c>
      <c r="CI24" s="58">
        <f>IF($B24="","",IF($C24="Region",SUMIFS(Raw!$H:$H,Raw!$A:$A,$B$4,Raw!$G:$G,Month!CI$5,Raw!#REF!,Month!$A24),IF($C24="Provider",SUMIFS(Raw!$H:$H,Raw!$A:$A,$B$4,Raw!$G:$G,Month!CI$5,Raw!$C:$C,Month!$A24),SUMIFS(Raw!$H:$H,Raw!$A:$A,$B$4,Raw!$G:$G,Month!CI$5,Raw!$E:$E,Month!$A24))))</f>
        <v>1</v>
      </c>
      <c r="CJ24" s="58">
        <f>IF($B24="","",IF($C24="Region",SUMIFS(Raw!$H:$H,Raw!$A:$A,$B$4,Raw!$G:$G,Month!CJ$5,Raw!#REF!,Month!$A24),IF($C24="Provider",SUMIFS(Raw!$H:$H,Raw!$A:$A,$B$4,Raw!$G:$G,Month!CJ$5,Raw!$C:$C,Month!$A24),SUMIFS(Raw!$H:$H,Raw!$A:$A,$B$4,Raw!$G:$G,Month!CJ$5,Raw!$E:$E,Month!$A24))))</f>
        <v>0</v>
      </c>
      <c r="CK24" s="58">
        <f>IF($B24="","",IF($C24="Region",SUMIFS(Raw!$H:$H,Raw!$A:$A,$B$4,Raw!$G:$G,Month!CK$5,Raw!#REF!,Month!$A24),IF($C24="Provider",SUMIFS(Raw!$H:$H,Raw!$A:$A,$B$4,Raw!$G:$G,Month!CK$5,Raw!$C:$C,Month!$A24),SUMIFS(Raw!$H:$H,Raw!$A:$A,$B$4,Raw!$G:$G,Month!CK$5,Raw!$E:$E,Month!$A24))))</f>
        <v>0</v>
      </c>
      <c r="CL24" s="58">
        <f>IF($B24="","",IF($C24="Region",SUMIFS(Raw!$H:$H,Raw!$A:$A,$B$4,Raw!$G:$G,Month!CL$5,Raw!#REF!,Month!$A24),IF($C24="Provider",SUMIFS(Raw!$H:$H,Raw!$A:$A,$B$4,Raw!$G:$G,Month!CL$5,Raw!$C:$C,Month!$A24),SUMIFS(Raw!$H:$H,Raw!$A:$A,$B$4,Raw!$G:$G,Month!CL$5,Raw!$E:$E,Month!$A24))))</f>
        <v>0</v>
      </c>
      <c r="CM24" s="58">
        <f>IF($B24="","",IF($C24="Region",SUMIFS(Raw!$H:$H,Raw!$A:$A,$B$4,Raw!$G:$G,Month!CM$5,Raw!#REF!,Month!$A24),IF($C24="Provider",SUMIFS(Raw!$H:$H,Raw!$A:$A,$B$4,Raw!$G:$G,Month!CM$5,Raw!$C:$C,Month!$A24),SUMIFS(Raw!$H:$H,Raw!$A:$A,$B$4,Raw!$G:$G,Month!CM$5,Raw!$E:$E,Month!$A24))))</f>
        <v>0</v>
      </c>
      <c r="CN24" s="58">
        <f>IF($B24="","",IF($C24="Region",SUMIFS(Raw!$H:$H,Raw!$A:$A,$B$4,Raw!$G:$G,Month!CN$5,Raw!#REF!,Month!$A24),IF($C24="Provider",SUMIFS(Raw!$H:$H,Raw!$A:$A,$B$4,Raw!$G:$G,Month!CN$5,Raw!$C:$C,Month!$A24),SUMIFS(Raw!$H:$H,Raw!$A:$A,$B$4,Raw!$G:$G,Month!CN$5,Raw!$E:$E,Month!$A24))))</f>
        <v>1385</v>
      </c>
      <c r="CO24" s="58">
        <f>IF($B24="","",IF($C24="Region",SUMIFS(Raw!$H:$H,Raw!$A:$A,$B$4,Raw!$G:$G,Month!CO$5,Raw!#REF!,Month!$A24),IF($C24="Provider",SUMIFS(Raw!$H:$H,Raw!$A:$A,$B$4,Raw!$G:$G,Month!CO$5,Raw!$C:$C,Month!$A24),SUMIFS(Raw!$H:$H,Raw!$A:$A,$B$4,Raw!$G:$G,Month!CO$5,Raw!$E:$E,Month!$A24))))</f>
        <v>1253</v>
      </c>
      <c r="CP24" s="58">
        <f>IF($B24="","",IF($C24="Region",SUMIFS(Raw!$H:$H,Raw!$A:$A,$B$4,Raw!$G:$G,Month!CP$5,Raw!#REF!,Month!$A24),IF($C24="Provider",SUMIFS(Raw!$H:$H,Raw!$A:$A,$B$4,Raw!$G:$G,Month!CP$5,Raw!$C:$C,Month!$A24),SUMIFS(Raw!$H:$H,Raw!$A:$A,$B$4,Raw!$G:$G,Month!CP$5,Raw!$E:$E,Month!$A24))))</f>
        <v>1248</v>
      </c>
      <c r="CQ24" s="58">
        <f>IF($B24="","",IF($C24="Region",SUMIFS(Raw!$H:$H,Raw!$A:$A,$B$4,Raw!$G:$G,Month!CQ$5,Raw!#REF!,Month!$A24),IF($C24="Provider",SUMIFS(Raw!$H:$H,Raw!$A:$A,$B$4,Raw!$G:$G,Month!CQ$5,Raw!$C:$C,Month!$A24),SUMIFS(Raw!$H:$H,Raw!$A:$A,$B$4,Raw!$G:$G,Month!CQ$5,Raw!$E:$E,Month!$A24))))</f>
        <v>0</v>
      </c>
      <c r="CR24" s="58">
        <f>IF($B24="","",IF($C24="Region",SUMIFS(Raw!$H:$H,Raw!$A:$A,$B$4,Raw!$G:$G,Month!CR$5,Raw!#REF!,Month!$A24),IF($C24="Provider",SUMIFS(Raw!$H:$H,Raw!$A:$A,$B$4,Raw!$G:$G,Month!CR$5,Raw!$C:$C,Month!$A24),SUMIFS(Raw!$H:$H,Raw!$A:$A,$B$4,Raw!$G:$G,Month!CR$5,Raw!$E:$E,Month!$A24))))</f>
        <v>0</v>
      </c>
      <c r="CS24" s="58">
        <f>IF($B24="","",IF($C24="Region",SUMIFS(Raw!$H:$H,Raw!$A:$A,$B$4,Raw!$G:$G,Month!CS$5,Raw!#REF!,Month!$A24),IF($C24="Provider",SUMIFS(Raw!$H:$H,Raw!$A:$A,$B$4,Raw!$G:$G,Month!CS$5,Raw!$C:$C,Month!$A24),SUMIFS(Raw!$H:$H,Raw!$A:$A,$B$4,Raw!$G:$G,Month!CS$5,Raw!$E:$E,Month!$A24))))</f>
        <v>560</v>
      </c>
      <c r="CT24" s="58">
        <f>IF($B24="","",IF($C24="Region",SUMIFS(Raw!$H:$H,Raw!$A:$A,$B$4,Raw!$G:$G,Month!CT$5,Raw!#REF!,Month!$A24),IF($C24="Provider",SUMIFS(Raw!$H:$H,Raw!$A:$A,$B$4,Raw!$G:$G,Month!CT$5,Raw!$C:$C,Month!$A24),SUMIFS(Raw!$H:$H,Raw!$A:$A,$B$4,Raw!$G:$G,Month!CT$5,Raw!$E:$E,Month!$A24))))</f>
        <v>328</v>
      </c>
      <c r="CU24" s="58">
        <f>IF($B24="","",IF($C24="Region",SUMIFS(Raw!$H:$H,Raw!$A:$A,$B$4,Raw!$G:$G,Month!CU$5,Raw!#REF!,Month!$A24),IF($C24="Provider",SUMIFS(Raw!$H:$H,Raw!$A:$A,$B$4,Raw!$G:$G,Month!CU$5,Raw!$C:$C,Month!$A24),SUMIFS(Raw!$H:$H,Raw!$A:$A,$B$4,Raw!$G:$G,Month!CU$5,Raw!$E:$E,Month!$A24))))</f>
        <v>6237</v>
      </c>
      <c r="CV24" s="58">
        <f>IF($B24="","",IF($C24="Region",SUMIFS(Raw!$H:$H,Raw!$A:$A,$B$4,Raw!$G:$G,Month!CV$5,Raw!#REF!,Month!$A24),IF($C24="Provider",SUMIFS(Raw!$H:$H,Raw!$A:$A,$B$4,Raw!$G:$G,Month!CV$5,Raw!$C:$C,Month!$A24),SUMIFS(Raw!$H:$H,Raw!$A:$A,$B$4,Raw!$G:$G,Month!CV$5,Raw!$E:$E,Month!$A24))))</f>
        <v>4984</v>
      </c>
      <c r="CW24" s="58">
        <f>IF($B24="","",IF($C24="Region",SUMIFS(Raw!$H:$H,Raw!$A:$A,$B$4,Raw!$G:$G,Month!CW$5,Raw!#REF!,Month!$A24),IF($C24="Provider",SUMIFS(Raw!$H:$H,Raw!$A:$A,$B$4,Raw!$G:$G,Month!CW$5,Raw!$C:$C,Month!$A24),SUMIFS(Raw!$H:$H,Raw!$A:$A,$B$4,Raw!$G:$G,Month!CW$5,Raw!$E:$E,Month!$A24))))</f>
        <v>254</v>
      </c>
      <c r="CX24" s="58">
        <f>IF($B24="","",IF($C24="Region",SUMIFS(Raw!$H:$H,Raw!$A:$A,$B$4,Raw!$G:$G,Month!CX$5,Raw!#REF!,Month!$A24),IF($C24="Provider",SUMIFS(Raw!$H:$H,Raw!$A:$A,$B$4,Raw!$G:$G,Month!CX$5,Raw!$C:$C,Month!$A24),SUMIFS(Raw!$H:$H,Raw!$A:$A,$B$4,Raw!$G:$G,Month!CX$5,Raw!$E:$E,Month!$A24))))</f>
        <v>254</v>
      </c>
      <c r="CY24" s="58">
        <f>IF($B24="","",IF($C24="Region",SUMIFS(Raw!$H:$H,Raw!$A:$A,$B$4,Raw!$G:$G,Month!CY$5,Raw!#REF!,Month!$A24),IF($C24="Provider",SUMIFS(Raw!$H:$H,Raw!$A:$A,$B$4,Raw!$G:$G,Month!CY$5,Raw!$C:$C,Month!$A24),SUMIFS(Raw!$H:$H,Raw!$A:$A,$B$4,Raw!$G:$G,Month!CY$5,Raw!$E:$E,Month!$A24))))</f>
        <v>60</v>
      </c>
      <c r="CZ24" s="58">
        <f>IF($B24="","",IF($C24="Region",SUMIFS(Raw!$H:$H,Raw!$A:$A,$B$4,Raw!$G:$G,Month!CZ$5,Raw!#REF!,Month!$A24),IF($C24="Provider",SUMIFS(Raw!$H:$H,Raw!$A:$A,$B$4,Raw!$G:$G,Month!CZ$5,Raw!$C:$C,Month!$A24),SUMIFS(Raw!$H:$H,Raw!$A:$A,$B$4,Raw!$G:$G,Month!CZ$5,Raw!$E:$E,Month!$A24))))</f>
        <v>21</v>
      </c>
      <c r="DA24" s="58">
        <f>IF($B24="","",IF($C24="Region",SUMIFS(Raw!$H:$H,Raw!$A:$A,$B$4,Raw!$G:$G,Month!DA$5,Raw!#REF!,Month!$A24),IF($C24="Provider",SUMIFS(Raw!$H:$H,Raw!$A:$A,$B$4,Raw!$G:$G,Month!DA$5,Raw!$C:$C,Month!$A24),SUMIFS(Raw!$H:$H,Raw!$A:$A,$B$4,Raw!$G:$G,Month!DA$5,Raw!$E:$E,Month!$A24))))</f>
        <v>76</v>
      </c>
      <c r="DB24" s="58">
        <f>IF($B24="","",IF($C24="Region",SUMIFS(Raw!$H:$H,Raw!$A:$A,$B$4,Raw!$G:$G,Month!DB$5,Raw!#REF!,Month!$A24),IF($C24="Provider",SUMIFS(Raw!$H:$H,Raw!$A:$A,$B$4,Raw!$G:$G,Month!DB$5,Raw!$C:$C,Month!$A24),SUMIFS(Raw!$H:$H,Raw!$A:$A,$B$4,Raw!$G:$G,Month!DB$5,Raw!$E:$E,Month!$A24))))</f>
        <v>16</v>
      </c>
      <c r="DC24" s="58">
        <f>IF($B24="","",IF($C24="Region",SUMIFS(Raw!$H:$H,Raw!$A:$A,$B$4,Raw!$G:$G,Month!DC$5,Raw!#REF!,Month!$A24),IF($C24="Provider",SUMIFS(Raw!$H:$H,Raw!$A:$A,$B$4,Raw!$G:$G,Month!DC$5,Raw!$C:$C,Month!$A24),SUMIFS(Raw!$H:$H,Raw!$A:$A,$B$4,Raw!$G:$G,Month!DC$5,Raw!$E:$E,Month!$A24))))</f>
        <v>0</v>
      </c>
      <c r="DD24" s="58">
        <f>IF($B24="","",IF($C24="Region",SUMIFS(Raw!$H:$H,Raw!$A:$A,$B$4,Raw!$G:$G,Month!DD$5,Raw!#REF!,Month!$A24),IF($C24="Provider",SUMIFS(Raw!$H:$H,Raw!$A:$A,$B$4,Raw!$G:$G,Month!DD$5,Raw!$C:$C,Month!$A24),SUMIFS(Raw!$H:$H,Raw!$A:$A,$B$4,Raw!$G:$G,Month!DD$5,Raw!$E:$E,Month!$A24))))</f>
        <v>0</v>
      </c>
      <c r="DE24" s="58">
        <f>IF($B24="","",IF($C24="Region",SUMIFS(Raw!$H:$H,Raw!$A:$A,$B$4,Raw!$G:$G,Month!DE$5,Raw!#REF!,Month!$A24),IF($C24="Provider",SUMIFS(Raw!$H:$H,Raw!$A:$A,$B$4,Raw!$G:$G,Month!DE$5,Raw!$C:$C,Month!$A24),SUMIFS(Raw!$H:$H,Raw!$A:$A,$B$4,Raw!$G:$G,Month!DE$5,Raw!$E:$E,Month!$A24))))</f>
        <v>27</v>
      </c>
      <c r="DF24" s="58">
        <f>IF($B24="","",IF($C24="Region",SUMIFS(Raw!$H:$H,Raw!$A:$A,$B$4,Raw!$G:$G,Month!DF$5,Raw!#REF!,Month!$A24),IF($C24="Provider",SUMIFS(Raw!$H:$H,Raw!$A:$A,$B$4,Raw!$G:$G,Month!DF$5,Raw!$C:$C,Month!$A24),SUMIFS(Raw!$H:$H,Raw!$A:$A,$B$4,Raw!$G:$G,Month!DF$5,Raw!$E:$E,Month!$A24))))</f>
        <v>20</v>
      </c>
      <c r="DG24" s="58">
        <f>IF($B24="","",IF($C24="Region",SUMIFS(Raw!$H:$H,Raw!$A:$A,$B$4,Raw!$G:$G,Month!DG$5,Raw!#REF!,Month!$A24),IF($C24="Provider",SUMIFS(Raw!$H:$H,Raw!$A:$A,$B$4,Raw!$G:$G,Month!DG$5,Raw!$C:$C,Month!$A24),SUMIFS(Raw!$H:$H,Raw!$A:$A,$B$4,Raw!$G:$G,Month!DG$5,Raw!$E:$E,Month!$A24))))</f>
        <v>0</v>
      </c>
      <c r="DH24" s="58">
        <f>IF($B24="","",IF($C24="Region",SUMIFS(Raw!$H:$H,Raw!$A:$A,$B$4,Raw!$G:$G,Month!DH$5,Raw!#REF!,Month!$A24),IF($C24="Provider",SUMIFS(Raw!$H:$H,Raw!$A:$A,$B$4,Raw!$G:$G,Month!DH$5,Raw!$C:$C,Month!$A24),SUMIFS(Raw!$H:$H,Raw!$A:$A,$B$4,Raw!$G:$G,Month!DH$5,Raw!$E:$E,Month!$A24))))</f>
        <v>0</v>
      </c>
      <c r="DI24" s="58">
        <f>IF($B24="","",IF($C24="Region",SUMIFS(Raw!$H:$H,Raw!$A:$A,$B$4,Raw!$G:$G,Month!DI$5,Raw!#REF!,Month!$A24),IF($C24="Provider",SUMIFS(Raw!$H:$H,Raw!$A:$A,$B$4,Raw!$G:$G,Month!DI$5,Raw!$C:$C,Month!$A24),SUMIFS(Raw!$H:$H,Raw!$A:$A,$B$4,Raw!$G:$G,Month!DI$5,Raw!$E:$E,Month!$A24))))</f>
        <v>14</v>
      </c>
      <c r="DJ24" s="58">
        <f>IF($B24="","",IF($C24="Region",SUMIFS(Raw!$H:$H,Raw!$A:$A,$B$4,Raw!$G:$G,Month!DJ$5,Raw!#REF!,Month!$A24),IF($C24="Provider",SUMIFS(Raw!$H:$H,Raw!$A:$A,$B$4,Raw!$G:$G,Month!DJ$5,Raw!$C:$C,Month!$A24),SUMIFS(Raw!$H:$H,Raw!$A:$A,$B$4,Raw!$G:$G,Month!DJ$5,Raw!$E:$E,Month!$A24))))</f>
        <v>14</v>
      </c>
      <c r="DK24" s="58">
        <f>IF($B24="","",IF($C24="Region",SUMIFS(Raw!$H:$H,Raw!$A:$A,$B$4,Raw!$G:$G,Month!DK$5,Raw!#REF!,Month!$A24),IF($C24="Provider",SUMIFS(Raw!$H:$H,Raw!$A:$A,$B$4,Raw!$G:$G,Month!DK$5,Raw!$C:$C,Month!$A24),SUMIFS(Raw!$H:$H,Raw!$A:$A,$B$4,Raw!$G:$G,Month!DK$5,Raw!$E:$E,Month!$A24))))</f>
        <v>2</v>
      </c>
      <c r="DL24" s="58">
        <f>IF($B24="","",IF($C24="Region",SUMIFS(Raw!$H:$H,Raw!$A:$A,$B$4,Raw!$G:$G,Month!DL$5,Raw!#REF!,Month!$A24),IF($C24="Provider",SUMIFS(Raw!$H:$H,Raw!$A:$A,$B$4,Raw!$G:$G,Month!DL$5,Raw!$C:$C,Month!$A24),SUMIFS(Raw!$H:$H,Raw!$A:$A,$B$4,Raw!$G:$G,Month!DL$5,Raw!$E:$E,Month!$A24))))</f>
        <v>2</v>
      </c>
      <c r="DM24" s="58">
        <f>IF($B24="","",IF($C24="Region",SUMIFS(Raw!$H:$H,Raw!$A:$A,$B$4,Raw!$G:$G,Month!DM$5,Raw!#REF!,Month!$A24),IF($C24="Provider",SUMIFS(Raw!$H:$H,Raw!$A:$A,$B$4,Raw!$G:$G,Month!DM$5,Raw!$C:$C,Month!$A24),SUMIFS(Raw!$H:$H,Raw!$A:$A,$B$4,Raw!$G:$G,Month!DM$5,Raw!$E:$E,Month!$A24))))</f>
        <v>0</v>
      </c>
      <c r="DN24" s="58">
        <f>IF($B24="","",IF($C24="Region",SUMIFS(Raw!$H:$H,Raw!$A:$A,$B$4,Raw!$G:$G,Month!DN$5,Raw!#REF!,Month!$A24),IF($C24="Provider",SUMIFS(Raw!$H:$H,Raw!$A:$A,$B$4,Raw!$G:$G,Month!DN$5,Raw!$C:$C,Month!$A24),SUMIFS(Raw!$H:$H,Raw!$A:$A,$B$4,Raw!$G:$G,Month!DN$5,Raw!$E:$E,Month!$A24))))</f>
        <v>0</v>
      </c>
    </row>
    <row r="25" spans="1:118" ht="14.5" x14ac:dyDescent="0.25">
      <c r="A25" s="5" t="str">
        <f>IF(Refs!A19="","",Refs!A19)</f>
        <v>R1F</v>
      </c>
      <c r="B25" s="23" t="str">
        <f>IF(Refs!B19="","",Refs!B19)</f>
        <v>IOW</v>
      </c>
      <c r="C25" s="13" t="str">
        <f>IF(Refs!D19="","",Refs!D19)</f>
        <v>Provider</v>
      </c>
      <c r="D25" s="58">
        <f>IF($B25="","",IF($C25="Region",SUMIFS(Raw!$H:$H,Raw!$A:$A,$B$4,Raw!$G:$G,Month!D$5,Raw!#REF!,Month!$A25),IF($C25="Provider",SUMIFS(Raw!$H:$H,Raw!$A:$A,$B$4,Raw!$G:$G,Month!D$5,Raw!$C:$C,Month!$A25),SUMIFS(Raw!$H:$H,Raw!$A:$A,$B$4,Raw!$G:$G,Month!D$5,Raw!$E:$E,Month!$A25))))</f>
        <v>10445</v>
      </c>
      <c r="E25" s="58">
        <f>IF($B25="","",IF($C25="Region",SUMIFS(Raw!$H:$H,Raw!$A:$A,$B$4,Raw!$G:$G,Month!E$5,Raw!#REF!,Month!$A25),IF($C25="Provider",SUMIFS(Raw!$H:$H,Raw!$A:$A,$B$4,Raw!$G:$G,Month!E$5,Raw!$C:$C,Month!$A25),SUMIFS(Raw!$H:$H,Raw!$A:$A,$B$4,Raw!$G:$G,Month!E$5,Raw!$E:$E,Month!$A25))))</f>
        <v>0</v>
      </c>
      <c r="F25" s="58">
        <f>IF($B25="","",IF($C25="Region",SUMIFS(Raw!$H:$H,Raw!$A:$A,$B$4,Raw!$G:$G,Month!F$5,Raw!#REF!,Month!$A25),IF($C25="Provider",SUMIFS(Raw!$H:$H,Raw!$A:$A,$B$4,Raw!$G:$G,Month!F$5,Raw!$C:$C,Month!$A25),SUMIFS(Raw!$H:$H,Raw!$A:$A,$B$4,Raw!$G:$G,Month!F$5,Raw!$E:$E,Month!$A25))))</f>
        <v>9785</v>
      </c>
      <c r="G25" s="58">
        <f>IF($B25="","",IF($C25="Region",SUMIFS(Raw!$H:$H,Raw!$A:$A,$B$4,Raw!$G:$G,Month!G$5,Raw!#REF!,Month!$A25),IF($C25="Provider",SUMIFS(Raw!$H:$H,Raw!$A:$A,$B$4,Raw!$G:$G,Month!G$5,Raw!$C:$C,Month!$A25),SUMIFS(Raw!$H:$H,Raw!$A:$A,$B$4,Raw!$G:$G,Month!G$5,Raw!$E:$E,Month!$A25))))</f>
        <v>206</v>
      </c>
      <c r="H25" s="58">
        <f>IF($B25="","",IF($C25="Region",SUMIFS(Raw!$H:$H,Raw!$A:$A,$B$4,Raw!$G:$G,Month!H$5,Raw!#REF!,Month!$A25),IF($C25="Provider",SUMIFS(Raw!$H:$H,Raw!$A:$A,$B$4,Raw!$G:$G,Month!H$5,Raw!$C:$C,Month!$A25),SUMIFS(Raw!$H:$H,Raw!$A:$A,$B$4,Raw!$G:$G,Month!H$5,Raw!$E:$E,Month!$A25))))</f>
        <v>747</v>
      </c>
      <c r="I25" s="58">
        <f>IF($B25="","",IF($C25="Region",SUMIFS(Raw!$H:$H,Raw!$A:$A,$B$4,Raw!$G:$G,Month!I$5,Raw!#REF!,Month!$A25),IF($C25="Provider",SUMIFS(Raw!$H:$H,Raw!$A:$A,$B$4,Raw!$G:$G,Month!I$5,Raw!$C:$C,Month!$A25),SUMIFS(Raw!$H:$H,Raw!$A:$A,$B$4,Raw!$G:$G,Month!I$5,Raw!$E:$E,Month!$A25))))</f>
        <v>1504</v>
      </c>
      <c r="J25" s="58">
        <f>IF($B25="","",IF($C25="Region",SUMIFS(Raw!$H:$H,Raw!$A:$A,$B$4,Raw!$G:$G,Month!J$5,Raw!#REF!,Month!$A25),IF($C25="Provider",SUMIFS(Raw!$H:$H,Raw!$A:$A,$B$4,Raw!$G:$G,Month!J$5,Raw!$C:$C,Month!$A25),SUMIFS(Raw!$H:$H,Raw!$A:$A,$B$4,Raw!$G:$G,Month!J$5,Raw!$E:$E,Month!$A25))))</f>
        <v>8506</v>
      </c>
      <c r="K25" s="58">
        <f>IF($B25="","",IF($C25="Region",SUMIFS(Raw!$H:$H,Raw!$A:$A,$B$4,Raw!$G:$G,Month!K$5,Raw!#REF!,Month!$A25),IF($C25="Provider",SUMIFS(Raw!$H:$H,Raw!$A:$A,$B$4,Raw!$G:$G,Month!K$5,Raw!$C:$C,Month!$A25),SUMIFS(Raw!$H:$H,Raw!$A:$A,$B$4,Raw!$G:$G,Month!K$5,Raw!$E:$E,Month!$A25))))</f>
        <v>514</v>
      </c>
      <c r="L25" s="58">
        <f>IF($B25="","",IF($C25="Region",SUMIFS(Raw!$H:$H,Raw!$A:$A,$B$4,Raw!$G:$G,Month!L$5,Raw!#REF!,Month!$A25),IF($C25="Provider",SUMIFS(Raw!$H:$H,Raw!$A:$A,$B$4,Raw!$G:$G,Month!L$5,Raw!$C:$C,Month!$A25),SUMIFS(Raw!$H:$H,Raw!$A:$A,$B$4,Raw!$G:$G,Month!L$5,Raw!$E:$E,Month!$A25))))</f>
        <v>80</v>
      </c>
      <c r="M25" s="58">
        <f>IF($B25="","",IF($C25="Region",SUMIFS(Raw!$H:$H,Raw!$A:$A,$B$4,Raw!$G:$G,Month!M$5,Raw!#REF!,Month!$A25),IF($C25="Provider",SUMIFS(Raw!$H:$H,Raw!$A:$A,$B$4,Raw!$G:$G,Month!M$5,Raw!$C:$C,Month!$A25),SUMIFS(Raw!$H:$H,Raw!$A:$A,$B$4,Raw!$G:$G,Month!M$5,Raw!$E:$E,Month!$A25))))</f>
        <v>77</v>
      </c>
      <c r="N25" s="58">
        <f>IF($B25="","",IF($C25="Region",SUMIFS(Raw!$H:$H,Raw!$A:$A,$B$4,Raw!$G:$G,Month!N$5,Raw!#REF!,Month!$A25),IF($C25="Provider",SUMIFS(Raw!$H:$H,Raw!$A:$A,$B$4,Raw!$G:$G,Month!N$5,Raw!$C:$C,Month!$A25),SUMIFS(Raw!$H:$H,Raw!$A:$A,$B$4,Raw!$G:$G,Month!N$5,Raw!$E:$E,Month!$A25))))</f>
        <v>357</v>
      </c>
      <c r="O25" s="58">
        <f>IF($B25="","",IF($C25="Region",SUMIFS(Raw!$H:$H,Raw!$A:$A,$B$4,Raw!$G:$G,Month!O$5,Raw!#REF!,Month!$A25),IF($C25="Provider",SUMIFS(Raw!$H:$H,Raw!$A:$A,$B$4,Raw!$G:$G,Month!O$5,Raw!$C:$C,Month!$A25),SUMIFS(Raw!$H:$H,Raw!$A:$A,$B$4,Raw!$G:$G,Month!O$5,Raw!$E:$E,Month!$A25))))</f>
        <v>307033</v>
      </c>
      <c r="P25" s="201"/>
      <c r="Q25" s="201"/>
      <c r="R25" s="58">
        <f>IF($B25="","",IF($C25="Region",SUMIFS(Raw!$H:$H,Raw!$A:$A,$B$4,Raw!$G:$G,Month!R$5,Raw!#REF!,Month!$A25),IF($C25="Provider",SUMIFS(Raw!$H:$H,Raw!$A:$A,$B$4,Raw!$G:$G,Month!R$5,Raw!$C:$C,Month!$A25),SUMIFS(Raw!$H:$H,Raw!$A:$A,$B$4,Raw!$G:$G,Month!R$5,Raw!$E:$E,Month!$A25))))</f>
        <v>63263</v>
      </c>
      <c r="S25" s="58">
        <f>IF($B25="","",IF($C25="Region",SUMIFS(Raw!$H:$H,Raw!$A:$A,$B$4,Raw!$G:$G,Month!S$5,Raw!#REF!,Month!$A25),IF($C25="Provider",SUMIFS(Raw!$H:$H,Raw!$A:$A,$B$4,Raw!$G:$G,Month!S$5,Raw!$C:$C,Month!$A25),SUMIFS(Raw!$H:$H,Raw!$A:$A,$B$4,Raw!$G:$G,Month!S$5,Raw!$E:$E,Month!$A25))))</f>
        <v>506</v>
      </c>
      <c r="T25" s="58">
        <f>IF($B25="","",IF($C25="Region",SUMIFS(Raw!$H:$H,Raw!$A:$A,$B$4,Raw!$G:$G,Month!T$5,Raw!#REF!,Month!$A25),IF($C25="Provider",SUMIFS(Raw!$H:$H,Raw!$A:$A,$B$4,Raw!$G:$G,Month!T$5,Raw!$C:$C,Month!$A25),SUMIFS(Raw!$H:$H,Raw!$A:$A,$B$4,Raw!$G:$G,Month!T$5,Raw!$E:$E,Month!$A25))))</f>
        <v>408821</v>
      </c>
      <c r="U25" s="58">
        <f>IF($B25="","",IF($C25="Region",SUMIFS(Raw!$H:$H,Raw!$A:$A,$B$4,Raw!$G:$G,Month!U$5,Raw!#REF!,Month!$A25),IF($C25="Provider",SUMIFS(Raw!$H:$H,Raw!$A:$A,$B$4,Raw!$G:$G,Month!U$5,Raw!$C:$C,Month!$A25),SUMIFS(Raw!$H:$H,Raw!$A:$A,$B$4,Raw!$G:$G,Month!U$5,Raw!$E:$E,Month!$A25))))</f>
        <v>9770</v>
      </c>
      <c r="V25" s="58">
        <f>IF($B25="","",IF($C25="Region",SUMIFS(Raw!$H:$H,Raw!$A:$A,$B$4,Raw!$G:$G,Month!V$5,Raw!#REF!,Month!$A25),IF($C25="Provider",SUMIFS(Raw!$H:$H,Raw!$A:$A,$B$4,Raw!$G:$G,Month!V$5,Raw!$C:$C,Month!$A25),SUMIFS(Raw!$H:$H,Raw!$A:$A,$B$4,Raw!$G:$G,Month!V$5,Raw!$E:$E,Month!$A25))))</f>
        <v>0</v>
      </c>
      <c r="W25" s="58">
        <f>IF($B25="","",IF($C25="Region",SUMIFS(Raw!$H:$H,Raw!$A:$A,$B$4,Raw!$G:$G,Month!W$5,Raw!#REF!,Month!$A25),IF($C25="Provider",SUMIFS(Raw!$H:$H,Raw!$A:$A,$B$4,Raw!$G:$G,Month!W$5,Raw!$C:$C,Month!$A25),SUMIFS(Raw!$H:$H,Raw!$A:$A,$B$4,Raw!$G:$G,Month!W$5,Raw!$E:$E,Month!$A25))))</f>
        <v>5331</v>
      </c>
      <c r="X25" s="58">
        <f>IF($B25="","",IF($C25="Region",SUMIFS(Raw!$H:$H,Raw!$A:$A,$B$4,Raw!$G:$G,Month!X$5,Raw!#REF!,Month!$A25),IF($C25="Provider",SUMIFS(Raw!$H:$H,Raw!$A:$A,$B$4,Raw!$G:$G,Month!X$5,Raw!$C:$C,Month!$A25),SUMIFS(Raw!$H:$H,Raw!$A:$A,$B$4,Raw!$G:$G,Month!X$5,Raw!$E:$E,Month!$A25))))</f>
        <v>2200</v>
      </c>
      <c r="Y25" s="58">
        <f>IF($B25="","",IF($C25="Region",SUMIFS(Raw!$H:$H,Raw!$A:$A,$B$4,Raw!$G:$G,Month!Y$5,Raw!#REF!,Month!$A25),IF($C25="Provider",SUMIFS(Raw!$H:$H,Raw!$A:$A,$B$4,Raw!$G:$G,Month!Y$5,Raw!$C:$C,Month!$A25),SUMIFS(Raw!$H:$H,Raw!$A:$A,$B$4,Raw!$G:$G,Month!Y$5,Raw!$E:$E,Month!$A25))))</f>
        <v>2239</v>
      </c>
      <c r="Z25" s="58">
        <f>IF($B25="","",IF($C25="Region",SUMIFS(Raw!$H:$H,Raw!$A:$A,$B$4,Raw!$G:$G,Month!Z$5,Raw!#REF!,Month!$A25),IF($C25="Provider",SUMIFS(Raw!$H:$H,Raw!$A:$A,$B$4,Raw!$G:$G,Month!Z$5,Raw!$C:$C,Month!$A25),SUMIFS(Raw!$H:$H,Raw!$A:$A,$B$4,Raw!$G:$G,Month!Z$5,Raw!$E:$E,Month!$A25))))</f>
        <v>0</v>
      </c>
      <c r="AA25" s="58">
        <f>IF($B25="","",IF($C25="Region",SUMIFS(Raw!$H:$H,Raw!$A:$A,$B$4,Raw!$G:$G,Month!AA$5,Raw!#REF!,Month!$A25),IF($C25="Provider",SUMIFS(Raw!$H:$H,Raw!$A:$A,$B$4,Raw!$G:$G,Month!AA$5,Raw!$C:$C,Month!$A25),SUMIFS(Raw!$H:$H,Raw!$A:$A,$B$4,Raw!$G:$G,Month!AA$5,Raw!$E:$E,Month!$A25))))</f>
        <v>5341</v>
      </c>
      <c r="AB25" s="58">
        <f>IF($B25="","",IF($C25="Region",SUMIFS(Raw!$H:$H,Raw!$A:$A,$B$4,Raw!$G:$G,Month!AB$5,Raw!#REF!,Month!$A25),IF($C25="Provider",SUMIFS(Raw!$H:$H,Raw!$A:$A,$B$4,Raw!$G:$G,Month!AB$5,Raw!$C:$C,Month!$A25),SUMIFS(Raw!$H:$H,Raw!$A:$A,$B$4,Raw!$G:$G,Month!AB$5,Raw!$E:$E,Month!$A25))))</f>
        <v>2359</v>
      </c>
      <c r="AC25" s="58">
        <f>IF($B25="","",IF($C25="Region",SUMIFS(Raw!$H:$H,Raw!$A:$A,$B$4,Raw!$G:$G,Month!AC$5,Raw!#REF!,Month!$A25),IF($C25="Provider",SUMIFS(Raw!$H:$H,Raw!$A:$A,$B$4,Raw!$G:$G,Month!AC$5,Raw!$C:$C,Month!$A25),SUMIFS(Raw!$H:$H,Raw!$A:$A,$B$4,Raw!$G:$G,Month!AC$5,Raw!$E:$E,Month!$A25))))</f>
        <v>0</v>
      </c>
      <c r="AD25" s="58">
        <f>IF($B25="","",IF($C25="Region",SUMIFS(Raw!$H:$H,Raw!$A:$A,$B$4,Raw!$G:$G,Month!AD$5,Raw!#REF!,Month!$A25),IF($C25="Provider",SUMIFS(Raw!$H:$H,Raw!$A:$A,$B$4,Raw!$G:$G,Month!AD$5,Raw!$C:$C,Month!$A25),SUMIFS(Raw!$H:$H,Raw!$A:$A,$B$4,Raw!$G:$G,Month!AD$5,Raw!$E:$E,Month!$A25))))</f>
        <v>137</v>
      </c>
      <c r="AE25" s="58">
        <f>IF($B25="","",IF($C25="Region",SUMIFS(Raw!$H:$H,Raw!$A:$A,$B$4,Raw!$G:$G,Month!AE$5,Raw!#REF!,Month!$A25),IF($C25="Provider",SUMIFS(Raw!$H:$H,Raw!$A:$A,$B$4,Raw!$G:$G,Month!AE$5,Raw!$C:$C,Month!$A25),SUMIFS(Raw!$H:$H,Raw!$A:$A,$B$4,Raw!$G:$G,Month!AE$5,Raw!$E:$E,Month!$A25))))</f>
        <v>0</v>
      </c>
      <c r="AF25" s="58">
        <f>IF($B25="","",IF($C25="Region",SUMIFS(Raw!$H:$H,Raw!$A:$A,$B$4,Raw!$G:$G,Month!AF$5,Raw!#REF!,Month!$A25),IF($C25="Provider",SUMIFS(Raw!$H:$H,Raw!$A:$A,$B$4,Raw!$G:$G,Month!AF$5,Raw!$C:$C,Month!$A25),SUMIFS(Raw!$H:$H,Raw!$A:$A,$B$4,Raw!$G:$G,Month!AF$5,Raw!$E:$E,Month!$A25))))</f>
        <v>0</v>
      </c>
      <c r="AG25" s="58">
        <f>IF($B25="","",IF($C25="Region",SUMIFS(Raw!$H:$H,Raw!$A:$A,$B$4,Raw!$G:$G,Month!AG$5,Raw!#REF!,Month!$A25),IF($C25="Provider",SUMIFS(Raw!$H:$H,Raw!$A:$A,$B$4,Raw!$G:$G,Month!AG$5,Raw!$C:$C,Month!$A25),SUMIFS(Raw!$H:$H,Raw!$A:$A,$B$4,Raw!$G:$G,Month!AG$5,Raw!$E:$E,Month!$A25))))</f>
        <v>645</v>
      </c>
      <c r="AH25" s="58">
        <f>IF($B25="","",IF($C25="Region",SUMIFS(Raw!$H:$H,Raw!$A:$A,$B$4,Raw!$G:$G,Month!AH$5,Raw!#REF!,Month!$A25),IF($C25="Provider",SUMIFS(Raw!$H:$H,Raw!$A:$A,$B$4,Raw!$G:$G,Month!AH$5,Raw!$C:$C,Month!$A25),SUMIFS(Raw!$H:$H,Raw!$A:$A,$B$4,Raw!$G:$G,Month!AH$5,Raw!$E:$E,Month!$A25))))</f>
        <v>0</v>
      </c>
      <c r="AI25" s="58">
        <f>IF($B25="","",IF($C25="Region",SUMIFS(Raw!$H:$H,Raw!$A:$A,$B$4,Raw!$G:$G,Month!AI$5,Raw!#REF!,Month!$A25),IF($C25="Provider",SUMIFS(Raw!$H:$H,Raw!$A:$A,$B$4,Raw!$G:$G,Month!AI$5,Raw!$C:$C,Month!$A25),SUMIFS(Raw!$H:$H,Raw!$A:$A,$B$4,Raw!$G:$G,Month!AI$5,Raw!$E:$E,Month!$A25))))</f>
        <v>2200</v>
      </c>
      <c r="AJ25" s="58">
        <f>IF($B25="","",IF($C25="Region",SUMIFS(Raw!$H:$H,Raw!$A:$A,$B$4,Raw!$G:$G,Month!AJ$5,Raw!#REF!,Month!$A25),IF($C25="Provider",SUMIFS(Raw!$H:$H,Raw!$A:$A,$B$4,Raw!$G:$G,Month!AJ$5,Raw!$C:$C,Month!$A25),SUMIFS(Raw!$H:$H,Raw!$A:$A,$B$4,Raw!$G:$G,Month!AJ$5,Raw!$E:$E,Month!$A25))))</f>
        <v>1548</v>
      </c>
      <c r="AK25" s="58">
        <f>IF($B25="","",IF($C25="Region",SUMIFS(Raw!$H:$H,Raw!$A:$A,$B$4,Raw!$G:$G,Month!AK$5,Raw!#REF!,Month!$A25),IF($C25="Provider",SUMIFS(Raw!$H:$H,Raw!$A:$A,$B$4,Raw!$G:$G,Month!AK$5,Raw!$C:$C,Month!$A25),SUMIFS(Raw!$H:$H,Raw!$A:$A,$B$4,Raw!$G:$G,Month!AK$5,Raw!$E:$E,Month!$A25))))</f>
        <v>455</v>
      </c>
      <c r="AL25" s="58">
        <f>IF($B25="","",IF($C25="Region",SUMIFS(Raw!$H:$H,Raw!$A:$A,$B$4,Raw!$G:$G,Month!AL$5,Raw!#REF!,Month!$A25),IF($C25="Provider",SUMIFS(Raw!$H:$H,Raw!$A:$A,$B$4,Raw!$G:$G,Month!AL$5,Raw!$C:$C,Month!$A25),SUMIFS(Raw!$H:$H,Raw!$A:$A,$B$4,Raw!$G:$G,Month!AL$5,Raw!$E:$E,Month!$A25))))</f>
        <v>0</v>
      </c>
      <c r="AM25" s="58">
        <f>IF($B25="","",IF($C25="Region",SUMIFS(Raw!$H:$H,Raw!$A:$A,$B$4,Raw!$G:$G,Month!AM$5,Raw!#REF!,Month!$A25),IF($C25="Provider",SUMIFS(Raw!$H:$H,Raw!$A:$A,$B$4,Raw!$G:$G,Month!AM$5,Raw!$C:$C,Month!$A25),SUMIFS(Raw!$H:$H,Raw!$A:$A,$B$4,Raw!$G:$G,Month!AM$5,Raw!$E:$E,Month!$A25))))</f>
        <v>300</v>
      </c>
      <c r="AN25" s="58">
        <f>IF($B25="","",IF($C25="Region",SUMIFS(Raw!$H:$H,Raw!$A:$A,$B$4,Raw!$G:$G,Month!AN$5,Raw!#REF!,Month!$A25),IF($C25="Provider",SUMIFS(Raw!$H:$H,Raw!$A:$A,$B$4,Raw!$G:$G,Month!AN$5,Raw!$C:$C,Month!$A25),SUMIFS(Raw!$H:$H,Raw!$A:$A,$B$4,Raw!$G:$G,Month!AN$5,Raw!$E:$E,Month!$A25))))</f>
        <v>248</v>
      </c>
      <c r="AO25" s="58">
        <f>IF($B25="","",IF($C25="Region",SUMIFS(Raw!$H:$H,Raw!$A:$A,$B$4,Raw!$G:$G,Month!AO$5,Raw!#REF!,Month!$A25),IF($C25="Provider",SUMIFS(Raw!$H:$H,Raw!$A:$A,$B$4,Raw!$G:$G,Month!AO$5,Raw!$C:$C,Month!$A25),SUMIFS(Raw!$H:$H,Raw!$A:$A,$B$4,Raw!$G:$G,Month!AO$5,Raw!$E:$E,Month!$A25))))</f>
        <v>2</v>
      </c>
      <c r="AP25" s="58">
        <f>IF($B25="","",IF($C25="Region",SUMIFS(Raw!$H:$H,Raw!$A:$A,$B$4,Raw!$G:$G,Month!AP$5,Raw!#REF!,Month!$A25),IF($C25="Provider",SUMIFS(Raw!$H:$H,Raw!$A:$A,$B$4,Raw!$G:$G,Month!AP$5,Raw!$C:$C,Month!$A25),SUMIFS(Raw!$H:$H,Raw!$A:$A,$B$4,Raw!$G:$G,Month!AP$5,Raw!$E:$E,Month!$A25))))</f>
        <v>2</v>
      </c>
      <c r="AQ25" s="58">
        <f>IF($B25="","",IF($C25="Region",SUMIFS(Raw!$H:$H,Raw!$A:$A,$B$4,Raw!$G:$G,Month!AQ$5,Raw!#REF!,Month!$A25),IF($C25="Provider",SUMIFS(Raw!$H:$H,Raw!$A:$A,$B$4,Raw!$G:$G,Month!AQ$5,Raw!$C:$C,Month!$A25),SUMIFS(Raw!$H:$H,Raw!$A:$A,$B$4,Raw!$G:$G,Month!AQ$5,Raw!$E:$E,Month!$A25))))</f>
        <v>46</v>
      </c>
      <c r="AR25" s="58">
        <f>IF($B25="","",IF($C25="Region",SUMIFS(Raw!$H:$H,Raw!$A:$A,$B$4,Raw!$G:$G,Month!AR$5,Raw!#REF!,Month!$A25),IF($C25="Provider",SUMIFS(Raw!$H:$H,Raw!$A:$A,$B$4,Raw!$G:$G,Month!AR$5,Raw!$C:$C,Month!$A25),SUMIFS(Raw!$H:$H,Raw!$A:$A,$B$4,Raw!$G:$G,Month!AR$5,Raw!$E:$E,Month!$A25))))</f>
        <v>46</v>
      </c>
      <c r="AS25" s="58">
        <f>IF($B25="","",IF($C25="Region",SUMIFS(Raw!$H:$H,Raw!$A:$A,$B$4,Raw!$G:$G,Month!AS$5,Raw!#REF!,Month!$A25),IF($C25="Provider",SUMIFS(Raw!$H:$H,Raw!$A:$A,$B$4,Raw!$G:$G,Month!AS$5,Raw!$C:$C,Month!$A25),SUMIFS(Raw!$H:$H,Raw!$A:$A,$B$4,Raw!$G:$G,Month!AS$5,Raw!$E:$E,Month!$A25))))</f>
        <v>0</v>
      </c>
      <c r="AT25" s="58">
        <f>IF($B25="","",IF($C25="Region",SUMIFS(Raw!$H:$H,Raw!$A:$A,$B$4,Raw!$G:$G,Month!AT$5,Raw!#REF!,Month!$A25),IF($C25="Provider",SUMIFS(Raw!$H:$H,Raw!$A:$A,$B$4,Raw!$G:$G,Month!AT$5,Raw!$C:$C,Month!$A25),SUMIFS(Raw!$H:$H,Raw!$A:$A,$B$4,Raw!$G:$G,Month!AT$5,Raw!$E:$E,Month!$A25))))</f>
        <v>9770</v>
      </c>
      <c r="AU25" s="58">
        <f>IF($B25="","",IF($C25="Region",SUMIFS(Raw!$H:$H,Raw!$A:$A,$B$4,Raw!$G:$G,Month!AU$5,Raw!#REF!,Month!$A25),IF($C25="Provider",SUMIFS(Raw!$H:$H,Raw!$A:$A,$B$4,Raw!$G:$G,Month!AU$5,Raw!$C:$C,Month!$A25),SUMIFS(Raw!$H:$H,Raw!$A:$A,$B$4,Raw!$G:$G,Month!AU$5,Raw!$E:$E,Month!$A25))))</f>
        <v>1060</v>
      </c>
      <c r="AV25" s="58">
        <f>IF($B25="","",IF($C25="Region",SUMIFS(Raw!$H:$H,Raw!$A:$A,$B$4,Raw!$G:$G,Month!AV$5,Raw!#REF!,Month!$A25),IF($C25="Provider",SUMIFS(Raw!$H:$H,Raw!$A:$A,$B$4,Raw!$G:$G,Month!AV$5,Raw!$C:$C,Month!$A25),SUMIFS(Raw!$H:$H,Raw!$A:$A,$B$4,Raw!$G:$G,Month!AV$5,Raw!$E:$E,Month!$A25))))</f>
        <v>1587</v>
      </c>
      <c r="AW25" s="58">
        <f>IF($B25="","",IF($C25="Region",SUMIFS(Raw!$H:$H,Raw!$A:$A,$B$4,Raw!$G:$G,Month!AW$5,Raw!#REF!,Month!$A25),IF($C25="Provider",SUMIFS(Raw!$H:$H,Raw!$A:$A,$B$4,Raw!$G:$G,Month!AW$5,Raw!$C:$C,Month!$A25),SUMIFS(Raw!$H:$H,Raw!$A:$A,$B$4,Raw!$G:$G,Month!AW$5,Raw!$E:$E,Month!$A25))))</f>
        <v>567</v>
      </c>
      <c r="AX25" s="58">
        <f>IF($B25="","",IF($C25="Region",SUMIFS(Raw!$H:$H,Raw!$A:$A,$B$4,Raw!$G:$G,Month!AX$5,Raw!#REF!,Month!$A25),IF($C25="Provider",SUMIFS(Raw!$H:$H,Raw!$A:$A,$B$4,Raw!$G:$G,Month!AX$5,Raw!$C:$C,Month!$A25),SUMIFS(Raw!$H:$H,Raw!$A:$A,$B$4,Raw!$G:$G,Month!AX$5,Raw!$E:$E,Month!$A25))))</f>
        <v>0</v>
      </c>
      <c r="AY25" s="58">
        <f>IF($B25="","",IF($C25="Region",SUMIFS(Raw!$H:$H,Raw!$A:$A,$B$4,Raw!$G:$G,Month!AY$5,Raw!#REF!,Month!$A25),IF($C25="Provider",SUMIFS(Raw!$H:$H,Raw!$A:$A,$B$4,Raw!$G:$G,Month!AY$5,Raw!$C:$C,Month!$A25),SUMIFS(Raw!$H:$H,Raw!$A:$A,$B$4,Raw!$G:$G,Month!AY$5,Raw!$E:$E,Month!$A25))))</f>
        <v>3287</v>
      </c>
      <c r="AZ25" s="58">
        <f>IF($B25="","",IF($C25="Region",SUMIFS(Raw!$H:$H,Raw!$A:$A,$B$4,Raw!$G:$G,Month!AZ$5,Raw!#REF!,Month!$A25),IF($C25="Provider",SUMIFS(Raw!$H:$H,Raw!$A:$A,$B$4,Raw!$G:$G,Month!AZ$5,Raw!$C:$C,Month!$A25),SUMIFS(Raw!$H:$H,Raw!$A:$A,$B$4,Raw!$G:$G,Month!AZ$5,Raw!$E:$E,Month!$A25))))</f>
        <v>0</v>
      </c>
      <c r="BA25" s="58">
        <f>IF($B25="","",IF($C25="Region",SUMIFS(Raw!$H:$H,Raw!$A:$A,$B$4,Raw!$G:$G,Month!BA$5,Raw!#REF!,Month!$A25),IF($C25="Provider",SUMIFS(Raw!$H:$H,Raw!$A:$A,$B$4,Raw!$G:$G,Month!BA$5,Raw!$C:$C,Month!$A25),SUMIFS(Raw!$H:$H,Raw!$A:$A,$B$4,Raw!$G:$G,Month!BA$5,Raw!$E:$E,Month!$A25))))</f>
        <v>1204</v>
      </c>
      <c r="BB25" s="58">
        <f>IF($B25="","",IF($C25="Region",SUMIFS(Raw!$H:$H,Raw!$A:$A,$B$4,Raw!$G:$G,Month!BB$5,Raw!#REF!,Month!$A25),IF($C25="Provider",SUMIFS(Raw!$H:$H,Raw!$A:$A,$B$4,Raw!$G:$G,Month!BB$5,Raw!$C:$C,Month!$A25),SUMIFS(Raw!$H:$H,Raw!$A:$A,$B$4,Raw!$G:$G,Month!BB$5,Raw!$E:$E,Month!$A25))))</f>
        <v>49</v>
      </c>
      <c r="BC25" s="58">
        <f>IF($B25="","",IF($C25="Region",SUMIFS(Raw!$H:$H,Raw!$A:$A,$B$4,Raw!$G:$G,Month!BC$5,Raw!#REF!,Month!$A25),IF($C25="Provider",SUMIFS(Raw!$H:$H,Raw!$A:$A,$B$4,Raw!$G:$G,Month!BC$5,Raw!$C:$C,Month!$A25),SUMIFS(Raw!$H:$H,Raw!$A:$A,$B$4,Raw!$G:$G,Month!BC$5,Raw!$E:$E,Month!$A25))))</f>
        <v>676</v>
      </c>
      <c r="BD25" s="58">
        <f>IF($B25="","",IF($C25="Region",SUMIFS(Raw!$H:$H,Raw!$A:$A,$B$4,Raw!$G:$G,Month!BD$5,Raw!#REF!,Month!$A25),IF($C25="Provider",SUMIFS(Raw!$H:$H,Raw!$A:$A,$B$4,Raw!$G:$G,Month!BD$5,Raw!$C:$C,Month!$A25),SUMIFS(Raw!$H:$H,Raw!$A:$A,$B$4,Raw!$G:$G,Month!BD$5,Raw!$E:$E,Month!$A25))))</f>
        <v>26</v>
      </c>
      <c r="BE25" s="58">
        <f>IF($B25="","",IF($C25="Region",SUMIFS(Raw!$H:$H,Raw!$A:$A,$B$4,Raw!$G:$G,Month!BE$5,Raw!#REF!,Month!$A25),IF($C25="Provider",SUMIFS(Raw!$H:$H,Raw!$A:$A,$B$4,Raw!$G:$G,Month!BE$5,Raw!$C:$C,Month!$A25),SUMIFS(Raw!$H:$H,Raw!$A:$A,$B$4,Raw!$G:$G,Month!BE$5,Raw!$E:$E,Month!$A25))))</f>
        <v>74</v>
      </c>
      <c r="BF25" s="58">
        <f>IF($B25="","",IF($C25="Region",SUMIFS(Raw!$H:$H,Raw!$A:$A,$B$4,Raw!$G:$G,Month!BF$5,Raw!#REF!,Month!$A25),IF($C25="Provider",SUMIFS(Raw!$H:$H,Raw!$A:$A,$B$4,Raw!$G:$G,Month!BF$5,Raw!$C:$C,Month!$A25),SUMIFS(Raw!$H:$H,Raw!$A:$A,$B$4,Raw!$G:$G,Month!BF$5,Raw!$E:$E,Month!$A25))))</f>
        <v>21</v>
      </c>
      <c r="BG25" s="58">
        <f>IF($B25="","",IF($C25="Region",SUMIFS(Raw!$H:$H,Raw!$A:$A,$B$4,Raw!$G:$G,Month!BG$5,Raw!#REF!,Month!$A25),IF($C25="Provider",SUMIFS(Raw!$H:$H,Raw!$A:$A,$B$4,Raw!$G:$G,Month!BG$5,Raw!$C:$C,Month!$A25),SUMIFS(Raw!$H:$H,Raw!$A:$A,$B$4,Raw!$G:$G,Month!BG$5,Raw!$E:$E,Month!$A25))))</f>
        <v>359</v>
      </c>
      <c r="BH25" s="58">
        <f>IF($B25="","",IF($C25="Region",SUMIFS(Raw!$H:$H,Raw!$A:$A,$B$4,Raw!$G:$G,Month!BH$5,Raw!#REF!,Month!$A25),IF($C25="Provider",SUMIFS(Raw!$H:$H,Raw!$A:$A,$B$4,Raw!$G:$G,Month!BH$5,Raw!$C:$C,Month!$A25),SUMIFS(Raw!$H:$H,Raw!$A:$A,$B$4,Raw!$G:$G,Month!BH$5,Raw!$E:$E,Month!$A25))))</f>
        <v>182</v>
      </c>
      <c r="BI25" s="58">
        <f>IF($B25="","",IF($C25="Region",SUMIFS(Raw!$H:$H,Raw!$A:$A,$B$4,Raw!$G:$G,Month!BI$5,Raw!#REF!,Month!$A25),IF($C25="Provider",SUMIFS(Raw!$H:$H,Raw!$A:$A,$B$4,Raw!$G:$G,Month!BI$5,Raw!$C:$C,Month!$A25),SUMIFS(Raw!$H:$H,Raw!$A:$A,$B$4,Raw!$G:$G,Month!BI$5,Raw!$E:$E,Month!$A25))))</f>
        <v>1427</v>
      </c>
      <c r="BJ25" s="58">
        <f>IF($B25="","",IF($C25="Region",SUMIFS(Raw!$H:$H,Raw!$A:$A,$B$4,Raw!$G:$G,Month!BJ$5,Raw!#REF!,Month!$A25),IF($C25="Provider",SUMIFS(Raw!$H:$H,Raw!$A:$A,$B$4,Raw!$G:$G,Month!BJ$5,Raw!$C:$C,Month!$A25),SUMIFS(Raw!$H:$H,Raw!$A:$A,$B$4,Raw!$G:$G,Month!BJ$5,Raw!$E:$E,Month!$A25))))</f>
        <v>887</v>
      </c>
      <c r="BK25" s="58">
        <f>IF($B25="","",IF($C25="Region",SUMIFS(Raw!$H:$H,Raw!$A:$A,$B$4,Raw!$G:$G,Month!BK$5,Raw!#REF!,Month!$A25),IF($C25="Provider",SUMIFS(Raw!$H:$H,Raw!$A:$A,$B$4,Raw!$G:$G,Month!BK$5,Raw!$C:$C,Month!$A25),SUMIFS(Raw!$H:$H,Raw!$A:$A,$B$4,Raw!$G:$G,Month!BK$5,Raw!$E:$E,Month!$A25))))</f>
        <v>633</v>
      </c>
      <c r="BL25" s="58">
        <f>IF($B25="","",IF($C25="Region",SUMIFS(Raw!$H:$H,Raw!$A:$A,$B$4,Raw!$G:$G,Month!BL$5,Raw!#REF!,Month!$A25),IF($C25="Provider",SUMIFS(Raw!$H:$H,Raw!$A:$A,$B$4,Raw!$G:$G,Month!BL$5,Raw!$C:$C,Month!$A25),SUMIFS(Raw!$H:$H,Raw!$A:$A,$B$4,Raw!$G:$G,Month!BL$5,Raw!$E:$E,Month!$A25))))</f>
        <v>630</v>
      </c>
      <c r="BM25" s="58">
        <f>IF($B25="","",IF($C25="Region",SUMIFS(Raw!$H:$H,Raw!$A:$A,$B$4,Raw!$G:$G,Month!BM$5,Raw!#REF!,Month!$A25),IF($C25="Provider",SUMIFS(Raw!$H:$H,Raw!$A:$A,$B$4,Raw!$G:$G,Month!BM$5,Raw!$C:$C,Month!$A25),SUMIFS(Raw!$H:$H,Raw!$A:$A,$B$4,Raw!$G:$G,Month!BM$5,Raw!$E:$E,Month!$A25))))</f>
        <v>2</v>
      </c>
      <c r="BN25" s="58">
        <f>IF($B25="","",IF($C25="Region",SUMIFS(Raw!$H:$H,Raw!$A:$A,$B$4,Raw!$G:$G,Month!BN$5,Raw!#REF!,Month!$A25),IF($C25="Provider",SUMIFS(Raw!$H:$H,Raw!$A:$A,$B$4,Raw!$G:$G,Month!BN$5,Raw!$C:$C,Month!$A25),SUMIFS(Raw!$H:$H,Raw!$A:$A,$B$4,Raw!$G:$G,Month!BN$5,Raw!$E:$E,Month!$A25))))</f>
        <v>89</v>
      </c>
      <c r="BO25" s="58">
        <f>IF($B25="","",IF($C25="Region",SUMIFS(Raw!$H:$H,Raw!$A:$A,$B$4,Raw!$G:$G,Month!BO$5,Raw!#REF!,Month!$A25),IF($C25="Provider",SUMIFS(Raw!$H:$H,Raw!$A:$A,$B$4,Raw!$G:$G,Month!BO$5,Raw!$C:$C,Month!$A25),SUMIFS(Raw!$H:$H,Raw!$A:$A,$B$4,Raw!$G:$G,Month!BO$5,Raw!$E:$E,Month!$A25))))</f>
        <v>400</v>
      </c>
      <c r="BP25" s="58">
        <f>IF($B25="","",IF($C25="Region",SUMIFS(Raw!$H:$H,Raw!$A:$A,$B$4,Raw!$G:$G,Month!BP$5,Raw!#REF!,Month!$A25),IF($C25="Provider",SUMIFS(Raw!$H:$H,Raw!$A:$A,$B$4,Raw!$G:$G,Month!BP$5,Raw!$C:$C,Month!$A25),SUMIFS(Raw!$H:$H,Raw!$A:$A,$B$4,Raw!$G:$G,Month!BP$5,Raw!$E:$E,Month!$A25))))</f>
        <v>53307</v>
      </c>
      <c r="BQ25" s="58">
        <f>IF($B25="","",IF($C25="Region",SUMIFS(Raw!$H:$H,Raw!$A:$A,$B$4,Raw!$G:$G,Month!BQ$5,Raw!#REF!,Month!$A25),IF($C25="Provider",SUMIFS(Raw!$H:$H,Raw!$A:$A,$B$4,Raw!$G:$G,Month!BQ$5,Raw!$C:$C,Month!$A25),SUMIFS(Raw!$H:$H,Raw!$A:$A,$B$4,Raw!$G:$G,Month!BQ$5,Raw!$E:$E,Month!$A25))))</f>
        <v>1241</v>
      </c>
      <c r="BR25" s="58">
        <f>IF($B25="","",IF($C25="Region",SUMIFS(Raw!$H:$H,Raw!$A:$A,$B$4,Raw!$G:$G,Month!BR$5,Raw!#REF!,Month!$A25),IF($C25="Provider",SUMIFS(Raw!$H:$H,Raw!$A:$A,$B$4,Raw!$G:$G,Month!BR$5,Raw!$C:$C,Month!$A25),SUMIFS(Raw!$H:$H,Raw!$A:$A,$B$4,Raw!$G:$G,Month!BR$5,Raw!$E:$E,Month!$A25))))</f>
        <v>196</v>
      </c>
      <c r="BS25" s="58">
        <f>IF($B25="","",IF($C25="Region",SUMIFS(Raw!$H:$H,Raw!$A:$A,$B$4,Raw!$G:$G,Month!BS$5,Raw!#REF!,Month!$A25),IF($C25="Provider",SUMIFS(Raw!$H:$H,Raw!$A:$A,$B$4,Raw!$G:$G,Month!BS$5,Raw!$C:$C,Month!$A25),SUMIFS(Raw!$H:$H,Raw!$A:$A,$B$4,Raw!$G:$G,Month!BS$5,Raw!$E:$E,Month!$A25))))</f>
        <v>32</v>
      </c>
      <c r="BT25" s="58">
        <f>IF($B25="","",IF($C25="Region",SUMIFS(Raw!$H:$H,Raw!$A:$A,$B$4,Raw!$G:$G,Month!BT$5,Raw!#REF!,Month!$A25),IF($C25="Provider",SUMIFS(Raw!$H:$H,Raw!$A:$A,$B$4,Raw!$G:$G,Month!BT$5,Raw!$C:$C,Month!$A25),SUMIFS(Raw!$H:$H,Raw!$A:$A,$B$4,Raw!$G:$G,Month!BT$5,Raw!$E:$E,Month!$A25))))</f>
        <v>37</v>
      </c>
      <c r="BU25" s="58">
        <f>IF($B25="","",IF($C25="Region",SUMIFS(Raw!$H:$H,Raw!$A:$A,$B$4,Raw!$G:$G,Month!BU$5,Raw!#REF!,Month!$A25),IF($C25="Provider",SUMIFS(Raw!$H:$H,Raw!$A:$A,$B$4,Raw!$G:$G,Month!BU$5,Raw!$C:$C,Month!$A25),SUMIFS(Raw!$H:$H,Raw!$A:$A,$B$4,Raw!$G:$G,Month!BU$5,Raw!$E:$E,Month!$A25))))</f>
        <v>57417</v>
      </c>
      <c r="BV25" s="58">
        <f>IF($B25="","",IF($C25="Region",SUMIFS(Raw!$H:$H,Raw!$A:$A,$B$4,Raw!$G:$G,Month!BV$5,Raw!#REF!,Month!$A25),IF($C25="Provider",SUMIFS(Raw!$H:$H,Raw!$A:$A,$B$4,Raw!$G:$G,Month!BV$5,Raw!$C:$C,Month!$A25),SUMIFS(Raw!$H:$H,Raw!$A:$A,$B$4,Raw!$G:$G,Month!BV$5,Raw!$E:$E,Month!$A25))))</f>
        <v>1017</v>
      </c>
      <c r="BW25" s="58">
        <f>IF($B25="","",IF($C25="Region",SUMIFS(Raw!$H:$H,Raw!$A:$A,$B$4,Raw!$G:$G,Month!BW$5,Raw!#REF!,Month!$A25),IF($C25="Provider",SUMIFS(Raw!$H:$H,Raw!$A:$A,$B$4,Raw!$G:$G,Month!BW$5,Raw!$C:$C,Month!$A25),SUMIFS(Raw!$H:$H,Raw!$A:$A,$B$4,Raw!$G:$G,Month!BW$5,Raw!$E:$E,Month!$A25))))</f>
        <v>7322</v>
      </c>
      <c r="BX25" s="58">
        <f>IF($B25="","",IF($C25="Region",SUMIFS(Raw!$H:$H,Raw!$A:$A,$B$4,Raw!$G:$G,Month!BX$5,Raw!#REF!,Month!$A25),IF($C25="Provider",SUMIFS(Raw!$H:$H,Raw!$A:$A,$B$4,Raw!$G:$G,Month!BX$5,Raw!$C:$C,Month!$A25),SUMIFS(Raw!$H:$H,Raw!$A:$A,$B$4,Raw!$G:$G,Month!BX$5,Raw!$E:$E,Month!$A25))))</f>
        <v>8</v>
      </c>
      <c r="BY25" s="58">
        <f>IF($B25="","",IF($C25="Region",SUMIFS(Raw!$H:$H,Raw!$A:$A,$B$4,Raw!$G:$G,Month!BY$5,Raw!#REF!,Month!$A25),IF($C25="Provider",SUMIFS(Raw!$H:$H,Raw!$A:$A,$B$4,Raw!$G:$G,Month!BY$5,Raw!$C:$C,Month!$A25),SUMIFS(Raw!$H:$H,Raw!$A:$A,$B$4,Raw!$G:$G,Month!BY$5,Raw!$E:$E,Month!$A25))))</f>
        <v>369</v>
      </c>
      <c r="BZ25" s="58">
        <f>IF($B25="","",IF($C25="Region",SUMIFS(Raw!$H:$H,Raw!$A:$A,$B$4,Raw!$G:$G,Month!BZ$5,Raw!#REF!,Month!$A25),IF($C25="Provider",SUMIFS(Raw!$H:$H,Raw!$A:$A,$B$4,Raw!$G:$G,Month!BZ$5,Raw!$C:$C,Month!$A25),SUMIFS(Raw!$H:$H,Raw!$A:$A,$B$4,Raw!$G:$G,Month!BZ$5,Raw!$E:$E,Month!$A25))))</f>
        <v>1366</v>
      </c>
      <c r="CA25" s="58">
        <f>IF($B25="","",IF($C25="Region",SUMIFS(Raw!$H:$H,Raw!$A:$A,$B$4,Raw!$G:$G,Month!CA$5,Raw!#REF!,Month!$A25),IF($C25="Provider",SUMIFS(Raw!$H:$H,Raw!$A:$A,$B$4,Raw!$G:$G,Month!CA$5,Raw!$C:$C,Month!$A25),SUMIFS(Raw!$H:$H,Raw!$A:$A,$B$4,Raw!$G:$G,Month!CA$5,Raw!$E:$E,Month!$A25))))</f>
        <v>1437</v>
      </c>
      <c r="CB25" s="58">
        <f>IF($B25="","",IF($C25="Region",SUMIFS(Raw!$H:$H,Raw!$A:$A,$B$4,Raw!$G:$G,Month!CB$5,Raw!#REF!,Month!$A25),IF($C25="Provider",SUMIFS(Raw!$H:$H,Raw!$A:$A,$B$4,Raw!$G:$G,Month!CB$5,Raw!$C:$C,Month!$A25),SUMIFS(Raw!$H:$H,Raw!$A:$A,$B$4,Raw!$G:$G,Month!CB$5,Raw!$E:$E,Month!$A25))))</f>
        <v>1258</v>
      </c>
      <c r="CC25" s="58">
        <f>IF($B25="","",IF($C25="Region",SUMIFS(Raw!$H:$H,Raw!$A:$A,$B$4,Raw!$G:$G,Month!CC$5,Raw!#REF!,Month!$A25),IF($C25="Provider",SUMIFS(Raw!$H:$H,Raw!$A:$A,$B$4,Raw!$G:$G,Month!CC$5,Raw!$C:$C,Month!$A25),SUMIFS(Raw!$H:$H,Raw!$A:$A,$B$4,Raw!$G:$G,Month!CC$5,Raw!$E:$E,Month!$A25))))</f>
        <v>1938</v>
      </c>
      <c r="CD25" s="58">
        <f>IF($B25="","",IF($C25="Region",SUMIFS(Raw!$H:$H,Raw!$A:$A,$B$4,Raw!$G:$G,Month!CD$5,Raw!#REF!,Month!$A25),IF($C25="Provider",SUMIFS(Raw!$H:$H,Raw!$A:$A,$B$4,Raw!$G:$G,Month!CD$5,Raw!$C:$C,Month!$A25),SUMIFS(Raw!$H:$H,Raw!$A:$A,$B$4,Raw!$G:$G,Month!CD$5,Raw!$E:$E,Month!$A25))))</f>
        <v>0</v>
      </c>
      <c r="CE25" s="58">
        <f>IF($B25="","",IF($C25="Region",SUMIFS(Raw!$H:$H,Raw!$A:$A,$B$4,Raw!$G:$G,Month!CE$5,Raw!#REF!,Month!$A25),IF($C25="Provider",SUMIFS(Raw!$H:$H,Raw!$A:$A,$B$4,Raw!$G:$G,Month!CE$5,Raw!$C:$C,Month!$A25),SUMIFS(Raw!$H:$H,Raw!$A:$A,$B$4,Raw!$G:$G,Month!CE$5,Raw!$E:$E,Month!$A25))))</f>
        <v>151</v>
      </c>
      <c r="CF25" s="58">
        <f>IF($B25="","",IF($C25="Region",SUMIFS(Raw!$H:$H,Raw!$A:$A,$B$4,Raw!$G:$G,Month!CF$5,Raw!#REF!,Month!$A25),IF($C25="Provider",SUMIFS(Raw!$H:$H,Raw!$A:$A,$B$4,Raw!$G:$G,Month!CF$5,Raw!$C:$C,Month!$A25),SUMIFS(Raw!$H:$H,Raw!$A:$A,$B$4,Raw!$G:$G,Month!CF$5,Raw!$E:$E,Month!$A25))))</f>
        <v>49</v>
      </c>
      <c r="CG25" s="58">
        <f>IF($B25="","",IF($C25="Region",SUMIFS(Raw!$H:$H,Raw!$A:$A,$B$4,Raw!$G:$G,Month!CG$5,Raw!#REF!,Month!$A25),IF($C25="Provider",SUMIFS(Raw!$H:$H,Raw!$A:$A,$B$4,Raw!$G:$G,Month!CG$5,Raw!$C:$C,Month!$A25),SUMIFS(Raw!$H:$H,Raw!$A:$A,$B$4,Raw!$G:$G,Month!CG$5,Raw!$E:$E,Month!$A25))))</f>
        <v>567</v>
      </c>
      <c r="CH25" s="58">
        <f>IF($B25="","",IF($C25="Region",SUMIFS(Raw!$H:$H,Raw!$A:$A,$B$4,Raw!$G:$G,Month!CH$5,Raw!#REF!,Month!$A25),IF($C25="Provider",SUMIFS(Raw!$H:$H,Raw!$A:$A,$B$4,Raw!$G:$G,Month!CH$5,Raw!$C:$C,Month!$A25),SUMIFS(Raw!$H:$H,Raw!$A:$A,$B$4,Raw!$G:$G,Month!CH$5,Raw!$E:$E,Month!$A25))))</f>
        <v>49</v>
      </c>
      <c r="CI25" s="58">
        <f>IF($B25="","",IF($C25="Region",SUMIFS(Raw!$H:$H,Raw!$A:$A,$B$4,Raw!$G:$G,Month!CI$5,Raw!#REF!,Month!$A25),IF($C25="Provider",SUMIFS(Raw!$H:$H,Raw!$A:$A,$B$4,Raw!$G:$G,Month!CI$5,Raw!$C:$C,Month!$A25),SUMIFS(Raw!$H:$H,Raw!$A:$A,$B$4,Raw!$G:$G,Month!CI$5,Raw!$E:$E,Month!$A25))))</f>
        <v>0</v>
      </c>
      <c r="CJ25" s="58">
        <f>IF($B25="","",IF($C25="Region",SUMIFS(Raw!$H:$H,Raw!$A:$A,$B$4,Raw!$G:$G,Month!CJ$5,Raw!#REF!,Month!$A25),IF($C25="Provider",SUMIFS(Raw!$H:$H,Raw!$A:$A,$B$4,Raw!$G:$G,Month!CJ$5,Raw!$C:$C,Month!$A25),SUMIFS(Raw!$H:$H,Raw!$A:$A,$B$4,Raw!$G:$G,Month!CJ$5,Raw!$E:$E,Month!$A25))))</f>
        <v>0</v>
      </c>
      <c r="CK25" s="58">
        <f>IF($B25="","",IF($C25="Region",SUMIFS(Raw!$H:$H,Raw!$A:$A,$B$4,Raw!$G:$G,Month!CK$5,Raw!#REF!,Month!$A25),IF($C25="Provider",SUMIFS(Raw!$H:$H,Raw!$A:$A,$B$4,Raw!$G:$G,Month!CK$5,Raw!$C:$C,Month!$A25),SUMIFS(Raw!$H:$H,Raw!$A:$A,$B$4,Raw!$G:$G,Month!CK$5,Raw!$E:$E,Month!$A25))))</f>
        <v>0</v>
      </c>
      <c r="CL25" s="58">
        <f>IF($B25="","",IF($C25="Region",SUMIFS(Raw!$H:$H,Raw!$A:$A,$B$4,Raw!$G:$G,Month!CL$5,Raw!#REF!,Month!$A25),IF($C25="Provider",SUMIFS(Raw!$H:$H,Raw!$A:$A,$B$4,Raw!$G:$G,Month!CL$5,Raw!$C:$C,Month!$A25),SUMIFS(Raw!$H:$H,Raw!$A:$A,$B$4,Raw!$G:$G,Month!CL$5,Raw!$E:$E,Month!$A25))))</f>
        <v>0</v>
      </c>
      <c r="CM25" s="58">
        <f>IF($B25="","",IF($C25="Region",SUMIFS(Raw!$H:$H,Raw!$A:$A,$B$4,Raw!$G:$G,Month!CM$5,Raw!#REF!,Month!$A25),IF($C25="Provider",SUMIFS(Raw!$H:$H,Raw!$A:$A,$B$4,Raw!$G:$G,Month!CM$5,Raw!$C:$C,Month!$A25),SUMIFS(Raw!$H:$H,Raw!$A:$A,$B$4,Raw!$G:$G,Month!CM$5,Raw!$E:$E,Month!$A25))))</f>
        <v>10</v>
      </c>
      <c r="CN25" s="58">
        <f>IF($B25="","",IF($C25="Region",SUMIFS(Raw!$H:$H,Raw!$A:$A,$B$4,Raw!$G:$G,Month!CN$5,Raw!#REF!,Month!$A25),IF($C25="Provider",SUMIFS(Raw!$H:$H,Raw!$A:$A,$B$4,Raw!$G:$G,Month!CN$5,Raw!$C:$C,Month!$A25),SUMIFS(Raw!$H:$H,Raw!$A:$A,$B$4,Raw!$G:$G,Month!CN$5,Raw!$E:$E,Month!$A25))))</f>
        <v>0</v>
      </c>
      <c r="CO25" s="58">
        <f>IF($B25="","",IF($C25="Region",SUMIFS(Raw!$H:$H,Raw!$A:$A,$B$4,Raw!$G:$G,Month!CO$5,Raw!#REF!,Month!$A25),IF($C25="Provider",SUMIFS(Raw!$H:$H,Raw!$A:$A,$B$4,Raw!$G:$G,Month!CO$5,Raw!$C:$C,Month!$A25),SUMIFS(Raw!$H:$H,Raw!$A:$A,$B$4,Raw!$G:$G,Month!CO$5,Raw!$E:$E,Month!$A25))))</f>
        <v>0</v>
      </c>
      <c r="CP25" s="58">
        <f>IF($B25="","",IF($C25="Region",SUMIFS(Raw!$H:$H,Raw!$A:$A,$B$4,Raw!$G:$G,Month!CP$5,Raw!#REF!,Month!$A25),IF($C25="Provider",SUMIFS(Raw!$H:$H,Raw!$A:$A,$B$4,Raw!$G:$G,Month!CP$5,Raw!$C:$C,Month!$A25),SUMIFS(Raw!$H:$H,Raw!$A:$A,$B$4,Raw!$G:$G,Month!CP$5,Raw!$E:$E,Month!$A25))))</f>
        <v>0</v>
      </c>
      <c r="CQ25" s="58">
        <f>IF($B25="","",IF($C25="Region",SUMIFS(Raw!$H:$H,Raw!$A:$A,$B$4,Raw!$G:$G,Month!CQ$5,Raw!#REF!,Month!$A25),IF($C25="Provider",SUMIFS(Raw!$H:$H,Raw!$A:$A,$B$4,Raw!$G:$G,Month!CQ$5,Raw!$C:$C,Month!$A25),SUMIFS(Raw!$H:$H,Raw!$A:$A,$B$4,Raw!$G:$G,Month!CQ$5,Raw!$E:$E,Month!$A25))))</f>
        <v>0</v>
      </c>
      <c r="CR25" s="58">
        <f>IF($B25="","",IF($C25="Region",SUMIFS(Raw!$H:$H,Raw!$A:$A,$B$4,Raw!$G:$G,Month!CR$5,Raw!#REF!,Month!$A25),IF($C25="Provider",SUMIFS(Raw!$H:$H,Raw!$A:$A,$B$4,Raw!$G:$G,Month!CR$5,Raw!$C:$C,Month!$A25),SUMIFS(Raw!$H:$H,Raw!$A:$A,$B$4,Raw!$G:$G,Month!CR$5,Raw!$E:$E,Month!$A25))))</f>
        <v>0</v>
      </c>
      <c r="CS25" s="58">
        <f>IF($B25="","",IF($C25="Region",SUMIFS(Raw!$H:$H,Raw!$A:$A,$B$4,Raw!$G:$G,Month!CS$5,Raw!#REF!,Month!$A25),IF($C25="Provider",SUMIFS(Raw!$H:$H,Raw!$A:$A,$B$4,Raw!$G:$G,Month!CS$5,Raw!$C:$C,Month!$A25),SUMIFS(Raw!$H:$H,Raw!$A:$A,$B$4,Raw!$G:$G,Month!CS$5,Raw!$E:$E,Month!$A25))))</f>
        <v>0</v>
      </c>
      <c r="CT25" s="58">
        <f>IF($B25="","",IF($C25="Region",SUMIFS(Raw!$H:$H,Raw!$A:$A,$B$4,Raw!$G:$G,Month!CT$5,Raw!#REF!,Month!$A25),IF($C25="Provider",SUMIFS(Raw!$H:$H,Raw!$A:$A,$B$4,Raw!$G:$G,Month!CT$5,Raw!$C:$C,Month!$A25),SUMIFS(Raw!$H:$H,Raw!$A:$A,$B$4,Raw!$G:$G,Month!CT$5,Raw!$E:$E,Month!$A25))))</f>
        <v>0</v>
      </c>
      <c r="CU25" s="58">
        <f>IF($B25="","",IF($C25="Region",SUMIFS(Raw!$H:$H,Raw!$A:$A,$B$4,Raw!$G:$G,Month!CU$5,Raw!#REF!,Month!$A25),IF($C25="Provider",SUMIFS(Raw!$H:$H,Raw!$A:$A,$B$4,Raw!$G:$G,Month!CU$5,Raw!$C:$C,Month!$A25),SUMIFS(Raw!$H:$H,Raw!$A:$A,$B$4,Raw!$G:$G,Month!CU$5,Raw!$E:$E,Month!$A25))))</f>
        <v>0</v>
      </c>
      <c r="CV25" s="58">
        <f>IF($B25="","",IF($C25="Region",SUMIFS(Raw!$H:$H,Raw!$A:$A,$B$4,Raw!$G:$G,Month!CV$5,Raw!#REF!,Month!$A25),IF($C25="Provider",SUMIFS(Raw!$H:$H,Raw!$A:$A,$B$4,Raw!$G:$G,Month!CV$5,Raw!$C:$C,Month!$A25),SUMIFS(Raw!$H:$H,Raw!$A:$A,$B$4,Raw!$G:$G,Month!CV$5,Raw!$E:$E,Month!$A25))))</f>
        <v>0</v>
      </c>
      <c r="CW25" s="58">
        <f>IF($B25="","",IF($C25="Region",SUMIFS(Raw!$H:$H,Raw!$A:$A,$B$4,Raw!$G:$G,Month!CW$5,Raw!#REF!,Month!$A25),IF($C25="Provider",SUMIFS(Raw!$H:$H,Raw!$A:$A,$B$4,Raw!$G:$G,Month!CW$5,Raw!$C:$C,Month!$A25),SUMIFS(Raw!$H:$H,Raw!$A:$A,$B$4,Raw!$G:$G,Month!CW$5,Raw!$E:$E,Month!$A25))))</f>
        <v>90</v>
      </c>
      <c r="CX25" s="58">
        <f>IF($B25="","",IF($C25="Region",SUMIFS(Raw!$H:$H,Raw!$A:$A,$B$4,Raw!$G:$G,Month!CX$5,Raw!#REF!,Month!$A25),IF($C25="Provider",SUMIFS(Raw!$H:$H,Raw!$A:$A,$B$4,Raw!$G:$G,Month!CX$5,Raw!$C:$C,Month!$A25),SUMIFS(Raw!$H:$H,Raw!$A:$A,$B$4,Raw!$G:$G,Month!CX$5,Raw!$E:$E,Month!$A25))))</f>
        <v>86</v>
      </c>
      <c r="CY25" s="58">
        <f>IF($B25="","",IF($C25="Region",SUMIFS(Raw!$H:$H,Raw!$A:$A,$B$4,Raw!$G:$G,Month!CY$5,Raw!#REF!,Month!$A25),IF($C25="Provider",SUMIFS(Raw!$H:$H,Raw!$A:$A,$B$4,Raw!$G:$G,Month!CY$5,Raw!$C:$C,Month!$A25),SUMIFS(Raw!$H:$H,Raw!$A:$A,$B$4,Raw!$G:$G,Month!CY$5,Raw!$E:$E,Month!$A25))))</f>
        <v>5</v>
      </c>
      <c r="CZ25" s="58">
        <f>IF($B25="","",IF($C25="Region",SUMIFS(Raw!$H:$H,Raw!$A:$A,$B$4,Raw!$G:$G,Month!CZ$5,Raw!#REF!,Month!$A25),IF($C25="Provider",SUMIFS(Raw!$H:$H,Raw!$A:$A,$B$4,Raw!$G:$G,Month!CZ$5,Raw!$C:$C,Month!$A25),SUMIFS(Raw!$H:$H,Raw!$A:$A,$B$4,Raw!$G:$G,Month!CZ$5,Raw!$E:$E,Month!$A25))))</f>
        <v>5</v>
      </c>
      <c r="DA25" s="58">
        <f>IF($B25="","",IF($C25="Region",SUMIFS(Raw!$H:$H,Raw!$A:$A,$B$4,Raw!$G:$G,Month!DA$5,Raw!#REF!,Month!$A25),IF($C25="Provider",SUMIFS(Raw!$H:$H,Raw!$A:$A,$B$4,Raw!$G:$G,Month!DA$5,Raw!$C:$C,Month!$A25),SUMIFS(Raw!$H:$H,Raw!$A:$A,$B$4,Raw!$G:$G,Month!DA$5,Raw!$E:$E,Month!$A25))))</f>
        <v>25</v>
      </c>
      <c r="DB25" s="58">
        <f>IF($B25="","",IF($C25="Region",SUMIFS(Raw!$H:$H,Raw!$A:$A,$B$4,Raw!$G:$G,Month!DB$5,Raw!#REF!,Month!$A25),IF($C25="Provider",SUMIFS(Raw!$H:$H,Raw!$A:$A,$B$4,Raw!$G:$G,Month!DB$5,Raw!$C:$C,Month!$A25),SUMIFS(Raw!$H:$H,Raw!$A:$A,$B$4,Raw!$G:$G,Month!DB$5,Raw!$E:$E,Month!$A25))))</f>
        <v>0</v>
      </c>
      <c r="DC25" s="58">
        <f>IF($B25="","",IF($C25="Region",SUMIFS(Raw!$H:$H,Raw!$A:$A,$B$4,Raw!$G:$G,Month!DC$5,Raw!#REF!,Month!$A25),IF($C25="Provider",SUMIFS(Raw!$H:$H,Raw!$A:$A,$B$4,Raw!$G:$G,Month!DC$5,Raw!$C:$C,Month!$A25),SUMIFS(Raw!$H:$H,Raw!$A:$A,$B$4,Raw!$G:$G,Month!DC$5,Raw!$E:$E,Month!$A25))))</f>
        <v>10</v>
      </c>
      <c r="DD25" s="58">
        <f>IF($B25="","",IF($C25="Region",SUMIFS(Raw!$H:$H,Raw!$A:$A,$B$4,Raw!$G:$G,Month!DD$5,Raw!#REF!,Month!$A25),IF($C25="Provider",SUMIFS(Raw!$H:$H,Raw!$A:$A,$B$4,Raw!$G:$G,Month!DD$5,Raw!$C:$C,Month!$A25),SUMIFS(Raw!$H:$H,Raw!$A:$A,$B$4,Raw!$G:$G,Month!DD$5,Raw!$E:$E,Month!$A25))))</f>
        <v>0</v>
      </c>
      <c r="DE25" s="58">
        <f>IF($B25="","",IF($C25="Region",SUMIFS(Raw!$H:$H,Raw!$A:$A,$B$4,Raw!$G:$G,Month!DE$5,Raw!#REF!,Month!$A25),IF($C25="Provider",SUMIFS(Raw!$H:$H,Raw!$A:$A,$B$4,Raw!$G:$G,Month!DE$5,Raw!$C:$C,Month!$A25),SUMIFS(Raw!$H:$H,Raw!$A:$A,$B$4,Raw!$G:$G,Month!DE$5,Raw!$E:$E,Month!$A25))))</f>
        <v>0</v>
      </c>
      <c r="DF25" s="58">
        <f>IF($B25="","",IF($C25="Region",SUMIFS(Raw!$H:$H,Raw!$A:$A,$B$4,Raw!$G:$G,Month!DF$5,Raw!#REF!,Month!$A25),IF($C25="Provider",SUMIFS(Raw!$H:$H,Raw!$A:$A,$B$4,Raw!$G:$G,Month!DF$5,Raw!$C:$C,Month!$A25),SUMIFS(Raw!$H:$H,Raw!$A:$A,$B$4,Raw!$G:$G,Month!DF$5,Raw!$E:$E,Month!$A25))))</f>
        <v>0</v>
      </c>
      <c r="DG25" s="58">
        <f>IF($B25="","",IF($C25="Region",SUMIFS(Raw!$H:$H,Raw!$A:$A,$B$4,Raw!$G:$G,Month!DG$5,Raw!#REF!,Month!$A25),IF($C25="Provider",SUMIFS(Raw!$H:$H,Raw!$A:$A,$B$4,Raw!$G:$G,Month!DG$5,Raw!$C:$C,Month!$A25),SUMIFS(Raw!$H:$H,Raw!$A:$A,$B$4,Raw!$G:$G,Month!DG$5,Raw!$E:$E,Month!$A25))))</f>
        <v>0</v>
      </c>
      <c r="DH25" s="58">
        <f>IF($B25="","",IF($C25="Region",SUMIFS(Raw!$H:$H,Raw!$A:$A,$B$4,Raw!$G:$G,Month!DH$5,Raw!#REF!,Month!$A25),IF($C25="Provider",SUMIFS(Raw!$H:$H,Raw!$A:$A,$B$4,Raw!$G:$G,Month!DH$5,Raw!$C:$C,Month!$A25),SUMIFS(Raw!$H:$H,Raw!$A:$A,$B$4,Raw!$G:$G,Month!DH$5,Raw!$E:$E,Month!$A25))))</f>
        <v>0</v>
      </c>
      <c r="DI25" s="58">
        <f>IF($B25="","",IF($C25="Region",SUMIFS(Raw!$H:$H,Raw!$A:$A,$B$4,Raw!$G:$G,Month!DI$5,Raw!#REF!,Month!$A25),IF($C25="Provider",SUMIFS(Raw!$H:$H,Raw!$A:$A,$B$4,Raw!$G:$G,Month!DI$5,Raw!$C:$C,Month!$A25),SUMIFS(Raw!$H:$H,Raw!$A:$A,$B$4,Raw!$G:$G,Month!DI$5,Raw!$E:$E,Month!$A25))))</f>
        <v>21</v>
      </c>
      <c r="DJ25" s="58">
        <f>IF($B25="","",IF($C25="Region",SUMIFS(Raw!$H:$H,Raw!$A:$A,$B$4,Raw!$G:$G,Month!DJ$5,Raw!#REF!,Month!$A25),IF($C25="Provider",SUMIFS(Raw!$H:$H,Raw!$A:$A,$B$4,Raw!$G:$G,Month!DJ$5,Raw!$C:$C,Month!$A25),SUMIFS(Raw!$H:$H,Raw!$A:$A,$B$4,Raw!$G:$G,Month!DJ$5,Raw!$E:$E,Month!$A25))))</f>
        <v>2</v>
      </c>
      <c r="DK25" s="58">
        <f>IF($B25="","",IF($C25="Region",SUMIFS(Raw!$H:$H,Raw!$A:$A,$B$4,Raw!$G:$G,Month!DK$5,Raw!#REF!,Month!$A25),IF($C25="Provider",SUMIFS(Raw!$H:$H,Raw!$A:$A,$B$4,Raw!$G:$G,Month!DK$5,Raw!$C:$C,Month!$A25),SUMIFS(Raw!$H:$H,Raw!$A:$A,$B$4,Raw!$G:$G,Month!DK$5,Raw!$E:$E,Month!$A25))))</f>
        <v>0</v>
      </c>
      <c r="DL25" s="58">
        <f>IF($B25="","",IF($C25="Region",SUMIFS(Raw!$H:$H,Raw!$A:$A,$B$4,Raw!$G:$G,Month!DL$5,Raw!#REF!,Month!$A25),IF($C25="Provider",SUMIFS(Raw!$H:$H,Raw!$A:$A,$B$4,Raw!$G:$G,Month!DL$5,Raw!$C:$C,Month!$A25),SUMIFS(Raw!$H:$H,Raw!$A:$A,$B$4,Raw!$G:$G,Month!DL$5,Raw!$E:$E,Month!$A25))))</f>
        <v>0</v>
      </c>
      <c r="DM25" s="58">
        <f>IF($B25="","",IF($C25="Region",SUMIFS(Raw!$H:$H,Raw!$A:$A,$B$4,Raw!$G:$G,Month!DM$5,Raw!#REF!,Month!$A25),IF($C25="Provider",SUMIFS(Raw!$H:$H,Raw!$A:$A,$B$4,Raw!$G:$G,Month!DM$5,Raw!$C:$C,Month!$A25),SUMIFS(Raw!$H:$H,Raw!$A:$A,$B$4,Raw!$G:$G,Month!DM$5,Raw!$E:$E,Month!$A25))))</f>
        <v>0</v>
      </c>
      <c r="DN25" s="58">
        <f>IF($B25="","",IF($C25="Region",SUMIFS(Raw!$H:$H,Raw!$A:$A,$B$4,Raw!$G:$G,Month!DN$5,Raw!#REF!,Month!$A25),IF($C25="Provider",SUMIFS(Raw!$H:$H,Raw!$A:$A,$B$4,Raw!$G:$G,Month!DN$5,Raw!$C:$C,Month!$A25),SUMIFS(Raw!$H:$H,Raw!$A:$A,$B$4,Raw!$G:$G,Month!DN$5,Raw!$E:$E,Month!$A25))))</f>
        <v>0</v>
      </c>
    </row>
    <row r="26" spans="1:118" ht="14.5" x14ac:dyDescent="0.25">
      <c r="A26" s="5" t="str">
        <f>IF(Refs!A20="","",Refs!A20)</f>
        <v>RRU</v>
      </c>
      <c r="B26" s="23" t="str">
        <f>IF(Refs!B20="","",Refs!B20)</f>
        <v>LAS</v>
      </c>
      <c r="C26" s="13" t="str">
        <f>IF(Refs!D20="","",Refs!D20)</f>
        <v>Provider</v>
      </c>
      <c r="D26" s="58">
        <f>IF($B26="","",IF($C26="Region",SUMIFS(Raw!$H:$H,Raw!$A:$A,$B$4,Raw!$G:$G,Month!D$5,Raw!#REF!,Month!$A26),IF($C26="Provider",SUMIFS(Raw!$H:$H,Raw!$A:$A,$B$4,Raw!$G:$G,Month!D$5,Raw!$C:$C,Month!$A26),SUMIFS(Raw!$H:$H,Raw!$A:$A,$B$4,Raw!$G:$G,Month!D$5,Raw!$E:$E,Month!$A26))))</f>
        <v>221835</v>
      </c>
      <c r="E26" s="58">
        <f>IF($B26="","",IF($C26="Region",SUMIFS(Raw!$H:$H,Raw!$A:$A,$B$4,Raw!$G:$G,Month!E$5,Raw!#REF!,Month!$A26),IF($C26="Provider",SUMIFS(Raw!$H:$H,Raw!$A:$A,$B$4,Raw!$G:$G,Month!E$5,Raw!$C:$C,Month!$A26),SUMIFS(Raw!$H:$H,Raw!$A:$A,$B$4,Raw!$G:$G,Month!E$5,Raw!$E:$E,Month!$A26))))</f>
        <v>35093</v>
      </c>
      <c r="F26" s="58">
        <f>IF($B26="","",IF($C26="Region",SUMIFS(Raw!$H:$H,Raw!$A:$A,$B$4,Raw!$G:$G,Month!F$5,Raw!#REF!,Month!$A26),IF($C26="Provider",SUMIFS(Raw!$H:$H,Raw!$A:$A,$B$4,Raw!$G:$G,Month!F$5,Raw!$C:$C,Month!$A26),SUMIFS(Raw!$H:$H,Raw!$A:$A,$B$4,Raw!$G:$G,Month!F$5,Raw!$E:$E,Month!$A26))))</f>
        <v>207566</v>
      </c>
      <c r="G26" s="58">
        <f>IF($B26="","",IF($C26="Region",SUMIFS(Raw!$H:$H,Raw!$A:$A,$B$4,Raw!$G:$G,Month!G$5,Raw!#REF!,Month!$A26),IF($C26="Provider",SUMIFS(Raw!$H:$H,Raw!$A:$A,$B$4,Raw!$G:$G,Month!G$5,Raw!$C:$C,Month!$A26),SUMIFS(Raw!$H:$H,Raw!$A:$A,$B$4,Raw!$G:$G,Month!G$5,Raw!$E:$E,Month!$A26))))</f>
        <v>102</v>
      </c>
      <c r="H26" s="58">
        <f>IF($B26="","",IF($C26="Region",SUMIFS(Raw!$H:$H,Raw!$A:$A,$B$4,Raw!$G:$G,Month!H$5,Raw!#REF!,Month!$A26),IF($C26="Provider",SUMIFS(Raw!$H:$H,Raw!$A:$A,$B$4,Raw!$G:$G,Month!H$5,Raw!$C:$C,Month!$A26),SUMIFS(Raw!$H:$H,Raw!$A:$A,$B$4,Raw!$G:$G,Month!H$5,Raw!$E:$E,Month!$A26))))</f>
        <v>18738</v>
      </c>
      <c r="I26" s="58">
        <f>IF($B26="","",IF($C26="Region",SUMIFS(Raw!$H:$H,Raw!$A:$A,$B$4,Raw!$G:$G,Month!I$5,Raw!#REF!,Month!$A26),IF($C26="Provider",SUMIFS(Raw!$H:$H,Raw!$A:$A,$B$4,Raw!$G:$G,Month!I$5,Raw!$C:$C,Month!$A26),SUMIFS(Raw!$H:$H,Raw!$A:$A,$B$4,Raw!$G:$G,Month!I$5,Raw!$E:$E,Month!$A26))))</f>
        <v>0</v>
      </c>
      <c r="J26" s="58">
        <f>IF($B26="","",IF($C26="Region",SUMIFS(Raw!$H:$H,Raw!$A:$A,$B$4,Raw!$G:$G,Month!J$5,Raw!#REF!,Month!$A26),IF($C26="Provider",SUMIFS(Raw!$H:$H,Raw!$A:$A,$B$4,Raw!$G:$G,Month!J$5,Raw!$C:$C,Month!$A26),SUMIFS(Raw!$H:$H,Raw!$A:$A,$B$4,Raw!$G:$G,Month!J$5,Raw!$E:$E,Month!$A26))))</f>
        <v>172364</v>
      </c>
      <c r="K26" s="58">
        <f>IF($B26="","",IF($C26="Region",SUMIFS(Raw!$H:$H,Raw!$A:$A,$B$4,Raw!$G:$G,Month!K$5,Raw!#REF!,Month!$A26),IF($C26="Provider",SUMIFS(Raw!$H:$H,Raw!$A:$A,$B$4,Raw!$G:$G,Month!K$5,Raw!$C:$C,Month!$A26),SUMIFS(Raw!$H:$H,Raw!$A:$A,$B$4,Raw!$G:$G,Month!K$5,Raw!$E:$E,Month!$A26))))</f>
        <v>14269</v>
      </c>
      <c r="L26" s="58">
        <f>IF($B26="","",IF($C26="Region",SUMIFS(Raw!$H:$H,Raw!$A:$A,$B$4,Raw!$G:$G,Month!L$5,Raw!#REF!,Month!$A26),IF($C26="Provider",SUMIFS(Raw!$H:$H,Raw!$A:$A,$B$4,Raw!$G:$G,Month!L$5,Raw!$C:$C,Month!$A26),SUMIFS(Raw!$H:$H,Raw!$A:$A,$B$4,Raw!$G:$G,Month!L$5,Raw!$E:$E,Month!$A26))))</f>
        <v>3590</v>
      </c>
      <c r="M26" s="58">
        <f>IF($B26="","",IF($C26="Region",SUMIFS(Raw!$H:$H,Raw!$A:$A,$B$4,Raw!$G:$G,Month!M$5,Raw!#REF!,Month!$A26),IF($C26="Provider",SUMIFS(Raw!$H:$H,Raw!$A:$A,$B$4,Raw!$G:$G,Month!M$5,Raw!$C:$C,Month!$A26),SUMIFS(Raw!$H:$H,Raw!$A:$A,$B$4,Raw!$G:$G,Month!M$5,Raw!$E:$E,Month!$A26))))</f>
        <v>5188</v>
      </c>
      <c r="N26" s="58">
        <f>IF($B26="","",IF($C26="Region",SUMIFS(Raw!$H:$H,Raw!$A:$A,$B$4,Raw!$G:$G,Month!N$5,Raw!#REF!,Month!$A26),IF($C26="Provider",SUMIFS(Raw!$H:$H,Raw!$A:$A,$B$4,Raw!$G:$G,Month!N$5,Raw!$C:$C,Month!$A26),SUMIFS(Raw!$H:$H,Raw!$A:$A,$B$4,Raw!$G:$G,Month!N$5,Raw!$E:$E,Month!$A26))))</f>
        <v>5491</v>
      </c>
      <c r="O26" s="58">
        <f>IF($B26="","",IF($C26="Region",SUMIFS(Raw!$H:$H,Raw!$A:$A,$B$4,Raw!$G:$G,Month!O$5,Raw!#REF!,Month!$A26),IF($C26="Provider",SUMIFS(Raw!$H:$H,Raw!$A:$A,$B$4,Raw!$G:$G,Month!O$5,Raw!$C:$C,Month!$A26),SUMIFS(Raw!$H:$H,Raw!$A:$A,$B$4,Raw!$G:$G,Month!O$5,Raw!$E:$E,Month!$A26))))</f>
        <v>884271</v>
      </c>
      <c r="P26" s="201"/>
      <c r="Q26" s="201"/>
      <c r="R26" s="58">
        <f>IF($B26="","",IF($C26="Region",SUMIFS(Raw!$H:$H,Raw!$A:$A,$B$4,Raw!$G:$G,Month!R$5,Raw!#REF!,Month!$A26),IF($C26="Provider",SUMIFS(Raw!$H:$H,Raw!$A:$A,$B$4,Raw!$G:$G,Month!R$5,Raw!$C:$C,Month!$A26),SUMIFS(Raw!$H:$H,Raw!$A:$A,$B$4,Raw!$G:$G,Month!R$5,Raw!$E:$E,Month!$A26))))</f>
        <v>954906</v>
      </c>
      <c r="S26" s="58">
        <f>IF($B26="","",IF($C26="Region",SUMIFS(Raw!$H:$H,Raw!$A:$A,$B$4,Raw!$G:$G,Month!S$5,Raw!#REF!,Month!$A26),IF($C26="Provider",SUMIFS(Raw!$H:$H,Raw!$A:$A,$B$4,Raw!$G:$G,Month!S$5,Raw!$C:$C,Month!$A26),SUMIFS(Raw!$H:$H,Raw!$A:$A,$B$4,Raw!$G:$G,Month!S$5,Raw!$E:$E,Month!$A26))))</f>
        <v>22176</v>
      </c>
      <c r="T26" s="58">
        <f>IF($B26="","",IF($C26="Region",SUMIFS(Raw!$H:$H,Raw!$A:$A,$B$4,Raw!$G:$G,Month!T$5,Raw!#REF!,Month!$A26),IF($C26="Provider",SUMIFS(Raw!$H:$H,Raw!$A:$A,$B$4,Raw!$G:$G,Month!T$5,Raw!$C:$C,Month!$A26),SUMIFS(Raw!$H:$H,Raw!$A:$A,$B$4,Raw!$G:$G,Month!T$5,Raw!$E:$E,Month!$A26))))</f>
        <v>117457669</v>
      </c>
      <c r="U26" s="58">
        <f>IF($B26="","",IF($C26="Region",SUMIFS(Raw!$H:$H,Raw!$A:$A,$B$4,Raw!$G:$G,Month!U$5,Raw!#REF!,Month!$A26),IF($C26="Provider",SUMIFS(Raw!$H:$H,Raw!$A:$A,$B$4,Raw!$G:$G,Month!U$5,Raw!$C:$C,Month!$A26),SUMIFS(Raw!$H:$H,Raw!$A:$A,$B$4,Raw!$G:$G,Month!U$5,Raw!$E:$E,Month!$A26))))</f>
        <v>200768</v>
      </c>
      <c r="V26" s="58">
        <f>IF($B26="","",IF($C26="Region",SUMIFS(Raw!$H:$H,Raw!$A:$A,$B$4,Raw!$G:$G,Month!V$5,Raw!#REF!,Month!$A26),IF($C26="Provider",SUMIFS(Raw!$H:$H,Raw!$A:$A,$B$4,Raw!$G:$G,Month!V$5,Raw!$C:$C,Month!$A26),SUMIFS(Raw!$H:$H,Raw!$A:$A,$B$4,Raw!$G:$G,Month!V$5,Raw!$E:$E,Month!$A26))))</f>
        <v>14577</v>
      </c>
      <c r="W26" s="58">
        <f>IF($B26="","",IF($C26="Region",SUMIFS(Raw!$H:$H,Raw!$A:$A,$B$4,Raw!$G:$G,Month!W$5,Raw!#REF!,Month!$A26),IF($C26="Provider",SUMIFS(Raw!$H:$H,Raw!$A:$A,$B$4,Raw!$G:$G,Month!W$5,Raw!$C:$C,Month!$A26),SUMIFS(Raw!$H:$H,Raw!$A:$A,$B$4,Raw!$G:$G,Month!W$5,Raw!$E:$E,Month!$A26))))</f>
        <v>71162</v>
      </c>
      <c r="X26" s="58">
        <f>IF($B26="","",IF($C26="Region",SUMIFS(Raw!$H:$H,Raw!$A:$A,$B$4,Raw!$G:$G,Month!X$5,Raw!#REF!,Month!$A26),IF($C26="Provider",SUMIFS(Raw!$H:$H,Raw!$A:$A,$B$4,Raw!$G:$G,Month!X$5,Raw!$C:$C,Month!$A26),SUMIFS(Raw!$H:$H,Raw!$A:$A,$B$4,Raw!$G:$G,Month!X$5,Raw!$E:$E,Month!$A26))))</f>
        <v>30278</v>
      </c>
      <c r="Y26" s="58">
        <f>IF($B26="","",IF($C26="Region",SUMIFS(Raw!$H:$H,Raw!$A:$A,$B$4,Raw!$G:$G,Month!Y$5,Raw!#REF!,Month!$A26),IF($C26="Provider",SUMIFS(Raw!$H:$H,Raw!$A:$A,$B$4,Raw!$G:$G,Month!Y$5,Raw!$C:$C,Month!$A26),SUMIFS(Raw!$H:$H,Raw!$A:$A,$B$4,Raw!$G:$G,Month!Y$5,Raw!$E:$E,Month!$A26))))</f>
        <v>71496</v>
      </c>
      <c r="Z26" s="58">
        <f>IF($B26="","",IF($C26="Region",SUMIFS(Raw!$H:$H,Raw!$A:$A,$B$4,Raw!$G:$G,Month!Z$5,Raw!#REF!,Month!$A26),IF($C26="Provider",SUMIFS(Raw!$H:$H,Raw!$A:$A,$B$4,Raw!$G:$G,Month!Z$5,Raw!$C:$C,Month!$A26),SUMIFS(Raw!$H:$H,Raw!$A:$A,$B$4,Raw!$G:$G,Month!Z$5,Raw!$E:$E,Month!$A26))))</f>
        <v>13255</v>
      </c>
      <c r="AA26" s="58">
        <f>IF($B26="","",IF($C26="Region",SUMIFS(Raw!$H:$H,Raw!$A:$A,$B$4,Raw!$G:$G,Month!AA$5,Raw!#REF!,Month!$A26),IF($C26="Provider",SUMIFS(Raw!$H:$H,Raw!$A:$A,$B$4,Raw!$G:$G,Month!AA$5,Raw!$C:$C,Month!$A26),SUMIFS(Raw!$H:$H,Raw!$A:$A,$B$4,Raw!$G:$G,Month!AA$5,Raw!$E:$E,Month!$A26))))</f>
        <v>114690</v>
      </c>
      <c r="AB26" s="58">
        <f>IF($B26="","",IF($C26="Region",SUMIFS(Raw!$H:$H,Raw!$A:$A,$B$4,Raw!$G:$G,Month!AB$5,Raw!#REF!,Month!$A26),IF($C26="Provider",SUMIFS(Raw!$H:$H,Raw!$A:$A,$B$4,Raw!$G:$G,Month!AB$5,Raw!$C:$C,Month!$A26),SUMIFS(Raw!$H:$H,Raw!$A:$A,$B$4,Raw!$G:$G,Month!AB$5,Raw!$E:$E,Month!$A26))))</f>
        <v>51905</v>
      </c>
      <c r="AC26" s="58">
        <f>IF($B26="","",IF($C26="Region",SUMIFS(Raw!$H:$H,Raw!$A:$A,$B$4,Raw!$G:$G,Month!AC$5,Raw!#REF!,Month!$A26),IF($C26="Provider",SUMIFS(Raw!$H:$H,Raw!$A:$A,$B$4,Raw!$G:$G,Month!AC$5,Raw!$C:$C,Month!$A26),SUMIFS(Raw!$H:$H,Raw!$A:$A,$B$4,Raw!$G:$G,Month!AC$5,Raw!$E:$E,Month!$A26))))</f>
        <v>27828</v>
      </c>
      <c r="AD26" s="58">
        <f>IF($B26="","",IF($C26="Region",SUMIFS(Raw!$H:$H,Raw!$A:$A,$B$4,Raw!$G:$G,Month!AD$5,Raw!#REF!,Month!$A26),IF($C26="Provider",SUMIFS(Raw!$H:$H,Raw!$A:$A,$B$4,Raw!$G:$G,Month!AD$5,Raw!$C:$C,Month!$A26),SUMIFS(Raw!$H:$H,Raw!$A:$A,$B$4,Raw!$G:$G,Month!AD$5,Raw!$E:$E,Month!$A26))))</f>
        <v>163</v>
      </c>
      <c r="AE26" s="58">
        <f>IF($B26="","",IF($C26="Region",SUMIFS(Raw!$H:$H,Raw!$A:$A,$B$4,Raw!$G:$G,Month!AE$5,Raw!#REF!,Month!$A26),IF($C26="Provider",SUMIFS(Raw!$H:$H,Raw!$A:$A,$B$4,Raw!$G:$G,Month!AE$5,Raw!$C:$C,Month!$A26),SUMIFS(Raw!$H:$H,Raw!$A:$A,$B$4,Raw!$G:$G,Month!AE$5,Raw!$E:$E,Month!$A26))))</f>
        <v>16485</v>
      </c>
      <c r="AF26" s="58">
        <f>IF($B26="","",IF($C26="Region",SUMIFS(Raw!$H:$H,Raw!$A:$A,$B$4,Raw!$G:$G,Month!AF$5,Raw!#REF!,Month!$A26),IF($C26="Provider",SUMIFS(Raw!$H:$H,Raw!$A:$A,$B$4,Raw!$G:$G,Month!AF$5,Raw!$C:$C,Month!$A26),SUMIFS(Raw!$H:$H,Raw!$A:$A,$B$4,Raw!$G:$G,Month!AF$5,Raw!$E:$E,Month!$A26))))</f>
        <v>21</v>
      </c>
      <c r="AG26" s="58">
        <f>IF($B26="","",IF($C26="Region",SUMIFS(Raw!$H:$H,Raw!$A:$A,$B$4,Raw!$G:$G,Month!AG$5,Raw!#REF!,Month!$A26),IF($C26="Provider",SUMIFS(Raw!$H:$H,Raw!$A:$A,$B$4,Raw!$G:$G,Month!AG$5,Raw!$C:$C,Month!$A26),SUMIFS(Raw!$H:$H,Raw!$A:$A,$B$4,Raw!$G:$G,Month!AG$5,Raw!$E:$E,Month!$A26))))</f>
        <v>7415</v>
      </c>
      <c r="AH26" s="58">
        <f>IF($B26="","",IF($C26="Region",SUMIFS(Raw!$H:$H,Raw!$A:$A,$B$4,Raw!$G:$G,Month!AH$5,Raw!#REF!,Month!$A26),IF($C26="Provider",SUMIFS(Raw!$H:$H,Raw!$A:$A,$B$4,Raw!$G:$G,Month!AH$5,Raw!$C:$C,Month!$A26),SUMIFS(Raw!$H:$H,Raw!$A:$A,$B$4,Raw!$G:$G,Month!AH$5,Raw!$E:$E,Month!$A26))))</f>
        <v>494</v>
      </c>
      <c r="AI26" s="58">
        <f>IF($B26="","",IF($C26="Region",SUMIFS(Raw!$H:$H,Raw!$A:$A,$B$4,Raw!$G:$G,Month!AI$5,Raw!#REF!,Month!$A26),IF($C26="Provider",SUMIFS(Raw!$H:$H,Raw!$A:$A,$B$4,Raw!$G:$G,Month!AI$5,Raw!$C:$C,Month!$A26),SUMIFS(Raw!$H:$H,Raw!$A:$A,$B$4,Raw!$G:$G,Month!AI$5,Raw!$E:$E,Month!$A26))))</f>
        <v>10379</v>
      </c>
      <c r="AJ26" s="58">
        <f>IF($B26="","",IF($C26="Region",SUMIFS(Raw!$H:$H,Raw!$A:$A,$B$4,Raw!$G:$G,Month!AJ$5,Raw!#REF!,Month!$A26),IF($C26="Provider",SUMIFS(Raw!$H:$H,Raw!$A:$A,$B$4,Raw!$G:$G,Month!AJ$5,Raw!$C:$C,Month!$A26),SUMIFS(Raw!$H:$H,Raw!$A:$A,$B$4,Raw!$G:$G,Month!AJ$5,Raw!$E:$E,Month!$A26))))</f>
        <v>48808</v>
      </c>
      <c r="AK26" s="58">
        <f>IF($B26="","",IF($C26="Region",SUMIFS(Raw!$H:$H,Raw!$A:$A,$B$4,Raw!$G:$G,Month!AK$5,Raw!#REF!,Month!$A26),IF($C26="Provider",SUMIFS(Raw!$H:$H,Raw!$A:$A,$B$4,Raw!$G:$G,Month!AK$5,Raw!$C:$C,Month!$A26),SUMIFS(Raw!$H:$H,Raw!$A:$A,$B$4,Raw!$G:$G,Month!AK$5,Raw!$E:$E,Month!$A26))))</f>
        <v>5782</v>
      </c>
      <c r="AL26" s="58">
        <f>IF($B26="","",IF($C26="Region",SUMIFS(Raw!$H:$H,Raw!$A:$A,$B$4,Raw!$G:$G,Month!AL$5,Raw!#REF!,Month!$A26),IF($C26="Provider",SUMIFS(Raw!$H:$H,Raw!$A:$A,$B$4,Raw!$G:$G,Month!AL$5,Raw!$C:$C,Month!$A26),SUMIFS(Raw!$H:$H,Raw!$A:$A,$B$4,Raw!$G:$G,Month!AL$5,Raw!$E:$E,Month!$A26))))</f>
        <v>637</v>
      </c>
      <c r="AM26" s="58">
        <f>IF($B26="","",IF($C26="Region",SUMIFS(Raw!$H:$H,Raw!$A:$A,$B$4,Raw!$G:$G,Month!AM$5,Raw!#REF!,Month!$A26),IF($C26="Provider",SUMIFS(Raw!$H:$H,Raw!$A:$A,$B$4,Raw!$G:$G,Month!AM$5,Raw!$C:$C,Month!$A26),SUMIFS(Raw!$H:$H,Raw!$A:$A,$B$4,Raw!$G:$G,Month!AM$5,Raw!$E:$E,Month!$A26))))</f>
        <v>27479</v>
      </c>
      <c r="AN26" s="58">
        <f>IF($B26="","",IF($C26="Region",SUMIFS(Raw!$H:$H,Raw!$A:$A,$B$4,Raw!$G:$G,Month!AN$5,Raw!#REF!,Month!$A26),IF($C26="Provider",SUMIFS(Raw!$H:$H,Raw!$A:$A,$B$4,Raw!$G:$G,Month!AN$5,Raw!$C:$C,Month!$A26),SUMIFS(Raw!$H:$H,Raw!$A:$A,$B$4,Raw!$G:$G,Month!AN$5,Raw!$E:$E,Month!$A26))))</f>
        <v>7308</v>
      </c>
      <c r="AO26" s="58">
        <f>IF($B26="","",IF($C26="Region",SUMIFS(Raw!$H:$H,Raw!$A:$A,$B$4,Raw!$G:$G,Month!AO$5,Raw!#REF!,Month!$A26),IF($C26="Provider",SUMIFS(Raw!$H:$H,Raw!$A:$A,$B$4,Raw!$G:$G,Month!AO$5,Raw!$C:$C,Month!$A26),SUMIFS(Raw!$H:$H,Raw!$A:$A,$B$4,Raw!$G:$G,Month!AO$5,Raw!$E:$E,Month!$A26))))</f>
        <v>62388</v>
      </c>
      <c r="AP26" s="58">
        <f>IF($B26="","",IF($C26="Region",SUMIFS(Raw!$H:$H,Raw!$A:$A,$B$4,Raw!$G:$G,Month!AP$5,Raw!#REF!,Month!$A26),IF($C26="Provider",SUMIFS(Raw!$H:$H,Raw!$A:$A,$B$4,Raw!$G:$G,Month!AP$5,Raw!$C:$C,Month!$A26),SUMIFS(Raw!$H:$H,Raw!$A:$A,$B$4,Raw!$G:$G,Month!AP$5,Raw!$E:$E,Month!$A26))))</f>
        <v>26897</v>
      </c>
      <c r="AQ26" s="58">
        <f>IF($B26="","",IF($C26="Region",SUMIFS(Raw!$H:$H,Raw!$A:$A,$B$4,Raw!$G:$G,Month!AQ$5,Raw!#REF!,Month!$A26),IF($C26="Provider",SUMIFS(Raw!$H:$H,Raw!$A:$A,$B$4,Raw!$G:$G,Month!AQ$5,Raw!$C:$C,Month!$A26),SUMIFS(Raw!$H:$H,Raw!$A:$A,$B$4,Raw!$G:$G,Month!AQ$5,Raw!$E:$E,Month!$A26))))</f>
        <v>68014</v>
      </c>
      <c r="AR26" s="58">
        <f>IF($B26="","",IF($C26="Region",SUMIFS(Raw!$H:$H,Raw!$A:$A,$B$4,Raw!$G:$G,Month!AR$5,Raw!#REF!,Month!$A26),IF($C26="Provider",SUMIFS(Raw!$H:$H,Raw!$A:$A,$B$4,Raw!$G:$G,Month!AR$5,Raw!$C:$C,Month!$A26),SUMIFS(Raw!$H:$H,Raw!$A:$A,$B$4,Raw!$G:$G,Month!AR$5,Raw!$E:$E,Month!$A26))))</f>
        <v>41585</v>
      </c>
      <c r="AS26" s="58">
        <f>IF($B26="","",IF($C26="Region",SUMIFS(Raw!$H:$H,Raw!$A:$A,$B$4,Raw!$G:$G,Month!AS$5,Raw!#REF!,Month!$A26),IF($C26="Provider",SUMIFS(Raw!$H:$H,Raw!$A:$A,$B$4,Raw!$G:$G,Month!AS$5,Raw!$C:$C,Month!$A26),SUMIFS(Raw!$H:$H,Raw!$A:$A,$B$4,Raw!$G:$G,Month!AS$5,Raw!$E:$E,Month!$A26))))</f>
        <v>19997</v>
      </c>
      <c r="AT26" s="58">
        <f>IF($B26="","",IF($C26="Region",SUMIFS(Raw!$H:$H,Raw!$A:$A,$B$4,Raw!$G:$G,Month!AT$5,Raw!#REF!,Month!$A26),IF($C26="Provider",SUMIFS(Raw!$H:$H,Raw!$A:$A,$B$4,Raw!$G:$G,Month!AT$5,Raw!$C:$C,Month!$A26),SUMIFS(Raw!$H:$H,Raw!$A:$A,$B$4,Raw!$G:$G,Month!AT$5,Raw!$E:$E,Month!$A26))))</f>
        <v>177032</v>
      </c>
      <c r="AU26" s="58">
        <f>IF($B26="","",IF($C26="Region",SUMIFS(Raw!$H:$H,Raw!$A:$A,$B$4,Raw!$G:$G,Month!AU$5,Raw!#REF!,Month!$A26),IF($C26="Provider",SUMIFS(Raw!$H:$H,Raw!$A:$A,$B$4,Raw!$G:$G,Month!AU$5,Raw!$C:$C,Month!$A26),SUMIFS(Raw!$H:$H,Raw!$A:$A,$B$4,Raw!$G:$G,Month!AU$5,Raw!$E:$E,Month!$A26))))</f>
        <v>15030</v>
      </c>
      <c r="AV26" s="58">
        <f>IF($B26="","",IF($C26="Region",SUMIFS(Raw!$H:$H,Raw!$A:$A,$B$4,Raw!$G:$G,Month!AV$5,Raw!#REF!,Month!$A26),IF($C26="Provider",SUMIFS(Raw!$H:$H,Raw!$A:$A,$B$4,Raw!$G:$G,Month!AV$5,Raw!$C:$C,Month!$A26),SUMIFS(Raw!$H:$H,Raw!$A:$A,$B$4,Raw!$G:$G,Month!AV$5,Raw!$E:$E,Month!$A26))))</f>
        <v>20373</v>
      </c>
      <c r="AW26" s="58">
        <f>IF($B26="","",IF($C26="Region",SUMIFS(Raw!$H:$H,Raw!$A:$A,$B$4,Raw!$G:$G,Month!AW$5,Raw!#REF!,Month!$A26),IF($C26="Provider",SUMIFS(Raw!$H:$H,Raw!$A:$A,$B$4,Raw!$G:$G,Month!AW$5,Raw!$C:$C,Month!$A26),SUMIFS(Raw!$H:$H,Raw!$A:$A,$B$4,Raw!$G:$G,Month!AW$5,Raw!$E:$E,Month!$A26))))</f>
        <v>434</v>
      </c>
      <c r="AX26" s="58">
        <f>IF($B26="","",IF($C26="Region",SUMIFS(Raw!$H:$H,Raw!$A:$A,$B$4,Raw!$G:$G,Month!AX$5,Raw!#REF!,Month!$A26),IF($C26="Provider",SUMIFS(Raw!$H:$H,Raw!$A:$A,$B$4,Raw!$G:$G,Month!AX$5,Raw!$C:$C,Month!$A26),SUMIFS(Raw!$H:$H,Raw!$A:$A,$B$4,Raw!$G:$G,Month!AX$5,Raw!$E:$E,Month!$A26))))</f>
        <v>3</v>
      </c>
      <c r="AY26" s="58">
        <f>IF($B26="","",IF($C26="Region",SUMIFS(Raw!$H:$H,Raw!$A:$A,$B$4,Raw!$G:$G,Month!AY$5,Raw!#REF!,Month!$A26),IF($C26="Provider",SUMIFS(Raw!$H:$H,Raw!$A:$A,$B$4,Raw!$G:$G,Month!AY$5,Raw!$C:$C,Month!$A26),SUMIFS(Raw!$H:$H,Raw!$A:$A,$B$4,Raw!$G:$G,Month!AY$5,Raw!$E:$E,Month!$A26))))</f>
        <v>64543</v>
      </c>
      <c r="AZ26" s="58">
        <f>IF($B26="","",IF($C26="Region",SUMIFS(Raw!$H:$H,Raw!$A:$A,$B$4,Raw!$G:$G,Month!AZ$5,Raw!#REF!,Month!$A26),IF($C26="Provider",SUMIFS(Raw!$H:$H,Raw!$A:$A,$B$4,Raw!$G:$G,Month!AZ$5,Raw!$C:$C,Month!$A26),SUMIFS(Raw!$H:$H,Raw!$A:$A,$B$4,Raw!$G:$G,Month!AZ$5,Raw!$E:$E,Month!$A26))))</f>
        <v>1688</v>
      </c>
      <c r="BA26" s="58">
        <f>IF($B26="","",IF($C26="Region",SUMIFS(Raw!$H:$H,Raw!$A:$A,$B$4,Raw!$G:$G,Month!BA$5,Raw!#REF!,Month!$A26),IF($C26="Provider",SUMIFS(Raw!$H:$H,Raw!$A:$A,$B$4,Raw!$G:$G,Month!BA$5,Raw!$C:$C,Month!$A26),SUMIFS(Raw!$H:$H,Raw!$A:$A,$B$4,Raw!$G:$G,Month!BA$5,Raw!$E:$E,Month!$A26))))</f>
        <v>8940</v>
      </c>
      <c r="BB26" s="58">
        <f>IF($B26="","",IF($C26="Region",SUMIFS(Raw!$H:$H,Raw!$A:$A,$B$4,Raw!$G:$G,Month!BB$5,Raw!#REF!,Month!$A26),IF($C26="Provider",SUMIFS(Raw!$H:$H,Raw!$A:$A,$B$4,Raw!$G:$G,Month!BB$5,Raw!$C:$C,Month!$A26),SUMIFS(Raw!$H:$H,Raw!$A:$A,$B$4,Raw!$G:$G,Month!BB$5,Raw!$E:$E,Month!$A26))))</f>
        <v>652</v>
      </c>
      <c r="BC26" s="58">
        <f>IF($B26="","",IF($C26="Region",SUMIFS(Raw!$H:$H,Raw!$A:$A,$B$4,Raw!$G:$G,Month!BC$5,Raw!#REF!,Month!$A26),IF($C26="Provider",SUMIFS(Raw!$H:$H,Raw!$A:$A,$B$4,Raw!$G:$G,Month!BC$5,Raw!$C:$C,Month!$A26),SUMIFS(Raw!$H:$H,Raw!$A:$A,$B$4,Raw!$G:$G,Month!BC$5,Raw!$E:$E,Month!$A26))))</f>
        <v>7717</v>
      </c>
      <c r="BD26" s="58">
        <f>IF($B26="","",IF($C26="Region",SUMIFS(Raw!$H:$H,Raw!$A:$A,$B$4,Raw!$G:$G,Month!BD$5,Raw!#REF!,Month!$A26),IF($C26="Provider",SUMIFS(Raw!$H:$H,Raw!$A:$A,$B$4,Raw!$G:$G,Month!BD$5,Raw!$C:$C,Month!$A26),SUMIFS(Raw!$H:$H,Raw!$A:$A,$B$4,Raw!$G:$G,Month!BD$5,Raw!$E:$E,Month!$A26))))</f>
        <v>609</v>
      </c>
      <c r="BE26" s="58">
        <f>IF($B26="","",IF($C26="Region",SUMIFS(Raw!$H:$H,Raw!$A:$A,$B$4,Raw!$G:$G,Month!BE$5,Raw!#REF!,Month!$A26),IF($C26="Provider",SUMIFS(Raw!$H:$H,Raw!$A:$A,$B$4,Raw!$G:$G,Month!BE$5,Raw!$C:$C,Month!$A26),SUMIFS(Raw!$H:$H,Raw!$A:$A,$B$4,Raw!$G:$G,Month!BE$5,Raw!$E:$E,Month!$A26))))</f>
        <v>4232</v>
      </c>
      <c r="BF26" s="58">
        <f>IF($B26="","",IF($C26="Region",SUMIFS(Raw!$H:$H,Raw!$A:$A,$B$4,Raw!$G:$G,Month!BF$5,Raw!#REF!,Month!$A26),IF($C26="Provider",SUMIFS(Raw!$H:$H,Raw!$A:$A,$B$4,Raw!$G:$G,Month!BF$5,Raw!$C:$C,Month!$A26),SUMIFS(Raw!$H:$H,Raw!$A:$A,$B$4,Raw!$G:$G,Month!BF$5,Raw!$E:$E,Month!$A26))))</f>
        <v>6381</v>
      </c>
      <c r="BG26" s="58">
        <f>IF($B26="","",IF($C26="Region",SUMIFS(Raw!$H:$H,Raw!$A:$A,$B$4,Raw!$G:$G,Month!BG$5,Raw!#REF!,Month!$A26),IF($C26="Provider",SUMIFS(Raw!$H:$H,Raw!$A:$A,$B$4,Raw!$G:$G,Month!BG$5,Raw!$C:$C,Month!$A26),SUMIFS(Raw!$H:$H,Raw!$A:$A,$B$4,Raw!$G:$G,Month!BG$5,Raw!$E:$E,Month!$A26))))</f>
        <v>26497</v>
      </c>
      <c r="BH26" s="58">
        <f>IF($B26="","",IF($C26="Region",SUMIFS(Raw!$H:$H,Raw!$A:$A,$B$4,Raw!$G:$G,Month!BH$5,Raw!#REF!,Month!$A26),IF($C26="Provider",SUMIFS(Raw!$H:$H,Raw!$A:$A,$B$4,Raw!$G:$G,Month!BH$5,Raw!$C:$C,Month!$A26),SUMIFS(Raw!$H:$H,Raw!$A:$A,$B$4,Raw!$G:$G,Month!BH$5,Raw!$E:$E,Month!$A26))))</f>
        <v>23441</v>
      </c>
      <c r="BI26" s="58">
        <f>IF($B26="","",IF($C26="Region",SUMIFS(Raw!$H:$H,Raw!$A:$A,$B$4,Raw!$G:$G,Month!BI$5,Raw!#REF!,Month!$A26),IF($C26="Provider",SUMIFS(Raw!$H:$H,Raw!$A:$A,$B$4,Raw!$G:$G,Month!BI$5,Raw!$C:$C,Month!$A26),SUMIFS(Raw!$H:$H,Raw!$A:$A,$B$4,Raw!$G:$G,Month!BI$5,Raw!$E:$E,Month!$A26))))</f>
        <v>20367</v>
      </c>
      <c r="BJ26" s="58">
        <f>IF($B26="","",IF($C26="Region",SUMIFS(Raw!$H:$H,Raw!$A:$A,$B$4,Raw!$G:$G,Month!BJ$5,Raw!#REF!,Month!$A26),IF($C26="Provider",SUMIFS(Raw!$H:$H,Raw!$A:$A,$B$4,Raw!$G:$G,Month!BJ$5,Raw!$C:$C,Month!$A26),SUMIFS(Raw!$H:$H,Raw!$A:$A,$B$4,Raw!$G:$G,Month!BJ$5,Raw!$E:$E,Month!$A26))))</f>
        <v>13853</v>
      </c>
      <c r="BK26" s="58">
        <f>IF($B26="","",IF($C26="Region",SUMIFS(Raw!$H:$H,Raw!$A:$A,$B$4,Raw!$G:$G,Month!BK$5,Raw!#REF!,Month!$A26),IF($C26="Provider",SUMIFS(Raw!$H:$H,Raw!$A:$A,$B$4,Raw!$G:$G,Month!BK$5,Raw!$C:$C,Month!$A26),SUMIFS(Raw!$H:$H,Raw!$A:$A,$B$4,Raw!$G:$G,Month!BK$5,Raw!$E:$E,Month!$A26))))</f>
        <v>12434</v>
      </c>
      <c r="BL26" s="58">
        <f>IF($B26="","",IF($C26="Region",SUMIFS(Raw!$H:$H,Raw!$A:$A,$B$4,Raw!$G:$G,Month!BL$5,Raw!#REF!,Month!$A26),IF($C26="Provider",SUMIFS(Raw!$H:$H,Raw!$A:$A,$B$4,Raw!$G:$G,Month!BL$5,Raw!$C:$C,Month!$A26),SUMIFS(Raw!$H:$H,Raw!$A:$A,$B$4,Raw!$G:$G,Month!BL$5,Raw!$E:$E,Month!$A26))))</f>
        <v>7733</v>
      </c>
      <c r="BM26" s="58">
        <f>IF($B26="","",IF($C26="Region",SUMIFS(Raw!$H:$H,Raw!$A:$A,$B$4,Raw!$G:$G,Month!BM$5,Raw!#REF!,Month!$A26),IF($C26="Provider",SUMIFS(Raw!$H:$H,Raw!$A:$A,$B$4,Raw!$G:$G,Month!BM$5,Raw!$C:$C,Month!$A26),SUMIFS(Raw!$H:$H,Raw!$A:$A,$B$4,Raw!$G:$G,Month!BM$5,Raw!$E:$E,Month!$A26))))</f>
        <v>4701</v>
      </c>
      <c r="BN26" s="58">
        <f>IF($B26="","",IF($C26="Region",SUMIFS(Raw!$H:$H,Raw!$A:$A,$B$4,Raw!$G:$G,Month!BN$5,Raw!#REF!,Month!$A26),IF($C26="Provider",SUMIFS(Raw!$H:$H,Raw!$A:$A,$B$4,Raw!$G:$G,Month!BN$5,Raw!$C:$C,Month!$A26),SUMIFS(Raw!$H:$H,Raw!$A:$A,$B$4,Raw!$G:$G,Month!BN$5,Raw!$E:$E,Month!$A26))))</f>
        <v>237</v>
      </c>
      <c r="BO26" s="58">
        <f>IF($B26="","",IF($C26="Region",SUMIFS(Raw!$H:$H,Raw!$A:$A,$B$4,Raw!$G:$G,Month!BO$5,Raw!#REF!,Month!$A26),IF($C26="Provider",SUMIFS(Raw!$H:$H,Raw!$A:$A,$B$4,Raw!$G:$G,Month!BO$5,Raw!$C:$C,Month!$A26),SUMIFS(Raw!$H:$H,Raw!$A:$A,$B$4,Raw!$G:$G,Month!BO$5,Raw!$E:$E,Month!$A26))))</f>
        <v>10465</v>
      </c>
      <c r="BP26" s="58">
        <f>IF($B26="","",IF($C26="Region",SUMIFS(Raw!$H:$H,Raw!$A:$A,$B$4,Raw!$G:$G,Month!BP$5,Raw!#REF!,Month!$A26),IF($C26="Provider",SUMIFS(Raw!$H:$H,Raw!$A:$A,$B$4,Raw!$G:$G,Month!BP$5,Raw!$C:$C,Month!$A26),SUMIFS(Raw!$H:$H,Raw!$A:$A,$B$4,Raw!$G:$G,Month!BP$5,Raw!$E:$E,Month!$A26))))</f>
        <v>56791</v>
      </c>
      <c r="BQ26" s="58">
        <f>IF($B26="","",IF($C26="Region",SUMIFS(Raw!$H:$H,Raw!$A:$A,$B$4,Raw!$G:$G,Month!BQ$5,Raw!#REF!,Month!$A26),IF($C26="Provider",SUMIFS(Raw!$H:$H,Raw!$A:$A,$B$4,Raw!$G:$G,Month!BQ$5,Raw!$C:$C,Month!$A26),SUMIFS(Raw!$H:$H,Raw!$A:$A,$B$4,Raw!$G:$G,Month!BQ$5,Raw!$E:$E,Month!$A26))))</f>
        <v>18642</v>
      </c>
      <c r="BR26" s="58">
        <f>IF($B26="","",IF($C26="Region",SUMIFS(Raw!$H:$H,Raw!$A:$A,$B$4,Raw!$G:$G,Month!BR$5,Raw!#REF!,Month!$A26),IF($C26="Provider",SUMIFS(Raw!$H:$H,Raw!$A:$A,$B$4,Raw!$G:$G,Month!BR$5,Raw!$C:$C,Month!$A26),SUMIFS(Raw!$H:$H,Raw!$A:$A,$B$4,Raw!$G:$G,Month!BR$5,Raw!$E:$E,Month!$A26))))</f>
        <v>16094</v>
      </c>
      <c r="BS26" s="58">
        <f>IF($B26="","",IF($C26="Region",SUMIFS(Raw!$H:$H,Raw!$A:$A,$B$4,Raw!$G:$G,Month!BS$5,Raw!#REF!,Month!$A26),IF($C26="Provider",SUMIFS(Raw!$H:$H,Raw!$A:$A,$B$4,Raw!$G:$G,Month!BS$5,Raw!$C:$C,Month!$A26),SUMIFS(Raw!$H:$H,Raw!$A:$A,$B$4,Raw!$G:$G,Month!BS$5,Raw!$E:$E,Month!$A26))))</f>
        <v>730</v>
      </c>
      <c r="BT26" s="58">
        <f>IF($B26="","",IF($C26="Region",SUMIFS(Raw!$H:$H,Raw!$A:$A,$B$4,Raw!$G:$G,Month!BT$5,Raw!#REF!,Month!$A26),IF($C26="Provider",SUMIFS(Raw!$H:$H,Raw!$A:$A,$B$4,Raw!$G:$G,Month!BT$5,Raw!$C:$C,Month!$A26),SUMIFS(Raw!$H:$H,Raw!$A:$A,$B$4,Raw!$G:$G,Month!BT$5,Raw!$E:$E,Month!$A26))))</f>
        <v>7606</v>
      </c>
      <c r="BU26" s="58">
        <f>IF($B26="","",IF($C26="Region",SUMIFS(Raw!$H:$H,Raw!$A:$A,$B$4,Raw!$G:$G,Month!BU$5,Raw!#REF!,Month!$A26),IF($C26="Provider",SUMIFS(Raw!$H:$H,Raw!$A:$A,$B$4,Raw!$G:$G,Month!BU$5,Raw!$C:$C,Month!$A26),SUMIFS(Raw!$H:$H,Raw!$A:$A,$B$4,Raw!$G:$G,Month!BU$5,Raw!$E:$E,Month!$A26))))</f>
        <v>575850</v>
      </c>
      <c r="BV26" s="58">
        <f>IF($B26="","",IF($C26="Region",SUMIFS(Raw!$H:$H,Raw!$A:$A,$B$4,Raw!$G:$G,Month!BV$5,Raw!#REF!,Month!$A26),IF($C26="Provider",SUMIFS(Raw!$H:$H,Raw!$A:$A,$B$4,Raw!$G:$G,Month!BV$5,Raw!$C:$C,Month!$A26),SUMIFS(Raw!$H:$H,Raw!$A:$A,$B$4,Raw!$G:$G,Month!BV$5,Raw!$E:$E,Month!$A26))))</f>
        <v>8127</v>
      </c>
      <c r="BW26" s="58">
        <f>IF($B26="","",IF($C26="Region",SUMIFS(Raw!$H:$H,Raw!$A:$A,$B$4,Raw!$G:$G,Month!BW$5,Raw!#REF!,Month!$A26),IF($C26="Provider",SUMIFS(Raw!$H:$H,Raw!$A:$A,$B$4,Raw!$G:$G,Month!BW$5,Raw!$C:$C,Month!$A26),SUMIFS(Raw!$H:$H,Raw!$A:$A,$B$4,Raw!$G:$G,Month!BW$5,Raw!$E:$E,Month!$A26))))</f>
        <v>111971</v>
      </c>
      <c r="BX26" s="58">
        <f>IF($B26="","",IF($C26="Region",SUMIFS(Raw!$H:$H,Raw!$A:$A,$B$4,Raw!$G:$G,Month!BX$5,Raw!#REF!,Month!$A26),IF($C26="Provider",SUMIFS(Raw!$H:$H,Raw!$A:$A,$B$4,Raw!$G:$G,Month!BX$5,Raw!$C:$C,Month!$A26),SUMIFS(Raw!$H:$H,Raw!$A:$A,$B$4,Raw!$G:$G,Month!BX$5,Raw!$E:$E,Month!$A26))))</f>
        <v>43</v>
      </c>
      <c r="BY26" s="58">
        <f>IF($B26="","",IF($C26="Region",SUMIFS(Raw!$H:$H,Raw!$A:$A,$B$4,Raw!$G:$G,Month!BY$5,Raw!#REF!,Month!$A26),IF($C26="Provider",SUMIFS(Raw!$H:$H,Raw!$A:$A,$B$4,Raw!$G:$G,Month!BY$5,Raw!$C:$C,Month!$A26),SUMIFS(Raw!$H:$H,Raw!$A:$A,$B$4,Raw!$G:$G,Month!BY$5,Raw!$E:$E,Month!$A26))))</f>
        <v>55882</v>
      </c>
      <c r="BZ26" s="58">
        <f>IF($B26="","",IF($C26="Region",SUMIFS(Raw!$H:$H,Raw!$A:$A,$B$4,Raw!$G:$G,Month!BZ$5,Raw!#REF!,Month!$A26),IF($C26="Provider",SUMIFS(Raw!$H:$H,Raw!$A:$A,$B$4,Raw!$G:$G,Month!BZ$5,Raw!$C:$C,Month!$A26),SUMIFS(Raw!$H:$H,Raw!$A:$A,$B$4,Raw!$G:$G,Month!BZ$5,Raw!$E:$E,Month!$A26))))</f>
        <v>51067</v>
      </c>
      <c r="CA26" s="58">
        <f>IF($B26="","",IF($C26="Region",SUMIFS(Raw!$H:$H,Raw!$A:$A,$B$4,Raw!$G:$G,Month!CA$5,Raw!#REF!,Month!$A26),IF($C26="Provider",SUMIFS(Raw!$H:$H,Raw!$A:$A,$B$4,Raw!$G:$G,Month!CA$5,Raw!$C:$C,Month!$A26),SUMIFS(Raw!$H:$H,Raw!$A:$A,$B$4,Raw!$G:$G,Month!CA$5,Raw!$E:$E,Month!$A26))))</f>
        <v>24766</v>
      </c>
      <c r="CB26" s="58">
        <f>IF($B26="","",IF($C26="Region",SUMIFS(Raw!$H:$H,Raw!$A:$A,$B$4,Raw!$G:$G,Month!CB$5,Raw!#REF!,Month!$A26),IF($C26="Provider",SUMIFS(Raw!$H:$H,Raw!$A:$A,$B$4,Raw!$G:$G,Month!CB$5,Raw!$C:$C,Month!$A26),SUMIFS(Raw!$H:$H,Raw!$A:$A,$B$4,Raw!$G:$G,Month!CB$5,Raw!$E:$E,Month!$A26))))</f>
        <v>14564</v>
      </c>
      <c r="CC26" s="58">
        <f>IF($B26="","",IF($C26="Region",SUMIFS(Raw!$H:$H,Raw!$A:$A,$B$4,Raw!$G:$G,Month!CC$5,Raw!#REF!,Month!$A26),IF($C26="Provider",SUMIFS(Raw!$H:$H,Raw!$A:$A,$B$4,Raw!$G:$G,Month!CC$5,Raw!$C:$C,Month!$A26),SUMIFS(Raw!$H:$H,Raw!$A:$A,$B$4,Raw!$G:$G,Month!CC$5,Raw!$E:$E,Month!$A26))))</f>
        <v>14519</v>
      </c>
      <c r="CD26" s="58">
        <f>IF($B26="","",IF($C26="Region",SUMIFS(Raw!$H:$H,Raw!$A:$A,$B$4,Raw!$G:$G,Month!CD$5,Raw!#REF!,Month!$A26),IF($C26="Provider",SUMIFS(Raw!$H:$H,Raw!$A:$A,$B$4,Raw!$G:$G,Month!CD$5,Raw!$C:$C,Month!$A26),SUMIFS(Raw!$H:$H,Raw!$A:$A,$B$4,Raw!$G:$G,Month!CD$5,Raw!$E:$E,Month!$A26))))</f>
        <v>11839</v>
      </c>
      <c r="CE26" s="58">
        <f>IF($B26="","",IF($C26="Region",SUMIFS(Raw!$H:$H,Raw!$A:$A,$B$4,Raw!$G:$G,Month!CE$5,Raw!#REF!,Month!$A26),IF($C26="Provider",SUMIFS(Raw!$H:$H,Raw!$A:$A,$B$4,Raw!$G:$G,Month!CE$5,Raw!$C:$C,Month!$A26),SUMIFS(Raw!$H:$H,Raw!$A:$A,$B$4,Raw!$G:$G,Month!CE$5,Raw!$E:$E,Month!$A26))))</f>
        <v>17309</v>
      </c>
      <c r="CF26" s="58">
        <f>IF($B26="","",IF($C26="Region",SUMIFS(Raw!$H:$H,Raw!$A:$A,$B$4,Raw!$G:$G,Month!CF$5,Raw!#REF!,Month!$A26),IF($C26="Provider",SUMIFS(Raw!$H:$H,Raw!$A:$A,$B$4,Raw!$G:$G,Month!CF$5,Raw!$C:$C,Month!$A26),SUMIFS(Raw!$H:$H,Raw!$A:$A,$B$4,Raw!$G:$G,Month!CF$5,Raw!$E:$E,Month!$A26))))</f>
        <v>11650</v>
      </c>
      <c r="CG26" s="58">
        <f>IF($B26="","",IF($C26="Region",SUMIFS(Raw!$H:$H,Raw!$A:$A,$B$4,Raw!$G:$G,Month!CG$5,Raw!#REF!,Month!$A26),IF($C26="Provider",SUMIFS(Raw!$H:$H,Raw!$A:$A,$B$4,Raw!$G:$G,Month!CG$5,Raw!$C:$C,Month!$A26),SUMIFS(Raw!$H:$H,Raw!$A:$A,$B$4,Raw!$G:$G,Month!CG$5,Raw!$E:$E,Month!$A26))))</f>
        <v>11515</v>
      </c>
      <c r="CH26" s="58">
        <f>IF($B26="","",IF($C26="Region",SUMIFS(Raw!$H:$H,Raw!$A:$A,$B$4,Raw!$G:$G,Month!CH$5,Raw!#REF!,Month!$A26),IF($C26="Provider",SUMIFS(Raw!$H:$H,Raw!$A:$A,$B$4,Raw!$G:$G,Month!CH$5,Raw!$C:$C,Month!$A26),SUMIFS(Raw!$H:$H,Raw!$A:$A,$B$4,Raw!$G:$G,Month!CH$5,Raw!$E:$E,Month!$A26))))</f>
        <v>2641</v>
      </c>
      <c r="CI26" s="58">
        <f>IF($B26="","",IF($C26="Region",SUMIFS(Raw!$H:$H,Raw!$A:$A,$B$4,Raw!$G:$G,Month!CI$5,Raw!#REF!,Month!$A26),IF($C26="Provider",SUMIFS(Raw!$H:$H,Raw!$A:$A,$B$4,Raw!$G:$G,Month!CI$5,Raw!$C:$C,Month!$A26),SUMIFS(Raw!$H:$H,Raw!$A:$A,$B$4,Raw!$G:$G,Month!CI$5,Raw!$E:$E,Month!$A26))))</f>
        <v>4</v>
      </c>
      <c r="CJ26" s="58">
        <f>IF($B26="","",IF($C26="Region",SUMIFS(Raw!$H:$H,Raw!$A:$A,$B$4,Raw!$G:$G,Month!CJ$5,Raw!#REF!,Month!$A26),IF($C26="Provider",SUMIFS(Raw!$H:$H,Raw!$A:$A,$B$4,Raw!$G:$G,Month!CJ$5,Raw!$C:$C,Month!$A26),SUMIFS(Raw!$H:$H,Raw!$A:$A,$B$4,Raw!$G:$G,Month!CJ$5,Raw!$E:$E,Month!$A26))))</f>
        <v>0</v>
      </c>
      <c r="CK26" s="58">
        <f>IF($B26="","",IF($C26="Region",SUMIFS(Raw!$H:$H,Raw!$A:$A,$B$4,Raw!$G:$G,Month!CK$5,Raw!#REF!,Month!$A26),IF($C26="Provider",SUMIFS(Raw!$H:$H,Raw!$A:$A,$B$4,Raw!$G:$G,Month!CK$5,Raw!$C:$C,Month!$A26),SUMIFS(Raw!$H:$H,Raw!$A:$A,$B$4,Raw!$G:$G,Month!CK$5,Raw!$E:$E,Month!$A26))))</f>
        <v>17093</v>
      </c>
      <c r="CL26" s="58">
        <f>IF($B26="","",IF($C26="Region",SUMIFS(Raw!$H:$H,Raw!$A:$A,$B$4,Raw!$G:$G,Month!CL$5,Raw!#REF!,Month!$A26),IF($C26="Provider",SUMIFS(Raw!$H:$H,Raw!$A:$A,$B$4,Raw!$G:$G,Month!CL$5,Raw!$C:$C,Month!$A26),SUMIFS(Raw!$H:$H,Raw!$A:$A,$B$4,Raw!$G:$G,Month!CL$5,Raw!$E:$E,Month!$A26))))</f>
        <v>0</v>
      </c>
      <c r="CM26" s="58">
        <f>IF($B26="","",IF($C26="Region",SUMIFS(Raw!$H:$H,Raw!$A:$A,$B$4,Raw!$G:$G,Month!CM$5,Raw!#REF!,Month!$A26),IF($C26="Provider",SUMIFS(Raw!$H:$H,Raw!$A:$A,$B$4,Raw!$G:$G,Month!CM$5,Raw!$C:$C,Month!$A26),SUMIFS(Raw!$H:$H,Raw!$A:$A,$B$4,Raw!$G:$G,Month!CM$5,Raw!$E:$E,Month!$A26))))</f>
        <v>10373</v>
      </c>
      <c r="CN26" s="58">
        <f>IF($B26="","",IF($C26="Region",SUMIFS(Raw!$H:$H,Raw!$A:$A,$B$4,Raw!$G:$G,Month!CN$5,Raw!#REF!,Month!$A26),IF($C26="Provider",SUMIFS(Raw!$H:$H,Raw!$A:$A,$B$4,Raw!$G:$G,Month!CN$5,Raw!$C:$C,Month!$A26),SUMIFS(Raw!$H:$H,Raw!$A:$A,$B$4,Raw!$G:$G,Month!CN$5,Raw!$E:$E,Month!$A26))))</f>
        <v>3472</v>
      </c>
      <c r="CO26" s="58">
        <f>IF($B26="","",IF($C26="Region",SUMIFS(Raw!$H:$H,Raw!$A:$A,$B$4,Raw!$G:$G,Month!CO$5,Raw!#REF!,Month!$A26),IF($C26="Provider",SUMIFS(Raw!$H:$H,Raw!$A:$A,$B$4,Raw!$G:$G,Month!CO$5,Raw!$C:$C,Month!$A26),SUMIFS(Raw!$H:$H,Raw!$A:$A,$B$4,Raw!$G:$G,Month!CO$5,Raw!$E:$E,Month!$A26))))</f>
        <v>4105</v>
      </c>
      <c r="CP26" s="58">
        <f>IF($B26="","",IF($C26="Region",SUMIFS(Raw!$H:$H,Raw!$A:$A,$B$4,Raw!$G:$G,Month!CP$5,Raw!#REF!,Month!$A26),IF($C26="Provider",SUMIFS(Raw!$H:$H,Raw!$A:$A,$B$4,Raw!$G:$G,Month!CP$5,Raw!$C:$C,Month!$A26),SUMIFS(Raw!$H:$H,Raw!$A:$A,$B$4,Raw!$G:$G,Month!CP$5,Raw!$E:$E,Month!$A26))))</f>
        <v>409</v>
      </c>
      <c r="CQ26" s="58">
        <f>IF($B26="","",IF($C26="Region",SUMIFS(Raw!$H:$H,Raw!$A:$A,$B$4,Raw!$G:$G,Month!CQ$5,Raw!#REF!,Month!$A26),IF($C26="Provider",SUMIFS(Raw!$H:$H,Raw!$A:$A,$B$4,Raw!$G:$G,Month!CQ$5,Raw!$C:$C,Month!$A26),SUMIFS(Raw!$H:$H,Raw!$A:$A,$B$4,Raw!$G:$G,Month!CQ$5,Raw!$E:$E,Month!$A26))))</f>
        <v>1</v>
      </c>
      <c r="CR26" s="58">
        <f>IF($B26="","",IF($C26="Region",SUMIFS(Raw!$H:$H,Raw!$A:$A,$B$4,Raw!$G:$G,Month!CR$5,Raw!#REF!,Month!$A26),IF($C26="Provider",SUMIFS(Raw!$H:$H,Raw!$A:$A,$B$4,Raw!$G:$G,Month!CR$5,Raw!$C:$C,Month!$A26),SUMIFS(Raw!$H:$H,Raw!$A:$A,$B$4,Raw!$G:$G,Month!CR$5,Raw!$E:$E,Month!$A26))))</f>
        <v>0</v>
      </c>
      <c r="CS26" s="58">
        <f>IF($B26="","",IF($C26="Region",SUMIFS(Raw!$H:$H,Raw!$A:$A,$B$4,Raw!$G:$G,Month!CS$5,Raw!#REF!,Month!$A26),IF($C26="Provider",SUMIFS(Raw!$H:$H,Raw!$A:$A,$B$4,Raw!$G:$G,Month!CS$5,Raw!$C:$C,Month!$A26),SUMIFS(Raw!$H:$H,Raw!$A:$A,$B$4,Raw!$G:$G,Month!CS$5,Raw!$E:$E,Month!$A26))))</f>
        <v>1045</v>
      </c>
      <c r="CT26" s="58">
        <f>IF($B26="","",IF($C26="Region",SUMIFS(Raw!$H:$H,Raw!$A:$A,$B$4,Raw!$G:$G,Month!CT$5,Raw!#REF!,Month!$A26),IF($C26="Provider",SUMIFS(Raw!$H:$H,Raw!$A:$A,$B$4,Raw!$G:$G,Month!CT$5,Raw!$C:$C,Month!$A26),SUMIFS(Raw!$H:$H,Raw!$A:$A,$B$4,Raw!$G:$G,Month!CT$5,Raw!$E:$E,Month!$A26))))</f>
        <v>975</v>
      </c>
      <c r="CU26" s="58">
        <f>IF($B26="","",IF($C26="Region",SUMIFS(Raw!$H:$H,Raw!$A:$A,$B$4,Raw!$G:$G,Month!CU$5,Raw!#REF!,Month!$A26),IF($C26="Provider",SUMIFS(Raw!$H:$H,Raw!$A:$A,$B$4,Raw!$G:$G,Month!CU$5,Raw!$C:$C,Month!$A26),SUMIFS(Raw!$H:$H,Raw!$A:$A,$B$4,Raw!$G:$G,Month!CU$5,Raw!$E:$E,Month!$A26))))</f>
        <v>13974</v>
      </c>
      <c r="CV26" s="58">
        <f>IF($B26="","",IF($C26="Region",SUMIFS(Raw!$H:$H,Raw!$A:$A,$B$4,Raw!$G:$G,Month!CV$5,Raw!#REF!,Month!$A26),IF($C26="Provider",SUMIFS(Raw!$H:$H,Raw!$A:$A,$B$4,Raw!$G:$G,Month!CV$5,Raw!$C:$C,Month!$A26),SUMIFS(Raw!$H:$H,Raw!$A:$A,$B$4,Raw!$G:$G,Month!CV$5,Raw!$E:$E,Month!$A26))))</f>
        <v>13047</v>
      </c>
      <c r="CW26" s="58">
        <f>IF($B26="","",IF($C26="Region",SUMIFS(Raw!$H:$H,Raw!$A:$A,$B$4,Raw!$G:$G,Month!CW$5,Raw!#REF!,Month!$A26),IF($C26="Provider",SUMIFS(Raw!$H:$H,Raw!$A:$A,$B$4,Raw!$G:$G,Month!CW$5,Raw!$C:$C,Month!$A26),SUMIFS(Raw!$H:$H,Raw!$A:$A,$B$4,Raw!$G:$G,Month!CW$5,Raw!$E:$E,Month!$A26))))</f>
        <v>4714</v>
      </c>
      <c r="CX26" s="58">
        <f>IF($B26="","",IF($C26="Region",SUMIFS(Raw!$H:$H,Raw!$A:$A,$B$4,Raw!$G:$G,Month!CX$5,Raw!#REF!,Month!$A26),IF($C26="Provider",SUMIFS(Raw!$H:$H,Raw!$A:$A,$B$4,Raw!$G:$G,Month!CX$5,Raw!$C:$C,Month!$A26),SUMIFS(Raw!$H:$H,Raw!$A:$A,$B$4,Raw!$G:$G,Month!CX$5,Raw!$E:$E,Month!$A26))))</f>
        <v>4444</v>
      </c>
      <c r="CY26" s="58">
        <f>IF($B26="","",IF($C26="Region",SUMIFS(Raw!$H:$H,Raw!$A:$A,$B$4,Raw!$G:$G,Month!CY$5,Raw!#REF!,Month!$A26),IF($C26="Provider",SUMIFS(Raw!$H:$H,Raw!$A:$A,$B$4,Raw!$G:$G,Month!CY$5,Raw!$C:$C,Month!$A26),SUMIFS(Raw!$H:$H,Raw!$A:$A,$B$4,Raw!$G:$G,Month!CY$5,Raw!$E:$E,Month!$A26))))</f>
        <v>650</v>
      </c>
      <c r="CZ26" s="58">
        <f>IF($B26="","",IF($C26="Region",SUMIFS(Raw!$H:$H,Raw!$A:$A,$B$4,Raw!$G:$G,Month!CZ$5,Raw!#REF!,Month!$A26),IF($C26="Provider",SUMIFS(Raw!$H:$H,Raw!$A:$A,$B$4,Raw!$G:$G,Month!CZ$5,Raw!$C:$C,Month!$A26),SUMIFS(Raw!$H:$H,Raw!$A:$A,$B$4,Raw!$G:$G,Month!CZ$5,Raw!$E:$E,Month!$A26))))</f>
        <v>496</v>
      </c>
      <c r="DA26" s="58">
        <f>IF($B26="","",IF($C26="Region",SUMIFS(Raw!$H:$H,Raw!$A:$A,$B$4,Raw!$G:$G,Month!DA$5,Raw!#REF!,Month!$A26),IF($C26="Provider",SUMIFS(Raw!$H:$H,Raw!$A:$A,$B$4,Raw!$G:$G,Month!DA$5,Raw!$C:$C,Month!$A26),SUMIFS(Raw!$H:$H,Raw!$A:$A,$B$4,Raw!$G:$G,Month!DA$5,Raw!$E:$E,Month!$A26))))</f>
        <v>428</v>
      </c>
      <c r="DB26" s="58">
        <f>IF($B26="","",IF($C26="Region",SUMIFS(Raw!$H:$H,Raw!$A:$A,$B$4,Raw!$G:$G,Month!DB$5,Raw!#REF!,Month!$A26),IF($C26="Provider",SUMIFS(Raw!$H:$H,Raw!$A:$A,$B$4,Raw!$G:$G,Month!DB$5,Raw!$C:$C,Month!$A26),SUMIFS(Raw!$H:$H,Raw!$A:$A,$B$4,Raw!$G:$G,Month!DB$5,Raw!$E:$E,Month!$A26))))</f>
        <v>349</v>
      </c>
      <c r="DC26" s="58">
        <f>IF($B26="","",IF($C26="Region",SUMIFS(Raw!$H:$H,Raw!$A:$A,$B$4,Raw!$G:$G,Month!DC$5,Raw!#REF!,Month!$A26),IF($C26="Provider",SUMIFS(Raw!$H:$H,Raw!$A:$A,$B$4,Raw!$G:$G,Month!DC$5,Raw!$C:$C,Month!$A26),SUMIFS(Raw!$H:$H,Raw!$A:$A,$B$4,Raw!$G:$G,Month!DC$5,Raw!$E:$E,Month!$A26))))</f>
        <v>706</v>
      </c>
      <c r="DD26" s="58">
        <f>IF($B26="","",IF($C26="Region",SUMIFS(Raw!$H:$H,Raw!$A:$A,$B$4,Raw!$G:$G,Month!DD$5,Raw!#REF!,Month!$A26),IF($C26="Provider",SUMIFS(Raw!$H:$H,Raw!$A:$A,$B$4,Raw!$G:$G,Month!DD$5,Raw!$C:$C,Month!$A26),SUMIFS(Raw!$H:$H,Raw!$A:$A,$B$4,Raw!$G:$G,Month!DD$5,Raw!$E:$E,Month!$A26))))</f>
        <v>550</v>
      </c>
      <c r="DE26" s="58">
        <f>IF($B26="","",IF($C26="Region",SUMIFS(Raw!$H:$H,Raw!$A:$A,$B$4,Raw!$G:$G,Month!DE$5,Raw!#REF!,Month!$A26),IF($C26="Provider",SUMIFS(Raw!$H:$H,Raw!$A:$A,$B$4,Raw!$G:$G,Month!DE$5,Raw!$C:$C,Month!$A26),SUMIFS(Raw!$H:$H,Raw!$A:$A,$B$4,Raw!$G:$G,Month!DE$5,Raw!$E:$E,Month!$A26))))</f>
        <v>506</v>
      </c>
      <c r="DF26" s="58">
        <f>IF($B26="","",IF($C26="Region",SUMIFS(Raw!$H:$H,Raw!$A:$A,$B$4,Raw!$G:$G,Month!DF$5,Raw!#REF!,Month!$A26),IF($C26="Provider",SUMIFS(Raw!$H:$H,Raw!$A:$A,$B$4,Raw!$G:$G,Month!DF$5,Raw!$C:$C,Month!$A26),SUMIFS(Raw!$H:$H,Raw!$A:$A,$B$4,Raw!$G:$G,Month!DF$5,Raw!$E:$E,Month!$A26))))</f>
        <v>239</v>
      </c>
      <c r="DG26" s="58">
        <f>IF($B26="","",IF($C26="Region",SUMIFS(Raw!$H:$H,Raw!$A:$A,$B$4,Raw!$G:$G,Month!DG$5,Raw!#REF!,Month!$A26),IF($C26="Provider",SUMIFS(Raw!$H:$H,Raw!$A:$A,$B$4,Raw!$G:$G,Month!DG$5,Raw!$C:$C,Month!$A26),SUMIFS(Raw!$H:$H,Raw!$A:$A,$B$4,Raw!$G:$G,Month!DG$5,Raw!$E:$E,Month!$A26))))</f>
        <v>0</v>
      </c>
      <c r="DH26" s="58">
        <f>IF($B26="","",IF($C26="Region",SUMIFS(Raw!$H:$H,Raw!$A:$A,$B$4,Raw!$G:$G,Month!DH$5,Raw!#REF!,Month!$A26),IF($C26="Provider",SUMIFS(Raw!$H:$H,Raw!$A:$A,$B$4,Raw!$G:$G,Month!DH$5,Raw!$C:$C,Month!$A26),SUMIFS(Raw!$H:$H,Raw!$A:$A,$B$4,Raw!$G:$G,Month!DH$5,Raw!$E:$E,Month!$A26))))</f>
        <v>0</v>
      </c>
      <c r="DI26" s="58">
        <f>IF($B26="","",IF($C26="Region",SUMIFS(Raw!$H:$H,Raw!$A:$A,$B$4,Raw!$G:$G,Month!DI$5,Raw!#REF!,Month!$A26),IF($C26="Provider",SUMIFS(Raw!$H:$H,Raw!$A:$A,$B$4,Raw!$G:$G,Month!DI$5,Raw!$C:$C,Month!$A26),SUMIFS(Raw!$H:$H,Raw!$A:$A,$B$4,Raw!$G:$G,Month!DI$5,Raw!$E:$E,Month!$A26))))</f>
        <v>631</v>
      </c>
      <c r="DJ26" s="58">
        <f>IF($B26="","",IF($C26="Region",SUMIFS(Raw!$H:$H,Raw!$A:$A,$B$4,Raw!$G:$G,Month!DJ$5,Raw!#REF!,Month!$A26),IF($C26="Provider",SUMIFS(Raw!$H:$H,Raw!$A:$A,$B$4,Raw!$G:$G,Month!DJ$5,Raw!$C:$C,Month!$A26),SUMIFS(Raw!$H:$H,Raw!$A:$A,$B$4,Raw!$G:$G,Month!DJ$5,Raw!$E:$E,Month!$A26))))</f>
        <v>522</v>
      </c>
      <c r="DK26" s="58">
        <f>IF($B26="","",IF($C26="Region",SUMIFS(Raw!$H:$H,Raw!$A:$A,$B$4,Raw!$G:$G,Month!DK$5,Raw!#REF!,Month!$A26),IF($C26="Provider",SUMIFS(Raw!$H:$H,Raw!$A:$A,$B$4,Raw!$G:$G,Month!DK$5,Raw!$C:$C,Month!$A26),SUMIFS(Raw!$H:$H,Raw!$A:$A,$B$4,Raw!$G:$G,Month!DK$5,Raw!$E:$E,Month!$A26))))</f>
        <v>11</v>
      </c>
      <c r="DL26" s="58">
        <f>IF($B26="","",IF($C26="Region",SUMIFS(Raw!$H:$H,Raw!$A:$A,$B$4,Raw!$G:$G,Month!DL$5,Raw!#REF!,Month!$A26),IF($C26="Provider",SUMIFS(Raw!$H:$H,Raw!$A:$A,$B$4,Raw!$G:$G,Month!DL$5,Raw!$C:$C,Month!$A26),SUMIFS(Raw!$H:$H,Raw!$A:$A,$B$4,Raw!$G:$G,Month!DL$5,Raw!$E:$E,Month!$A26))))</f>
        <v>10</v>
      </c>
      <c r="DM26" s="58">
        <f>IF($B26="","",IF($C26="Region",SUMIFS(Raw!$H:$H,Raw!$A:$A,$B$4,Raw!$G:$G,Month!DM$5,Raw!#REF!,Month!$A26),IF($C26="Provider",SUMIFS(Raw!$H:$H,Raw!$A:$A,$B$4,Raw!$G:$G,Month!DM$5,Raw!$C:$C,Month!$A26),SUMIFS(Raw!$H:$H,Raw!$A:$A,$B$4,Raw!$G:$G,Month!DM$5,Raw!$E:$E,Month!$A26))))</f>
        <v>0</v>
      </c>
      <c r="DN26" s="58">
        <f>IF($B26="","",IF($C26="Region",SUMIFS(Raw!$H:$H,Raw!$A:$A,$B$4,Raw!$G:$G,Month!DN$5,Raw!#REF!,Month!$A26),IF($C26="Provider",SUMIFS(Raw!$H:$H,Raw!$A:$A,$B$4,Raw!$G:$G,Month!DN$5,Raw!$C:$C,Month!$A26),SUMIFS(Raw!$H:$H,Raw!$A:$A,$B$4,Raw!$G:$G,Month!DN$5,Raw!$E:$E,Month!$A26))))</f>
        <v>0</v>
      </c>
    </row>
    <row r="27" spans="1:118" ht="14.5" x14ac:dyDescent="0.25">
      <c r="A27" s="5" t="str">
        <f>IF(Refs!A21="","",Refs!A21)</f>
        <v>NKB</v>
      </c>
      <c r="B27" s="23" t="str">
        <f>IF(Refs!B21="","",Refs!B21)</f>
        <v>LCW</v>
      </c>
      <c r="C27" s="13" t="str">
        <f>IF(Refs!D21="","",Refs!D21)</f>
        <v>Provider</v>
      </c>
      <c r="D27" s="58">
        <f>IF($B27="","",IF($C27="Region",SUMIFS(Raw!$H:$H,Raw!$A:$A,$B$4,Raw!$G:$G,Month!D$5,Raw!#REF!,Month!$A27),IF($C27="Provider",SUMIFS(Raw!$H:$H,Raw!$A:$A,$B$4,Raw!$G:$G,Month!D$5,Raw!$C:$C,Month!$A27),SUMIFS(Raw!$H:$H,Raw!$A:$A,$B$4,Raw!$G:$G,Month!D$5,Raw!$E:$E,Month!$A27))))</f>
        <v>49387</v>
      </c>
      <c r="E27" s="58">
        <f>IF($B27="","",IF($C27="Region",SUMIFS(Raw!$H:$H,Raw!$A:$A,$B$4,Raw!$G:$G,Month!E$5,Raw!#REF!,Month!$A27),IF($C27="Provider",SUMIFS(Raw!$H:$H,Raw!$A:$A,$B$4,Raw!$G:$G,Month!E$5,Raw!$C:$C,Month!$A27),SUMIFS(Raw!$H:$H,Raw!$A:$A,$B$4,Raw!$G:$G,Month!E$5,Raw!$E:$E,Month!$A27))))</f>
        <v>49387</v>
      </c>
      <c r="F27" s="58">
        <f>IF($B27="","",IF($C27="Region",SUMIFS(Raw!$H:$H,Raw!$A:$A,$B$4,Raw!$G:$G,Month!F$5,Raw!#REF!,Month!$A27),IF($C27="Provider",SUMIFS(Raw!$H:$H,Raw!$A:$A,$B$4,Raw!$G:$G,Month!F$5,Raw!$C:$C,Month!$A27),SUMIFS(Raw!$H:$H,Raw!$A:$A,$B$4,Raw!$G:$G,Month!F$5,Raw!$E:$E,Month!$A27))))</f>
        <v>48432</v>
      </c>
      <c r="G27" s="58">
        <f>IF($B27="","",IF($C27="Region",SUMIFS(Raw!$H:$H,Raw!$A:$A,$B$4,Raw!$G:$G,Month!G$5,Raw!#REF!,Month!$A27),IF($C27="Provider",SUMIFS(Raw!$H:$H,Raw!$A:$A,$B$4,Raw!$G:$G,Month!G$5,Raw!$C:$C,Month!$A27),SUMIFS(Raw!$H:$H,Raw!$A:$A,$B$4,Raw!$G:$G,Month!G$5,Raw!$E:$E,Month!$A27))))</f>
        <v>456</v>
      </c>
      <c r="H27" s="58">
        <f>IF($B27="","",IF($C27="Region",SUMIFS(Raw!$H:$H,Raw!$A:$A,$B$4,Raw!$G:$G,Month!H$5,Raw!#REF!,Month!$A27),IF($C27="Provider",SUMIFS(Raw!$H:$H,Raw!$A:$A,$B$4,Raw!$G:$G,Month!H$5,Raw!$C:$C,Month!$A27),SUMIFS(Raw!$H:$H,Raw!$A:$A,$B$4,Raw!$G:$G,Month!H$5,Raw!$E:$E,Month!$A27))))</f>
        <v>796</v>
      </c>
      <c r="I27" s="58">
        <f>IF($B27="","",IF($C27="Region",SUMIFS(Raw!$H:$H,Raw!$A:$A,$B$4,Raw!$G:$G,Month!I$5,Raw!#REF!,Month!$A27),IF($C27="Provider",SUMIFS(Raw!$H:$H,Raw!$A:$A,$B$4,Raw!$G:$G,Month!I$5,Raw!$C:$C,Month!$A27),SUMIFS(Raw!$H:$H,Raw!$A:$A,$B$4,Raw!$G:$G,Month!I$5,Raw!$E:$E,Month!$A27))))</f>
        <v>48</v>
      </c>
      <c r="J27" s="58">
        <f>IF($B27="","",IF($C27="Region",SUMIFS(Raw!$H:$H,Raw!$A:$A,$B$4,Raw!$G:$G,Month!J$5,Raw!#REF!,Month!$A27),IF($C27="Provider",SUMIFS(Raw!$H:$H,Raw!$A:$A,$B$4,Raw!$G:$G,Month!J$5,Raw!$C:$C,Month!$A27),SUMIFS(Raw!$H:$H,Raw!$A:$A,$B$4,Raw!$G:$G,Month!J$5,Raw!$E:$E,Month!$A27))))</f>
        <v>42097</v>
      </c>
      <c r="K27" s="58">
        <f>IF($B27="","",IF($C27="Region",SUMIFS(Raw!$H:$H,Raw!$A:$A,$B$4,Raw!$G:$G,Month!K$5,Raw!#REF!,Month!$A27),IF($C27="Provider",SUMIFS(Raw!$H:$H,Raw!$A:$A,$B$4,Raw!$G:$G,Month!K$5,Raw!$C:$C,Month!$A27),SUMIFS(Raw!$H:$H,Raw!$A:$A,$B$4,Raw!$G:$G,Month!K$5,Raw!$E:$E,Month!$A27))))</f>
        <v>955</v>
      </c>
      <c r="L27" s="58">
        <f>IF($B27="","",IF($C27="Region",SUMIFS(Raw!$H:$H,Raw!$A:$A,$B$4,Raw!$G:$G,Month!L$5,Raw!#REF!,Month!$A27),IF($C27="Provider",SUMIFS(Raw!$H:$H,Raw!$A:$A,$B$4,Raw!$G:$G,Month!L$5,Raw!$C:$C,Month!$A27),SUMIFS(Raw!$H:$H,Raw!$A:$A,$B$4,Raw!$G:$G,Month!L$5,Raw!$E:$E,Month!$A27))))</f>
        <v>329</v>
      </c>
      <c r="M27" s="58">
        <f>IF($B27="","",IF($C27="Region",SUMIFS(Raw!$H:$H,Raw!$A:$A,$B$4,Raw!$G:$G,Month!M$5,Raw!#REF!,Month!$A27),IF($C27="Provider",SUMIFS(Raw!$H:$H,Raw!$A:$A,$B$4,Raw!$G:$G,Month!M$5,Raw!$C:$C,Month!$A27),SUMIFS(Raw!$H:$H,Raw!$A:$A,$B$4,Raw!$G:$G,Month!M$5,Raw!$E:$E,Month!$A27))))</f>
        <v>175</v>
      </c>
      <c r="N27" s="58">
        <f>IF($B27="","",IF($C27="Region",SUMIFS(Raw!$H:$H,Raw!$A:$A,$B$4,Raw!$G:$G,Month!N$5,Raw!#REF!,Month!$A27),IF($C27="Provider",SUMIFS(Raw!$H:$H,Raw!$A:$A,$B$4,Raw!$G:$G,Month!N$5,Raw!$C:$C,Month!$A27),SUMIFS(Raw!$H:$H,Raw!$A:$A,$B$4,Raw!$G:$G,Month!N$5,Raw!$E:$E,Month!$A27))))</f>
        <v>451</v>
      </c>
      <c r="O27" s="58">
        <f>IF($B27="","",IF($C27="Region",SUMIFS(Raw!$H:$H,Raw!$A:$A,$B$4,Raw!$G:$G,Month!O$5,Raw!#REF!,Month!$A27),IF($C27="Provider",SUMIFS(Raw!$H:$H,Raw!$A:$A,$B$4,Raw!$G:$G,Month!O$5,Raw!$C:$C,Month!$A27),SUMIFS(Raw!$H:$H,Raw!$A:$A,$B$4,Raw!$G:$G,Month!O$5,Raw!$E:$E,Month!$A27))))</f>
        <v>1836901</v>
      </c>
      <c r="P27" s="201"/>
      <c r="Q27" s="201"/>
      <c r="R27" s="58">
        <f>IF($B27="","",IF($C27="Region",SUMIFS(Raw!$H:$H,Raw!$A:$A,$B$4,Raw!$G:$G,Month!R$5,Raw!#REF!,Month!$A27),IF($C27="Provider",SUMIFS(Raw!$H:$H,Raw!$A:$A,$B$4,Raw!$G:$G,Month!R$5,Raw!$C:$C,Month!$A27),SUMIFS(Raw!$H:$H,Raw!$A:$A,$B$4,Raw!$G:$G,Month!R$5,Raw!$E:$E,Month!$A27))))</f>
        <v>94731</v>
      </c>
      <c r="S27" s="58">
        <f>IF($B27="","",IF($C27="Region",SUMIFS(Raw!$H:$H,Raw!$A:$A,$B$4,Raw!$G:$G,Month!S$5,Raw!#REF!,Month!$A27),IF($C27="Provider",SUMIFS(Raw!$H:$H,Raw!$A:$A,$B$4,Raw!$G:$G,Month!S$5,Raw!$C:$C,Month!$A27),SUMIFS(Raw!$H:$H,Raw!$A:$A,$B$4,Raw!$G:$G,Month!S$5,Raw!$E:$E,Month!$A27))))</f>
        <v>11677</v>
      </c>
      <c r="T27" s="58">
        <f>IF($B27="","",IF($C27="Region",SUMIFS(Raw!$H:$H,Raw!$A:$A,$B$4,Raw!$G:$G,Month!T$5,Raw!#REF!,Month!$A27),IF($C27="Provider",SUMIFS(Raw!$H:$H,Raw!$A:$A,$B$4,Raw!$G:$G,Month!T$5,Raw!$C:$C,Month!$A27),SUMIFS(Raw!$H:$H,Raw!$A:$A,$B$4,Raw!$G:$G,Month!T$5,Raw!$E:$E,Month!$A27))))</f>
        <v>45999882</v>
      </c>
      <c r="U27" s="58">
        <f>IF($B27="","",IF($C27="Region",SUMIFS(Raw!$H:$H,Raw!$A:$A,$B$4,Raw!$G:$G,Month!U$5,Raw!#REF!,Month!$A27),IF($C27="Provider",SUMIFS(Raw!$H:$H,Raw!$A:$A,$B$4,Raw!$G:$G,Month!U$5,Raw!$C:$C,Month!$A27),SUMIFS(Raw!$H:$H,Raw!$A:$A,$B$4,Raw!$G:$G,Month!U$5,Raw!$E:$E,Month!$A27))))</f>
        <v>35139</v>
      </c>
      <c r="V27" s="58">
        <f>IF($B27="","",IF($C27="Region",SUMIFS(Raw!$H:$H,Raw!$A:$A,$B$4,Raw!$G:$G,Month!V$5,Raw!#REF!,Month!$A27),IF($C27="Provider",SUMIFS(Raw!$H:$H,Raw!$A:$A,$B$4,Raw!$G:$G,Month!V$5,Raw!$C:$C,Month!$A27),SUMIFS(Raw!$H:$H,Raw!$A:$A,$B$4,Raw!$G:$G,Month!V$5,Raw!$E:$E,Month!$A27))))</f>
        <v>39</v>
      </c>
      <c r="W27" s="58">
        <f>IF($B27="","",IF($C27="Region",SUMIFS(Raw!$H:$H,Raw!$A:$A,$B$4,Raw!$G:$G,Month!W$5,Raw!#REF!,Month!$A27),IF($C27="Provider",SUMIFS(Raw!$H:$H,Raw!$A:$A,$B$4,Raw!$G:$G,Month!W$5,Raw!$C:$C,Month!$A27),SUMIFS(Raw!$H:$H,Raw!$A:$A,$B$4,Raw!$G:$G,Month!W$5,Raw!$E:$E,Month!$A27))))</f>
        <v>20695</v>
      </c>
      <c r="X27" s="58">
        <f>IF($B27="","",IF($C27="Region",SUMIFS(Raw!$H:$H,Raw!$A:$A,$B$4,Raw!$G:$G,Month!X$5,Raw!#REF!,Month!$A27),IF($C27="Provider",SUMIFS(Raw!$H:$H,Raw!$A:$A,$B$4,Raw!$G:$G,Month!X$5,Raw!$C:$C,Month!$A27),SUMIFS(Raw!$H:$H,Raw!$A:$A,$B$4,Raw!$G:$G,Month!X$5,Raw!$E:$E,Month!$A27))))</f>
        <v>6523</v>
      </c>
      <c r="Y27" s="58">
        <f>IF($B27="","",IF($C27="Region",SUMIFS(Raw!$H:$H,Raw!$A:$A,$B$4,Raw!$G:$G,Month!Y$5,Raw!#REF!,Month!$A27),IF($C27="Provider",SUMIFS(Raw!$H:$H,Raw!$A:$A,$B$4,Raw!$G:$G,Month!Y$5,Raw!$C:$C,Month!$A27),SUMIFS(Raw!$H:$H,Raw!$A:$A,$B$4,Raw!$G:$G,Month!Y$5,Raw!$E:$E,Month!$A27))))</f>
        <v>7187</v>
      </c>
      <c r="Z27" s="58">
        <f>IF($B27="","",IF($C27="Region",SUMIFS(Raw!$H:$H,Raw!$A:$A,$B$4,Raw!$G:$G,Month!Z$5,Raw!#REF!,Month!$A27),IF($C27="Provider",SUMIFS(Raw!$H:$H,Raw!$A:$A,$B$4,Raw!$G:$G,Month!Z$5,Raw!$C:$C,Month!$A27),SUMIFS(Raw!$H:$H,Raw!$A:$A,$B$4,Raw!$G:$G,Month!Z$5,Raw!$E:$E,Month!$A27))))</f>
        <v>695</v>
      </c>
      <c r="AA27" s="58">
        <f>IF($B27="","",IF($C27="Region",SUMIFS(Raw!$H:$H,Raw!$A:$A,$B$4,Raw!$G:$G,Month!AA$5,Raw!#REF!,Month!$A27),IF($C27="Provider",SUMIFS(Raw!$H:$H,Raw!$A:$A,$B$4,Raw!$G:$G,Month!AA$5,Raw!$C:$C,Month!$A27),SUMIFS(Raw!$H:$H,Raw!$A:$A,$B$4,Raw!$G:$G,Month!AA$5,Raw!$E:$E,Month!$A27))))</f>
        <v>14244</v>
      </c>
      <c r="AB27" s="58">
        <f>IF($B27="","",IF($C27="Region",SUMIFS(Raw!$H:$H,Raw!$A:$A,$B$4,Raw!$G:$G,Month!AB$5,Raw!#REF!,Month!$A27),IF($C27="Provider",SUMIFS(Raw!$H:$H,Raw!$A:$A,$B$4,Raw!$G:$G,Month!AB$5,Raw!$C:$C,Month!$A27),SUMIFS(Raw!$H:$H,Raw!$A:$A,$B$4,Raw!$G:$G,Month!AB$5,Raw!$E:$E,Month!$A27))))</f>
        <v>6517</v>
      </c>
      <c r="AC27" s="58">
        <f>IF($B27="","",IF($C27="Region",SUMIFS(Raw!$H:$H,Raw!$A:$A,$B$4,Raw!$G:$G,Month!AC$5,Raw!#REF!,Month!$A27),IF($C27="Provider",SUMIFS(Raw!$H:$H,Raw!$A:$A,$B$4,Raw!$G:$G,Month!AC$5,Raw!$C:$C,Month!$A27),SUMIFS(Raw!$H:$H,Raw!$A:$A,$B$4,Raw!$G:$G,Month!AC$5,Raw!$E:$E,Month!$A27))))</f>
        <v>477</v>
      </c>
      <c r="AD27" s="58">
        <f>IF($B27="","",IF($C27="Region",SUMIFS(Raw!$H:$H,Raw!$A:$A,$B$4,Raw!$G:$G,Month!AD$5,Raw!#REF!,Month!$A27),IF($C27="Provider",SUMIFS(Raw!$H:$H,Raw!$A:$A,$B$4,Raw!$G:$G,Month!AD$5,Raw!$C:$C,Month!$A27),SUMIFS(Raw!$H:$H,Raw!$A:$A,$B$4,Raw!$G:$G,Month!AD$5,Raw!$E:$E,Month!$A27))))</f>
        <v>0</v>
      </c>
      <c r="AE27" s="58">
        <f>IF($B27="","",IF($C27="Region",SUMIFS(Raw!$H:$H,Raw!$A:$A,$B$4,Raw!$G:$G,Month!AE$5,Raw!#REF!,Month!$A27),IF($C27="Provider",SUMIFS(Raw!$H:$H,Raw!$A:$A,$B$4,Raw!$G:$G,Month!AE$5,Raw!$C:$C,Month!$A27),SUMIFS(Raw!$H:$H,Raw!$A:$A,$B$4,Raw!$G:$G,Month!AE$5,Raw!$E:$E,Month!$A27))))</f>
        <v>5954</v>
      </c>
      <c r="AF27" s="58">
        <f>IF($B27="","",IF($C27="Region",SUMIFS(Raw!$H:$H,Raw!$A:$A,$B$4,Raw!$G:$G,Month!AF$5,Raw!#REF!,Month!$A27),IF($C27="Provider",SUMIFS(Raw!$H:$H,Raw!$A:$A,$B$4,Raw!$G:$G,Month!AF$5,Raw!$C:$C,Month!$A27),SUMIFS(Raw!$H:$H,Raw!$A:$A,$B$4,Raw!$G:$G,Month!AF$5,Raw!$E:$E,Month!$A27))))</f>
        <v>26</v>
      </c>
      <c r="AG27" s="58">
        <f>IF($B27="","",IF($C27="Region",SUMIFS(Raw!$H:$H,Raw!$A:$A,$B$4,Raw!$G:$G,Month!AG$5,Raw!#REF!,Month!$A27),IF($C27="Provider",SUMIFS(Raw!$H:$H,Raw!$A:$A,$B$4,Raw!$G:$G,Month!AG$5,Raw!$C:$C,Month!$A27),SUMIFS(Raw!$H:$H,Raw!$A:$A,$B$4,Raw!$G:$G,Month!AG$5,Raw!$E:$E,Month!$A27))))</f>
        <v>0</v>
      </c>
      <c r="AH27" s="58">
        <f>IF($B27="","",IF($C27="Region",SUMIFS(Raw!$H:$H,Raw!$A:$A,$B$4,Raw!$G:$G,Month!AH$5,Raw!#REF!,Month!$A27),IF($C27="Provider",SUMIFS(Raw!$H:$H,Raw!$A:$A,$B$4,Raw!$G:$G,Month!AH$5,Raw!$C:$C,Month!$A27),SUMIFS(Raw!$H:$H,Raw!$A:$A,$B$4,Raw!$G:$G,Month!AH$5,Raw!$E:$E,Month!$A27))))</f>
        <v>131</v>
      </c>
      <c r="AI27" s="58">
        <f>IF($B27="","",IF($C27="Region",SUMIFS(Raw!$H:$H,Raw!$A:$A,$B$4,Raw!$G:$G,Month!AI$5,Raw!#REF!,Month!$A27),IF($C27="Provider",SUMIFS(Raw!$H:$H,Raw!$A:$A,$B$4,Raw!$G:$G,Month!AI$5,Raw!$C:$C,Month!$A27),SUMIFS(Raw!$H:$H,Raw!$A:$A,$B$4,Raw!$G:$G,Month!AI$5,Raw!$E:$E,Month!$A27))))</f>
        <v>1139</v>
      </c>
      <c r="AJ27" s="58">
        <f>IF($B27="","",IF($C27="Region",SUMIFS(Raw!$H:$H,Raw!$A:$A,$B$4,Raw!$G:$G,Month!AJ$5,Raw!#REF!,Month!$A27),IF($C27="Provider",SUMIFS(Raw!$H:$H,Raw!$A:$A,$B$4,Raw!$G:$G,Month!AJ$5,Raw!$C:$C,Month!$A27),SUMIFS(Raw!$H:$H,Raw!$A:$A,$B$4,Raw!$G:$G,Month!AJ$5,Raw!$E:$E,Month!$A27))))</f>
        <v>6157</v>
      </c>
      <c r="AK27" s="58">
        <f>IF($B27="","",IF($C27="Region",SUMIFS(Raw!$H:$H,Raw!$A:$A,$B$4,Raw!$G:$G,Month!AK$5,Raw!#REF!,Month!$A27),IF($C27="Provider",SUMIFS(Raw!$H:$H,Raw!$A:$A,$B$4,Raw!$G:$G,Month!AK$5,Raw!$C:$C,Month!$A27),SUMIFS(Raw!$H:$H,Raw!$A:$A,$B$4,Raw!$G:$G,Month!AK$5,Raw!$E:$E,Month!$A27))))</f>
        <v>0</v>
      </c>
      <c r="AL27" s="58">
        <f>IF($B27="","",IF($C27="Region",SUMIFS(Raw!$H:$H,Raw!$A:$A,$B$4,Raw!$G:$G,Month!AL$5,Raw!#REF!,Month!$A27),IF($C27="Provider",SUMIFS(Raw!$H:$H,Raw!$A:$A,$B$4,Raw!$G:$G,Month!AL$5,Raw!$C:$C,Month!$A27),SUMIFS(Raw!$H:$H,Raw!$A:$A,$B$4,Raw!$G:$G,Month!AL$5,Raw!$E:$E,Month!$A27))))</f>
        <v>0</v>
      </c>
      <c r="AM27" s="58">
        <f>IF($B27="","",IF($C27="Region",SUMIFS(Raw!$H:$H,Raw!$A:$A,$B$4,Raw!$G:$G,Month!AM$5,Raw!#REF!,Month!$A27),IF($C27="Provider",SUMIFS(Raw!$H:$H,Raw!$A:$A,$B$4,Raw!$G:$G,Month!AM$5,Raw!$C:$C,Month!$A27),SUMIFS(Raw!$H:$H,Raw!$A:$A,$B$4,Raw!$G:$G,Month!AM$5,Raw!$E:$E,Month!$A27))))</f>
        <v>0</v>
      </c>
      <c r="AN27" s="58">
        <f>IF($B27="","",IF($C27="Region",SUMIFS(Raw!$H:$H,Raw!$A:$A,$B$4,Raw!$G:$G,Month!AN$5,Raw!#REF!,Month!$A27),IF($C27="Provider",SUMIFS(Raw!$H:$H,Raw!$A:$A,$B$4,Raw!$G:$G,Month!AN$5,Raw!$C:$C,Month!$A27),SUMIFS(Raw!$H:$H,Raw!$A:$A,$B$4,Raw!$G:$G,Month!AN$5,Raw!$E:$E,Month!$A27))))</f>
        <v>0</v>
      </c>
      <c r="AO27" s="58">
        <f>IF($B27="","",IF($C27="Region",SUMIFS(Raw!$H:$H,Raw!$A:$A,$B$4,Raw!$G:$G,Month!AO$5,Raw!#REF!,Month!$A27),IF($C27="Provider",SUMIFS(Raw!$H:$H,Raw!$A:$A,$B$4,Raw!$G:$G,Month!AO$5,Raw!$C:$C,Month!$A27),SUMIFS(Raw!$H:$H,Raw!$A:$A,$B$4,Raw!$G:$G,Month!AO$5,Raw!$E:$E,Month!$A27))))</f>
        <v>0</v>
      </c>
      <c r="AP27" s="58">
        <f>IF($B27="","",IF($C27="Region",SUMIFS(Raw!$H:$H,Raw!$A:$A,$B$4,Raw!$G:$G,Month!AP$5,Raw!#REF!,Month!$A27),IF($C27="Provider",SUMIFS(Raw!$H:$H,Raw!$A:$A,$B$4,Raw!$G:$G,Month!AP$5,Raw!$C:$C,Month!$A27),SUMIFS(Raw!$H:$H,Raw!$A:$A,$B$4,Raw!$G:$G,Month!AP$5,Raw!$E:$E,Month!$A27))))</f>
        <v>0</v>
      </c>
      <c r="AQ27" s="58">
        <f>IF($B27="","",IF($C27="Region",SUMIFS(Raw!$H:$H,Raw!$A:$A,$B$4,Raw!$G:$G,Month!AQ$5,Raw!#REF!,Month!$A27),IF($C27="Provider",SUMIFS(Raw!$H:$H,Raw!$A:$A,$B$4,Raw!$G:$G,Month!AQ$5,Raw!$C:$C,Month!$A27),SUMIFS(Raw!$H:$H,Raw!$A:$A,$B$4,Raw!$G:$G,Month!AQ$5,Raw!$E:$E,Month!$A27))))</f>
        <v>0</v>
      </c>
      <c r="AR27" s="58">
        <f>IF($B27="","",IF($C27="Region",SUMIFS(Raw!$H:$H,Raw!$A:$A,$B$4,Raw!$G:$G,Month!AR$5,Raw!#REF!,Month!$A27),IF($C27="Provider",SUMIFS(Raw!$H:$H,Raw!$A:$A,$B$4,Raw!$G:$G,Month!AR$5,Raw!$C:$C,Month!$A27),SUMIFS(Raw!$H:$H,Raw!$A:$A,$B$4,Raw!$G:$G,Month!AR$5,Raw!$E:$E,Month!$A27))))</f>
        <v>0</v>
      </c>
      <c r="AS27" s="58">
        <f>IF($B27="","",IF($C27="Region",SUMIFS(Raw!$H:$H,Raw!$A:$A,$B$4,Raw!$G:$G,Month!AS$5,Raw!#REF!,Month!$A27),IF($C27="Provider",SUMIFS(Raw!$H:$H,Raw!$A:$A,$B$4,Raw!$G:$G,Month!AS$5,Raw!$C:$C,Month!$A27),SUMIFS(Raw!$H:$H,Raw!$A:$A,$B$4,Raw!$G:$G,Month!AS$5,Raw!$E:$E,Month!$A27))))</f>
        <v>1444</v>
      </c>
      <c r="AT27" s="58">
        <f>IF($B27="","",IF($C27="Region",SUMIFS(Raw!$H:$H,Raw!$A:$A,$B$4,Raw!$G:$G,Month!AT$5,Raw!#REF!,Month!$A27),IF($C27="Provider",SUMIFS(Raw!$H:$H,Raw!$A:$A,$B$4,Raw!$G:$G,Month!AT$5,Raw!$C:$C,Month!$A27),SUMIFS(Raw!$H:$H,Raw!$A:$A,$B$4,Raw!$G:$G,Month!AT$5,Raw!$E:$E,Month!$A27))))</f>
        <v>46637</v>
      </c>
      <c r="AU27" s="58">
        <f>IF($B27="","",IF($C27="Region",SUMIFS(Raw!$H:$H,Raw!$A:$A,$B$4,Raw!$G:$G,Month!AU$5,Raw!#REF!,Month!$A27),IF($C27="Provider",SUMIFS(Raw!$H:$H,Raw!$A:$A,$B$4,Raw!$G:$G,Month!AU$5,Raw!$C:$C,Month!$A27),SUMIFS(Raw!$H:$H,Raw!$A:$A,$B$4,Raw!$G:$G,Month!AU$5,Raw!$E:$E,Month!$A27))))</f>
        <v>4598</v>
      </c>
      <c r="AV27" s="58">
        <f>IF($B27="","",IF($C27="Region",SUMIFS(Raw!$H:$H,Raw!$A:$A,$B$4,Raw!$G:$G,Month!AV$5,Raw!#REF!,Month!$A27),IF($C27="Provider",SUMIFS(Raw!$H:$H,Raw!$A:$A,$B$4,Raw!$G:$G,Month!AV$5,Raw!$C:$C,Month!$A27),SUMIFS(Raw!$H:$H,Raw!$A:$A,$B$4,Raw!$G:$G,Month!AV$5,Raw!$E:$E,Month!$A27))))</f>
        <v>6356</v>
      </c>
      <c r="AW27" s="58">
        <f>IF($B27="","",IF($C27="Region",SUMIFS(Raw!$H:$H,Raw!$A:$A,$B$4,Raw!$G:$G,Month!AW$5,Raw!#REF!,Month!$A27),IF($C27="Provider",SUMIFS(Raw!$H:$H,Raw!$A:$A,$B$4,Raw!$G:$G,Month!AW$5,Raw!$C:$C,Month!$A27),SUMIFS(Raw!$H:$H,Raw!$A:$A,$B$4,Raw!$G:$G,Month!AW$5,Raw!$E:$E,Month!$A27))))</f>
        <v>6343</v>
      </c>
      <c r="AX27" s="58">
        <f>IF($B27="","",IF($C27="Region",SUMIFS(Raw!$H:$H,Raw!$A:$A,$B$4,Raw!$G:$G,Month!AX$5,Raw!#REF!,Month!$A27),IF($C27="Provider",SUMIFS(Raw!$H:$H,Raw!$A:$A,$B$4,Raw!$G:$G,Month!AX$5,Raw!$C:$C,Month!$A27),SUMIFS(Raw!$H:$H,Raw!$A:$A,$B$4,Raw!$G:$G,Month!AX$5,Raw!$E:$E,Month!$A27))))</f>
        <v>0</v>
      </c>
      <c r="AY27" s="58">
        <f>IF($B27="","",IF($C27="Region",SUMIFS(Raw!$H:$H,Raw!$A:$A,$B$4,Raw!$G:$G,Month!AY$5,Raw!#REF!,Month!$A27),IF($C27="Provider",SUMIFS(Raw!$H:$H,Raw!$A:$A,$B$4,Raw!$G:$G,Month!AY$5,Raw!$C:$C,Month!$A27),SUMIFS(Raw!$H:$H,Raw!$A:$A,$B$4,Raw!$G:$G,Month!AY$5,Raw!$E:$E,Month!$A27))))</f>
        <v>12044</v>
      </c>
      <c r="AZ27" s="58">
        <f>IF($B27="","",IF($C27="Region",SUMIFS(Raw!$H:$H,Raw!$A:$A,$B$4,Raw!$G:$G,Month!AZ$5,Raw!#REF!,Month!$A27),IF($C27="Provider",SUMIFS(Raw!$H:$H,Raw!$A:$A,$B$4,Raw!$G:$G,Month!AZ$5,Raw!$C:$C,Month!$A27),SUMIFS(Raw!$H:$H,Raw!$A:$A,$B$4,Raw!$G:$G,Month!AZ$5,Raw!$E:$E,Month!$A27))))</f>
        <v>1192</v>
      </c>
      <c r="BA27" s="58">
        <f>IF($B27="","",IF($C27="Region",SUMIFS(Raw!$H:$H,Raw!$A:$A,$B$4,Raw!$G:$G,Month!BA$5,Raw!#REF!,Month!$A27),IF($C27="Provider",SUMIFS(Raw!$H:$H,Raw!$A:$A,$B$4,Raw!$G:$G,Month!BA$5,Raw!$C:$C,Month!$A27),SUMIFS(Raw!$H:$H,Raw!$A:$A,$B$4,Raw!$G:$G,Month!BA$5,Raw!$E:$E,Month!$A27))))</f>
        <v>0</v>
      </c>
      <c r="BB27" s="58">
        <f>IF($B27="","",IF($C27="Region",SUMIFS(Raw!$H:$H,Raw!$A:$A,$B$4,Raw!$G:$G,Month!BB$5,Raw!#REF!,Month!$A27),IF($C27="Provider",SUMIFS(Raw!$H:$H,Raw!$A:$A,$B$4,Raw!$G:$G,Month!BB$5,Raw!$C:$C,Month!$A27),SUMIFS(Raw!$H:$H,Raw!$A:$A,$B$4,Raw!$G:$G,Month!BB$5,Raw!$E:$E,Month!$A27))))</f>
        <v>0</v>
      </c>
      <c r="BC27" s="58">
        <f>IF($B27="","",IF($C27="Region",SUMIFS(Raw!$H:$H,Raw!$A:$A,$B$4,Raw!$G:$G,Month!BC$5,Raw!#REF!,Month!$A27),IF($C27="Provider",SUMIFS(Raw!$H:$H,Raw!$A:$A,$B$4,Raw!$G:$G,Month!BC$5,Raw!$C:$C,Month!$A27),SUMIFS(Raw!$H:$H,Raw!$A:$A,$B$4,Raw!$G:$G,Month!BC$5,Raw!$E:$E,Month!$A27))))</f>
        <v>3182</v>
      </c>
      <c r="BD27" s="58">
        <f>IF($B27="","",IF($C27="Region",SUMIFS(Raw!$H:$H,Raw!$A:$A,$B$4,Raw!$G:$G,Month!BD$5,Raw!#REF!,Month!$A27),IF($C27="Provider",SUMIFS(Raw!$H:$H,Raw!$A:$A,$B$4,Raw!$G:$G,Month!BD$5,Raw!$C:$C,Month!$A27),SUMIFS(Raw!$H:$H,Raw!$A:$A,$B$4,Raw!$G:$G,Month!BD$5,Raw!$E:$E,Month!$A27))))</f>
        <v>168</v>
      </c>
      <c r="BE27" s="58">
        <f>IF($B27="","",IF($C27="Region",SUMIFS(Raw!$H:$H,Raw!$A:$A,$B$4,Raw!$G:$G,Month!BE$5,Raw!#REF!,Month!$A27),IF($C27="Provider",SUMIFS(Raw!$H:$H,Raw!$A:$A,$B$4,Raw!$G:$G,Month!BE$5,Raw!$C:$C,Month!$A27),SUMIFS(Raw!$H:$H,Raw!$A:$A,$B$4,Raw!$G:$G,Month!BE$5,Raw!$E:$E,Month!$A27))))</f>
        <v>710</v>
      </c>
      <c r="BF27" s="58">
        <f>IF($B27="","",IF($C27="Region",SUMIFS(Raw!$H:$H,Raw!$A:$A,$B$4,Raw!$G:$G,Month!BF$5,Raw!#REF!,Month!$A27),IF($C27="Provider",SUMIFS(Raw!$H:$H,Raw!$A:$A,$B$4,Raw!$G:$G,Month!BF$5,Raw!$C:$C,Month!$A27),SUMIFS(Raw!$H:$H,Raw!$A:$A,$B$4,Raw!$G:$G,Month!BF$5,Raw!$E:$E,Month!$A27))))</f>
        <v>450</v>
      </c>
      <c r="BG27" s="58">
        <f>IF($B27="","",IF($C27="Region",SUMIFS(Raw!$H:$H,Raw!$A:$A,$B$4,Raw!$G:$G,Month!BG$5,Raw!#REF!,Month!$A27),IF($C27="Provider",SUMIFS(Raw!$H:$H,Raw!$A:$A,$B$4,Raw!$G:$G,Month!BG$5,Raw!$C:$C,Month!$A27),SUMIFS(Raw!$H:$H,Raw!$A:$A,$B$4,Raw!$G:$G,Month!BG$5,Raw!$E:$E,Month!$A27))))</f>
        <v>4565</v>
      </c>
      <c r="BH27" s="58">
        <f>IF($B27="","",IF($C27="Region",SUMIFS(Raw!$H:$H,Raw!$A:$A,$B$4,Raw!$G:$G,Month!BH$5,Raw!#REF!,Month!$A27),IF($C27="Provider",SUMIFS(Raw!$H:$H,Raw!$A:$A,$B$4,Raw!$G:$G,Month!BH$5,Raw!$C:$C,Month!$A27),SUMIFS(Raw!$H:$H,Raw!$A:$A,$B$4,Raw!$G:$G,Month!BH$5,Raw!$E:$E,Month!$A27))))</f>
        <v>4565</v>
      </c>
      <c r="BI27" s="58">
        <f>IF($B27="","",IF($C27="Region",SUMIFS(Raw!$H:$H,Raw!$A:$A,$B$4,Raw!$G:$G,Month!BI$5,Raw!#REF!,Month!$A27),IF($C27="Provider",SUMIFS(Raw!$H:$H,Raw!$A:$A,$B$4,Raw!$G:$G,Month!BI$5,Raw!$C:$C,Month!$A27),SUMIFS(Raw!$H:$H,Raw!$A:$A,$B$4,Raw!$G:$G,Month!BI$5,Raw!$E:$E,Month!$A27))))</f>
        <v>8004</v>
      </c>
      <c r="BJ27" s="58">
        <f>IF($B27="","",IF($C27="Region",SUMIFS(Raw!$H:$H,Raw!$A:$A,$B$4,Raw!$G:$G,Month!BJ$5,Raw!#REF!,Month!$A27),IF($C27="Provider",SUMIFS(Raw!$H:$H,Raw!$A:$A,$B$4,Raw!$G:$G,Month!BJ$5,Raw!$C:$C,Month!$A27),SUMIFS(Raw!$H:$H,Raw!$A:$A,$B$4,Raw!$G:$G,Month!BJ$5,Raw!$E:$E,Month!$A27))))</f>
        <v>3379</v>
      </c>
      <c r="BK27" s="58">
        <f>IF($B27="","",IF($C27="Region",SUMIFS(Raw!$H:$H,Raw!$A:$A,$B$4,Raw!$G:$G,Month!BK$5,Raw!#REF!,Month!$A27),IF($C27="Provider",SUMIFS(Raw!$H:$H,Raw!$A:$A,$B$4,Raw!$G:$G,Month!BK$5,Raw!$C:$C,Month!$A27),SUMIFS(Raw!$H:$H,Raw!$A:$A,$B$4,Raw!$G:$G,Month!BK$5,Raw!$E:$E,Month!$A27))))</f>
        <v>2411</v>
      </c>
      <c r="BL27" s="58">
        <f>IF($B27="","",IF($C27="Region",SUMIFS(Raw!$H:$H,Raw!$A:$A,$B$4,Raw!$G:$G,Month!BL$5,Raw!#REF!,Month!$A27),IF($C27="Provider",SUMIFS(Raw!$H:$H,Raw!$A:$A,$B$4,Raw!$G:$G,Month!BL$5,Raw!$C:$C,Month!$A27),SUMIFS(Raw!$H:$H,Raw!$A:$A,$B$4,Raw!$G:$G,Month!BL$5,Raw!$E:$E,Month!$A27))))</f>
        <v>2054</v>
      </c>
      <c r="BM27" s="58">
        <f>IF($B27="","",IF($C27="Region",SUMIFS(Raw!$H:$H,Raw!$A:$A,$B$4,Raw!$G:$G,Month!BM$5,Raw!#REF!,Month!$A27),IF($C27="Provider",SUMIFS(Raw!$H:$H,Raw!$A:$A,$B$4,Raw!$G:$G,Month!BM$5,Raw!$C:$C,Month!$A27),SUMIFS(Raw!$H:$H,Raw!$A:$A,$B$4,Raw!$G:$G,Month!BM$5,Raw!$E:$E,Month!$A27))))</f>
        <v>223</v>
      </c>
      <c r="BN27" s="58">
        <f>IF($B27="","",IF($C27="Region",SUMIFS(Raw!$H:$H,Raw!$A:$A,$B$4,Raw!$G:$G,Month!BN$5,Raw!#REF!,Month!$A27),IF($C27="Provider",SUMIFS(Raw!$H:$H,Raw!$A:$A,$B$4,Raw!$G:$G,Month!BN$5,Raw!$C:$C,Month!$A27),SUMIFS(Raw!$H:$H,Raw!$A:$A,$B$4,Raw!$G:$G,Month!BN$5,Raw!$E:$E,Month!$A27))))</f>
        <v>0</v>
      </c>
      <c r="BO27" s="58">
        <f>IF($B27="","",IF($C27="Region",SUMIFS(Raw!$H:$H,Raw!$A:$A,$B$4,Raw!$G:$G,Month!BO$5,Raw!#REF!,Month!$A27),IF($C27="Provider",SUMIFS(Raw!$H:$H,Raw!$A:$A,$B$4,Raw!$G:$G,Month!BO$5,Raw!$C:$C,Month!$A27),SUMIFS(Raw!$H:$H,Raw!$A:$A,$B$4,Raw!$G:$G,Month!BO$5,Raw!$E:$E,Month!$A27))))</f>
        <v>669</v>
      </c>
      <c r="BP27" s="58">
        <f>IF($B27="","",IF($C27="Region",SUMIFS(Raw!$H:$H,Raw!$A:$A,$B$4,Raw!$G:$G,Month!BP$5,Raw!#REF!,Month!$A27),IF($C27="Provider",SUMIFS(Raw!$H:$H,Raw!$A:$A,$B$4,Raw!$G:$G,Month!BP$5,Raw!$C:$C,Month!$A27),SUMIFS(Raw!$H:$H,Raw!$A:$A,$B$4,Raw!$G:$G,Month!BP$5,Raw!$E:$E,Month!$A27))))</f>
        <v>2334305</v>
      </c>
      <c r="BQ27" s="58">
        <f>IF($B27="","",IF($C27="Region",SUMIFS(Raw!$H:$H,Raw!$A:$A,$B$4,Raw!$G:$G,Month!BQ$5,Raw!#REF!,Month!$A27),IF($C27="Provider",SUMIFS(Raw!$H:$H,Raw!$A:$A,$B$4,Raw!$G:$G,Month!BQ$5,Raw!$C:$C,Month!$A27),SUMIFS(Raw!$H:$H,Raw!$A:$A,$B$4,Raw!$G:$G,Month!BQ$5,Raw!$E:$E,Month!$A27))))</f>
        <v>3981</v>
      </c>
      <c r="BR27" s="58">
        <f>IF($B27="","",IF($C27="Region",SUMIFS(Raw!$H:$H,Raw!$A:$A,$B$4,Raw!$G:$G,Month!BR$5,Raw!#REF!,Month!$A27),IF($C27="Provider",SUMIFS(Raw!$H:$H,Raw!$A:$A,$B$4,Raw!$G:$G,Month!BR$5,Raw!$C:$C,Month!$A27),SUMIFS(Raw!$H:$H,Raw!$A:$A,$B$4,Raw!$G:$G,Month!BR$5,Raw!$E:$E,Month!$A27))))</f>
        <v>374</v>
      </c>
      <c r="BS27" s="58">
        <f>IF($B27="","",IF($C27="Region",SUMIFS(Raw!$H:$H,Raw!$A:$A,$B$4,Raw!$G:$G,Month!BS$5,Raw!#REF!,Month!$A27),IF($C27="Provider",SUMIFS(Raw!$H:$H,Raw!$A:$A,$B$4,Raw!$G:$G,Month!BS$5,Raw!$C:$C,Month!$A27),SUMIFS(Raw!$H:$H,Raw!$A:$A,$B$4,Raw!$G:$G,Month!BS$5,Raw!$E:$E,Month!$A27))))</f>
        <v>0</v>
      </c>
      <c r="BT27" s="58">
        <f>IF($B27="","",IF($C27="Region",SUMIFS(Raw!$H:$H,Raw!$A:$A,$B$4,Raw!$G:$G,Month!BT$5,Raw!#REF!,Month!$A27),IF($C27="Provider",SUMIFS(Raw!$H:$H,Raw!$A:$A,$B$4,Raw!$G:$G,Month!BT$5,Raw!$C:$C,Month!$A27),SUMIFS(Raw!$H:$H,Raw!$A:$A,$B$4,Raw!$G:$G,Month!BT$5,Raw!$E:$E,Month!$A27))))</f>
        <v>117</v>
      </c>
      <c r="BU27" s="58">
        <f>IF($B27="","",IF($C27="Region",SUMIFS(Raw!$H:$H,Raw!$A:$A,$B$4,Raw!$G:$G,Month!BU$5,Raw!#REF!,Month!$A27),IF($C27="Provider",SUMIFS(Raw!$H:$H,Raw!$A:$A,$B$4,Raw!$G:$G,Month!BU$5,Raw!$C:$C,Month!$A27),SUMIFS(Raw!$H:$H,Raw!$A:$A,$B$4,Raw!$G:$G,Month!BU$5,Raw!$E:$E,Month!$A27))))</f>
        <v>338213</v>
      </c>
      <c r="BV27" s="58">
        <f>IF($B27="","",IF($C27="Region",SUMIFS(Raw!$H:$H,Raw!$A:$A,$B$4,Raw!$G:$G,Month!BV$5,Raw!#REF!,Month!$A27),IF($C27="Provider",SUMIFS(Raw!$H:$H,Raw!$A:$A,$B$4,Raw!$G:$G,Month!BV$5,Raw!$C:$C,Month!$A27),SUMIFS(Raw!$H:$H,Raw!$A:$A,$B$4,Raw!$G:$G,Month!BV$5,Raw!$E:$E,Month!$A27))))</f>
        <v>0</v>
      </c>
      <c r="BW27" s="58">
        <f>IF($B27="","",IF($C27="Region",SUMIFS(Raw!$H:$H,Raw!$A:$A,$B$4,Raw!$G:$G,Month!BW$5,Raw!#REF!,Month!$A27),IF($C27="Provider",SUMIFS(Raw!$H:$H,Raw!$A:$A,$B$4,Raw!$G:$G,Month!BW$5,Raw!$C:$C,Month!$A27),SUMIFS(Raw!$H:$H,Raw!$A:$A,$B$4,Raw!$G:$G,Month!BW$5,Raw!$E:$E,Month!$A27))))</f>
        <v>32913</v>
      </c>
      <c r="BX27" s="58">
        <f>IF($B27="","",IF($C27="Region",SUMIFS(Raw!$H:$H,Raw!$A:$A,$B$4,Raw!$G:$G,Month!BX$5,Raw!#REF!,Month!$A27),IF($C27="Provider",SUMIFS(Raw!$H:$H,Raw!$A:$A,$B$4,Raw!$G:$G,Month!BX$5,Raw!$C:$C,Month!$A27),SUMIFS(Raw!$H:$H,Raw!$A:$A,$B$4,Raw!$G:$G,Month!BX$5,Raw!$E:$E,Month!$A27))))</f>
        <v>12</v>
      </c>
      <c r="BY27" s="58">
        <f>IF($B27="","",IF($C27="Region",SUMIFS(Raw!$H:$H,Raw!$A:$A,$B$4,Raw!$G:$G,Month!BY$5,Raw!#REF!,Month!$A27),IF($C27="Provider",SUMIFS(Raw!$H:$H,Raw!$A:$A,$B$4,Raw!$G:$G,Month!BY$5,Raw!$C:$C,Month!$A27),SUMIFS(Raw!$H:$H,Raw!$A:$A,$B$4,Raw!$G:$G,Month!BY$5,Raw!$E:$E,Month!$A27))))</f>
        <v>12649</v>
      </c>
      <c r="BZ27" s="58">
        <f>IF($B27="","",IF($C27="Region",SUMIFS(Raw!$H:$H,Raw!$A:$A,$B$4,Raw!$G:$G,Month!BZ$5,Raw!#REF!,Month!$A27),IF($C27="Provider",SUMIFS(Raw!$H:$H,Raw!$A:$A,$B$4,Raw!$G:$G,Month!BZ$5,Raw!$C:$C,Month!$A27),SUMIFS(Raw!$H:$H,Raw!$A:$A,$B$4,Raw!$G:$G,Month!BZ$5,Raw!$E:$E,Month!$A27))))</f>
        <v>4981</v>
      </c>
      <c r="CA27" s="58">
        <f>IF($B27="","",IF($C27="Region",SUMIFS(Raw!$H:$H,Raw!$A:$A,$B$4,Raw!$G:$G,Month!CA$5,Raw!#REF!,Month!$A27),IF($C27="Provider",SUMIFS(Raw!$H:$H,Raw!$A:$A,$B$4,Raw!$G:$G,Month!CA$5,Raw!$C:$C,Month!$A27),SUMIFS(Raw!$H:$H,Raw!$A:$A,$B$4,Raw!$G:$G,Month!CA$5,Raw!$E:$E,Month!$A27))))</f>
        <v>1585</v>
      </c>
      <c r="CB27" s="58">
        <f>IF($B27="","",IF($C27="Region",SUMIFS(Raw!$H:$H,Raw!$A:$A,$B$4,Raw!$G:$G,Month!CB$5,Raw!#REF!,Month!$A27),IF($C27="Provider",SUMIFS(Raw!$H:$H,Raw!$A:$A,$B$4,Raw!$G:$G,Month!CB$5,Raw!$C:$C,Month!$A27),SUMIFS(Raw!$H:$H,Raw!$A:$A,$B$4,Raw!$G:$G,Month!CB$5,Raw!$E:$E,Month!$A27))))</f>
        <v>1585</v>
      </c>
      <c r="CC27" s="58">
        <f>IF($B27="","",IF($C27="Region",SUMIFS(Raw!$H:$H,Raw!$A:$A,$B$4,Raw!$G:$G,Month!CC$5,Raw!#REF!,Month!$A27),IF($C27="Provider",SUMIFS(Raw!$H:$H,Raw!$A:$A,$B$4,Raw!$G:$G,Month!CC$5,Raw!$C:$C,Month!$A27),SUMIFS(Raw!$H:$H,Raw!$A:$A,$B$4,Raw!$G:$G,Month!CC$5,Raw!$E:$E,Month!$A27))))</f>
        <v>5708</v>
      </c>
      <c r="CD27" s="58">
        <f>IF($B27="","",IF($C27="Region",SUMIFS(Raw!$H:$H,Raw!$A:$A,$B$4,Raw!$G:$G,Month!CD$5,Raw!#REF!,Month!$A27),IF($C27="Provider",SUMIFS(Raw!$H:$H,Raw!$A:$A,$B$4,Raw!$G:$G,Month!CD$5,Raw!$C:$C,Month!$A27),SUMIFS(Raw!$H:$H,Raw!$A:$A,$B$4,Raw!$G:$G,Month!CD$5,Raw!$E:$E,Month!$A27))))</f>
        <v>2458</v>
      </c>
      <c r="CE27" s="58">
        <f>IF($B27="","",IF($C27="Region",SUMIFS(Raw!$H:$H,Raw!$A:$A,$B$4,Raw!$G:$G,Month!CE$5,Raw!#REF!,Month!$A27),IF($C27="Provider",SUMIFS(Raw!$H:$H,Raw!$A:$A,$B$4,Raw!$G:$G,Month!CE$5,Raw!$C:$C,Month!$A27),SUMIFS(Raw!$H:$H,Raw!$A:$A,$B$4,Raw!$G:$G,Month!CE$5,Raw!$E:$E,Month!$A27))))</f>
        <v>1803</v>
      </c>
      <c r="CF27" s="58">
        <f>IF($B27="","",IF($C27="Region",SUMIFS(Raw!$H:$H,Raw!$A:$A,$B$4,Raw!$G:$G,Month!CF$5,Raw!#REF!,Month!$A27),IF($C27="Provider",SUMIFS(Raw!$H:$H,Raw!$A:$A,$B$4,Raw!$G:$G,Month!CF$5,Raw!$C:$C,Month!$A27),SUMIFS(Raw!$H:$H,Raw!$A:$A,$B$4,Raw!$G:$G,Month!CF$5,Raw!$E:$E,Month!$A27))))</f>
        <v>938</v>
      </c>
      <c r="CG27" s="58">
        <f>IF($B27="","",IF($C27="Region",SUMIFS(Raw!$H:$H,Raw!$A:$A,$B$4,Raw!$G:$G,Month!CG$5,Raw!#REF!,Month!$A27),IF($C27="Provider",SUMIFS(Raw!$H:$H,Raw!$A:$A,$B$4,Raw!$G:$G,Month!CG$5,Raw!$C:$C,Month!$A27),SUMIFS(Raw!$H:$H,Raw!$A:$A,$B$4,Raw!$G:$G,Month!CG$5,Raw!$E:$E,Month!$A27))))</f>
        <v>0</v>
      </c>
      <c r="CH27" s="58">
        <f>IF($B27="","",IF($C27="Region",SUMIFS(Raw!$H:$H,Raw!$A:$A,$B$4,Raw!$G:$G,Month!CH$5,Raw!#REF!,Month!$A27),IF($C27="Provider",SUMIFS(Raw!$H:$H,Raw!$A:$A,$B$4,Raw!$G:$G,Month!CH$5,Raw!$C:$C,Month!$A27),SUMIFS(Raw!$H:$H,Raw!$A:$A,$B$4,Raw!$G:$G,Month!CH$5,Raw!$E:$E,Month!$A27))))</f>
        <v>0</v>
      </c>
      <c r="CI27" s="58">
        <f>IF($B27="","",IF($C27="Region",SUMIFS(Raw!$H:$H,Raw!$A:$A,$B$4,Raw!$G:$G,Month!CI$5,Raw!#REF!,Month!$A27),IF($C27="Provider",SUMIFS(Raw!$H:$H,Raw!$A:$A,$B$4,Raw!$G:$G,Month!CI$5,Raw!$C:$C,Month!$A27),SUMIFS(Raw!$H:$H,Raw!$A:$A,$B$4,Raw!$G:$G,Month!CI$5,Raw!$E:$E,Month!$A27))))</f>
        <v>0</v>
      </c>
      <c r="CJ27" s="58">
        <f>IF($B27="","",IF($C27="Region",SUMIFS(Raw!$H:$H,Raw!$A:$A,$B$4,Raw!$G:$G,Month!CJ$5,Raw!#REF!,Month!$A27),IF($C27="Provider",SUMIFS(Raw!$H:$H,Raw!$A:$A,$B$4,Raw!$G:$G,Month!CJ$5,Raw!$C:$C,Month!$A27),SUMIFS(Raw!$H:$H,Raw!$A:$A,$B$4,Raw!$G:$G,Month!CJ$5,Raw!$E:$E,Month!$A27))))</f>
        <v>0</v>
      </c>
      <c r="CK27" s="58">
        <f>IF($B27="","",IF($C27="Region",SUMIFS(Raw!$H:$H,Raw!$A:$A,$B$4,Raw!$G:$G,Month!CK$5,Raw!#REF!,Month!$A27),IF($C27="Provider",SUMIFS(Raw!$H:$H,Raw!$A:$A,$B$4,Raw!$G:$G,Month!CK$5,Raw!$C:$C,Month!$A27),SUMIFS(Raw!$H:$H,Raw!$A:$A,$B$4,Raw!$G:$G,Month!CK$5,Raw!$E:$E,Month!$A27))))</f>
        <v>0</v>
      </c>
      <c r="CL27" s="58">
        <f>IF($B27="","",IF($C27="Region",SUMIFS(Raw!$H:$H,Raw!$A:$A,$B$4,Raw!$G:$G,Month!CL$5,Raw!#REF!,Month!$A27),IF($C27="Provider",SUMIFS(Raw!$H:$H,Raw!$A:$A,$B$4,Raw!$G:$G,Month!CL$5,Raw!$C:$C,Month!$A27),SUMIFS(Raw!$H:$H,Raw!$A:$A,$B$4,Raw!$G:$G,Month!CL$5,Raw!$E:$E,Month!$A27))))</f>
        <v>0</v>
      </c>
      <c r="CM27" s="58">
        <f>IF($B27="","",IF($C27="Region",SUMIFS(Raw!$H:$H,Raw!$A:$A,$B$4,Raw!$G:$G,Month!CM$5,Raw!#REF!,Month!$A27),IF($C27="Provider",SUMIFS(Raw!$H:$H,Raw!$A:$A,$B$4,Raw!$G:$G,Month!CM$5,Raw!$C:$C,Month!$A27),SUMIFS(Raw!$H:$H,Raw!$A:$A,$B$4,Raw!$G:$G,Month!CM$5,Raw!$E:$E,Month!$A27))))</f>
        <v>0</v>
      </c>
      <c r="CN27" s="58">
        <f>IF($B27="","",IF($C27="Region",SUMIFS(Raw!$H:$H,Raw!$A:$A,$B$4,Raw!$G:$G,Month!CN$5,Raw!#REF!,Month!$A27),IF($C27="Provider",SUMIFS(Raw!$H:$H,Raw!$A:$A,$B$4,Raw!$G:$G,Month!CN$5,Raw!$C:$C,Month!$A27),SUMIFS(Raw!$H:$H,Raw!$A:$A,$B$4,Raw!$G:$G,Month!CN$5,Raw!$E:$E,Month!$A27))))</f>
        <v>506</v>
      </c>
      <c r="CO27" s="58">
        <f>IF($B27="","",IF($C27="Region",SUMIFS(Raw!$H:$H,Raw!$A:$A,$B$4,Raw!$G:$G,Month!CO$5,Raw!#REF!,Month!$A27),IF($C27="Provider",SUMIFS(Raw!$H:$H,Raw!$A:$A,$B$4,Raw!$G:$G,Month!CO$5,Raw!$C:$C,Month!$A27),SUMIFS(Raw!$H:$H,Raw!$A:$A,$B$4,Raw!$G:$G,Month!CO$5,Raw!$E:$E,Month!$A27))))</f>
        <v>695</v>
      </c>
      <c r="CP27" s="58">
        <f>IF($B27="","",IF($C27="Region",SUMIFS(Raw!$H:$H,Raw!$A:$A,$B$4,Raw!$G:$G,Month!CP$5,Raw!#REF!,Month!$A27),IF($C27="Provider",SUMIFS(Raw!$H:$H,Raw!$A:$A,$B$4,Raw!$G:$G,Month!CP$5,Raw!$C:$C,Month!$A27),SUMIFS(Raw!$H:$H,Raw!$A:$A,$B$4,Raw!$G:$G,Month!CP$5,Raw!$E:$E,Month!$A27))))</f>
        <v>505</v>
      </c>
      <c r="CQ27" s="58">
        <f>IF($B27="","",IF($C27="Region",SUMIFS(Raw!$H:$H,Raw!$A:$A,$B$4,Raw!$G:$G,Month!CQ$5,Raw!#REF!,Month!$A27),IF($C27="Provider",SUMIFS(Raw!$H:$H,Raw!$A:$A,$B$4,Raw!$G:$G,Month!CQ$5,Raw!$C:$C,Month!$A27),SUMIFS(Raw!$H:$H,Raw!$A:$A,$B$4,Raw!$G:$G,Month!CQ$5,Raw!$E:$E,Month!$A27))))</f>
        <v>0</v>
      </c>
      <c r="CR27" s="58">
        <f>IF($B27="","",IF($C27="Region",SUMIFS(Raw!$H:$H,Raw!$A:$A,$B$4,Raw!$G:$G,Month!CR$5,Raw!#REF!,Month!$A27),IF($C27="Provider",SUMIFS(Raw!$H:$H,Raw!$A:$A,$B$4,Raw!$G:$G,Month!CR$5,Raw!$C:$C,Month!$A27),SUMIFS(Raw!$H:$H,Raw!$A:$A,$B$4,Raw!$G:$G,Month!CR$5,Raw!$E:$E,Month!$A27))))</f>
        <v>0</v>
      </c>
      <c r="CS27" s="58">
        <f>IF($B27="","",IF($C27="Region",SUMIFS(Raw!$H:$H,Raw!$A:$A,$B$4,Raw!$G:$G,Month!CS$5,Raw!#REF!,Month!$A27),IF($C27="Provider",SUMIFS(Raw!$H:$H,Raw!$A:$A,$B$4,Raw!$G:$G,Month!CS$5,Raw!$C:$C,Month!$A27),SUMIFS(Raw!$H:$H,Raw!$A:$A,$B$4,Raw!$G:$G,Month!CS$5,Raw!$E:$E,Month!$A27))))</f>
        <v>278</v>
      </c>
      <c r="CT27" s="58">
        <f>IF($B27="","",IF($C27="Region",SUMIFS(Raw!$H:$H,Raw!$A:$A,$B$4,Raw!$G:$G,Month!CT$5,Raw!#REF!,Month!$A27),IF($C27="Provider",SUMIFS(Raw!$H:$H,Raw!$A:$A,$B$4,Raw!$G:$G,Month!CT$5,Raw!$C:$C,Month!$A27),SUMIFS(Raw!$H:$H,Raw!$A:$A,$B$4,Raw!$G:$G,Month!CT$5,Raw!$E:$E,Month!$A27))))</f>
        <v>277</v>
      </c>
      <c r="CU27" s="58">
        <f>IF($B27="","",IF($C27="Region",SUMIFS(Raw!$H:$H,Raw!$A:$A,$B$4,Raw!$G:$G,Month!CU$5,Raw!#REF!,Month!$A27),IF($C27="Provider",SUMIFS(Raw!$H:$H,Raw!$A:$A,$B$4,Raw!$G:$G,Month!CU$5,Raw!$C:$C,Month!$A27),SUMIFS(Raw!$H:$H,Raw!$A:$A,$B$4,Raw!$G:$G,Month!CU$5,Raw!$E:$E,Month!$A27))))</f>
        <v>712</v>
      </c>
      <c r="CV27" s="58">
        <f>IF($B27="","",IF($C27="Region",SUMIFS(Raw!$H:$H,Raw!$A:$A,$B$4,Raw!$G:$G,Month!CV$5,Raw!#REF!,Month!$A27),IF($C27="Provider",SUMIFS(Raw!$H:$H,Raw!$A:$A,$B$4,Raw!$G:$G,Month!CV$5,Raw!$C:$C,Month!$A27),SUMIFS(Raw!$H:$H,Raw!$A:$A,$B$4,Raw!$G:$G,Month!CV$5,Raw!$E:$E,Month!$A27))))</f>
        <v>710</v>
      </c>
      <c r="CW27" s="58">
        <f>IF($B27="","",IF($C27="Region",SUMIFS(Raw!$H:$H,Raw!$A:$A,$B$4,Raw!$G:$G,Month!CW$5,Raw!#REF!,Month!$A27),IF($C27="Provider",SUMIFS(Raw!$H:$H,Raw!$A:$A,$B$4,Raw!$G:$G,Month!CW$5,Raw!$C:$C,Month!$A27),SUMIFS(Raw!$H:$H,Raw!$A:$A,$B$4,Raw!$G:$G,Month!CW$5,Raw!$E:$E,Month!$A27))))</f>
        <v>1226</v>
      </c>
      <c r="CX27" s="58">
        <f>IF($B27="","",IF($C27="Region",SUMIFS(Raw!$H:$H,Raw!$A:$A,$B$4,Raw!$G:$G,Month!CX$5,Raw!#REF!,Month!$A27),IF($C27="Provider",SUMIFS(Raw!$H:$H,Raw!$A:$A,$B$4,Raw!$G:$G,Month!CX$5,Raw!$C:$C,Month!$A27),SUMIFS(Raw!$H:$H,Raw!$A:$A,$B$4,Raw!$G:$G,Month!CX$5,Raw!$E:$E,Month!$A27))))</f>
        <v>1170</v>
      </c>
      <c r="CY27" s="58">
        <f>IF($B27="","",IF($C27="Region",SUMIFS(Raw!$H:$H,Raw!$A:$A,$B$4,Raw!$G:$G,Month!CY$5,Raw!#REF!,Month!$A27),IF($C27="Provider",SUMIFS(Raw!$H:$H,Raw!$A:$A,$B$4,Raw!$G:$G,Month!CY$5,Raw!$C:$C,Month!$A27),SUMIFS(Raw!$H:$H,Raw!$A:$A,$B$4,Raw!$G:$G,Month!CY$5,Raw!$E:$E,Month!$A27))))</f>
        <v>81</v>
      </c>
      <c r="CZ27" s="58">
        <f>IF($B27="","",IF($C27="Region",SUMIFS(Raw!$H:$H,Raw!$A:$A,$B$4,Raw!$G:$G,Month!CZ$5,Raw!#REF!,Month!$A27),IF($C27="Provider",SUMIFS(Raw!$H:$H,Raw!$A:$A,$B$4,Raw!$G:$G,Month!CZ$5,Raw!$C:$C,Month!$A27),SUMIFS(Raw!$H:$H,Raw!$A:$A,$B$4,Raw!$G:$G,Month!CZ$5,Raw!$E:$E,Month!$A27))))</f>
        <v>27</v>
      </c>
      <c r="DA27" s="58">
        <f>IF($B27="","",IF($C27="Region",SUMIFS(Raw!$H:$H,Raw!$A:$A,$B$4,Raw!$G:$G,Month!DA$5,Raw!#REF!,Month!$A27),IF($C27="Provider",SUMIFS(Raw!$H:$H,Raw!$A:$A,$B$4,Raw!$G:$G,Month!DA$5,Raw!$C:$C,Month!$A27),SUMIFS(Raw!$H:$H,Raw!$A:$A,$B$4,Raw!$G:$G,Month!DA$5,Raw!$E:$E,Month!$A27))))</f>
        <v>137</v>
      </c>
      <c r="DB27" s="58">
        <f>IF($B27="","",IF($C27="Region",SUMIFS(Raw!$H:$H,Raw!$A:$A,$B$4,Raw!$G:$G,Month!DB$5,Raw!#REF!,Month!$A27),IF($C27="Provider",SUMIFS(Raw!$H:$H,Raw!$A:$A,$B$4,Raw!$G:$G,Month!DB$5,Raw!$C:$C,Month!$A27),SUMIFS(Raw!$H:$H,Raw!$A:$A,$B$4,Raw!$G:$G,Month!DB$5,Raw!$E:$E,Month!$A27))))</f>
        <v>56</v>
      </c>
      <c r="DC27" s="58">
        <f>IF($B27="","",IF($C27="Region",SUMIFS(Raw!$H:$H,Raw!$A:$A,$B$4,Raw!$G:$G,Month!DC$5,Raw!#REF!,Month!$A27),IF($C27="Provider",SUMIFS(Raw!$H:$H,Raw!$A:$A,$B$4,Raw!$G:$G,Month!DC$5,Raw!$C:$C,Month!$A27),SUMIFS(Raw!$H:$H,Raw!$A:$A,$B$4,Raw!$G:$G,Month!DC$5,Raw!$E:$E,Month!$A27))))</f>
        <v>208</v>
      </c>
      <c r="DD27" s="58">
        <f>IF($B27="","",IF($C27="Region",SUMIFS(Raw!$H:$H,Raw!$A:$A,$B$4,Raw!$G:$G,Month!DD$5,Raw!#REF!,Month!$A27),IF($C27="Provider",SUMIFS(Raw!$H:$H,Raw!$A:$A,$B$4,Raw!$G:$G,Month!DD$5,Raw!$C:$C,Month!$A27),SUMIFS(Raw!$H:$H,Raw!$A:$A,$B$4,Raw!$G:$G,Month!DD$5,Raw!$E:$E,Month!$A27))))</f>
        <v>0</v>
      </c>
      <c r="DE27" s="58">
        <f>IF($B27="","",IF($C27="Region",SUMIFS(Raw!$H:$H,Raw!$A:$A,$B$4,Raw!$G:$G,Month!DE$5,Raw!#REF!,Month!$A27),IF($C27="Provider",SUMIFS(Raw!$H:$H,Raw!$A:$A,$B$4,Raw!$G:$G,Month!DE$5,Raw!$C:$C,Month!$A27),SUMIFS(Raw!$H:$H,Raw!$A:$A,$B$4,Raw!$G:$G,Month!DE$5,Raw!$E:$E,Month!$A27))))</f>
        <v>0</v>
      </c>
      <c r="DF27" s="58">
        <f>IF($B27="","",IF($C27="Region",SUMIFS(Raw!$H:$H,Raw!$A:$A,$B$4,Raw!$G:$G,Month!DF$5,Raw!#REF!,Month!$A27),IF($C27="Provider",SUMIFS(Raw!$H:$H,Raw!$A:$A,$B$4,Raw!$G:$G,Month!DF$5,Raw!$C:$C,Month!$A27),SUMIFS(Raw!$H:$H,Raw!$A:$A,$B$4,Raw!$G:$G,Month!DF$5,Raw!$E:$E,Month!$A27))))</f>
        <v>0</v>
      </c>
      <c r="DG27" s="58">
        <f>IF($B27="","",IF($C27="Region",SUMIFS(Raw!$H:$H,Raw!$A:$A,$B$4,Raw!$G:$G,Month!DG$5,Raw!#REF!,Month!$A27),IF($C27="Provider",SUMIFS(Raw!$H:$H,Raw!$A:$A,$B$4,Raw!$G:$G,Month!DG$5,Raw!$C:$C,Month!$A27),SUMIFS(Raw!$H:$H,Raw!$A:$A,$B$4,Raw!$G:$G,Month!DG$5,Raw!$E:$E,Month!$A27))))</f>
        <v>0</v>
      </c>
      <c r="DH27" s="58">
        <f>IF($B27="","",IF($C27="Region",SUMIFS(Raw!$H:$H,Raw!$A:$A,$B$4,Raw!$G:$G,Month!DH$5,Raw!#REF!,Month!$A27),IF($C27="Provider",SUMIFS(Raw!$H:$H,Raw!$A:$A,$B$4,Raw!$G:$G,Month!DH$5,Raw!$C:$C,Month!$A27),SUMIFS(Raw!$H:$H,Raw!$A:$A,$B$4,Raw!$G:$G,Month!DH$5,Raw!$E:$E,Month!$A27))))</f>
        <v>0</v>
      </c>
      <c r="DI27" s="58">
        <f>IF($B27="","",IF($C27="Region",SUMIFS(Raw!$H:$H,Raw!$A:$A,$B$4,Raw!$G:$G,Month!DI$5,Raw!#REF!,Month!$A27),IF($C27="Provider",SUMIFS(Raw!$H:$H,Raw!$A:$A,$B$4,Raw!$G:$G,Month!DI$5,Raw!$C:$C,Month!$A27),SUMIFS(Raw!$H:$H,Raw!$A:$A,$B$4,Raw!$G:$G,Month!DI$5,Raw!$E:$E,Month!$A27))))</f>
        <v>20</v>
      </c>
      <c r="DJ27" s="58">
        <f>IF($B27="","",IF($C27="Region",SUMIFS(Raw!$H:$H,Raw!$A:$A,$B$4,Raw!$G:$G,Month!DJ$5,Raw!#REF!,Month!$A27),IF($C27="Provider",SUMIFS(Raw!$H:$H,Raw!$A:$A,$B$4,Raw!$G:$G,Month!DJ$5,Raw!$C:$C,Month!$A27),SUMIFS(Raw!$H:$H,Raw!$A:$A,$B$4,Raw!$G:$G,Month!DJ$5,Raw!$E:$E,Month!$A27))))</f>
        <v>15</v>
      </c>
      <c r="DK27" s="58">
        <f>IF($B27="","",IF($C27="Region",SUMIFS(Raw!$H:$H,Raw!$A:$A,$B$4,Raw!$G:$G,Month!DK$5,Raw!#REF!,Month!$A27),IF($C27="Provider",SUMIFS(Raw!$H:$H,Raw!$A:$A,$B$4,Raw!$G:$G,Month!DK$5,Raw!$C:$C,Month!$A27),SUMIFS(Raw!$H:$H,Raw!$A:$A,$B$4,Raw!$G:$G,Month!DK$5,Raw!$E:$E,Month!$A27))))</f>
        <v>2</v>
      </c>
      <c r="DL27" s="58">
        <f>IF($B27="","",IF($C27="Region",SUMIFS(Raw!$H:$H,Raw!$A:$A,$B$4,Raw!$G:$G,Month!DL$5,Raw!#REF!,Month!$A27),IF($C27="Provider",SUMIFS(Raw!$H:$H,Raw!$A:$A,$B$4,Raw!$G:$G,Month!DL$5,Raw!$C:$C,Month!$A27),SUMIFS(Raw!$H:$H,Raw!$A:$A,$B$4,Raw!$G:$G,Month!DL$5,Raw!$E:$E,Month!$A27))))</f>
        <v>0</v>
      </c>
      <c r="DM27" s="58">
        <f>IF($B27="","",IF($C27="Region",SUMIFS(Raw!$H:$H,Raw!$A:$A,$B$4,Raw!$G:$G,Month!DM$5,Raw!#REF!,Month!$A27),IF($C27="Provider",SUMIFS(Raw!$H:$H,Raw!$A:$A,$B$4,Raw!$G:$G,Month!DM$5,Raw!$C:$C,Month!$A27),SUMIFS(Raw!$H:$H,Raw!$A:$A,$B$4,Raw!$G:$G,Month!DM$5,Raw!$E:$E,Month!$A27))))</f>
        <v>0</v>
      </c>
      <c r="DN27" s="58">
        <f>IF($B27="","",IF($C27="Region",SUMIFS(Raw!$H:$H,Raw!$A:$A,$B$4,Raw!$G:$G,Month!DN$5,Raw!#REF!,Month!$A27),IF($C27="Provider",SUMIFS(Raw!$H:$H,Raw!$A:$A,$B$4,Raw!$G:$G,Month!DN$5,Raw!$C:$C,Month!$A27),SUMIFS(Raw!$H:$H,Raw!$A:$A,$B$4,Raw!$G:$G,Month!DN$5,Raw!$E:$E,Month!$A27))))</f>
        <v>0</v>
      </c>
    </row>
    <row r="28" spans="1:118" ht="14.5" x14ac:dyDescent="0.25">
      <c r="A28" s="5" t="str">
        <f>IF(Refs!A22="","",Refs!A22)</f>
        <v>8J296</v>
      </c>
      <c r="B28" s="23" t="str">
        <f>IF(Refs!B22="","",Refs!B22)</f>
        <v>Medvivo</v>
      </c>
      <c r="C28" s="13" t="str">
        <f>IF(Refs!D22="","",Refs!D22)</f>
        <v>Provider</v>
      </c>
      <c r="D28" s="58">
        <f>IF($B28="","",IF($C28="Region",SUMIFS(Raw!$H:$H,Raw!$A:$A,$B$4,Raw!$G:$G,Month!D$5,Raw!#REF!,Month!$A28),IF($C28="Provider",SUMIFS(Raw!$H:$H,Raw!$A:$A,$B$4,Raw!$G:$G,Month!D$5,Raw!$C:$C,Month!$A28),SUMIFS(Raw!$H:$H,Raw!$A:$A,$B$4,Raw!$G:$G,Month!D$5,Raw!$E:$E,Month!$A28))))</f>
        <v>40862</v>
      </c>
      <c r="E28" s="58">
        <f>IF($B28="","",IF($C28="Region",SUMIFS(Raw!$H:$H,Raw!$A:$A,$B$4,Raw!$G:$G,Month!E$5,Raw!#REF!,Month!$A28),IF($C28="Provider",SUMIFS(Raw!$H:$H,Raw!$A:$A,$B$4,Raw!$G:$G,Month!E$5,Raw!$C:$C,Month!$A28),SUMIFS(Raw!$H:$H,Raw!$A:$A,$B$4,Raw!$G:$G,Month!E$5,Raw!$E:$E,Month!$A28))))</f>
        <v>40862</v>
      </c>
      <c r="F28" s="58">
        <f>IF($B28="","",IF($C28="Region",SUMIFS(Raw!$H:$H,Raw!$A:$A,$B$4,Raw!$G:$G,Month!F$5,Raw!#REF!,Month!$A28),IF($C28="Provider",SUMIFS(Raw!$H:$H,Raw!$A:$A,$B$4,Raw!$G:$G,Month!F$5,Raw!$C:$C,Month!$A28),SUMIFS(Raw!$H:$H,Raw!$A:$A,$B$4,Raw!$G:$G,Month!F$5,Raw!$E:$E,Month!$A28))))</f>
        <v>34971</v>
      </c>
      <c r="G28" s="58">
        <f>IF($B28="","",IF($C28="Region",SUMIFS(Raw!$H:$H,Raw!$A:$A,$B$4,Raw!$G:$G,Month!G$5,Raw!#REF!,Month!$A28),IF($C28="Provider",SUMIFS(Raw!$H:$H,Raw!$A:$A,$B$4,Raw!$G:$G,Month!G$5,Raw!$C:$C,Month!$A28),SUMIFS(Raw!$H:$H,Raw!$A:$A,$B$4,Raw!$G:$G,Month!G$5,Raw!$E:$E,Month!$A28))))</f>
        <v>2785</v>
      </c>
      <c r="H28" s="58">
        <f>IF($B28="","",IF($C28="Region",SUMIFS(Raw!$H:$H,Raw!$A:$A,$B$4,Raw!$G:$G,Month!H$5,Raw!#REF!,Month!$A28),IF($C28="Provider",SUMIFS(Raw!$H:$H,Raw!$A:$A,$B$4,Raw!$G:$G,Month!H$5,Raw!$C:$C,Month!$A28),SUMIFS(Raw!$H:$H,Raw!$A:$A,$B$4,Raw!$G:$G,Month!H$5,Raw!$E:$E,Month!$A28))))</f>
        <v>6451</v>
      </c>
      <c r="I28" s="58">
        <f>IF($B28="","",IF($C28="Region",SUMIFS(Raw!$H:$H,Raw!$A:$A,$B$4,Raw!$G:$G,Month!I$5,Raw!#REF!,Month!$A28),IF($C28="Provider",SUMIFS(Raw!$H:$H,Raw!$A:$A,$B$4,Raw!$G:$G,Month!I$5,Raw!$C:$C,Month!$A28),SUMIFS(Raw!$H:$H,Raw!$A:$A,$B$4,Raw!$G:$G,Month!I$5,Raw!$E:$E,Month!$A28))))</f>
        <v>104</v>
      </c>
      <c r="J28" s="58">
        <f>IF($B28="","",IF($C28="Region",SUMIFS(Raw!$H:$H,Raw!$A:$A,$B$4,Raw!$G:$G,Month!J$5,Raw!#REF!,Month!$A28),IF($C28="Provider",SUMIFS(Raw!$H:$H,Raw!$A:$A,$B$4,Raw!$G:$G,Month!J$5,Raw!$C:$C,Month!$A28),SUMIFS(Raw!$H:$H,Raw!$A:$A,$B$4,Raw!$G:$G,Month!J$5,Raw!$E:$E,Month!$A28))))</f>
        <v>25870</v>
      </c>
      <c r="K28" s="58">
        <f>IF($B28="","",IF($C28="Region",SUMIFS(Raw!$H:$H,Raw!$A:$A,$B$4,Raw!$G:$G,Month!K$5,Raw!#REF!,Month!$A28),IF($C28="Provider",SUMIFS(Raw!$H:$H,Raw!$A:$A,$B$4,Raw!$G:$G,Month!K$5,Raw!$C:$C,Month!$A28),SUMIFS(Raw!$H:$H,Raw!$A:$A,$B$4,Raw!$G:$G,Month!K$5,Raw!$E:$E,Month!$A28))))</f>
        <v>5891</v>
      </c>
      <c r="L28" s="58">
        <f>IF($B28="","",IF($C28="Region",SUMIFS(Raw!$H:$H,Raw!$A:$A,$B$4,Raw!$G:$G,Month!L$5,Raw!#REF!,Month!$A28),IF($C28="Provider",SUMIFS(Raw!$H:$H,Raw!$A:$A,$B$4,Raw!$G:$G,Month!L$5,Raw!$C:$C,Month!$A28),SUMIFS(Raw!$H:$H,Raw!$A:$A,$B$4,Raw!$G:$G,Month!L$5,Raw!$E:$E,Month!$A28))))</f>
        <v>3275</v>
      </c>
      <c r="M28" s="58">
        <f>IF($B28="","",IF($C28="Region",SUMIFS(Raw!$H:$H,Raw!$A:$A,$B$4,Raw!$G:$G,Month!M$5,Raw!#REF!,Month!$A28),IF($C28="Provider",SUMIFS(Raw!$H:$H,Raw!$A:$A,$B$4,Raw!$G:$G,Month!M$5,Raw!$C:$C,Month!$A28),SUMIFS(Raw!$H:$H,Raw!$A:$A,$B$4,Raw!$G:$G,Month!M$5,Raw!$E:$E,Month!$A28))))</f>
        <v>679</v>
      </c>
      <c r="N28" s="58">
        <f>IF($B28="","",IF($C28="Region",SUMIFS(Raw!$H:$H,Raw!$A:$A,$B$4,Raw!$G:$G,Month!N$5,Raw!#REF!,Month!$A28),IF($C28="Provider",SUMIFS(Raw!$H:$H,Raw!$A:$A,$B$4,Raw!$G:$G,Month!N$5,Raw!$C:$C,Month!$A28),SUMIFS(Raw!$H:$H,Raw!$A:$A,$B$4,Raw!$G:$G,Month!N$5,Raw!$E:$E,Month!$A28))))</f>
        <v>1937</v>
      </c>
      <c r="O28" s="58">
        <f>IF($B28="","",IF($C28="Region",SUMIFS(Raw!$H:$H,Raw!$A:$A,$B$4,Raw!$G:$G,Month!O$5,Raw!#REF!,Month!$A28),IF($C28="Provider",SUMIFS(Raw!$H:$H,Raw!$A:$A,$B$4,Raw!$G:$G,Month!O$5,Raw!$C:$C,Month!$A28),SUMIFS(Raw!$H:$H,Raw!$A:$A,$B$4,Raw!$G:$G,Month!O$5,Raw!$E:$E,Month!$A28))))</f>
        <v>4721455</v>
      </c>
      <c r="P28" s="201"/>
      <c r="Q28" s="201"/>
      <c r="R28" s="58">
        <f>IF($B28="","",IF($C28="Region",SUMIFS(Raw!$H:$H,Raw!$A:$A,$B$4,Raw!$G:$G,Month!R$5,Raw!#REF!,Month!$A28),IF($C28="Provider",SUMIFS(Raw!$H:$H,Raw!$A:$A,$B$4,Raw!$G:$G,Month!R$5,Raw!$C:$C,Month!$A28),SUMIFS(Raw!$H:$H,Raw!$A:$A,$B$4,Raw!$G:$G,Month!R$5,Raw!$E:$E,Month!$A28))))</f>
        <v>397741</v>
      </c>
      <c r="S28" s="58">
        <f>IF($B28="","",IF($C28="Region",SUMIFS(Raw!$H:$H,Raw!$A:$A,$B$4,Raw!$G:$G,Month!S$5,Raw!#REF!,Month!$A28),IF($C28="Provider",SUMIFS(Raw!$H:$H,Raw!$A:$A,$B$4,Raw!$G:$G,Month!S$5,Raw!$C:$C,Month!$A28),SUMIFS(Raw!$H:$H,Raw!$A:$A,$B$4,Raw!$G:$G,Month!S$5,Raw!$E:$E,Month!$A28))))</f>
        <v>19046</v>
      </c>
      <c r="T28" s="58">
        <f>IF($B28="","",IF($C28="Region",SUMIFS(Raw!$H:$H,Raw!$A:$A,$B$4,Raw!$G:$G,Month!T$5,Raw!#REF!,Month!$A28),IF($C28="Provider",SUMIFS(Raw!$H:$H,Raw!$A:$A,$B$4,Raw!$G:$G,Month!T$5,Raw!$C:$C,Month!$A28),SUMIFS(Raw!$H:$H,Raw!$A:$A,$B$4,Raw!$G:$G,Month!T$5,Raw!$E:$E,Month!$A28))))</f>
        <v>124996860</v>
      </c>
      <c r="U28" s="58">
        <f>IF($B28="","",IF($C28="Region",SUMIFS(Raw!$H:$H,Raw!$A:$A,$B$4,Raw!$G:$G,Month!U$5,Raw!#REF!,Month!$A28),IF($C28="Provider",SUMIFS(Raw!$H:$H,Raw!$A:$A,$B$4,Raw!$G:$G,Month!U$5,Raw!$C:$C,Month!$A28),SUMIFS(Raw!$H:$H,Raw!$A:$A,$B$4,Raw!$G:$G,Month!U$5,Raw!$E:$E,Month!$A28))))</f>
        <v>29744</v>
      </c>
      <c r="V28" s="58">
        <f>IF($B28="","",IF($C28="Region",SUMIFS(Raw!$H:$H,Raw!$A:$A,$B$4,Raw!$G:$G,Month!V$5,Raw!#REF!,Month!$A28),IF($C28="Provider",SUMIFS(Raw!$H:$H,Raw!$A:$A,$B$4,Raw!$G:$G,Month!V$5,Raw!$C:$C,Month!$A28),SUMIFS(Raw!$H:$H,Raw!$A:$A,$B$4,Raw!$G:$G,Month!V$5,Raw!$E:$E,Month!$A28))))</f>
        <v>0</v>
      </c>
      <c r="W28" s="58">
        <f>IF($B28="","",IF($C28="Region",SUMIFS(Raw!$H:$H,Raw!$A:$A,$B$4,Raw!$G:$G,Month!W$5,Raw!#REF!,Month!$A28),IF($C28="Provider",SUMIFS(Raw!$H:$H,Raw!$A:$A,$B$4,Raw!$G:$G,Month!W$5,Raw!$C:$C,Month!$A28),SUMIFS(Raw!$H:$H,Raw!$A:$A,$B$4,Raw!$G:$G,Month!W$5,Raw!$E:$E,Month!$A28))))</f>
        <v>9360</v>
      </c>
      <c r="X28" s="58">
        <f>IF($B28="","",IF($C28="Region",SUMIFS(Raw!$H:$H,Raw!$A:$A,$B$4,Raw!$G:$G,Month!X$5,Raw!#REF!,Month!$A28),IF($C28="Provider",SUMIFS(Raw!$H:$H,Raw!$A:$A,$B$4,Raw!$G:$G,Month!X$5,Raw!$C:$C,Month!$A28),SUMIFS(Raw!$H:$H,Raw!$A:$A,$B$4,Raw!$G:$G,Month!X$5,Raw!$E:$E,Month!$A28))))</f>
        <v>9422</v>
      </c>
      <c r="Y28" s="58">
        <f>IF($B28="","",IF($C28="Region",SUMIFS(Raw!$H:$H,Raw!$A:$A,$B$4,Raw!$G:$G,Month!Y$5,Raw!#REF!,Month!$A28),IF($C28="Provider",SUMIFS(Raw!$H:$H,Raw!$A:$A,$B$4,Raw!$G:$G,Month!Y$5,Raw!$C:$C,Month!$A28),SUMIFS(Raw!$H:$H,Raw!$A:$A,$B$4,Raw!$G:$G,Month!Y$5,Raw!$E:$E,Month!$A28))))</f>
        <v>10955</v>
      </c>
      <c r="Z28" s="58">
        <f>IF($B28="","",IF($C28="Region",SUMIFS(Raw!$H:$H,Raw!$A:$A,$B$4,Raw!$G:$G,Month!Z$5,Raw!#REF!,Month!$A28),IF($C28="Provider",SUMIFS(Raw!$H:$H,Raw!$A:$A,$B$4,Raw!$G:$G,Month!Z$5,Raw!$C:$C,Month!$A28),SUMIFS(Raw!$H:$H,Raw!$A:$A,$B$4,Raw!$G:$G,Month!Z$5,Raw!$E:$E,Month!$A28))))</f>
        <v>7</v>
      </c>
      <c r="AA28" s="58">
        <f>IF($B28="","",IF($C28="Region",SUMIFS(Raw!$H:$H,Raw!$A:$A,$B$4,Raw!$G:$G,Month!AA$5,Raw!#REF!,Month!$A28),IF($C28="Provider",SUMIFS(Raw!$H:$H,Raw!$A:$A,$B$4,Raw!$G:$G,Month!AA$5,Raw!$C:$C,Month!$A28),SUMIFS(Raw!$H:$H,Raw!$A:$A,$B$4,Raw!$G:$G,Month!AA$5,Raw!$E:$E,Month!$A28))))</f>
        <v>20777</v>
      </c>
      <c r="AB28" s="58">
        <f>IF($B28="","",IF($C28="Region",SUMIFS(Raw!$H:$H,Raw!$A:$A,$B$4,Raw!$G:$G,Month!AB$5,Raw!#REF!,Month!$A28),IF($C28="Provider",SUMIFS(Raw!$H:$H,Raw!$A:$A,$B$4,Raw!$G:$G,Month!AB$5,Raw!$C:$C,Month!$A28),SUMIFS(Raw!$H:$H,Raw!$A:$A,$B$4,Raw!$G:$G,Month!AB$5,Raw!$E:$E,Month!$A28))))</f>
        <v>18524</v>
      </c>
      <c r="AC28" s="58">
        <f>IF($B28="","",IF($C28="Region",SUMIFS(Raw!$H:$H,Raw!$A:$A,$B$4,Raw!$G:$G,Month!AC$5,Raw!#REF!,Month!$A28),IF($C28="Provider",SUMIFS(Raw!$H:$H,Raw!$A:$A,$B$4,Raw!$G:$G,Month!AC$5,Raw!$C:$C,Month!$A28),SUMIFS(Raw!$H:$H,Raw!$A:$A,$B$4,Raw!$G:$G,Month!AC$5,Raw!$E:$E,Month!$A28))))</f>
        <v>0</v>
      </c>
      <c r="AD28" s="58">
        <f>IF($B28="","",IF($C28="Region",SUMIFS(Raw!$H:$H,Raw!$A:$A,$B$4,Raw!$G:$G,Month!AD$5,Raw!#REF!,Month!$A28),IF($C28="Provider",SUMIFS(Raw!$H:$H,Raw!$A:$A,$B$4,Raw!$G:$G,Month!AD$5,Raw!$C:$C,Month!$A28),SUMIFS(Raw!$H:$H,Raw!$A:$A,$B$4,Raw!$G:$G,Month!AD$5,Raw!$E:$E,Month!$A28))))</f>
        <v>0</v>
      </c>
      <c r="AE28" s="58">
        <f>IF($B28="","",IF($C28="Region",SUMIFS(Raw!$H:$H,Raw!$A:$A,$B$4,Raw!$G:$G,Month!AE$5,Raw!#REF!,Month!$A28),IF($C28="Provider",SUMIFS(Raw!$H:$H,Raw!$A:$A,$B$4,Raw!$G:$G,Month!AE$5,Raw!$C:$C,Month!$A28),SUMIFS(Raw!$H:$H,Raw!$A:$A,$B$4,Raw!$G:$G,Month!AE$5,Raw!$E:$E,Month!$A28))))</f>
        <v>1713</v>
      </c>
      <c r="AF28" s="58">
        <f>IF($B28="","",IF($C28="Region",SUMIFS(Raw!$H:$H,Raw!$A:$A,$B$4,Raw!$G:$G,Month!AF$5,Raw!#REF!,Month!$A28),IF($C28="Provider",SUMIFS(Raw!$H:$H,Raw!$A:$A,$B$4,Raw!$G:$G,Month!AF$5,Raw!$C:$C,Month!$A28),SUMIFS(Raw!$H:$H,Raw!$A:$A,$B$4,Raw!$G:$G,Month!AF$5,Raw!$E:$E,Month!$A28))))</f>
        <v>0</v>
      </c>
      <c r="AG28" s="58">
        <f>IF($B28="","",IF($C28="Region",SUMIFS(Raw!$H:$H,Raw!$A:$A,$B$4,Raw!$G:$G,Month!AG$5,Raw!#REF!,Month!$A28),IF($C28="Provider",SUMIFS(Raw!$H:$H,Raw!$A:$A,$B$4,Raw!$G:$G,Month!AG$5,Raw!$C:$C,Month!$A28),SUMIFS(Raw!$H:$H,Raw!$A:$A,$B$4,Raw!$G:$G,Month!AG$5,Raw!$E:$E,Month!$A28))))</f>
        <v>0</v>
      </c>
      <c r="AH28" s="58">
        <f>IF($B28="","",IF($C28="Region",SUMIFS(Raw!$H:$H,Raw!$A:$A,$B$4,Raw!$G:$G,Month!AH$5,Raw!#REF!,Month!$A28),IF($C28="Provider",SUMIFS(Raw!$H:$H,Raw!$A:$A,$B$4,Raw!$G:$G,Month!AH$5,Raw!$C:$C,Month!$A28),SUMIFS(Raw!$H:$H,Raw!$A:$A,$B$4,Raw!$G:$G,Month!AH$5,Raw!$E:$E,Month!$A28))))</f>
        <v>540</v>
      </c>
      <c r="AI28" s="58">
        <f>IF($B28="","",IF($C28="Region",SUMIFS(Raw!$H:$H,Raw!$A:$A,$B$4,Raw!$G:$G,Month!AI$5,Raw!#REF!,Month!$A28),IF($C28="Provider",SUMIFS(Raw!$H:$H,Raw!$A:$A,$B$4,Raw!$G:$G,Month!AI$5,Raw!$C:$C,Month!$A28),SUMIFS(Raw!$H:$H,Raw!$A:$A,$B$4,Raw!$G:$G,Month!AI$5,Raw!$E:$E,Month!$A28))))</f>
        <v>0</v>
      </c>
      <c r="AJ28" s="58">
        <f>IF($B28="","",IF($C28="Region",SUMIFS(Raw!$H:$H,Raw!$A:$A,$B$4,Raw!$G:$G,Month!AJ$5,Raw!#REF!,Month!$A28),IF($C28="Provider",SUMIFS(Raw!$H:$H,Raw!$A:$A,$B$4,Raw!$G:$G,Month!AJ$5,Raw!$C:$C,Month!$A28),SUMIFS(Raw!$H:$H,Raw!$A:$A,$B$4,Raw!$G:$G,Month!AJ$5,Raw!$E:$E,Month!$A28))))</f>
        <v>1004</v>
      </c>
      <c r="AK28" s="58">
        <f>IF($B28="","",IF($C28="Region",SUMIFS(Raw!$H:$H,Raw!$A:$A,$B$4,Raw!$G:$G,Month!AK$5,Raw!#REF!,Month!$A28),IF($C28="Provider",SUMIFS(Raw!$H:$H,Raw!$A:$A,$B$4,Raw!$G:$G,Month!AK$5,Raw!$C:$C,Month!$A28),SUMIFS(Raw!$H:$H,Raw!$A:$A,$B$4,Raw!$G:$G,Month!AK$5,Raw!$E:$E,Month!$A28))))</f>
        <v>773</v>
      </c>
      <c r="AL28" s="58">
        <f>IF($B28="","",IF($C28="Region",SUMIFS(Raw!$H:$H,Raw!$A:$A,$B$4,Raw!$G:$G,Month!AL$5,Raw!#REF!,Month!$A28),IF($C28="Provider",SUMIFS(Raw!$H:$H,Raw!$A:$A,$B$4,Raw!$G:$G,Month!AL$5,Raw!$C:$C,Month!$A28),SUMIFS(Raw!$H:$H,Raw!$A:$A,$B$4,Raw!$G:$G,Month!AL$5,Raw!$E:$E,Month!$A28))))</f>
        <v>0</v>
      </c>
      <c r="AM28" s="58">
        <f>IF($B28="","",IF($C28="Region",SUMIFS(Raw!$H:$H,Raw!$A:$A,$B$4,Raw!$G:$G,Month!AM$5,Raw!#REF!,Month!$A28),IF($C28="Provider",SUMIFS(Raw!$H:$H,Raw!$A:$A,$B$4,Raw!$G:$G,Month!AM$5,Raw!$C:$C,Month!$A28),SUMIFS(Raw!$H:$H,Raw!$A:$A,$B$4,Raw!$G:$G,Month!AM$5,Raw!$E:$E,Month!$A28))))</f>
        <v>5610</v>
      </c>
      <c r="AN28" s="58">
        <f>IF($B28="","",IF($C28="Region",SUMIFS(Raw!$H:$H,Raw!$A:$A,$B$4,Raw!$G:$G,Month!AN$5,Raw!#REF!,Month!$A28),IF($C28="Provider",SUMIFS(Raw!$H:$H,Raw!$A:$A,$B$4,Raw!$G:$G,Month!AN$5,Raw!$C:$C,Month!$A28),SUMIFS(Raw!$H:$H,Raw!$A:$A,$B$4,Raw!$G:$G,Month!AN$5,Raw!$E:$E,Month!$A28))))</f>
        <v>3066</v>
      </c>
      <c r="AO28" s="58">
        <f>IF($B28="","",IF($C28="Region",SUMIFS(Raw!$H:$H,Raw!$A:$A,$B$4,Raw!$G:$G,Month!AO$5,Raw!#REF!,Month!$A28),IF($C28="Provider",SUMIFS(Raw!$H:$H,Raw!$A:$A,$B$4,Raw!$G:$G,Month!AO$5,Raw!$C:$C,Month!$A28),SUMIFS(Raw!$H:$H,Raw!$A:$A,$B$4,Raw!$G:$G,Month!AO$5,Raw!$E:$E,Month!$A28))))</f>
        <v>8183</v>
      </c>
      <c r="AP28" s="58">
        <f>IF($B28="","",IF($C28="Region",SUMIFS(Raw!$H:$H,Raw!$A:$A,$B$4,Raw!$G:$G,Month!AP$5,Raw!#REF!,Month!$A28),IF($C28="Provider",SUMIFS(Raw!$H:$H,Raw!$A:$A,$B$4,Raw!$G:$G,Month!AP$5,Raw!$C:$C,Month!$A28),SUMIFS(Raw!$H:$H,Raw!$A:$A,$B$4,Raw!$G:$G,Month!AP$5,Raw!$E:$E,Month!$A28))))</f>
        <v>4894</v>
      </c>
      <c r="AQ28" s="58">
        <f>IF($B28="","",IF($C28="Region",SUMIFS(Raw!$H:$H,Raw!$A:$A,$B$4,Raw!$G:$G,Month!AQ$5,Raw!#REF!,Month!$A28),IF($C28="Provider",SUMIFS(Raw!$H:$H,Raw!$A:$A,$B$4,Raw!$G:$G,Month!AQ$5,Raw!$C:$C,Month!$A28),SUMIFS(Raw!$H:$H,Raw!$A:$A,$B$4,Raw!$G:$G,Month!AQ$5,Raw!$E:$E,Month!$A28))))</f>
        <v>8318</v>
      </c>
      <c r="AR28" s="58">
        <f>IF($B28="","",IF($C28="Region",SUMIFS(Raw!$H:$H,Raw!$A:$A,$B$4,Raw!$G:$G,Month!AR$5,Raw!#REF!,Month!$A28),IF($C28="Provider",SUMIFS(Raw!$H:$H,Raw!$A:$A,$B$4,Raw!$G:$G,Month!AR$5,Raw!$C:$C,Month!$A28),SUMIFS(Raw!$H:$H,Raw!$A:$A,$B$4,Raw!$G:$G,Month!AR$5,Raw!$E:$E,Month!$A28))))</f>
        <v>5620</v>
      </c>
      <c r="AS28" s="58">
        <f>IF($B28="","",IF($C28="Region",SUMIFS(Raw!$H:$H,Raw!$A:$A,$B$4,Raw!$G:$G,Month!AS$5,Raw!#REF!,Month!$A28),IF($C28="Provider",SUMIFS(Raw!$H:$H,Raw!$A:$A,$B$4,Raw!$G:$G,Month!AS$5,Raw!$C:$C,Month!$A28),SUMIFS(Raw!$H:$H,Raw!$A:$A,$B$4,Raw!$G:$G,Month!AS$5,Raw!$E:$E,Month!$A28))))</f>
        <v>1014</v>
      </c>
      <c r="AT28" s="58">
        <f>IF($B28="","",IF($C28="Region",SUMIFS(Raw!$H:$H,Raw!$A:$A,$B$4,Raw!$G:$G,Month!AT$5,Raw!#REF!,Month!$A28),IF($C28="Provider",SUMIFS(Raw!$H:$H,Raw!$A:$A,$B$4,Raw!$G:$G,Month!AT$5,Raw!$C:$C,Month!$A28),SUMIFS(Raw!$H:$H,Raw!$A:$A,$B$4,Raw!$G:$G,Month!AT$5,Raw!$E:$E,Month!$A28))))</f>
        <v>29744</v>
      </c>
      <c r="AU28" s="58">
        <f>IF($B28="","",IF($C28="Region",SUMIFS(Raw!$H:$H,Raw!$A:$A,$B$4,Raw!$G:$G,Month!AU$5,Raw!#REF!,Month!$A28),IF($C28="Provider",SUMIFS(Raw!$H:$H,Raw!$A:$A,$B$4,Raw!$G:$G,Month!AU$5,Raw!$C:$C,Month!$A28),SUMIFS(Raw!$H:$H,Raw!$A:$A,$B$4,Raw!$G:$G,Month!AU$5,Raw!$E:$E,Month!$A28))))</f>
        <v>3561</v>
      </c>
      <c r="AV28" s="58">
        <f>IF($B28="","",IF($C28="Region",SUMIFS(Raw!$H:$H,Raw!$A:$A,$B$4,Raw!$G:$G,Month!AV$5,Raw!#REF!,Month!$A28),IF($C28="Provider",SUMIFS(Raw!$H:$H,Raw!$A:$A,$B$4,Raw!$G:$G,Month!AV$5,Raw!$C:$C,Month!$A28),SUMIFS(Raw!$H:$H,Raw!$A:$A,$B$4,Raw!$G:$G,Month!AV$5,Raw!$E:$E,Month!$A28))))</f>
        <v>3463</v>
      </c>
      <c r="AW28" s="58">
        <f>IF($B28="","",IF($C28="Region",SUMIFS(Raw!$H:$H,Raw!$A:$A,$B$4,Raw!$G:$G,Month!AW$5,Raw!#REF!,Month!$A28),IF($C28="Provider",SUMIFS(Raw!$H:$H,Raw!$A:$A,$B$4,Raw!$G:$G,Month!AW$5,Raw!$C:$C,Month!$A28),SUMIFS(Raw!$H:$H,Raw!$A:$A,$B$4,Raw!$G:$G,Month!AW$5,Raw!$E:$E,Month!$A28))))</f>
        <v>468</v>
      </c>
      <c r="AX28" s="58">
        <f>IF($B28="","",IF($C28="Region",SUMIFS(Raw!$H:$H,Raw!$A:$A,$B$4,Raw!$G:$G,Month!AX$5,Raw!#REF!,Month!$A28),IF($C28="Provider",SUMIFS(Raw!$H:$H,Raw!$A:$A,$B$4,Raw!$G:$G,Month!AX$5,Raw!$C:$C,Month!$A28),SUMIFS(Raw!$H:$H,Raw!$A:$A,$B$4,Raw!$G:$G,Month!AX$5,Raw!$E:$E,Month!$A28))))</f>
        <v>0</v>
      </c>
      <c r="AY28" s="58">
        <f>IF($B28="","",IF($C28="Region",SUMIFS(Raw!$H:$H,Raw!$A:$A,$B$4,Raw!$G:$G,Month!AY$5,Raw!#REF!,Month!$A28),IF($C28="Provider",SUMIFS(Raw!$H:$H,Raw!$A:$A,$B$4,Raw!$G:$G,Month!AY$5,Raw!$C:$C,Month!$A28),SUMIFS(Raw!$H:$H,Raw!$A:$A,$B$4,Raw!$G:$G,Month!AY$5,Raw!$E:$E,Month!$A28))))</f>
        <v>7839</v>
      </c>
      <c r="AZ28" s="58">
        <f>IF($B28="","",IF($C28="Region",SUMIFS(Raw!$H:$H,Raw!$A:$A,$B$4,Raw!$G:$G,Month!AZ$5,Raw!#REF!,Month!$A28),IF($C28="Provider",SUMIFS(Raw!$H:$H,Raw!$A:$A,$B$4,Raw!$G:$G,Month!AZ$5,Raw!$C:$C,Month!$A28),SUMIFS(Raw!$H:$H,Raw!$A:$A,$B$4,Raw!$G:$G,Month!AZ$5,Raw!$E:$E,Month!$A28))))</f>
        <v>2255</v>
      </c>
      <c r="BA28" s="58">
        <f>IF($B28="","",IF($C28="Region",SUMIFS(Raw!$H:$H,Raw!$A:$A,$B$4,Raw!$G:$G,Month!BA$5,Raw!#REF!,Month!$A28),IF($C28="Provider",SUMIFS(Raw!$H:$H,Raw!$A:$A,$B$4,Raw!$G:$G,Month!BA$5,Raw!$C:$C,Month!$A28),SUMIFS(Raw!$H:$H,Raw!$A:$A,$B$4,Raw!$G:$G,Month!BA$5,Raw!$E:$E,Month!$A28))))</f>
        <v>1000</v>
      </c>
      <c r="BB28" s="58">
        <f>IF($B28="","",IF($C28="Region",SUMIFS(Raw!$H:$H,Raw!$A:$A,$B$4,Raw!$G:$G,Month!BB$5,Raw!#REF!,Month!$A28),IF($C28="Provider",SUMIFS(Raw!$H:$H,Raw!$A:$A,$B$4,Raw!$G:$G,Month!BB$5,Raw!$C:$C,Month!$A28),SUMIFS(Raw!$H:$H,Raw!$A:$A,$B$4,Raw!$G:$G,Month!BB$5,Raw!$E:$E,Month!$A28))))</f>
        <v>332</v>
      </c>
      <c r="BC28" s="58">
        <f>IF($B28="","",IF($C28="Region",SUMIFS(Raw!$H:$H,Raw!$A:$A,$B$4,Raw!$G:$G,Month!BC$5,Raw!#REF!,Month!$A28),IF($C28="Provider",SUMIFS(Raw!$H:$H,Raw!$A:$A,$B$4,Raw!$G:$G,Month!BC$5,Raw!$C:$C,Month!$A28),SUMIFS(Raw!$H:$H,Raw!$A:$A,$B$4,Raw!$G:$G,Month!BC$5,Raw!$E:$E,Month!$A28))))</f>
        <v>1913</v>
      </c>
      <c r="BD28" s="58">
        <f>IF($B28="","",IF($C28="Region",SUMIFS(Raw!$H:$H,Raw!$A:$A,$B$4,Raw!$G:$G,Month!BD$5,Raw!#REF!,Month!$A28),IF($C28="Provider",SUMIFS(Raw!$H:$H,Raw!$A:$A,$B$4,Raw!$G:$G,Month!BD$5,Raw!$C:$C,Month!$A28),SUMIFS(Raw!$H:$H,Raw!$A:$A,$B$4,Raw!$G:$G,Month!BD$5,Raw!$E:$E,Month!$A28))))</f>
        <v>74</v>
      </c>
      <c r="BE28" s="58">
        <f>IF($B28="","",IF($C28="Region",SUMIFS(Raw!$H:$H,Raw!$A:$A,$B$4,Raw!$G:$G,Month!BE$5,Raw!#REF!,Month!$A28),IF($C28="Provider",SUMIFS(Raw!$H:$H,Raw!$A:$A,$B$4,Raw!$G:$G,Month!BE$5,Raw!$C:$C,Month!$A28),SUMIFS(Raw!$H:$H,Raw!$A:$A,$B$4,Raw!$G:$G,Month!BE$5,Raw!$E:$E,Month!$A28))))</f>
        <v>585</v>
      </c>
      <c r="BF28" s="58">
        <f>IF($B28="","",IF($C28="Region",SUMIFS(Raw!$H:$H,Raw!$A:$A,$B$4,Raw!$G:$G,Month!BF$5,Raw!#REF!,Month!$A28),IF($C28="Provider",SUMIFS(Raw!$H:$H,Raw!$A:$A,$B$4,Raw!$G:$G,Month!BF$5,Raw!$C:$C,Month!$A28),SUMIFS(Raw!$H:$H,Raw!$A:$A,$B$4,Raw!$G:$G,Month!BF$5,Raw!$E:$E,Month!$A28))))</f>
        <v>302</v>
      </c>
      <c r="BG28" s="58">
        <f>IF($B28="","",IF($C28="Region",SUMIFS(Raw!$H:$H,Raw!$A:$A,$B$4,Raw!$G:$G,Month!BG$5,Raw!#REF!,Month!$A28),IF($C28="Provider",SUMIFS(Raw!$H:$H,Raw!$A:$A,$B$4,Raw!$G:$G,Month!BG$5,Raw!$C:$C,Month!$A28),SUMIFS(Raw!$H:$H,Raw!$A:$A,$B$4,Raw!$G:$G,Month!BG$5,Raw!$E:$E,Month!$A28))))</f>
        <v>5623</v>
      </c>
      <c r="BH28" s="58">
        <f>IF($B28="","",IF($C28="Region",SUMIFS(Raw!$H:$H,Raw!$A:$A,$B$4,Raw!$G:$G,Month!BH$5,Raw!#REF!,Month!$A28),IF($C28="Provider",SUMIFS(Raw!$H:$H,Raw!$A:$A,$B$4,Raw!$G:$G,Month!BH$5,Raw!$C:$C,Month!$A28),SUMIFS(Raw!$H:$H,Raw!$A:$A,$B$4,Raw!$G:$G,Month!BH$5,Raw!$E:$E,Month!$A28))))</f>
        <v>5344</v>
      </c>
      <c r="BI28" s="58">
        <f>IF($B28="","",IF($C28="Region",SUMIFS(Raw!$H:$H,Raw!$A:$A,$B$4,Raw!$G:$G,Month!BI$5,Raw!#REF!,Month!$A28),IF($C28="Provider",SUMIFS(Raw!$H:$H,Raw!$A:$A,$B$4,Raw!$G:$G,Month!BI$5,Raw!$C:$C,Month!$A28),SUMIFS(Raw!$H:$H,Raw!$A:$A,$B$4,Raw!$G:$G,Month!BI$5,Raw!$E:$E,Month!$A28))))</f>
        <v>2797</v>
      </c>
      <c r="BJ28" s="58">
        <f>IF($B28="","",IF($C28="Region",SUMIFS(Raw!$H:$H,Raw!$A:$A,$B$4,Raw!$G:$G,Month!BJ$5,Raw!#REF!,Month!$A28),IF($C28="Provider",SUMIFS(Raw!$H:$H,Raw!$A:$A,$B$4,Raw!$G:$G,Month!BJ$5,Raw!$C:$C,Month!$A28),SUMIFS(Raw!$H:$H,Raw!$A:$A,$B$4,Raw!$G:$G,Month!BJ$5,Raw!$E:$E,Month!$A28))))</f>
        <v>2944</v>
      </c>
      <c r="BK28" s="58">
        <f>IF($B28="","",IF($C28="Region",SUMIFS(Raw!$H:$H,Raw!$A:$A,$B$4,Raw!$G:$G,Month!BK$5,Raw!#REF!,Month!$A28),IF($C28="Provider",SUMIFS(Raw!$H:$H,Raw!$A:$A,$B$4,Raw!$G:$G,Month!BK$5,Raw!$C:$C,Month!$A28),SUMIFS(Raw!$H:$H,Raw!$A:$A,$B$4,Raw!$G:$G,Month!BK$5,Raw!$E:$E,Month!$A28))))</f>
        <v>2691</v>
      </c>
      <c r="BL28" s="58">
        <f>IF($B28="","",IF($C28="Region",SUMIFS(Raw!$H:$H,Raw!$A:$A,$B$4,Raw!$G:$G,Month!BL$5,Raw!#REF!,Month!$A28),IF($C28="Provider",SUMIFS(Raw!$H:$H,Raw!$A:$A,$B$4,Raw!$G:$G,Month!BL$5,Raw!$C:$C,Month!$A28),SUMIFS(Raw!$H:$H,Raw!$A:$A,$B$4,Raw!$G:$G,Month!BL$5,Raw!$E:$E,Month!$A28))))</f>
        <v>1758</v>
      </c>
      <c r="BM28" s="58">
        <f>IF($B28="","",IF($C28="Region",SUMIFS(Raw!$H:$H,Raw!$A:$A,$B$4,Raw!$G:$G,Month!BM$5,Raw!#REF!,Month!$A28),IF($C28="Provider",SUMIFS(Raw!$H:$H,Raw!$A:$A,$B$4,Raw!$G:$G,Month!BM$5,Raw!$C:$C,Month!$A28),SUMIFS(Raw!$H:$H,Raw!$A:$A,$B$4,Raw!$G:$G,Month!BM$5,Raw!$E:$E,Month!$A28))))</f>
        <v>731</v>
      </c>
      <c r="BN28" s="58">
        <f>IF($B28="","",IF($C28="Region",SUMIFS(Raw!$H:$H,Raw!$A:$A,$B$4,Raw!$G:$G,Month!BN$5,Raw!#REF!,Month!$A28),IF($C28="Provider",SUMIFS(Raw!$H:$H,Raw!$A:$A,$B$4,Raw!$G:$G,Month!BN$5,Raw!$C:$C,Month!$A28),SUMIFS(Raw!$H:$H,Raw!$A:$A,$B$4,Raw!$G:$G,Month!BN$5,Raw!$E:$E,Month!$A28))))</f>
        <v>135</v>
      </c>
      <c r="BO28" s="58">
        <f>IF($B28="","",IF($C28="Region",SUMIFS(Raw!$H:$H,Raw!$A:$A,$B$4,Raw!$G:$G,Month!BO$5,Raw!#REF!,Month!$A28),IF($C28="Provider",SUMIFS(Raw!$H:$H,Raw!$A:$A,$B$4,Raw!$G:$G,Month!BO$5,Raw!$C:$C,Month!$A28),SUMIFS(Raw!$H:$H,Raw!$A:$A,$B$4,Raw!$G:$G,Month!BO$5,Raw!$E:$E,Month!$A28))))</f>
        <v>1694</v>
      </c>
      <c r="BP28" s="58">
        <f>IF($B28="","",IF($C28="Region",SUMIFS(Raw!$H:$H,Raw!$A:$A,$B$4,Raw!$G:$G,Month!BP$5,Raw!#REF!,Month!$A28),IF($C28="Provider",SUMIFS(Raw!$H:$H,Raw!$A:$A,$B$4,Raw!$G:$G,Month!BP$5,Raw!$C:$C,Month!$A28),SUMIFS(Raw!$H:$H,Raw!$A:$A,$B$4,Raw!$G:$G,Month!BP$5,Raw!$E:$E,Month!$A28))))</f>
        <v>76136</v>
      </c>
      <c r="BQ28" s="58">
        <f>IF($B28="","",IF($C28="Region",SUMIFS(Raw!$H:$H,Raw!$A:$A,$B$4,Raw!$G:$G,Month!BQ$5,Raw!#REF!,Month!$A28),IF($C28="Provider",SUMIFS(Raw!$H:$H,Raw!$A:$A,$B$4,Raw!$G:$G,Month!BQ$5,Raw!$C:$C,Month!$A28),SUMIFS(Raw!$H:$H,Raw!$A:$A,$B$4,Raw!$G:$G,Month!BQ$5,Raw!$E:$E,Month!$A28))))</f>
        <v>5214</v>
      </c>
      <c r="BR28" s="58">
        <f>IF($B28="","",IF($C28="Region",SUMIFS(Raw!$H:$H,Raw!$A:$A,$B$4,Raw!$G:$G,Month!BR$5,Raw!#REF!,Month!$A28),IF($C28="Provider",SUMIFS(Raw!$H:$H,Raw!$A:$A,$B$4,Raw!$G:$G,Month!BR$5,Raw!$C:$C,Month!$A28),SUMIFS(Raw!$H:$H,Raw!$A:$A,$B$4,Raw!$G:$G,Month!BR$5,Raw!$E:$E,Month!$A28))))</f>
        <v>4652</v>
      </c>
      <c r="BS28" s="58">
        <f>IF($B28="","",IF($C28="Region",SUMIFS(Raw!$H:$H,Raw!$A:$A,$B$4,Raw!$G:$G,Month!BS$5,Raw!#REF!,Month!$A28),IF($C28="Provider",SUMIFS(Raw!$H:$H,Raw!$A:$A,$B$4,Raw!$G:$G,Month!BS$5,Raw!$C:$C,Month!$A28),SUMIFS(Raw!$H:$H,Raw!$A:$A,$B$4,Raw!$G:$G,Month!BS$5,Raw!$E:$E,Month!$A28))))</f>
        <v>154</v>
      </c>
      <c r="BT28" s="58">
        <f>IF($B28="","",IF($C28="Region",SUMIFS(Raw!$H:$H,Raw!$A:$A,$B$4,Raw!$G:$G,Month!BT$5,Raw!#REF!,Month!$A28),IF($C28="Provider",SUMIFS(Raw!$H:$H,Raw!$A:$A,$B$4,Raw!$G:$G,Month!BT$5,Raw!$C:$C,Month!$A28),SUMIFS(Raw!$H:$H,Raw!$A:$A,$B$4,Raw!$G:$G,Month!BT$5,Raw!$E:$E,Month!$A28))))</f>
        <v>1494</v>
      </c>
      <c r="BU28" s="58">
        <f>IF($B28="","",IF($C28="Region",SUMIFS(Raw!$H:$H,Raw!$A:$A,$B$4,Raw!$G:$G,Month!BU$5,Raw!#REF!,Month!$A28),IF($C28="Provider",SUMIFS(Raw!$H:$H,Raw!$A:$A,$B$4,Raw!$G:$G,Month!BU$5,Raw!$C:$C,Month!$A28),SUMIFS(Raw!$H:$H,Raw!$A:$A,$B$4,Raw!$G:$G,Month!BU$5,Raw!$E:$E,Month!$A28))))</f>
        <v>242799</v>
      </c>
      <c r="BV28" s="58">
        <f>IF($B28="","",IF($C28="Region",SUMIFS(Raw!$H:$H,Raw!$A:$A,$B$4,Raw!$G:$G,Month!BV$5,Raw!#REF!,Month!$A28),IF($C28="Provider",SUMIFS(Raw!$H:$H,Raw!$A:$A,$B$4,Raw!$G:$G,Month!BV$5,Raw!$C:$C,Month!$A28),SUMIFS(Raw!$H:$H,Raw!$A:$A,$B$4,Raw!$G:$G,Month!BV$5,Raw!$E:$E,Month!$A28))))</f>
        <v>729</v>
      </c>
      <c r="BW28" s="58">
        <f>IF($B28="","",IF($C28="Region",SUMIFS(Raw!$H:$H,Raw!$A:$A,$B$4,Raw!$G:$G,Month!BW$5,Raw!#REF!,Month!$A28),IF($C28="Provider",SUMIFS(Raw!$H:$H,Raw!$A:$A,$B$4,Raw!$G:$G,Month!BW$5,Raw!$C:$C,Month!$A28),SUMIFS(Raw!$H:$H,Raw!$A:$A,$B$4,Raw!$G:$G,Month!BW$5,Raw!$E:$E,Month!$A28))))</f>
        <v>12155</v>
      </c>
      <c r="BX28" s="58">
        <f>IF($B28="","",IF($C28="Region",SUMIFS(Raw!$H:$H,Raw!$A:$A,$B$4,Raw!$G:$G,Month!BX$5,Raw!#REF!,Month!$A28),IF($C28="Provider",SUMIFS(Raw!$H:$H,Raw!$A:$A,$B$4,Raw!$G:$G,Month!BX$5,Raw!$C:$C,Month!$A28),SUMIFS(Raw!$H:$H,Raw!$A:$A,$B$4,Raw!$G:$G,Month!BX$5,Raw!$E:$E,Month!$A28))))</f>
        <v>20</v>
      </c>
      <c r="BY28" s="58">
        <f>IF($B28="","",IF($C28="Region",SUMIFS(Raw!$H:$H,Raw!$A:$A,$B$4,Raw!$G:$G,Month!BY$5,Raw!#REF!,Month!$A28),IF($C28="Provider",SUMIFS(Raw!$H:$H,Raw!$A:$A,$B$4,Raw!$G:$G,Month!BY$5,Raw!$C:$C,Month!$A28),SUMIFS(Raw!$H:$H,Raw!$A:$A,$B$4,Raw!$G:$G,Month!BY$5,Raw!$E:$E,Month!$A28))))</f>
        <v>7081</v>
      </c>
      <c r="BZ28" s="58">
        <f>IF($B28="","",IF($C28="Region",SUMIFS(Raw!$H:$H,Raw!$A:$A,$B$4,Raw!$G:$G,Month!BZ$5,Raw!#REF!,Month!$A28),IF($C28="Provider",SUMIFS(Raw!$H:$H,Raw!$A:$A,$B$4,Raw!$G:$G,Month!BZ$5,Raw!$C:$C,Month!$A28),SUMIFS(Raw!$H:$H,Raw!$A:$A,$B$4,Raw!$G:$G,Month!BZ$5,Raw!$E:$E,Month!$A28))))</f>
        <v>5948</v>
      </c>
      <c r="CA28" s="58">
        <f>IF($B28="","",IF($C28="Region",SUMIFS(Raw!$H:$H,Raw!$A:$A,$B$4,Raw!$G:$G,Month!CA$5,Raw!#REF!,Month!$A28),IF($C28="Provider",SUMIFS(Raw!$H:$H,Raw!$A:$A,$B$4,Raw!$G:$G,Month!CA$5,Raw!$C:$C,Month!$A28),SUMIFS(Raw!$H:$H,Raw!$A:$A,$B$4,Raw!$G:$G,Month!CA$5,Raw!$E:$E,Month!$A28))))</f>
        <v>3385</v>
      </c>
      <c r="CB28" s="58">
        <f>IF($B28="","",IF($C28="Region",SUMIFS(Raw!$H:$H,Raw!$A:$A,$B$4,Raw!$G:$G,Month!CB$5,Raw!#REF!,Month!$A28),IF($C28="Provider",SUMIFS(Raw!$H:$H,Raw!$A:$A,$B$4,Raw!$G:$G,Month!CB$5,Raw!$C:$C,Month!$A28),SUMIFS(Raw!$H:$H,Raw!$A:$A,$B$4,Raw!$G:$G,Month!CB$5,Raw!$E:$E,Month!$A28))))</f>
        <v>2029</v>
      </c>
      <c r="CC28" s="58">
        <f>IF($B28="","",IF($C28="Region",SUMIFS(Raw!$H:$H,Raw!$A:$A,$B$4,Raw!$G:$G,Month!CC$5,Raw!#REF!,Month!$A28),IF($C28="Provider",SUMIFS(Raw!$H:$H,Raw!$A:$A,$B$4,Raw!$G:$G,Month!CC$5,Raw!$C:$C,Month!$A28),SUMIFS(Raw!$H:$H,Raw!$A:$A,$B$4,Raw!$G:$G,Month!CC$5,Raw!$E:$E,Month!$A28))))</f>
        <v>1018</v>
      </c>
      <c r="CD28" s="58">
        <f>IF($B28="","",IF($C28="Region",SUMIFS(Raw!$H:$H,Raw!$A:$A,$B$4,Raw!$G:$G,Month!CD$5,Raw!#REF!,Month!$A28),IF($C28="Provider",SUMIFS(Raw!$H:$H,Raw!$A:$A,$B$4,Raw!$G:$G,Month!CD$5,Raw!$C:$C,Month!$A28),SUMIFS(Raw!$H:$H,Raw!$A:$A,$B$4,Raw!$G:$G,Month!CD$5,Raw!$E:$E,Month!$A28))))</f>
        <v>1</v>
      </c>
      <c r="CE28" s="58">
        <f>IF($B28="","",IF($C28="Region",SUMIFS(Raw!$H:$H,Raw!$A:$A,$B$4,Raw!$G:$G,Month!CE$5,Raw!#REF!,Month!$A28),IF($C28="Provider",SUMIFS(Raw!$H:$H,Raw!$A:$A,$B$4,Raw!$G:$G,Month!CE$5,Raw!$C:$C,Month!$A28),SUMIFS(Raw!$H:$H,Raw!$A:$A,$B$4,Raw!$G:$G,Month!CE$5,Raw!$E:$E,Month!$A28))))</f>
        <v>1376</v>
      </c>
      <c r="CF28" s="58">
        <f>IF($B28="","",IF($C28="Region",SUMIFS(Raw!$H:$H,Raw!$A:$A,$B$4,Raw!$G:$G,Month!CF$5,Raw!#REF!,Month!$A28),IF($C28="Provider",SUMIFS(Raw!$H:$H,Raw!$A:$A,$B$4,Raw!$G:$G,Month!CF$5,Raw!$C:$C,Month!$A28),SUMIFS(Raw!$H:$H,Raw!$A:$A,$B$4,Raw!$G:$G,Month!CF$5,Raw!$E:$E,Month!$A28))))</f>
        <v>830</v>
      </c>
      <c r="CG28" s="58">
        <f>IF($B28="","",IF($C28="Region",SUMIFS(Raw!$H:$H,Raw!$A:$A,$B$4,Raw!$G:$G,Month!CG$5,Raw!#REF!,Month!$A28),IF($C28="Provider",SUMIFS(Raw!$H:$H,Raw!$A:$A,$B$4,Raw!$G:$G,Month!CG$5,Raw!$C:$C,Month!$A28),SUMIFS(Raw!$H:$H,Raw!$A:$A,$B$4,Raw!$G:$G,Month!CG$5,Raw!$E:$E,Month!$A28))))</f>
        <v>2266</v>
      </c>
      <c r="CH28" s="58">
        <f>IF($B28="","",IF($C28="Region",SUMIFS(Raw!$H:$H,Raw!$A:$A,$B$4,Raw!$G:$G,Month!CH$5,Raw!#REF!,Month!$A28),IF($C28="Provider",SUMIFS(Raw!$H:$H,Raw!$A:$A,$B$4,Raw!$G:$G,Month!CH$5,Raw!$C:$C,Month!$A28),SUMIFS(Raw!$H:$H,Raw!$A:$A,$B$4,Raw!$G:$G,Month!CH$5,Raw!$E:$E,Month!$A28))))</f>
        <v>787</v>
      </c>
      <c r="CI28" s="58">
        <f>IF($B28="","",IF($C28="Region",SUMIFS(Raw!$H:$H,Raw!$A:$A,$B$4,Raw!$G:$G,Month!CI$5,Raw!#REF!,Month!$A28),IF($C28="Provider",SUMIFS(Raw!$H:$H,Raw!$A:$A,$B$4,Raw!$G:$G,Month!CI$5,Raw!$C:$C,Month!$A28),SUMIFS(Raw!$H:$H,Raw!$A:$A,$B$4,Raw!$G:$G,Month!CI$5,Raw!$E:$E,Month!$A28))))</f>
        <v>0</v>
      </c>
      <c r="CJ28" s="58">
        <f>IF($B28="","",IF($C28="Region",SUMIFS(Raw!$H:$H,Raw!$A:$A,$B$4,Raw!$G:$G,Month!CJ$5,Raw!#REF!,Month!$A28),IF($C28="Provider",SUMIFS(Raw!$H:$H,Raw!$A:$A,$B$4,Raw!$G:$G,Month!CJ$5,Raw!$C:$C,Month!$A28),SUMIFS(Raw!$H:$H,Raw!$A:$A,$B$4,Raw!$G:$G,Month!CJ$5,Raw!$E:$E,Month!$A28))))</f>
        <v>0</v>
      </c>
      <c r="CK28" s="58">
        <f>IF($B28="","",IF($C28="Region",SUMIFS(Raw!$H:$H,Raw!$A:$A,$B$4,Raw!$G:$G,Month!CK$5,Raw!#REF!,Month!$A28),IF($C28="Provider",SUMIFS(Raw!$H:$H,Raw!$A:$A,$B$4,Raw!$G:$G,Month!CK$5,Raw!$C:$C,Month!$A28),SUMIFS(Raw!$H:$H,Raw!$A:$A,$B$4,Raw!$G:$G,Month!CK$5,Raw!$E:$E,Month!$A28))))</f>
        <v>467</v>
      </c>
      <c r="CL28" s="58">
        <f>IF($B28="","",IF($C28="Region",SUMIFS(Raw!$H:$H,Raw!$A:$A,$B$4,Raw!$G:$G,Month!CL$5,Raw!#REF!,Month!$A28),IF($C28="Provider",SUMIFS(Raw!$H:$H,Raw!$A:$A,$B$4,Raw!$G:$G,Month!CL$5,Raw!$C:$C,Month!$A28),SUMIFS(Raw!$H:$H,Raw!$A:$A,$B$4,Raw!$G:$G,Month!CL$5,Raw!$E:$E,Month!$A28))))</f>
        <v>467</v>
      </c>
      <c r="CM28" s="58">
        <f>IF($B28="","",IF($C28="Region",SUMIFS(Raw!$H:$H,Raw!$A:$A,$B$4,Raw!$G:$G,Month!CM$5,Raw!#REF!,Month!$A28),IF($C28="Provider",SUMIFS(Raw!$H:$H,Raw!$A:$A,$B$4,Raw!$G:$G,Month!CM$5,Raw!$C:$C,Month!$A28),SUMIFS(Raw!$H:$H,Raw!$A:$A,$B$4,Raw!$G:$G,Month!CM$5,Raw!$E:$E,Month!$A28))))</f>
        <v>1834</v>
      </c>
      <c r="CN28" s="58">
        <f>IF($B28="","",IF($C28="Region",SUMIFS(Raw!$H:$H,Raw!$A:$A,$B$4,Raw!$G:$G,Month!CN$5,Raw!#REF!,Month!$A28),IF($C28="Provider",SUMIFS(Raw!$H:$H,Raw!$A:$A,$B$4,Raw!$G:$G,Month!CN$5,Raw!$C:$C,Month!$A28),SUMIFS(Raw!$H:$H,Raw!$A:$A,$B$4,Raw!$G:$G,Month!CN$5,Raw!$E:$E,Month!$A28))))</f>
        <v>149</v>
      </c>
      <c r="CO28" s="58">
        <f>IF($B28="","",IF($C28="Region",SUMIFS(Raw!$H:$H,Raw!$A:$A,$B$4,Raw!$G:$G,Month!CO$5,Raw!#REF!,Month!$A28),IF($C28="Provider",SUMIFS(Raw!$H:$H,Raw!$A:$A,$B$4,Raw!$G:$G,Month!CO$5,Raw!$C:$C,Month!$A28),SUMIFS(Raw!$H:$H,Raw!$A:$A,$B$4,Raw!$G:$G,Month!CO$5,Raw!$E:$E,Month!$A28))))</f>
        <v>422</v>
      </c>
      <c r="CP28" s="58">
        <f>IF($B28="","",IF($C28="Region",SUMIFS(Raw!$H:$H,Raw!$A:$A,$B$4,Raw!$G:$G,Month!CP$5,Raw!#REF!,Month!$A28),IF($C28="Provider",SUMIFS(Raw!$H:$H,Raw!$A:$A,$B$4,Raw!$G:$G,Month!CP$5,Raw!$C:$C,Month!$A28),SUMIFS(Raw!$H:$H,Raw!$A:$A,$B$4,Raw!$G:$G,Month!CP$5,Raw!$E:$E,Month!$A28))))</f>
        <v>414</v>
      </c>
      <c r="CQ28" s="58">
        <f>IF($B28="","",IF($C28="Region",SUMIFS(Raw!$H:$H,Raw!$A:$A,$B$4,Raw!$G:$G,Month!CQ$5,Raw!#REF!,Month!$A28),IF($C28="Provider",SUMIFS(Raw!$H:$H,Raw!$A:$A,$B$4,Raw!$G:$G,Month!CQ$5,Raw!$C:$C,Month!$A28),SUMIFS(Raw!$H:$H,Raw!$A:$A,$B$4,Raw!$G:$G,Month!CQ$5,Raw!$E:$E,Month!$A28))))</f>
        <v>70</v>
      </c>
      <c r="CR28" s="58">
        <f>IF($B28="","",IF($C28="Region",SUMIFS(Raw!$H:$H,Raw!$A:$A,$B$4,Raw!$G:$G,Month!CR$5,Raw!#REF!,Month!$A28),IF($C28="Provider",SUMIFS(Raw!$H:$H,Raw!$A:$A,$B$4,Raw!$G:$G,Month!CR$5,Raw!$C:$C,Month!$A28),SUMIFS(Raw!$H:$H,Raw!$A:$A,$B$4,Raw!$G:$G,Month!CR$5,Raw!$E:$E,Month!$A28))))</f>
        <v>56</v>
      </c>
      <c r="CS28" s="58">
        <f>IF($B28="","",IF($C28="Region",SUMIFS(Raw!$H:$H,Raw!$A:$A,$B$4,Raw!$G:$G,Month!CS$5,Raw!#REF!,Month!$A28),IF($C28="Provider",SUMIFS(Raw!$H:$H,Raw!$A:$A,$B$4,Raw!$G:$G,Month!CS$5,Raw!$C:$C,Month!$A28),SUMIFS(Raw!$H:$H,Raw!$A:$A,$B$4,Raw!$G:$G,Month!CS$5,Raw!$E:$E,Month!$A28))))</f>
        <v>1605</v>
      </c>
      <c r="CT28" s="58">
        <f>IF($B28="","",IF($C28="Region",SUMIFS(Raw!$H:$H,Raw!$A:$A,$B$4,Raw!$G:$G,Month!CT$5,Raw!#REF!,Month!$A28),IF($C28="Provider",SUMIFS(Raw!$H:$H,Raw!$A:$A,$B$4,Raw!$G:$G,Month!CT$5,Raw!$C:$C,Month!$A28),SUMIFS(Raw!$H:$H,Raw!$A:$A,$B$4,Raw!$G:$G,Month!CT$5,Raw!$E:$E,Month!$A28))))</f>
        <v>1052</v>
      </c>
      <c r="CU28" s="58">
        <f>IF($B28="","",IF($C28="Region",SUMIFS(Raw!$H:$H,Raw!$A:$A,$B$4,Raw!$G:$G,Month!CU$5,Raw!#REF!,Month!$A28),IF($C28="Provider",SUMIFS(Raw!$H:$H,Raw!$A:$A,$B$4,Raw!$G:$G,Month!CU$5,Raw!$C:$C,Month!$A28),SUMIFS(Raw!$H:$H,Raw!$A:$A,$B$4,Raw!$G:$G,Month!CU$5,Raw!$E:$E,Month!$A28))))</f>
        <v>1842</v>
      </c>
      <c r="CV28" s="58">
        <f>IF($B28="","",IF($C28="Region",SUMIFS(Raw!$H:$H,Raw!$A:$A,$B$4,Raw!$G:$G,Month!CV$5,Raw!#REF!,Month!$A28),IF($C28="Provider",SUMIFS(Raw!$H:$H,Raw!$A:$A,$B$4,Raw!$G:$G,Month!CV$5,Raw!$C:$C,Month!$A28),SUMIFS(Raw!$H:$H,Raw!$A:$A,$B$4,Raw!$G:$G,Month!CV$5,Raw!$E:$E,Month!$A28))))</f>
        <v>1413</v>
      </c>
      <c r="CW28" s="58">
        <f>IF($B28="","",IF($C28="Region",SUMIFS(Raw!$H:$H,Raw!$A:$A,$B$4,Raw!$G:$G,Month!CW$5,Raw!#REF!,Month!$A28),IF($C28="Provider",SUMIFS(Raw!$H:$H,Raw!$A:$A,$B$4,Raw!$G:$G,Month!CW$5,Raw!$C:$C,Month!$A28),SUMIFS(Raw!$H:$H,Raw!$A:$A,$B$4,Raw!$G:$G,Month!CW$5,Raw!$E:$E,Month!$A28))))</f>
        <v>303</v>
      </c>
      <c r="CX28" s="58">
        <f>IF($B28="","",IF($C28="Region",SUMIFS(Raw!$H:$H,Raw!$A:$A,$B$4,Raw!$G:$G,Month!CX$5,Raw!#REF!,Month!$A28),IF($C28="Provider",SUMIFS(Raw!$H:$H,Raw!$A:$A,$B$4,Raw!$G:$G,Month!CX$5,Raw!$C:$C,Month!$A28),SUMIFS(Raw!$H:$H,Raw!$A:$A,$B$4,Raw!$G:$G,Month!CX$5,Raw!$E:$E,Month!$A28))))</f>
        <v>265</v>
      </c>
      <c r="CY28" s="58">
        <f>IF($B28="","",IF($C28="Region",SUMIFS(Raw!$H:$H,Raw!$A:$A,$B$4,Raw!$G:$G,Month!CY$5,Raw!#REF!,Month!$A28),IF($C28="Provider",SUMIFS(Raw!$H:$H,Raw!$A:$A,$B$4,Raw!$G:$G,Month!CY$5,Raw!$C:$C,Month!$A28),SUMIFS(Raw!$H:$H,Raw!$A:$A,$B$4,Raw!$G:$G,Month!CY$5,Raw!$E:$E,Month!$A28))))</f>
        <v>26</v>
      </c>
      <c r="CZ28" s="58">
        <f>IF($B28="","",IF($C28="Region",SUMIFS(Raw!$H:$H,Raw!$A:$A,$B$4,Raw!$G:$G,Month!CZ$5,Raw!#REF!,Month!$A28),IF($C28="Provider",SUMIFS(Raw!$H:$H,Raw!$A:$A,$B$4,Raw!$G:$G,Month!CZ$5,Raw!$C:$C,Month!$A28),SUMIFS(Raw!$H:$H,Raw!$A:$A,$B$4,Raw!$G:$G,Month!CZ$5,Raw!$E:$E,Month!$A28))))</f>
        <v>12</v>
      </c>
      <c r="DA28" s="58">
        <f>IF($B28="","",IF($C28="Region",SUMIFS(Raw!$H:$H,Raw!$A:$A,$B$4,Raw!$G:$G,Month!DA$5,Raw!#REF!,Month!$A28),IF($C28="Provider",SUMIFS(Raw!$H:$H,Raw!$A:$A,$B$4,Raw!$G:$G,Month!DA$5,Raw!$C:$C,Month!$A28),SUMIFS(Raw!$H:$H,Raw!$A:$A,$B$4,Raw!$G:$G,Month!DA$5,Raw!$E:$E,Month!$A28))))</f>
        <v>10</v>
      </c>
      <c r="DB28" s="58">
        <f>IF($B28="","",IF($C28="Region",SUMIFS(Raw!$H:$H,Raw!$A:$A,$B$4,Raw!$G:$G,Month!DB$5,Raw!#REF!,Month!$A28),IF($C28="Provider",SUMIFS(Raw!$H:$H,Raw!$A:$A,$B$4,Raw!$G:$G,Month!DB$5,Raw!$C:$C,Month!$A28),SUMIFS(Raw!$H:$H,Raw!$A:$A,$B$4,Raw!$G:$G,Month!DB$5,Raw!$E:$E,Month!$A28))))</f>
        <v>0</v>
      </c>
      <c r="DC28" s="58">
        <f>IF($B28="","",IF($C28="Region",SUMIFS(Raw!$H:$H,Raw!$A:$A,$B$4,Raw!$G:$G,Month!DC$5,Raw!#REF!,Month!$A28),IF($C28="Provider",SUMIFS(Raw!$H:$H,Raw!$A:$A,$B$4,Raw!$G:$G,Month!DC$5,Raw!$C:$C,Month!$A28),SUMIFS(Raw!$H:$H,Raw!$A:$A,$B$4,Raw!$G:$G,Month!DC$5,Raw!$E:$E,Month!$A28))))</f>
        <v>20</v>
      </c>
      <c r="DD28" s="58">
        <f>IF($B28="","",IF($C28="Region",SUMIFS(Raw!$H:$H,Raw!$A:$A,$B$4,Raw!$G:$G,Month!DD$5,Raw!#REF!,Month!$A28),IF($C28="Provider",SUMIFS(Raw!$H:$H,Raw!$A:$A,$B$4,Raw!$G:$G,Month!DD$5,Raw!$C:$C,Month!$A28),SUMIFS(Raw!$H:$H,Raw!$A:$A,$B$4,Raw!$G:$G,Month!DD$5,Raw!$E:$E,Month!$A28))))</f>
        <v>12</v>
      </c>
      <c r="DE28" s="58">
        <f>IF($B28="","",IF($C28="Region",SUMIFS(Raw!$H:$H,Raw!$A:$A,$B$4,Raw!$G:$G,Month!DE$5,Raw!#REF!,Month!$A28),IF($C28="Provider",SUMIFS(Raw!$H:$H,Raw!$A:$A,$B$4,Raw!$G:$G,Month!DE$5,Raw!$C:$C,Month!$A28),SUMIFS(Raw!$H:$H,Raw!$A:$A,$B$4,Raw!$G:$G,Month!DE$5,Raw!$E:$E,Month!$A28))))</f>
        <v>8</v>
      </c>
      <c r="DF28" s="58">
        <f>IF($B28="","",IF($C28="Region",SUMIFS(Raw!$H:$H,Raw!$A:$A,$B$4,Raw!$G:$G,Month!DF$5,Raw!#REF!,Month!$A28),IF($C28="Provider",SUMIFS(Raw!$H:$H,Raw!$A:$A,$B$4,Raw!$G:$G,Month!DF$5,Raw!$C:$C,Month!$A28),SUMIFS(Raw!$H:$H,Raw!$A:$A,$B$4,Raw!$G:$G,Month!DF$5,Raw!$E:$E,Month!$A28))))</f>
        <v>0</v>
      </c>
      <c r="DG28" s="58">
        <f>IF($B28="","",IF($C28="Region",SUMIFS(Raw!$H:$H,Raw!$A:$A,$B$4,Raw!$G:$G,Month!DG$5,Raw!#REF!,Month!$A28),IF($C28="Provider",SUMIFS(Raw!$H:$H,Raw!$A:$A,$B$4,Raw!$G:$G,Month!DG$5,Raw!$C:$C,Month!$A28),SUMIFS(Raw!$H:$H,Raw!$A:$A,$B$4,Raw!$G:$G,Month!DG$5,Raw!$E:$E,Month!$A28))))</f>
        <v>0</v>
      </c>
      <c r="DH28" s="58">
        <f>IF($B28="","",IF($C28="Region",SUMIFS(Raw!$H:$H,Raw!$A:$A,$B$4,Raw!$G:$G,Month!DH$5,Raw!#REF!,Month!$A28),IF($C28="Provider",SUMIFS(Raw!$H:$H,Raw!$A:$A,$B$4,Raw!$G:$G,Month!DH$5,Raw!$C:$C,Month!$A28),SUMIFS(Raw!$H:$H,Raw!$A:$A,$B$4,Raw!$G:$G,Month!DH$5,Raw!$E:$E,Month!$A28))))</f>
        <v>0</v>
      </c>
      <c r="DI28" s="58">
        <f>IF($B28="","",IF($C28="Region",SUMIFS(Raw!$H:$H,Raw!$A:$A,$B$4,Raw!$G:$G,Month!DI$5,Raw!#REF!,Month!$A28),IF($C28="Provider",SUMIFS(Raw!$H:$H,Raw!$A:$A,$B$4,Raw!$G:$G,Month!DI$5,Raw!$C:$C,Month!$A28),SUMIFS(Raw!$H:$H,Raw!$A:$A,$B$4,Raw!$G:$G,Month!DI$5,Raw!$E:$E,Month!$A28))))</f>
        <v>35</v>
      </c>
      <c r="DJ28" s="58">
        <f>IF($B28="","",IF($C28="Region",SUMIFS(Raw!$H:$H,Raw!$A:$A,$B$4,Raw!$G:$G,Month!DJ$5,Raw!#REF!,Month!$A28),IF($C28="Provider",SUMIFS(Raw!$H:$H,Raw!$A:$A,$B$4,Raw!$G:$G,Month!DJ$5,Raw!$C:$C,Month!$A28),SUMIFS(Raw!$H:$H,Raw!$A:$A,$B$4,Raw!$G:$G,Month!DJ$5,Raw!$E:$E,Month!$A28))))</f>
        <v>30</v>
      </c>
      <c r="DK28" s="58">
        <f>IF($B28="","",IF($C28="Region",SUMIFS(Raw!$H:$H,Raw!$A:$A,$B$4,Raw!$G:$G,Month!DK$5,Raw!#REF!,Month!$A28),IF($C28="Provider",SUMIFS(Raw!$H:$H,Raw!$A:$A,$B$4,Raw!$G:$G,Month!DK$5,Raw!$C:$C,Month!$A28),SUMIFS(Raw!$H:$H,Raw!$A:$A,$B$4,Raw!$G:$G,Month!DK$5,Raw!$E:$E,Month!$A28))))</f>
        <v>3</v>
      </c>
      <c r="DL28" s="58">
        <f>IF($B28="","",IF($C28="Region",SUMIFS(Raw!$H:$H,Raw!$A:$A,$B$4,Raw!$G:$G,Month!DL$5,Raw!#REF!,Month!$A28),IF($C28="Provider",SUMIFS(Raw!$H:$H,Raw!$A:$A,$B$4,Raw!$G:$G,Month!DL$5,Raw!$C:$C,Month!$A28),SUMIFS(Raw!$H:$H,Raw!$A:$A,$B$4,Raw!$G:$G,Month!DL$5,Raw!$E:$E,Month!$A28))))</f>
        <v>2</v>
      </c>
      <c r="DM28" s="58">
        <f>IF($B28="","",IF($C28="Region",SUMIFS(Raw!$H:$H,Raw!$A:$A,$B$4,Raw!$G:$G,Month!DM$5,Raw!#REF!,Month!$A28),IF($C28="Provider",SUMIFS(Raw!$H:$H,Raw!$A:$A,$B$4,Raw!$G:$G,Month!DM$5,Raw!$C:$C,Month!$A28),SUMIFS(Raw!$H:$H,Raw!$A:$A,$B$4,Raw!$G:$G,Month!DM$5,Raw!$E:$E,Month!$A28))))</f>
        <v>13</v>
      </c>
      <c r="DN28" s="58">
        <f>IF($B28="","",IF($C28="Region",SUMIFS(Raw!$H:$H,Raw!$A:$A,$B$4,Raw!$G:$G,Month!DN$5,Raw!#REF!,Month!$A28),IF($C28="Provider",SUMIFS(Raw!$H:$H,Raw!$A:$A,$B$4,Raw!$G:$G,Month!DN$5,Raw!$C:$C,Month!$A28),SUMIFS(Raw!$H:$H,Raw!$A:$A,$B$4,Raw!$G:$G,Month!DN$5,Raw!$E:$E,Month!$A28))))</f>
        <v>13</v>
      </c>
    </row>
    <row r="29" spans="1:118" ht="14.5" x14ac:dyDescent="0.25">
      <c r="A29" s="5" t="str">
        <f>IF(Refs!A23="","",Refs!A23)</f>
        <v>00R</v>
      </c>
      <c r="B29" s="23" t="str">
        <f>IF(Refs!B23="","",Refs!B23)</f>
        <v>ML CSU (Blackpool)</v>
      </c>
      <c r="C29" s="13" t="str">
        <f>IF(Refs!D23="","",Refs!D23)</f>
        <v>Provider</v>
      </c>
      <c r="D29" s="58">
        <f>IF($B29="","",IF($C29="Region",SUMIFS(Raw!$H:$H,Raw!$A:$A,$B$4,Raw!$G:$G,Month!D$5,Raw!#REF!,Month!$A29),IF($C29="Provider",SUMIFS(Raw!$H:$H,Raw!$A:$A,$B$4,Raw!$G:$G,Month!D$5,Raw!$C:$C,Month!$A29),SUMIFS(Raw!$H:$H,Raw!$A:$A,$B$4,Raw!$G:$G,Month!D$5,Raw!$E:$E,Month!$A29))))</f>
        <v>257545</v>
      </c>
      <c r="E29" s="58">
        <f>IF($B29="","",IF($C29="Region",SUMIFS(Raw!$H:$H,Raw!$A:$A,$B$4,Raw!$G:$G,Month!E$5,Raw!#REF!,Month!$A29),IF($C29="Provider",SUMIFS(Raw!$H:$H,Raw!$A:$A,$B$4,Raw!$G:$G,Month!E$5,Raw!$C:$C,Month!$A29),SUMIFS(Raw!$H:$H,Raw!$A:$A,$B$4,Raw!$G:$G,Month!E$5,Raw!$E:$E,Month!$A29))))</f>
        <v>236175</v>
      </c>
      <c r="F29" s="58">
        <f>IF($B29="","",IF($C29="Region",SUMIFS(Raw!$H:$H,Raw!$A:$A,$B$4,Raw!$G:$G,Month!F$5,Raw!#REF!,Month!$A29),IF($C29="Provider",SUMIFS(Raw!$H:$H,Raw!$A:$A,$B$4,Raw!$G:$G,Month!F$5,Raw!$C:$C,Month!$A29),SUMIFS(Raw!$H:$H,Raw!$A:$A,$B$4,Raw!$G:$G,Month!F$5,Raw!$E:$E,Month!$A29))))</f>
        <v>203843</v>
      </c>
      <c r="G29" s="58">
        <f>IF($B29="","",IF($C29="Region",SUMIFS(Raw!$H:$H,Raw!$A:$A,$B$4,Raw!$G:$G,Month!G$5,Raw!#REF!,Month!$A29),IF($C29="Provider",SUMIFS(Raw!$H:$H,Raw!$A:$A,$B$4,Raw!$G:$G,Month!G$5,Raw!$C:$C,Month!$A29),SUMIFS(Raw!$H:$H,Raw!$A:$A,$B$4,Raw!$G:$G,Month!G$5,Raw!$E:$E,Month!$A29))))</f>
        <v>0</v>
      </c>
      <c r="H29" s="58">
        <f>IF($B29="","",IF($C29="Region",SUMIFS(Raw!$H:$H,Raw!$A:$A,$B$4,Raw!$G:$G,Month!H$5,Raw!#REF!,Month!$A29),IF($C29="Provider",SUMIFS(Raw!$H:$H,Raw!$A:$A,$B$4,Raw!$G:$G,Month!H$5,Raw!$C:$C,Month!$A29),SUMIFS(Raw!$H:$H,Raw!$A:$A,$B$4,Raw!$G:$G,Month!H$5,Raw!$E:$E,Month!$A29))))</f>
        <v>0</v>
      </c>
      <c r="I29" s="58">
        <f>IF($B29="","",IF($C29="Region",SUMIFS(Raw!$H:$H,Raw!$A:$A,$B$4,Raw!$G:$G,Month!I$5,Raw!#REF!,Month!$A29),IF($C29="Provider",SUMIFS(Raw!$H:$H,Raw!$A:$A,$B$4,Raw!$G:$G,Month!I$5,Raw!$C:$C,Month!$A29),SUMIFS(Raw!$H:$H,Raw!$A:$A,$B$4,Raw!$G:$G,Month!I$5,Raw!$E:$E,Month!$A29))))</f>
        <v>0</v>
      </c>
      <c r="J29" s="58">
        <f>IF($B29="","",IF($C29="Region",SUMIFS(Raw!$H:$H,Raw!$A:$A,$B$4,Raw!$G:$G,Month!J$5,Raw!#REF!,Month!$A29),IF($C29="Provider",SUMIFS(Raw!$H:$H,Raw!$A:$A,$B$4,Raw!$G:$G,Month!J$5,Raw!$C:$C,Month!$A29),SUMIFS(Raw!$H:$H,Raw!$A:$A,$B$4,Raw!$G:$G,Month!J$5,Raw!$E:$E,Month!$A29))))</f>
        <v>93860</v>
      </c>
      <c r="K29" s="58">
        <f>IF($B29="","",IF($C29="Region",SUMIFS(Raw!$H:$H,Raw!$A:$A,$B$4,Raw!$G:$G,Month!K$5,Raw!#REF!,Month!$A29),IF($C29="Provider",SUMIFS(Raw!$H:$H,Raw!$A:$A,$B$4,Raw!$G:$G,Month!K$5,Raw!$C:$C,Month!$A29),SUMIFS(Raw!$H:$H,Raw!$A:$A,$B$4,Raw!$G:$G,Month!K$5,Raw!$E:$E,Month!$A29))))</f>
        <v>32332</v>
      </c>
      <c r="L29" s="58">
        <f>IF($B29="","",IF($C29="Region",SUMIFS(Raw!$H:$H,Raw!$A:$A,$B$4,Raw!$G:$G,Month!L$5,Raw!#REF!,Month!$A29),IF($C29="Provider",SUMIFS(Raw!$H:$H,Raw!$A:$A,$B$4,Raw!$G:$G,Month!L$5,Raw!$C:$C,Month!$A29),SUMIFS(Raw!$H:$H,Raw!$A:$A,$B$4,Raw!$G:$G,Month!L$5,Raw!$E:$E,Month!$A29))))</f>
        <v>2921</v>
      </c>
      <c r="M29" s="58">
        <f>IF($B29="","",IF($C29="Region",SUMIFS(Raw!$H:$H,Raw!$A:$A,$B$4,Raw!$G:$G,Month!M$5,Raw!#REF!,Month!$A29),IF($C29="Provider",SUMIFS(Raw!$H:$H,Raw!$A:$A,$B$4,Raw!$G:$G,Month!M$5,Raw!$C:$C,Month!$A29),SUMIFS(Raw!$H:$H,Raw!$A:$A,$B$4,Raw!$G:$G,Month!M$5,Raw!$E:$E,Month!$A29))))</f>
        <v>2393</v>
      </c>
      <c r="N29" s="58">
        <f>IF($B29="","",IF($C29="Region",SUMIFS(Raw!$H:$H,Raw!$A:$A,$B$4,Raw!$G:$G,Month!N$5,Raw!#REF!,Month!$A29),IF($C29="Provider",SUMIFS(Raw!$H:$H,Raw!$A:$A,$B$4,Raw!$G:$G,Month!N$5,Raw!$C:$C,Month!$A29),SUMIFS(Raw!$H:$H,Raw!$A:$A,$B$4,Raw!$G:$G,Month!N$5,Raw!$E:$E,Month!$A29))))</f>
        <v>27018</v>
      </c>
      <c r="O29" s="58">
        <f>IF($B29="","",IF($C29="Region",SUMIFS(Raw!$H:$H,Raw!$A:$A,$B$4,Raw!$G:$G,Month!O$5,Raw!#REF!,Month!$A29),IF($C29="Provider",SUMIFS(Raw!$H:$H,Raw!$A:$A,$B$4,Raw!$G:$G,Month!O$5,Raw!$C:$C,Month!$A29),SUMIFS(Raw!$H:$H,Raw!$A:$A,$B$4,Raw!$G:$G,Month!O$5,Raw!$E:$E,Month!$A29))))</f>
        <v>38136539</v>
      </c>
      <c r="P29" s="201"/>
      <c r="Q29" s="201"/>
      <c r="R29" s="58">
        <f>IF($B29="","",IF($C29="Region",SUMIFS(Raw!$H:$H,Raw!$A:$A,$B$4,Raw!$G:$G,Month!R$5,Raw!#REF!,Month!$A29),IF($C29="Provider",SUMIFS(Raw!$H:$H,Raw!$A:$A,$B$4,Raw!$G:$G,Month!R$5,Raw!$C:$C,Month!$A29),SUMIFS(Raw!$H:$H,Raw!$A:$A,$B$4,Raw!$G:$G,Month!R$5,Raw!$E:$E,Month!$A29))))</f>
        <v>7118318</v>
      </c>
      <c r="S29" s="58">
        <f>IF($B29="","",IF($C29="Region",SUMIFS(Raw!$H:$H,Raw!$A:$A,$B$4,Raw!$G:$G,Month!S$5,Raw!#REF!,Month!$A29),IF($C29="Provider",SUMIFS(Raw!$H:$H,Raw!$A:$A,$B$4,Raw!$G:$G,Month!S$5,Raw!$C:$C,Month!$A29),SUMIFS(Raw!$H:$H,Raw!$A:$A,$B$4,Raw!$G:$G,Month!S$5,Raw!$E:$E,Month!$A29))))</f>
        <v>20911</v>
      </c>
      <c r="T29" s="58">
        <f>IF($B29="","",IF($C29="Region",SUMIFS(Raw!$H:$H,Raw!$A:$A,$B$4,Raw!$G:$G,Month!T$5,Raw!#REF!,Month!$A29),IF($C29="Provider",SUMIFS(Raw!$H:$H,Raw!$A:$A,$B$4,Raw!$G:$G,Month!T$5,Raw!$C:$C,Month!$A29),SUMIFS(Raw!$H:$H,Raw!$A:$A,$B$4,Raw!$G:$G,Month!T$5,Raw!$E:$E,Month!$A29))))</f>
        <v>121888621</v>
      </c>
      <c r="U29" s="58">
        <f>IF($B29="","",IF($C29="Region",SUMIFS(Raw!$H:$H,Raw!$A:$A,$B$4,Raw!$G:$G,Month!U$5,Raw!#REF!,Month!$A29),IF($C29="Provider",SUMIFS(Raw!$H:$H,Raw!$A:$A,$B$4,Raw!$G:$G,Month!U$5,Raw!$C:$C,Month!$A29),SUMIFS(Raw!$H:$H,Raw!$A:$A,$B$4,Raw!$G:$G,Month!U$5,Raw!$E:$E,Month!$A29))))</f>
        <v>182931</v>
      </c>
      <c r="V29" s="58">
        <f>IF($B29="","",IF($C29="Region",SUMIFS(Raw!$H:$H,Raw!$A:$A,$B$4,Raw!$G:$G,Month!V$5,Raw!#REF!,Month!$A29),IF($C29="Provider",SUMIFS(Raw!$H:$H,Raw!$A:$A,$B$4,Raw!$G:$G,Month!V$5,Raw!$C:$C,Month!$A29),SUMIFS(Raw!$H:$H,Raw!$A:$A,$B$4,Raw!$G:$G,Month!V$5,Raw!$E:$E,Month!$A29))))</f>
        <v>15491</v>
      </c>
      <c r="W29" s="58">
        <f>IF($B29="","",IF($C29="Region",SUMIFS(Raw!$H:$H,Raw!$A:$A,$B$4,Raw!$G:$G,Month!W$5,Raw!#REF!,Month!$A29),IF($C29="Provider",SUMIFS(Raw!$H:$H,Raw!$A:$A,$B$4,Raw!$G:$G,Month!W$5,Raw!$C:$C,Month!$A29),SUMIFS(Raw!$H:$H,Raw!$A:$A,$B$4,Raw!$G:$G,Month!W$5,Raw!$E:$E,Month!$A29))))</f>
        <v>145523</v>
      </c>
      <c r="X29" s="58">
        <f>IF($B29="","",IF($C29="Region",SUMIFS(Raw!$H:$H,Raw!$A:$A,$B$4,Raw!$G:$G,Month!X$5,Raw!#REF!,Month!$A29),IF($C29="Provider",SUMIFS(Raw!$H:$H,Raw!$A:$A,$B$4,Raw!$G:$G,Month!X$5,Raw!$C:$C,Month!$A29),SUMIFS(Raw!$H:$H,Raw!$A:$A,$B$4,Raw!$G:$G,Month!X$5,Raw!$E:$E,Month!$A29))))</f>
        <v>21768</v>
      </c>
      <c r="Y29" s="58">
        <f>IF($B29="","",IF($C29="Region",SUMIFS(Raw!$H:$H,Raw!$A:$A,$B$4,Raw!$G:$G,Month!Y$5,Raw!#REF!,Month!$A29),IF($C29="Provider",SUMIFS(Raw!$H:$H,Raw!$A:$A,$B$4,Raw!$G:$G,Month!Y$5,Raw!$C:$C,Month!$A29),SUMIFS(Raw!$H:$H,Raw!$A:$A,$B$4,Raw!$G:$G,Month!Y$5,Raw!$E:$E,Month!$A29))))</f>
        <v>149</v>
      </c>
      <c r="Z29" s="58">
        <f>IF($B29="","",IF($C29="Region",SUMIFS(Raw!$H:$H,Raw!$A:$A,$B$4,Raw!$G:$G,Month!Z$5,Raw!#REF!,Month!$A29),IF($C29="Provider",SUMIFS(Raw!$H:$H,Raw!$A:$A,$B$4,Raw!$G:$G,Month!Z$5,Raw!$C:$C,Month!$A29),SUMIFS(Raw!$H:$H,Raw!$A:$A,$B$4,Raw!$G:$G,Month!Z$5,Raw!$E:$E,Month!$A29))))</f>
        <v>0</v>
      </c>
      <c r="AA29" s="58">
        <f>IF($B29="","",IF($C29="Region",SUMIFS(Raw!$H:$H,Raw!$A:$A,$B$4,Raw!$G:$G,Month!AA$5,Raw!#REF!,Month!$A29),IF($C29="Provider",SUMIFS(Raw!$H:$H,Raw!$A:$A,$B$4,Raw!$G:$G,Month!AA$5,Raw!$C:$C,Month!$A29),SUMIFS(Raw!$H:$H,Raw!$A:$A,$B$4,Raw!$G:$G,Month!AA$5,Raw!$E:$E,Month!$A29))))</f>
        <v>39908</v>
      </c>
      <c r="AB29" s="58">
        <f>IF($B29="","",IF($C29="Region",SUMIFS(Raw!$H:$H,Raw!$A:$A,$B$4,Raw!$G:$G,Month!AB$5,Raw!#REF!,Month!$A29),IF($C29="Provider",SUMIFS(Raw!$H:$H,Raw!$A:$A,$B$4,Raw!$G:$G,Month!AB$5,Raw!$C:$C,Month!$A29),SUMIFS(Raw!$H:$H,Raw!$A:$A,$B$4,Raw!$G:$G,Month!AB$5,Raw!$E:$E,Month!$A29))))</f>
        <v>0</v>
      </c>
      <c r="AC29" s="58">
        <f>IF($B29="","",IF($C29="Region",SUMIFS(Raw!$H:$H,Raw!$A:$A,$B$4,Raw!$G:$G,Month!AC$5,Raw!#REF!,Month!$A29),IF($C29="Provider",SUMIFS(Raw!$H:$H,Raw!$A:$A,$B$4,Raw!$G:$G,Month!AC$5,Raw!$C:$C,Month!$A29),SUMIFS(Raw!$H:$H,Raw!$A:$A,$B$4,Raw!$G:$G,Month!AC$5,Raw!$E:$E,Month!$A29))))</f>
        <v>0</v>
      </c>
      <c r="AD29" s="58">
        <f>IF($B29="","",IF($C29="Region",SUMIFS(Raw!$H:$H,Raw!$A:$A,$B$4,Raw!$G:$G,Month!AD$5,Raw!#REF!,Month!$A29),IF($C29="Provider",SUMIFS(Raw!$H:$H,Raw!$A:$A,$B$4,Raw!$G:$G,Month!AD$5,Raw!$C:$C,Month!$A29),SUMIFS(Raw!$H:$H,Raw!$A:$A,$B$4,Raw!$G:$G,Month!AD$5,Raw!$E:$E,Month!$A29))))</f>
        <v>0</v>
      </c>
      <c r="AE29" s="58">
        <f>IF($B29="","",IF($C29="Region",SUMIFS(Raw!$H:$H,Raw!$A:$A,$B$4,Raw!$G:$G,Month!AE$5,Raw!#REF!,Month!$A29),IF($C29="Provider",SUMIFS(Raw!$H:$H,Raw!$A:$A,$B$4,Raw!$G:$G,Month!AE$5,Raw!$C:$C,Month!$A29),SUMIFS(Raw!$H:$H,Raw!$A:$A,$B$4,Raw!$G:$G,Month!AE$5,Raw!$E:$E,Month!$A29))))</f>
        <v>32645</v>
      </c>
      <c r="AF29" s="58">
        <f>IF($B29="","",IF($C29="Region",SUMIFS(Raw!$H:$H,Raw!$A:$A,$B$4,Raw!$G:$G,Month!AF$5,Raw!#REF!,Month!$A29),IF($C29="Provider",SUMIFS(Raw!$H:$H,Raw!$A:$A,$B$4,Raw!$G:$G,Month!AF$5,Raw!$C:$C,Month!$A29),SUMIFS(Raw!$H:$H,Raw!$A:$A,$B$4,Raw!$G:$G,Month!AF$5,Raw!$E:$E,Month!$A29))))</f>
        <v>5723</v>
      </c>
      <c r="AG29" s="58">
        <f>IF($B29="","",IF($C29="Region",SUMIFS(Raw!$H:$H,Raw!$A:$A,$B$4,Raw!$G:$G,Month!AG$5,Raw!#REF!,Month!$A29),IF($C29="Provider",SUMIFS(Raw!$H:$H,Raw!$A:$A,$B$4,Raw!$G:$G,Month!AG$5,Raw!$C:$C,Month!$A29),SUMIFS(Raw!$H:$H,Raw!$A:$A,$B$4,Raw!$G:$G,Month!AG$5,Raw!$E:$E,Month!$A29))))</f>
        <v>0</v>
      </c>
      <c r="AH29" s="58">
        <f>IF($B29="","",IF($C29="Region",SUMIFS(Raw!$H:$H,Raw!$A:$A,$B$4,Raw!$G:$G,Month!AH$5,Raw!#REF!,Month!$A29),IF($C29="Provider",SUMIFS(Raw!$H:$H,Raw!$A:$A,$B$4,Raw!$G:$G,Month!AH$5,Raw!$C:$C,Month!$A29),SUMIFS(Raw!$H:$H,Raw!$A:$A,$B$4,Raw!$G:$G,Month!AH$5,Raw!$E:$E,Month!$A29))))</f>
        <v>202</v>
      </c>
      <c r="AI29" s="58">
        <f>IF($B29="","",IF($C29="Region",SUMIFS(Raw!$H:$H,Raw!$A:$A,$B$4,Raw!$G:$G,Month!AI$5,Raw!#REF!,Month!$A29),IF($C29="Provider",SUMIFS(Raw!$H:$H,Raw!$A:$A,$B$4,Raw!$G:$G,Month!AI$5,Raw!$C:$C,Month!$A29),SUMIFS(Raw!$H:$H,Raw!$A:$A,$B$4,Raw!$G:$G,Month!AI$5,Raw!$E:$E,Month!$A29))))</f>
        <v>1338</v>
      </c>
      <c r="AJ29" s="58">
        <f>IF($B29="","",IF($C29="Region",SUMIFS(Raw!$H:$H,Raw!$A:$A,$B$4,Raw!$G:$G,Month!AJ$5,Raw!#REF!,Month!$A29),IF($C29="Provider",SUMIFS(Raw!$H:$H,Raw!$A:$A,$B$4,Raw!$G:$G,Month!AJ$5,Raw!$C:$C,Month!$A29),SUMIFS(Raw!$H:$H,Raw!$A:$A,$B$4,Raw!$G:$G,Month!AJ$5,Raw!$E:$E,Month!$A29))))</f>
        <v>214</v>
      </c>
      <c r="AK29" s="58">
        <f>IF($B29="","",IF($C29="Region",SUMIFS(Raw!$H:$H,Raw!$A:$A,$B$4,Raw!$G:$G,Month!AK$5,Raw!#REF!,Month!$A29),IF($C29="Provider",SUMIFS(Raw!$H:$H,Raw!$A:$A,$B$4,Raw!$G:$G,Month!AK$5,Raw!$C:$C,Month!$A29),SUMIFS(Raw!$H:$H,Raw!$A:$A,$B$4,Raw!$G:$G,Month!AK$5,Raw!$E:$E,Month!$A29))))</f>
        <v>0</v>
      </c>
      <c r="AL29" s="58">
        <f>IF($B29="","",IF($C29="Region",SUMIFS(Raw!$H:$H,Raw!$A:$A,$B$4,Raw!$G:$G,Month!AL$5,Raw!#REF!,Month!$A29),IF($C29="Provider",SUMIFS(Raw!$H:$H,Raw!$A:$A,$B$4,Raw!$G:$G,Month!AL$5,Raw!$C:$C,Month!$A29),SUMIFS(Raw!$H:$H,Raw!$A:$A,$B$4,Raw!$G:$G,Month!AL$5,Raw!$E:$E,Month!$A29))))</f>
        <v>0</v>
      </c>
      <c r="AM29" s="58">
        <f>IF($B29="","",IF($C29="Region",SUMIFS(Raw!$H:$H,Raw!$A:$A,$B$4,Raw!$G:$G,Month!AM$5,Raw!#REF!,Month!$A29),IF($C29="Provider",SUMIFS(Raw!$H:$H,Raw!$A:$A,$B$4,Raw!$G:$G,Month!AM$5,Raw!$C:$C,Month!$A29),SUMIFS(Raw!$H:$H,Raw!$A:$A,$B$4,Raw!$G:$G,Month!AM$5,Raw!$E:$E,Month!$A29))))</f>
        <v>8884</v>
      </c>
      <c r="AN29" s="58">
        <f>IF($B29="","",IF($C29="Region",SUMIFS(Raw!$H:$H,Raw!$A:$A,$B$4,Raw!$G:$G,Month!AN$5,Raw!#REF!,Month!$A29),IF($C29="Provider",SUMIFS(Raw!$H:$H,Raw!$A:$A,$B$4,Raw!$G:$G,Month!AN$5,Raw!$C:$C,Month!$A29),SUMIFS(Raw!$H:$H,Raw!$A:$A,$B$4,Raw!$G:$G,Month!AN$5,Raw!$E:$E,Month!$A29))))</f>
        <v>1833</v>
      </c>
      <c r="AO29" s="58">
        <f>IF($B29="","",IF($C29="Region",SUMIFS(Raw!$H:$H,Raw!$A:$A,$B$4,Raw!$G:$G,Month!AO$5,Raw!#REF!,Month!$A29),IF($C29="Provider",SUMIFS(Raw!$H:$H,Raw!$A:$A,$B$4,Raw!$G:$G,Month!AO$5,Raw!$C:$C,Month!$A29),SUMIFS(Raw!$H:$H,Raw!$A:$A,$B$4,Raw!$G:$G,Month!AO$5,Raw!$E:$E,Month!$A29))))</f>
        <v>125</v>
      </c>
      <c r="AP29" s="58">
        <f>IF($B29="","",IF($C29="Region",SUMIFS(Raw!$H:$H,Raw!$A:$A,$B$4,Raw!$G:$G,Month!AP$5,Raw!#REF!,Month!$A29),IF($C29="Provider",SUMIFS(Raw!$H:$H,Raw!$A:$A,$B$4,Raw!$G:$G,Month!AP$5,Raw!$C:$C,Month!$A29),SUMIFS(Raw!$H:$H,Raw!$A:$A,$B$4,Raw!$G:$G,Month!AP$5,Raw!$E:$E,Month!$A29))))</f>
        <v>83</v>
      </c>
      <c r="AQ29" s="58">
        <f>IF($B29="","",IF($C29="Region",SUMIFS(Raw!$H:$H,Raw!$A:$A,$B$4,Raw!$G:$G,Month!AQ$5,Raw!#REF!,Month!$A29),IF($C29="Provider",SUMIFS(Raw!$H:$H,Raw!$A:$A,$B$4,Raw!$G:$G,Month!AQ$5,Raw!$C:$C,Month!$A29),SUMIFS(Raw!$H:$H,Raw!$A:$A,$B$4,Raw!$G:$G,Month!AQ$5,Raw!$E:$E,Month!$A29))))</f>
        <v>2793</v>
      </c>
      <c r="AR29" s="58">
        <f>IF($B29="","",IF($C29="Region",SUMIFS(Raw!$H:$H,Raw!$A:$A,$B$4,Raw!$G:$G,Month!AR$5,Raw!#REF!,Month!$A29),IF($C29="Provider",SUMIFS(Raw!$H:$H,Raw!$A:$A,$B$4,Raw!$G:$G,Month!AR$5,Raw!$C:$C,Month!$A29),SUMIFS(Raw!$H:$H,Raw!$A:$A,$B$4,Raw!$G:$G,Month!AR$5,Raw!$E:$E,Month!$A29))))</f>
        <v>720</v>
      </c>
      <c r="AS29" s="58">
        <f>IF($B29="","",IF($C29="Region",SUMIFS(Raw!$H:$H,Raw!$A:$A,$B$4,Raw!$G:$G,Month!AS$5,Raw!#REF!,Month!$A29),IF($C29="Provider",SUMIFS(Raw!$H:$H,Raw!$A:$A,$B$4,Raw!$G:$G,Month!AS$5,Raw!$C:$C,Month!$A29),SUMIFS(Raw!$H:$H,Raw!$A:$A,$B$4,Raw!$G:$G,Month!AS$5,Raw!$E:$E,Month!$A29))))</f>
        <v>0</v>
      </c>
      <c r="AT29" s="58">
        <f>IF($B29="","",IF($C29="Region",SUMIFS(Raw!$H:$H,Raw!$A:$A,$B$4,Raw!$G:$G,Month!AT$5,Raw!#REF!,Month!$A29),IF($C29="Provider",SUMIFS(Raw!$H:$H,Raw!$A:$A,$B$4,Raw!$G:$G,Month!AT$5,Raw!$C:$C,Month!$A29),SUMIFS(Raw!$H:$H,Raw!$A:$A,$B$4,Raw!$G:$G,Month!AT$5,Raw!$E:$E,Month!$A29))))</f>
        <v>182931</v>
      </c>
      <c r="AU29" s="58">
        <f>IF($B29="","",IF($C29="Region",SUMIFS(Raw!$H:$H,Raw!$A:$A,$B$4,Raw!$G:$G,Month!AU$5,Raw!#REF!,Month!$A29),IF($C29="Provider",SUMIFS(Raw!$H:$H,Raw!$A:$A,$B$4,Raw!$G:$G,Month!AU$5,Raw!$C:$C,Month!$A29),SUMIFS(Raw!$H:$H,Raw!$A:$A,$B$4,Raw!$G:$G,Month!AU$5,Raw!$E:$E,Month!$A29))))</f>
        <v>20369</v>
      </c>
      <c r="AV29" s="58">
        <f>IF($B29="","",IF($C29="Region",SUMIFS(Raw!$H:$H,Raw!$A:$A,$B$4,Raw!$G:$G,Month!AV$5,Raw!#REF!,Month!$A29),IF($C29="Provider",SUMIFS(Raw!$H:$H,Raw!$A:$A,$B$4,Raw!$G:$G,Month!AV$5,Raw!$C:$C,Month!$A29),SUMIFS(Raw!$H:$H,Raw!$A:$A,$B$4,Raw!$G:$G,Month!AV$5,Raw!$E:$E,Month!$A29))))</f>
        <v>20771</v>
      </c>
      <c r="AW29" s="58">
        <f>IF($B29="","",IF($C29="Region",SUMIFS(Raw!$H:$H,Raw!$A:$A,$B$4,Raw!$G:$G,Month!AW$5,Raw!#REF!,Month!$A29),IF($C29="Provider",SUMIFS(Raw!$H:$H,Raw!$A:$A,$B$4,Raw!$G:$G,Month!AW$5,Raw!$C:$C,Month!$A29),SUMIFS(Raw!$H:$H,Raw!$A:$A,$B$4,Raw!$G:$G,Month!AW$5,Raw!$E:$E,Month!$A29))))</f>
        <v>10079</v>
      </c>
      <c r="AX29" s="58">
        <f>IF($B29="","",IF($C29="Region",SUMIFS(Raw!$H:$H,Raw!$A:$A,$B$4,Raw!$G:$G,Month!AX$5,Raw!#REF!,Month!$A29),IF($C29="Provider",SUMIFS(Raw!$H:$H,Raw!$A:$A,$B$4,Raw!$G:$G,Month!AX$5,Raw!$C:$C,Month!$A29),SUMIFS(Raw!$H:$H,Raw!$A:$A,$B$4,Raw!$G:$G,Month!AX$5,Raw!$E:$E,Month!$A29))))</f>
        <v>0</v>
      </c>
      <c r="AY29" s="58">
        <f>IF($B29="","",IF($C29="Region",SUMIFS(Raw!$H:$H,Raw!$A:$A,$B$4,Raw!$G:$G,Month!AY$5,Raw!#REF!,Month!$A29),IF($C29="Provider",SUMIFS(Raw!$H:$H,Raw!$A:$A,$B$4,Raw!$G:$G,Month!AY$5,Raw!$C:$C,Month!$A29),SUMIFS(Raw!$H:$H,Raw!$A:$A,$B$4,Raw!$G:$G,Month!AY$5,Raw!$E:$E,Month!$A29))))</f>
        <v>55979</v>
      </c>
      <c r="AZ29" s="58">
        <f>IF($B29="","",IF($C29="Region",SUMIFS(Raw!$H:$H,Raw!$A:$A,$B$4,Raw!$G:$G,Month!AZ$5,Raw!#REF!,Month!$A29),IF($C29="Provider",SUMIFS(Raw!$H:$H,Raw!$A:$A,$B$4,Raw!$G:$G,Month!AZ$5,Raw!$C:$C,Month!$A29),SUMIFS(Raw!$H:$H,Raw!$A:$A,$B$4,Raw!$G:$G,Month!AZ$5,Raw!$E:$E,Month!$A29))))</f>
        <v>69</v>
      </c>
      <c r="BA29" s="58">
        <f>IF($B29="","",IF($C29="Region",SUMIFS(Raw!$H:$H,Raw!$A:$A,$B$4,Raw!$G:$G,Month!BA$5,Raw!#REF!,Month!$A29),IF($C29="Provider",SUMIFS(Raw!$H:$H,Raw!$A:$A,$B$4,Raw!$G:$G,Month!BA$5,Raw!$C:$C,Month!$A29),SUMIFS(Raw!$H:$H,Raw!$A:$A,$B$4,Raw!$G:$G,Month!BA$5,Raw!$E:$E,Month!$A29))))</f>
        <v>35358</v>
      </c>
      <c r="BB29" s="58">
        <f>IF($B29="","",IF($C29="Region",SUMIFS(Raw!$H:$H,Raw!$A:$A,$B$4,Raw!$G:$G,Month!BB$5,Raw!#REF!,Month!$A29),IF($C29="Provider",SUMIFS(Raw!$H:$H,Raw!$A:$A,$B$4,Raw!$G:$G,Month!BB$5,Raw!$C:$C,Month!$A29),SUMIFS(Raw!$H:$H,Raw!$A:$A,$B$4,Raw!$G:$G,Month!BB$5,Raw!$E:$E,Month!$A29))))</f>
        <v>1826</v>
      </c>
      <c r="BC29" s="58">
        <f>IF($B29="","",IF($C29="Region",SUMIFS(Raw!$H:$H,Raw!$A:$A,$B$4,Raw!$G:$G,Month!BC$5,Raw!#REF!,Month!$A29),IF($C29="Provider",SUMIFS(Raw!$H:$H,Raw!$A:$A,$B$4,Raw!$G:$G,Month!BC$5,Raw!$C:$C,Month!$A29),SUMIFS(Raw!$H:$H,Raw!$A:$A,$B$4,Raw!$G:$G,Month!BC$5,Raw!$E:$E,Month!$A29))))</f>
        <v>5646</v>
      </c>
      <c r="BD29" s="58">
        <f>IF($B29="","",IF($C29="Region",SUMIFS(Raw!$H:$H,Raw!$A:$A,$B$4,Raw!$G:$G,Month!BD$5,Raw!#REF!,Month!$A29),IF($C29="Provider",SUMIFS(Raw!$H:$H,Raw!$A:$A,$B$4,Raw!$G:$G,Month!BD$5,Raw!$C:$C,Month!$A29),SUMIFS(Raw!$H:$H,Raw!$A:$A,$B$4,Raw!$G:$G,Month!BD$5,Raw!$E:$E,Month!$A29))))</f>
        <v>606</v>
      </c>
      <c r="BE29" s="58">
        <f>IF($B29="","",IF($C29="Region",SUMIFS(Raw!$H:$H,Raw!$A:$A,$B$4,Raw!$G:$G,Month!BE$5,Raw!#REF!,Month!$A29),IF($C29="Provider",SUMIFS(Raw!$H:$H,Raw!$A:$A,$B$4,Raw!$G:$G,Month!BE$5,Raw!$C:$C,Month!$A29),SUMIFS(Raw!$H:$H,Raw!$A:$A,$B$4,Raw!$G:$G,Month!BE$5,Raw!$E:$E,Month!$A29))))</f>
        <v>8851</v>
      </c>
      <c r="BF29" s="58">
        <f>IF($B29="","",IF($C29="Region",SUMIFS(Raw!$H:$H,Raw!$A:$A,$B$4,Raw!$G:$G,Month!BF$5,Raw!#REF!,Month!$A29),IF($C29="Provider",SUMIFS(Raw!$H:$H,Raw!$A:$A,$B$4,Raw!$G:$G,Month!BF$5,Raw!$C:$C,Month!$A29),SUMIFS(Raw!$H:$H,Raw!$A:$A,$B$4,Raw!$G:$G,Month!BF$5,Raw!$E:$E,Month!$A29))))</f>
        <v>3129</v>
      </c>
      <c r="BG29" s="58">
        <f>IF($B29="","",IF($C29="Region",SUMIFS(Raw!$H:$H,Raw!$A:$A,$B$4,Raw!$G:$G,Month!BG$5,Raw!#REF!,Month!$A29),IF($C29="Provider",SUMIFS(Raw!$H:$H,Raw!$A:$A,$B$4,Raw!$G:$G,Month!BG$5,Raw!$C:$C,Month!$A29),SUMIFS(Raw!$H:$H,Raw!$A:$A,$B$4,Raw!$G:$G,Month!BG$5,Raw!$E:$E,Month!$A29))))</f>
        <v>12975</v>
      </c>
      <c r="BH29" s="58">
        <f>IF($B29="","",IF($C29="Region",SUMIFS(Raw!$H:$H,Raw!$A:$A,$B$4,Raw!$G:$G,Month!BH$5,Raw!#REF!,Month!$A29),IF($C29="Provider",SUMIFS(Raw!$H:$H,Raw!$A:$A,$B$4,Raw!$G:$G,Month!BH$5,Raw!$C:$C,Month!$A29),SUMIFS(Raw!$H:$H,Raw!$A:$A,$B$4,Raw!$G:$G,Month!BH$5,Raw!$E:$E,Month!$A29))))</f>
        <v>12975</v>
      </c>
      <c r="BI29" s="58">
        <f>IF($B29="","",IF($C29="Region",SUMIFS(Raw!$H:$H,Raw!$A:$A,$B$4,Raw!$G:$G,Month!BI$5,Raw!#REF!,Month!$A29),IF($C29="Provider",SUMIFS(Raw!$H:$H,Raw!$A:$A,$B$4,Raw!$G:$G,Month!BI$5,Raw!$C:$C,Month!$A29),SUMIFS(Raw!$H:$H,Raw!$A:$A,$B$4,Raw!$G:$G,Month!BI$5,Raw!$E:$E,Month!$A29))))</f>
        <v>17352</v>
      </c>
      <c r="BJ29" s="58">
        <f>IF($B29="","",IF($C29="Region",SUMIFS(Raw!$H:$H,Raw!$A:$A,$B$4,Raw!$G:$G,Month!BJ$5,Raw!#REF!,Month!$A29),IF($C29="Provider",SUMIFS(Raw!$H:$H,Raw!$A:$A,$B$4,Raw!$G:$G,Month!BJ$5,Raw!$C:$C,Month!$A29),SUMIFS(Raw!$H:$H,Raw!$A:$A,$B$4,Raw!$G:$G,Month!BJ$5,Raw!$E:$E,Month!$A29))))</f>
        <v>9289</v>
      </c>
      <c r="BK29" s="58">
        <f>IF($B29="","",IF($C29="Region",SUMIFS(Raw!$H:$H,Raw!$A:$A,$B$4,Raw!$G:$G,Month!BK$5,Raw!#REF!,Month!$A29),IF($C29="Provider",SUMIFS(Raw!$H:$H,Raw!$A:$A,$B$4,Raw!$G:$G,Month!BK$5,Raw!$C:$C,Month!$A29),SUMIFS(Raw!$H:$H,Raw!$A:$A,$B$4,Raw!$G:$G,Month!BK$5,Raw!$E:$E,Month!$A29))))</f>
        <v>0</v>
      </c>
      <c r="BL29" s="58">
        <f>IF($B29="","",IF($C29="Region",SUMIFS(Raw!$H:$H,Raw!$A:$A,$B$4,Raw!$G:$G,Month!BL$5,Raw!#REF!,Month!$A29),IF($C29="Provider",SUMIFS(Raw!$H:$H,Raw!$A:$A,$B$4,Raw!$G:$G,Month!BL$5,Raw!$C:$C,Month!$A29),SUMIFS(Raw!$H:$H,Raw!$A:$A,$B$4,Raw!$G:$G,Month!BL$5,Raw!$E:$E,Month!$A29))))</f>
        <v>0</v>
      </c>
      <c r="BM29" s="58">
        <f>IF($B29="","",IF($C29="Region",SUMIFS(Raw!$H:$H,Raw!$A:$A,$B$4,Raw!$G:$G,Month!BM$5,Raw!#REF!,Month!$A29),IF($C29="Provider",SUMIFS(Raw!$H:$H,Raw!$A:$A,$B$4,Raw!$G:$G,Month!BM$5,Raw!$C:$C,Month!$A29),SUMIFS(Raw!$H:$H,Raw!$A:$A,$B$4,Raw!$G:$G,Month!BM$5,Raw!$E:$E,Month!$A29))))</f>
        <v>0</v>
      </c>
      <c r="BN29" s="58">
        <f>IF($B29="","",IF($C29="Region",SUMIFS(Raw!$H:$H,Raw!$A:$A,$B$4,Raw!$G:$G,Month!BN$5,Raw!#REF!,Month!$A29),IF($C29="Provider",SUMIFS(Raw!$H:$H,Raw!$A:$A,$B$4,Raw!$G:$G,Month!BN$5,Raw!$C:$C,Month!$A29),SUMIFS(Raw!$H:$H,Raw!$A:$A,$B$4,Raw!$G:$G,Month!BN$5,Raw!$E:$E,Month!$A29))))</f>
        <v>0</v>
      </c>
      <c r="BO29" s="58">
        <f>IF($B29="","",IF($C29="Region",SUMIFS(Raw!$H:$H,Raw!$A:$A,$B$4,Raw!$G:$G,Month!BO$5,Raw!#REF!,Month!$A29),IF($C29="Provider",SUMIFS(Raw!$H:$H,Raw!$A:$A,$B$4,Raw!$G:$G,Month!BO$5,Raw!$C:$C,Month!$A29),SUMIFS(Raw!$H:$H,Raw!$A:$A,$B$4,Raw!$G:$G,Month!BO$5,Raw!$E:$E,Month!$A29))))</f>
        <v>0</v>
      </c>
      <c r="BP29" s="58">
        <f>IF($B29="","",IF($C29="Region",SUMIFS(Raw!$H:$H,Raw!$A:$A,$B$4,Raw!$G:$G,Month!BP$5,Raw!#REF!,Month!$A29),IF($C29="Provider",SUMIFS(Raw!$H:$H,Raw!$A:$A,$B$4,Raw!$G:$G,Month!BP$5,Raw!$C:$C,Month!$A29),SUMIFS(Raw!$H:$H,Raw!$A:$A,$B$4,Raw!$G:$G,Month!BP$5,Raw!$E:$E,Month!$A29))))</f>
        <v>0</v>
      </c>
      <c r="BQ29" s="58">
        <f>IF($B29="","",IF($C29="Region",SUMIFS(Raw!$H:$H,Raw!$A:$A,$B$4,Raw!$G:$G,Month!BQ$5,Raw!#REF!,Month!$A29),IF($C29="Provider",SUMIFS(Raw!$H:$H,Raw!$A:$A,$B$4,Raw!$G:$G,Month!BQ$5,Raw!$C:$C,Month!$A29),SUMIFS(Raw!$H:$H,Raw!$A:$A,$B$4,Raw!$G:$G,Month!BQ$5,Raw!$E:$E,Month!$A29))))</f>
        <v>0</v>
      </c>
      <c r="BR29" s="58">
        <f>IF($B29="","",IF($C29="Region",SUMIFS(Raw!$H:$H,Raw!$A:$A,$B$4,Raw!$G:$G,Month!BR$5,Raw!#REF!,Month!$A29),IF($C29="Provider",SUMIFS(Raw!$H:$H,Raw!$A:$A,$B$4,Raw!$G:$G,Month!BR$5,Raw!$C:$C,Month!$A29),SUMIFS(Raw!$H:$H,Raw!$A:$A,$B$4,Raw!$G:$G,Month!BR$5,Raw!$E:$E,Month!$A29))))</f>
        <v>0</v>
      </c>
      <c r="BS29" s="58">
        <f>IF($B29="","",IF($C29="Region",SUMIFS(Raw!$H:$H,Raw!$A:$A,$B$4,Raw!$G:$G,Month!BS$5,Raw!#REF!,Month!$A29),IF($C29="Provider",SUMIFS(Raw!$H:$H,Raw!$A:$A,$B$4,Raw!$G:$G,Month!BS$5,Raw!$C:$C,Month!$A29),SUMIFS(Raw!$H:$H,Raw!$A:$A,$B$4,Raw!$G:$G,Month!BS$5,Raw!$E:$E,Month!$A29))))</f>
        <v>0</v>
      </c>
      <c r="BT29" s="58">
        <f>IF($B29="","",IF($C29="Region",SUMIFS(Raw!$H:$H,Raw!$A:$A,$B$4,Raw!$G:$G,Month!BT$5,Raw!#REF!,Month!$A29),IF($C29="Provider",SUMIFS(Raw!$H:$H,Raw!$A:$A,$B$4,Raw!$G:$G,Month!BT$5,Raw!$C:$C,Month!$A29),SUMIFS(Raw!$H:$H,Raw!$A:$A,$B$4,Raw!$G:$G,Month!BT$5,Raw!$E:$E,Month!$A29))))</f>
        <v>0</v>
      </c>
      <c r="BU29" s="58">
        <f>IF($B29="","",IF($C29="Region",SUMIFS(Raw!$H:$H,Raw!$A:$A,$B$4,Raw!$G:$G,Month!BU$5,Raw!#REF!,Month!$A29),IF($C29="Provider",SUMIFS(Raw!$H:$H,Raw!$A:$A,$B$4,Raw!$G:$G,Month!BU$5,Raw!$C:$C,Month!$A29),SUMIFS(Raw!$H:$H,Raw!$A:$A,$B$4,Raw!$G:$G,Month!BU$5,Raw!$E:$E,Month!$A29))))</f>
        <v>0</v>
      </c>
      <c r="BV29" s="58">
        <f>IF($B29="","",IF($C29="Region",SUMIFS(Raw!$H:$H,Raw!$A:$A,$B$4,Raw!$G:$G,Month!BV$5,Raw!#REF!,Month!$A29),IF($C29="Provider",SUMIFS(Raw!$H:$H,Raw!$A:$A,$B$4,Raw!$G:$G,Month!BV$5,Raw!$C:$C,Month!$A29),SUMIFS(Raw!$H:$H,Raw!$A:$A,$B$4,Raw!$G:$G,Month!BV$5,Raw!$E:$E,Month!$A29))))</f>
        <v>11272</v>
      </c>
      <c r="BW29" s="58">
        <f>IF($B29="","",IF($C29="Region",SUMIFS(Raw!$H:$H,Raw!$A:$A,$B$4,Raw!$G:$G,Month!BW$5,Raw!#REF!,Month!$A29),IF($C29="Provider",SUMIFS(Raw!$H:$H,Raw!$A:$A,$B$4,Raw!$G:$G,Month!BW$5,Raw!$C:$C,Month!$A29),SUMIFS(Raw!$H:$H,Raw!$A:$A,$B$4,Raw!$G:$G,Month!BW$5,Raw!$E:$E,Month!$A29))))</f>
        <v>134114</v>
      </c>
      <c r="BX29" s="58">
        <f>IF($B29="","",IF($C29="Region",SUMIFS(Raw!$H:$H,Raw!$A:$A,$B$4,Raw!$G:$G,Month!BX$5,Raw!#REF!,Month!$A29),IF($C29="Provider",SUMIFS(Raw!$H:$H,Raw!$A:$A,$B$4,Raw!$G:$G,Month!BX$5,Raw!$C:$C,Month!$A29),SUMIFS(Raw!$H:$H,Raw!$A:$A,$B$4,Raw!$G:$G,Month!BX$5,Raw!$E:$E,Month!$A29))))</f>
        <v>50</v>
      </c>
      <c r="BY29" s="58">
        <f>IF($B29="","",IF($C29="Region",SUMIFS(Raw!$H:$H,Raw!$A:$A,$B$4,Raw!$G:$G,Month!BY$5,Raw!#REF!,Month!$A29),IF($C29="Provider",SUMIFS(Raw!$H:$H,Raw!$A:$A,$B$4,Raw!$G:$G,Month!BY$5,Raw!$C:$C,Month!$A29),SUMIFS(Raw!$H:$H,Raw!$A:$A,$B$4,Raw!$G:$G,Month!BY$5,Raw!$E:$E,Month!$A29))))</f>
        <v>88073</v>
      </c>
      <c r="BZ29" s="58">
        <f>IF($B29="","",IF($C29="Region",SUMIFS(Raw!$H:$H,Raw!$A:$A,$B$4,Raw!$G:$G,Month!BZ$5,Raw!#REF!,Month!$A29),IF($C29="Provider",SUMIFS(Raw!$H:$H,Raw!$A:$A,$B$4,Raw!$G:$G,Month!BZ$5,Raw!$C:$C,Month!$A29),SUMIFS(Raw!$H:$H,Raw!$A:$A,$B$4,Raw!$G:$G,Month!BZ$5,Raw!$E:$E,Month!$A29))))</f>
        <v>24249</v>
      </c>
      <c r="CA29" s="58">
        <f>IF($B29="","",IF($C29="Region",SUMIFS(Raw!$H:$H,Raw!$A:$A,$B$4,Raw!$G:$G,Month!CA$5,Raw!#REF!,Month!$A29),IF($C29="Provider",SUMIFS(Raw!$H:$H,Raw!$A:$A,$B$4,Raw!$G:$G,Month!CA$5,Raw!$C:$C,Month!$A29),SUMIFS(Raw!$H:$H,Raw!$A:$A,$B$4,Raw!$G:$G,Month!CA$5,Raw!$E:$E,Month!$A29))))</f>
        <v>22376</v>
      </c>
      <c r="CB29" s="58">
        <f>IF($B29="","",IF($C29="Region",SUMIFS(Raw!$H:$H,Raw!$A:$A,$B$4,Raw!$G:$G,Month!CB$5,Raw!#REF!,Month!$A29),IF($C29="Provider",SUMIFS(Raw!$H:$H,Raw!$A:$A,$B$4,Raw!$G:$G,Month!CB$5,Raw!$C:$C,Month!$A29),SUMIFS(Raw!$H:$H,Raw!$A:$A,$B$4,Raw!$G:$G,Month!CB$5,Raw!$E:$E,Month!$A29))))</f>
        <v>13962</v>
      </c>
      <c r="CC29" s="58">
        <f>IF($B29="","",IF($C29="Region",SUMIFS(Raw!$H:$H,Raw!$A:$A,$B$4,Raw!$G:$G,Month!CC$5,Raw!#REF!,Month!$A29),IF($C29="Provider",SUMIFS(Raw!$H:$H,Raw!$A:$A,$B$4,Raw!$G:$G,Month!CC$5,Raw!$C:$C,Month!$A29),SUMIFS(Raw!$H:$H,Raw!$A:$A,$B$4,Raw!$G:$G,Month!CC$5,Raw!$E:$E,Month!$A29))))</f>
        <v>19650</v>
      </c>
      <c r="CD29" s="58">
        <f>IF($B29="","",IF($C29="Region",SUMIFS(Raw!$H:$H,Raw!$A:$A,$B$4,Raw!$G:$G,Month!CD$5,Raw!#REF!,Month!$A29),IF($C29="Provider",SUMIFS(Raw!$H:$H,Raw!$A:$A,$B$4,Raw!$G:$G,Month!CD$5,Raw!$C:$C,Month!$A29),SUMIFS(Raw!$H:$H,Raw!$A:$A,$B$4,Raw!$G:$G,Month!CD$5,Raw!$E:$E,Month!$A29))))</f>
        <v>1793</v>
      </c>
      <c r="CE29" s="58">
        <f>IF($B29="","",IF($C29="Region",SUMIFS(Raw!$H:$H,Raw!$A:$A,$B$4,Raw!$G:$G,Month!CE$5,Raw!#REF!,Month!$A29),IF($C29="Provider",SUMIFS(Raw!$H:$H,Raw!$A:$A,$B$4,Raw!$G:$G,Month!CE$5,Raw!$C:$C,Month!$A29),SUMIFS(Raw!$H:$H,Raw!$A:$A,$B$4,Raw!$G:$G,Month!CE$5,Raw!$E:$E,Month!$A29))))</f>
        <v>6755</v>
      </c>
      <c r="CF29" s="58">
        <f>IF($B29="","",IF($C29="Region",SUMIFS(Raw!$H:$H,Raw!$A:$A,$B$4,Raw!$G:$G,Month!CF$5,Raw!#REF!,Month!$A29),IF($C29="Provider",SUMIFS(Raw!$H:$H,Raw!$A:$A,$B$4,Raw!$G:$G,Month!CF$5,Raw!$C:$C,Month!$A29),SUMIFS(Raw!$H:$H,Raw!$A:$A,$B$4,Raw!$G:$G,Month!CF$5,Raw!$E:$E,Month!$A29))))</f>
        <v>1465</v>
      </c>
      <c r="CG29" s="58">
        <f>IF($B29="","",IF($C29="Region",SUMIFS(Raw!$H:$H,Raw!$A:$A,$B$4,Raw!$G:$G,Month!CG$5,Raw!#REF!,Month!$A29),IF($C29="Provider",SUMIFS(Raw!$H:$H,Raw!$A:$A,$B$4,Raw!$G:$G,Month!CG$5,Raw!$C:$C,Month!$A29),SUMIFS(Raw!$H:$H,Raw!$A:$A,$B$4,Raw!$G:$G,Month!CG$5,Raw!$E:$E,Month!$A29))))</f>
        <v>9344</v>
      </c>
      <c r="CH29" s="58">
        <f>IF($B29="","",IF($C29="Region",SUMIFS(Raw!$H:$H,Raw!$A:$A,$B$4,Raw!$G:$G,Month!CH$5,Raw!#REF!,Month!$A29),IF($C29="Provider",SUMIFS(Raw!$H:$H,Raw!$A:$A,$B$4,Raw!$G:$G,Month!CH$5,Raw!$C:$C,Month!$A29),SUMIFS(Raw!$H:$H,Raw!$A:$A,$B$4,Raw!$G:$G,Month!CH$5,Raw!$E:$E,Month!$A29))))</f>
        <v>6847</v>
      </c>
      <c r="CI29" s="58">
        <f>IF($B29="","",IF($C29="Region",SUMIFS(Raw!$H:$H,Raw!$A:$A,$B$4,Raw!$G:$G,Month!CI$5,Raw!#REF!,Month!$A29),IF($C29="Provider",SUMIFS(Raw!$H:$H,Raw!$A:$A,$B$4,Raw!$G:$G,Month!CI$5,Raw!$C:$C,Month!$A29),SUMIFS(Raw!$H:$H,Raw!$A:$A,$B$4,Raw!$G:$G,Month!CI$5,Raw!$E:$E,Month!$A29))))</f>
        <v>0</v>
      </c>
      <c r="CJ29" s="58">
        <f>IF($B29="","",IF($C29="Region",SUMIFS(Raw!$H:$H,Raw!$A:$A,$B$4,Raw!$G:$G,Month!CJ$5,Raw!#REF!,Month!$A29),IF($C29="Provider",SUMIFS(Raw!$H:$H,Raw!$A:$A,$B$4,Raw!$G:$G,Month!CJ$5,Raw!$C:$C,Month!$A29),SUMIFS(Raw!$H:$H,Raw!$A:$A,$B$4,Raw!$G:$G,Month!CJ$5,Raw!$E:$E,Month!$A29))))</f>
        <v>0</v>
      </c>
      <c r="CK29" s="58">
        <f>IF($B29="","",IF($C29="Region",SUMIFS(Raw!$H:$H,Raw!$A:$A,$B$4,Raw!$G:$G,Month!CK$5,Raw!#REF!,Month!$A29),IF($C29="Provider",SUMIFS(Raw!$H:$H,Raw!$A:$A,$B$4,Raw!$G:$G,Month!CK$5,Raw!$C:$C,Month!$A29),SUMIFS(Raw!$H:$H,Raw!$A:$A,$B$4,Raw!$G:$G,Month!CK$5,Raw!$E:$E,Month!$A29))))</f>
        <v>5934</v>
      </c>
      <c r="CL29" s="58">
        <f>IF($B29="","",IF($C29="Region",SUMIFS(Raw!$H:$H,Raw!$A:$A,$B$4,Raw!$G:$G,Month!CL$5,Raw!#REF!,Month!$A29),IF($C29="Provider",SUMIFS(Raw!$H:$H,Raw!$A:$A,$B$4,Raw!$G:$G,Month!CL$5,Raw!$C:$C,Month!$A29),SUMIFS(Raw!$H:$H,Raw!$A:$A,$B$4,Raw!$G:$G,Month!CL$5,Raw!$E:$E,Month!$A29))))</f>
        <v>3</v>
      </c>
      <c r="CM29" s="58">
        <f>IF($B29="","",IF($C29="Region",SUMIFS(Raw!$H:$H,Raw!$A:$A,$B$4,Raw!$G:$G,Month!CM$5,Raw!#REF!,Month!$A29),IF($C29="Provider",SUMIFS(Raw!$H:$H,Raw!$A:$A,$B$4,Raw!$G:$G,Month!CM$5,Raw!$C:$C,Month!$A29),SUMIFS(Raw!$H:$H,Raw!$A:$A,$B$4,Raw!$G:$G,Month!CM$5,Raw!$E:$E,Month!$A29))))</f>
        <v>179</v>
      </c>
      <c r="CN29" s="58">
        <f>IF($B29="","",IF($C29="Region",SUMIFS(Raw!$H:$H,Raw!$A:$A,$B$4,Raw!$G:$G,Month!CN$5,Raw!#REF!,Month!$A29),IF($C29="Provider",SUMIFS(Raw!$H:$H,Raw!$A:$A,$B$4,Raw!$G:$G,Month!CN$5,Raw!$C:$C,Month!$A29),SUMIFS(Raw!$H:$H,Raw!$A:$A,$B$4,Raw!$G:$G,Month!CN$5,Raw!$E:$E,Month!$A29))))</f>
        <v>313</v>
      </c>
      <c r="CO29" s="58">
        <f>IF($B29="","",IF($C29="Region",SUMIFS(Raw!$H:$H,Raw!$A:$A,$B$4,Raw!$G:$G,Month!CO$5,Raw!#REF!,Month!$A29),IF($C29="Provider",SUMIFS(Raw!$H:$H,Raw!$A:$A,$B$4,Raw!$G:$G,Month!CO$5,Raw!$C:$C,Month!$A29),SUMIFS(Raw!$H:$H,Raw!$A:$A,$B$4,Raw!$G:$G,Month!CO$5,Raw!$E:$E,Month!$A29))))</f>
        <v>0</v>
      </c>
      <c r="CP29" s="58">
        <f>IF($B29="","",IF($C29="Region",SUMIFS(Raw!$H:$H,Raw!$A:$A,$B$4,Raw!$G:$G,Month!CP$5,Raw!#REF!,Month!$A29),IF($C29="Provider",SUMIFS(Raw!$H:$H,Raw!$A:$A,$B$4,Raw!$G:$G,Month!CP$5,Raw!$C:$C,Month!$A29),SUMIFS(Raw!$H:$H,Raw!$A:$A,$B$4,Raw!$G:$G,Month!CP$5,Raw!$E:$E,Month!$A29))))</f>
        <v>8449</v>
      </c>
      <c r="CQ29" s="58">
        <f>IF($B29="","",IF($C29="Region",SUMIFS(Raw!$H:$H,Raw!$A:$A,$B$4,Raw!$G:$G,Month!CQ$5,Raw!#REF!,Month!$A29),IF($C29="Provider",SUMIFS(Raw!$H:$H,Raw!$A:$A,$B$4,Raw!$G:$G,Month!CQ$5,Raw!$C:$C,Month!$A29),SUMIFS(Raw!$H:$H,Raw!$A:$A,$B$4,Raw!$G:$G,Month!CQ$5,Raw!$E:$E,Month!$A29))))</f>
        <v>0</v>
      </c>
      <c r="CR29" s="58">
        <f>IF($B29="","",IF($C29="Region",SUMIFS(Raw!$H:$H,Raw!$A:$A,$B$4,Raw!$G:$G,Month!CR$5,Raw!#REF!,Month!$A29),IF($C29="Provider",SUMIFS(Raw!$H:$H,Raw!$A:$A,$B$4,Raw!$G:$G,Month!CR$5,Raw!$C:$C,Month!$A29),SUMIFS(Raw!$H:$H,Raw!$A:$A,$B$4,Raw!$G:$G,Month!CR$5,Raw!$E:$E,Month!$A29))))</f>
        <v>0</v>
      </c>
      <c r="CS29" s="58">
        <f>IF($B29="","",IF($C29="Region",SUMIFS(Raw!$H:$H,Raw!$A:$A,$B$4,Raw!$G:$G,Month!CS$5,Raw!#REF!,Month!$A29),IF($C29="Provider",SUMIFS(Raw!$H:$H,Raw!$A:$A,$B$4,Raw!$G:$G,Month!CS$5,Raw!$C:$C,Month!$A29),SUMIFS(Raw!$H:$H,Raw!$A:$A,$B$4,Raw!$G:$G,Month!CS$5,Raw!$E:$E,Month!$A29))))</f>
        <v>0</v>
      </c>
      <c r="CT29" s="58">
        <f>IF($B29="","",IF($C29="Region",SUMIFS(Raw!$H:$H,Raw!$A:$A,$B$4,Raw!$G:$G,Month!CT$5,Raw!#REF!,Month!$A29),IF($C29="Provider",SUMIFS(Raw!$H:$H,Raw!$A:$A,$B$4,Raw!$G:$G,Month!CT$5,Raw!$C:$C,Month!$A29),SUMIFS(Raw!$H:$H,Raw!$A:$A,$B$4,Raw!$G:$G,Month!CT$5,Raw!$E:$E,Month!$A29))))</f>
        <v>0</v>
      </c>
      <c r="CU29" s="58">
        <f>IF($B29="","",IF($C29="Region",SUMIFS(Raw!$H:$H,Raw!$A:$A,$B$4,Raw!$G:$G,Month!CU$5,Raw!#REF!,Month!$A29),IF($C29="Provider",SUMIFS(Raw!$H:$H,Raw!$A:$A,$B$4,Raw!$G:$G,Month!CU$5,Raw!$C:$C,Month!$A29),SUMIFS(Raw!$H:$H,Raw!$A:$A,$B$4,Raw!$G:$G,Month!CU$5,Raw!$E:$E,Month!$A29))))</f>
        <v>0</v>
      </c>
      <c r="CV29" s="58">
        <f>IF($B29="","",IF($C29="Region",SUMIFS(Raw!$H:$H,Raw!$A:$A,$B$4,Raw!$G:$G,Month!CV$5,Raw!#REF!,Month!$A29),IF($C29="Provider",SUMIFS(Raw!$H:$H,Raw!$A:$A,$B$4,Raw!$G:$G,Month!CV$5,Raw!$C:$C,Month!$A29),SUMIFS(Raw!$H:$H,Raw!$A:$A,$B$4,Raw!$G:$G,Month!CV$5,Raw!$E:$E,Month!$A29))))</f>
        <v>0</v>
      </c>
      <c r="CW29" s="58">
        <f>IF($B29="","",IF($C29="Region",SUMIFS(Raw!$H:$H,Raw!$A:$A,$B$4,Raw!$G:$G,Month!CW$5,Raw!#REF!,Month!$A29),IF($C29="Provider",SUMIFS(Raw!$H:$H,Raw!$A:$A,$B$4,Raw!$G:$G,Month!CW$5,Raw!$C:$C,Month!$A29),SUMIFS(Raw!$H:$H,Raw!$A:$A,$B$4,Raw!$G:$G,Month!CW$5,Raw!$E:$E,Month!$A29))))</f>
        <v>1372</v>
      </c>
      <c r="CX29" s="58">
        <f>IF($B29="","",IF($C29="Region",SUMIFS(Raw!$H:$H,Raw!$A:$A,$B$4,Raw!$G:$G,Month!CX$5,Raw!#REF!,Month!$A29),IF($C29="Provider",SUMIFS(Raw!$H:$H,Raw!$A:$A,$B$4,Raw!$G:$G,Month!CX$5,Raw!$C:$C,Month!$A29),SUMIFS(Raw!$H:$H,Raw!$A:$A,$B$4,Raw!$G:$G,Month!CX$5,Raw!$E:$E,Month!$A29))))</f>
        <v>1372</v>
      </c>
      <c r="CY29" s="58">
        <f>IF($B29="","",IF($C29="Region",SUMIFS(Raw!$H:$H,Raw!$A:$A,$B$4,Raw!$G:$G,Month!CY$5,Raw!#REF!,Month!$A29),IF($C29="Provider",SUMIFS(Raw!$H:$H,Raw!$A:$A,$B$4,Raw!$G:$G,Month!CY$5,Raw!$C:$C,Month!$A29),SUMIFS(Raw!$H:$H,Raw!$A:$A,$B$4,Raw!$G:$G,Month!CY$5,Raw!$E:$E,Month!$A29))))</f>
        <v>129</v>
      </c>
      <c r="CZ29" s="58">
        <f>IF($B29="","",IF($C29="Region",SUMIFS(Raw!$H:$H,Raw!$A:$A,$B$4,Raw!$G:$G,Month!CZ$5,Raw!#REF!,Month!$A29),IF($C29="Provider",SUMIFS(Raw!$H:$H,Raw!$A:$A,$B$4,Raw!$G:$G,Month!CZ$5,Raw!$C:$C,Month!$A29),SUMIFS(Raw!$H:$H,Raw!$A:$A,$B$4,Raw!$G:$G,Month!CZ$5,Raw!$E:$E,Month!$A29))))</f>
        <v>72</v>
      </c>
      <c r="DA29" s="58">
        <f>IF($B29="","",IF($C29="Region",SUMIFS(Raw!$H:$H,Raw!$A:$A,$B$4,Raw!$G:$G,Month!DA$5,Raw!#REF!,Month!$A29),IF($C29="Provider",SUMIFS(Raw!$H:$H,Raw!$A:$A,$B$4,Raw!$G:$G,Month!DA$5,Raw!$C:$C,Month!$A29),SUMIFS(Raw!$H:$H,Raw!$A:$A,$B$4,Raw!$G:$G,Month!DA$5,Raw!$E:$E,Month!$A29))))</f>
        <v>21</v>
      </c>
      <c r="DB29" s="58">
        <f>IF($B29="","",IF($C29="Region",SUMIFS(Raw!$H:$H,Raw!$A:$A,$B$4,Raw!$G:$G,Month!DB$5,Raw!#REF!,Month!$A29),IF($C29="Provider",SUMIFS(Raw!$H:$H,Raw!$A:$A,$B$4,Raw!$G:$G,Month!DB$5,Raw!$C:$C,Month!$A29),SUMIFS(Raw!$H:$H,Raw!$A:$A,$B$4,Raw!$G:$G,Month!DB$5,Raw!$E:$E,Month!$A29))))</f>
        <v>2</v>
      </c>
      <c r="DC29" s="58">
        <f>IF($B29="","",IF($C29="Region",SUMIFS(Raw!$H:$H,Raw!$A:$A,$B$4,Raw!$G:$G,Month!DC$5,Raw!#REF!,Month!$A29),IF($C29="Provider",SUMIFS(Raw!$H:$H,Raw!$A:$A,$B$4,Raw!$G:$G,Month!DC$5,Raw!$C:$C,Month!$A29),SUMIFS(Raw!$H:$H,Raw!$A:$A,$B$4,Raw!$G:$G,Month!DC$5,Raw!$E:$E,Month!$A29))))</f>
        <v>11</v>
      </c>
      <c r="DD29" s="58">
        <f>IF($B29="","",IF($C29="Region",SUMIFS(Raw!$H:$H,Raw!$A:$A,$B$4,Raw!$G:$G,Month!DD$5,Raw!#REF!,Month!$A29),IF($C29="Provider",SUMIFS(Raw!$H:$H,Raw!$A:$A,$B$4,Raw!$G:$G,Month!DD$5,Raw!$C:$C,Month!$A29),SUMIFS(Raw!$H:$H,Raw!$A:$A,$B$4,Raw!$G:$G,Month!DD$5,Raw!$E:$E,Month!$A29))))</f>
        <v>4</v>
      </c>
      <c r="DE29" s="58">
        <f>IF($B29="","",IF($C29="Region",SUMIFS(Raw!$H:$H,Raw!$A:$A,$B$4,Raw!$G:$G,Month!DE$5,Raw!#REF!,Month!$A29),IF($C29="Provider",SUMIFS(Raw!$H:$H,Raw!$A:$A,$B$4,Raw!$G:$G,Month!DE$5,Raw!$C:$C,Month!$A29),SUMIFS(Raw!$H:$H,Raw!$A:$A,$B$4,Raw!$G:$G,Month!DE$5,Raw!$E:$E,Month!$A29))))</f>
        <v>81</v>
      </c>
      <c r="DF29" s="58">
        <f>IF($B29="","",IF($C29="Region",SUMIFS(Raw!$H:$H,Raw!$A:$A,$B$4,Raw!$G:$G,Month!DF$5,Raw!#REF!,Month!$A29),IF($C29="Provider",SUMIFS(Raw!$H:$H,Raw!$A:$A,$B$4,Raw!$G:$G,Month!DF$5,Raw!$C:$C,Month!$A29),SUMIFS(Raw!$H:$H,Raw!$A:$A,$B$4,Raw!$G:$G,Month!DF$5,Raw!$E:$E,Month!$A29))))</f>
        <v>60</v>
      </c>
      <c r="DG29" s="58">
        <f>IF($B29="","",IF($C29="Region",SUMIFS(Raw!$H:$H,Raw!$A:$A,$B$4,Raw!$G:$G,Month!DG$5,Raw!#REF!,Month!$A29),IF($C29="Provider",SUMIFS(Raw!$H:$H,Raw!$A:$A,$B$4,Raw!$G:$G,Month!DG$5,Raw!$C:$C,Month!$A29),SUMIFS(Raw!$H:$H,Raw!$A:$A,$B$4,Raw!$G:$G,Month!DG$5,Raw!$E:$E,Month!$A29))))</f>
        <v>0</v>
      </c>
      <c r="DH29" s="58">
        <f>IF($B29="","",IF($C29="Region",SUMIFS(Raw!$H:$H,Raw!$A:$A,$B$4,Raw!$G:$G,Month!DH$5,Raw!#REF!,Month!$A29),IF($C29="Provider",SUMIFS(Raw!$H:$H,Raw!$A:$A,$B$4,Raw!$G:$G,Month!DH$5,Raw!$C:$C,Month!$A29),SUMIFS(Raw!$H:$H,Raw!$A:$A,$B$4,Raw!$G:$G,Month!DH$5,Raw!$E:$E,Month!$A29))))</f>
        <v>0</v>
      </c>
      <c r="DI29" s="58">
        <f>IF($B29="","",IF($C29="Region",SUMIFS(Raw!$H:$H,Raw!$A:$A,$B$4,Raw!$G:$G,Month!DI$5,Raw!#REF!,Month!$A29),IF($C29="Provider",SUMIFS(Raw!$H:$H,Raw!$A:$A,$B$4,Raw!$G:$G,Month!DI$5,Raw!$C:$C,Month!$A29),SUMIFS(Raw!$H:$H,Raw!$A:$A,$B$4,Raw!$G:$G,Month!DI$5,Raw!$E:$E,Month!$A29))))</f>
        <v>0</v>
      </c>
      <c r="DJ29" s="58">
        <f>IF($B29="","",IF($C29="Region",SUMIFS(Raw!$H:$H,Raw!$A:$A,$B$4,Raw!$G:$G,Month!DJ$5,Raw!#REF!,Month!$A29),IF($C29="Provider",SUMIFS(Raw!$H:$H,Raw!$A:$A,$B$4,Raw!$G:$G,Month!DJ$5,Raw!$C:$C,Month!$A29),SUMIFS(Raw!$H:$H,Raw!$A:$A,$B$4,Raw!$G:$G,Month!DJ$5,Raw!$E:$E,Month!$A29))))</f>
        <v>0</v>
      </c>
      <c r="DK29" s="58">
        <f>IF($B29="","",IF($C29="Region",SUMIFS(Raw!$H:$H,Raw!$A:$A,$B$4,Raw!$G:$G,Month!DK$5,Raw!#REF!,Month!$A29),IF($C29="Provider",SUMIFS(Raw!$H:$H,Raw!$A:$A,$B$4,Raw!$G:$G,Month!DK$5,Raw!$C:$C,Month!$A29),SUMIFS(Raw!$H:$H,Raw!$A:$A,$B$4,Raw!$G:$G,Month!DK$5,Raw!$E:$E,Month!$A29))))</f>
        <v>0</v>
      </c>
      <c r="DL29" s="58">
        <f>IF($B29="","",IF($C29="Region",SUMIFS(Raw!$H:$H,Raw!$A:$A,$B$4,Raw!$G:$G,Month!DL$5,Raw!#REF!,Month!$A29),IF($C29="Provider",SUMIFS(Raw!$H:$H,Raw!$A:$A,$B$4,Raw!$G:$G,Month!DL$5,Raw!$C:$C,Month!$A29),SUMIFS(Raw!$H:$H,Raw!$A:$A,$B$4,Raw!$G:$G,Month!DL$5,Raw!$E:$E,Month!$A29))))</f>
        <v>0</v>
      </c>
      <c r="DM29" s="58">
        <f>IF($B29="","",IF($C29="Region",SUMIFS(Raw!$H:$H,Raw!$A:$A,$B$4,Raw!$G:$G,Month!DM$5,Raw!#REF!,Month!$A29),IF($C29="Provider",SUMIFS(Raw!$H:$H,Raw!$A:$A,$B$4,Raw!$G:$G,Month!DM$5,Raw!$C:$C,Month!$A29),SUMIFS(Raw!$H:$H,Raw!$A:$A,$B$4,Raw!$G:$G,Month!DM$5,Raw!$E:$E,Month!$A29))))</f>
        <v>0</v>
      </c>
      <c r="DN29" s="58">
        <f>IF($B29="","",IF($C29="Region",SUMIFS(Raw!$H:$H,Raw!$A:$A,$B$4,Raw!$G:$G,Month!DN$5,Raw!#REF!,Month!$A29),IF($C29="Provider",SUMIFS(Raw!$H:$H,Raw!$A:$A,$B$4,Raw!$G:$G,Month!DN$5,Raw!$C:$C,Month!$A29),SUMIFS(Raw!$H:$H,Raw!$A:$A,$B$4,Raw!$G:$G,Month!DN$5,Raw!$E:$E,Month!$A29))))</f>
        <v>0</v>
      </c>
    </row>
    <row r="30" spans="1:118" ht="14.5" x14ac:dyDescent="0.25">
      <c r="A30" s="5" t="str">
        <f>IF(Refs!A24="","",Refs!A24)</f>
        <v>0CX</v>
      </c>
      <c r="B30" s="23" t="str">
        <f>IF(Refs!B24="","",Refs!B24)</f>
        <v>ML CSU (Leicestershire)</v>
      </c>
      <c r="C30" s="13" t="str">
        <f>IF(Refs!D24="","",Refs!D24)</f>
        <v>Provider</v>
      </c>
      <c r="D30" s="58">
        <f>IF($B30="","",IF($C30="Region",SUMIFS(Raw!$H:$H,Raw!$A:$A,$B$4,Raw!$G:$G,Month!D$5,Raw!#REF!,Month!$A30),IF($C30="Provider",SUMIFS(Raw!$H:$H,Raw!$A:$A,$B$4,Raw!$G:$G,Month!D$5,Raw!$C:$C,Month!$A30),SUMIFS(Raw!$H:$H,Raw!$A:$A,$B$4,Raw!$G:$G,Month!D$5,Raw!$E:$E,Month!$A30))))</f>
        <v>40902</v>
      </c>
      <c r="E30" s="58">
        <f>IF($B30="","",IF($C30="Region",SUMIFS(Raw!$H:$H,Raw!$A:$A,$B$4,Raw!$G:$G,Month!E$5,Raw!#REF!,Month!$A30),IF($C30="Provider",SUMIFS(Raw!$H:$H,Raw!$A:$A,$B$4,Raw!$G:$G,Month!E$5,Raw!$C:$C,Month!$A30),SUMIFS(Raw!$H:$H,Raw!$A:$A,$B$4,Raw!$G:$G,Month!E$5,Raw!$E:$E,Month!$A30))))</f>
        <v>37338</v>
      </c>
      <c r="F30" s="58">
        <f>IF($B30="","",IF($C30="Region",SUMIFS(Raw!$H:$H,Raw!$A:$A,$B$4,Raw!$G:$G,Month!F$5,Raw!#REF!,Month!$A30),IF($C30="Provider",SUMIFS(Raw!$H:$H,Raw!$A:$A,$B$4,Raw!$G:$G,Month!F$5,Raw!$C:$C,Month!$A30),SUMIFS(Raw!$H:$H,Raw!$A:$A,$B$4,Raw!$G:$G,Month!F$5,Raw!$E:$E,Month!$A30))))</f>
        <v>37788</v>
      </c>
      <c r="G30" s="58">
        <f>IF($B30="","",IF($C30="Region",SUMIFS(Raw!$H:$H,Raw!$A:$A,$B$4,Raw!$G:$G,Month!G$5,Raw!#REF!,Month!$A30),IF($C30="Provider",SUMIFS(Raw!$H:$H,Raw!$A:$A,$B$4,Raw!$G:$G,Month!G$5,Raw!$C:$C,Month!$A30),SUMIFS(Raw!$H:$H,Raw!$A:$A,$B$4,Raw!$G:$G,Month!G$5,Raw!$E:$E,Month!$A30))))</f>
        <v>0</v>
      </c>
      <c r="H30" s="58">
        <f>IF($B30="","",IF($C30="Region",SUMIFS(Raw!$H:$H,Raw!$A:$A,$B$4,Raw!$G:$G,Month!H$5,Raw!#REF!,Month!$A30),IF($C30="Provider",SUMIFS(Raw!$H:$H,Raw!$A:$A,$B$4,Raw!$G:$G,Month!H$5,Raw!$C:$C,Month!$A30),SUMIFS(Raw!$H:$H,Raw!$A:$A,$B$4,Raw!$G:$G,Month!H$5,Raw!$E:$E,Month!$A30))))</f>
        <v>512</v>
      </c>
      <c r="I30" s="58">
        <f>IF($B30="","",IF($C30="Region",SUMIFS(Raw!$H:$H,Raw!$A:$A,$B$4,Raw!$G:$G,Month!I$5,Raw!#REF!,Month!$A30),IF($C30="Provider",SUMIFS(Raw!$H:$H,Raw!$A:$A,$B$4,Raw!$G:$G,Month!I$5,Raw!$C:$C,Month!$A30),SUMIFS(Raw!$H:$H,Raw!$A:$A,$B$4,Raw!$G:$G,Month!I$5,Raw!$E:$E,Month!$A30))))</f>
        <v>4425</v>
      </c>
      <c r="J30" s="58">
        <f>IF($B30="","",IF($C30="Region",SUMIFS(Raw!$H:$H,Raw!$A:$A,$B$4,Raw!$G:$G,Month!J$5,Raw!#REF!,Month!$A30),IF($C30="Provider",SUMIFS(Raw!$H:$H,Raw!$A:$A,$B$4,Raw!$G:$G,Month!J$5,Raw!$C:$C,Month!$A30),SUMIFS(Raw!$H:$H,Raw!$A:$A,$B$4,Raw!$G:$G,Month!J$5,Raw!$E:$E,Month!$A30))))</f>
        <v>34734</v>
      </c>
      <c r="K30" s="58">
        <f>IF($B30="","",IF($C30="Region",SUMIFS(Raw!$H:$H,Raw!$A:$A,$B$4,Raw!$G:$G,Month!K$5,Raw!#REF!,Month!$A30),IF($C30="Provider",SUMIFS(Raw!$H:$H,Raw!$A:$A,$B$4,Raw!$G:$G,Month!K$5,Raw!$C:$C,Month!$A30),SUMIFS(Raw!$H:$H,Raw!$A:$A,$B$4,Raw!$G:$G,Month!K$5,Raw!$E:$E,Month!$A30))))</f>
        <v>297</v>
      </c>
      <c r="L30" s="58">
        <f>IF($B30="","",IF($C30="Region",SUMIFS(Raw!$H:$H,Raw!$A:$A,$B$4,Raw!$G:$G,Month!L$5,Raw!#REF!,Month!$A30),IF($C30="Provider",SUMIFS(Raw!$H:$H,Raw!$A:$A,$B$4,Raw!$G:$G,Month!L$5,Raw!$C:$C,Month!$A30),SUMIFS(Raw!$H:$H,Raw!$A:$A,$B$4,Raw!$G:$G,Month!L$5,Raw!$E:$E,Month!$A30))))</f>
        <v>145</v>
      </c>
      <c r="M30" s="58">
        <f>IF($B30="","",IF($C30="Region",SUMIFS(Raw!$H:$H,Raw!$A:$A,$B$4,Raw!$G:$G,Month!M$5,Raw!#REF!,Month!$A30),IF($C30="Provider",SUMIFS(Raw!$H:$H,Raw!$A:$A,$B$4,Raw!$G:$G,Month!M$5,Raw!$C:$C,Month!$A30),SUMIFS(Raw!$H:$H,Raw!$A:$A,$B$4,Raw!$G:$G,Month!M$5,Raw!$E:$E,Month!$A30))))</f>
        <v>150</v>
      </c>
      <c r="N30" s="58">
        <f>IF($B30="","",IF($C30="Region",SUMIFS(Raw!$H:$H,Raw!$A:$A,$B$4,Raw!$G:$G,Month!N$5,Raw!#REF!,Month!$A30),IF($C30="Provider",SUMIFS(Raw!$H:$H,Raw!$A:$A,$B$4,Raw!$G:$G,Month!N$5,Raw!$C:$C,Month!$A30),SUMIFS(Raw!$H:$H,Raw!$A:$A,$B$4,Raw!$G:$G,Month!N$5,Raw!$E:$E,Month!$A30))))</f>
        <v>0</v>
      </c>
      <c r="O30" s="58">
        <f>IF($B30="","",IF($C30="Region",SUMIFS(Raw!$H:$H,Raw!$A:$A,$B$4,Raw!$G:$G,Month!O$5,Raw!#REF!,Month!$A30),IF($C30="Provider",SUMIFS(Raw!$H:$H,Raw!$A:$A,$B$4,Raw!$G:$G,Month!O$5,Raw!$C:$C,Month!$A30),SUMIFS(Raw!$H:$H,Raw!$A:$A,$B$4,Raw!$G:$G,Month!O$5,Raw!$E:$E,Month!$A30))))</f>
        <v>491047</v>
      </c>
      <c r="P30" s="201"/>
      <c r="Q30" s="201"/>
      <c r="R30" s="58">
        <f>IF($B30="","",IF($C30="Region",SUMIFS(Raw!$H:$H,Raw!$A:$A,$B$4,Raw!$G:$G,Month!R$5,Raw!#REF!,Month!$A30),IF($C30="Provider",SUMIFS(Raw!$H:$H,Raw!$A:$A,$B$4,Raw!$G:$G,Month!R$5,Raw!$C:$C,Month!$A30),SUMIFS(Raw!$H:$H,Raw!$A:$A,$B$4,Raw!$G:$G,Month!R$5,Raw!$E:$E,Month!$A30))))</f>
        <v>23325</v>
      </c>
      <c r="S30" s="58">
        <f>IF($B30="","",IF($C30="Region",SUMIFS(Raw!$H:$H,Raw!$A:$A,$B$4,Raw!$G:$G,Month!S$5,Raw!#REF!,Month!$A30),IF($C30="Provider",SUMIFS(Raw!$H:$H,Raw!$A:$A,$B$4,Raw!$G:$G,Month!S$5,Raw!$C:$C,Month!$A30),SUMIFS(Raw!$H:$H,Raw!$A:$A,$B$4,Raw!$G:$G,Month!S$5,Raw!$E:$E,Month!$A30))))</f>
        <v>10310</v>
      </c>
      <c r="T30" s="58">
        <f>IF($B30="","",IF($C30="Region",SUMIFS(Raw!$H:$H,Raw!$A:$A,$B$4,Raw!$G:$G,Month!T$5,Raw!#REF!,Month!$A30),IF($C30="Provider",SUMIFS(Raw!$H:$H,Raw!$A:$A,$B$4,Raw!$G:$G,Month!T$5,Raw!$C:$C,Month!$A30),SUMIFS(Raw!$H:$H,Raw!$A:$A,$B$4,Raw!$G:$G,Month!T$5,Raw!$E:$E,Month!$A30))))</f>
        <v>34554618</v>
      </c>
      <c r="U30" s="58">
        <f>IF($B30="","",IF($C30="Region",SUMIFS(Raw!$H:$H,Raw!$A:$A,$B$4,Raw!$G:$G,Month!U$5,Raw!#REF!,Month!$A30),IF($C30="Provider",SUMIFS(Raw!$H:$H,Raw!$A:$A,$B$4,Raw!$G:$G,Month!U$5,Raw!$C:$C,Month!$A30),SUMIFS(Raw!$H:$H,Raw!$A:$A,$B$4,Raw!$G:$G,Month!U$5,Raw!$E:$E,Month!$A30))))</f>
        <v>36193</v>
      </c>
      <c r="V30" s="58">
        <f>IF($B30="","",IF($C30="Region",SUMIFS(Raw!$H:$H,Raw!$A:$A,$B$4,Raw!$G:$G,Month!V$5,Raw!#REF!,Month!$A30),IF($C30="Provider",SUMIFS(Raw!$H:$H,Raw!$A:$A,$B$4,Raw!$G:$G,Month!V$5,Raw!$C:$C,Month!$A30),SUMIFS(Raw!$H:$H,Raw!$A:$A,$B$4,Raw!$G:$G,Month!V$5,Raw!$E:$E,Month!$A30))))</f>
        <v>318</v>
      </c>
      <c r="W30" s="58">
        <f>IF($B30="","",IF($C30="Region",SUMIFS(Raw!$H:$H,Raw!$A:$A,$B$4,Raw!$G:$G,Month!W$5,Raw!#REF!,Month!$A30),IF($C30="Provider",SUMIFS(Raw!$H:$H,Raw!$A:$A,$B$4,Raw!$G:$G,Month!W$5,Raw!$C:$C,Month!$A30),SUMIFS(Raw!$H:$H,Raw!$A:$A,$B$4,Raw!$G:$G,Month!W$5,Raw!$E:$E,Month!$A30))))</f>
        <v>15303</v>
      </c>
      <c r="X30" s="58">
        <f>IF($B30="","",IF($C30="Region",SUMIFS(Raw!$H:$H,Raw!$A:$A,$B$4,Raw!$G:$G,Month!X$5,Raw!#REF!,Month!$A30),IF($C30="Provider",SUMIFS(Raw!$H:$H,Raw!$A:$A,$B$4,Raw!$G:$G,Month!X$5,Raw!$C:$C,Month!$A30),SUMIFS(Raw!$H:$H,Raw!$A:$A,$B$4,Raw!$G:$G,Month!X$5,Raw!$E:$E,Month!$A30))))</f>
        <v>8522</v>
      </c>
      <c r="Y30" s="58">
        <f>IF($B30="","",IF($C30="Region",SUMIFS(Raw!$H:$H,Raw!$A:$A,$B$4,Raw!$G:$G,Month!Y$5,Raw!#REF!,Month!$A30),IF($C30="Provider",SUMIFS(Raw!$H:$H,Raw!$A:$A,$B$4,Raw!$G:$G,Month!Y$5,Raw!$C:$C,Month!$A30),SUMIFS(Raw!$H:$H,Raw!$A:$A,$B$4,Raw!$G:$G,Month!Y$5,Raw!$E:$E,Month!$A30))))</f>
        <v>601</v>
      </c>
      <c r="Z30" s="58">
        <f>IF($B30="","",IF($C30="Region",SUMIFS(Raw!$H:$H,Raw!$A:$A,$B$4,Raw!$G:$G,Month!Z$5,Raw!#REF!,Month!$A30),IF($C30="Provider",SUMIFS(Raw!$H:$H,Raw!$A:$A,$B$4,Raw!$G:$G,Month!Z$5,Raw!$C:$C,Month!$A30),SUMIFS(Raw!$H:$H,Raw!$A:$A,$B$4,Raw!$G:$G,Month!Z$5,Raw!$E:$E,Month!$A30))))</f>
        <v>11449</v>
      </c>
      <c r="AA30" s="58">
        <f>IF($B30="","",IF($C30="Region",SUMIFS(Raw!$H:$H,Raw!$A:$A,$B$4,Raw!$G:$G,Month!AA$5,Raw!#REF!,Month!$A30),IF($C30="Provider",SUMIFS(Raw!$H:$H,Raw!$A:$A,$B$4,Raw!$G:$G,Month!AA$5,Raw!$C:$C,Month!$A30),SUMIFS(Raw!$H:$H,Raw!$A:$A,$B$4,Raw!$G:$G,Month!AA$5,Raw!$E:$E,Month!$A30))))</f>
        <v>20572</v>
      </c>
      <c r="AB30" s="58">
        <f>IF($B30="","",IF($C30="Region",SUMIFS(Raw!$H:$H,Raw!$A:$A,$B$4,Raw!$G:$G,Month!AB$5,Raw!#REF!,Month!$A30),IF($C30="Provider",SUMIFS(Raw!$H:$H,Raw!$A:$A,$B$4,Raw!$G:$G,Month!AB$5,Raw!$C:$C,Month!$A30),SUMIFS(Raw!$H:$H,Raw!$A:$A,$B$4,Raw!$G:$G,Month!AB$5,Raw!$E:$E,Month!$A30))))</f>
        <v>8533</v>
      </c>
      <c r="AC30" s="58">
        <f>IF($B30="","",IF($C30="Region",SUMIFS(Raw!$H:$H,Raw!$A:$A,$B$4,Raw!$G:$G,Month!AC$5,Raw!#REF!,Month!$A30),IF($C30="Provider",SUMIFS(Raw!$H:$H,Raw!$A:$A,$B$4,Raw!$G:$G,Month!AC$5,Raw!$C:$C,Month!$A30),SUMIFS(Raw!$H:$H,Raw!$A:$A,$B$4,Raw!$G:$G,Month!AC$5,Raw!$E:$E,Month!$A30))))</f>
        <v>1006</v>
      </c>
      <c r="AD30" s="58">
        <f>IF($B30="","",IF($C30="Region",SUMIFS(Raw!$H:$H,Raw!$A:$A,$B$4,Raw!$G:$G,Month!AD$5,Raw!#REF!,Month!$A30),IF($C30="Provider",SUMIFS(Raw!$H:$H,Raw!$A:$A,$B$4,Raw!$G:$G,Month!AD$5,Raw!$C:$C,Month!$A30),SUMIFS(Raw!$H:$H,Raw!$A:$A,$B$4,Raw!$G:$G,Month!AD$5,Raw!$E:$E,Month!$A30))))</f>
        <v>0</v>
      </c>
      <c r="AE30" s="58">
        <f>IF($B30="","",IF($C30="Region",SUMIFS(Raw!$H:$H,Raw!$A:$A,$B$4,Raw!$G:$G,Month!AE$5,Raw!#REF!,Month!$A30),IF($C30="Provider",SUMIFS(Raw!$H:$H,Raw!$A:$A,$B$4,Raw!$G:$G,Month!AE$5,Raw!$C:$C,Month!$A30),SUMIFS(Raw!$H:$H,Raw!$A:$A,$B$4,Raw!$G:$G,Month!AE$5,Raw!$E:$E,Month!$A30))))</f>
        <v>8522</v>
      </c>
      <c r="AF30" s="58">
        <f>IF($B30="","",IF($C30="Region",SUMIFS(Raw!$H:$H,Raw!$A:$A,$B$4,Raw!$G:$G,Month!AF$5,Raw!#REF!,Month!$A30),IF($C30="Provider",SUMIFS(Raw!$H:$H,Raw!$A:$A,$B$4,Raw!$G:$G,Month!AF$5,Raw!$C:$C,Month!$A30),SUMIFS(Raw!$H:$H,Raw!$A:$A,$B$4,Raw!$G:$G,Month!AF$5,Raw!$E:$E,Month!$A30))))</f>
        <v>0</v>
      </c>
      <c r="AG30" s="58">
        <f>IF($B30="","",IF($C30="Region",SUMIFS(Raw!$H:$H,Raw!$A:$A,$B$4,Raw!$G:$G,Month!AG$5,Raw!#REF!,Month!$A30),IF($C30="Provider",SUMIFS(Raw!$H:$H,Raw!$A:$A,$B$4,Raw!$G:$G,Month!AG$5,Raw!$C:$C,Month!$A30),SUMIFS(Raw!$H:$H,Raw!$A:$A,$B$4,Raw!$G:$G,Month!AG$5,Raw!$E:$E,Month!$A30))))</f>
        <v>601</v>
      </c>
      <c r="AH30" s="58">
        <f>IF($B30="","",IF($C30="Region",SUMIFS(Raw!$H:$H,Raw!$A:$A,$B$4,Raw!$G:$G,Month!AH$5,Raw!#REF!,Month!$A30),IF($C30="Provider",SUMIFS(Raw!$H:$H,Raw!$A:$A,$B$4,Raw!$G:$G,Month!AH$5,Raw!$C:$C,Month!$A30),SUMIFS(Raw!$H:$H,Raw!$A:$A,$B$4,Raw!$G:$G,Month!AH$5,Raw!$E:$E,Month!$A30))))</f>
        <v>574</v>
      </c>
      <c r="AI30" s="58">
        <f>IF($B30="","",IF($C30="Region",SUMIFS(Raw!$H:$H,Raw!$A:$A,$B$4,Raw!$G:$G,Month!AI$5,Raw!#REF!,Month!$A30),IF($C30="Provider",SUMIFS(Raw!$H:$H,Raw!$A:$A,$B$4,Raw!$G:$G,Month!AI$5,Raw!$C:$C,Month!$A30),SUMIFS(Raw!$H:$H,Raw!$A:$A,$B$4,Raw!$G:$G,Month!AI$5,Raw!$E:$E,Month!$A30))))</f>
        <v>1336</v>
      </c>
      <c r="AJ30" s="58">
        <f>IF($B30="","",IF($C30="Region",SUMIFS(Raw!$H:$H,Raw!$A:$A,$B$4,Raw!$G:$G,Month!AJ$5,Raw!#REF!,Month!$A30),IF($C30="Provider",SUMIFS(Raw!$H:$H,Raw!$A:$A,$B$4,Raw!$G:$G,Month!AJ$5,Raw!$C:$C,Month!$A30),SUMIFS(Raw!$H:$H,Raw!$A:$A,$B$4,Raw!$G:$G,Month!AJ$5,Raw!$E:$E,Month!$A30))))</f>
        <v>1554</v>
      </c>
      <c r="AK30" s="58">
        <f>IF($B30="","",IF($C30="Region",SUMIFS(Raw!$H:$H,Raw!$A:$A,$B$4,Raw!$G:$G,Month!AK$5,Raw!#REF!,Month!$A30),IF($C30="Provider",SUMIFS(Raw!$H:$H,Raw!$A:$A,$B$4,Raw!$G:$G,Month!AK$5,Raw!$C:$C,Month!$A30),SUMIFS(Raw!$H:$H,Raw!$A:$A,$B$4,Raw!$G:$G,Month!AK$5,Raw!$E:$E,Month!$A30))))</f>
        <v>1039</v>
      </c>
      <c r="AL30" s="58">
        <f>IF($B30="","",IF($C30="Region",SUMIFS(Raw!$H:$H,Raw!$A:$A,$B$4,Raw!$G:$G,Month!AL$5,Raw!#REF!,Month!$A30),IF($C30="Provider",SUMIFS(Raw!$H:$H,Raw!$A:$A,$B$4,Raw!$G:$G,Month!AL$5,Raw!$C:$C,Month!$A30),SUMIFS(Raw!$H:$H,Raw!$A:$A,$B$4,Raw!$G:$G,Month!AL$5,Raw!$E:$E,Month!$A30))))</f>
        <v>0</v>
      </c>
      <c r="AM30" s="58">
        <f>IF($B30="","",IF($C30="Region",SUMIFS(Raw!$H:$H,Raw!$A:$A,$B$4,Raw!$G:$G,Month!AM$5,Raw!#REF!,Month!$A30),IF($C30="Provider",SUMIFS(Raw!$H:$H,Raw!$A:$A,$B$4,Raw!$G:$G,Month!AM$5,Raw!$C:$C,Month!$A30),SUMIFS(Raw!$H:$H,Raw!$A:$A,$B$4,Raw!$G:$G,Month!AM$5,Raw!$E:$E,Month!$A30))))</f>
        <v>9169</v>
      </c>
      <c r="AN30" s="58">
        <f>IF($B30="","",IF($C30="Region",SUMIFS(Raw!$H:$H,Raw!$A:$A,$B$4,Raw!$G:$G,Month!AN$5,Raw!#REF!,Month!$A30),IF($C30="Provider",SUMIFS(Raw!$H:$H,Raw!$A:$A,$B$4,Raw!$G:$G,Month!AN$5,Raw!$C:$C,Month!$A30),SUMIFS(Raw!$H:$H,Raw!$A:$A,$B$4,Raw!$G:$G,Month!AN$5,Raw!$E:$E,Month!$A30))))</f>
        <v>4762</v>
      </c>
      <c r="AO30" s="58">
        <f>IF($B30="","",IF($C30="Region",SUMIFS(Raw!$H:$H,Raw!$A:$A,$B$4,Raw!$G:$G,Month!AO$5,Raw!#REF!,Month!$A30),IF($C30="Provider",SUMIFS(Raw!$H:$H,Raw!$A:$A,$B$4,Raw!$G:$G,Month!AO$5,Raw!$C:$C,Month!$A30),SUMIFS(Raw!$H:$H,Raw!$A:$A,$B$4,Raw!$G:$G,Month!AO$5,Raw!$E:$E,Month!$A30))))</f>
        <v>385</v>
      </c>
      <c r="AP30" s="58">
        <f>IF($B30="","",IF($C30="Region",SUMIFS(Raw!$H:$H,Raw!$A:$A,$B$4,Raw!$G:$G,Month!AP$5,Raw!#REF!,Month!$A30),IF($C30="Provider",SUMIFS(Raw!$H:$H,Raw!$A:$A,$B$4,Raw!$G:$G,Month!AP$5,Raw!$C:$C,Month!$A30),SUMIFS(Raw!$H:$H,Raw!$A:$A,$B$4,Raw!$G:$G,Month!AP$5,Raw!$E:$E,Month!$A30))))</f>
        <v>190</v>
      </c>
      <c r="AQ30" s="58">
        <f>IF($B30="","",IF($C30="Region",SUMIFS(Raw!$H:$H,Raw!$A:$A,$B$4,Raw!$G:$G,Month!AQ$5,Raw!#REF!,Month!$A30),IF($C30="Provider",SUMIFS(Raw!$H:$H,Raw!$A:$A,$B$4,Raw!$G:$G,Month!AQ$5,Raw!$C:$C,Month!$A30),SUMIFS(Raw!$H:$H,Raw!$A:$A,$B$4,Raw!$G:$G,Month!AQ$5,Raw!$E:$E,Month!$A30))))</f>
        <v>756</v>
      </c>
      <c r="AR30" s="58">
        <f>IF($B30="","",IF($C30="Region",SUMIFS(Raw!$H:$H,Raw!$A:$A,$B$4,Raw!$G:$G,Month!AR$5,Raw!#REF!,Month!$A30),IF($C30="Provider",SUMIFS(Raw!$H:$H,Raw!$A:$A,$B$4,Raw!$G:$G,Month!AR$5,Raw!$C:$C,Month!$A30),SUMIFS(Raw!$H:$H,Raw!$A:$A,$B$4,Raw!$G:$G,Month!AR$5,Raw!$E:$E,Month!$A30))))</f>
        <v>288</v>
      </c>
      <c r="AS30" s="58">
        <f>IF($B30="","",IF($C30="Region",SUMIFS(Raw!$H:$H,Raw!$A:$A,$B$4,Raw!$G:$G,Month!AS$5,Raw!#REF!,Month!$A30),IF($C30="Provider",SUMIFS(Raw!$H:$H,Raw!$A:$A,$B$4,Raw!$G:$G,Month!AS$5,Raw!$C:$C,Month!$A30),SUMIFS(Raw!$H:$H,Raw!$A:$A,$B$4,Raw!$G:$G,Month!AS$5,Raw!$E:$E,Month!$A30))))</f>
        <v>9</v>
      </c>
      <c r="AT30" s="58">
        <f>IF($B30="","",IF($C30="Region",SUMIFS(Raw!$H:$H,Raw!$A:$A,$B$4,Raw!$G:$G,Month!AT$5,Raw!#REF!,Month!$A30),IF($C30="Provider",SUMIFS(Raw!$H:$H,Raw!$A:$A,$B$4,Raw!$G:$G,Month!AT$5,Raw!$C:$C,Month!$A30),SUMIFS(Raw!$H:$H,Raw!$A:$A,$B$4,Raw!$G:$G,Month!AT$5,Raw!$E:$E,Month!$A30))))</f>
        <v>36189</v>
      </c>
      <c r="AU30" s="58">
        <f>IF($B30="","",IF($C30="Region",SUMIFS(Raw!$H:$H,Raw!$A:$A,$B$4,Raw!$G:$G,Month!AU$5,Raw!#REF!,Month!$A30),IF($C30="Provider",SUMIFS(Raw!$H:$H,Raw!$A:$A,$B$4,Raw!$G:$G,Month!AU$5,Raw!$C:$C,Month!$A30),SUMIFS(Raw!$H:$H,Raw!$A:$A,$B$4,Raw!$G:$G,Month!AU$5,Raw!$E:$E,Month!$A30))))</f>
        <v>5239</v>
      </c>
      <c r="AV30" s="58">
        <f>IF($B30="","",IF($C30="Region",SUMIFS(Raw!$H:$H,Raw!$A:$A,$B$4,Raw!$G:$G,Month!AV$5,Raw!#REF!,Month!$A30),IF($C30="Provider",SUMIFS(Raw!$H:$H,Raw!$A:$A,$B$4,Raw!$G:$G,Month!AV$5,Raw!$C:$C,Month!$A30),SUMIFS(Raw!$H:$H,Raw!$A:$A,$B$4,Raw!$G:$G,Month!AV$5,Raw!$E:$E,Month!$A30))))</f>
        <v>4060</v>
      </c>
      <c r="AW30" s="58">
        <f>IF($B30="","",IF($C30="Region",SUMIFS(Raw!$H:$H,Raw!$A:$A,$B$4,Raw!$G:$G,Month!AW$5,Raw!#REF!,Month!$A30),IF($C30="Provider",SUMIFS(Raw!$H:$H,Raw!$A:$A,$B$4,Raw!$G:$G,Month!AW$5,Raw!$C:$C,Month!$A30),SUMIFS(Raw!$H:$H,Raw!$A:$A,$B$4,Raw!$G:$G,Month!AW$5,Raw!$E:$E,Month!$A30))))</f>
        <v>2052</v>
      </c>
      <c r="AX30" s="58">
        <f>IF($B30="","",IF($C30="Region",SUMIFS(Raw!$H:$H,Raw!$A:$A,$B$4,Raw!$G:$G,Month!AX$5,Raw!#REF!,Month!$A30),IF($C30="Provider",SUMIFS(Raw!$H:$H,Raw!$A:$A,$B$4,Raw!$G:$G,Month!AX$5,Raw!$C:$C,Month!$A30),SUMIFS(Raw!$H:$H,Raw!$A:$A,$B$4,Raw!$G:$G,Month!AX$5,Raw!$E:$E,Month!$A30))))</f>
        <v>1</v>
      </c>
      <c r="AY30" s="58">
        <f>IF($B30="","",IF($C30="Region",SUMIFS(Raw!$H:$H,Raw!$A:$A,$B$4,Raw!$G:$G,Month!AY$5,Raw!#REF!,Month!$A30),IF($C30="Provider",SUMIFS(Raw!$H:$H,Raw!$A:$A,$B$4,Raw!$G:$G,Month!AY$5,Raw!$C:$C,Month!$A30),SUMIFS(Raw!$H:$H,Raw!$A:$A,$B$4,Raw!$G:$G,Month!AY$5,Raw!$E:$E,Month!$A30))))</f>
        <v>9155</v>
      </c>
      <c r="AZ30" s="58">
        <f>IF($B30="","",IF($C30="Region",SUMIFS(Raw!$H:$H,Raw!$A:$A,$B$4,Raw!$G:$G,Month!AZ$5,Raw!#REF!,Month!$A30),IF($C30="Provider",SUMIFS(Raw!$H:$H,Raw!$A:$A,$B$4,Raw!$G:$G,Month!AZ$5,Raw!$C:$C,Month!$A30),SUMIFS(Raw!$H:$H,Raw!$A:$A,$B$4,Raw!$G:$G,Month!AZ$5,Raw!$E:$E,Month!$A30))))</f>
        <v>2323</v>
      </c>
      <c r="BA30" s="58">
        <f>IF($B30="","",IF($C30="Region",SUMIFS(Raw!$H:$H,Raw!$A:$A,$B$4,Raw!$G:$G,Month!BA$5,Raw!#REF!,Month!$A30),IF($C30="Provider",SUMIFS(Raw!$H:$H,Raw!$A:$A,$B$4,Raw!$G:$G,Month!BA$5,Raw!$C:$C,Month!$A30),SUMIFS(Raw!$H:$H,Raw!$A:$A,$B$4,Raw!$G:$G,Month!BA$5,Raw!$E:$E,Month!$A30))))</f>
        <v>1893</v>
      </c>
      <c r="BB30" s="58">
        <f>IF($B30="","",IF($C30="Region",SUMIFS(Raw!$H:$H,Raw!$A:$A,$B$4,Raw!$G:$G,Month!BB$5,Raw!#REF!,Month!$A30),IF($C30="Provider",SUMIFS(Raw!$H:$H,Raw!$A:$A,$B$4,Raw!$G:$G,Month!BB$5,Raw!$C:$C,Month!$A30),SUMIFS(Raw!$H:$H,Raw!$A:$A,$B$4,Raw!$G:$G,Month!BB$5,Raw!$E:$E,Month!$A30))))</f>
        <v>141</v>
      </c>
      <c r="BC30" s="58">
        <f>IF($B30="","",IF($C30="Region",SUMIFS(Raw!$H:$H,Raw!$A:$A,$B$4,Raw!$G:$G,Month!BC$5,Raw!#REF!,Month!$A30),IF($C30="Provider",SUMIFS(Raw!$H:$H,Raw!$A:$A,$B$4,Raw!$G:$G,Month!BC$5,Raw!$C:$C,Month!$A30),SUMIFS(Raw!$H:$H,Raw!$A:$A,$B$4,Raw!$G:$G,Month!BC$5,Raw!$E:$E,Month!$A30))))</f>
        <v>2077</v>
      </c>
      <c r="BD30" s="58">
        <f>IF($B30="","",IF($C30="Region",SUMIFS(Raw!$H:$H,Raw!$A:$A,$B$4,Raw!$G:$G,Month!BD$5,Raw!#REF!,Month!$A30),IF($C30="Provider",SUMIFS(Raw!$H:$H,Raw!$A:$A,$B$4,Raw!$G:$G,Month!BD$5,Raw!$C:$C,Month!$A30),SUMIFS(Raw!$H:$H,Raw!$A:$A,$B$4,Raw!$G:$G,Month!BD$5,Raw!$E:$E,Month!$A30))))</f>
        <v>135</v>
      </c>
      <c r="BE30" s="58">
        <f>IF($B30="","",IF($C30="Region",SUMIFS(Raw!$H:$H,Raw!$A:$A,$B$4,Raw!$G:$G,Month!BE$5,Raw!#REF!,Month!$A30),IF($C30="Provider",SUMIFS(Raw!$H:$H,Raw!$A:$A,$B$4,Raw!$G:$G,Month!BE$5,Raw!$C:$C,Month!$A30),SUMIFS(Raw!$H:$H,Raw!$A:$A,$B$4,Raw!$G:$G,Month!BE$5,Raw!$E:$E,Month!$A30))))</f>
        <v>899</v>
      </c>
      <c r="BF30" s="58">
        <f>IF($B30="","",IF($C30="Region",SUMIFS(Raw!$H:$H,Raw!$A:$A,$B$4,Raw!$G:$G,Month!BF$5,Raw!#REF!,Month!$A30),IF($C30="Provider",SUMIFS(Raw!$H:$H,Raw!$A:$A,$B$4,Raw!$G:$G,Month!BF$5,Raw!$C:$C,Month!$A30),SUMIFS(Raw!$H:$H,Raw!$A:$A,$B$4,Raw!$G:$G,Month!BF$5,Raw!$E:$E,Month!$A30))))</f>
        <v>868</v>
      </c>
      <c r="BG30" s="58">
        <f>IF($B30="","",IF($C30="Region",SUMIFS(Raw!$H:$H,Raw!$A:$A,$B$4,Raw!$G:$G,Month!BG$5,Raw!#REF!,Month!$A30),IF($C30="Provider",SUMIFS(Raw!$H:$H,Raw!$A:$A,$B$4,Raw!$G:$G,Month!BG$5,Raw!$C:$C,Month!$A30),SUMIFS(Raw!$H:$H,Raw!$A:$A,$B$4,Raw!$G:$G,Month!BG$5,Raw!$E:$E,Month!$A30))))</f>
        <v>3709</v>
      </c>
      <c r="BH30" s="58">
        <f>IF($B30="","",IF($C30="Region",SUMIFS(Raw!$H:$H,Raw!$A:$A,$B$4,Raw!$G:$G,Month!BH$5,Raw!#REF!,Month!$A30),IF($C30="Provider",SUMIFS(Raw!$H:$H,Raw!$A:$A,$B$4,Raw!$G:$G,Month!BH$5,Raw!$C:$C,Month!$A30),SUMIFS(Raw!$H:$H,Raw!$A:$A,$B$4,Raw!$G:$G,Month!BH$5,Raw!$E:$E,Month!$A30))))</f>
        <v>3088</v>
      </c>
      <c r="BI30" s="58">
        <f>IF($B30="","",IF($C30="Region",SUMIFS(Raw!$H:$H,Raw!$A:$A,$B$4,Raw!$G:$G,Month!BI$5,Raw!#REF!,Month!$A30),IF($C30="Provider",SUMIFS(Raw!$H:$H,Raw!$A:$A,$B$4,Raw!$G:$G,Month!BI$5,Raw!$C:$C,Month!$A30),SUMIFS(Raw!$H:$H,Raw!$A:$A,$B$4,Raw!$G:$G,Month!BI$5,Raw!$E:$E,Month!$A30))))</f>
        <v>5689</v>
      </c>
      <c r="BJ30" s="58">
        <f>IF($B30="","",IF($C30="Region",SUMIFS(Raw!$H:$H,Raw!$A:$A,$B$4,Raw!$G:$G,Month!BJ$5,Raw!#REF!,Month!$A30),IF($C30="Provider",SUMIFS(Raw!$H:$H,Raw!$A:$A,$B$4,Raw!$G:$G,Month!BJ$5,Raw!$C:$C,Month!$A30),SUMIFS(Raw!$H:$H,Raw!$A:$A,$B$4,Raw!$G:$G,Month!BJ$5,Raw!$E:$E,Month!$A30))))</f>
        <v>4005</v>
      </c>
      <c r="BK30" s="58">
        <f>IF($B30="","",IF($C30="Region",SUMIFS(Raw!$H:$H,Raw!$A:$A,$B$4,Raw!$G:$G,Month!BK$5,Raw!#REF!,Month!$A30),IF($C30="Provider",SUMIFS(Raw!$H:$H,Raw!$A:$A,$B$4,Raw!$G:$G,Month!BK$5,Raw!$C:$C,Month!$A30),SUMIFS(Raw!$H:$H,Raw!$A:$A,$B$4,Raw!$G:$G,Month!BK$5,Raw!$E:$E,Month!$A30))))</f>
        <v>3852</v>
      </c>
      <c r="BL30" s="58">
        <f>IF($B30="","",IF($C30="Region",SUMIFS(Raw!$H:$H,Raw!$A:$A,$B$4,Raw!$G:$G,Month!BL$5,Raw!#REF!,Month!$A30),IF($C30="Provider",SUMIFS(Raw!$H:$H,Raw!$A:$A,$B$4,Raw!$G:$G,Month!BL$5,Raw!$C:$C,Month!$A30),SUMIFS(Raw!$H:$H,Raw!$A:$A,$B$4,Raw!$G:$G,Month!BL$5,Raw!$E:$E,Month!$A30))))</f>
        <v>3692</v>
      </c>
      <c r="BM30" s="58">
        <f>IF($B30="","",IF($C30="Region",SUMIFS(Raw!$H:$H,Raw!$A:$A,$B$4,Raw!$G:$G,Month!BM$5,Raw!#REF!,Month!$A30),IF($C30="Provider",SUMIFS(Raw!$H:$H,Raw!$A:$A,$B$4,Raw!$G:$G,Month!BM$5,Raw!$C:$C,Month!$A30),SUMIFS(Raw!$H:$H,Raw!$A:$A,$B$4,Raw!$G:$G,Month!BM$5,Raw!$E:$E,Month!$A30))))</f>
        <v>67</v>
      </c>
      <c r="BN30" s="58">
        <f>IF($B30="","",IF($C30="Region",SUMIFS(Raw!$H:$H,Raw!$A:$A,$B$4,Raw!$G:$G,Month!BN$5,Raw!#REF!,Month!$A30),IF($C30="Provider",SUMIFS(Raw!$H:$H,Raw!$A:$A,$B$4,Raw!$G:$G,Month!BN$5,Raw!$C:$C,Month!$A30),SUMIFS(Raw!$H:$H,Raw!$A:$A,$B$4,Raw!$G:$G,Month!BN$5,Raw!$E:$E,Month!$A30))))</f>
        <v>168</v>
      </c>
      <c r="BO30" s="58">
        <f>IF($B30="","",IF($C30="Region",SUMIFS(Raw!$H:$H,Raw!$A:$A,$B$4,Raw!$G:$G,Month!BO$5,Raw!#REF!,Month!$A30),IF($C30="Provider",SUMIFS(Raw!$H:$H,Raw!$A:$A,$B$4,Raw!$G:$G,Month!BO$5,Raw!$C:$C,Month!$A30),SUMIFS(Raw!$H:$H,Raw!$A:$A,$B$4,Raw!$G:$G,Month!BO$5,Raw!$E:$E,Month!$A30))))</f>
        <v>1899</v>
      </c>
      <c r="BP30" s="58">
        <f>IF($B30="","",IF($C30="Region",SUMIFS(Raw!$H:$H,Raw!$A:$A,$B$4,Raw!$G:$G,Month!BP$5,Raw!#REF!,Month!$A30),IF($C30="Provider",SUMIFS(Raw!$H:$H,Raw!$A:$A,$B$4,Raw!$G:$G,Month!BP$5,Raw!$C:$C,Month!$A30),SUMIFS(Raw!$H:$H,Raw!$A:$A,$B$4,Raw!$G:$G,Month!BP$5,Raw!$E:$E,Month!$A30))))</f>
        <v>4464138</v>
      </c>
      <c r="BQ30" s="58">
        <f>IF($B30="","",IF($C30="Region",SUMIFS(Raw!$H:$H,Raw!$A:$A,$B$4,Raw!$G:$G,Month!BQ$5,Raw!#REF!,Month!$A30),IF($C30="Provider",SUMIFS(Raw!$H:$H,Raw!$A:$A,$B$4,Raw!$G:$G,Month!BQ$5,Raw!$C:$C,Month!$A30),SUMIFS(Raw!$H:$H,Raw!$A:$A,$B$4,Raw!$G:$G,Month!BQ$5,Raw!$E:$E,Month!$A30))))</f>
        <v>3118</v>
      </c>
      <c r="BR30" s="58">
        <f>IF($B30="","",IF($C30="Region",SUMIFS(Raw!$H:$H,Raw!$A:$A,$B$4,Raw!$G:$G,Month!BR$5,Raw!#REF!,Month!$A30),IF($C30="Provider",SUMIFS(Raw!$H:$H,Raw!$A:$A,$B$4,Raw!$G:$G,Month!BR$5,Raw!$C:$C,Month!$A30),SUMIFS(Raw!$H:$H,Raw!$A:$A,$B$4,Raw!$G:$G,Month!BR$5,Raw!$E:$E,Month!$A30))))</f>
        <v>2272</v>
      </c>
      <c r="BS30" s="58">
        <f>IF($B30="","",IF($C30="Region",SUMIFS(Raw!$H:$H,Raw!$A:$A,$B$4,Raw!$G:$G,Month!BS$5,Raw!#REF!,Month!$A30),IF($C30="Provider",SUMIFS(Raw!$H:$H,Raw!$A:$A,$B$4,Raw!$G:$G,Month!BS$5,Raw!$C:$C,Month!$A30),SUMIFS(Raw!$H:$H,Raw!$A:$A,$B$4,Raw!$G:$G,Month!BS$5,Raw!$E:$E,Month!$A30))))</f>
        <v>945</v>
      </c>
      <c r="BT30" s="58">
        <f>IF($B30="","",IF($C30="Region",SUMIFS(Raw!$H:$H,Raw!$A:$A,$B$4,Raw!$G:$G,Month!BT$5,Raw!#REF!,Month!$A30),IF($C30="Provider",SUMIFS(Raw!$H:$H,Raw!$A:$A,$B$4,Raw!$G:$G,Month!BT$5,Raw!$C:$C,Month!$A30),SUMIFS(Raw!$H:$H,Raw!$A:$A,$B$4,Raw!$G:$G,Month!BT$5,Raw!$E:$E,Month!$A30))))</f>
        <v>1327</v>
      </c>
      <c r="BU30" s="58">
        <f>IF($B30="","",IF($C30="Region",SUMIFS(Raw!$H:$H,Raw!$A:$A,$B$4,Raw!$G:$G,Month!BU$5,Raw!#REF!,Month!$A30),IF($C30="Provider",SUMIFS(Raw!$H:$H,Raw!$A:$A,$B$4,Raw!$G:$G,Month!BU$5,Raw!$C:$C,Month!$A30),SUMIFS(Raw!$H:$H,Raw!$A:$A,$B$4,Raw!$G:$G,Month!BU$5,Raw!$E:$E,Month!$A30))))</f>
        <v>3257162</v>
      </c>
      <c r="BV30" s="58">
        <f>IF($B30="","",IF($C30="Region",SUMIFS(Raw!$H:$H,Raw!$A:$A,$B$4,Raw!$G:$G,Month!BV$5,Raw!#REF!,Month!$A30),IF($C30="Provider",SUMIFS(Raw!$H:$H,Raw!$A:$A,$B$4,Raw!$G:$G,Month!BV$5,Raw!$C:$C,Month!$A30),SUMIFS(Raw!$H:$H,Raw!$A:$A,$B$4,Raw!$G:$G,Month!BV$5,Raw!$E:$E,Month!$A30))))</f>
        <v>3467</v>
      </c>
      <c r="BW30" s="58">
        <f>IF($B30="","",IF($C30="Region",SUMIFS(Raw!$H:$H,Raw!$A:$A,$B$4,Raw!$G:$G,Month!BW$5,Raw!#REF!,Month!$A30),IF($C30="Provider",SUMIFS(Raw!$H:$H,Raw!$A:$A,$B$4,Raw!$G:$G,Month!BW$5,Raw!$C:$C,Month!$A30),SUMIFS(Raw!$H:$H,Raw!$A:$A,$B$4,Raw!$G:$G,Month!BW$5,Raw!$E:$E,Month!$A30))))</f>
        <v>25477</v>
      </c>
      <c r="BX30" s="58">
        <f>IF($B30="","",IF($C30="Region",SUMIFS(Raw!$H:$H,Raw!$A:$A,$B$4,Raw!$G:$G,Month!BX$5,Raw!#REF!,Month!$A30),IF($C30="Provider",SUMIFS(Raw!$H:$H,Raw!$A:$A,$B$4,Raw!$G:$G,Month!BX$5,Raw!$C:$C,Month!$A30),SUMIFS(Raw!$H:$H,Raw!$A:$A,$B$4,Raw!$G:$G,Month!BX$5,Raw!$E:$E,Month!$A30))))</f>
        <v>14</v>
      </c>
      <c r="BY30" s="58">
        <f>IF($B30="","",IF($C30="Region",SUMIFS(Raw!$H:$H,Raw!$A:$A,$B$4,Raw!$G:$G,Month!BY$5,Raw!#REF!,Month!$A30),IF($C30="Provider",SUMIFS(Raw!$H:$H,Raw!$A:$A,$B$4,Raw!$G:$G,Month!BY$5,Raw!$C:$C,Month!$A30),SUMIFS(Raw!$H:$H,Raw!$A:$A,$B$4,Raw!$G:$G,Month!BY$5,Raw!$E:$E,Month!$A30))))</f>
        <v>14000</v>
      </c>
      <c r="BZ30" s="58">
        <f>IF($B30="","",IF($C30="Region",SUMIFS(Raw!$H:$H,Raw!$A:$A,$B$4,Raw!$G:$G,Month!BZ$5,Raw!#REF!,Month!$A30),IF($C30="Provider",SUMIFS(Raw!$H:$H,Raw!$A:$A,$B$4,Raw!$G:$G,Month!BZ$5,Raw!$C:$C,Month!$A30),SUMIFS(Raw!$H:$H,Raw!$A:$A,$B$4,Raw!$G:$G,Month!BZ$5,Raw!$E:$E,Month!$A30))))</f>
        <v>6033</v>
      </c>
      <c r="CA30" s="58">
        <f>IF($B30="","",IF($C30="Region",SUMIFS(Raw!$H:$H,Raw!$A:$A,$B$4,Raw!$G:$G,Month!CA$5,Raw!#REF!,Month!$A30),IF($C30="Provider",SUMIFS(Raw!$H:$H,Raw!$A:$A,$B$4,Raw!$G:$G,Month!CA$5,Raw!$C:$C,Month!$A30),SUMIFS(Raw!$H:$H,Raw!$A:$A,$B$4,Raw!$G:$G,Month!CA$5,Raw!$E:$E,Month!$A30))))</f>
        <v>5415</v>
      </c>
      <c r="CB30" s="58">
        <f>IF($B30="","",IF($C30="Region",SUMIFS(Raw!$H:$H,Raw!$A:$A,$B$4,Raw!$G:$G,Month!CB$5,Raw!#REF!,Month!$A30),IF($C30="Provider",SUMIFS(Raw!$H:$H,Raw!$A:$A,$B$4,Raw!$G:$G,Month!CB$5,Raw!$C:$C,Month!$A30),SUMIFS(Raw!$H:$H,Raw!$A:$A,$B$4,Raw!$G:$G,Month!CB$5,Raw!$E:$E,Month!$A30))))</f>
        <v>2101</v>
      </c>
      <c r="CC30" s="58">
        <f>IF($B30="","",IF($C30="Region",SUMIFS(Raw!$H:$H,Raw!$A:$A,$B$4,Raw!$G:$G,Month!CC$5,Raw!#REF!,Month!$A30),IF($C30="Provider",SUMIFS(Raw!$H:$H,Raw!$A:$A,$B$4,Raw!$G:$G,Month!CC$5,Raw!$C:$C,Month!$A30),SUMIFS(Raw!$H:$H,Raw!$A:$A,$B$4,Raw!$G:$G,Month!CC$5,Raw!$E:$E,Month!$A30))))</f>
        <v>2414</v>
      </c>
      <c r="CD30" s="58">
        <f>IF($B30="","",IF($C30="Region",SUMIFS(Raw!$H:$H,Raw!$A:$A,$B$4,Raw!$G:$G,Month!CD$5,Raw!#REF!,Month!$A30),IF($C30="Provider",SUMIFS(Raw!$H:$H,Raw!$A:$A,$B$4,Raw!$G:$G,Month!CD$5,Raw!$C:$C,Month!$A30),SUMIFS(Raw!$H:$H,Raw!$A:$A,$B$4,Raw!$G:$G,Month!CD$5,Raw!$E:$E,Month!$A30))))</f>
        <v>1609</v>
      </c>
      <c r="CE30" s="58">
        <f>IF($B30="","",IF($C30="Region",SUMIFS(Raw!$H:$H,Raw!$A:$A,$B$4,Raw!$G:$G,Month!CE$5,Raw!#REF!,Month!$A30),IF($C30="Provider",SUMIFS(Raw!$H:$H,Raw!$A:$A,$B$4,Raw!$G:$G,Month!CE$5,Raw!$C:$C,Month!$A30),SUMIFS(Raw!$H:$H,Raw!$A:$A,$B$4,Raw!$G:$G,Month!CE$5,Raw!$E:$E,Month!$A30))))</f>
        <v>97</v>
      </c>
      <c r="CF30" s="58">
        <f>IF($B30="","",IF($C30="Region",SUMIFS(Raw!$H:$H,Raw!$A:$A,$B$4,Raw!$G:$G,Month!CF$5,Raw!#REF!,Month!$A30),IF($C30="Provider",SUMIFS(Raw!$H:$H,Raw!$A:$A,$B$4,Raw!$G:$G,Month!CF$5,Raw!$C:$C,Month!$A30),SUMIFS(Raw!$H:$H,Raw!$A:$A,$B$4,Raw!$G:$G,Month!CF$5,Raw!$E:$E,Month!$A30))))</f>
        <v>50</v>
      </c>
      <c r="CG30" s="58">
        <f>IF($B30="","",IF($C30="Region",SUMIFS(Raw!$H:$H,Raw!$A:$A,$B$4,Raw!$G:$G,Month!CG$5,Raw!#REF!,Month!$A30),IF($C30="Provider",SUMIFS(Raw!$H:$H,Raw!$A:$A,$B$4,Raw!$G:$G,Month!CG$5,Raw!$C:$C,Month!$A30),SUMIFS(Raw!$H:$H,Raw!$A:$A,$B$4,Raw!$G:$G,Month!CG$5,Raw!$E:$E,Month!$A30))))</f>
        <v>2052</v>
      </c>
      <c r="CH30" s="58">
        <f>IF($B30="","",IF($C30="Region",SUMIFS(Raw!$H:$H,Raw!$A:$A,$B$4,Raw!$G:$G,Month!CH$5,Raw!#REF!,Month!$A30),IF($C30="Provider",SUMIFS(Raw!$H:$H,Raw!$A:$A,$B$4,Raw!$G:$G,Month!CH$5,Raw!$C:$C,Month!$A30),SUMIFS(Raw!$H:$H,Raw!$A:$A,$B$4,Raw!$G:$G,Month!CH$5,Raw!$E:$E,Month!$A30))))</f>
        <v>1123</v>
      </c>
      <c r="CI30" s="58">
        <f>IF($B30="","",IF($C30="Region",SUMIFS(Raw!$H:$H,Raw!$A:$A,$B$4,Raw!$G:$G,Month!CI$5,Raw!#REF!,Month!$A30),IF($C30="Provider",SUMIFS(Raw!$H:$H,Raw!$A:$A,$B$4,Raw!$G:$G,Month!CI$5,Raw!$C:$C,Month!$A30),SUMIFS(Raw!$H:$H,Raw!$A:$A,$B$4,Raw!$G:$G,Month!CI$5,Raw!$E:$E,Month!$A30))))</f>
        <v>0</v>
      </c>
      <c r="CJ30" s="58">
        <f>IF($B30="","",IF($C30="Region",SUMIFS(Raw!$H:$H,Raw!$A:$A,$B$4,Raw!$G:$G,Month!CJ$5,Raw!#REF!,Month!$A30),IF($C30="Provider",SUMIFS(Raw!$H:$H,Raw!$A:$A,$B$4,Raw!$G:$G,Month!CJ$5,Raw!$C:$C,Month!$A30),SUMIFS(Raw!$H:$H,Raw!$A:$A,$B$4,Raw!$G:$G,Month!CJ$5,Raw!$E:$E,Month!$A30))))</f>
        <v>0</v>
      </c>
      <c r="CK30" s="58">
        <f>IF($B30="","",IF($C30="Region",SUMIFS(Raw!$H:$H,Raw!$A:$A,$B$4,Raw!$G:$G,Month!CK$5,Raw!#REF!,Month!$A30),IF($C30="Provider",SUMIFS(Raw!$H:$H,Raw!$A:$A,$B$4,Raw!$G:$G,Month!CK$5,Raw!$C:$C,Month!$A30),SUMIFS(Raw!$H:$H,Raw!$A:$A,$B$4,Raw!$G:$G,Month!CK$5,Raw!$E:$E,Month!$A30))))</f>
        <v>0</v>
      </c>
      <c r="CL30" s="58">
        <f>IF($B30="","",IF($C30="Region",SUMIFS(Raw!$H:$H,Raw!$A:$A,$B$4,Raw!$G:$G,Month!CL$5,Raw!#REF!,Month!$A30),IF($C30="Provider",SUMIFS(Raw!$H:$H,Raw!$A:$A,$B$4,Raw!$G:$G,Month!CL$5,Raw!$C:$C,Month!$A30),SUMIFS(Raw!$H:$H,Raw!$A:$A,$B$4,Raw!$G:$G,Month!CL$5,Raw!$E:$E,Month!$A30))))</f>
        <v>0</v>
      </c>
      <c r="CM30" s="58">
        <f>IF($B30="","",IF($C30="Region",SUMIFS(Raw!$H:$H,Raw!$A:$A,$B$4,Raw!$G:$G,Month!CM$5,Raw!#REF!,Month!$A30),IF($C30="Provider",SUMIFS(Raw!$H:$H,Raw!$A:$A,$B$4,Raw!$G:$G,Month!CM$5,Raw!$C:$C,Month!$A30),SUMIFS(Raw!$H:$H,Raw!$A:$A,$B$4,Raw!$G:$G,Month!CM$5,Raw!$E:$E,Month!$A30))))</f>
        <v>1150</v>
      </c>
      <c r="CN30" s="58">
        <f>IF($B30="","",IF($C30="Region",SUMIFS(Raw!$H:$H,Raw!$A:$A,$B$4,Raw!$G:$G,Month!CN$5,Raw!#REF!,Month!$A30),IF($C30="Provider",SUMIFS(Raw!$H:$H,Raw!$A:$A,$B$4,Raw!$G:$G,Month!CN$5,Raw!$C:$C,Month!$A30),SUMIFS(Raw!$H:$H,Raw!$A:$A,$B$4,Raw!$G:$G,Month!CN$5,Raw!$E:$E,Month!$A30))))</f>
        <v>265</v>
      </c>
      <c r="CO30" s="58">
        <f>IF($B30="","",IF($C30="Region",SUMIFS(Raw!$H:$H,Raw!$A:$A,$B$4,Raw!$G:$G,Month!CO$5,Raw!#REF!,Month!$A30),IF($C30="Provider",SUMIFS(Raw!$H:$H,Raw!$A:$A,$B$4,Raw!$G:$G,Month!CO$5,Raw!$C:$C,Month!$A30),SUMIFS(Raw!$H:$H,Raw!$A:$A,$B$4,Raw!$G:$G,Month!CO$5,Raw!$E:$E,Month!$A30))))</f>
        <v>0</v>
      </c>
      <c r="CP30" s="58">
        <f>IF($B30="","",IF($C30="Region",SUMIFS(Raw!$H:$H,Raw!$A:$A,$B$4,Raw!$G:$G,Month!CP$5,Raw!#REF!,Month!$A30),IF($C30="Provider",SUMIFS(Raw!$H:$H,Raw!$A:$A,$B$4,Raw!$G:$G,Month!CP$5,Raw!$C:$C,Month!$A30),SUMIFS(Raw!$H:$H,Raw!$A:$A,$B$4,Raw!$G:$G,Month!CP$5,Raw!$E:$E,Month!$A30))))</f>
        <v>0</v>
      </c>
      <c r="CQ30" s="58">
        <f>IF($B30="","",IF($C30="Region",SUMIFS(Raw!$H:$H,Raw!$A:$A,$B$4,Raw!$G:$G,Month!CQ$5,Raw!#REF!,Month!$A30),IF($C30="Provider",SUMIFS(Raw!$H:$H,Raw!$A:$A,$B$4,Raw!$G:$G,Month!CQ$5,Raw!$C:$C,Month!$A30),SUMIFS(Raw!$H:$H,Raw!$A:$A,$B$4,Raw!$G:$G,Month!CQ$5,Raw!$E:$E,Month!$A30))))</f>
        <v>0</v>
      </c>
      <c r="CR30" s="58">
        <f>IF($B30="","",IF($C30="Region",SUMIFS(Raw!$H:$H,Raw!$A:$A,$B$4,Raw!$G:$G,Month!CR$5,Raw!#REF!,Month!$A30),IF($C30="Provider",SUMIFS(Raw!$H:$H,Raw!$A:$A,$B$4,Raw!$G:$G,Month!CR$5,Raw!$C:$C,Month!$A30),SUMIFS(Raw!$H:$H,Raw!$A:$A,$B$4,Raw!$G:$G,Month!CR$5,Raw!$E:$E,Month!$A30))))</f>
        <v>0</v>
      </c>
      <c r="CS30" s="58">
        <f>IF($B30="","",IF($C30="Region",SUMIFS(Raw!$H:$H,Raw!$A:$A,$B$4,Raw!$G:$G,Month!CS$5,Raw!#REF!,Month!$A30),IF($C30="Provider",SUMIFS(Raw!$H:$H,Raw!$A:$A,$B$4,Raw!$G:$G,Month!CS$5,Raw!$C:$C,Month!$A30),SUMIFS(Raw!$H:$H,Raw!$A:$A,$B$4,Raw!$G:$G,Month!CS$5,Raw!$E:$E,Month!$A30))))</f>
        <v>584</v>
      </c>
      <c r="CT30" s="58">
        <f>IF($B30="","",IF($C30="Region",SUMIFS(Raw!$H:$H,Raw!$A:$A,$B$4,Raw!$G:$G,Month!CT$5,Raw!#REF!,Month!$A30),IF($C30="Provider",SUMIFS(Raw!$H:$H,Raw!$A:$A,$B$4,Raw!$G:$G,Month!CT$5,Raw!$C:$C,Month!$A30),SUMIFS(Raw!$H:$H,Raw!$A:$A,$B$4,Raw!$G:$G,Month!CT$5,Raw!$E:$E,Month!$A30))))</f>
        <v>535</v>
      </c>
      <c r="CU30" s="58">
        <f>IF($B30="","",IF($C30="Region",SUMIFS(Raw!$H:$H,Raw!$A:$A,$B$4,Raw!$G:$G,Month!CU$5,Raw!#REF!,Month!$A30),IF($C30="Provider",SUMIFS(Raw!$H:$H,Raw!$A:$A,$B$4,Raw!$G:$G,Month!CU$5,Raw!$C:$C,Month!$A30),SUMIFS(Raw!$H:$H,Raw!$A:$A,$B$4,Raw!$G:$G,Month!CU$5,Raw!$E:$E,Month!$A30))))</f>
        <v>2</v>
      </c>
      <c r="CV30" s="58">
        <f>IF($B30="","",IF($C30="Region",SUMIFS(Raw!$H:$H,Raw!$A:$A,$B$4,Raw!$G:$G,Month!CV$5,Raw!#REF!,Month!$A30),IF($C30="Provider",SUMIFS(Raw!$H:$H,Raw!$A:$A,$B$4,Raw!$G:$G,Month!CV$5,Raw!$C:$C,Month!$A30),SUMIFS(Raw!$H:$H,Raw!$A:$A,$B$4,Raw!$G:$G,Month!CV$5,Raw!$E:$E,Month!$A30))))</f>
        <v>2</v>
      </c>
      <c r="CW30" s="58">
        <f>IF($B30="","",IF($C30="Region",SUMIFS(Raw!$H:$H,Raw!$A:$A,$B$4,Raw!$G:$G,Month!CW$5,Raw!#REF!,Month!$A30),IF($C30="Provider",SUMIFS(Raw!$H:$H,Raw!$A:$A,$B$4,Raw!$G:$G,Month!CW$5,Raw!$C:$C,Month!$A30),SUMIFS(Raw!$H:$H,Raw!$A:$A,$B$4,Raw!$G:$G,Month!CW$5,Raw!$E:$E,Month!$A30))))</f>
        <v>477</v>
      </c>
      <c r="CX30" s="58">
        <f>IF($B30="","",IF($C30="Region",SUMIFS(Raw!$H:$H,Raw!$A:$A,$B$4,Raw!$G:$G,Month!CX$5,Raw!#REF!,Month!$A30),IF($C30="Provider",SUMIFS(Raw!$H:$H,Raw!$A:$A,$B$4,Raw!$G:$G,Month!CX$5,Raw!$C:$C,Month!$A30),SUMIFS(Raw!$H:$H,Raw!$A:$A,$B$4,Raw!$G:$G,Month!CX$5,Raw!$E:$E,Month!$A30))))</f>
        <v>343</v>
      </c>
      <c r="CY30" s="58">
        <f>IF($B30="","",IF($C30="Region",SUMIFS(Raw!$H:$H,Raw!$A:$A,$B$4,Raw!$G:$G,Month!CY$5,Raw!#REF!,Month!$A30),IF($C30="Provider",SUMIFS(Raw!$H:$H,Raw!$A:$A,$B$4,Raw!$G:$G,Month!CY$5,Raw!$C:$C,Month!$A30),SUMIFS(Raw!$H:$H,Raw!$A:$A,$B$4,Raw!$G:$G,Month!CY$5,Raw!$E:$E,Month!$A30))))</f>
        <v>27</v>
      </c>
      <c r="CZ30" s="58">
        <f>IF($B30="","",IF($C30="Region",SUMIFS(Raw!$H:$H,Raw!$A:$A,$B$4,Raw!$G:$G,Month!CZ$5,Raw!#REF!,Month!$A30),IF($C30="Provider",SUMIFS(Raw!$H:$H,Raw!$A:$A,$B$4,Raw!$G:$G,Month!CZ$5,Raw!$C:$C,Month!$A30),SUMIFS(Raw!$H:$H,Raw!$A:$A,$B$4,Raw!$G:$G,Month!CZ$5,Raw!$E:$E,Month!$A30))))</f>
        <v>16</v>
      </c>
      <c r="DA30" s="58">
        <f>IF($B30="","",IF($C30="Region",SUMIFS(Raw!$H:$H,Raw!$A:$A,$B$4,Raw!$G:$G,Month!DA$5,Raw!#REF!,Month!$A30),IF($C30="Provider",SUMIFS(Raw!$H:$H,Raw!$A:$A,$B$4,Raw!$G:$G,Month!DA$5,Raw!$C:$C,Month!$A30),SUMIFS(Raw!$H:$H,Raw!$A:$A,$B$4,Raw!$G:$G,Month!DA$5,Raw!$E:$E,Month!$A30))))</f>
        <v>29</v>
      </c>
      <c r="DB30" s="58">
        <f>IF($B30="","",IF($C30="Region",SUMIFS(Raw!$H:$H,Raw!$A:$A,$B$4,Raw!$G:$G,Month!DB$5,Raw!#REF!,Month!$A30),IF($C30="Provider",SUMIFS(Raw!$H:$H,Raw!$A:$A,$B$4,Raw!$G:$G,Month!DB$5,Raw!$C:$C,Month!$A30),SUMIFS(Raw!$H:$H,Raw!$A:$A,$B$4,Raw!$G:$G,Month!DB$5,Raw!$E:$E,Month!$A30))))</f>
        <v>15</v>
      </c>
      <c r="DC30" s="58">
        <f>IF($B30="","",IF($C30="Region",SUMIFS(Raw!$H:$H,Raw!$A:$A,$B$4,Raw!$G:$G,Month!DC$5,Raw!#REF!,Month!$A30),IF($C30="Provider",SUMIFS(Raw!$H:$H,Raw!$A:$A,$B$4,Raw!$G:$G,Month!DC$5,Raw!$C:$C,Month!$A30),SUMIFS(Raw!$H:$H,Raw!$A:$A,$B$4,Raw!$G:$G,Month!DC$5,Raw!$E:$E,Month!$A30))))</f>
        <v>0</v>
      </c>
      <c r="DD30" s="58">
        <f>IF($B30="","",IF($C30="Region",SUMIFS(Raw!$H:$H,Raw!$A:$A,$B$4,Raw!$G:$G,Month!DD$5,Raw!#REF!,Month!$A30),IF($C30="Provider",SUMIFS(Raw!$H:$H,Raw!$A:$A,$B$4,Raw!$G:$G,Month!DD$5,Raw!$C:$C,Month!$A30),SUMIFS(Raw!$H:$H,Raw!$A:$A,$B$4,Raw!$G:$G,Month!DD$5,Raw!$E:$E,Month!$A30))))</f>
        <v>0</v>
      </c>
      <c r="DE30" s="58">
        <f>IF($B30="","",IF($C30="Region",SUMIFS(Raw!$H:$H,Raw!$A:$A,$B$4,Raw!$G:$G,Month!DE$5,Raw!#REF!,Month!$A30),IF($C30="Provider",SUMIFS(Raw!$H:$H,Raw!$A:$A,$B$4,Raw!$G:$G,Month!DE$5,Raw!$C:$C,Month!$A30),SUMIFS(Raw!$H:$H,Raw!$A:$A,$B$4,Raw!$G:$G,Month!DE$5,Raw!$E:$E,Month!$A30))))</f>
        <v>15</v>
      </c>
      <c r="DF30" s="58">
        <f>IF($B30="","",IF($C30="Region",SUMIFS(Raw!$H:$H,Raw!$A:$A,$B$4,Raw!$G:$G,Month!DF$5,Raw!#REF!,Month!$A30),IF($C30="Provider",SUMIFS(Raw!$H:$H,Raw!$A:$A,$B$4,Raw!$G:$G,Month!DF$5,Raw!$C:$C,Month!$A30),SUMIFS(Raw!$H:$H,Raw!$A:$A,$B$4,Raw!$G:$G,Month!DF$5,Raw!$E:$E,Month!$A30))))</f>
        <v>8</v>
      </c>
      <c r="DG30" s="58">
        <f>IF($B30="","",IF($C30="Region",SUMIFS(Raw!$H:$H,Raw!$A:$A,$B$4,Raw!$G:$G,Month!DG$5,Raw!#REF!,Month!$A30),IF($C30="Provider",SUMIFS(Raw!$H:$H,Raw!$A:$A,$B$4,Raw!$G:$G,Month!DG$5,Raw!$C:$C,Month!$A30),SUMIFS(Raw!$H:$H,Raw!$A:$A,$B$4,Raw!$G:$G,Month!DG$5,Raw!$E:$E,Month!$A30))))</f>
        <v>0</v>
      </c>
      <c r="DH30" s="58">
        <f>IF($B30="","",IF($C30="Region",SUMIFS(Raw!$H:$H,Raw!$A:$A,$B$4,Raw!$G:$G,Month!DH$5,Raw!#REF!,Month!$A30),IF($C30="Provider",SUMIFS(Raw!$H:$H,Raw!$A:$A,$B$4,Raw!$G:$G,Month!DH$5,Raw!$C:$C,Month!$A30),SUMIFS(Raw!$H:$H,Raw!$A:$A,$B$4,Raw!$G:$G,Month!DH$5,Raw!$E:$E,Month!$A30))))</f>
        <v>0</v>
      </c>
      <c r="DI30" s="58">
        <f>IF($B30="","",IF($C30="Region",SUMIFS(Raw!$H:$H,Raw!$A:$A,$B$4,Raw!$G:$G,Month!DI$5,Raw!#REF!,Month!$A30),IF($C30="Provider",SUMIFS(Raw!$H:$H,Raw!$A:$A,$B$4,Raw!$G:$G,Month!DI$5,Raw!$C:$C,Month!$A30),SUMIFS(Raw!$H:$H,Raw!$A:$A,$B$4,Raw!$G:$G,Month!DI$5,Raw!$E:$E,Month!$A30))))</f>
        <v>145</v>
      </c>
      <c r="DJ30" s="58">
        <f>IF($B30="","",IF($C30="Region",SUMIFS(Raw!$H:$H,Raw!$A:$A,$B$4,Raw!$G:$G,Month!DJ$5,Raw!#REF!,Month!$A30),IF($C30="Provider",SUMIFS(Raw!$H:$H,Raw!$A:$A,$B$4,Raw!$G:$G,Month!DJ$5,Raw!$C:$C,Month!$A30),SUMIFS(Raw!$H:$H,Raw!$A:$A,$B$4,Raw!$G:$G,Month!DJ$5,Raw!$E:$E,Month!$A30))))</f>
        <v>2</v>
      </c>
      <c r="DK30" s="58">
        <f>IF($B30="","",IF($C30="Region",SUMIFS(Raw!$H:$H,Raw!$A:$A,$B$4,Raw!$G:$G,Month!DK$5,Raw!#REF!,Month!$A30),IF($C30="Provider",SUMIFS(Raw!$H:$H,Raw!$A:$A,$B$4,Raw!$G:$G,Month!DK$5,Raw!$C:$C,Month!$A30),SUMIFS(Raw!$H:$H,Raw!$A:$A,$B$4,Raw!$G:$G,Month!DK$5,Raw!$E:$E,Month!$A30))))</f>
        <v>3</v>
      </c>
      <c r="DL30" s="58">
        <f>IF($B30="","",IF($C30="Region",SUMIFS(Raw!$H:$H,Raw!$A:$A,$B$4,Raw!$G:$G,Month!DL$5,Raw!#REF!,Month!$A30),IF($C30="Provider",SUMIFS(Raw!$H:$H,Raw!$A:$A,$B$4,Raw!$G:$G,Month!DL$5,Raw!$C:$C,Month!$A30),SUMIFS(Raw!$H:$H,Raw!$A:$A,$B$4,Raw!$G:$G,Month!DL$5,Raw!$E:$E,Month!$A30))))</f>
        <v>0</v>
      </c>
      <c r="DM30" s="58">
        <f>IF($B30="","",IF($C30="Region",SUMIFS(Raw!$H:$H,Raw!$A:$A,$B$4,Raw!$G:$G,Month!DM$5,Raw!#REF!,Month!$A30),IF($C30="Provider",SUMIFS(Raw!$H:$H,Raw!$A:$A,$B$4,Raw!$G:$G,Month!DM$5,Raw!$C:$C,Month!$A30),SUMIFS(Raw!$H:$H,Raw!$A:$A,$B$4,Raw!$G:$G,Month!DM$5,Raw!$E:$E,Month!$A30))))</f>
        <v>374</v>
      </c>
      <c r="DN30" s="58">
        <f>IF($B30="","",IF($C30="Region",SUMIFS(Raw!$H:$H,Raw!$A:$A,$B$4,Raw!$G:$G,Month!DN$5,Raw!#REF!,Month!$A30),IF($C30="Provider",SUMIFS(Raw!$H:$H,Raw!$A:$A,$B$4,Raw!$G:$G,Month!DN$5,Raw!$C:$C,Month!$A30),SUMIFS(Raw!$H:$H,Raw!$A:$A,$B$4,Raw!$G:$G,Month!DN$5,Raw!$E:$E,Month!$A30))))</f>
        <v>374</v>
      </c>
    </row>
    <row r="31" spans="1:118" ht="14.5" x14ac:dyDescent="0.25">
      <c r="A31" s="5" t="str">
        <f>IF(Refs!A25="","",Refs!A25)</f>
        <v>RX6</v>
      </c>
      <c r="B31" s="23" t="str">
        <f>IF(Refs!B25="","",Refs!B25)</f>
        <v>NEAS</v>
      </c>
      <c r="C31" s="13" t="str">
        <f>IF(Refs!D25="","",Refs!D25)</f>
        <v>Provider</v>
      </c>
      <c r="D31" s="58">
        <f>IF($B31="","",IF($C31="Region",SUMIFS(Raw!$H:$H,Raw!$A:$A,$B$4,Raw!$G:$G,Month!D$5,Raw!#REF!,Month!$A31),IF($C31="Provider",SUMIFS(Raw!$H:$H,Raw!$A:$A,$B$4,Raw!$G:$G,Month!D$5,Raw!$C:$C,Month!$A31),SUMIFS(Raw!$H:$H,Raw!$A:$A,$B$4,Raw!$G:$G,Month!D$5,Raw!$E:$E,Month!$A31))))</f>
        <v>119270</v>
      </c>
      <c r="E31" s="58">
        <f>IF($B31="","",IF($C31="Region",SUMIFS(Raw!$H:$H,Raw!$A:$A,$B$4,Raw!$G:$G,Month!E$5,Raw!#REF!,Month!$A31),IF($C31="Provider",SUMIFS(Raw!$H:$H,Raw!$A:$A,$B$4,Raw!$G:$G,Month!E$5,Raw!$C:$C,Month!$A31),SUMIFS(Raw!$H:$H,Raw!$A:$A,$B$4,Raw!$G:$G,Month!E$5,Raw!$E:$E,Month!$A31))))</f>
        <v>119270</v>
      </c>
      <c r="F31" s="58">
        <f>IF($B31="","",IF($C31="Region",SUMIFS(Raw!$H:$H,Raw!$A:$A,$B$4,Raw!$G:$G,Month!F$5,Raw!#REF!,Month!$A31),IF($C31="Provider",SUMIFS(Raw!$H:$H,Raw!$A:$A,$B$4,Raw!$G:$G,Month!F$5,Raw!$C:$C,Month!$A31),SUMIFS(Raw!$H:$H,Raw!$A:$A,$B$4,Raw!$G:$G,Month!F$5,Raw!$E:$E,Month!$A31))))</f>
        <v>80900</v>
      </c>
      <c r="G31" s="58">
        <f>IF($B31="","",IF($C31="Region",SUMIFS(Raw!$H:$H,Raw!$A:$A,$B$4,Raw!$G:$G,Month!G$5,Raw!#REF!,Month!$A31),IF($C31="Provider",SUMIFS(Raw!$H:$H,Raw!$A:$A,$B$4,Raw!$G:$G,Month!G$5,Raw!$C:$C,Month!$A31),SUMIFS(Raw!$H:$H,Raw!$A:$A,$B$4,Raw!$G:$G,Month!G$5,Raw!$E:$E,Month!$A31))))</f>
        <v>0</v>
      </c>
      <c r="H31" s="58">
        <f>IF($B31="","",IF($C31="Region",SUMIFS(Raw!$H:$H,Raw!$A:$A,$B$4,Raw!$G:$G,Month!H$5,Raw!#REF!,Month!$A31),IF($C31="Provider",SUMIFS(Raw!$H:$H,Raw!$A:$A,$B$4,Raw!$G:$G,Month!H$5,Raw!$C:$C,Month!$A31),SUMIFS(Raw!$H:$H,Raw!$A:$A,$B$4,Raw!$G:$G,Month!H$5,Raw!$E:$E,Month!$A31))))</f>
        <v>1936</v>
      </c>
      <c r="I31" s="58">
        <f>IF($B31="","",IF($C31="Region",SUMIFS(Raw!$H:$H,Raw!$A:$A,$B$4,Raw!$G:$G,Month!I$5,Raw!#REF!,Month!$A31),IF($C31="Provider",SUMIFS(Raw!$H:$H,Raw!$A:$A,$B$4,Raw!$G:$G,Month!I$5,Raw!$C:$C,Month!$A31),SUMIFS(Raw!$H:$H,Raw!$A:$A,$B$4,Raw!$G:$G,Month!I$5,Raw!$E:$E,Month!$A31))))</f>
        <v>0</v>
      </c>
      <c r="J31" s="58">
        <f>IF($B31="","",IF($C31="Region",SUMIFS(Raw!$H:$H,Raw!$A:$A,$B$4,Raw!$G:$G,Month!J$5,Raw!#REF!,Month!$A31),IF($C31="Provider",SUMIFS(Raw!$H:$H,Raw!$A:$A,$B$4,Raw!$G:$G,Month!J$5,Raw!$C:$C,Month!$A31),SUMIFS(Raw!$H:$H,Raw!$A:$A,$B$4,Raw!$G:$G,Month!J$5,Raw!$E:$E,Month!$A31))))</f>
        <v>42303</v>
      </c>
      <c r="K31" s="58">
        <f>IF($B31="","",IF($C31="Region",SUMIFS(Raw!$H:$H,Raw!$A:$A,$B$4,Raw!$G:$G,Month!K$5,Raw!#REF!,Month!$A31),IF($C31="Provider",SUMIFS(Raw!$H:$H,Raw!$A:$A,$B$4,Raw!$G:$G,Month!K$5,Raw!$C:$C,Month!$A31),SUMIFS(Raw!$H:$H,Raw!$A:$A,$B$4,Raw!$G:$G,Month!K$5,Raw!$E:$E,Month!$A31))))</f>
        <v>26192</v>
      </c>
      <c r="L31" s="58">
        <f>IF($B31="","",IF($C31="Region",SUMIFS(Raw!$H:$H,Raw!$A:$A,$B$4,Raw!$G:$G,Month!L$5,Raw!#REF!,Month!$A31),IF($C31="Provider",SUMIFS(Raw!$H:$H,Raw!$A:$A,$B$4,Raw!$G:$G,Month!L$5,Raw!$C:$C,Month!$A31),SUMIFS(Raw!$H:$H,Raw!$A:$A,$B$4,Raw!$G:$G,Month!L$5,Raw!$E:$E,Month!$A31))))</f>
        <v>0</v>
      </c>
      <c r="M31" s="58">
        <f>IF($B31="","",IF($C31="Region",SUMIFS(Raw!$H:$H,Raw!$A:$A,$B$4,Raw!$G:$G,Month!M$5,Raw!#REF!,Month!$A31),IF($C31="Provider",SUMIFS(Raw!$H:$H,Raw!$A:$A,$B$4,Raw!$G:$G,Month!M$5,Raw!$C:$C,Month!$A31),SUMIFS(Raw!$H:$H,Raw!$A:$A,$B$4,Raw!$G:$G,Month!M$5,Raw!$E:$E,Month!$A31))))</f>
        <v>0</v>
      </c>
      <c r="N31" s="58">
        <f>IF($B31="","",IF($C31="Region",SUMIFS(Raw!$H:$H,Raw!$A:$A,$B$4,Raw!$G:$G,Month!N$5,Raw!#REF!,Month!$A31),IF($C31="Provider",SUMIFS(Raw!$H:$H,Raw!$A:$A,$B$4,Raw!$G:$G,Month!N$5,Raw!$C:$C,Month!$A31),SUMIFS(Raw!$H:$H,Raw!$A:$A,$B$4,Raw!$G:$G,Month!N$5,Raw!$E:$E,Month!$A31))))</f>
        <v>0</v>
      </c>
      <c r="O31" s="58">
        <f>IF($B31="","",IF($C31="Region",SUMIFS(Raw!$H:$H,Raw!$A:$A,$B$4,Raw!$G:$G,Month!O$5,Raw!#REF!,Month!$A31),IF($C31="Provider",SUMIFS(Raw!$H:$H,Raw!$A:$A,$B$4,Raw!$G:$G,Month!O$5,Raw!$C:$C,Month!$A31),SUMIFS(Raw!$H:$H,Raw!$A:$A,$B$4,Raw!$G:$G,Month!O$5,Raw!$E:$E,Month!$A31))))</f>
        <v>36829855</v>
      </c>
      <c r="P31" s="201"/>
      <c r="Q31" s="201"/>
      <c r="R31" s="58">
        <f>IF($B31="","",IF($C31="Region",SUMIFS(Raw!$H:$H,Raw!$A:$A,$B$4,Raw!$G:$G,Month!R$5,Raw!#REF!,Month!$A31),IF($C31="Provider",SUMIFS(Raw!$H:$H,Raw!$A:$A,$B$4,Raw!$G:$G,Month!R$5,Raw!$C:$C,Month!$A31),SUMIFS(Raw!$H:$H,Raw!$A:$A,$B$4,Raw!$G:$G,Month!R$5,Raw!$E:$E,Month!$A31))))</f>
        <v>0</v>
      </c>
      <c r="S31" s="58">
        <f>IF($B31="","",IF($C31="Region",SUMIFS(Raw!$H:$H,Raw!$A:$A,$B$4,Raw!$G:$G,Month!S$5,Raw!#REF!,Month!$A31),IF($C31="Provider",SUMIFS(Raw!$H:$H,Raw!$A:$A,$B$4,Raw!$G:$G,Month!S$5,Raw!$C:$C,Month!$A31),SUMIFS(Raw!$H:$H,Raw!$A:$A,$B$4,Raw!$G:$G,Month!S$5,Raw!$E:$E,Month!$A31))))</f>
        <v>12027</v>
      </c>
      <c r="T31" s="58">
        <f>IF($B31="","",IF($C31="Region",SUMIFS(Raw!$H:$H,Raw!$A:$A,$B$4,Raw!$G:$G,Month!T$5,Raw!#REF!,Month!$A31),IF($C31="Provider",SUMIFS(Raw!$H:$H,Raw!$A:$A,$B$4,Raw!$G:$G,Month!T$5,Raw!$C:$C,Month!$A31),SUMIFS(Raw!$H:$H,Raw!$A:$A,$B$4,Raw!$G:$G,Month!T$5,Raw!$E:$E,Month!$A31))))</f>
        <v>33861391</v>
      </c>
      <c r="U31" s="58">
        <f>IF($B31="","",IF($C31="Region",SUMIFS(Raw!$H:$H,Raw!$A:$A,$B$4,Raw!$G:$G,Month!U$5,Raw!#REF!,Month!$A31),IF($C31="Provider",SUMIFS(Raw!$H:$H,Raw!$A:$A,$B$4,Raw!$G:$G,Month!U$5,Raw!$C:$C,Month!$A31),SUMIFS(Raw!$H:$H,Raw!$A:$A,$B$4,Raw!$G:$G,Month!U$5,Raw!$E:$E,Month!$A31))))</f>
        <v>79293</v>
      </c>
      <c r="V31" s="58">
        <f>IF($B31="","",IF($C31="Region",SUMIFS(Raw!$H:$H,Raw!$A:$A,$B$4,Raw!$G:$G,Month!V$5,Raw!#REF!,Month!$A31),IF($C31="Provider",SUMIFS(Raw!$H:$H,Raw!$A:$A,$B$4,Raw!$G:$G,Month!V$5,Raw!$C:$C,Month!$A31),SUMIFS(Raw!$H:$H,Raw!$A:$A,$B$4,Raw!$G:$G,Month!V$5,Raw!$E:$E,Month!$A31))))</f>
        <v>0</v>
      </c>
      <c r="W31" s="58">
        <f>IF($B31="","",IF($C31="Region",SUMIFS(Raw!$H:$H,Raw!$A:$A,$B$4,Raw!$G:$G,Month!W$5,Raw!#REF!,Month!$A31),IF($C31="Provider",SUMIFS(Raw!$H:$H,Raw!$A:$A,$B$4,Raw!$G:$G,Month!W$5,Raw!$C:$C,Month!$A31),SUMIFS(Raw!$H:$H,Raw!$A:$A,$B$4,Raw!$G:$G,Month!W$5,Raw!$E:$E,Month!$A31))))</f>
        <v>57990</v>
      </c>
      <c r="X31" s="58">
        <f>IF($B31="","",IF($C31="Region",SUMIFS(Raw!$H:$H,Raw!$A:$A,$B$4,Raw!$G:$G,Month!X$5,Raw!#REF!,Month!$A31),IF($C31="Provider",SUMIFS(Raw!$H:$H,Raw!$A:$A,$B$4,Raw!$G:$G,Month!X$5,Raw!$C:$C,Month!$A31),SUMIFS(Raw!$H:$H,Raw!$A:$A,$B$4,Raw!$G:$G,Month!X$5,Raw!$E:$E,Month!$A31))))</f>
        <v>12970</v>
      </c>
      <c r="Y31" s="58">
        <f>IF($B31="","",IF($C31="Region",SUMIFS(Raw!$H:$H,Raw!$A:$A,$B$4,Raw!$G:$G,Month!Y$5,Raw!#REF!,Month!$A31),IF($C31="Provider",SUMIFS(Raw!$H:$H,Raw!$A:$A,$B$4,Raw!$G:$G,Month!Y$5,Raw!$C:$C,Month!$A31),SUMIFS(Raw!$H:$H,Raw!$A:$A,$B$4,Raw!$G:$G,Month!Y$5,Raw!$E:$E,Month!$A31))))</f>
        <v>8323</v>
      </c>
      <c r="Z31" s="58">
        <f>IF($B31="","",IF($C31="Region",SUMIFS(Raw!$H:$H,Raw!$A:$A,$B$4,Raw!$G:$G,Month!Z$5,Raw!#REF!,Month!$A31),IF($C31="Provider",SUMIFS(Raw!$H:$H,Raw!$A:$A,$B$4,Raw!$G:$G,Month!Z$5,Raw!$C:$C,Month!$A31),SUMIFS(Raw!$H:$H,Raw!$A:$A,$B$4,Raw!$G:$G,Month!Z$5,Raw!$E:$E,Month!$A31))))</f>
        <v>10</v>
      </c>
      <c r="AA31" s="58">
        <f>IF($B31="","",IF($C31="Region",SUMIFS(Raw!$H:$H,Raw!$A:$A,$B$4,Raw!$G:$G,Month!AA$5,Raw!#REF!,Month!$A31),IF($C31="Provider",SUMIFS(Raw!$H:$H,Raw!$A:$A,$B$4,Raw!$G:$G,Month!AA$5,Raw!$C:$C,Month!$A31),SUMIFS(Raw!$H:$H,Raw!$A:$A,$B$4,Raw!$G:$G,Month!AA$5,Raw!$E:$E,Month!$A31))))</f>
        <v>27045</v>
      </c>
      <c r="AB31" s="58">
        <f>IF($B31="","",IF($C31="Region",SUMIFS(Raw!$H:$H,Raw!$A:$A,$B$4,Raw!$G:$G,Month!AB$5,Raw!#REF!,Month!$A31),IF($C31="Provider",SUMIFS(Raw!$H:$H,Raw!$A:$A,$B$4,Raw!$G:$G,Month!AB$5,Raw!$C:$C,Month!$A31),SUMIFS(Raw!$H:$H,Raw!$A:$A,$B$4,Raw!$G:$G,Month!AB$5,Raw!$E:$E,Month!$A31))))</f>
        <v>2195</v>
      </c>
      <c r="AC31" s="58">
        <f>IF($B31="","",IF($C31="Region",SUMIFS(Raw!$H:$H,Raw!$A:$A,$B$4,Raw!$G:$G,Month!AC$5,Raw!#REF!,Month!$A31),IF($C31="Provider",SUMIFS(Raw!$H:$H,Raw!$A:$A,$B$4,Raw!$G:$G,Month!AC$5,Raw!$C:$C,Month!$A31),SUMIFS(Raw!$H:$H,Raw!$A:$A,$B$4,Raw!$G:$G,Month!AC$5,Raw!$E:$E,Month!$A31))))</f>
        <v>5491</v>
      </c>
      <c r="AD31" s="58">
        <f>IF($B31="","",IF($C31="Region",SUMIFS(Raw!$H:$H,Raw!$A:$A,$B$4,Raw!$G:$G,Month!AD$5,Raw!#REF!,Month!$A31),IF($C31="Provider",SUMIFS(Raw!$H:$H,Raw!$A:$A,$B$4,Raw!$G:$G,Month!AD$5,Raw!$C:$C,Month!$A31),SUMIFS(Raw!$H:$H,Raw!$A:$A,$B$4,Raw!$G:$G,Month!AD$5,Raw!$E:$E,Month!$A31))))</f>
        <v>0</v>
      </c>
      <c r="AE31" s="58">
        <f>IF($B31="","",IF($C31="Region",SUMIFS(Raw!$H:$H,Raw!$A:$A,$B$4,Raw!$G:$G,Month!AE$5,Raw!#REF!,Month!$A31),IF($C31="Provider",SUMIFS(Raw!$H:$H,Raw!$A:$A,$B$4,Raw!$G:$G,Month!AE$5,Raw!$C:$C,Month!$A31),SUMIFS(Raw!$H:$H,Raw!$A:$A,$B$4,Raw!$G:$G,Month!AE$5,Raw!$E:$E,Month!$A31))))</f>
        <v>9991</v>
      </c>
      <c r="AF31" s="58">
        <f>IF($B31="","",IF($C31="Region",SUMIFS(Raw!$H:$H,Raw!$A:$A,$B$4,Raw!$G:$G,Month!AF$5,Raw!#REF!,Month!$A31),IF($C31="Provider",SUMIFS(Raw!$H:$H,Raw!$A:$A,$B$4,Raw!$G:$G,Month!AF$5,Raw!$C:$C,Month!$A31),SUMIFS(Raw!$H:$H,Raw!$A:$A,$B$4,Raw!$G:$G,Month!AF$5,Raw!$E:$E,Month!$A31))))</f>
        <v>365</v>
      </c>
      <c r="AG31" s="58">
        <f>IF($B31="","",IF($C31="Region",SUMIFS(Raw!$H:$H,Raw!$A:$A,$B$4,Raw!$G:$G,Month!AG$5,Raw!#REF!,Month!$A31),IF($C31="Provider",SUMIFS(Raw!$H:$H,Raw!$A:$A,$B$4,Raw!$G:$G,Month!AG$5,Raw!$C:$C,Month!$A31),SUMIFS(Raw!$H:$H,Raw!$A:$A,$B$4,Raw!$G:$G,Month!AG$5,Raw!$E:$E,Month!$A31))))</f>
        <v>3002</v>
      </c>
      <c r="AH31" s="58">
        <f>IF($B31="","",IF($C31="Region",SUMIFS(Raw!$H:$H,Raw!$A:$A,$B$4,Raw!$G:$G,Month!AH$5,Raw!#REF!,Month!$A31),IF($C31="Provider",SUMIFS(Raw!$H:$H,Raw!$A:$A,$B$4,Raw!$G:$G,Month!AH$5,Raw!$C:$C,Month!$A31),SUMIFS(Raw!$H:$H,Raw!$A:$A,$B$4,Raw!$G:$G,Month!AH$5,Raw!$E:$E,Month!$A31))))</f>
        <v>211</v>
      </c>
      <c r="AI31" s="58">
        <f>IF($B31="","",IF($C31="Region",SUMIFS(Raw!$H:$H,Raw!$A:$A,$B$4,Raw!$G:$G,Month!AI$5,Raw!#REF!,Month!$A31),IF($C31="Provider",SUMIFS(Raw!$H:$H,Raw!$A:$A,$B$4,Raw!$G:$G,Month!AI$5,Raw!$C:$C,Month!$A31),SUMIFS(Raw!$H:$H,Raw!$A:$A,$B$4,Raw!$G:$G,Month!AI$5,Raw!$E:$E,Month!$A31))))</f>
        <v>38</v>
      </c>
      <c r="AJ31" s="58">
        <f>IF($B31="","",IF($C31="Region",SUMIFS(Raw!$H:$H,Raw!$A:$A,$B$4,Raw!$G:$G,Month!AJ$5,Raw!#REF!,Month!$A31),IF($C31="Provider",SUMIFS(Raw!$H:$H,Raw!$A:$A,$B$4,Raw!$G:$G,Month!AJ$5,Raw!$C:$C,Month!$A31),SUMIFS(Raw!$H:$H,Raw!$A:$A,$B$4,Raw!$G:$G,Month!AJ$5,Raw!$E:$E,Month!$A31))))</f>
        <v>568</v>
      </c>
      <c r="AK31" s="58">
        <f>IF($B31="","",IF($C31="Region",SUMIFS(Raw!$H:$H,Raw!$A:$A,$B$4,Raw!$G:$G,Month!AK$5,Raw!#REF!,Month!$A31),IF($C31="Provider",SUMIFS(Raw!$H:$H,Raw!$A:$A,$B$4,Raw!$G:$G,Month!AK$5,Raw!$C:$C,Month!$A31),SUMIFS(Raw!$H:$H,Raw!$A:$A,$B$4,Raw!$G:$G,Month!AK$5,Raw!$E:$E,Month!$A31))))</f>
        <v>0</v>
      </c>
      <c r="AL31" s="58">
        <f>IF($B31="","",IF($C31="Region",SUMIFS(Raw!$H:$H,Raw!$A:$A,$B$4,Raw!$G:$G,Month!AL$5,Raw!#REF!,Month!$A31),IF($C31="Provider",SUMIFS(Raw!$H:$H,Raw!$A:$A,$B$4,Raw!$G:$G,Month!AL$5,Raw!$C:$C,Month!$A31),SUMIFS(Raw!$H:$H,Raw!$A:$A,$B$4,Raw!$G:$G,Month!AL$5,Raw!$E:$E,Month!$A31))))</f>
        <v>0</v>
      </c>
      <c r="AM31" s="58">
        <f>IF($B31="","",IF($C31="Region",SUMIFS(Raw!$H:$H,Raw!$A:$A,$B$4,Raw!$G:$G,Month!AM$5,Raw!#REF!,Month!$A31),IF($C31="Provider",SUMIFS(Raw!$H:$H,Raw!$A:$A,$B$4,Raw!$G:$G,Month!AM$5,Raw!$C:$C,Month!$A31),SUMIFS(Raw!$H:$H,Raw!$A:$A,$B$4,Raw!$G:$G,Month!AM$5,Raw!$E:$E,Month!$A31))))</f>
        <v>9836</v>
      </c>
      <c r="AN31" s="58">
        <f>IF($B31="","",IF($C31="Region",SUMIFS(Raw!$H:$H,Raw!$A:$A,$B$4,Raw!$G:$G,Month!AN$5,Raw!#REF!,Month!$A31),IF($C31="Provider",SUMIFS(Raw!$H:$H,Raw!$A:$A,$B$4,Raw!$G:$G,Month!AN$5,Raw!$C:$C,Month!$A31),SUMIFS(Raw!$H:$H,Raw!$A:$A,$B$4,Raw!$G:$G,Month!AN$5,Raw!$E:$E,Month!$A31))))</f>
        <v>4331</v>
      </c>
      <c r="AO31" s="58">
        <f>IF($B31="","",IF($C31="Region",SUMIFS(Raw!$H:$H,Raw!$A:$A,$B$4,Raw!$G:$G,Month!AO$5,Raw!#REF!,Month!$A31),IF($C31="Provider",SUMIFS(Raw!$H:$H,Raw!$A:$A,$B$4,Raw!$G:$G,Month!AO$5,Raw!$C:$C,Month!$A31),SUMIFS(Raw!$H:$H,Raw!$A:$A,$B$4,Raw!$G:$G,Month!AO$5,Raw!$E:$E,Month!$A31))))</f>
        <v>1825</v>
      </c>
      <c r="AP31" s="58">
        <f>IF($B31="","",IF($C31="Region",SUMIFS(Raw!$H:$H,Raw!$A:$A,$B$4,Raw!$G:$G,Month!AP$5,Raw!#REF!,Month!$A31),IF($C31="Provider",SUMIFS(Raw!$H:$H,Raw!$A:$A,$B$4,Raw!$G:$G,Month!AP$5,Raw!$C:$C,Month!$A31),SUMIFS(Raw!$H:$H,Raw!$A:$A,$B$4,Raw!$G:$G,Month!AP$5,Raw!$E:$E,Month!$A31))))</f>
        <v>635</v>
      </c>
      <c r="AQ31" s="58">
        <f>IF($B31="","",IF($C31="Region",SUMIFS(Raw!$H:$H,Raw!$A:$A,$B$4,Raw!$G:$G,Month!AQ$5,Raw!#REF!,Month!$A31),IF($C31="Provider",SUMIFS(Raw!$H:$H,Raw!$A:$A,$B$4,Raw!$G:$G,Month!AQ$5,Raw!$C:$C,Month!$A31),SUMIFS(Raw!$H:$H,Raw!$A:$A,$B$4,Raw!$G:$G,Month!AQ$5,Raw!$E:$E,Month!$A31))))</f>
        <v>1914</v>
      </c>
      <c r="AR31" s="58">
        <f>IF($B31="","",IF($C31="Region",SUMIFS(Raw!$H:$H,Raw!$A:$A,$B$4,Raw!$G:$G,Month!AR$5,Raw!#REF!,Month!$A31),IF($C31="Provider",SUMIFS(Raw!$H:$H,Raw!$A:$A,$B$4,Raw!$G:$G,Month!AR$5,Raw!$C:$C,Month!$A31),SUMIFS(Raw!$H:$H,Raw!$A:$A,$B$4,Raw!$G:$G,Month!AR$5,Raw!$E:$E,Month!$A31))))</f>
        <v>1411</v>
      </c>
      <c r="AS31" s="58">
        <f>IF($B31="","",IF($C31="Region",SUMIFS(Raw!$H:$H,Raw!$A:$A,$B$4,Raw!$G:$G,Month!AS$5,Raw!#REF!,Month!$A31),IF($C31="Provider",SUMIFS(Raw!$H:$H,Raw!$A:$A,$B$4,Raw!$G:$G,Month!AS$5,Raw!$C:$C,Month!$A31),SUMIFS(Raw!$H:$H,Raw!$A:$A,$B$4,Raw!$G:$G,Month!AS$5,Raw!$E:$E,Month!$A31))))</f>
        <v>0</v>
      </c>
      <c r="AT31" s="58">
        <f>IF($B31="","",IF($C31="Region",SUMIFS(Raw!$H:$H,Raw!$A:$A,$B$4,Raw!$G:$G,Month!AT$5,Raw!#REF!,Month!$A31),IF($C31="Provider",SUMIFS(Raw!$H:$H,Raw!$A:$A,$B$4,Raw!$G:$G,Month!AT$5,Raw!$C:$C,Month!$A31),SUMIFS(Raw!$H:$H,Raw!$A:$A,$B$4,Raw!$G:$G,Month!AT$5,Raw!$E:$E,Month!$A31))))</f>
        <v>79293</v>
      </c>
      <c r="AU31" s="58">
        <f>IF($B31="","",IF($C31="Region",SUMIFS(Raw!$H:$H,Raw!$A:$A,$B$4,Raw!$G:$G,Month!AU$5,Raw!#REF!,Month!$A31),IF($C31="Provider",SUMIFS(Raw!$H:$H,Raw!$A:$A,$B$4,Raw!$G:$G,Month!AU$5,Raw!$C:$C,Month!$A31),SUMIFS(Raw!$H:$H,Raw!$A:$A,$B$4,Raw!$G:$G,Month!AU$5,Raw!$E:$E,Month!$A31))))</f>
        <v>11503</v>
      </c>
      <c r="AV31" s="58">
        <f>IF($B31="","",IF($C31="Region",SUMIFS(Raw!$H:$H,Raw!$A:$A,$B$4,Raw!$G:$G,Month!AV$5,Raw!#REF!,Month!$A31),IF($C31="Provider",SUMIFS(Raw!$H:$H,Raw!$A:$A,$B$4,Raw!$G:$G,Month!AV$5,Raw!$C:$C,Month!$A31),SUMIFS(Raw!$H:$H,Raw!$A:$A,$B$4,Raw!$G:$G,Month!AV$5,Raw!$E:$E,Month!$A31))))</f>
        <v>9940</v>
      </c>
      <c r="AW31" s="58">
        <f>IF($B31="","",IF($C31="Region",SUMIFS(Raw!$H:$H,Raw!$A:$A,$B$4,Raw!$G:$G,Month!AW$5,Raw!#REF!,Month!$A31),IF($C31="Provider",SUMIFS(Raw!$H:$H,Raw!$A:$A,$B$4,Raw!$G:$G,Month!AW$5,Raw!$C:$C,Month!$A31),SUMIFS(Raw!$H:$H,Raw!$A:$A,$B$4,Raw!$G:$G,Month!AW$5,Raw!$E:$E,Month!$A31))))</f>
        <v>1824</v>
      </c>
      <c r="AX31" s="58">
        <f>IF($B31="","",IF($C31="Region",SUMIFS(Raw!$H:$H,Raw!$A:$A,$B$4,Raw!$G:$G,Month!AX$5,Raw!#REF!,Month!$A31),IF($C31="Provider",SUMIFS(Raw!$H:$H,Raw!$A:$A,$B$4,Raw!$G:$G,Month!AX$5,Raw!$C:$C,Month!$A31),SUMIFS(Raw!$H:$H,Raw!$A:$A,$B$4,Raw!$G:$G,Month!AX$5,Raw!$E:$E,Month!$A31))))</f>
        <v>3</v>
      </c>
      <c r="AY31" s="58">
        <f>IF($B31="","",IF($C31="Region",SUMIFS(Raw!$H:$H,Raw!$A:$A,$B$4,Raw!$G:$G,Month!AY$5,Raw!#REF!,Month!$A31),IF($C31="Provider",SUMIFS(Raw!$H:$H,Raw!$A:$A,$B$4,Raw!$G:$G,Month!AY$5,Raw!$C:$C,Month!$A31),SUMIFS(Raw!$H:$H,Raw!$A:$A,$B$4,Raw!$G:$G,Month!AY$5,Raw!$E:$E,Month!$A31))))</f>
        <v>28220</v>
      </c>
      <c r="AZ31" s="58">
        <f>IF($B31="","",IF($C31="Region",SUMIFS(Raw!$H:$H,Raw!$A:$A,$B$4,Raw!$G:$G,Month!AZ$5,Raw!#REF!,Month!$A31),IF($C31="Provider",SUMIFS(Raw!$H:$H,Raw!$A:$A,$B$4,Raw!$G:$G,Month!AZ$5,Raw!$C:$C,Month!$A31),SUMIFS(Raw!$H:$H,Raw!$A:$A,$B$4,Raw!$G:$G,Month!AZ$5,Raw!$E:$E,Month!$A31))))</f>
        <v>28</v>
      </c>
      <c r="BA31" s="58">
        <f>IF($B31="","",IF($C31="Region",SUMIFS(Raw!$H:$H,Raw!$A:$A,$B$4,Raw!$G:$G,Month!BA$5,Raw!#REF!,Month!$A31),IF($C31="Provider",SUMIFS(Raw!$H:$H,Raw!$A:$A,$B$4,Raw!$G:$G,Month!BA$5,Raw!$C:$C,Month!$A31),SUMIFS(Raw!$H:$H,Raw!$A:$A,$B$4,Raw!$G:$G,Month!BA$5,Raw!$E:$E,Month!$A31))))</f>
        <v>7333</v>
      </c>
      <c r="BB31" s="58">
        <f>IF($B31="","",IF($C31="Region",SUMIFS(Raw!$H:$H,Raw!$A:$A,$B$4,Raw!$G:$G,Month!BB$5,Raw!#REF!,Month!$A31),IF($C31="Provider",SUMIFS(Raw!$H:$H,Raw!$A:$A,$B$4,Raw!$G:$G,Month!BB$5,Raw!$C:$C,Month!$A31),SUMIFS(Raw!$H:$H,Raw!$A:$A,$B$4,Raw!$G:$G,Month!BB$5,Raw!$E:$E,Month!$A31))))</f>
        <v>600</v>
      </c>
      <c r="BC31" s="58">
        <f>IF($B31="","",IF($C31="Region",SUMIFS(Raw!$H:$H,Raw!$A:$A,$B$4,Raw!$G:$G,Month!BC$5,Raw!#REF!,Month!$A31),IF($C31="Provider",SUMIFS(Raw!$H:$H,Raw!$A:$A,$B$4,Raw!$G:$G,Month!BC$5,Raw!$C:$C,Month!$A31),SUMIFS(Raw!$H:$H,Raw!$A:$A,$B$4,Raw!$G:$G,Month!BC$5,Raw!$E:$E,Month!$A31))))</f>
        <v>6787</v>
      </c>
      <c r="BD31" s="58">
        <f>IF($B31="","",IF($C31="Region",SUMIFS(Raw!$H:$H,Raw!$A:$A,$B$4,Raw!$G:$G,Month!BD$5,Raw!#REF!,Month!$A31),IF($C31="Provider",SUMIFS(Raw!$H:$H,Raw!$A:$A,$B$4,Raw!$G:$G,Month!BD$5,Raw!$C:$C,Month!$A31),SUMIFS(Raw!$H:$H,Raw!$A:$A,$B$4,Raw!$G:$G,Month!BD$5,Raw!$E:$E,Month!$A31))))</f>
        <v>273</v>
      </c>
      <c r="BE31" s="58">
        <f>IF($B31="","",IF($C31="Region",SUMIFS(Raw!$H:$H,Raw!$A:$A,$B$4,Raw!$G:$G,Month!BE$5,Raw!#REF!,Month!$A31),IF($C31="Provider",SUMIFS(Raw!$H:$H,Raw!$A:$A,$B$4,Raw!$G:$G,Month!BE$5,Raw!$C:$C,Month!$A31),SUMIFS(Raw!$H:$H,Raw!$A:$A,$B$4,Raw!$G:$G,Month!BE$5,Raw!$E:$E,Month!$A31))))</f>
        <v>2174</v>
      </c>
      <c r="BF31" s="58">
        <f>IF($B31="","",IF($C31="Region",SUMIFS(Raw!$H:$H,Raw!$A:$A,$B$4,Raw!$G:$G,Month!BF$5,Raw!#REF!,Month!$A31),IF($C31="Provider",SUMIFS(Raw!$H:$H,Raw!$A:$A,$B$4,Raw!$G:$G,Month!BF$5,Raw!$C:$C,Month!$A31),SUMIFS(Raw!$H:$H,Raw!$A:$A,$B$4,Raw!$G:$G,Month!BF$5,Raw!$E:$E,Month!$A31))))</f>
        <v>126</v>
      </c>
      <c r="BG31" s="58">
        <f>IF($B31="","",IF($C31="Region",SUMIFS(Raw!$H:$H,Raw!$A:$A,$B$4,Raw!$G:$G,Month!BG$5,Raw!#REF!,Month!$A31),IF($C31="Provider",SUMIFS(Raw!$H:$H,Raw!$A:$A,$B$4,Raw!$G:$G,Month!BG$5,Raw!$C:$C,Month!$A31),SUMIFS(Raw!$H:$H,Raw!$A:$A,$B$4,Raw!$G:$G,Month!BG$5,Raw!$E:$E,Month!$A31))))</f>
        <v>4344</v>
      </c>
      <c r="BH31" s="58">
        <f>IF($B31="","",IF($C31="Region",SUMIFS(Raw!$H:$H,Raw!$A:$A,$B$4,Raw!$G:$G,Month!BH$5,Raw!#REF!,Month!$A31),IF($C31="Provider",SUMIFS(Raw!$H:$H,Raw!$A:$A,$B$4,Raw!$G:$G,Month!BH$5,Raw!$C:$C,Month!$A31),SUMIFS(Raw!$H:$H,Raw!$A:$A,$B$4,Raw!$G:$G,Month!BH$5,Raw!$E:$E,Month!$A31))))</f>
        <v>3595</v>
      </c>
      <c r="BI31" s="58">
        <f>IF($B31="","",IF($C31="Region",SUMIFS(Raw!$H:$H,Raw!$A:$A,$B$4,Raw!$G:$G,Month!BI$5,Raw!#REF!,Month!$A31),IF($C31="Provider",SUMIFS(Raw!$H:$H,Raw!$A:$A,$B$4,Raw!$G:$G,Month!BI$5,Raw!$C:$C,Month!$A31),SUMIFS(Raw!$H:$H,Raw!$A:$A,$B$4,Raw!$G:$G,Month!BI$5,Raw!$E:$E,Month!$A31))))</f>
        <v>7962</v>
      </c>
      <c r="BJ31" s="58">
        <f>IF($B31="","",IF($C31="Region",SUMIFS(Raw!$H:$H,Raw!$A:$A,$B$4,Raw!$G:$G,Month!BJ$5,Raw!#REF!,Month!$A31),IF($C31="Provider",SUMIFS(Raw!$H:$H,Raw!$A:$A,$B$4,Raw!$G:$G,Month!BJ$5,Raw!$C:$C,Month!$A31),SUMIFS(Raw!$H:$H,Raw!$A:$A,$B$4,Raw!$G:$G,Month!BJ$5,Raw!$E:$E,Month!$A31))))</f>
        <v>5550</v>
      </c>
      <c r="BK31" s="58">
        <f>IF($B31="","",IF($C31="Region",SUMIFS(Raw!$H:$H,Raw!$A:$A,$B$4,Raw!$G:$G,Month!BK$5,Raw!#REF!,Month!$A31),IF($C31="Provider",SUMIFS(Raw!$H:$H,Raw!$A:$A,$B$4,Raw!$G:$G,Month!BK$5,Raw!$C:$C,Month!$A31),SUMIFS(Raw!$H:$H,Raw!$A:$A,$B$4,Raw!$G:$G,Month!BK$5,Raw!$E:$E,Month!$A31))))</f>
        <v>2146</v>
      </c>
      <c r="BL31" s="58">
        <f>IF($B31="","",IF($C31="Region",SUMIFS(Raw!$H:$H,Raw!$A:$A,$B$4,Raw!$G:$G,Month!BL$5,Raw!#REF!,Month!$A31),IF($C31="Provider",SUMIFS(Raw!$H:$H,Raw!$A:$A,$B$4,Raw!$G:$G,Month!BL$5,Raw!$C:$C,Month!$A31),SUMIFS(Raw!$H:$H,Raw!$A:$A,$B$4,Raw!$G:$G,Month!BL$5,Raw!$E:$E,Month!$A31))))</f>
        <v>1798</v>
      </c>
      <c r="BM31" s="58">
        <f>IF($B31="","",IF($C31="Region",SUMIFS(Raw!$H:$H,Raw!$A:$A,$B$4,Raw!$G:$G,Month!BM$5,Raw!#REF!,Month!$A31),IF($C31="Provider",SUMIFS(Raw!$H:$H,Raw!$A:$A,$B$4,Raw!$G:$G,Month!BM$5,Raw!$C:$C,Month!$A31),SUMIFS(Raw!$H:$H,Raw!$A:$A,$B$4,Raw!$G:$G,Month!BM$5,Raw!$E:$E,Month!$A31))))</f>
        <v>206</v>
      </c>
      <c r="BN31" s="58">
        <f>IF($B31="","",IF($C31="Region",SUMIFS(Raw!$H:$H,Raw!$A:$A,$B$4,Raw!$G:$G,Month!BN$5,Raw!#REF!,Month!$A31),IF($C31="Provider",SUMIFS(Raw!$H:$H,Raw!$A:$A,$B$4,Raw!$G:$G,Month!BN$5,Raw!$C:$C,Month!$A31),SUMIFS(Raw!$H:$H,Raw!$A:$A,$B$4,Raw!$G:$G,Month!BN$5,Raw!$E:$E,Month!$A31))))</f>
        <v>226</v>
      </c>
      <c r="BO31" s="58">
        <f>IF($B31="","",IF($C31="Region",SUMIFS(Raw!$H:$H,Raw!$A:$A,$B$4,Raw!$G:$G,Month!BO$5,Raw!#REF!,Month!$A31),IF($C31="Provider",SUMIFS(Raw!$H:$H,Raw!$A:$A,$B$4,Raw!$G:$G,Month!BO$5,Raw!$C:$C,Month!$A31),SUMIFS(Raw!$H:$H,Raw!$A:$A,$B$4,Raw!$G:$G,Month!BO$5,Raw!$E:$E,Month!$A31))))</f>
        <v>987</v>
      </c>
      <c r="BP31" s="58">
        <f>IF($B31="","",IF($C31="Region",SUMIFS(Raw!$H:$H,Raw!$A:$A,$B$4,Raw!$G:$G,Month!BP$5,Raw!#REF!,Month!$A31),IF($C31="Provider",SUMIFS(Raw!$H:$H,Raw!$A:$A,$B$4,Raw!$G:$G,Month!BP$5,Raw!$C:$C,Month!$A31),SUMIFS(Raw!$H:$H,Raw!$A:$A,$B$4,Raw!$G:$G,Month!BP$5,Raw!$E:$E,Month!$A31))))</f>
        <v>2683542</v>
      </c>
      <c r="BQ31" s="58">
        <f>IF($B31="","",IF($C31="Region",SUMIFS(Raw!$H:$H,Raw!$A:$A,$B$4,Raw!$G:$G,Month!BQ$5,Raw!#REF!,Month!$A31),IF($C31="Provider",SUMIFS(Raw!$H:$H,Raw!$A:$A,$B$4,Raw!$G:$G,Month!BQ$5,Raw!$C:$C,Month!$A31),SUMIFS(Raw!$H:$H,Raw!$A:$A,$B$4,Raw!$G:$G,Month!BQ$5,Raw!$E:$E,Month!$A31))))</f>
        <v>9801</v>
      </c>
      <c r="BR31" s="58">
        <f>IF($B31="","",IF($C31="Region",SUMIFS(Raw!$H:$H,Raw!$A:$A,$B$4,Raw!$G:$G,Month!BR$5,Raw!#REF!,Month!$A31),IF($C31="Provider",SUMIFS(Raw!$H:$H,Raw!$A:$A,$B$4,Raw!$G:$G,Month!BR$5,Raw!$C:$C,Month!$A31),SUMIFS(Raw!$H:$H,Raw!$A:$A,$B$4,Raw!$G:$G,Month!BR$5,Raw!$E:$E,Month!$A31))))</f>
        <v>2455</v>
      </c>
      <c r="BS31" s="58">
        <f>IF($B31="","",IF($C31="Region",SUMIFS(Raw!$H:$H,Raw!$A:$A,$B$4,Raw!$G:$G,Month!BS$5,Raw!#REF!,Month!$A31),IF($C31="Provider",SUMIFS(Raw!$H:$H,Raw!$A:$A,$B$4,Raw!$G:$G,Month!BS$5,Raw!$C:$C,Month!$A31),SUMIFS(Raw!$H:$H,Raw!$A:$A,$B$4,Raw!$G:$G,Month!BS$5,Raw!$E:$E,Month!$A31))))</f>
        <v>86</v>
      </c>
      <c r="BT31" s="58">
        <f>IF($B31="","",IF($C31="Region",SUMIFS(Raw!$H:$H,Raw!$A:$A,$B$4,Raw!$G:$G,Month!BT$5,Raw!#REF!,Month!$A31),IF($C31="Provider",SUMIFS(Raw!$H:$H,Raw!$A:$A,$B$4,Raw!$G:$G,Month!BT$5,Raw!$C:$C,Month!$A31),SUMIFS(Raw!$H:$H,Raw!$A:$A,$B$4,Raw!$G:$G,Month!BT$5,Raw!$E:$E,Month!$A31))))</f>
        <v>738</v>
      </c>
      <c r="BU31" s="58">
        <f>IF($B31="","",IF($C31="Region",SUMIFS(Raw!$H:$H,Raw!$A:$A,$B$4,Raw!$G:$G,Month!BU$5,Raw!#REF!,Month!$A31),IF($C31="Provider",SUMIFS(Raw!$H:$H,Raw!$A:$A,$B$4,Raw!$G:$G,Month!BU$5,Raw!$C:$C,Month!$A31),SUMIFS(Raw!$H:$H,Raw!$A:$A,$B$4,Raw!$G:$G,Month!BU$5,Raw!$E:$E,Month!$A31))))</f>
        <v>3934210</v>
      </c>
      <c r="BV31" s="58">
        <f>IF($B31="","",IF($C31="Region",SUMIFS(Raw!$H:$H,Raw!$A:$A,$B$4,Raw!$G:$G,Month!BV$5,Raw!#REF!,Month!$A31),IF($C31="Provider",SUMIFS(Raw!$H:$H,Raw!$A:$A,$B$4,Raw!$G:$G,Month!BV$5,Raw!$C:$C,Month!$A31),SUMIFS(Raw!$H:$H,Raw!$A:$A,$B$4,Raw!$G:$G,Month!BV$5,Raw!$E:$E,Month!$A31))))</f>
        <v>8012</v>
      </c>
      <c r="BW31" s="58">
        <f>IF($B31="","",IF($C31="Region",SUMIFS(Raw!$H:$H,Raw!$A:$A,$B$4,Raw!$G:$G,Month!BW$5,Raw!#REF!,Month!$A31),IF($C31="Provider",SUMIFS(Raw!$H:$H,Raw!$A:$A,$B$4,Raw!$G:$G,Month!BW$5,Raw!$C:$C,Month!$A31),SUMIFS(Raw!$H:$H,Raw!$A:$A,$B$4,Raw!$G:$G,Month!BW$5,Raw!$E:$E,Month!$A31))))</f>
        <v>62138</v>
      </c>
      <c r="BX31" s="58">
        <f>IF($B31="","",IF($C31="Region",SUMIFS(Raw!$H:$H,Raw!$A:$A,$B$4,Raw!$G:$G,Month!BX$5,Raw!#REF!,Month!$A31),IF($C31="Provider",SUMIFS(Raw!$H:$H,Raw!$A:$A,$B$4,Raw!$G:$G,Month!BX$5,Raw!$C:$C,Month!$A31),SUMIFS(Raw!$H:$H,Raw!$A:$A,$B$4,Raw!$G:$G,Month!BX$5,Raw!$E:$E,Month!$A31))))</f>
        <v>32</v>
      </c>
      <c r="BY31" s="58">
        <f>IF($B31="","",IF($C31="Region",SUMIFS(Raw!$H:$H,Raw!$A:$A,$B$4,Raw!$G:$G,Month!BY$5,Raw!#REF!,Month!$A31),IF($C31="Provider",SUMIFS(Raw!$H:$H,Raw!$A:$A,$B$4,Raw!$G:$G,Month!BY$5,Raw!$C:$C,Month!$A31),SUMIFS(Raw!$H:$H,Raw!$A:$A,$B$4,Raw!$G:$G,Month!BY$5,Raw!$E:$E,Month!$A31))))</f>
        <v>44400</v>
      </c>
      <c r="BZ31" s="58">
        <f>IF($B31="","",IF($C31="Region",SUMIFS(Raw!$H:$H,Raw!$A:$A,$B$4,Raw!$G:$G,Month!BZ$5,Raw!#REF!,Month!$A31),IF($C31="Provider",SUMIFS(Raw!$H:$H,Raw!$A:$A,$B$4,Raw!$G:$G,Month!BZ$5,Raw!$C:$C,Month!$A31),SUMIFS(Raw!$H:$H,Raw!$A:$A,$B$4,Raw!$G:$G,Month!BZ$5,Raw!$E:$E,Month!$A31))))</f>
        <v>11940</v>
      </c>
      <c r="CA31" s="58">
        <f>IF($B31="","",IF($C31="Region",SUMIFS(Raw!$H:$H,Raw!$A:$A,$B$4,Raw!$G:$G,Month!CA$5,Raw!#REF!,Month!$A31),IF($C31="Provider",SUMIFS(Raw!$H:$H,Raw!$A:$A,$B$4,Raw!$G:$G,Month!CA$5,Raw!$C:$C,Month!$A31),SUMIFS(Raw!$H:$H,Raw!$A:$A,$B$4,Raw!$G:$G,Month!CA$5,Raw!$E:$E,Month!$A31))))</f>
        <v>10037</v>
      </c>
      <c r="CB31" s="58">
        <f>IF($B31="","",IF($C31="Region",SUMIFS(Raw!$H:$H,Raw!$A:$A,$B$4,Raw!$G:$G,Month!CB$5,Raw!#REF!,Month!$A31),IF($C31="Provider",SUMIFS(Raw!$H:$H,Raw!$A:$A,$B$4,Raw!$G:$G,Month!CB$5,Raw!$C:$C,Month!$A31),SUMIFS(Raw!$H:$H,Raw!$A:$A,$B$4,Raw!$G:$G,Month!CB$5,Raw!$E:$E,Month!$A31))))</f>
        <v>4876</v>
      </c>
      <c r="CC31" s="58">
        <f>IF($B31="","",IF($C31="Region",SUMIFS(Raw!$H:$H,Raw!$A:$A,$B$4,Raw!$G:$G,Month!CC$5,Raw!#REF!,Month!$A31),IF($C31="Provider",SUMIFS(Raw!$H:$H,Raw!$A:$A,$B$4,Raw!$G:$G,Month!CC$5,Raw!$C:$C,Month!$A31),SUMIFS(Raw!$H:$H,Raw!$A:$A,$B$4,Raw!$G:$G,Month!CC$5,Raw!$E:$E,Month!$A31))))</f>
        <v>2007</v>
      </c>
      <c r="CD31" s="58">
        <f>IF($B31="","",IF($C31="Region",SUMIFS(Raw!$H:$H,Raw!$A:$A,$B$4,Raw!$G:$G,Month!CD$5,Raw!#REF!,Month!$A31),IF($C31="Provider",SUMIFS(Raw!$H:$H,Raw!$A:$A,$B$4,Raw!$G:$G,Month!CD$5,Raw!$C:$C,Month!$A31),SUMIFS(Raw!$H:$H,Raw!$A:$A,$B$4,Raw!$G:$G,Month!CD$5,Raw!$E:$E,Month!$A31))))</f>
        <v>2</v>
      </c>
      <c r="CE31" s="58">
        <f>IF($B31="","",IF($C31="Region",SUMIFS(Raw!$H:$H,Raw!$A:$A,$B$4,Raw!$G:$G,Month!CE$5,Raw!#REF!,Month!$A31),IF($C31="Provider",SUMIFS(Raw!$H:$H,Raw!$A:$A,$B$4,Raw!$G:$G,Month!CE$5,Raw!$C:$C,Month!$A31),SUMIFS(Raw!$H:$H,Raw!$A:$A,$B$4,Raw!$G:$G,Month!CE$5,Raw!$E:$E,Month!$A31))))</f>
        <v>10003</v>
      </c>
      <c r="CF31" s="58">
        <f>IF($B31="","",IF($C31="Region",SUMIFS(Raw!$H:$H,Raw!$A:$A,$B$4,Raw!$G:$G,Month!CF$5,Raw!#REF!,Month!$A31),IF($C31="Provider",SUMIFS(Raw!$H:$H,Raw!$A:$A,$B$4,Raw!$G:$G,Month!CF$5,Raw!$C:$C,Month!$A31),SUMIFS(Raw!$H:$H,Raw!$A:$A,$B$4,Raw!$G:$G,Month!CF$5,Raw!$E:$E,Month!$A31))))</f>
        <v>3822</v>
      </c>
      <c r="CG31" s="58">
        <f>IF($B31="","",IF($C31="Region",SUMIFS(Raw!$H:$H,Raw!$A:$A,$B$4,Raw!$G:$G,Month!CG$5,Raw!#REF!,Month!$A31),IF($C31="Provider",SUMIFS(Raw!$H:$H,Raw!$A:$A,$B$4,Raw!$G:$G,Month!CG$5,Raw!$C:$C,Month!$A31),SUMIFS(Raw!$H:$H,Raw!$A:$A,$B$4,Raw!$G:$G,Month!CG$5,Raw!$E:$E,Month!$A31))))</f>
        <v>1823</v>
      </c>
      <c r="CH31" s="58">
        <f>IF($B31="","",IF($C31="Region",SUMIFS(Raw!$H:$H,Raw!$A:$A,$B$4,Raw!$G:$G,Month!CH$5,Raw!#REF!,Month!$A31),IF($C31="Provider",SUMIFS(Raw!$H:$H,Raw!$A:$A,$B$4,Raw!$G:$G,Month!CH$5,Raw!$C:$C,Month!$A31),SUMIFS(Raw!$H:$H,Raw!$A:$A,$B$4,Raw!$G:$G,Month!CH$5,Raw!$E:$E,Month!$A31))))</f>
        <v>1017</v>
      </c>
      <c r="CI31" s="58">
        <f>IF($B31="","",IF($C31="Region",SUMIFS(Raw!$H:$H,Raw!$A:$A,$B$4,Raw!$G:$G,Month!CI$5,Raw!#REF!,Month!$A31),IF($C31="Provider",SUMIFS(Raw!$H:$H,Raw!$A:$A,$B$4,Raw!$G:$G,Month!CI$5,Raw!$C:$C,Month!$A31),SUMIFS(Raw!$H:$H,Raw!$A:$A,$B$4,Raw!$G:$G,Month!CI$5,Raw!$E:$E,Month!$A31))))</f>
        <v>1</v>
      </c>
      <c r="CJ31" s="58">
        <f>IF($B31="","",IF($C31="Region",SUMIFS(Raw!$H:$H,Raw!$A:$A,$B$4,Raw!$G:$G,Month!CJ$5,Raw!#REF!,Month!$A31),IF($C31="Provider",SUMIFS(Raw!$H:$H,Raw!$A:$A,$B$4,Raw!$G:$G,Month!CJ$5,Raw!$C:$C,Month!$A31),SUMIFS(Raw!$H:$H,Raw!$A:$A,$B$4,Raw!$G:$G,Month!CJ$5,Raw!$E:$E,Month!$A31))))</f>
        <v>0</v>
      </c>
      <c r="CK31" s="58">
        <f>IF($B31="","",IF($C31="Region",SUMIFS(Raw!$H:$H,Raw!$A:$A,$B$4,Raw!$G:$G,Month!CK$5,Raw!#REF!,Month!$A31),IF($C31="Provider",SUMIFS(Raw!$H:$H,Raw!$A:$A,$B$4,Raw!$G:$G,Month!CK$5,Raw!$C:$C,Month!$A31),SUMIFS(Raw!$H:$H,Raw!$A:$A,$B$4,Raw!$G:$G,Month!CK$5,Raw!$E:$E,Month!$A31))))</f>
        <v>0</v>
      </c>
      <c r="CL31" s="58">
        <f>IF($B31="","",IF($C31="Region",SUMIFS(Raw!$H:$H,Raw!$A:$A,$B$4,Raw!$G:$G,Month!CL$5,Raw!#REF!,Month!$A31),IF($C31="Provider",SUMIFS(Raw!$H:$H,Raw!$A:$A,$B$4,Raw!$G:$G,Month!CL$5,Raw!$C:$C,Month!$A31),SUMIFS(Raw!$H:$H,Raw!$A:$A,$B$4,Raw!$G:$G,Month!CL$5,Raw!$E:$E,Month!$A31))))</f>
        <v>0</v>
      </c>
      <c r="CM31" s="58">
        <f>IF($B31="","",IF($C31="Region",SUMIFS(Raw!$H:$H,Raw!$A:$A,$B$4,Raw!$G:$G,Month!CM$5,Raw!#REF!,Month!$A31),IF($C31="Provider",SUMIFS(Raw!$H:$H,Raw!$A:$A,$B$4,Raw!$G:$G,Month!CM$5,Raw!$C:$C,Month!$A31),SUMIFS(Raw!$H:$H,Raw!$A:$A,$B$4,Raw!$G:$G,Month!CM$5,Raw!$E:$E,Month!$A31))))</f>
        <v>2223</v>
      </c>
      <c r="CN31" s="58">
        <f>IF($B31="","",IF($C31="Region",SUMIFS(Raw!$H:$H,Raw!$A:$A,$B$4,Raw!$G:$G,Month!CN$5,Raw!#REF!,Month!$A31),IF($C31="Provider",SUMIFS(Raw!$H:$H,Raw!$A:$A,$B$4,Raw!$G:$G,Month!CN$5,Raw!$C:$C,Month!$A31),SUMIFS(Raw!$H:$H,Raw!$A:$A,$B$4,Raw!$G:$G,Month!CN$5,Raw!$E:$E,Month!$A31))))</f>
        <v>33</v>
      </c>
      <c r="CO31" s="58">
        <f>IF($B31="","",IF($C31="Region",SUMIFS(Raw!$H:$H,Raw!$A:$A,$B$4,Raw!$G:$G,Month!CO$5,Raw!#REF!,Month!$A31),IF($C31="Provider",SUMIFS(Raw!$H:$H,Raw!$A:$A,$B$4,Raw!$G:$G,Month!CO$5,Raw!$C:$C,Month!$A31),SUMIFS(Raw!$H:$H,Raw!$A:$A,$B$4,Raw!$G:$G,Month!CO$5,Raw!$E:$E,Month!$A31))))</f>
        <v>2147</v>
      </c>
      <c r="CP31" s="58">
        <f>IF($B31="","",IF($C31="Region",SUMIFS(Raw!$H:$H,Raw!$A:$A,$B$4,Raw!$G:$G,Month!CP$5,Raw!#REF!,Month!$A31),IF($C31="Provider",SUMIFS(Raw!$H:$H,Raw!$A:$A,$B$4,Raw!$G:$G,Month!CP$5,Raw!$C:$C,Month!$A31),SUMIFS(Raw!$H:$H,Raw!$A:$A,$B$4,Raw!$G:$G,Month!CP$5,Raw!$E:$E,Month!$A31))))</f>
        <v>2094</v>
      </c>
      <c r="CQ31" s="58">
        <f>IF($B31="","",IF($C31="Region",SUMIFS(Raw!$H:$H,Raw!$A:$A,$B$4,Raw!$G:$G,Month!CQ$5,Raw!#REF!,Month!$A31),IF($C31="Provider",SUMIFS(Raw!$H:$H,Raw!$A:$A,$B$4,Raw!$G:$G,Month!CQ$5,Raw!$C:$C,Month!$A31),SUMIFS(Raw!$H:$H,Raw!$A:$A,$B$4,Raw!$G:$G,Month!CQ$5,Raw!$E:$E,Month!$A31))))</f>
        <v>269</v>
      </c>
      <c r="CR31" s="58">
        <f>IF($B31="","",IF($C31="Region",SUMIFS(Raw!$H:$H,Raw!$A:$A,$B$4,Raw!$G:$G,Month!CR$5,Raw!#REF!,Month!$A31),IF($C31="Provider",SUMIFS(Raw!$H:$H,Raw!$A:$A,$B$4,Raw!$G:$G,Month!CR$5,Raw!$C:$C,Month!$A31),SUMIFS(Raw!$H:$H,Raw!$A:$A,$B$4,Raw!$G:$G,Month!CR$5,Raw!$E:$E,Month!$A31))))</f>
        <v>204</v>
      </c>
      <c r="CS31" s="58">
        <f>IF($B31="","",IF($C31="Region",SUMIFS(Raw!$H:$H,Raw!$A:$A,$B$4,Raw!$G:$G,Month!CS$5,Raw!#REF!,Month!$A31),IF($C31="Provider",SUMIFS(Raw!$H:$H,Raw!$A:$A,$B$4,Raw!$G:$G,Month!CS$5,Raw!$C:$C,Month!$A31),SUMIFS(Raw!$H:$H,Raw!$A:$A,$B$4,Raw!$G:$G,Month!CS$5,Raw!$E:$E,Month!$A31))))</f>
        <v>38</v>
      </c>
      <c r="CT31" s="58">
        <f>IF($B31="","",IF($C31="Region",SUMIFS(Raw!$H:$H,Raw!$A:$A,$B$4,Raw!$G:$G,Month!CT$5,Raw!#REF!,Month!$A31),IF($C31="Provider",SUMIFS(Raw!$H:$H,Raw!$A:$A,$B$4,Raw!$G:$G,Month!CT$5,Raw!$C:$C,Month!$A31),SUMIFS(Raw!$H:$H,Raw!$A:$A,$B$4,Raw!$G:$G,Month!CT$5,Raw!$E:$E,Month!$A31))))</f>
        <v>33</v>
      </c>
      <c r="CU31" s="58">
        <f>IF($B31="","",IF($C31="Region",SUMIFS(Raw!$H:$H,Raw!$A:$A,$B$4,Raw!$G:$G,Month!CU$5,Raw!#REF!,Month!$A31),IF($C31="Provider",SUMIFS(Raw!$H:$H,Raw!$A:$A,$B$4,Raw!$G:$G,Month!CU$5,Raw!$C:$C,Month!$A31),SUMIFS(Raw!$H:$H,Raw!$A:$A,$B$4,Raw!$G:$G,Month!CU$5,Raw!$E:$E,Month!$A31))))</f>
        <v>0</v>
      </c>
      <c r="CV31" s="58">
        <f>IF($B31="","",IF($C31="Region",SUMIFS(Raw!$H:$H,Raw!$A:$A,$B$4,Raw!$G:$G,Month!CV$5,Raw!#REF!,Month!$A31),IF($C31="Provider",SUMIFS(Raw!$H:$H,Raw!$A:$A,$B$4,Raw!$G:$G,Month!CV$5,Raw!$C:$C,Month!$A31),SUMIFS(Raw!$H:$H,Raw!$A:$A,$B$4,Raw!$G:$G,Month!CV$5,Raw!$E:$E,Month!$A31))))</f>
        <v>0</v>
      </c>
      <c r="CW31" s="58">
        <f>IF($B31="","",IF($C31="Region",SUMIFS(Raw!$H:$H,Raw!$A:$A,$B$4,Raw!$G:$G,Month!CW$5,Raw!#REF!,Month!$A31),IF($C31="Provider",SUMIFS(Raw!$H:$H,Raw!$A:$A,$B$4,Raw!$G:$G,Month!CW$5,Raw!$C:$C,Month!$A31),SUMIFS(Raw!$H:$H,Raw!$A:$A,$B$4,Raw!$G:$G,Month!CW$5,Raw!$E:$E,Month!$A31))))</f>
        <v>0</v>
      </c>
      <c r="CX31" s="58">
        <f>IF($B31="","",IF($C31="Region",SUMIFS(Raw!$H:$H,Raw!$A:$A,$B$4,Raw!$G:$G,Month!CX$5,Raw!#REF!,Month!$A31),IF($C31="Provider",SUMIFS(Raw!$H:$H,Raw!$A:$A,$B$4,Raw!$G:$G,Month!CX$5,Raw!$C:$C,Month!$A31),SUMIFS(Raw!$H:$H,Raw!$A:$A,$B$4,Raw!$G:$G,Month!CX$5,Raw!$E:$E,Month!$A31))))</f>
        <v>0</v>
      </c>
      <c r="CY31" s="58">
        <f>IF($B31="","",IF($C31="Region",SUMIFS(Raw!$H:$H,Raw!$A:$A,$B$4,Raw!$G:$G,Month!CY$5,Raw!#REF!,Month!$A31),IF($C31="Provider",SUMIFS(Raw!$H:$H,Raw!$A:$A,$B$4,Raw!$G:$G,Month!CY$5,Raw!$C:$C,Month!$A31),SUMIFS(Raw!$H:$H,Raw!$A:$A,$B$4,Raw!$G:$G,Month!CY$5,Raw!$E:$E,Month!$A31))))</f>
        <v>0</v>
      </c>
      <c r="CZ31" s="58">
        <f>IF($B31="","",IF($C31="Region",SUMIFS(Raw!$H:$H,Raw!$A:$A,$B$4,Raw!$G:$G,Month!CZ$5,Raw!#REF!,Month!$A31),IF($C31="Provider",SUMIFS(Raw!$H:$H,Raw!$A:$A,$B$4,Raw!$G:$G,Month!CZ$5,Raw!$C:$C,Month!$A31),SUMIFS(Raw!$H:$H,Raw!$A:$A,$B$4,Raw!$G:$G,Month!CZ$5,Raw!$E:$E,Month!$A31))))</f>
        <v>0</v>
      </c>
      <c r="DA31" s="58">
        <f>IF($B31="","",IF($C31="Region",SUMIFS(Raw!$H:$H,Raw!$A:$A,$B$4,Raw!$G:$G,Month!DA$5,Raw!#REF!,Month!$A31),IF($C31="Provider",SUMIFS(Raw!$H:$H,Raw!$A:$A,$B$4,Raw!$G:$G,Month!DA$5,Raw!$C:$C,Month!$A31),SUMIFS(Raw!$H:$H,Raw!$A:$A,$B$4,Raw!$G:$G,Month!DA$5,Raw!$E:$E,Month!$A31))))</f>
        <v>0</v>
      </c>
      <c r="DB31" s="58">
        <f>IF($B31="","",IF($C31="Region",SUMIFS(Raw!$H:$H,Raw!$A:$A,$B$4,Raw!$G:$G,Month!DB$5,Raw!#REF!,Month!$A31),IF($C31="Provider",SUMIFS(Raw!$H:$H,Raw!$A:$A,$B$4,Raw!$G:$G,Month!DB$5,Raw!$C:$C,Month!$A31),SUMIFS(Raw!$H:$H,Raw!$A:$A,$B$4,Raw!$G:$G,Month!DB$5,Raw!$E:$E,Month!$A31))))</f>
        <v>0</v>
      </c>
      <c r="DC31" s="58">
        <f>IF($B31="","",IF($C31="Region",SUMIFS(Raw!$H:$H,Raw!$A:$A,$B$4,Raw!$G:$G,Month!DC$5,Raw!#REF!,Month!$A31),IF($C31="Provider",SUMIFS(Raw!$H:$H,Raw!$A:$A,$B$4,Raw!$G:$G,Month!DC$5,Raw!$C:$C,Month!$A31),SUMIFS(Raw!$H:$H,Raw!$A:$A,$B$4,Raw!$G:$G,Month!DC$5,Raw!$E:$E,Month!$A31))))</f>
        <v>0</v>
      </c>
      <c r="DD31" s="58">
        <f>IF($B31="","",IF($C31="Region",SUMIFS(Raw!$H:$H,Raw!$A:$A,$B$4,Raw!$G:$G,Month!DD$5,Raw!#REF!,Month!$A31),IF($C31="Provider",SUMIFS(Raw!$H:$H,Raw!$A:$A,$B$4,Raw!$G:$G,Month!DD$5,Raw!$C:$C,Month!$A31),SUMIFS(Raw!$H:$H,Raw!$A:$A,$B$4,Raw!$G:$G,Month!DD$5,Raw!$E:$E,Month!$A31))))</f>
        <v>0</v>
      </c>
      <c r="DE31" s="58">
        <f>IF($B31="","",IF($C31="Region",SUMIFS(Raw!$H:$H,Raw!$A:$A,$B$4,Raw!$G:$G,Month!DE$5,Raw!#REF!,Month!$A31),IF($C31="Provider",SUMIFS(Raw!$H:$H,Raw!$A:$A,$B$4,Raw!$G:$G,Month!DE$5,Raw!$C:$C,Month!$A31),SUMIFS(Raw!$H:$H,Raw!$A:$A,$B$4,Raw!$G:$G,Month!DE$5,Raw!$E:$E,Month!$A31))))</f>
        <v>0</v>
      </c>
      <c r="DF31" s="58">
        <f>IF($B31="","",IF($C31="Region",SUMIFS(Raw!$H:$H,Raw!$A:$A,$B$4,Raw!$G:$G,Month!DF$5,Raw!#REF!,Month!$A31),IF($C31="Provider",SUMIFS(Raw!$H:$H,Raw!$A:$A,$B$4,Raw!$G:$G,Month!DF$5,Raw!$C:$C,Month!$A31),SUMIFS(Raw!$H:$H,Raw!$A:$A,$B$4,Raw!$G:$G,Month!DF$5,Raw!$E:$E,Month!$A31))))</f>
        <v>0</v>
      </c>
      <c r="DG31" s="58">
        <f>IF($B31="","",IF($C31="Region",SUMIFS(Raw!$H:$H,Raw!$A:$A,$B$4,Raw!$G:$G,Month!DG$5,Raw!#REF!,Month!$A31),IF($C31="Provider",SUMIFS(Raw!$H:$H,Raw!$A:$A,$B$4,Raw!$G:$G,Month!DG$5,Raw!$C:$C,Month!$A31),SUMIFS(Raw!$H:$H,Raw!$A:$A,$B$4,Raw!$G:$G,Month!DG$5,Raw!$E:$E,Month!$A31))))</f>
        <v>0</v>
      </c>
      <c r="DH31" s="58">
        <f>IF($B31="","",IF($C31="Region",SUMIFS(Raw!$H:$H,Raw!$A:$A,$B$4,Raw!$G:$G,Month!DH$5,Raw!#REF!,Month!$A31),IF($C31="Provider",SUMIFS(Raw!$H:$H,Raw!$A:$A,$B$4,Raw!$G:$G,Month!DH$5,Raw!$C:$C,Month!$A31),SUMIFS(Raw!$H:$H,Raw!$A:$A,$B$4,Raw!$G:$G,Month!DH$5,Raw!$E:$E,Month!$A31))))</f>
        <v>0</v>
      </c>
      <c r="DI31" s="58">
        <f>IF($B31="","",IF($C31="Region",SUMIFS(Raw!$H:$H,Raw!$A:$A,$B$4,Raw!$G:$G,Month!DI$5,Raw!#REF!,Month!$A31),IF($C31="Provider",SUMIFS(Raw!$H:$H,Raw!$A:$A,$B$4,Raw!$G:$G,Month!DI$5,Raw!$C:$C,Month!$A31),SUMIFS(Raw!$H:$H,Raw!$A:$A,$B$4,Raw!$G:$G,Month!DI$5,Raw!$E:$E,Month!$A31))))</f>
        <v>0</v>
      </c>
      <c r="DJ31" s="58">
        <f>IF($B31="","",IF($C31="Region",SUMIFS(Raw!$H:$H,Raw!$A:$A,$B$4,Raw!$G:$G,Month!DJ$5,Raw!#REF!,Month!$A31),IF($C31="Provider",SUMIFS(Raw!$H:$H,Raw!$A:$A,$B$4,Raw!$G:$G,Month!DJ$5,Raw!$C:$C,Month!$A31),SUMIFS(Raw!$H:$H,Raw!$A:$A,$B$4,Raw!$G:$G,Month!DJ$5,Raw!$E:$E,Month!$A31))))</f>
        <v>0</v>
      </c>
      <c r="DK31" s="58">
        <f>IF($B31="","",IF($C31="Region",SUMIFS(Raw!$H:$H,Raw!$A:$A,$B$4,Raw!$G:$G,Month!DK$5,Raw!#REF!,Month!$A31),IF($C31="Provider",SUMIFS(Raw!$H:$H,Raw!$A:$A,$B$4,Raw!$G:$G,Month!DK$5,Raw!$C:$C,Month!$A31),SUMIFS(Raw!$H:$H,Raw!$A:$A,$B$4,Raw!$G:$G,Month!DK$5,Raw!$E:$E,Month!$A31))))</f>
        <v>0</v>
      </c>
      <c r="DL31" s="58">
        <f>IF($B31="","",IF($C31="Region",SUMIFS(Raw!$H:$H,Raw!$A:$A,$B$4,Raw!$G:$G,Month!DL$5,Raw!#REF!,Month!$A31),IF($C31="Provider",SUMIFS(Raw!$H:$H,Raw!$A:$A,$B$4,Raw!$G:$G,Month!DL$5,Raw!$C:$C,Month!$A31),SUMIFS(Raw!$H:$H,Raw!$A:$A,$B$4,Raw!$G:$G,Month!DL$5,Raw!$E:$E,Month!$A31))))</f>
        <v>0</v>
      </c>
      <c r="DM31" s="58">
        <f>IF($B31="","",IF($C31="Region",SUMIFS(Raw!$H:$H,Raw!$A:$A,$B$4,Raw!$G:$G,Month!DM$5,Raw!#REF!,Month!$A31),IF($C31="Provider",SUMIFS(Raw!$H:$H,Raw!$A:$A,$B$4,Raw!$G:$G,Month!DM$5,Raw!$C:$C,Month!$A31),SUMIFS(Raw!$H:$H,Raw!$A:$A,$B$4,Raw!$G:$G,Month!DM$5,Raw!$E:$E,Month!$A31))))</f>
        <v>0</v>
      </c>
      <c r="DN31" s="58">
        <f>IF($B31="","",IF($C31="Region",SUMIFS(Raw!$H:$H,Raw!$A:$A,$B$4,Raw!$G:$G,Month!DN$5,Raw!#REF!,Month!$A31),IF($C31="Provider",SUMIFS(Raw!$H:$H,Raw!$A:$A,$B$4,Raw!$G:$G,Month!DN$5,Raw!$C:$C,Month!$A31),SUMIFS(Raw!$H:$H,Raw!$A:$A,$B$4,Raw!$G:$G,Month!DN$5,Raw!$E:$E,Month!$A31))))</f>
        <v>0</v>
      </c>
    </row>
    <row r="32" spans="1:118" ht="14.5" x14ac:dyDescent="0.25">
      <c r="A32" s="5" t="str">
        <f>IF(Refs!A26="","",Refs!A26)</f>
        <v>0AR</v>
      </c>
      <c r="B32" s="23" t="str">
        <f>IF(Refs!B26="","",Refs!B26)</f>
        <v>NECS</v>
      </c>
      <c r="C32" s="13" t="str">
        <f>IF(Refs!D26="","",Refs!D26)</f>
        <v>Provider</v>
      </c>
      <c r="D32" s="58">
        <f>IF($B32="","",IF($C32="Region",SUMIFS(Raw!$H:$H,Raw!$A:$A,$B$4,Raw!$G:$G,Month!D$5,Raw!#REF!,Month!$A32),IF($C32="Provider",SUMIFS(Raw!$H:$H,Raw!$A:$A,$B$4,Raw!$G:$G,Month!D$5,Raw!$C:$C,Month!$A32),SUMIFS(Raw!$H:$H,Raw!$A:$A,$B$4,Raw!$G:$G,Month!D$5,Raw!$E:$E,Month!$A32))))</f>
        <v>254816</v>
      </c>
      <c r="E32" s="58">
        <f>IF($B32="","",IF($C32="Region",SUMIFS(Raw!$H:$H,Raw!$A:$A,$B$4,Raw!$G:$G,Month!E$5,Raw!#REF!,Month!$A32),IF($C32="Provider",SUMIFS(Raw!$H:$H,Raw!$A:$A,$B$4,Raw!$G:$G,Month!E$5,Raw!$C:$C,Month!$A32),SUMIFS(Raw!$H:$H,Raw!$A:$A,$B$4,Raw!$G:$G,Month!E$5,Raw!$E:$E,Month!$A32))))</f>
        <v>49775</v>
      </c>
      <c r="F32" s="58">
        <f>IF($B32="","",IF($C32="Region",SUMIFS(Raw!$H:$H,Raw!$A:$A,$B$4,Raw!$G:$G,Month!F$5,Raw!#REF!,Month!$A32),IF($C32="Provider",SUMIFS(Raw!$H:$H,Raw!$A:$A,$B$4,Raw!$G:$G,Month!F$5,Raw!$C:$C,Month!$A32),SUMIFS(Raw!$H:$H,Raw!$A:$A,$B$4,Raw!$G:$G,Month!F$5,Raw!$E:$E,Month!$A32))))</f>
        <v>225503</v>
      </c>
      <c r="G32" s="58">
        <f>IF($B32="","",IF($C32="Region",SUMIFS(Raw!$H:$H,Raw!$A:$A,$B$4,Raw!$G:$G,Month!G$5,Raw!#REF!,Month!$A32),IF($C32="Provider",SUMIFS(Raw!$H:$H,Raw!$A:$A,$B$4,Raw!$G:$G,Month!G$5,Raw!$C:$C,Month!$A32),SUMIFS(Raw!$H:$H,Raw!$A:$A,$B$4,Raw!$G:$G,Month!G$5,Raw!$E:$E,Month!$A32))))</f>
        <v>125</v>
      </c>
      <c r="H32" s="58">
        <f>IF($B32="","",IF($C32="Region",SUMIFS(Raw!$H:$H,Raw!$A:$A,$B$4,Raw!$G:$G,Month!H$5,Raw!#REF!,Month!$A32),IF($C32="Provider",SUMIFS(Raw!$H:$H,Raw!$A:$A,$B$4,Raw!$G:$G,Month!H$5,Raw!$C:$C,Month!$A32),SUMIFS(Raw!$H:$H,Raw!$A:$A,$B$4,Raw!$G:$G,Month!H$5,Raw!$E:$E,Month!$A32))))</f>
        <v>4147</v>
      </c>
      <c r="I32" s="58">
        <f>IF($B32="","",IF($C32="Region",SUMIFS(Raw!$H:$H,Raw!$A:$A,$B$4,Raw!$G:$G,Month!I$5,Raw!#REF!,Month!$A32),IF($C32="Provider",SUMIFS(Raw!$H:$H,Raw!$A:$A,$B$4,Raw!$G:$G,Month!I$5,Raw!$C:$C,Month!$A32),SUMIFS(Raw!$H:$H,Raw!$A:$A,$B$4,Raw!$G:$G,Month!I$5,Raw!$E:$E,Month!$A32))))</f>
        <v>4494</v>
      </c>
      <c r="J32" s="58">
        <f>IF($B32="","",IF($C32="Region",SUMIFS(Raw!$H:$H,Raw!$A:$A,$B$4,Raw!$G:$G,Month!J$5,Raw!#REF!,Month!$A32),IF($C32="Provider",SUMIFS(Raw!$H:$H,Raw!$A:$A,$B$4,Raw!$G:$G,Month!J$5,Raw!$C:$C,Month!$A32),SUMIFS(Raw!$H:$H,Raw!$A:$A,$B$4,Raw!$G:$G,Month!J$5,Raw!$E:$E,Month!$A32))))</f>
        <v>143072</v>
      </c>
      <c r="K32" s="58">
        <f>IF($B32="","",IF($C32="Region",SUMIFS(Raw!$H:$H,Raw!$A:$A,$B$4,Raw!$G:$G,Month!K$5,Raw!#REF!,Month!$A32),IF($C32="Provider",SUMIFS(Raw!$H:$H,Raw!$A:$A,$B$4,Raw!$G:$G,Month!K$5,Raw!$C:$C,Month!$A32),SUMIFS(Raw!$H:$H,Raw!$A:$A,$B$4,Raw!$G:$G,Month!K$5,Raw!$E:$E,Month!$A32))))</f>
        <v>27188</v>
      </c>
      <c r="L32" s="58">
        <f>IF($B32="","",IF($C32="Region",SUMIFS(Raw!$H:$H,Raw!$A:$A,$B$4,Raw!$G:$G,Month!L$5,Raw!#REF!,Month!$A32),IF($C32="Provider",SUMIFS(Raw!$H:$H,Raw!$A:$A,$B$4,Raw!$G:$G,Month!L$5,Raw!$C:$C,Month!$A32),SUMIFS(Raw!$H:$H,Raw!$A:$A,$B$4,Raw!$G:$G,Month!L$5,Raw!$E:$E,Month!$A32))))</f>
        <v>4412</v>
      </c>
      <c r="M32" s="58">
        <f>IF($B32="","",IF($C32="Region",SUMIFS(Raw!$H:$H,Raw!$A:$A,$B$4,Raw!$G:$G,Month!M$5,Raw!#REF!,Month!$A32),IF($C32="Provider",SUMIFS(Raw!$H:$H,Raw!$A:$A,$B$4,Raw!$G:$G,Month!M$5,Raw!$C:$C,Month!$A32),SUMIFS(Raw!$H:$H,Raw!$A:$A,$B$4,Raw!$G:$G,Month!M$5,Raw!$E:$E,Month!$A32))))</f>
        <v>7262</v>
      </c>
      <c r="N32" s="58">
        <f>IF($B32="","",IF($C32="Region",SUMIFS(Raw!$H:$H,Raw!$A:$A,$B$4,Raw!$G:$G,Month!N$5,Raw!#REF!,Month!$A32),IF($C32="Provider",SUMIFS(Raw!$H:$H,Raw!$A:$A,$B$4,Raw!$G:$G,Month!N$5,Raw!$C:$C,Month!$A32),SUMIFS(Raw!$H:$H,Raw!$A:$A,$B$4,Raw!$G:$G,Month!N$5,Raw!$E:$E,Month!$A32))))</f>
        <v>15514</v>
      </c>
      <c r="O32" s="58">
        <f>IF($B32="","",IF($C32="Region",SUMIFS(Raw!$H:$H,Raw!$A:$A,$B$4,Raw!$G:$G,Month!O$5,Raw!#REF!,Month!$A32),IF($C32="Provider",SUMIFS(Raw!$H:$H,Raw!$A:$A,$B$4,Raw!$G:$G,Month!O$5,Raw!$C:$C,Month!$A32),SUMIFS(Raw!$H:$H,Raw!$A:$A,$B$4,Raw!$G:$G,Month!O$5,Raw!$E:$E,Month!$A32))))</f>
        <v>53624079</v>
      </c>
      <c r="P32" s="201"/>
      <c r="Q32" s="201"/>
      <c r="R32" s="58">
        <f>IF($B32="","",IF($C32="Region",SUMIFS(Raw!$H:$H,Raw!$A:$A,$B$4,Raw!$G:$G,Month!R$5,Raw!#REF!,Month!$A32),IF($C32="Provider",SUMIFS(Raw!$H:$H,Raw!$A:$A,$B$4,Raw!$G:$G,Month!R$5,Raw!$C:$C,Month!$A32),SUMIFS(Raw!$H:$H,Raw!$A:$A,$B$4,Raw!$G:$G,Month!R$5,Raw!$E:$E,Month!$A32))))</f>
        <v>11228465</v>
      </c>
      <c r="S32" s="58">
        <f>IF($B32="","",IF($C32="Region",SUMIFS(Raw!$H:$H,Raw!$A:$A,$B$4,Raw!$G:$G,Month!S$5,Raw!#REF!,Month!$A32),IF($C32="Provider",SUMIFS(Raw!$H:$H,Raw!$A:$A,$B$4,Raw!$G:$G,Month!S$5,Raw!$C:$C,Month!$A32),SUMIFS(Raw!$H:$H,Raw!$A:$A,$B$4,Raw!$G:$G,Month!S$5,Raw!$E:$E,Month!$A32))))</f>
        <v>41856</v>
      </c>
      <c r="T32" s="58">
        <f>IF($B32="","",IF($C32="Region",SUMIFS(Raw!$H:$H,Raw!$A:$A,$B$4,Raw!$G:$G,Month!T$5,Raw!#REF!,Month!$A32),IF($C32="Provider",SUMIFS(Raw!$H:$H,Raw!$A:$A,$B$4,Raw!$G:$G,Month!T$5,Raw!$C:$C,Month!$A32),SUMIFS(Raw!$H:$H,Raw!$A:$A,$B$4,Raw!$G:$G,Month!T$5,Raw!$E:$E,Month!$A32))))</f>
        <v>130421332</v>
      </c>
      <c r="U32" s="58">
        <f>IF($B32="","",IF($C32="Region",SUMIFS(Raw!$H:$H,Raw!$A:$A,$B$4,Raw!$G:$G,Month!U$5,Raw!#REF!,Month!$A32),IF($C32="Provider",SUMIFS(Raw!$H:$H,Raw!$A:$A,$B$4,Raw!$G:$G,Month!U$5,Raw!$C:$C,Month!$A32),SUMIFS(Raw!$H:$H,Raw!$A:$A,$B$4,Raw!$G:$G,Month!U$5,Raw!$E:$E,Month!$A32))))</f>
        <v>210860</v>
      </c>
      <c r="V32" s="58">
        <f>IF($B32="","",IF($C32="Region",SUMIFS(Raw!$H:$H,Raw!$A:$A,$B$4,Raw!$G:$G,Month!V$5,Raw!#REF!,Month!$A32),IF($C32="Provider",SUMIFS(Raw!$H:$H,Raw!$A:$A,$B$4,Raw!$G:$G,Month!V$5,Raw!$C:$C,Month!$A32),SUMIFS(Raw!$H:$H,Raw!$A:$A,$B$4,Raw!$G:$G,Month!V$5,Raw!$E:$E,Month!$A32))))</f>
        <v>10858</v>
      </c>
      <c r="W32" s="58">
        <f>IF($B32="","",IF($C32="Region",SUMIFS(Raw!$H:$H,Raw!$A:$A,$B$4,Raw!$G:$G,Month!W$5,Raw!#REF!,Month!$A32),IF($C32="Provider",SUMIFS(Raw!$H:$H,Raw!$A:$A,$B$4,Raw!$G:$G,Month!W$5,Raw!$C:$C,Month!$A32),SUMIFS(Raw!$H:$H,Raw!$A:$A,$B$4,Raw!$G:$G,Month!W$5,Raw!$E:$E,Month!$A32))))</f>
        <v>131385</v>
      </c>
      <c r="X32" s="58">
        <f>IF($B32="","",IF($C32="Region",SUMIFS(Raw!$H:$H,Raw!$A:$A,$B$4,Raw!$G:$G,Month!X$5,Raw!#REF!,Month!$A32),IF($C32="Provider",SUMIFS(Raw!$H:$H,Raw!$A:$A,$B$4,Raw!$G:$G,Month!X$5,Raw!$C:$C,Month!$A32),SUMIFS(Raw!$H:$H,Raw!$A:$A,$B$4,Raw!$G:$G,Month!X$5,Raw!$E:$E,Month!$A32))))</f>
        <v>44836</v>
      </c>
      <c r="Y32" s="58">
        <f>IF($B32="","",IF($C32="Region",SUMIFS(Raw!$H:$H,Raw!$A:$A,$B$4,Raw!$G:$G,Month!Y$5,Raw!#REF!,Month!$A32),IF($C32="Provider",SUMIFS(Raw!$H:$H,Raw!$A:$A,$B$4,Raw!$G:$G,Month!Y$5,Raw!$C:$C,Month!$A32),SUMIFS(Raw!$H:$H,Raw!$A:$A,$B$4,Raw!$G:$G,Month!Y$5,Raw!$E:$E,Month!$A32))))</f>
        <v>10445</v>
      </c>
      <c r="Z32" s="58">
        <f>IF($B32="","",IF($C32="Region",SUMIFS(Raw!$H:$H,Raw!$A:$A,$B$4,Raw!$G:$G,Month!Z$5,Raw!#REF!,Month!$A32),IF($C32="Provider",SUMIFS(Raw!$H:$H,Raw!$A:$A,$B$4,Raw!$G:$G,Month!Z$5,Raw!$C:$C,Month!$A32),SUMIFS(Raw!$H:$H,Raw!$A:$A,$B$4,Raw!$G:$G,Month!Z$5,Raw!$E:$E,Month!$A32))))</f>
        <v>13336</v>
      </c>
      <c r="AA32" s="58">
        <f>IF($B32="","",IF($C32="Region",SUMIFS(Raw!$H:$H,Raw!$A:$A,$B$4,Raw!$G:$G,Month!AA$5,Raw!#REF!,Month!$A32),IF($C32="Provider",SUMIFS(Raw!$H:$H,Raw!$A:$A,$B$4,Raw!$G:$G,Month!AA$5,Raw!$C:$C,Month!$A32),SUMIFS(Raw!$H:$H,Raw!$A:$A,$B$4,Raw!$G:$G,Month!AA$5,Raw!$E:$E,Month!$A32))))</f>
        <v>106662</v>
      </c>
      <c r="AB32" s="58">
        <f>IF($B32="","",IF($C32="Region",SUMIFS(Raw!$H:$H,Raw!$A:$A,$B$4,Raw!$G:$G,Month!AB$5,Raw!#REF!,Month!$A32),IF($C32="Provider",SUMIFS(Raw!$H:$H,Raw!$A:$A,$B$4,Raw!$G:$G,Month!AB$5,Raw!$C:$C,Month!$A32),SUMIFS(Raw!$H:$H,Raw!$A:$A,$B$4,Raw!$G:$G,Month!AB$5,Raw!$E:$E,Month!$A32))))</f>
        <v>7992</v>
      </c>
      <c r="AC32" s="58">
        <f>IF($B32="","",IF($C32="Region",SUMIFS(Raw!$H:$H,Raw!$A:$A,$B$4,Raw!$G:$G,Month!AC$5,Raw!#REF!,Month!$A32),IF($C32="Provider",SUMIFS(Raw!$H:$H,Raw!$A:$A,$B$4,Raw!$G:$G,Month!AC$5,Raw!$C:$C,Month!$A32),SUMIFS(Raw!$H:$H,Raw!$A:$A,$B$4,Raw!$G:$G,Month!AC$5,Raw!$E:$E,Month!$A32))))</f>
        <v>5618</v>
      </c>
      <c r="AD32" s="58">
        <f>IF($B32="","",IF($C32="Region",SUMIFS(Raw!$H:$H,Raw!$A:$A,$B$4,Raw!$G:$G,Month!AD$5,Raw!#REF!,Month!$A32),IF($C32="Provider",SUMIFS(Raw!$H:$H,Raw!$A:$A,$B$4,Raw!$G:$G,Month!AD$5,Raw!$C:$C,Month!$A32),SUMIFS(Raw!$H:$H,Raw!$A:$A,$B$4,Raw!$G:$G,Month!AD$5,Raw!$E:$E,Month!$A32))))</f>
        <v>0</v>
      </c>
      <c r="AE32" s="58">
        <f>IF($B32="","",IF($C32="Region",SUMIFS(Raw!$H:$H,Raw!$A:$A,$B$4,Raw!$G:$G,Month!AE$5,Raw!#REF!,Month!$A32),IF($C32="Provider",SUMIFS(Raw!$H:$H,Raw!$A:$A,$B$4,Raw!$G:$G,Month!AE$5,Raw!$C:$C,Month!$A32),SUMIFS(Raw!$H:$H,Raw!$A:$A,$B$4,Raw!$G:$G,Month!AE$5,Raw!$E:$E,Month!$A32))))</f>
        <v>29326</v>
      </c>
      <c r="AF32" s="58">
        <f>IF($B32="","",IF($C32="Region",SUMIFS(Raw!$H:$H,Raw!$A:$A,$B$4,Raw!$G:$G,Month!AF$5,Raw!#REF!,Month!$A32),IF($C32="Provider",SUMIFS(Raw!$H:$H,Raw!$A:$A,$B$4,Raw!$G:$G,Month!AF$5,Raw!$C:$C,Month!$A32),SUMIFS(Raw!$H:$H,Raw!$A:$A,$B$4,Raw!$G:$G,Month!AF$5,Raw!$E:$E,Month!$A32))))</f>
        <v>3351</v>
      </c>
      <c r="AG32" s="58">
        <f>IF($B32="","",IF($C32="Region",SUMIFS(Raw!$H:$H,Raw!$A:$A,$B$4,Raw!$G:$G,Month!AG$5,Raw!#REF!,Month!$A32),IF($C32="Provider",SUMIFS(Raw!$H:$H,Raw!$A:$A,$B$4,Raw!$G:$G,Month!AG$5,Raw!$C:$C,Month!$A32),SUMIFS(Raw!$H:$H,Raw!$A:$A,$B$4,Raw!$G:$G,Month!AG$5,Raw!$E:$E,Month!$A32))))</f>
        <v>9199</v>
      </c>
      <c r="AH32" s="58">
        <f>IF($B32="","",IF($C32="Region",SUMIFS(Raw!$H:$H,Raw!$A:$A,$B$4,Raw!$G:$G,Month!AH$5,Raw!#REF!,Month!$A32),IF($C32="Provider",SUMIFS(Raw!$H:$H,Raw!$A:$A,$B$4,Raw!$G:$G,Month!AH$5,Raw!$C:$C,Month!$A32),SUMIFS(Raw!$H:$H,Raw!$A:$A,$B$4,Raw!$G:$G,Month!AH$5,Raw!$E:$E,Month!$A32))))</f>
        <v>1264</v>
      </c>
      <c r="AI32" s="58">
        <f>IF($B32="","",IF($C32="Region",SUMIFS(Raw!$H:$H,Raw!$A:$A,$B$4,Raw!$G:$G,Month!AI$5,Raw!#REF!,Month!$A32),IF($C32="Provider",SUMIFS(Raw!$H:$H,Raw!$A:$A,$B$4,Raw!$G:$G,Month!AI$5,Raw!$C:$C,Month!$A32),SUMIFS(Raw!$H:$H,Raw!$A:$A,$B$4,Raw!$G:$G,Month!AI$5,Raw!$E:$E,Month!$A32))))</f>
        <v>49912</v>
      </c>
      <c r="AJ32" s="58">
        <f>IF($B32="","",IF($C32="Region",SUMIFS(Raw!$H:$H,Raw!$A:$A,$B$4,Raw!$G:$G,Month!AJ$5,Raw!#REF!,Month!$A32),IF($C32="Provider",SUMIFS(Raw!$H:$H,Raw!$A:$A,$B$4,Raw!$G:$G,Month!AJ$5,Raw!$C:$C,Month!$A32),SUMIFS(Raw!$H:$H,Raw!$A:$A,$B$4,Raw!$G:$G,Month!AJ$5,Raw!$E:$E,Month!$A32))))</f>
        <v>3929</v>
      </c>
      <c r="AK32" s="58">
        <f>IF($B32="","",IF($C32="Region",SUMIFS(Raw!$H:$H,Raw!$A:$A,$B$4,Raw!$G:$G,Month!AK$5,Raw!#REF!,Month!$A32),IF($C32="Provider",SUMIFS(Raw!$H:$H,Raw!$A:$A,$B$4,Raw!$G:$G,Month!AK$5,Raw!$C:$C,Month!$A32),SUMIFS(Raw!$H:$H,Raw!$A:$A,$B$4,Raw!$G:$G,Month!AK$5,Raw!$E:$E,Month!$A32))))</f>
        <v>1178</v>
      </c>
      <c r="AL32" s="58">
        <f>IF($B32="","",IF($C32="Region",SUMIFS(Raw!$H:$H,Raw!$A:$A,$B$4,Raw!$G:$G,Month!AL$5,Raw!#REF!,Month!$A32),IF($C32="Provider",SUMIFS(Raw!$H:$H,Raw!$A:$A,$B$4,Raw!$G:$G,Month!AL$5,Raw!$C:$C,Month!$A32),SUMIFS(Raw!$H:$H,Raw!$A:$A,$B$4,Raw!$G:$G,Month!AL$5,Raw!$E:$E,Month!$A32))))</f>
        <v>0</v>
      </c>
      <c r="AM32" s="58">
        <f>IF($B32="","",IF($C32="Region",SUMIFS(Raw!$H:$H,Raw!$A:$A,$B$4,Raw!$G:$G,Month!AM$5,Raw!#REF!,Month!$A32),IF($C32="Provider",SUMIFS(Raw!$H:$H,Raw!$A:$A,$B$4,Raw!$G:$G,Month!AM$5,Raw!$C:$C,Month!$A32),SUMIFS(Raw!$H:$H,Raw!$A:$A,$B$4,Raw!$G:$G,Month!AM$5,Raw!$E:$E,Month!$A32))))</f>
        <v>30116</v>
      </c>
      <c r="AN32" s="58">
        <f>IF($B32="","",IF($C32="Region",SUMIFS(Raw!$H:$H,Raw!$A:$A,$B$4,Raw!$G:$G,Month!AN$5,Raw!#REF!,Month!$A32),IF($C32="Provider",SUMIFS(Raw!$H:$H,Raw!$A:$A,$B$4,Raw!$G:$G,Month!AN$5,Raw!$C:$C,Month!$A32),SUMIFS(Raw!$H:$H,Raw!$A:$A,$B$4,Raw!$G:$G,Month!AN$5,Raw!$E:$E,Month!$A32))))</f>
        <v>11061</v>
      </c>
      <c r="AO32" s="58">
        <f>IF($B32="","",IF($C32="Region",SUMIFS(Raw!$H:$H,Raw!$A:$A,$B$4,Raw!$G:$G,Month!AO$5,Raw!#REF!,Month!$A32),IF($C32="Provider",SUMIFS(Raw!$H:$H,Raw!$A:$A,$B$4,Raw!$G:$G,Month!AO$5,Raw!$C:$C,Month!$A32),SUMIFS(Raw!$H:$H,Raw!$A:$A,$B$4,Raw!$G:$G,Month!AO$5,Raw!$E:$E,Month!$A32))))</f>
        <v>5505</v>
      </c>
      <c r="AP32" s="58">
        <f>IF($B32="","",IF($C32="Region",SUMIFS(Raw!$H:$H,Raw!$A:$A,$B$4,Raw!$G:$G,Month!AP$5,Raw!#REF!,Month!$A32),IF($C32="Provider",SUMIFS(Raw!$H:$H,Raw!$A:$A,$B$4,Raw!$G:$G,Month!AP$5,Raw!$C:$C,Month!$A32),SUMIFS(Raw!$H:$H,Raw!$A:$A,$B$4,Raw!$G:$G,Month!AP$5,Raw!$E:$E,Month!$A32))))</f>
        <v>1015</v>
      </c>
      <c r="AQ32" s="58">
        <f>IF($B32="","",IF($C32="Region",SUMIFS(Raw!$H:$H,Raw!$A:$A,$B$4,Raw!$G:$G,Month!AQ$5,Raw!#REF!,Month!$A32),IF($C32="Provider",SUMIFS(Raw!$H:$H,Raw!$A:$A,$B$4,Raw!$G:$G,Month!AQ$5,Raw!$C:$C,Month!$A32),SUMIFS(Raw!$H:$H,Raw!$A:$A,$B$4,Raw!$G:$G,Month!AQ$5,Raw!$E:$E,Month!$A32))))</f>
        <v>4813</v>
      </c>
      <c r="AR32" s="58">
        <f>IF($B32="","",IF($C32="Region",SUMIFS(Raw!$H:$H,Raw!$A:$A,$B$4,Raw!$G:$G,Month!AR$5,Raw!#REF!,Month!$A32),IF($C32="Provider",SUMIFS(Raw!$H:$H,Raw!$A:$A,$B$4,Raw!$G:$G,Month!AR$5,Raw!$C:$C,Month!$A32),SUMIFS(Raw!$H:$H,Raw!$A:$A,$B$4,Raw!$G:$G,Month!AR$5,Raw!$E:$E,Month!$A32))))</f>
        <v>2954</v>
      </c>
      <c r="AS32" s="58">
        <f>IF($B32="","",IF($C32="Region",SUMIFS(Raw!$H:$H,Raw!$A:$A,$B$4,Raw!$G:$G,Month!AS$5,Raw!#REF!,Month!$A32),IF($C32="Provider",SUMIFS(Raw!$H:$H,Raw!$A:$A,$B$4,Raw!$G:$G,Month!AS$5,Raw!$C:$C,Month!$A32),SUMIFS(Raw!$H:$H,Raw!$A:$A,$B$4,Raw!$G:$G,Month!AS$5,Raw!$E:$E,Month!$A32))))</f>
        <v>12</v>
      </c>
      <c r="AT32" s="58">
        <f>IF($B32="","",IF($C32="Region",SUMIFS(Raw!$H:$H,Raw!$A:$A,$B$4,Raw!$G:$G,Month!AT$5,Raw!#REF!,Month!$A32),IF($C32="Provider",SUMIFS(Raw!$H:$H,Raw!$A:$A,$B$4,Raw!$G:$G,Month!AT$5,Raw!$C:$C,Month!$A32),SUMIFS(Raw!$H:$H,Raw!$A:$A,$B$4,Raw!$G:$G,Month!AT$5,Raw!$E:$E,Month!$A32))))</f>
        <v>206277</v>
      </c>
      <c r="AU32" s="58">
        <f>IF($B32="","",IF($C32="Region",SUMIFS(Raw!$H:$H,Raw!$A:$A,$B$4,Raw!$G:$G,Month!AU$5,Raw!#REF!,Month!$A32),IF($C32="Provider",SUMIFS(Raw!$H:$H,Raw!$A:$A,$B$4,Raw!$G:$G,Month!AU$5,Raw!$C:$C,Month!$A32),SUMIFS(Raw!$H:$H,Raw!$A:$A,$B$4,Raw!$G:$G,Month!AU$5,Raw!$E:$E,Month!$A32))))</f>
        <v>22078</v>
      </c>
      <c r="AV32" s="58">
        <f>IF($B32="","",IF($C32="Region",SUMIFS(Raw!$H:$H,Raw!$A:$A,$B$4,Raw!$G:$G,Month!AV$5,Raw!#REF!,Month!$A32),IF($C32="Provider",SUMIFS(Raw!$H:$H,Raw!$A:$A,$B$4,Raw!$G:$G,Month!AV$5,Raw!$C:$C,Month!$A32),SUMIFS(Raw!$H:$H,Raw!$A:$A,$B$4,Raw!$G:$G,Month!AV$5,Raw!$E:$E,Month!$A32))))</f>
        <v>25771</v>
      </c>
      <c r="AW32" s="58">
        <f>IF($B32="","",IF($C32="Region",SUMIFS(Raw!$H:$H,Raw!$A:$A,$B$4,Raw!$G:$G,Month!AW$5,Raw!#REF!,Month!$A32),IF($C32="Provider",SUMIFS(Raw!$H:$H,Raw!$A:$A,$B$4,Raw!$G:$G,Month!AW$5,Raw!$C:$C,Month!$A32),SUMIFS(Raw!$H:$H,Raw!$A:$A,$B$4,Raw!$G:$G,Month!AW$5,Raw!$E:$E,Month!$A32))))</f>
        <v>19730</v>
      </c>
      <c r="AX32" s="58">
        <f>IF($B32="","",IF($C32="Region",SUMIFS(Raw!$H:$H,Raw!$A:$A,$B$4,Raw!$G:$G,Month!AX$5,Raw!#REF!,Month!$A32),IF($C32="Provider",SUMIFS(Raw!$H:$H,Raw!$A:$A,$B$4,Raw!$G:$G,Month!AX$5,Raw!$C:$C,Month!$A32),SUMIFS(Raw!$H:$H,Raw!$A:$A,$B$4,Raw!$G:$G,Month!AX$5,Raw!$E:$E,Month!$A32))))</f>
        <v>2</v>
      </c>
      <c r="AY32" s="58">
        <f>IF($B32="","",IF($C32="Region",SUMIFS(Raw!$H:$H,Raw!$A:$A,$B$4,Raw!$G:$G,Month!AY$5,Raw!#REF!,Month!$A32),IF($C32="Provider",SUMIFS(Raw!$H:$H,Raw!$A:$A,$B$4,Raw!$G:$G,Month!AY$5,Raw!$C:$C,Month!$A32),SUMIFS(Raw!$H:$H,Raw!$A:$A,$B$4,Raw!$G:$G,Month!AY$5,Raw!$E:$E,Month!$A32))))</f>
        <v>60592</v>
      </c>
      <c r="AZ32" s="58">
        <f>IF($B32="","",IF($C32="Region",SUMIFS(Raw!$H:$H,Raw!$A:$A,$B$4,Raw!$G:$G,Month!AZ$5,Raw!#REF!,Month!$A32),IF($C32="Provider",SUMIFS(Raw!$H:$H,Raw!$A:$A,$B$4,Raw!$G:$G,Month!AZ$5,Raw!$C:$C,Month!$A32),SUMIFS(Raw!$H:$H,Raw!$A:$A,$B$4,Raw!$G:$G,Month!AZ$5,Raw!$E:$E,Month!$A32))))</f>
        <v>3059</v>
      </c>
      <c r="BA32" s="58">
        <f>IF($B32="","",IF($C32="Region",SUMIFS(Raw!$H:$H,Raw!$A:$A,$B$4,Raw!$G:$G,Month!BA$5,Raw!#REF!,Month!$A32),IF($C32="Provider",SUMIFS(Raw!$H:$H,Raw!$A:$A,$B$4,Raw!$G:$G,Month!BA$5,Raw!$C:$C,Month!$A32),SUMIFS(Raw!$H:$H,Raw!$A:$A,$B$4,Raw!$G:$G,Month!BA$5,Raw!$E:$E,Month!$A32))))</f>
        <v>25616</v>
      </c>
      <c r="BB32" s="58">
        <f>IF($B32="","",IF($C32="Region",SUMIFS(Raw!$H:$H,Raw!$A:$A,$B$4,Raw!$G:$G,Month!BB$5,Raw!#REF!,Month!$A32),IF($C32="Provider",SUMIFS(Raw!$H:$H,Raw!$A:$A,$B$4,Raw!$G:$G,Month!BB$5,Raw!$C:$C,Month!$A32),SUMIFS(Raw!$H:$H,Raw!$A:$A,$B$4,Raw!$G:$G,Month!BB$5,Raw!$E:$E,Month!$A32))))</f>
        <v>1404</v>
      </c>
      <c r="BC32" s="58">
        <f>IF($B32="","",IF($C32="Region",SUMIFS(Raw!$H:$H,Raw!$A:$A,$B$4,Raw!$G:$G,Month!BC$5,Raw!#REF!,Month!$A32),IF($C32="Provider",SUMIFS(Raw!$H:$H,Raw!$A:$A,$B$4,Raw!$G:$G,Month!BC$5,Raw!$C:$C,Month!$A32),SUMIFS(Raw!$H:$H,Raw!$A:$A,$B$4,Raw!$G:$G,Month!BC$5,Raw!$E:$E,Month!$A32))))</f>
        <v>11341</v>
      </c>
      <c r="BD32" s="58">
        <f>IF($B32="","",IF($C32="Region",SUMIFS(Raw!$H:$H,Raw!$A:$A,$B$4,Raw!$G:$G,Month!BD$5,Raw!#REF!,Month!$A32),IF($C32="Provider",SUMIFS(Raw!$H:$H,Raw!$A:$A,$B$4,Raw!$G:$G,Month!BD$5,Raw!$C:$C,Month!$A32),SUMIFS(Raw!$H:$H,Raw!$A:$A,$B$4,Raw!$G:$G,Month!BD$5,Raw!$E:$E,Month!$A32))))</f>
        <v>610</v>
      </c>
      <c r="BE32" s="58">
        <f>IF($B32="","",IF($C32="Region",SUMIFS(Raw!$H:$H,Raw!$A:$A,$B$4,Raw!$G:$G,Month!BE$5,Raw!#REF!,Month!$A32),IF($C32="Provider",SUMIFS(Raw!$H:$H,Raw!$A:$A,$B$4,Raw!$G:$G,Month!BE$5,Raw!$C:$C,Month!$A32),SUMIFS(Raw!$H:$H,Raw!$A:$A,$B$4,Raw!$G:$G,Month!BE$5,Raw!$E:$E,Month!$A32))))</f>
        <v>7783</v>
      </c>
      <c r="BF32" s="58">
        <f>IF($B32="","",IF($C32="Region",SUMIFS(Raw!$H:$H,Raw!$A:$A,$B$4,Raw!$G:$G,Month!BF$5,Raw!#REF!,Month!$A32),IF($C32="Provider",SUMIFS(Raw!$H:$H,Raw!$A:$A,$B$4,Raw!$G:$G,Month!BF$5,Raw!$C:$C,Month!$A32),SUMIFS(Raw!$H:$H,Raw!$A:$A,$B$4,Raw!$G:$G,Month!BF$5,Raw!$E:$E,Month!$A32))))</f>
        <v>3120</v>
      </c>
      <c r="BG32" s="58">
        <f>IF($B32="","",IF($C32="Region",SUMIFS(Raw!$H:$H,Raw!$A:$A,$B$4,Raw!$G:$G,Month!BG$5,Raw!#REF!,Month!$A32),IF($C32="Provider",SUMIFS(Raw!$H:$H,Raw!$A:$A,$B$4,Raw!$G:$G,Month!BG$5,Raw!$C:$C,Month!$A32),SUMIFS(Raw!$H:$H,Raw!$A:$A,$B$4,Raw!$G:$G,Month!BG$5,Raw!$E:$E,Month!$A32))))</f>
        <v>13656</v>
      </c>
      <c r="BH32" s="58">
        <f>IF($B32="","",IF($C32="Region",SUMIFS(Raw!$H:$H,Raw!$A:$A,$B$4,Raw!$G:$G,Month!BH$5,Raw!#REF!,Month!$A32),IF($C32="Provider",SUMIFS(Raw!$H:$H,Raw!$A:$A,$B$4,Raw!$G:$G,Month!BH$5,Raw!$C:$C,Month!$A32),SUMIFS(Raw!$H:$H,Raw!$A:$A,$B$4,Raw!$G:$G,Month!BH$5,Raw!$E:$E,Month!$A32))))</f>
        <v>7816</v>
      </c>
      <c r="BI32" s="58">
        <f>IF($B32="","",IF($C32="Region",SUMIFS(Raw!$H:$H,Raw!$A:$A,$B$4,Raw!$G:$G,Month!BI$5,Raw!#REF!,Month!$A32),IF($C32="Provider",SUMIFS(Raw!$H:$H,Raw!$A:$A,$B$4,Raw!$G:$G,Month!BI$5,Raw!$C:$C,Month!$A32),SUMIFS(Raw!$H:$H,Raw!$A:$A,$B$4,Raw!$G:$G,Month!BI$5,Raw!$E:$E,Month!$A32))))</f>
        <v>30629</v>
      </c>
      <c r="BJ32" s="58">
        <f>IF($B32="","",IF($C32="Region",SUMIFS(Raw!$H:$H,Raw!$A:$A,$B$4,Raw!$G:$G,Month!BJ$5,Raw!#REF!,Month!$A32),IF($C32="Provider",SUMIFS(Raw!$H:$H,Raw!$A:$A,$B$4,Raw!$G:$G,Month!BJ$5,Raw!$C:$C,Month!$A32),SUMIFS(Raw!$H:$H,Raw!$A:$A,$B$4,Raw!$G:$G,Month!BJ$5,Raw!$E:$E,Month!$A32))))</f>
        <v>14950</v>
      </c>
      <c r="BK32" s="58">
        <f>IF($B32="","",IF($C32="Region",SUMIFS(Raw!$H:$H,Raw!$A:$A,$B$4,Raw!$G:$G,Month!BK$5,Raw!#REF!,Month!$A32),IF($C32="Provider",SUMIFS(Raw!$H:$H,Raw!$A:$A,$B$4,Raw!$G:$G,Month!BK$5,Raw!$C:$C,Month!$A32),SUMIFS(Raw!$H:$H,Raw!$A:$A,$B$4,Raw!$G:$G,Month!BK$5,Raw!$E:$E,Month!$A32))))</f>
        <v>14690</v>
      </c>
      <c r="BL32" s="58">
        <f>IF($B32="","",IF($C32="Region",SUMIFS(Raw!$H:$H,Raw!$A:$A,$B$4,Raw!$G:$G,Month!BL$5,Raw!#REF!,Month!$A32),IF($C32="Provider",SUMIFS(Raw!$H:$H,Raw!$A:$A,$B$4,Raw!$G:$G,Month!BL$5,Raw!$C:$C,Month!$A32),SUMIFS(Raw!$H:$H,Raw!$A:$A,$B$4,Raw!$G:$G,Month!BL$5,Raw!$E:$E,Month!$A32))))</f>
        <v>13678</v>
      </c>
      <c r="BM32" s="58">
        <f>IF($B32="","",IF($C32="Region",SUMIFS(Raw!$H:$H,Raw!$A:$A,$B$4,Raw!$G:$G,Month!BM$5,Raw!#REF!,Month!$A32),IF($C32="Provider",SUMIFS(Raw!$H:$H,Raw!$A:$A,$B$4,Raw!$G:$G,Month!BM$5,Raw!$C:$C,Month!$A32),SUMIFS(Raw!$H:$H,Raw!$A:$A,$B$4,Raw!$G:$G,Month!BM$5,Raw!$E:$E,Month!$A32))))</f>
        <v>355</v>
      </c>
      <c r="BN32" s="58">
        <f>IF($B32="","",IF($C32="Region",SUMIFS(Raw!$H:$H,Raw!$A:$A,$B$4,Raw!$G:$G,Month!BN$5,Raw!#REF!,Month!$A32),IF($C32="Provider",SUMIFS(Raw!$H:$H,Raw!$A:$A,$B$4,Raw!$G:$G,Month!BN$5,Raw!$C:$C,Month!$A32),SUMIFS(Raw!$H:$H,Raw!$A:$A,$B$4,Raw!$G:$G,Month!BN$5,Raw!$E:$E,Month!$A32))))</f>
        <v>3126</v>
      </c>
      <c r="BO32" s="58">
        <f>IF($B32="","",IF($C32="Region",SUMIFS(Raw!$H:$H,Raw!$A:$A,$B$4,Raw!$G:$G,Month!BO$5,Raw!#REF!,Month!$A32),IF($C32="Provider",SUMIFS(Raw!$H:$H,Raw!$A:$A,$B$4,Raw!$G:$G,Month!BO$5,Raw!$C:$C,Month!$A32),SUMIFS(Raw!$H:$H,Raw!$A:$A,$B$4,Raw!$G:$G,Month!BO$5,Raw!$E:$E,Month!$A32))))</f>
        <v>3729</v>
      </c>
      <c r="BP32" s="58">
        <f>IF($B32="","",IF($C32="Region",SUMIFS(Raw!$H:$H,Raw!$A:$A,$B$4,Raw!$G:$G,Month!BP$5,Raw!#REF!,Month!$A32),IF($C32="Provider",SUMIFS(Raw!$H:$H,Raw!$A:$A,$B$4,Raw!$G:$G,Month!BP$5,Raw!$C:$C,Month!$A32),SUMIFS(Raw!$H:$H,Raw!$A:$A,$B$4,Raw!$G:$G,Month!BP$5,Raw!$E:$E,Month!$A32))))</f>
        <v>9864042</v>
      </c>
      <c r="BQ32" s="58">
        <f>IF($B32="","",IF($C32="Region",SUMIFS(Raw!$H:$H,Raw!$A:$A,$B$4,Raw!$G:$G,Month!BQ$5,Raw!#REF!,Month!$A32),IF($C32="Provider",SUMIFS(Raw!$H:$H,Raw!$A:$A,$B$4,Raw!$G:$G,Month!BQ$5,Raw!$C:$C,Month!$A32),SUMIFS(Raw!$H:$H,Raw!$A:$A,$B$4,Raw!$G:$G,Month!BQ$5,Raw!$E:$E,Month!$A32))))</f>
        <v>18779</v>
      </c>
      <c r="BR32" s="58">
        <f>IF($B32="","",IF($C32="Region",SUMIFS(Raw!$H:$H,Raw!$A:$A,$B$4,Raw!$G:$G,Month!BR$5,Raw!#REF!,Month!$A32),IF($C32="Provider",SUMIFS(Raw!$H:$H,Raw!$A:$A,$B$4,Raw!$G:$G,Month!BR$5,Raw!$C:$C,Month!$A32),SUMIFS(Raw!$H:$H,Raw!$A:$A,$B$4,Raw!$G:$G,Month!BR$5,Raw!$E:$E,Month!$A32))))</f>
        <v>8623</v>
      </c>
      <c r="BS32" s="58">
        <f>IF($B32="","",IF($C32="Region",SUMIFS(Raw!$H:$H,Raw!$A:$A,$B$4,Raw!$G:$G,Month!BS$5,Raw!#REF!,Month!$A32),IF($C32="Provider",SUMIFS(Raw!$H:$H,Raw!$A:$A,$B$4,Raw!$G:$G,Month!BS$5,Raw!$C:$C,Month!$A32),SUMIFS(Raw!$H:$H,Raw!$A:$A,$B$4,Raw!$G:$G,Month!BS$5,Raw!$E:$E,Month!$A32))))</f>
        <v>989</v>
      </c>
      <c r="BT32" s="58">
        <f>IF($B32="","",IF($C32="Region",SUMIFS(Raw!$H:$H,Raw!$A:$A,$B$4,Raw!$G:$G,Month!BT$5,Raw!#REF!,Month!$A32),IF($C32="Provider",SUMIFS(Raw!$H:$H,Raw!$A:$A,$B$4,Raw!$G:$G,Month!BT$5,Raw!$C:$C,Month!$A32),SUMIFS(Raw!$H:$H,Raw!$A:$A,$B$4,Raw!$G:$G,Month!BT$5,Raw!$E:$E,Month!$A32))))</f>
        <v>4197</v>
      </c>
      <c r="BU32" s="58">
        <f>IF($B32="","",IF($C32="Region",SUMIFS(Raw!$H:$H,Raw!$A:$A,$B$4,Raw!$G:$G,Month!BU$5,Raw!#REF!,Month!$A32),IF($C32="Provider",SUMIFS(Raw!$H:$H,Raw!$A:$A,$B$4,Raw!$G:$G,Month!BU$5,Raw!$C:$C,Month!$A32),SUMIFS(Raw!$H:$H,Raw!$A:$A,$B$4,Raw!$G:$G,Month!BU$5,Raw!$E:$E,Month!$A32))))</f>
        <v>1413248</v>
      </c>
      <c r="BV32" s="58">
        <f>IF($B32="","",IF($C32="Region",SUMIFS(Raw!$H:$H,Raw!$A:$A,$B$4,Raw!$G:$G,Month!BV$5,Raw!#REF!,Month!$A32),IF($C32="Provider",SUMIFS(Raw!$H:$H,Raw!$A:$A,$B$4,Raw!$G:$G,Month!BV$5,Raw!$C:$C,Month!$A32),SUMIFS(Raw!$H:$H,Raw!$A:$A,$B$4,Raw!$G:$G,Month!BV$5,Raw!$E:$E,Month!$A32))))</f>
        <v>6444</v>
      </c>
      <c r="BW32" s="58">
        <f>IF($B32="","",IF($C32="Region",SUMIFS(Raw!$H:$H,Raw!$A:$A,$B$4,Raw!$G:$G,Month!BW$5,Raw!#REF!,Month!$A32),IF($C32="Provider",SUMIFS(Raw!$H:$H,Raw!$A:$A,$B$4,Raw!$G:$G,Month!BW$5,Raw!$C:$C,Month!$A32),SUMIFS(Raw!$H:$H,Raw!$A:$A,$B$4,Raw!$G:$G,Month!BW$5,Raw!$E:$E,Month!$A32))))</f>
        <v>147196</v>
      </c>
      <c r="BX32" s="58">
        <f>IF($B32="","",IF($C32="Region",SUMIFS(Raw!$H:$H,Raw!$A:$A,$B$4,Raw!$G:$G,Month!BX$5,Raw!#REF!,Month!$A32),IF($C32="Provider",SUMIFS(Raw!$H:$H,Raw!$A:$A,$B$4,Raw!$G:$G,Month!BX$5,Raw!$C:$C,Month!$A32),SUMIFS(Raw!$H:$H,Raw!$A:$A,$B$4,Raw!$G:$G,Month!BX$5,Raw!$E:$E,Month!$A32))))</f>
        <v>59</v>
      </c>
      <c r="BY32" s="58">
        <f>IF($B32="","",IF($C32="Region",SUMIFS(Raw!$H:$H,Raw!$A:$A,$B$4,Raw!$G:$G,Month!BY$5,Raw!#REF!,Month!$A32),IF($C32="Provider",SUMIFS(Raw!$H:$H,Raw!$A:$A,$B$4,Raw!$G:$G,Month!BY$5,Raw!$C:$C,Month!$A32),SUMIFS(Raw!$H:$H,Raw!$A:$A,$B$4,Raw!$G:$G,Month!BY$5,Raw!$E:$E,Month!$A32))))</f>
        <v>105630</v>
      </c>
      <c r="BZ32" s="58">
        <f>IF($B32="","",IF($C32="Region",SUMIFS(Raw!$H:$H,Raw!$A:$A,$B$4,Raw!$G:$G,Month!BZ$5,Raw!#REF!,Month!$A32),IF($C32="Provider",SUMIFS(Raw!$H:$H,Raw!$A:$A,$B$4,Raw!$G:$G,Month!BZ$5,Raw!$C:$C,Month!$A32),SUMIFS(Raw!$H:$H,Raw!$A:$A,$B$4,Raw!$G:$G,Month!BZ$5,Raw!$E:$E,Month!$A32))))</f>
        <v>21397</v>
      </c>
      <c r="CA32" s="58">
        <f>IF($B32="","",IF($C32="Region",SUMIFS(Raw!$H:$H,Raw!$A:$A,$B$4,Raw!$G:$G,Month!CA$5,Raw!#REF!,Month!$A32),IF($C32="Provider",SUMIFS(Raw!$H:$H,Raw!$A:$A,$B$4,Raw!$G:$G,Month!CA$5,Raw!$C:$C,Month!$A32),SUMIFS(Raw!$H:$H,Raw!$A:$A,$B$4,Raw!$G:$G,Month!CA$5,Raw!$E:$E,Month!$A32))))</f>
        <v>25677</v>
      </c>
      <c r="CB32" s="58">
        <f>IF($B32="","",IF($C32="Region",SUMIFS(Raw!$H:$H,Raw!$A:$A,$B$4,Raw!$G:$G,Month!CB$5,Raw!#REF!,Month!$A32),IF($C32="Provider",SUMIFS(Raw!$H:$H,Raw!$A:$A,$B$4,Raw!$G:$G,Month!CB$5,Raw!$C:$C,Month!$A32),SUMIFS(Raw!$H:$H,Raw!$A:$A,$B$4,Raw!$G:$G,Month!CB$5,Raw!$E:$E,Month!$A32))))</f>
        <v>10545</v>
      </c>
      <c r="CC32" s="58">
        <f>IF($B32="","",IF($C32="Region",SUMIFS(Raw!$H:$H,Raw!$A:$A,$B$4,Raw!$G:$G,Month!CC$5,Raw!#REF!,Month!$A32),IF($C32="Provider",SUMIFS(Raw!$H:$H,Raw!$A:$A,$B$4,Raw!$G:$G,Month!CC$5,Raw!$C:$C,Month!$A32),SUMIFS(Raw!$H:$H,Raw!$A:$A,$B$4,Raw!$G:$G,Month!CC$5,Raw!$E:$E,Month!$A32))))</f>
        <v>83344</v>
      </c>
      <c r="CD32" s="58">
        <f>IF($B32="","",IF($C32="Region",SUMIFS(Raw!$H:$H,Raw!$A:$A,$B$4,Raw!$G:$G,Month!CD$5,Raw!#REF!,Month!$A32),IF($C32="Provider",SUMIFS(Raw!$H:$H,Raw!$A:$A,$B$4,Raw!$G:$G,Month!CD$5,Raw!$C:$C,Month!$A32),SUMIFS(Raw!$H:$H,Raw!$A:$A,$B$4,Raw!$G:$G,Month!CD$5,Raw!$E:$E,Month!$A32))))</f>
        <v>43113</v>
      </c>
      <c r="CE32" s="58">
        <f>IF($B32="","",IF($C32="Region",SUMIFS(Raw!$H:$H,Raw!$A:$A,$B$4,Raw!$G:$G,Month!CE$5,Raw!#REF!,Month!$A32),IF($C32="Provider",SUMIFS(Raw!$H:$H,Raw!$A:$A,$B$4,Raw!$G:$G,Month!CE$5,Raw!$C:$C,Month!$A32),SUMIFS(Raw!$H:$H,Raw!$A:$A,$B$4,Raw!$G:$G,Month!CE$5,Raw!$E:$E,Month!$A32))))</f>
        <v>3046</v>
      </c>
      <c r="CF32" s="58">
        <f>IF($B32="","",IF($C32="Region",SUMIFS(Raw!$H:$H,Raw!$A:$A,$B$4,Raw!$G:$G,Month!CF$5,Raw!#REF!,Month!$A32),IF($C32="Provider",SUMIFS(Raw!$H:$H,Raw!$A:$A,$B$4,Raw!$G:$G,Month!CF$5,Raw!$C:$C,Month!$A32),SUMIFS(Raw!$H:$H,Raw!$A:$A,$B$4,Raw!$G:$G,Month!CF$5,Raw!$E:$E,Month!$A32))))</f>
        <v>1234</v>
      </c>
      <c r="CG32" s="58">
        <f>IF($B32="","",IF($C32="Region",SUMIFS(Raw!$H:$H,Raw!$A:$A,$B$4,Raw!$G:$G,Month!CG$5,Raw!#REF!,Month!$A32),IF($C32="Provider",SUMIFS(Raw!$H:$H,Raw!$A:$A,$B$4,Raw!$G:$G,Month!CG$5,Raw!$C:$C,Month!$A32),SUMIFS(Raw!$H:$H,Raw!$A:$A,$B$4,Raw!$G:$G,Month!CG$5,Raw!$E:$E,Month!$A32))))</f>
        <v>19907</v>
      </c>
      <c r="CH32" s="58">
        <f>IF($B32="","",IF($C32="Region",SUMIFS(Raw!$H:$H,Raw!$A:$A,$B$4,Raw!$G:$G,Month!CH$5,Raw!#REF!,Month!$A32),IF($C32="Provider",SUMIFS(Raw!$H:$H,Raw!$A:$A,$B$4,Raw!$G:$G,Month!CH$5,Raw!$C:$C,Month!$A32),SUMIFS(Raw!$H:$H,Raw!$A:$A,$B$4,Raw!$G:$G,Month!CH$5,Raw!$E:$E,Month!$A32))))</f>
        <v>8129</v>
      </c>
      <c r="CI32" s="58">
        <f>IF($B32="","",IF($C32="Region",SUMIFS(Raw!$H:$H,Raw!$A:$A,$B$4,Raw!$G:$G,Month!CI$5,Raw!#REF!,Month!$A32),IF($C32="Provider",SUMIFS(Raw!$H:$H,Raw!$A:$A,$B$4,Raw!$G:$G,Month!CI$5,Raw!$C:$C,Month!$A32),SUMIFS(Raw!$H:$H,Raw!$A:$A,$B$4,Raw!$G:$G,Month!CI$5,Raw!$E:$E,Month!$A32))))</f>
        <v>0</v>
      </c>
      <c r="CJ32" s="58">
        <f>IF($B32="","",IF($C32="Region",SUMIFS(Raw!$H:$H,Raw!$A:$A,$B$4,Raw!$G:$G,Month!CJ$5,Raw!#REF!,Month!$A32),IF($C32="Provider",SUMIFS(Raw!$H:$H,Raw!$A:$A,$B$4,Raw!$G:$G,Month!CJ$5,Raw!$C:$C,Month!$A32),SUMIFS(Raw!$H:$H,Raw!$A:$A,$B$4,Raw!$G:$G,Month!CJ$5,Raw!$E:$E,Month!$A32))))</f>
        <v>0</v>
      </c>
      <c r="CK32" s="58">
        <f>IF($B32="","",IF($C32="Region",SUMIFS(Raw!$H:$H,Raw!$A:$A,$B$4,Raw!$G:$G,Month!CK$5,Raw!#REF!,Month!$A32),IF($C32="Provider",SUMIFS(Raw!$H:$H,Raw!$A:$A,$B$4,Raw!$G:$G,Month!CK$5,Raw!$C:$C,Month!$A32),SUMIFS(Raw!$H:$H,Raw!$A:$A,$B$4,Raw!$G:$G,Month!CK$5,Raw!$E:$E,Month!$A32))))</f>
        <v>0</v>
      </c>
      <c r="CL32" s="58">
        <f>IF($B32="","",IF($C32="Region",SUMIFS(Raw!$H:$H,Raw!$A:$A,$B$4,Raw!$G:$G,Month!CL$5,Raw!#REF!,Month!$A32),IF($C32="Provider",SUMIFS(Raw!$H:$H,Raw!$A:$A,$B$4,Raw!$G:$G,Month!CL$5,Raw!$C:$C,Month!$A32),SUMIFS(Raw!$H:$H,Raw!$A:$A,$B$4,Raw!$G:$G,Month!CL$5,Raw!$E:$E,Month!$A32))))</f>
        <v>0</v>
      </c>
      <c r="CM32" s="58">
        <f>IF($B32="","",IF($C32="Region",SUMIFS(Raw!$H:$H,Raw!$A:$A,$B$4,Raw!$G:$G,Month!CM$5,Raw!#REF!,Month!$A32),IF($C32="Provider",SUMIFS(Raw!$H:$H,Raw!$A:$A,$B$4,Raw!$G:$G,Month!CM$5,Raw!$C:$C,Month!$A32),SUMIFS(Raw!$H:$H,Raw!$A:$A,$B$4,Raw!$G:$G,Month!CM$5,Raw!$E:$E,Month!$A32))))</f>
        <v>8161</v>
      </c>
      <c r="CN32" s="58">
        <f>IF($B32="","",IF($C32="Region",SUMIFS(Raw!$H:$H,Raw!$A:$A,$B$4,Raw!$G:$G,Month!CN$5,Raw!#REF!,Month!$A32),IF($C32="Provider",SUMIFS(Raw!$H:$H,Raw!$A:$A,$B$4,Raw!$G:$G,Month!CN$5,Raw!$C:$C,Month!$A32),SUMIFS(Raw!$H:$H,Raw!$A:$A,$B$4,Raw!$G:$G,Month!CN$5,Raw!$E:$E,Month!$A32))))</f>
        <v>5650</v>
      </c>
      <c r="CO32" s="58">
        <f>IF($B32="","",IF($C32="Region",SUMIFS(Raw!$H:$H,Raw!$A:$A,$B$4,Raw!$G:$G,Month!CO$5,Raw!#REF!,Month!$A32),IF($C32="Provider",SUMIFS(Raw!$H:$H,Raw!$A:$A,$B$4,Raw!$G:$G,Month!CO$5,Raw!$C:$C,Month!$A32),SUMIFS(Raw!$H:$H,Raw!$A:$A,$B$4,Raw!$G:$G,Month!CO$5,Raw!$E:$E,Month!$A32))))</f>
        <v>0</v>
      </c>
      <c r="CP32" s="58">
        <f>IF($B32="","",IF($C32="Region",SUMIFS(Raw!$H:$H,Raw!$A:$A,$B$4,Raw!$G:$G,Month!CP$5,Raw!#REF!,Month!$A32),IF($C32="Provider",SUMIFS(Raw!$H:$H,Raw!$A:$A,$B$4,Raw!$G:$G,Month!CP$5,Raw!$C:$C,Month!$A32),SUMIFS(Raw!$H:$H,Raw!$A:$A,$B$4,Raw!$G:$G,Month!CP$5,Raw!$E:$E,Month!$A32))))</f>
        <v>5705</v>
      </c>
      <c r="CQ32" s="58">
        <f>IF($B32="","",IF($C32="Region",SUMIFS(Raw!$H:$H,Raw!$A:$A,$B$4,Raw!$G:$G,Month!CQ$5,Raw!#REF!,Month!$A32),IF($C32="Provider",SUMIFS(Raw!$H:$H,Raw!$A:$A,$B$4,Raw!$G:$G,Month!CQ$5,Raw!$C:$C,Month!$A32),SUMIFS(Raw!$H:$H,Raw!$A:$A,$B$4,Raw!$G:$G,Month!CQ$5,Raw!$E:$E,Month!$A32))))</f>
        <v>0</v>
      </c>
      <c r="CR32" s="58">
        <f>IF($B32="","",IF($C32="Region",SUMIFS(Raw!$H:$H,Raw!$A:$A,$B$4,Raw!$G:$G,Month!CR$5,Raw!#REF!,Month!$A32),IF($C32="Provider",SUMIFS(Raw!$H:$H,Raw!$A:$A,$B$4,Raw!$G:$G,Month!CR$5,Raw!$C:$C,Month!$A32),SUMIFS(Raw!$H:$H,Raw!$A:$A,$B$4,Raw!$G:$G,Month!CR$5,Raw!$E:$E,Month!$A32))))</f>
        <v>401</v>
      </c>
      <c r="CS32" s="58">
        <f>IF($B32="","",IF($C32="Region",SUMIFS(Raw!$H:$H,Raw!$A:$A,$B$4,Raw!$G:$G,Month!CS$5,Raw!#REF!,Month!$A32),IF($C32="Provider",SUMIFS(Raw!$H:$H,Raw!$A:$A,$B$4,Raw!$G:$G,Month!CS$5,Raw!$C:$C,Month!$A32),SUMIFS(Raw!$H:$H,Raw!$A:$A,$B$4,Raw!$G:$G,Month!CS$5,Raw!$E:$E,Month!$A32))))</f>
        <v>3633</v>
      </c>
      <c r="CT32" s="58">
        <f>IF($B32="","",IF($C32="Region",SUMIFS(Raw!$H:$H,Raw!$A:$A,$B$4,Raw!$G:$G,Month!CT$5,Raw!#REF!,Month!$A32),IF($C32="Provider",SUMIFS(Raw!$H:$H,Raw!$A:$A,$B$4,Raw!$G:$G,Month!CT$5,Raw!$C:$C,Month!$A32),SUMIFS(Raw!$H:$H,Raw!$A:$A,$B$4,Raw!$G:$G,Month!CT$5,Raw!$E:$E,Month!$A32))))</f>
        <v>3240</v>
      </c>
      <c r="CU32" s="58">
        <f>IF($B32="","",IF($C32="Region",SUMIFS(Raw!$H:$H,Raw!$A:$A,$B$4,Raw!$G:$G,Month!CU$5,Raw!#REF!,Month!$A32),IF($C32="Provider",SUMIFS(Raw!$H:$H,Raw!$A:$A,$B$4,Raw!$G:$G,Month!CU$5,Raw!$C:$C,Month!$A32),SUMIFS(Raw!$H:$H,Raw!$A:$A,$B$4,Raw!$G:$G,Month!CU$5,Raw!$E:$E,Month!$A32))))</f>
        <v>11357</v>
      </c>
      <c r="CV32" s="58">
        <f>IF($B32="","",IF($C32="Region",SUMIFS(Raw!$H:$H,Raw!$A:$A,$B$4,Raw!$G:$G,Month!CV$5,Raw!#REF!,Month!$A32),IF($C32="Provider",SUMIFS(Raw!$H:$H,Raw!$A:$A,$B$4,Raw!$G:$G,Month!CV$5,Raw!$C:$C,Month!$A32),SUMIFS(Raw!$H:$H,Raw!$A:$A,$B$4,Raw!$G:$G,Month!CV$5,Raw!$E:$E,Month!$A32))))</f>
        <v>8283</v>
      </c>
      <c r="CW32" s="58">
        <f>IF($B32="","",IF($C32="Region",SUMIFS(Raw!$H:$H,Raw!$A:$A,$B$4,Raw!$G:$G,Month!CW$5,Raw!#REF!,Month!$A32),IF($C32="Provider",SUMIFS(Raw!$H:$H,Raw!$A:$A,$B$4,Raw!$G:$G,Month!CW$5,Raw!$C:$C,Month!$A32),SUMIFS(Raw!$H:$H,Raw!$A:$A,$B$4,Raw!$G:$G,Month!CW$5,Raw!$E:$E,Month!$A32))))</f>
        <v>3086</v>
      </c>
      <c r="CX32" s="58">
        <f>IF($B32="","",IF($C32="Region",SUMIFS(Raw!$H:$H,Raw!$A:$A,$B$4,Raw!$G:$G,Month!CX$5,Raw!#REF!,Month!$A32),IF($C32="Provider",SUMIFS(Raw!$H:$H,Raw!$A:$A,$B$4,Raw!$G:$G,Month!CX$5,Raw!$C:$C,Month!$A32),SUMIFS(Raw!$H:$H,Raw!$A:$A,$B$4,Raw!$G:$G,Month!CX$5,Raw!$E:$E,Month!$A32))))</f>
        <v>2839</v>
      </c>
      <c r="CY32" s="58">
        <f>IF($B32="","",IF($C32="Region",SUMIFS(Raw!$H:$H,Raw!$A:$A,$B$4,Raw!$G:$G,Month!CY$5,Raw!#REF!,Month!$A32),IF($C32="Provider",SUMIFS(Raw!$H:$H,Raw!$A:$A,$B$4,Raw!$G:$G,Month!CY$5,Raw!$C:$C,Month!$A32),SUMIFS(Raw!$H:$H,Raw!$A:$A,$B$4,Raw!$G:$G,Month!CY$5,Raw!$E:$E,Month!$A32))))</f>
        <v>145</v>
      </c>
      <c r="CZ32" s="58">
        <f>IF($B32="","",IF($C32="Region",SUMIFS(Raw!$H:$H,Raw!$A:$A,$B$4,Raw!$G:$G,Month!CZ$5,Raw!#REF!,Month!$A32),IF($C32="Provider",SUMIFS(Raw!$H:$H,Raw!$A:$A,$B$4,Raw!$G:$G,Month!CZ$5,Raw!$C:$C,Month!$A32),SUMIFS(Raw!$H:$H,Raw!$A:$A,$B$4,Raw!$G:$G,Month!CZ$5,Raw!$E:$E,Month!$A32))))</f>
        <v>67</v>
      </c>
      <c r="DA32" s="58">
        <f>IF($B32="","",IF($C32="Region",SUMIFS(Raw!$H:$H,Raw!$A:$A,$B$4,Raw!$G:$G,Month!DA$5,Raw!#REF!,Month!$A32),IF($C32="Provider",SUMIFS(Raw!$H:$H,Raw!$A:$A,$B$4,Raw!$G:$G,Month!DA$5,Raw!$C:$C,Month!$A32),SUMIFS(Raw!$H:$H,Raw!$A:$A,$B$4,Raw!$G:$G,Month!DA$5,Raw!$E:$E,Month!$A32))))</f>
        <v>301</v>
      </c>
      <c r="DB32" s="58">
        <f>IF($B32="","",IF($C32="Region",SUMIFS(Raw!$H:$H,Raw!$A:$A,$B$4,Raw!$G:$G,Month!DB$5,Raw!#REF!,Month!$A32),IF($C32="Provider",SUMIFS(Raw!$H:$H,Raw!$A:$A,$B$4,Raw!$G:$G,Month!DB$5,Raw!$C:$C,Month!$A32),SUMIFS(Raw!$H:$H,Raw!$A:$A,$B$4,Raw!$G:$G,Month!DB$5,Raw!$E:$E,Month!$A32))))</f>
        <v>149</v>
      </c>
      <c r="DC32" s="58">
        <f>IF($B32="","",IF($C32="Region",SUMIFS(Raw!$H:$H,Raw!$A:$A,$B$4,Raw!$G:$G,Month!DC$5,Raw!#REF!,Month!$A32),IF($C32="Provider",SUMIFS(Raw!$H:$H,Raw!$A:$A,$B$4,Raw!$G:$G,Month!DC$5,Raw!$C:$C,Month!$A32),SUMIFS(Raw!$H:$H,Raw!$A:$A,$B$4,Raw!$G:$G,Month!DC$5,Raw!$E:$E,Month!$A32))))</f>
        <v>27</v>
      </c>
      <c r="DD32" s="58">
        <f>IF($B32="","",IF($C32="Region",SUMIFS(Raw!$H:$H,Raw!$A:$A,$B$4,Raw!$G:$G,Month!DD$5,Raw!#REF!,Month!$A32),IF($C32="Provider",SUMIFS(Raw!$H:$H,Raw!$A:$A,$B$4,Raw!$G:$G,Month!DD$5,Raw!$C:$C,Month!$A32),SUMIFS(Raw!$H:$H,Raw!$A:$A,$B$4,Raw!$G:$G,Month!DD$5,Raw!$E:$E,Month!$A32))))</f>
        <v>19</v>
      </c>
      <c r="DE32" s="58">
        <f>IF($B32="","",IF($C32="Region",SUMIFS(Raw!$H:$H,Raw!$A:$A,$B$4,Raw!$G:$G,Month!DE$5,Raw!#REF!,Month!$A32),IF($C32="Provider",SUMIFS(Raw!$H:$H,Raw!$A:$A,$B$4,Raw!$G:$G,Month!DE$5,Raw!$C:$C,Month!$A32),SUMIFS(Raw!$H:$H,Raw!$A:$A,$B$4,Raw!$G:$G,Month!DE$5,Raw!$E:$E,Month!$A32))))</f>
        <v>100</v>
      </c>
      <c r="DF32" s="58">
        <f>IF($B32="","",IF($C32="Region",SUMIFS(Raw!$H:$H,Raw!$A:$A,$B$4,Raw!$G:$G,Month!DF$5,Raw!#REF!,Month!$A32),IF($C32="Provider",SUMIFS(Raw!$H:$H,Raw!$A:$A,$B$4,Raw!$G:$G,Month!DF$5,Raw!$C:$C,Month!$A32),SUMIFS(Raw!$H:$H,Raw!$A:$A,$B$4,Raw!$G:$G,Month!DF$5,Raw!$E:$E,Month!$A32))))</f>
        <v>41</v>
      </c>
      <c r="DG32" s="58">
        <f>IF($B32="","",IF($C32="Region",SUMIFS(Raw!$H:$H,Raw!$A:$A,$B$4,Raw!$G:$G,Month!DG$5,Raw!#REF!,Month!$A32),IF($C32="Provider",SUMIFS(Raw!$H:$H,Raw!$A:$A,$B$4,Raw!$G:$G,Month!DG$5,Raw!$C:$C,Month!$A32),SUMIFS(Raw!$H:$H,Raw!$A:$A,$B$4,Raw!$G:$G,Month!DG$5,Raw!$E:$E,Month!$A32))))</f>
        <v>0</v>
      </c>
      <c r="DH32" s="58">
        <f>IF($B32="","",IF($C32="Region",SUMIFS(Raw!$H:$H,Raw!$A:$A,$B$4,Raw!$G:$G,Month!DH$5,Raw!#REF!,Month!$A32),IF($C32="Provider",SUMIFS(Raw!$H:$H,Raw!$A:$A,$B$4,Raw!$G:$G,Month!DH$5,Raw!$C:$C,Month!$A32),SUMIFS(Raw!$H:$H,Raw!$A:$A,$B$4,Raw!$G:$G,Month!DH$5,Raw!$E:$E,Month!$A32))))</f>
        <v>0</v>
      </c>
      <c r="DI32" s="58">
        <f>IF($B32="","",IF($C32="Region",SUMIFS(Raw!$H:$H,Raw!$A:$A,$B$4,Raw!$G:$G,Month!DI$5,Raw!#REF!,Month!$A32),IF($C32="Provider",SUMIFS(Raw!$H:$H,Raw!$A:$A,$B$4,Raw!$G:$G,Month!DI$5,Raw!$C:$C,Month!$A32),SUMIFS(Raw!$H:$H,Raw!$A:$A,$B$4,Raw!$G:$G,Month!DI$5,Raw!$E:$E,Month!$A32))))</f>
        <v>226</v>
      </c>
      <c r="DJ32" s="58">
        <f>IF($B32="","",IF($C32="Region",SUMIFS(Raw!$H:$H,Raw!$A:$A,$B$4,Raw!$G:$G,Month!DJ$5,Raw!#REF!,Month!$A32),IF($C32="Provider",SUMIFS(Raw!$H:$H,Raw!$A:$A,$B$4,Raw!$G:$G,Month!DJ$5,Raw!$C:$C,Month!$A32),SUMIFS(Raw!$H:$H,Raw!$A:$A,$B$4,Raw!$G:$G,Month!DJ$5,Raw!$E:$E,Month!$A32))))</f>
        <v>60</v>
      </c>
      <c r="DK32" s="58">
        <f>IF($B32="","",IF($C32="Region",SUMIFS(Raw!$H:$H,Raw!$A:$A,$B$4,Raw!$G:$G,Month!DK$5,Raw!#REF!,Month!$A32),IF($C32="Provider",SUMIFS(Raw!$H:$H,Raw!$A:$A,$B$4,Raw!$G:$G,Month!DK$5,Raw!$C:$C,Month!$A32),SUMIFS(Raw!$H:$H,Raw!$A:$A,$B$4,Raw!$G:$G,Month!DK$5,Raw!$E:$E,Month!$A32))))</f>
        <v>4</v>
      </c>
      <c r="DL32" s="58">
        <f>IF($B32="","",IF($C32="Region",SUMIFS(Raw!$H:$H,Raw!$A:$A,$B$4,Raw!$G:$G,Month!DL$5,Raw!#REF!,Month!$A32),IF($C32="Provider",SUMIFS(Raw!$H:$H,Raw!$A:$A,$B$4,Raw!$G:$G,Month!DL$5,Raw!$C:$C,Month!$A32),SUMIFS(Raw!$H:$H,Raw!$A:$A,$B$4,Raw!$G:$G,Month!DL$5,Raw!$E:$E,Month!$A32))))</f>
        <v>2</v>
      </c>
      <c r="DM32" s="58">
        <f>IF($B32="","",IF($C32="Region",SUMIFS(Raw!$H:$H,Raw!$A:$A,$B$4,Raw!$G:$G,Month!DM$5,Raw!#REF!,Month!$A32),IF($C32="Provider",SUMIFS(Raw!$H:$H,Raw!$A:$A,$B$4,Raw!$G:$G,Month!DM$5,Raw!$C:$C,Month!$A32),SUMIFS(Raw!$H:$H,Raw!$A:$A,$B$4,Raw!$G:$G,Month!DM$5,Raw!$E:$E,Month!$A32))))</f>
        <v>330</v>
      </c>
      <c r="DN32" s="58">
        <f>IF($B32="","",IF($C32="Region",SUMIFS(Raw!$H:$H,Raw!$A:$A,$B$4,Raw!$G:$G,Month!DN$5,Raw!#REF!,Month!$A32),IF($C32="Provider",SUMIFS(Raw!$H:$H,Raw!$A:$A,$B$4,Raw!$G:$G,Month!DN$5,Raw!$C:$C,Month!$A32),SUMIFS(Raw!$H:$H,Raw!$A:$A,$B$4,Raw!$G:$G,Month!DN$5,Raw!$E:$E,Month!$A32))))</f>
        <v>330</v>
      </c>
    </row>
    <row r="33" spans="1:118" ht="14.5" x14ac:dyDescent="0.25">
      <c r="A33" s="5" t="str">
        <f>IF(Refs!A27="","",Refs!A27)</f>
        <v>52R</v>
      </c>
      <c r="B33" s="23" t="str">
        <f>IF(Refs!B27="","",Refs!B27)</f>
        <v>Notts CCG</v>
      </c>
      <c r="C33" s="13" t="str">
        <f>IF(Refs!D27="","",Refs!D27)</f>
        <v>Provider</v>
      </c>
      <c r="D33" s="58">
        <f>IF($B33="","",IF($C33="Region",SUMIFS(Raw!$H:$H,Raw!$A:$A,$B$4,Raw!$G:$G,Month!D$5,Raw!#REF!,Month!$A33),IF($C33="Provider",SUMIFS(Raw!$H:$H,Raw!$A:$A,$B$4,Raw!$G:$G,Month!D$5,Raw!$C:$C,Month!$A33),SUMIFS(Raw!$H:$H,Raw!$A:$A,$B$4,Raw!$G:$G,Month!D$5,Raw!$E:$E,Month!$A33))))</f>
        <v>40036</v>
      </c>
      <c r="E33" s="58">
        <f>IF($B33="","",IF($C33="Region",SUMIFS(Raw!$H:$H,Raw!$A:$A,$B$4,Raw!$G:$G,Month!E$5,Raw!#REF!,Month!$A33),IF($C33="Provider",SUMIFS(Raw!$H:$H,Raw!$A:$A,$B$4,Raw!$G:$G,Month!E$5,Raw!$C:$C,Month!$A33),SUMIFS(Raw!$H:$H,Raw!$A:$A,$B$4,Raw!$G:$G,Month!E$5,Raw!$E:$E,Month!$A33))))</f>
        <v>36236</v>
      </c>
      <c r="F33" s="58">
        <f>IF($B33="","",IF($C33="Region",SUMIFS(Raw!$H:$H,Raw!$A:$A,$B$4,Raw!$G:$G,Month!F$5,Raw!#REF!,Month!$A33),IF($C33="Provider",SUMIFS(Raw!$H:$H,Raw!$A:$A,$B$4,Raw!$G:$G,Month!F$5,Raw!$C:$C,Month!$A33),SUMIFS(Raw!$H:$H,Raw!$A:$A,$B$4,Raw!$G:$G,Month!F$5,Raw!$E:$E,Month!$A33))))</f>
        <v>37042</v>
      </c>
      <c r="G33" s="58">
        <f>IF($B33="","",IF($C33="Region",SUMIFS(Raw!$H:$H,Raw!$A:$A,$B$4,Raw!$G:$G,Month!G$5,Raw!#REF!,Month!$A33),IF($C33="Provider",SUMIFS(Raw!$H:$H,Raw!$A:$A,$B$4,Raw!$G:$G,Month!G$5,Raw!$C:$C,Month!$A33),SUMIFS(Raw!$H:$H,Raw!$A:$A,$B$4,Raw!$G:$G,Month!G$5,Raw!$E:$E,Month!$A33))))</f>
        <v>0</v>
      </c>
      <c r="H33" s="58">
        <f>IF($B33="","",IF($C33="Region",SUMIFS(Raw!$H:$H,Raw!$A:$A,$B$4,Raw!$G:$G,Month!H$5,Raw!#REF!,Month!$A33),IF($C33="Provider",SUMIFS(Raw!$H:$H,Raw!$A:$A,$B$4,Raw!$G:$G,Month!H$5,Raw!$C:$C,Month!$A33),SUMIFS(Raw!$H:$H,Raw!$A:$A,$B$4,Raw!$G:$G,Month!H$5,Raw!$E:$E,Month!$A33))))</f>
        <v>687</v>
      </c>
      <c r="I33" s="58">
        <f>IF($B33="","",IF($C33="Region",SUMIFS(Raw!$H:$H,Raw!$A:$A,$B$4,Raw!$G:$G,Month!I$5,Raw!#REF!,Month!$A33),IF($C33="Provider",SUMIFS(Raw!$H:$H,Raw!$A:$A,$B$4,Raw!$G:$G,Month!I$5,Raw!$C:$C,Month!$A33),SUMIFS(Raw!$H:$H,Raw!$A:$A,$B$4,Raw!$G:$G,Month!I$5,Raw!$E:$E,Month!$A33))))</f>
        <v>0</v>
      </c>
      <c r="J33" s="58">
        <f>IF($B33="","",IF($C33="Region",SUMIFS(Raw!$H:$H,Raw!$A:$A,$B$4,Raw!$G:$G,Month!J$5,Raw!#REF!,Month!$A33),IF($C33="Provider",SUMIFS(Raw!$H:$H,Raw!$A:$A,$B$4,Raw!$G:$G,Month!J$5,Raw!$C:$C,Month!$A33),SUMIFS(Raw!$H:$H,Raw!$A:$A,$B$4,Raw!$G:$G,Month!J$5,Raw!$E:$E,Month!$A33))))</f>
        <v>34104</v>
      </c>
      <c r="K33" s="58">
        <f>IF($B33="","",IF($C33="Region",SUMIFS(Raw!$H:$H,Raw!$A:$A,$B$4,Raw!$G:$G,Month!K$5,Raw!#REF!,Month!$A33),IF($C33="Provider",SUMIFS(Raw!$H:$H,Raw!$A:$A,$B$4,Raw!$G:$G,Month!K$5,Raw!$C:$C,Month!$A33),SUMIFS(Raw!$H:$H,Raw!$A:$A,$B$4,Raw!$G:$G,Month!K$5,Raw!$E:$E,Month!$A33))))</f>
        <v>299</v>
      </c>
      <c r="L33" s="58">
        <f>IF($B33="","",IF($C33="Region",SUMIFS(Raw!$H:$H,Raw!$A:$A,$B$4,Raw!$G:$G,Month!L$5,Raw!#REF!,Month!$A33),IF($C33="Provider",SUMIFS(Raw!$H:$H,Raw!$A:$A,$B$4,Raw!$G:$G,Month!L$5,Raw!$C:$C,Month!$A33),SUMIFS(Raw!$H:$H,Raw!$A:$A,$B$4,Raw!$G:$G,Month!L$5,Raw!$E:$E,Month!$A33))))</f>
        <v>168</v>
      </c>
      <c r="M33" s="58">
        <f>IF($B33="","",IF($C33="Region",SUMIFS(Raw!$H:$H,Raw!$A:$A,$B$4,Raw!$G:$G,Month!M$5,Raw!#REF!,Month!$A33),IF($C33="Provider",SUMIFS(Raw!$H:$H,Raw!$A:$A,$B$4,Raw!$G:$G,Month!M$5,Raw!$C:$C,Month!$A33),SUMIFS(Raw!$H:$H,Raw!$A:$A,$B$4,Raw!$G:$G,Month!M$5,Raw!$E:$E,Month!$A33))))</f>
        <v>129</v>
      </c>
      <c r="N33" s="58">
        <f>IF($B33="","",IF($C33="Region",SUMIFS(Raw!$H:$H,Raw!$A:$A,$B$4,Raw!$G:$G,Month!N$5,Raw!#REF!,Month!$A33),IF($C33="Provider",SUMIFS(Raw!$H:$H,Raw!$A:$A,$B$4,Raw!$G:$G,Month!N$5,Raw!$C:$C,Month!$A33),SUMIFS(Raw!$H:$H,Raw!$A:$A,$B$4,Raw!$G:$G,Month!N$5,Raw!$E:$E,Month!$A33))))</f>
        <v>0</v>
      </c>
      <c r="O33" s="58">
        <f>IF($B33="","",IF($C33="Region",SUMIFS(Raw!$H:$H,Raw!$A:$A,$B$4,Raw!$G:$G,Month!O$5,Raw!#REF!,Month!$A33),IF($C33="Provider",SUMIFS(Raw!$H:$H,Raw!$A:$A,$B$4,Raw!$G:$G,Month!O$5,Raw!$C:$C,Month!$A33),SUMIFS(Raw!$H:$H,Raw!$A:$A,$B$4,Raw!$G:$G,Month!O$5,Raw!$E:$E,Month!$A33))))</f>
        <v>465407</v>
      </c>
      <c r="P33" s="201"/>
      <c r="Q33" s="201"/>
      <c r="R33" s="58">
        <f>IF($B33="","",IF($C33="Region",SUMIFS(Raw!$H:$H,Raw!$A:$A,$B$4,Raw!$G:$G,Month!R$5,Raw!#REF!,Month!$A33),IF($C33="Provider",SUMIFS(Raw!$H:$H,Raw!$A:$A,$B$4,Raw!$G:$G,Month!R$5,Raw!$C:$C,Month!$A33),SUMIFS(Raw!$H:$H,Raw!$A:$A,$B$4,Raw!$G:$G,Month!R$5,Raw!$E:$E,Month!$A33))))</f>
        <v>24293</v>
      </c>
      <c r="S33" s="58">
        <f>IF($B33="","",IF($C33="Region",SUMIFS(Raw!$H:$H,Raw!$A:$A,$B$4,Raw!$G:$G,Month!S$5,Raw!#REF!,Month!$A33),IF($C33="Provider",SUMIFS(Raw!$H:$H,Raw!$A:$A,$B$4,Raw!$G:$G,Month!S$5,Raw!$C:$C,Month!$A33),SUMIFS(Raw!$H:$H,Raw!$A:$A,$B$4,Raw!$G:$G,Month!S$5,Raw!$E:$E,Month!$A33))))</f>
        <v>9380</v>
      </c>
      <c r="T33" s="58">
        <f>IF($B33="","",IF($C33="Region",SUMIFS(Raw!$H:$H,Raw!$A:$A,$B$4,Raw!$G:$G,Month!T$5,Raw!#REF!,Month!$A33),IF($C33="Provider",SUMIFS(Raw!$H:$H,Raw!$A:$A,$B$4,Raw!$G:$G,Month!T$5,Raw!$C:$C,Month!$A33),SUMIFS(Raw!$H:$H,Raw!$A:$A,$B$4,Raw!$G:$G,Month!T$5,Raw!$E:$E,Month!$A33))))</f>
        <v>24472516</v>
      </c>
      <c r="U33" s="58">
        <f>IF($B33="","",IF($C33="Region",SUMIFS(Raw!$H:$H,Raw!$A:$A,$B$4,Raw!$G:$G,Month!U$5,Raw!#REF!,Month!$A33),IF($C33="Provider",SUMIFS(Raw!$H:$H,Raw!$A:$A,$B$4,Raw!$G:$G,Month!U$5,Raw!$C:$C,Month!$A33),SUMIFS(Raw!$H:$H,Raw!$A:$A,$B$4,Raw!$G:$G,Month!U$5,Raw!$E:$E,Month!$A33))))</f>
        <v>35983</v>
      </c>
      <c r="V33" s="58">
        <f>IF($B33="","",IF($C33="Region",SUMIFS(Raw!$H:$H,Raw!$A:$A,$B$4,Raw!$G:$G,Month!V$5,Raw!#REF!,Month!$A33),IF($C33="Provider",SUMIFS(Raw!$H:$H,Raw!$A:$A,$B$4,Raw!$G:$G,Month!V$5,Raw!$C:$C,Month!$A33),SUMIFS(Raw!$H:$H,Raw!$A:$A,$B$4,Raw!$G:$G,Month!V$5,Raw!$E:$E,Month!$A33))))</f>
        <v>590</v>
      </c>
      <c r="W33" s="58">
        <f>IF($B33="","",IF($C33="Region",SUMIFS(Raw!$H:$H,Raw!$A:$A,$B$4,Raw!$G:$G,Month!W$5,Raw!#REF!,Month!$A33),IF($C33="Provider",SUMIFS(Raw!$H:$H,Raw!$A:$A,$B$4,Raw!$G:$G,Month!W$5,Raw!$C:$C,Month!$A33),SUMIFS(Raw!$H:$H,Raw!$A:$A,$B$4,Raw!$G:$G,Month!W$5,Raw!$E:$E,Month!$A33))))</f>
        <v>24280</v>
      </c>
      <c r="X33" s="58">
        <f>IF($B33="","",IF($C33="Region",SUMIFS(Raw!$H:$H,Raw!$A:$A,$B$4,Raw!$G:$G,Month!X$5,Raw!#REF!,Month!$A33),IF($C33="Provider",SUMIFS(Raw!$H:$H,Raw!$A:$A,$B$4,Raw!$G:$G,Month!X$5,Raw!$C:$C,Month!$A33),SUMIFS(Raw!$H:$H,Raw!$A:$A,$B$4,Raw!$G:$G,Month!X$5,Raw!$E:$E,Month!$A33))))</f>
        <v>9405</v>
      </c>
      <c r="Y33" s="58">
        <f>IF($B33="","",IF($C33="Region",SUMIFS(Raw!$H:$H,Raw!$A:$A,$B$4,Raw!$G:$G,Month!Y$5,Raw!#REF!,Month!$A33),IF($C33="Provider",SUMIFS(Raw!$H:$H,Raw!$A:$A,$B$4,Raw!$G:$G,Month!Y$5,Raw!$C:$C,Month!$A33),SUMIFS(Raw!$H:$H,Raw!$A:$A,$B$4,Raw!$G:$G,Month!Y$5,Raw!$E:$E,Month!$A33))))</f>
        <v>1062</v>
      </c>
      <c r="Z33" s="58">
        <f>IF($B33="","",IF($C33="Region",SUMIFS(Raw!$H:$H,Raw!$A:$A,$B$4,Raw!$G:$G,Month!Z$5,Raw!#REF!,Month!$A33),IF($C33="Provider",SUMIFS(Raw!$H:$H,Raw!$A:$A,$B$4,Raw!$G:$G,Month!Z$5,Raw!$C:$C,Month!$A33),SUMIFS(Raw!$H:$H,Raw!$A:$A,$B$4,Raw!$G:$G,Month!Z$5,Raw!$E:$E,Month!$A33))))</f>
        <v>646</v>
      </c>
      <c r="AA33" s="58">
        <f>IF($B33="","",IF($C33="Region",SUMIFS(Raw!$H:$H,Raw!$A:$A,$B$4,Raw!$G:$G,Month!AA$5,Raw!#REF!,Month!$A33),IF($C33="Provider",SUMIFS(Raw!$H:$H,Raw!$A:$A,$B$4,Raw!$G:$G,Month!AA$5,Raw!$C:$C,Month!$A33),SUMIFS(Raw!$H:$H,Raw!$A:$A,$B$4,Raw!$G:$G,Month!AA$5,Raw!$E:$E,Month!$A33))))</f>
        <v>11112</v>
      </c>
      <c r="AB33" s="58">
        <f>IF($B33="","",IF($C33="Region",SUMIFS(Raw!$H:$H,Raw!$A:$A,$B$4,Raw!$G:$G,Month!AB$5,Raw!#REF!,Month!$A33),IF($C33="Provider",SUMIFS(Raw!$H:$H,Raw!$A:$A,$B$4,Raw!$G:$G,Month!AB$5,Raw!$C:$C,Month!$A33),SUMIFS(Raw!$H:$H,Raw!$A:$A,$B$4,Raw!$G:$G,Month!AB$5,Raw!$E:$E,Month!$A33))))</f>
        <v>124</v>
      </c>
      <c r="AC33" s="58">
        <f>IF($B33="","",IF($C33="Region",SUMIFS(Raw!$H:$H,Raw!$A:$A,$B$4,Raw!$G:$G,Month!AC$5,Raw!#REF!,Month!$A33),IF($C33="Provider",SUMIFS(Raw!$H:$H,Raw!$A:$A,$B$4,Raw!$G:$G,Month!AC$5,Raw!$C:$C,Month!$A33),SUMIFS(Raw!$H:$H,Raw!$A:$A,$B$4,Raw!$G:$G,Month!AC$5,Raw!$E:$E,Month!$A33))))</f>
        <v>162</v>
      </c>
      <c r="AD33" s="58">
        <f>IF($B33="","",IF($C33="Region",SUMIFS(Raw!$H:$H,Raw!$A:$A,$B$4,Raw!$G:$G,Month!AD$5,Raw!#REF!,Month!$A33),IF($C33="Provider",SUMIFS(Raw!$H:$H,Raw!$A:$A,$B$4,Raw!$G:$G,Month!AD$5,Raw!$C:$C,Month!$A33),SUMIFS(Raw!$H:$H,Raw!$A:$A,$B$4,Raw!$G:$G,Month!AD$5,Raw!$E:$E,Month!$A33))))</f>
        <v>0</v>
      </c>
      <c r="AE33" s="58">
        <f>IF($B33="","",IF($C33="Region",SUMIFS(Raw!$H:$H,Raw!$A:$A,$B$4,Raw!$G:$G,Month!AE$5,Raw!#REF!,Month!$A33),IF($C33="Provider",SUMIFS(Raw!$H:$H,Raw!$A:$A,$B$4,Raw!$G:$G,Month!AE$5,Raw!$C:$C,Month!$A33),SUMIFS(Raw!$H:$H,Raw!$A:$A,$B$4,Raw!$G:$G,Month!AE$5,Raw!$E:$E,Month!$A33))))</f>
        <v>9405</v>
      </c>
      <c r="AF33" s="58">
        <f>IF($B33="","",IF($C33="Region",SUMIFS(Raw!$H:$H,Raw!$A:$A,$B$4,Raw!$G:$G,Month!AF$5,Raw!#REF!,Month!$A33),IF($C33="Provider",SUMIFS(Raw!$H:$H,Raw!$A:$A,$B$4,Raw!$G:$G,Month!AF$5,Raw!$C:$C,Month!$A33),SUMIFS(Raw!$H:$H,Raw!$A:$A,$B$4,Raw!$G:$G,Month!AF$5,Raw!$E:$E,Month!$A33))))</f>
        <v>0</v>
      </c>
      <c r="AG33" s="58">
        <f>IF($B33="","",IF($C33="Region",SUMIFS(Raw!$H:$H,Raw!$A:$A,$B$4,Raw!$G:$G,Month!AG$5,Raw!#REF!,Month!$A33),IF($C33="Provider",SUMIFS(Raw!$H:$H,Raw!$A:$A,$B$4,Raw!$G:$G,Month!AG$5,Raw!$C:$C,Month!$A33),SUMIFS(Raw!$H:$H,Raw!$A:$A,$B$4,Raw!$G:$G,Month!AG$5,Raw!$E:$E,Month!$A33))))</f>
        <v>1062</v>
      </c>
      <c r="AH33" s="58">
        <f>IF($B33="","",IF($C33="Region",SUMIFS(Raw!$H:$H,Raw!$A:$A,$B$4,Raw!$G:$G,Month!AH$5,Raw!#REF!,Month!$A33),IF($C33="Provider",SUMIFS(Raw!$H:$H,Raw!$A:$A,$B$4,Raw!$G:$G,Month!AH$5,Raw!$C:$C,Month!$A33),SUMIFS(Raw!$H:$H,Raw!$A:$A,$B$4,Raw!$G:$G,Month!AH$5,Raw!$E:$E,Month!$A33))))</f>
        <v>353</v>
      </c>
      <c r="AI33" s="58">
        <f>IF($B33="","",IF($C33="Region",SUMIFS(Raw!$H:$H,Raw!$A:$A,$B$4,Raw!$G:$G,Month!AI$5,Raw!#REF!,Month!$A33),IF($C33="Provider",SUMIFS(Raw!$H:$H,Raw!$A:$A,$B$4,Raw!$G:$G,Month!AI$5,Raw!$C:$C,Month!$A33),SUMIFS(Raw!$H:$H,Raw!$A:$A,$B$4,Raw!$G:$G,Month!AI$5,Raw!$E:$E,Month!$A33))))</f>
        <v>6</v>
      </c>
      <c r="AJ33" s="58">
        <f>IF($B33="","",IF($C33="Region",SUMIFS(Raw!$H:$H,Raw!$A:$A,$B$4,Raw!$G:$G,Month!AJ$5,Raw!#REF!,Month!$A33),IF($C33="Provider",SUMIFS(Raw!$H:$H,Raw!$A:$A,$B$4,Raw!$G:$G,Month!AJ$5,Raw!$C:$C,Month!$A33),SUMIFS(Raw!$H:$H,Raw!$A:$A,$B$4,Raw!$G:$G,Month!AJ$5,Raw!$E:$E,Month!$A33))))</f>
        <v>1327</v>
      </c>
      <c r="AK33" s="58">
        <f>IF($B33="","",IF($C33="Region",SUMIFS(Raw!$H:$H,Raw!$A:$A,$B$4,Raw!$G:$G,Month!AK$5,Raw!#REF!,Month!$A33),IF($C33="Provider",SUMIFS(Raw!$H:$H,Raw!$A:$A,$B$4,Raw!$G:$G,Month!AK$5,Raw!$C:$C,Month!$A33),SUMIFS(Raw!$H:$H,Raw!$A:$A,$B$4,Raw!$G:$G,Month!AK$5,Raw!$E:$E,Month!$A33))))</f>
        <v>1043</v>
      </c>
      <c r="AL33" s="58">
        <f>IF($B33="","",IF($C33="Region",SUMIFS(Raw!$H:$H,Raw!$A:$A,$B$4,Raw!$G:$G,Month!AL$5,Raw!#REF!,Month!$A33),IF($C33="Provider",SUMIFS(Raw!$H:$H,Raw!$A:$A,$B$4,Raw!$G:$G,Month!AL$5,Raw!$C:$C,Month!$A33),SUMIFS(Raw!$H:$H,Raw!$A:$A,$B$4,Raw!$G:$G,Month!AL$5,Raw!$E:$E,Month!$A33))))</f>
        <v>0</v>
      </c>
      <c r="AM33" s="58">
        <f>IF($B33="","",IF($C33="Region",SUMIFS(Raw!$H:$H,Raw!$A:$A,$B$4,Raw!$G:$G,Month!AM$5,Raw!#REF!,Month!$A33),IF($C33="Provider",SUMIFS(Raw!$H:$H,Raw!$A:$A,$B$4,Raw!$G:$G,Month!AM$5,Raw!$C:$C,Month!$A33),SUMIFS(Raw!$H:$H,Raw!$A:$A,$B$4,Raw!$G:$G,Month!AM$5,Raw!$E:$E,Month!$A33))))</f>
        <v>8276</v>
      </c>
      <c r="AN33" s="58">
        <f>IF($B33="","",IF($C33="Region",SUMIFS(Raw!$H:$H,Raw!$A:$A,$B$4,Raw!$G:$G,Month!AN$5,Raw!#REF!,Month!$A33),IF($C33="Provider",SUMIFS(Raw!$H:$H,Raw!$A:$A,$B$4,Raw!$G:$G,Month!AN$5,Raw!$C:$C,Month!$A33),SUMIFS(Raw!$H:$H,Raw!$A:$A,$B$4,Raw!$G:$G,Month!AN$5,Raw!$E:$E,Month!$A33))))</f>
        <v>4310</v>
      </c>
      <c r="AO33" s="58">
        <f>IF($B33="","",IF($C33="Region",SUMIFS(Raw!$H:$H,Raw!$A:$A,$B$4,Raw!$G:$G,Month!AO$5,Raw!#REF!,Month!$A33),IF($C33="Provider",SUMIFS(Raw!$H:$H,Raw!$A:$A,$B$4,Raw!$G:$G,Month!AO$5,Raw!$C:$C,Month!$A33),SUMIFS(Raw!$H:$H,Raw!$A:$A,$B$4,Raw!$G:$G,Month!AO$5,Raw!$E:$E,Month!$A33))))</f>
        <v>428</v>
      </c>
      <c r="AP33" s="58">
        <f>IF($B33="","",IF($C33="Region",SUMIFS(Raw!$H:$H,Raw!$A:$A,$B$4,Raw!$G:$G,Month!AP$5,Raw!#REF!,Month!$A33),IF($C33="Provider",SUMIFS(Raw!$H:$H,Raw!$A:$A,$B$4,Raw!$G:$G,Month!AP$5,Raw!$C:$C,Month!$A33),SUMIFS(Raw!$H:$H,Raw!$A:$A,$B$4,Raw!$G:$G,Month!AP$5,Raw!$E:$E,Month!$A33))))</f>
        <v>22</v>
      </c>
      <c r="AQ33" s="58">
        <f>IF($B33="","",IF($C33="Region",SUMIFS(Raw!$H:$H,Raw!$A:$A,$B$4,Raw!$G:$G,Month!AQ$5,Raw!#REF!,Month!$A33),IF($C33="Provider",SUMIFS(Raw!$H:$H,Raw!$A:$A,$B$4,Raw!$G:$G,Month!AQ$5,Raw!$C:$C,Month!$A33),SUMIFS(Raw!$H:$H,Raw!$A:$A,$B$4,Raw!$G:$G,Month!AQ$5,Raw!$E:$E,Month!$A33))))</f>
        <v>676</v>
      </c>
      <c r="AR33" s="58">
        <f>IF($B33="","",IF($C33="Region",SUMIFS(Raw!$H:$H,Raw!$A:$A,$B$4,Raw!$G:$G,Month!AR$5,Raw!#REF!,Month!$A33),IF($C33="Provider",SUMIFS(Raw!$H:$H,Raw!$A:$A,$B$4,Raw!$G:$G,Month!AR$5,Raw!$C:$C,Month!$A33),SUMIFS(Raw!$H:$H,Raw!$A:$A,$B$4,Raw!$G:$G,Month!AR$5,Raw!$E:$E,Month!$A33))))</f>
        <v>244</v>
      </c>
      <c r="AS33" s="58">
        <f>IF($B33="","",IF($C33="Region",SUMIFS(Raw!$H:$H,Raw!$A:$A,$B$4,Raw!$G:$G,Month!AS$5,Raw!#REF!,Month!$A33),IF($C33="Provider",SUMIFS(Raw!$H:$H,Raw!$A:$A,$B$4,Raw!$G:$G,Month!AS$5,Raw!$C:$C,Month!$A33),SUMIFS(Raw!$H:$H,Raw!$A:$A,$B$4,Raw!$G:$G,Month!AS$5,Raw!$E:$E,Month!$A33))))</f>
        <v>15</v>
      </c>
      <c r="AT33" s="58">
        <f>IF($B33="","",IF($C33="Region",SUMIFS(Raw!$H:$H,Raw!$A:$A,$B$4,Raw!$G:$G,Month!AT$5,Raw!#REF!,Month!$A33),IF($C33="Provider",SUMIFS(Raw!$H:$H,Raw!$A:$A,$B$4,Raw!$G:$G,Month!AT$5,Raw!$C:$C,Month!$A33),SUMIFS(Raw!$H:$H,Raw!$A:$A,$B$4,Raw!$G:$G,Month!AT$5,Raw!$E:$E,Month!$A33))))</f>
        <v>35983</v>
      </c>
      <c r="AU33" s="58">
        <f>IF($B33="","",IF($C33="Region",SUMIFS(Raw!$H:$H,Raw!$A:$A,$B$4,Raw!$G:$G,Month!AU$5,Raw!#REF!,Month!$A33),IF($C33="Provider",SUMIFS(Raw!$H:$H,Raw!$A:$A,$B$4,Raw!$G:$G,Month!AU$5,Raw!$C:$C,Month!$A33),SUMIFS(Raw!$H:$H,Raw!$A:$A,$B$4,Raw!$G:$G,Month!AU$5,Raw!$E:$E,Month!$A33))))</f>
        <v>4877</v>
      </c>
      <c r="AV33" s="58">
        <f>IF($B33="","",IF($C33="Region",SUMIFS(Raw!$H:$H,Raw!$A:$A,$B$4,Raw!$G:$G,Month!AV$5,Raw!#REF!,Month!$A33),IF($C33="Provider",SUMIFS(Raw!$H:$H,Raw!$A:$A,$B$4,Raw!$G:$G,Month!AV$5,Raw!$C:$C,Month!$A33),SUMIFS(Raw!$H:$H,Raw!$A:$A,$B$4,Raw!$G:$G,Month!AV$5,Raw!$E:$E,Month!$A33))))</f>
        <v>4434</v>
      </c>
      <c r="AW33" s="58">
        <f>IF($B33="","",IF($C33="Region",SUMIFS(Raw!$H:$H,Raw!$A:$A,$B$4,Raw!$G:$G,Month!AW$5,Raw!#REF!,Month!$A33),IF($C33="Provider",SUMIFS(Raw!$H:$H,Raw!$A:$A,$B$4,Raw!$G:$G,Month!AW$5,Raw!$C:$C,Month!$A33),SUMIFS(Raw!$H:$H,Raw!$A:$A,$B$4,Raw!$G:$G,Month!AW$5,Raw!$E:$E,Month!$A33))))</f>
        <v>691</v>
      </c>
      <c r="AX33" s="58">
        <f>IF($B33="","",IF($C33="Region",SUMIFS(Raw!$H:$H,Raw!$A:$A,$B$4,Raw!$G:$G,Month!AX$5,Raw!#REF!,Month!$A33),IF($C33="Provider",SUMIFS(Raw!$H:$H,Raw!$A:$A,$B$4,Raw!$G:$G,Month!AX$5,Raw!$C:$C,Month!$A33),SUMIFS(Raw!$H:$H,Raw!$A:$A,$B$4,Raw!$G:$G,Month!AX$5,Raw!$E:$E,Month!$A33))))</f>
        <v>1</v>
      </c>
      <c r="AY33" s="58">
        <f>IF($B33="","",IF($C33="Region",SUMIFS(Raw!$H:$H,Raw!$A:$A,$B$4,Raw!$G:$G,Month!AY$5,Raw!#REF!,Month!$A33),IF($C33="Provider",SUMIFS(Raw!$H:$H,Raw!$A:$A,$B$4,Raw!$G:$G,Month!AY$5,Raw!$C:$C,Month!$A33),SUMIFS(Raw!$H:$H,Raw!$A:$A,$B$4,Raw!$G:$G,Month!AY$5,Raw!$E:$E,Month!$A33))))</f>
        <v>9882</v>
      </c>
      <c r="AZ33" s="58">
        <f>IF($B33="","",IF($C33="Region",SUMIFS(Raw!$H:$H,Raw!$A:$A,$B$4,Raw!$G:$G,Month!AZ$5,Raw!#REF!,Month!$A33),IF($C33="Provider",SUMIFS(Raw!$H:$H,Raw!$A:$A,$B$4,Raw!$G:$G,Month!AZ$5,Raw!$C:$C,Month!$A33),SUMIFS(Raw!$H:$H,Raw!$A:$A,$B$4,Raw!$G:$G,Month!AZ$5,Raw!$E:$E,Month!$A33))))</f>
        <v>47</v>
      </c>
      <c r="BA33" s="58">
        <f>IF($B33="","",IF($C33="Region",SUMIFS(Raw!$H:$H,Raw!$A:$A,$B$4,Raw!$G:$G,Month!BA$5,Raw!#REF!,Month!$A33),IF($C33="Provider",SUMIFS(Raw!$H:$H,Raw!$A:$A,$B$4,Raw!$G:$G,Month!BA$5,Raw!$C:$C,Month!$A33),SUMIFS(Raw!$H:$H,Raw!$A:$A,$B$4,Raw!$G:$G,Month!BA$5,Raw!$E:$E,Month!$A33))))</f>
        <v>5012</v>
      </c>
      <c r="BB33" s="58">
        <f>IF($B33="","",IF($C33="Region",SUMIFS(Raw!$H:$H,Raw!$A:$A,$B$4,Raw!$G:$G,Month!BB$5,Raw!#REF!,Month!$A33),IF($C33="Provider",SUMIFS(Raw!$H:$H,Raw!$A:$A,$B$4,Raw!$G:$G,Month!BB$5,Raw!$C:$C,Month!$A33),SUMIFS(Raw!$H:$H,Raw!$A:$A,$B$4,Raw!$G:$G,Month!BB$5,Raw!$E:$E,Month!$A33))))</f>
        <v>263</v>
      </c>
      <c r="BC33" s="58">
        <f>IF($B33="","",IF($C33="Region",SUMIFS(Raw!$H:$H,Raw!$A:$A,$B$4,Raw!$G:$G,Month!BC$5,Raw!#REF!,Month!$A33),IF($C33="Provider",SUMIFS(Raw!$H:$H,Raw!$A:$A,$B$4,Raw!$G:$G,Month!BC$5,Raw!$C:$C,Month!$A33),SUMIFS(Raw!$H:$H,Raw!$A:$A,$B$4,Raw!$G:$G,Month!BC$5,Raw!$E:$E,Month!$A33))))</f>
        <v>3946</v>
      </c>
      <c r="BD33" s="58">
        <f>IF($B33="","",IF($C33="Region",SUMIFS(Raw!$H:$H,Raw!$A:$A,$B$4,Raw!$G:$G,Month!BD$5,Raw!#REF!,Month!$A33),IF($C33="Provider",SUMIFS(Raw!$H:$H,Raw!$A:$A,$B$4,Raw!$G:$G,Month!BD$5,Raw!$C:$C,Month!$A33),SUMIFS(Raw!$H:$H,Raw!$A:$A,$B$4,Raw!$G:$G,Month!BD$5,Raw!$E:$E,Month!$A33))))</f>
        <v>99</v>
      </c>
      <c r="BE33" s="58">
        <f>IF($B33="","",IF($C33="Region",SUMIFS(Raw!$H:$H,Raw!$A:$A,$B$4,Raw!$G:$G,Month!BE$5,Raw!#REF!,Month!$A33),IF($C33="Provider",SUMIFS(Raw!$H:$H,Raw!$A:$A,$B$4,Raw!$G:$G,Month!BE$5,Raw!$C:$C,Month!$A33),SUMIFS(Raw!$H:$H,Raw!$A:$A,$B$4,Raw!$G:$G,Month!BE$5,Raw!$E:$E,Month!$A33))))</f>
        <v>666</v>
      </c>
      <c r="BF33" s="58">
        <f>IF($B33="","",IF($C33="Region",SUMIFS(Raw!$H:$H,Raw!$A:$A,$B$4,Raw!$G:$G,Month!BF$5,Raw!#REF!,Month!$A33),IF($C33="Provider",SUMIFS(Raw!$H:$H,Raw!$A:$A,$B$4,Raw!$G:$G,Month!BF$5,Raw!$C:$C,Month!$A33),SUMIFS(Raw!$H:$H,Raw!$A:$A,$B$4,Raw!$G:$G,Month!BF$5,Raw!$E:$E,Month!$A33))))</f>
        <v>879</v>
      </c>
      <c r="BG33" s="58">
        <f>IF($B33="","",IF($C33="Region",SUMIFS(Raw!$H:$H,Raw!$A:$A,$B$4,Raw!$G:$G,Month!BG$5,Raw!#REF!,Month!$A33),IF($C33="Provider",SUMIFS(Raw!$H:$H,Raw!$A:$A,$B$4,Raw!$G:$G,Month!BG$5,Raw!$C:$C,Month!$A33),SUMIFS(Raw!$H:$H,Raw!$A:$A,$B$4,Raw!$G:$G,Month!BG$5,Raw!$E:$E,Month!$A33))))</f>
        <v>1885</v>
      </c>
      <c r="BH33" s="58">
        <f>IF($B33="","",IF($C33="Region",SUMIFS(Raw!$H:$H,Raw!$A:$A,$B$4,Raw!$G:$G,Month!BH$5,Raw!#REF!,Month!$A33),IF($C33="Provider",SUMIFS(Raw!$H:$H,Raw!$A:$A,$B$4,Raw!$G:$G,Month!BH$5,Raw!$C:$C,Month!$A33),SUMIFS(Raw!$H:$H,Raw!$A:$A,$B$4,Raw!$G:$G,Month!BH$5,Raw!$E:$E,Month!$A33))))</f>
        <v>1219</v>
      </c>
      <c r="BI33" s="58">
        <f>IF($B33="","",IF($C33="Region",SUMIFS(Raw!$H:$H,Raw!$A:$A,$B$4,Raw!$G:$G,Month!BI$5,Raw!#REF!,Month!$A33),IF($C33="Provider",SUMIFS(Raw!$H:$H,Raw!$A:$A,$B$4,Raw!$G:$G,Month!BI$5,Raw!$C:$C,Month!$A33),SUMIFS(Raw!$H:$H,Raw!$A:$A,$B$4,Raw!$G:$G,Month!BI$5,Raw!$E:$E,Month!$A33))))</f>
        <v>3992</v>
      </c>
      <c r="BJ33" s="58">
        <f>IF($B33="","",IF($C33="Region",SUMIFS(Raw!$H:$H,Raw!$A:$A,$B$4,Raw!$G:$G,Month!BJ$5,Raw!#REF!,Month!$A33),IF($C33="Provider",SUMIFS(Raw!$H:$H,Raw!$A:$A,$B$4,Raw!$G:$G,Month!BJ$5,Raw!$C:$C,Month!$A33),SUMIFS(Raw!$H:$H,Raw!$A:$A,$B$4,Raw!$G:$G,Month!BJ$5,Raw!$E:$E,Month!$A33))))</f>
        <v>3649</v>
      </c>
      <c r="BK33" s="58">
        <f>IF($B33="","",IF($C33="Region",SUMIFS(Raw!$H:$H,Raw!$A:$A,$B$4,Raw!$G:$G,Month!BK$5,Raw!#REF!,Month!$A33),IF($C33="Provider",SUMIFS(Raw!$H:$H,Raw!$A:$A,$B$4,Raw!$G:$G,Month!BK$5,Raw!$C:$C,Month!$A33),SUMIFS(Raw!$H:$H,Raw!$A:$A,$B$4,Raw!$G:$G,Month!BK$5,Raw!$E:$E,Month!$A33))))</f>
        <v>3523</v>
      </c>
      <c r="BL33" s="58">
        <f>IF($B33="","",IF($C33="Region",SUMIFS(Raw!$H:$H,Raw!$A:$A,$B$4,Raw!$G:$G,Month!BL$5,Raw!#REF!,Month!$A33),IF($C33="Provider",SUMIFS(Raw!$H:$H,Raw!$A:$A,$B$4,Raw!$G:$G,Month!BL$5,Raw!$C:$C,Month!$A33),SUMIFS(Raw!$H:$H,Raw!$A:$A,$B$4,Raw!$G:$G,Month!BL$5,Raw!$E:$E,Month!$A33))))</f>
        <v>3371</v>
      </c>
      <c r="BM33" s="58">
        <f>IF($B33="","",IF($C33="Region",SUMIFS(Raw!$H:$H,Raw!$A:$A,$B$4,Raw!$G:$G,Month!BM$5,Raw!#REF!,Month!$A33),IF($C33="Provider",SUMIFS(Raw!$H:$H,Raw!$A:$A,$B$4,Raw!$G:$G,Month!BM$5,Raw!$C:$C,Month!$A33),SUMIFS(Raw!$H:$H,Raw!$A:$A,$B$4,Raw!$G:$G,Month!BM$5,Raw!$E:$E,Month!$A33))))</f>
        <v>69</v>
      </c>
      <c r="BN33" s="58">
        <f>IF($B33="","",IF($C33="Region",SUMIFS(Raw!$H:$H,Raw!$A:$A,$B$4,Raw!$G:$G,Month!BN$5,Raw!#REF!,Month!$A33),IF($C33="Provider",SUMIFS(Raw!$H:$H,Raw!$A:$A,$B$4,Raw!$G:$G,Month!BN$5,Raw!$C:$C,Month!$A33),SUMIFS(Raw!$H:$H,Raw!$A:$A,$B$4,Raw!$G:$G,Month!BN$5,Raw!$E:$E,Month!$A33))))</f>
        <v>178</v>
      </c>
      <c r="BO33" s="58">
        <f>IF($B33="","",IF($C33="Region",SUMIFS(Raw!$H:$H,Raw!$A:$A,$B$4,Raw!$G:$G,Month!BO$5,Raw!#REF!,Month!$A33),IF($C33="Provider",SUMIFS(Raw!$H:$H,Raw!$A:$A,$B$4,Raw!$G:$G,Month!BO$5,Raw!$C:$C,Month!$A33),SUMIFS(Raw!$H:$H,Raw!$A:$A,$B$4,Raw!$G:$G,Month!BO$5,Raw!$E:$E,Month!$A33))))</f>
        <v>1677</v>
      </c>
      <c r="BP33" s="58">
        <f>IF($B33="","",IF($C33="Region",SUMIFS(Raw!$H:$H,Raw!$A:$A,$B$4,Raw!$G:$G,Month!BP$5,Raw!#REF!,Month!$A33),IF($C33="Provider",SUMIFS(Raw!$H:$H,Raw!$A:$A,$B$4,Raw!$G:$G,Month!BP$5,Raw!$C:$C,Month!$A33),SUMIFS(Raw!$H:$H,Raw!$A:$A,$B$4,Raw!$G:$G,Month!BP$5,Raw!$E:$E,Month!$A33))))</f>
        <v>4109543</v>
      </c>
      <c r="BQ33" s="58">
        <f>IF($B33="","",IF($C33="Region",SUMIFS(Raw!$H:$H,Raw!$A:$A,$B$4,Raw!$G:$G,Month!BQ$5,Raw!#REF!,Month!$A33),IF($C33="Provider",SUMIFS(Raw!$H:$H,Raw!$A:$A,$B$4,Raw!$G:$G,Month!BQ$5,Raw!$C:$C,Month!$A33),SUMIFS(Raw!$H:$H,Raw!$A:$A,$B$4,Raw!$G:$G,Month!BQ$5,Raw!$E:$E,Month!$A33))))</f>
        <v>0</v>
      </c>
      <c r="BR33" s="58">
        <f>IF($B33="","",IF($C33="Region",SUMIFS(Raw!$H:$H,Raw!$A:$A,$B$4,Raw!$G:$G,Month!BR$5,Raw!#REF!,Month!$A33),IF($C33="Provider",SUMIFS(Raw!$H:$H,Raw!$A:$A,$B$4,Raw!$G:$G,Month!BR$5,Raw!$C:$C,Month!$A33),SUMIFS(Raw!$H:$H,Raw!$A:$A,$B$4,Raw!$G:$G,Month!BR$5,Raw!$E:$E,Month!$A33))))</f>
        <v>0</v>
      </c>
      <c r="BS33" s="58">
        <f>IF($B33="","",IF($C33="Region",SUMIFS(Raw!$H:$H,Raw!$A:$A,$B$4,Raw!$G:$G,Month!BS$5,Raw!#REF!,Month!$A33),IF($C33="Provider",SUMIFS(Raw!$H:$H,Raw!$A:$A,$B$4,Raw!$G:$G,Month!BS$5,Raw!$C:$C,Month!$A33),SUMIFS(Raw!$H:$H,Raw!$A:$A,$B$4,Raw!$G:$G,Month!BS$5,Raw!$E:$E,Month!$A33))))</f>
        <v>0</v>
      </c>
      <c r="BT33" s="58">
        <f>IF($B33="","",IF($C33="Region",SUMIFS(Raw!$H:$H,Raw!$A:$A,$B$4,Raw!$G:$G,Month!BT$5,Raw!#REF!,Month!$A33),IF($C33="Provider",SUMIFS(Raw!$H:$H,Raw!$A:$A,$B$4,Raw!$G:$G,Month!BT$5,Raw!$C:$C,Month!$A33),SUMIFS(Raw!$H:$H,Raw!$A:$A,$B$4,Raw!$G:$G,Month!BT$5,Raw!$E:$E,Month!$A33))))</f>
        <v>0</v>
      </c>
      <c r="BU33" s="58">
        <f>IF($B33="","",IF($C33="Region",SUMIFS(Raw!$H:$H,Raw!$A:$A,$B$4,Raw!$G:$G,Month!BU$5,Raw!#REF!,Month!$A33),IF($C33="Provider",SUMIFS(Raw!$H:$H,Raw!$A:$A,$B$4,Raw!$G:$G,Month!BU$5,Raw!$C:$C,Month!$A33),SUMIFS(Raw!$H:$H,Raw!$A:$A,$B$4,Raw!$G:$G,Month!BU$5,Raw!$E:$E,Month!$A33))))</f>
        <v>0</v>
      </c>
      <c r="BV33" s="58">
        <f>IF($B33="","",IF($C33="Region",SUMIFS(Raw!$H:$H,Raw!$A:$A,$B$4,Raw!$G:$G,Month!BV$5,Raw!#REF!,Month!$A33),IF($C33="Provider",SUMIFS(Raw!$H:$H,Raw!$A:$A,$B$4,Raw!$G:$G,Month!BV$5,Raw!$C:$C,Month!$A33),SUMIFS(Raw!$H:$H,Raw!$A:$A,$B$4,Raw!$G:$G,Month!BV$5,Raw!$E:$E,Month!$A33))))</f>
        <v>3444</v>
      </c>
      <c r="BW33" s="58">
        <f>IF($B33="","",IF($C33="Region",SUMIFS(Raw!$H:$H,Raw!$A:$A,$B$4,Raw!$G:$G,Month!BW$5,Raw!#REF!,Month!$A33),IF($C33="Provider",SUMIFS(Raw!$H:$H,Raw!$A:$A,$B$4,Raw!$G:$G,Month!BW$5,Raw!$C:$C,Month!$A33),SUMIFS(Raw!$H:$H,Raw!$A:$A,$B$4,Raw!$G:$G,Month!BW$5,Raw!$E:$E,Month!$A33))))</f>
        <v>24520</v>
      </c>
      <c r="BX33" s="58">
        <f>IF($B33="","",IF($C33="Region",SUMIFS(Raw!$H:$H,Raw!$A:$A,$B$4,Raw!$G:$G,Month!BX$5,Raw!#REF!,Month!$A33),IF($C33="Provider",SUMIFS(Raw!$H:$H,Raw!$A:$A,$B$4,Raw!$G:$G,Month!BX$5,Raw!$C:$C,Month!$A33),SUMIFS(Raw!$H:$H,Raw!$A:$A,$B$4,Raw!$G:$G,Month!BX$5,Raw!$E:$E,Month!$A33))))</f>
        <v>25</v>
      </c>
      <c r="BY33" s="58">
        <f>IF($B33="","",IF($C33="Region",SUMIFS(Raw!$H:$H,Raw!$A:$A,$B$4,Raw!$G:$G,Month!BY$5,Raw!#REF!,Month!$A33),IF($C33="Provider",SUMIFS(Raw!$H:$H,Raw!$A:$A,$B$4,Raw!$G:$G,Month!BY$5,Raw!$C:$C,Month!$A33),SUMIFS(Raw!$H:$H,Raw!$A:$A,$B$4,Raw!$G:$G,Month!BY$5,Raw!$E:$E,Month!$A33))))</f>
        <v>18627</v>
      </c>
      <c r="BZ33" s="58">
        <f>IF($B33="","",IF($C33="Region",SUMIFS(Raw!$H:$H,Raw!$A:$A,$B$4,Raw!$G:$G,Month!BZ$5,Raw!#REF!,Month!$A33),IF($C33="Provider",SUMIFS(Raw!$H:$H,Raw!$A:$A,$B$4,Raw!$G:$G,Month!BZ$5,Raw!$C:$C,Month!$A33),SUMIFS(Raw!$H:$H,Raw!$A:$A,$B$4,Raw!$G:$G,Month!BZ$5,Raw!$E:$E,Month!$A33))))</f>
        <v>2664</v>
      </c>
      <c r="CA33" s="58">
        <f>IF($B33="","",IF($C33="Region",SUMIFS(Raw!$H:$H,Raw!$A:$A,$B$4,Raw!$G:$G,Month!CA$5,Raw!#REF!,Month!$A33),IF($C33="Provider",SUMIFS(Raw!$H:$H,Raw!$A:$A,$B$4,Raw!$G:$G,Month!CA$5,Raw!$C:$C,Month!$A33),SUMIFS(Raw!$H:$H,Raw!$A:$A,$B$4,Raw!$G:$G,Month!CA$5,Raw!$E:$E,Month!$A33))))</f>
        <v>4280</v>
      </c>
      <c r="CB33" s="58">
        <f>IF($B33="","",IF($C33="Region",SUMIFS(Raw!$H:$H,Raw!$A:$A,$B$4,Raw!$G:$G,Month!CB$5,Raw!#REF!,Month!$A33),IF($C33="Provider",SUMIFS(Raw!$H:$H,Raw!$A:$A,$B$4,Raw!$G:$G,Month!CB$5,Raw!$C:$C,Month!$A33),SUMIFS(Raw!$H:$H,Raw!$A:$A,$B$4,Raw!$G:$G,Month!CB$5,Raw!$E:$E,Month!$A33))))</f>
        <v>2104</v>
      </c>
      <c r="CC33" s="58">
        <f>IF($B33="","",IF($C33="Region",SUMIFS(Raw!$H:$H,Raw!$A:$A,$B$4,Raw!$G:$G,Month!CC$5,Raw!#REF!,Month!$A33),IF($C33="Provider",SUMIFS(Raw!$H:$H,Raw!$A:$A,$B$4,Raw!$G:$G,Month!CC$5,Raw!$C:$C,Month!$A33),SUMIFS(Raw!$H:$H,Raw!$A:$A,$B$4,Raw!$G:$G,Month!CC$5,Raw!$E:$E,Month!$A33))))</f>
        <v>8733</v>
      </c>
      <c r="CD33" s="58">
        <f>IF($B33="","",IF($C33="Region",SUMIFS(Raw!$H:$H,Raw!$A:$A,$B$4,Raw!$G:$G,Month!CD$5,Raw!#REF!,Month!$A33),IF($C33="Provider",SUMIFS(Raw!$H:$H,Raw!$A:$A,$B$4,Raw!$G:$G,Month!CD$5,Raw!$C:$C,Month!$A33),SUMIFS(Raw!$H:$H,Raw!$A:$A,$B$4,Raw!$G:$G,Month!CD$5,Raw!$E:$E,Month!$A33))))</f>
        <v>7</v>
      </c>
      <c r="CE33" s="58">
        <f>IF($B33="","",IF($C33="Region",SUMIFS(Raw!$H:$H,Raw!$A:$A,$B$4,Raw!$G:$G,Month!CE$5,Raw!#REF!,Month!$A33),IF($C33="Provider",SUMIFS(Raw!$H:$H,Raw!$A:$A,$B$4,Raw!$G:$G,Month!CE$5,Raw!$C:$C,Month!$A33),SUMIFS(Raw!$H:$H,Raw!$A:$A,$B$4,Raw!$G:$G,Month!CE$5,Raw!$E:$E,Month!$A33))))</f>
        <v>571</v>
      </c>
      <c r="CF33" s="58">
        <f>IF($B33="","",IF($C33="Region",SUMIFS(Raw!$H:$H,Raw!$A:$A,$B$4,Raw!$G:$G,Month!CF$5,Raw!#REF!,Month!$A33),IF($C33="Provider",SUMIFS(Raw!$H:$H,Raw!$A:$A,$B$4,Raw!$G:$G,Month!CF$5,Raw!$C:$C,Month!$A33),SUMIFS(Raw!$H:$H,Raw!$A:$A,$B$4,Raw!$G:$G,Month!CF$5,Raw!$E:$E,Month!$A33))))</f>
        <v>428</v>
      </c>
      <c r="CG33" s="58">
        <f>IF($B33="","",IF($C33="Region",SUMIFS(Raw!$H:$H,Raw!$A:$A,$B$4,Raw!$G:$G,Month!CG$5,Raw!#REF!,Month!$A33),IF($C33="Provider",SUMIFS(Raw!$H:$H,Raw!$A:$A,$B$4,Raw!$G:$G,Month!CG$5,Raw!$C:$C,Month!$A33),SUMIFS(Raw!$H:$H,Raw!$A:$A,$B$4,Raw!$G:$G,Month!CG$5,Raw!$E:$E,Month!$A33))))</f>
        <v>691</v>
      </c>
      <c r="CH33" s="58">
        <f>IF($B33="","",IF($C33="Region",SUMIFS(Raw!$H:$H,Raw!$A:$A,$B$4,Raw!$G:$G,Month!CH$5,Raw!#REF!,Month!$A33),IF($C33="Provider",SUMIFS(Raw!$H:$H,Raw!$A:$A,$B$4,Raw!$G:$G,Month!CH$5,Raw!$C:$C,Month!$A33),SUMIFS(Raw!$H:$H,Raw!$A:$A,$B$4,Raw!$G:$G,Month!CH$5,Raw!$E:$E,Month!$A33))))</f>
        <v>118</v>
      </c>
      <c r="CI33" s="58">
        <f>IF($B33="","",IF($C33="Region",SUMIFS(Raw!$H:$H,Raw!$A:$A,$B$4,Raw!$G:$G,Month!CI$5,Raw!#REF!,Month!$A33),IF($C33="Provider",SUMIFS(Raw!$H:$H,Raw!$A:$A,$B$4,Raw!$G:$G,Month!CI$5,Raw!$C:$C,Month!$A33),SUMIFS(Raw!$H:$H,Raw!$A:$A,$B$4,Raw!$G:$G,Month!CI$5,Raw!$E:$E,Month!$A33))))</f>
        <v>0</v>
      </c>
      <c r="CJ33" s="58">
        <f>IF($B33="","",IF($C33="Region",SUMIFS(Raw!$H:$H,Raw!$A:$A,$B$4,Raw!$G:$G,Month!CJ$5,Raw!#REF!,Month!$A33),IF($C33="Provider",SUMIFS(Raw!$H:$H,Raw!$A:$A,$B$4,Raw!$G:$G,Month!CJ$5,Raw!$C:$C,Month!$A33),SUMIFS(Raw!$H:$H,Raw!$A:$A,$B$4,Raw!$G:$G,Month!CJ$5,Raw!$E:$E,Month!$A33))))</f>
        <v>0</v>
      </c>
      <c r="CK33" s="58">
        <f>IF($B33="","",IF($C33="Region",SUMIFS(Raw!$H:$H,Raw!$A:$A,$B$4,Raw!$G:$G,Month!CK$5,Raw!#REF!,Month!$A33),IF($C33="Provider",SUMIFS(Raw!$H:$H,Raw!$A:$A,$B$4,Raw!$G:$G,Month!CK$5,Raw!$C:$C,Month!$A33),SUMIFS(Raw!$H:$H,Raw!$A:$A,$B$4,Raw!$G:$G,Month!CK$5,Raw!$E:$E,Month!$A33))))</f>
        <v>0</v>
      </c>
      <c r="CL33" s="58">
        <f>IF($B33="","",IF($C33="Region",SUMIFS(Raw!$H:$H,Raw!$A:$A,$B$4,Raw!$G:$G,Month!CL$5,Raw!#REF!,Month!$A33),IF($C33="Provider",SUMIFS(Raw!$H:$H,Raw!$A:$A,$B$4,Raw!$G:$G,Month!CL$5,Raw!$C:$C,Month!$A33),SUMIFS(Raw!$H:$H,Raw!$A:$A,$B$4,Raw!$G:$G,Month!CL$5,Raw!$E:$E,Month!$A33))))</f>
        <v>0</v>
      </c>
      <c r="CM33" s="58">
        <f>IF($B33="","",IF($C33="Region",SUMIFS(Raw!$H:$H,Raw!$A:$A,$B$4,Raw!$G:$G,Month!CM$5,Raw!#REF!,Month!$A33),IF($C33="Provider",SUMIFS(Raw!$H:$H,Raw!$A:$A,$B$4,Raw!$G:$G,Month!CM$5,Raw!$C:$C,Month!$A33),SUMIFS(Raw!$H:$H,Raw!$A:$A,$B$4,Raw!$G:$G,Month!CM$5,Raw!$E:$E,Month!$A33))))</f>
        <v>7</v>
      </c>
      <c r="CN33" s="58">
        <f>IF($B33="","",IF($C33="Region",SUMIFS(Raw!$H:$H,Raw!$A:$A,$B$4,Raw!$G:$G,Month!CN$5,Raw!#REF!,Month!$A33),IF($C33="Provider",SUMIFS(Raw!$H:$H,Raw!$A:$A,$B$4,Raw!$G:$G,Month!CN$5,Raw!$C:$C,Month!$A33),SUMIFS(Raw!$H:$H,Raw!$A:$A,$B$4,Raw!$G:$G,Month!CN$5,Raw!$E:$E,Month!$A33))))</f>
        <v>17</v>
      </c>
      <c r="CO33" s="58">
        <f>IF($B33="","",IF($C33="Region",SUMIFS(Raw!$H:$H,Raw!$A:$A,$B$4,Raw!$G:$G,Month!CO$5,Raw!#REF!,Month!$A33),IF($C33="Provider",SUMIFS(Raw!$H:$H,Raw!$A:$A,$B$4,Raw!$G:$G,Month!CO$5,Raw!$C:$C,Month!$A33),SUMIFS(Raw!$H:$H,Raw!$A:$A,$B$4,Raw!$G:$G,Month!CO$5,Raw!$E:$E,Month!$A33))))</f>
        <v>0</v>
      </c>
      <c r="CP33" s="58">
        <f>IF($B33="","",IF($C33="Region",SUMIFS(Raw!$H:$H,Raw!$A:$A,$B$4,Raw!$G:$G,Month!CP$5,Raw!#REF!,Month!$A33),IF($C33="Provider",SUMIFS(Raw!$H:$H,Raw!$A:$A,$B$4,Raw!$G:$G,Month!CP$5,Raw!$C:$C,Month!$A33),SUMIFS(Raw!$H:$H,Raw!$A:$A,$B$4,Raw!$G:$G,Month!CP$5,Raw!$E:$E,Month!$A33))))</f>
        <v>0</v>
      </c>
      <c r="CQ33" s="58">
        <f>IF($B33="","",IF($C33="Region",SUMIFS(Raw!$H:$H,Raw!$A:$A,$B$4,Raw!$G:$G,Month!CQ$5,Raw!#REF!,Month!$A33),IF($C33="Provider",SUMIFS(Raw!$H:$H,Raw!$A:$A,$B$4,Raw!$G:$G,Month!CQ$5,Raw!$C:$C,Month!$A33),SUMIFS(Raw!$H:$H,Raw!$A:$A,$B$4,Raw!$G:$G,Month!CQ$5,Raw!$E:$E,Month!$A33))))</f>
        <v>0</v>
      </c>
      <c r="CR33" s="58">
        <f>IF($B33="","",IF($C33="Region",SUMIFS(Raw!$H:$H,Raw!$A:$A,$B$4,Raw!$G:$G,Month!CR$5,Raw!#REF!,Month!$A33),IF($C33="Provider",SUMIFS(Raw!$H:$H,Raw!$A:$A,$B$4,Raw!$G:$G,Month!CR$5,Raw!$C:$C,Month!$A33),SUMIFS(Raw!$H:$H,Raw!$A:$A,$B$4,Raw!$G:$G,Month!CR$5,Raw!$E:$E,Month!$A33))))</f>
        <v>0</v>
      </c>
      <c r="CS33" s="58">
        <f>IF($B33="","",IF($C33="Region",SUMIFS(Raw!$H:$H,Raw!$A:$A,$B$4,Raw!$G:$G,Month!CS$5,Raw!#REF!,Month!$A33),IF($C33="Provider",SUMIFS(Raw!$H:$H,Raw!$A:$A,$B$4,Raw!$G:$G,Month!CS$5,Raw!$C:$C,Month!$A33),SUMIFS(Raw!$H:$H,Raw!$A:$A,$B$4,Raw!$G:$G,Month!CS$5,Raw!$E:$E,Month!$A33))))</f>
        <v>9</v>
      </c>
      <c r="CT33" s="58">
        <f>IF($B33="","",IF($C33="Region",SUMIFS(Raw!$H:$H,Raw!$A:$A,$B$4,Raw!$G:$G,Month!CT$5,Raw!#REF!,Month!$A33),IF($C33="Provider",SUMIFS(Raw!$H:$H,Raw!$A:$A,$B$4,Raw!$G:$G,Month!CT$5,Raw!$C:$C,Month!$A33),SUMIFS(Raw!$H:$H,Raw!$A:$A,$B$4,Raw!$G:$G,Month!CT$5,Raw!$E:$E,Month!$A33))))</f>
        <v>8</v>
      </c>
      <c r="CU33" s="58">
        <f>IF($B33="","",IF($C33="Region",SUMIFS(Raw!$H:$H,Raw!$A:$A,$B$4,Raw!$G:$G,Month!CU$5,Raw!#REF!,Month!$A33),IF($C33="Provider",SUMIFS(Raw!$H:$H,Raw!$A:$A,$B$4,Raw!$G:$G,Month!CU$5,Raw!$C:$C,Month!$A33),SUMIFS(Raw!$H:$H,Raw!$A:$A,$B$4,Raw!$G:$G,Month!CU$5,Raw!$E:$E,Month!$A33))))</f>
        <v>40</v>
      </c>
      <c r="CV33" s="58">
        <f>IF($B33="","",IF($C33="Region",SUMIFS(Raw!$H:$H,Raw!$A:$A,$B$4,Raw!$G:$G,Month!CV$5,Raw!#REF!,Month!$A33),IF($C33="Provider",SUMIFS(Raw!$H:$H,Raw!$A:$A,$B$4,Raw!$G:$G,Month!CV$5,Raw!$C:$C,Month!$A33),SUMIFS(Raw!$H:$H,Raw!$A:$A,$B$4,Raw!$G:$G,Month!CV$5,Raw!$E:$E,Month!$A33))))</f>
        <v>36</v>
      </c>
      <c r="CW33" s="58">
        <f>IF($B33="","",IF($C33="Region",SUMIFS(Raw!$H:$H,Raw!$A:$A,$B$4,Raw!$G:$G,Month!CW$5,Raw!#REF!,Month!$A33),IF($C33="Provider",SUMIFS(Raw!$H:$H,Raw!$A:$A,$B$4,Raw!$G:$G,Month!CW$5,Raw!$C:$C,Month!$A33),SUMIFS(Raw!$H:$H,Raw!$A:$A,$B$4,Raw!$G:$G,Month!CW$5,Raw!$E:$E,Month!$A33))))</f>
        <v>316</v>
      </c>
      <c r="CX33" s="58">
        <f>IF($B33="","",IF($C33="Region",SUMIFS(Raw!$H:$H,Raw!$A:$A,$B$4,Raw!$G:$G,Month!CX$5,Raw!#REF!,Month!$A33),IF($C33="Provider",SUMIFS(Raw!$H:$H,Raw!$A:$A,$B$4,Raw!$G:$G,Month!CX$5,Raw!$C:$C,Month!$A33),SUMIFS(Raw!$H:$H,Raw!$A:$A,$B$4,Raw!$G:$G,Month!CX$5,Raw!$E:$E,Month!$A33))))</f>
        <v>268</v>
      </c>
      <c r="CY33" s="58">
        <f>IF($B33="","",IF($C33="Region",SUMIFS(Raw!$H:$H,Raw!$A:$A,$B$4,Raw!$G:$G,Month!CY$5,Raw!#REF!,Month!$A33),IF($C33="Provider",SUMIFS(Raw!$H:$H,Raw!$A:$A,$B$4,Raw!$G:$G,Month!CY$5,Raw!$C:$C,Month!$A33),SUMIFS(Raw!$H:$H,Raw!$A:$A,$B$4,Raw!$G:$G,Month!CY$5,Raw!$E:$E,Month!$A33))))</f>
        <v>26</v>
      </c>
      <c r="CZ33" s="58">
        <f>IF($B33="","",IF($C33="Region",SUMIFS(Raw!$H:$H,Raw!$A:$A,$B$4,Raw!$G:$G,Month!CZ$5,Raw!#REF!,Month!$A33),IF($C33="Provider",SUMIFS(Raw!$H:$H,Raw!$A:$A,$B$4,Raw!$G:$G,Month!CZ$5,Raw!$C:$C,Month!$A33),SUMIFS(Raw!$H:$H,Raw!$A:$A,$B$4,Raw!$G:$G,Month!CZ$5,Raw!$E:$E,Month!$A33))))</f>
        <v>12</v>
      </c>
      <c r="DA33" s="58">
        <f>IF($B33="","",IF($C33="Region",SUMIFS(Raw!$H:$H,Raw!$A:$A,$B$4,Raw!$G:$G,Month!DA$5,Raw!#REF!,Month!$A33),IF($C33="Provider",SUMIFS(Raw!$H:$H,Raw!$A:$A,$B$4,Raw!$G:$G,Month!DA$5,Raw!$C:$C,Month!$A33),SUMIFS(Raw!$H:$H,Raw!$A:$A,$B$4,Raw!$G:$G,Month!DA$5,Raw!$E:$E,Month!$A33))))</f>
        <v>51</v>
      </c>
      <c r="DB33" s="58">
        <f>IF($B33="","",IF($C33="Region",SUMIFS(Raw!$H:$H,Raw!$A:$A,$B$4,Raw!$G:$G,Month!DB$5,Raw!#REF!,Month!$A33),IF($C33="Provider",SUMIFS(Raw!$H:$H,Raw!$A:$A,$B$4,Raw!$G:$G,Month!DB$5,Raw!$C:$C,Month!$A33),SUMIFS(Raw!$H:$H,Raw!$A:$A,$B$4,Raw!$G:$G,Month!DB$5,Raw!$E:$E,Month!$A33))))</f>
        <v>0</v>
      </c>
      <c r="DC33" s="58">
        <f>IF($B33="","",IF($C33="Region",SUMIFS(Raw!$H:$H,Raw!$A:$A,$B$4,Raw!$G:$G,Month!DC$5,Raw!#REF!,Month!$A33),IF($C33="Provider",SUMIFS(Raw!$H:$H,Raw!$A:$A,$B$4,Raw!$G:$G,Month!DC$5,Raw!$C:$C,Month!$A33),SUMIFS(Raw!$H:$H,Raw!$A:$A,$B$4,Raw!$G:$G,Month!DC$5,Raw!$E:$E,Month!$A33))))</f>
        <v>2</v>
      </c>
      <c r="DD33" s="58">
        <f>IF($B33="","",IF($C33="Region",SUMIFS(Raw!$H:$H,Raw!$A:$A,$B$4,Raw!$G:$G,Month!DD$5,Raw!#REF!,Month!$A33),IF($C33="Provider",SUMIFS(Raw!$H:$H,Raw!$A:$A,$B$4,Raw!$G:$G,Month!DD$5,Raw!$C:$C,Month!$A33),SUMIFS(Raw!$H:$H,Raw!$A:$A,$B$4,Raw!$G:$G,Month!DD$5,Raw!$E:$E,Month!$A33))))</f>
        <v>2</v>
      </c>
      <c r="DE33" s="58">
        <f>IF($B33="","",IF($C33="Region",SUMIFS(Raw!$H:$H,Raw!$A:$A,$B$4,Raw!$G:$G,Month!DE$5,Raw!#REF!,Month!$A33),IF($C33="Provider",SUMIFS(Raw!$H:$H,Raw!$A:$A,$B$4,Raw!$G:$G,Month!DE$5,Raw!$C:$C,Month!$A33),SUMIFS(Raw!$H:$H,Raw!$A:$A,$B$4,Raw!$G:$G,Month!DE$5,Raw!$E:$E,Month!$A33))))</f>
        <v>19</v>
      </c>
      <c r="DF33" s="58">
        <f>IF($B33="","",IF($C33="Region",SUMIFS(Raw!$H:$H,Raw!$A:$A,$B$4,Raw!$G:$G,Month!DF$5,Raw!#REF!,Month!$A33),IF($C33="Provider",SUMIFS(Raw!$H:$H,Raw!$A:$A,$B$4,Raw!$G:$G,Month!DF$5,Raw!$C:$C,Month!$A33),SUMIFS(Raw!$H:$H,Raw!$A:$A,$B$4,Raw!$G:$G,Month!DF$5,Raw!$E:$E,Month!$A33))))</f>
        <v>2</v>
      </c>
      <c r="DG33" s="58">
        <f>IF($B33="","",IF($C33="Region",SUMIFS(Raw!$H:$H,Raw!$A:$A,$B$4,Raw!$G:$G,Month!DG$5,Raw!#REF!,Month!$A33),IF($C33="Provider",SUMIFS(Raw!$H:$H,Raw!$A:$A,$B$4,Raw!$G:$G,Month!DG$5,Raw!$C:$C,Month!$A33),SUMIFS(Raw!$H:$H,Raw!$A:$A,$B$4,Raw!$G:$G,Month!DG$5,Raw!$E:$E,Month!$A33))))</f>
        <v>0</v>
      </c>
      <c r="DH33" s="58">
        <f>IF($B33="","",IF($C33="Region",SUMIFS(Raw!$H:$H,Raw!$A:$A,$B$4,Raw!$G:$G,Month!DH$5,Raw!#REF!,Month!$A33),IF($C33="Provider",SUMIFS(Raw!$H:$H,Raw!$A:$A,$B$4,Raw!$G:$G,Month!DH$5,Raw!$C:$C,Month!$A33),SUMIFS(Raw!$H:$H,Raw!$A:$A,$B$4,Raw!$G:$G,Month!DH$5,Raw!$E:$E,Month!$A33))))</f>
        <v>0</v>
      </c>
      <c r="DI33" s="58">
        <f>IF($B33="","",IF($C33="Region",SUMIFS(Raw!$H:$H,Raw!$A:$A,$B$4,Raw!$G:$G,Month!DI$5,Raw!#REF!,Month!$A33),IF($C33="Provider",SUMIFS(Raw!$H:$H,Raw!$A:$A,$B$4,Raw!$G:$G,Month!DI$5,Raw!$C:$C,Month!$A33),SUMIFS(Raw!$H:$H,Raw!$A:$A,$B$4,Raw!$G:$G,Month!DI$5,Raw!$E:$E,Month!$A33))))</f>
        <v>24</v>
      </c>
      <c r="DJ33" s="58">
        <f>IF($B33="","",IF($C33="Region",SUMIFS(Raw!$H:$H,Raw!$A:$A,$B$4,Raw!$G:$G,Month!DJ$5,Raw!#REF!,Month!$A33),IF($C33="Provider",SUMIFS(Raw!$H:$H,Raw!$A:$A,$B$4,Raw!$G:$G,Month!DJ$5,Raw!$C:$C,Month!$A33),SUMIFS(Raw!$H:$H,Raw!$A:$A,$B$4,Raw!$G:$G,Month!DJ$5,Raw!$E:$E,Month!$A33))))</f>
        <v>2</v>
      </c>
      <c r="DK33" s="58">
        <f>IF($B33="","",IF($C33="Region",SUMIFS(Raw!$H:$H,Raw!$A:$A,$B$4,Raw!$G:$G,Month!DK$5,Raw!#REF!,Month!$A33),IF($C33="Provider",SUMIFS(Raw!$H:$H,Raw!$A:$A,$B$4,Raw!$G:$G,Month!DK$5,Raw!$C:$C,Month!$A33),SUMIFS(Raw!$H:$H,Raw!$A:$A,$B$4,Raw!$G:$G,Month!DK$5,Raw!$E:$E,Month!$A33))))</f>
        <v>0</v>
      </c>
      <c r="DL33" s="58">
        <f>IF($B33="","",IF($C33="Region",SUMIFS(Raw!$H:$H,Raw!$A:$A,$B$4,Raw!$G:$G,Month!DL$5,Raw!#REF!,Month!$A33),IF($C33="Provider",SUMIFS(Raw!$H:$H,Raw!$A:$A,$B$4,Raw!$G:$G,Month!DL$5,Raw!$C:$C,Month!$A33),SUMIFS(Raw!$H:$H,Raw!$A:$A,$B$4,Raw!$G:$G,Month!DL$5,Raw!$E:$E,Month!$A33))))</f>
        <v>0</v>
      </c>
      <c r="DM33" s="58">
        <f>IF($B33="","",IF($C33="Region",SUMIFS(Raw!$H:$H,Raw!$A:$A,$B$4,Raw!$G:$G,Month!DM$5,Raw!#REF!,Month!$A33),IF($C33="Provider",SUMIFS(Raw!$H:$H,Raw!$A:$A,$B$4,Raw!$G:$G,Month!DM$5,Raw!$C:$C,Month!$A33),SUMIFS(Raw!$H:$H,Raw!$A:$A,$B$4,Raw!$G:$G,Month!DM$5,Raw!$E:$E,Month!$A33))))</f>
        <v>0</v>
      </c>
      <c r="DN33" s="58">
        <f>IF($B33="","",IF($C33="Region",SUMIFS(Raw!$H:$H,Raw!$A:$A,$B$4,Raw!$G:$G,Month!DN$5,Raw!#REF!,Month!$A33),IF($C33="Provider",SUMIFS(Raw!$H:$H,Raw!$A:$A,$B$4,Raw!$G:$G,Month!DN$5,Raw!$C:$C,Month!$A33),SUMIFS(Raw!$H:$H,Raw!$A:$A,$B$4,Raw!$G:$G,Month!DN$5,Raw!$E:$E,Month!$A33))))</f>
        <v>0</v>
      </c>
    </row>
    <row r="34" spans="1:118" ht="14.5" x14ac:dyDescent="0.25">
      <c r="A34" s="5" t="str">
        <f>IF(Refs!A28="","",Refs!A28)</f>
        <v>NTP</v>
      </c>
      <c r="B34" s="23" t="str">
        <f>IF(Refs!B28="","",Refs!B28)</f>
        <v>PPG</v>
      </c>
      <c r="C34" s="13" t="str">
        <f>IF(Refs!D28="","",Refs!D28)</f>
        <v>Provider</v>
      </c>
      <c r="D34" s="58">
        <f>IF($B34="","",IF($C34="Region",SUMIFS(Raw!$H:$H,Raw!$A:$A,$B$4,Raw!$G:$G,Month!D$5,Raw!#REF!,Month!$A34),IF($C34="Provider",SUMIFS(Raw!$H:$H,Raw!$A:$A,$B$4,Raw!$G:$G,Month!D$5,Raw!$C:$C,Month!$A34),SUMIFS(Raw!$H:$H,Raw!$A:$A,$B$4,Raw!$G:$G,Month!D$5,Raw!$E:$E,Month!$A34))))</f>
        <v>79261</v>
      </c>
      <c r="E34" s="58">
        <f>IF($B34="","",IF($C34="Region",SUMIFS(Raw!$H:$H,Raw!$A:$A,$B$4,Raw!$G:$G,Month!E$5,Raw!#REF!,Month!$A34),IF($C34="Provider",SUMIFS(Raw!$H:$H,Raw!$A:$A,$B$4,Raw!$G:$G,Month!E$5,Raw!$C:$C,Month!$A34),SUMIFS(Raw!$H:$H,Raw!$A:$A,$B$4,Raw!$G:$G,Month!E$5,Raw!$E:$E,Month!$A34))))</f>
        <v>65519</v>
      </c>
      <c r="F34" s="58">
        <f>IF($B34="","",IF($C34="Region",SUMIFS(Raw!$H:$H,Raw!$A:$A,$B$4,Raw!$G:$G,Month!F$5,Raw!#REF!,Month!$A34),IF($C34="Provider",SUMIFS(Raw!$H:$H,Raw!$A:$A,$B$4,Raw!$G:$G,Month!F$5,Raw!$C:$C,Month!$A34),SUMIFS(Raw!$H:$H,Raw!$A:$A,$B$4,Raw!$G:$G,Month!F$5,Raw!$E:$E,Month!$A34))))</f>
        <v>74494</v>
      </c>
      <c r="G34" s="58">
        <f>IF($B34="","",IF($C34="Region",SUMIFS(Raw!$H:$H,Raw!$A:$A,$B$4,Raw!$G:$G,Month!G$5,Raw!#REF!,Month!$A34),IF($C34="Provider",SUMIFS(Raw!$H:$H,Raw!$A:$A,$B$4,Raw!$G:$G,Month!G$5,Raw!$C:$C,Month!$A34),SUMIFS(Raw!$H:$H,Raw!$A:$A,$B$4,Raw!$G:$G,Month!G$5,Raw!$E:$E,Month!$A34))))</f>
        <v>0</v>
      </c>
      <c r="H34" s="58">
        <f>IF($B34="","",IF($C34="Region",SUMIFS(Raw!$H:$H,Raw!$A:$A,$B$4,Raw!$G:$G,Month!H$5,Raw!#REF!,Month!$A34),IF($C34="Provider",SUMIFS(Raw!$H:$H,Raw!$A:$A,$B$4,Raw!$G:$G,Month!H$5,Raw!$C:$C,Month!$A34),SUMIFS(Raw!$H:$H,Raw!$A:$A,$B$4,Raw!$G:$G,Month!H$5,Raw!$E:$E,Month!$A34))))</f>
        <v>1339</v>
      </c>
      <c r="I34" s="58">
        <f>IF($B34="","",IF($C34="Region",SUMIFS(Raw!$H:$H,Raw!$A:$A,$B$4,Raw!$G:$G,Month!I$5,Raw!#REF!,Month!$A34),IF($C34="Provider",SUMIFS(Raw!$H:$H,Raw!$A:$A,$B$4,Raw!$G:$G,Month!I$5,Raw!$C:$C,Month!$A34),SUMIFS(Raw!$H:$H,Raw!$A:$A,$B$4,Raw!$G:$G,Month!I$5,Raw!$E:$E,Month!$A34))))</f>
        <v>249</v>
      </c>
      <c r="J34" s="58">
        <f>IF($B34="","",IF($C34="Region",SUMIFS(Raw!$H:$H,Raw!$A:$A,$B$4,Raw!$G:$G,Month!J$5,Raw!#REF!,Month!$A34),IF($C34="Provider",SUMIFS(Raw!$H:$H,Raw!$A:$A,$B$4,Raw!$G:$G,Month!J$5,Raw!$C:$C,Month!$A34),SUMIFS(Raw!$H:$H,Raw!$A:$A,$B$4,Raw!$G:$G,Month!J$5,Raw!$E:$E,Month!$A34))))</f>
        <v>51800</v>
      </c>
      <c r="K34" s="58">
        <f>IF($B34="","",IF($C34="Region",SUMIFS(Raw!$H:$H,Raw!$A:$A,$B$4,Raw!$G:$G,Month!K$5,Raw!#REF!,Month!$A34),IF($C34="Provider",SUMIFS(Raw!$H:$H,Raw!$A:$A,$B$4,Raw!$G:$G,Month!K$5,Raw!$C:$C,Month!$A34),SUMIFS(Raw!$H:$H,Raw!$A:$A,$B$4,Raw!$G:$G,Month!K$5,Raw!$E:$E,Month!$A34))))</f>
        <v>4767</v>
      </c>
      <c r="L34" s="58">
        <f>IF($B34="","",IF($C34="Region",SUMIFS(Raw!$H:$H,Raw!$A:$A,$B$4,Raw!$G:$G,Month!L$5,Raw!#REF!,Month!$A34),IF($C34="Provider",SUMIFS(Raw!$H:$H,Raw!$A:$A,$B$4,Raw!$G:$G,Month!L$5,Raw!$C:$C,Month!$A34),SUMIFS(Raw!$H:$H,Raw!$A:$A,$B$4,Raw!$G:$G,Month!L$5,Raw!$E:$E,Month!$A34))))</f>
        <v>1902</v>
      </c>
      <c r="M34" s="58">
        <f>IF($B34="","",IF($C34="Region",SUMIFS(Raw!$H:$H,Raw!$A:$A,$B$4,Raw!$G:$G,Month!M$5,Raw!#REF!,Month!$A34),IF($C34="Provider",SUMIFS(Raw!$H:$H,Raw!$A:$A,$B$4,Raw!$G:$G,Month!M$5,Raw!$C:$C,Month!$A34),SUMIFS(Raw!$H:$H,Raw!$A:$A,$B$4,Raw!$G:$G,Month!M$5,Raw!$E:$E,Month!$A34))))</f>
        <v>883</v>
      </c>
      <c r="N34" s="58">
        <f>IF($B34="","",IF($C34="Region",SUMIFS(Raw!$H:$H,Raw!$A:$A,$B$4,Raw!$G:$G,Month!N$5,Raw!#REF!,Month!$A34),IF($C34="Provider",SUMIFS(Raw!$H:$H,Raw!$A:$A,$B$4,Raw!$G:$G,Month!N$5,Raw!$C:$C,Month!$A34),SUMIFS(Raw!$H:$H,Raw!$A:$A,$B$4,Raw!$G:$G,Month!N$5,Raw!$E:$E,Month!$A34))))</f>
        <v>1982</v>
      </c>
      <c r="O34" s="58">
        <f>IF($B34="","",IF($C34="Region",SUMIFS(Raw!$H:$H,Raw!$A:$A,$B$4,Raw!$G:$G,Month!O$5,Raw!#REF!,Month!$A34),IF($C34="Provider",SUMIFS(Raw!$H:$H,Raw!$A:$A,$B$4,Raw!$G:$G,Month!O$5,Raw!$C:$C,Month!$A34),SUMIFS(Raw!$H:$H,Raw!$A:$A,$B$4,Raw!$G:$G,Month!O$5,Raw!$E:$E,Month!$A34))))</f>
        <v>5867220</v>
      </c>
      <c r="P34" s="201"/>
      <c r="Q34" s="201"/>
      <c r="R34" s="58">
        <f>IF($B34="","",IF($C34="Region",SUMIFS(Raw!$H:$H,Raw!$A:$A,$B$4,Raw!$G:$G,Month!R$5,Raw!#REF!,Month!$A34),IF($C34="Provider",SUMIFS(Raw!$H:$H,Raw!$A:$A,$B$4,Raw!$G:$G,Month!R$5,Raw!$C:$C,Month!$A34),SUMIFS(Raw!$H:$H,Raw!$A:$A,$B$4,Raw!$G:$G,Month!R$5,Raw!$E:$E,Month!$A34))))</f>
        <v>444076</v>
      </c>
      <c r="S34" s="58">
        <f>IF($B34="","",IF($C34="Region",SUMIFS(Raw!$H:$H,Raw!$A:$A,$B$4,Raw!$G:$G,Month!S$5,Raw!#REF!,Month!$A34),IF($C34="Provider",SUMIFS(Raw!$H:$H,Raw!$A:$A,$B$4,Raw!$G:$G,Month!S$5,Raw!$C:$C,Month!$A34),SUMIFS(Raw!$H:$H,Raw!$A:$A,$B$4,Raw!$G:$G,Month!S$5,Raw!$E:$E,Month!$A34))))</f>
        <v>25080</v>
      </c>
      <c r="T34" s="58">
        <f>IF($B34="","",IF($C34="Region",SUMIFS(Raw!$H:$H,Raw!$A:$A,$B$4,Raw!$G:$G,Month!T$5,Raw!#REF!,Month!$A34),IF($C34="Provider",SUMIFS(Raw!$H:$H,Raw!$A:$A,$B$4,Raw!$G:$G,Month!T$5,Raw!$C:$C,Month!$A34),SUMIFS(Raw!$H:$H,Raw!$A:$A,$B$4,Raw!$G:$G,Month!T$5,Raw!$E:$E,Month!$A34))))</f>
        <v>91836634</v>
      </c>
      <c r="U34" s="58">
        <f>IF($B34="","",IF($C34="Region",SUMIFS(Raw!$H:$H,Raw!$A:$A,$B$4,Raw!$G:$G,Month!U$5,Raw!#REF!,Month!$A34),IF($C34="Provider",SUMIFS(Raw!$H:$H,Raw!$A:$A,$B$4,Raw!$G:$G,Month!U$5,Raw!$C:$C,Month!$A34),SUMIFS(Raw!$H:$H,Raw!$A:$A,$B$4,Raw!$G:$G,Month!U$5,Raw!$E:$E,Month!$A34))))</f>
        <v>68836</v>
      </c>
      <c r="V34" s="58">
        <f>IF($B34="","",IF($C34="Region",SUMIFS(Raw!$H:$H,Raw!$A:$A,$B$4,Raw!$G:$G,Month!V$5,Raw!#REF!,Month!$A34),IF($C34="Provider",SUMIFS(Raw!$H:$H,Raw!$A:$A,$B$4,Raw!$G:$G,Month!V$5,Raw!$C:$C,Month!$A34),SUMIFS(Raw!$H:$H,Raw!$A:$A,$B$4,Raw!$G:$G,Month!V$5,Raw!$E:$E,Month!$A34))))</f>
        <v>427</v>
      </c>
      <c r="W34" s="58">
        <f>IF($B34="","",IF($C34="Region",SUMIFS(Raw!$H:$H,Raw!$A:$A,$B$4,Raw!$G:$G,Month!W$5,Raw!#REF!,Month!$A34),IF($C34="Provider",SUMIFS(Raw!$H:$H,Raw!$A:$A,$B$4,Raw!$G:$G,Month!W$5,Raw!$C:$C,Month!$A34),SUMIFS(Raw!$H:$H,Raw!$A:$A,$B$4,Raw!$G:$G,Month!W$5,Raw!$E:$E,Month!$A34))))</f>
        <v>30745</v>
      </c>
      <c r="X34" s="58">
        <f>IF($B34="","",IF($C34="Region",SUMIFS(Raw!$H:$H,Raw!$A:$A,$B$4,Raw!$G:$G,Month!X$5,Raw!#REF!,Month!$A34),IF($C34="Provider",SUMIFS(Raw!$H:$H,Raw!$A:$A,$B$4,Raw!$G:$G,Month!X$5,Raw!$C:$C,Month!$A34),SUMIFS(Raw!$H:$H,Raw!$A:$A,$B$4,Raw!$G:$G,Month!X$5,Raw!$E:$E,Month!$A34))))</f>
        <v>19333</v>
      </c>
      <c r="Y34" s="58">
        <f>IF($B34="","",IF($C34="Region",SUMIFS(Raw!$H:$H,Raw!$A:$A,$B$4,Raw!$G:$G,Month!Y$5,Raw!#REF!,Month!$A34),IF($C34="Provider",SUMIFS(Raw!$H:$H,Raw!$A:$A,$B$4,Raw!$G:$G,Month!Y$5,Raw!$C:$C,Month!$A34),SUMIFS(Raw!$H:$H,Raw!$A:$A,$B$4,Raw!$G:$G,Month!Y$5,Raw!$E:$E,Month!$A34))))</f>
        <v>18331</v>
      </c>
      <c r="Z34" s="58">
        <f>IF($B34="","",IF($C34="Region",SUMIFS(Raw!$H:$H,Raw!$A:$A,$B$4,Raw!$G:$G,Month!Z$5,Raw!#REF!,Month!$A34),IF($C34="Provider",SUMIFS(Raw!$H:$H,Raw!$A:$A,$B$4,Raw!$G:$G,Month!Z$5,Raw!$C:$C,Month!$A34),SUMIFS(Raw!$H:$H,Raw!$A:$A,$B$4,Raw!$G:$G,Month!Z$5,Raw!$E:$E,Month!$A34))))</f>
        <v>0</v>
      </c>
      <c r="AA34" s="58">
        <f>IF($B34="","",IF($C34="Region",SUMIFS(Raw!$H:$H,Raw!$A:$A,$B$4,Raw!$G:$G,Month!AA$5,Raw!#REF!,Month!$A34),IF($C34="Provider",SUMIFS(Raw!$H:$H,Raw!$A:$A,$B$4,Raw!$G:$G,Month!AA$5,Raw!$C:$C,Month!$A34),SUMIFS(Raw!$H:$H,Raw!$A:$A,$B$4,Raw!$G:$G,Month!AA$5,Raw!$E:$E,Month!$A34))))</f>
        <v>37664</v>
      </c>
      <c r="AB34" s="58">
        <f>IF($B34="","",IF($C34="Region",SUMIFS(Raw!$H:$H,Raw!$A:$A,$B$4,Raw!$G:$G,Month!AB$5,Raw!#REF!,Month!$A34),IF($C34="Provider",SUMIFS(Raw!$H:$H,Raw!$A:$A,$B$4,Raw!$G:$G,Month!AB$5,Raw!$C:$C,Month!$A34),SUMIFS(Raw!$H:$H,Raw!$A:$A,$B$4,Raw!$G:$G,Month!AB$5,Raw!$E:$E,Month!$A34))))</f>
        <v>9972</v>
      </c>
      <c r="AC34" s="58">
        <f>IF($B34="","",IF($C34="Region",SUMIFS(Raw!$H:$H,Raw!$A:$A,$B$4,Raw!$G:$G,Month!AC$5,Raw!#REF!,Month!$A34),IF($C34="Provider",SUMIFS(Raw!$H:$H,Raw!$A:$A,$B$4,Raw!$G:$G,Month!AC$5,Raw!$C:$C,Month!$A34),SUMIFS(Raw!$H:$H,Raw!$A:$A,$B$4,Raw!$G:$G,Month!AC$5,Raw!$E:$E,Month!$A34))))</f>
        <v>0</v>
      </c>
      <c r="AD34" s="58">
        <f>IF($B34="","",IF($C34="Region",SUMIFS(Raw!$H:$H,Raw!$A:$A,$B$4,Raw!$G:$G,Month!AD$5,Raw!#REF!,Month!$A34),IF($C34="Provider",SUMIFS(Raw!$H:$H,Raw!$A:$A,$B$4,Raw!$G:$G,Month!AD$5,Raw!$C:$C,Month!$A34),SUMIFS(Raw!$H:$H,Raw!$A:$A,$B$4,Raw!$G:$G,Month!AD$5,Raw!$E:$E,Month!$A34))))</f>
        <v>78</v>
      </c>
      <c r="AE34" s="58">
        <f>IF($B34="","",IF($C34="Region",SUMIFS(Raw!$H:$H,Raw!$A:$A,$B$4,Raw!$G:$G,Month!AE$5,Raw!#REF!,Month!$A34),IF($C34="Provider",SUMIFS(Raw!$H:$H,Raw!$A:$A,$B$4,Raw!$G:$G,Month!AE$5,Raw!$C:$C,Month!$A34),SUMIFS(Raw!$H:$H,Raw!$A:$A,$B$4,Raw!$G:$G,Month!AE$5,Raw!$E:$E,Month!$A34))))</f>
        <v>2063</v>
      </c>
      <c r="AF34" s="58">
        <f>IF($B34="","",IF($C34="Region",SUMIFS(Raw!$H:$H,Raw!$A:$A,$B$4,Raw!$G:$G,Month!AF$5,Raw!#REF!,Month!$A34),IF($C34="Provider",SUMIFS(Raw!$H:$H,Raw!$A:$A,$B$4,Raw!$G:$G,Month!AF$5,Raw!$C:$C,Month!$A34),SUMIFS(Raw!$H:$H,Raw!$A:$A,$B$4,Raw!$G:$G,Month!AF$5,Raw!$E:$E,Month!$A34))))</f>
        <v>0</v>
      </c>
      <c r="AG34" s="58">
        <f>IF($B34="","",IF($C34="Region",SUMIFS(Raw!$H:$H,Raw!$A:$A,$B$4,Raw!$G:$G,Month!AG$5,Raw!#REF!,Month!$A34),IF($C34="Provider",SUMIFS(Raw!$H:$H,Raw!$A:$A,$B$4,Raw!$G:$G,Month!AG$5,Raw!$C:$C,Month!$A34),SUMIFS(Raw!$H:$H,Raw!$A:$A,$B$4,Raw!$G:$G,Month!AG$5,Raw!$E:$E,Month!$A34))))</f>
        <v>1908</v>
      </c>
      <c r="AH34" s="58">
        <f>IF($B34="","",IF($C34="Region",SUMIFS(Raw!$H:$H,Raw!$A:$A,$B$4,Raw!$G:$G,Month!AH$5,Raw!#REF!,Month!$A34),IF($C34="Provider",SUMIFS(Raw!$H:$H,Raw!$A:$A,$B$4,Raw!$G:$G,Month!AH$5,Raw!$C:$C,Month!$A34),SUMIFS(Raw!$H:$H,Raw!$A:$A,$B$4,Raw!$G:$G,Month!AH$5,Raw!$E:$E,Month!$A34))))</f>
        <v>816</v>
      </c>
      <c r="AI34" s="58">
        <f>IF($B34="","",IF($C34="Region",SUMIFS(Raw!$H:$H,Raw!$A:$A,$B$4,Raw!$G:$G,Month!AI$5,Raw!#REF!,Month!$A34),IF($C34="Provider",SUMIFS(Raw!$H:$H,Raw!$A:$A,$B$4,Raw!$G:$G,Month!AI$5,Raw!$C:$C,Month!$A34),SUMIFS(Raw!$H:$H,Raw!$A:$A,$B$4,Raw!$G:$G,Month!AI$5,Raw!$E:$E,Month!$A34))))</f>
        <v>22827</v>
      </c>
      <c r="AJ34" s="58">
        <f>IF($B34="","",IF($C34="Region",SUMIFS(Raw!$H:$H,Raw!$A:$A,$B$4,Raw!$G:$G,Month!AJ$5,Raw!#REF!,Month!$A34),IF($C34="Provider",SUMIFS(Raw!$H:$H,Raw!$A:$A,$B$4,Raw!$G:$G,Month!AJ$5,Raw!$C:$C,Month!$A34),SUMIFS(Raw!$H:$H,Raw!$A:$A,$B$4,Raw!$G:$G,Month!AJ$5,Raw!$E:$E,Month!$A34))))</f>
        <v>482</v>
      </c>
      <c r="AK34" s="58">
        <f>IF($B34="","",IF($C34="Region",SUMIFS(Raw!$H:$H,Raw!$A:$A,$B$4,Raw!$G:$G,Month!AK$5,Raw!#REF!,Month!$A34),IF($C34="Provider",SUMIFS(Raw!$H:$H,Raw!$A:$A,$B$4,Raw!$G:$G,Month!AK$5,Raw!$C:$C,Month!$A34),SUMIFS(Raw!$H:$H,Raw!$A:$A,$B$4,Raw!$G:$G,Month!AK$5,Raw!$E:$E,Month!$A34))))</f>
        <v>223</v>
      </c>
      <c r="AL34" s="58">
        <f>IF($B34="","",IF($C34="Region",SUMIFS(Raw!$H:$H,Raw!$A:$A,$B$4,Raw!$G:$G,Month!AL$5,Raw!#REF!,Month!$A34),IF($C34="Provider",SUMIFS(Raw!$H:$H,Raw!$A:$A,$B$4,Raw!$G:$G,Month!AL$5,Raw!$C:$C,Month!$A34),SUMIFS(Raw!$H:$H,Raw!$A:$A,$B$4,Raw!$G:$G,Month!AL$5,Raw!$E:$E,Month!$A34))))</f>
        <v>0</v>
      </c>
      <c r="AM34" s="58">
        <f>IF($B34="","",IF($C34="Region",SUMIFS(Raw!$H:$H,Raw!$A:$A,$B$4,Raw!$G:$G,Month!AM$5,Raw!#REF!,Month!$A34),IF($C34="Provider",SUMIFS(Raw!$H:$H,Raw!$A:$A,$B$4,Raw!$G:$G,Month!AM$5,Raw!$C:$C,Month!$A34),SUMIFS(Raw!$H:$H,Raw!$A:$A,$B$4,Raw!$G:$G,Month!AM$5,Raw!$E:$E,Month!$A34))))</f>
        <v>19699</v>
      </c>
      <c r="AN34" s="58">
        <f>IF($B34="","",IF($C34="Region",SUMIFS(Raw!$H:$H,Raw!$A:$A,$B$4,Raw!$G:$G,Month!AN$5,Raw!#REF!,Month!$A34),IF($C34="Provider",SUMIFS(Raw!$H:$H,Raw!$A:$A,$B$4,Raw!$G:$G,Month!AN$5,Raw!$C:$C,Month!$A34),SUMIFS(Raw!$H:$H,Raw!$A:$A,$B$4,Raw!$G:$G,Month!AN$5,Raw!$E:$E,Month!$A34))))</f>
        <v>10544</v>
      </c>
      <c r="AO34" s="58">
        <f>IF($B34="","",IF($C34="Region",SUMIFS(Raw!$H:$H,Raw!$A:$A,$B$4,Raw!$G:$G,Month!AO$5,Raw!#REF!,Month!$A34),IF($C34="Provider",SUMIFS(Raw!$H:$H,Raw!$A:$A,$B$4,Raw!$G:$G,Month!AO$5,Raw!$C:$C,Month!$A34),SUMIFS(Raw!$H:$H,Raw!$A:$A,$B$4,Raw!$G:$G,Month!AO$5,Raw!$E:$E,Month!$A34))))</f>
        <v>993</v>
      </c>
      <c r="AP34" s="58">
        <f>IF($B34="","",IF($C34="Region",SUMIFS(Raw!$H:$H,Raw!$A:$A,$B$4,Raw!$G:$G,Month!AP$5,Raw!#REF!,Month!$A34),IF($C34="Provider",SUMIFS(Raw!$H:$H,Raw!$A:$A,$B$4,Raw!$G:$G,Month!AP$5,Raw!$C:$C,Month!$A34),SUMIFS(Raw!$H:$H,Raw!$A:$A,$B$4,Raw!$G:$G,Month!AP$5,Raw!$E:$E,Month!$A34))))</f>
        <v>45</v>
      </c>
      <c r="AQ34" s="58">
        <f>IF($B34="","",IF($C34="Region",SUMIFS(Raw!$H:$H,Raw!$A:$A,$B$4,Raw!$G:$G,Month!AQ$5,Raw!#REF!,Month!$A34),IF($C34="Provider",SUMIFS(Raw!$H:$H,Raw!$A:$A,$B$4,Raw!$G:$G,Month!AQ$5,Raw!$C:$C,Month!$A34),SUMIFS(Raw!$H:$H,Raw!$A:$A,$B$4,Raw!$G:$G,Month!AQ$5,Raw!$E:$E,Month!$A34))))</f>
        <v>2073</v>
      </c>
      <c r="AR34" s="58">
        <f>IF($B34="","",IF($C34="Region",SUMIFS(Raw!$H:$H,Raw!$A:$A,$B$4,Raw!$G:$G,Month!AR$5,Raw!#REF!,Month!$A34),IF($C34="Provider",SUMIFS(Raw!$H:$H,Raw!$A:$A,$B$4,Raw!$G:$G,Month!AR$5,Raw!$C:$C,Month!$A34),SUMIFS(Raw!$H:$H,Raw!$A:$A,$B$4,Raw!$G:$G,Month!AR$5,Raw!$E:$E,Month!$A34))))</f>
        <v>771</v>
      </c>
      <c r="AS34" s="58">
        <f>IF($B34="","",IF($C34="Region",SUMIFS(Raw!$H:$H,Raw!$A:$A,$B$4,Raw!$G:$G,Month!AS$5,Raw!#REF!,Month!$A34),IF($C34="Provider",SUMIFS(Raw!$H:$H,Raw!$A:$A,$B$4,Raw!$G:$G,Month!AS$5,Raw!$C:$C,Month!$A34),SUMIFS(Raw!$H:$H,Raw!$A:$A,$B$4,Raw!$G:$G,Month!AS$5,Raw!$E:$E,Month!$A34))))</f>
        <v>14793</v>
      </c>
      <c r="AT34" s="58">
        <f>IF($B34="","",IF($C34="Region",SUMIFS(Raw!$H:$H,Raw!$A:$A,$B$4,Raw!$G:$G,Month!AT$5,Raw!#REF!,Month!$A34),IF($C34="Provider",SUMIFS(Raw!$H:$H,Raw!$A:$A,$B$4,Raw!$G:$G,Month!AT$5,Raw!$C:$C,Month!$A34),SUMIFS(Raw!$H:$H,Raw!$A:$A,$B$4,Raw!$G:$G,Month!AT$5,Raw!$E:$E,Month!$A34))))</f>
        <v>67233</v>
      </c>
      <c r="AU34" s="58">
        <f>IF($B34="","",IF($C34="Region",SUMIFS(Raw!$H:$H,Raw!$A:$A,$B$4,Raw!$G:$G,Month!AU$5,Raw!#REF!,Month!$A34),IF($C34="Provider",SUMIFS(Raw!$H:$H,Raw!$A:$A,$B$4,Raw!$G:$G,Month!AU$5,Raw!$C:$C,Month!$A34),SUMIFS(Raw!$H:$H,Raw!$A:$A,$B$4,Raw!$G:$G,Month!AU$5,Raw!$E:$E,Month!$A34))))</f>
        <v>10654</v>
      </c>
      <c r="AV34" s="58">
        <f>IF($B34="","",IF($C34="Region",SUMIFS(Raw!$H:$H,Raw!$A:$A,$B$4,Raw!$G:$G,Month!AV$5,Raw!#REF!,Month!$A34),IF($C34="Provider",SUMIFS(Raw!$H:$H,Raw!$A:$A,$B$4,Raw!$G:$G,Month!AV$5,Raw!$C:$C,Month!$A34),SUMIFS(Raw!$H:$H,Raw!$A:$A,$B$4,Raw!$G:$G,Month!AV$5,Raw!$E:$E,Month!$A34))))</f>
        <v>8905</v>
      </c>
      <c r="AW34" s="58">
        <f>IF($B34="","",IF($C34="Region",SUMIFS(Raw!$H:$H,Raw!$A:$A,$B$4,Raw!$G:$G,Month!AW$5,Raw!#REF!,Month!$A34),IF($C34="Provider",SUMIFS(Raw!$H:$H,Raw!$A:$A,$B$4,Raw!$G:$G,Month!AW$5,Raw!$C:$C,Month!$A34),SUMIFS(Raw!$H:$H,Raw!$A:$A,$B$4,Raw!$G:$G,Month!AW$5,Raw!$E:$E,Month!$A34))))</f>
        <v>6604</v>
      </c>
      <c r="AX34" s="58">
        <f>IF($B34="","",IF($C34="Region",SUMIFS(Raw!$H:$H,Raw!$A:$A,$B$4,Raw!$G:$G,Month!AX$5,Raw!#REF!,Month!$A34),IF($C34="Provider",SUMIFS(Raw!$H:$H,Raw!$A:$A,$B$4,Raw!$G:$G,Month!AX$5,Raw!$C:$C,Month!$A34),SUMIFS(Raw!$H:$H,Raw!$A:$A,$B$4,Raw!$G:$G,Month!AX$5,Raw!$E:$E,Month!$A34))))</f>
        <v>3</v>
      </c>
      <c r="AY34" s="58">
        <f>IF($B34="","",IF($C34="Region",SUMIFS(Raw!$H:$H,Raw!$A:$A,$B$4,Raw!$G:$G,Month!AY$5,Raw!#REF!,Month!$A34),IF($C34="Provider",SUMIFS(Raw!$H:$H,Raw!$A:$A,$B$4,Raw!$G:$G,Month!AY$5,Raw!$C:$C,Month!$A34),SUMIFS(Raw!$H:$H,Raw!$A:$A,$B$4,Raw!$G:$G,Month!AY$5,Raw!$E:$E,Month!$A34))))</f>
        <v>24413</v>
      </c>
      <c r="AZ34" s="58">
        <f>IF($B34="","",IF($C34="Region",SUMIFS(Raw!$H:$H,Raw!$A:$A,$B$4,Raw!$G:$G,Month!AZ$5,Raw!#REF!,Month!$A34),IF($C34="Provider",SUMIFS(Raw!$H:$H,Raw!$A:$A,$B$4,Raw!$G:$G,Month!AZ$5,Raw!$C:$C,Month!$A34),SUMIFS(Raw!$H:$H,Raw!$A:$A,$B$4,Raw!$G:$G,Month!AZ$5,Raw!$E:$E,Month!$A34))))</f>
        <v>15</v>
      </c>
      <c r="BA34" s="58">
        <f>IF($B34="","",IF($C34="Region",SUMIFS(Raw!$H:$H,Raw!$A:$A,$B$4,Raw!$G:$G,Month!BA$5,Raw!#REF!,Month!$A34),IF($C34="Provider",SUMIFS(Raw!$H:$H,Raw!$A:$A,$B$4,Raw!$G:$G,Month!BA$5,Raw!$C:$C,Month!$A34),SUMIFS(Raw!$H:$H,Raw!$A:$A,$B$4,Raw!$G:$G,Month!BA$5,Raw!$E:$E,Month!$A34))))</f>
        <v>7493</v>
      </c>
      <c r="BB34" s="58">
        <f>IF($B34="","",IF($C34="Region",SUMIFS(Raw!$H:$H,Raw!$A:$A,$B$4,Raw!$G:$G,Month!BB$5,Raw!#REF!,Month!$A34),IF($C34="Provider",SUMIFS(Raw!$H:$H,Raw!$A:$A,$B$4,Raw!$G:$G,Month!BB$5,Raw!$C:$C,Month!$A34),SUMIFS(Raw!$H:$H,Raw!$A:$A,$B$4,Raw!$G:$G,Month!BB$5,Raw!$E:$E,Month!$A34))))</f>
        <v>480</v>
      </c>
      <c r="BC34" s="58">
        <f>IF($B34="","",IF($C34="Region",SUMIFS(Raw!$H:$H,Raw!$A:$A,$B$4,Raw!$G:$G,Month!BC$5,Raw!#REF!,Month!$A34),IF($C34="Provider",SUMIFS(Raw!$H:$H,Raw!$A:$A,$B$4,Raw!$G:$G,Month!BC$5,Raw!$C:$C,Month!$A34),SUMIFS(Raw!$H:$H,Raw!$A:$A,$B$4,Raw!$G:$G,Month!BC$5,Raw!$E:$E,Month!$A34))))</f>
        <v>4139</v>
      </c>
      <c r="BD34" s="58">
        <f>IF($B34="","",IF($C34="Region",SUMIFS(Raw!$H:$H,Raw!$A:$A,$B$4,Raw!$G:$G,Month!BD$5,Raw!#REF!,Month!$A34),IF($C34="Provider",SUMIFS(Raw!$H:$H,Raw!$A:$A,$B$4,Raw!$G:$G,Month!BD$5,Raw!$C:$C,Month!$A34),SUMIFS(Raw!$H:$H,Raw!$A:$A,$B$4,Raw!$G:$G,Month!BD$5,Raw!$E:$E,Month!$A34))))</f>
        <v>222</v>
      </c>
      <c r="BE34" s="58">
        <f>IF($B34="","",IF($C34="Region",SUMIFS(Raw!$H:$H,Raw!$A:$A,$B$4,Raw!$G:$G,Month!BE$5,Raw!#REF!,Month!$A34),IF($C34="Provider",SUMIFS(Raw!$H:$H,Raw!$A:$A,$B$4,Raw!$G:$G,Month!BE$5,Raw!$C:$C,Month!$A34),SUMIFS(Raw!$H:$H,Raw!$A:$A,$B$4,Raw!$G:$G,Month!BE$5,Raw!$E:$E,Month!$A34))))</f>
        <v>1517</v>
      </c>
      <c r="BF34" s="58">
        <f>IF($B34="","",IF($C34="Region",SUMIFS(Raw!$H:$H,Raw!$A:$A,$B$4,Raw!$G:$G,Month!BF$5,Raw!#REF!,Month!$A34),IF($C34="Provider",SUMIFS(Raw!$H:$H,Raw!$A:$A,$B$4,Raw!$G:$G,Month!BF$5,Raw!$C:$C,Month!$A34),SUMIFS(Raw!$H:$H,Raw!$A:$A,$B$4,Raw!$G:$G,Month!BF$5,Raw!$E:$E,Month!$A34))))</f>
        <v>132</v>
      </c>
      <c r="BG34" s="58">
        <f>IF($B34="","",IF($C34="Region",SUMIFS(Raw!$H:$H,Raw!$A:$A,$B$4,Raw!$G:$G,Month!BG$5,Raw!#REF!,Month!$A34),IF($C34="Provider",SUMIFS(Raw!$H:$H,Raw!$A:$A,$B$4,Raw!$G:$G,Month!BG$5,Raw!$C:$C,Month!$A34),SUMIFS(Raw!$H:$H,Raw!$A:$A,$B$4,Raw!$G:$G,Month!BG$5,Raw!$E:$E,Month!$A34))))</f>
        <v>3493</v>
      </c>
      <c r="BH34" s="58">
        <f>IF($B34="","",IF($C34="Region",SUMIFS(Raw!$H:$H,Raw!$A:$A,$B$4,Raw!$G:$G,Month!BH$5,Raw!#REF!,Month!$A34),IF($C34="Provider",SUMIFS(Raw!$H:$H,Raw!$A:$A,$B$4,Raw!$G:$G,Month!BH$5,Raw!$C:$C,Month!$A34),SUMIFS(Raw!$H:$H,Raw!$A:$A,$B$4,Raw!$G:$G,Month!BH$5,Raw!$E:$E,Month!$A34))))</f>
        <v>2073</v>
      </c>
      <c r="BI34" s="58">
        <f>IF($B34="","",IF($C34="Region",SUMIFS(Raw!$H:$H,Raw!$A:$A,$B$4,Raw!$G:$G,Month!BI$5,Raw!#REF!,Month!$A34),IF($C34="Provider",SUMIFS(Raw!$H:$H,Raw!$A:$A,$B$4,Raw!$G:$G,Month!BI$5,Raw!$C:$C,Month!$A34),SUMIFS(Raw!$H:$H,Raw!$A:$A,$B$4,Raw!$G:$G,Month!BI$5,Raw!$E:$E,Month!$A34))))</f>
        <v>5767</v>
      </c>
      <c r="BJ34" s="58">
        <f>IF($B34="","",IF($C34="Region",SUMIFS(Raw!$H:$H,Raw!$A:$A,$B$4,Raw!$G:$G,Month!BJ$5,Raw!#REF!,Month!$A34),IF($C34="Provider",SUMIFS(Raw!$H:$H,Raw!$A:$A,$B$4,Raw!$G:$G,Month!BJ$5,Raw!$C:$C,Month!$A34),SUMIFS(Raw!$H:$H,Raw!$A:$A,$B$4,Raw!$G:$G,Month!BJ$5,Raw!$E:$E,Month!$A34))))</f>
        <v>7237</v>
      </c>
      <c r="BK34" s="58">
        <f>IF($B34="","",IF($C34="Region",SUMIFS(Raw!$H:$H,Raw!$A:$A,$B$4,Raw!$G:$G,Month!BK$5,Raw!#REF!,Month!$A34),IF($C34="Provider",SUMIFS(Raw!$H:$H,Raw!$A:$A,$B$4,Raw!$G:$G,Month!BK$5,Raw!$C:$C,Month!$A34),SUMIFS(Raw!$H:$H,Raw!$A:$A,$B$4,Raw!$G:$G,Month!BK$5,Raw!$E:$E,Month!$A34))))</f>
        <v>4925</v>
      </c>
      <c r="BL34" s="58">
        <f>IF($B34="","",IF($C34="Region",SUMIFS(Raw!$H:$H,Raw!$A:$A,$B$4,Raw!$G:$G,Month!BL$5,Raw!#REF!,Month!$A34),IF($C34="Provider",SUMIFS(Raw!$H:$H,Raw!$A:$A,$B$4,Raw!$G:$G,Month!BL$5,Raw!$C:$C,Month!$A34),SUMIFS(Raw!$H:$H,Raw!$A:$A,$B$4,Raw!$G:$G,Month!BL$5,Raw!$E:$E,Month!$A34))))</f>
        <v>4197</v>
      </c>
      <c r="BM34" s="58">
        <f>IF($B34="","",IF($C34="Region",SUMIFS(Raw!$H:$H,Raw!$A:$A,$B$4,Raw!$G:$G,Month!BM$5,Raw!#REF!,Month!$A34),IF($C34="Provider",SUMIFS(Raw!$H:$H,Raw!$A:$A,$B$4,Raw!$G:$G,Month!BM$5,Raw!$C:$C,Month!$A34),SUMIFS(Raw!$H:$H,Raw!$A:$A,$B$4,Raw!$G:$G,Month!BM$5,Raw!$E:$E,Month!$A34))))</f>
        <v>613</v>
      </c>
      <c r="BN34" s="58">
        <f>IF($B34="","",IF($C34="Region",SUMIFS(Raw!$H:$H,Raw!$A:$A,$B$4,Raw!$G:$G,Month!BN$5,Raw!#REF!,Month!$A34),IF($C34="Provider",SUMIFS(Raw!$H:$H,Raw!$A:$A,$B$4,Raw!$G:$G,Month!BN$5,Raw!$C:$C,Month!$A34),SUMIFS(Raw!$H:$H,Raw!$A:$A,$B$4,Raw!$G:$G,Month!BN$5,Raw!$E:$E,Month!$A34))))</f>
        <v>472</v>
      </c>
      <c r="BO34" s="58">
        <f>IF($B34="","",IF($C34="Region",SUMIFS(Raw!$H:$H,Raw!$A:$A,$B$4,Raw!$G:$G,Month!BO$5,Raw!#REF!,Month!$A34),IF($C34="Provider",SUMIFS(Raw!$H:$H,Raw!$A:$A,$B$4,Raw!$G:$G,Month!BO$5,Raw!$C:$C,Month!$A34),SUMIFS(Raw!$H:$H,Raw!$A:$A,$B$4,Raw!$G:$G,Month!BO$5,Raw!$E:$E,Month!$A34))))</f>
        <v>3757</v>
      </c>
      <c r="BP34" s="58">
        <f>IF($B34="","",IF($C34="Region",SUMIFS(Raw!$H:$H,Raw!$A:$A,$B$4,Raw!$G:$G,Month!BP$5,Raw!#REF!,Month!$A34),IF($C34="Provider",SUMIFS(Raw!$H:$H,Raw!$A:$A,$B$4,Raw!$G:$G,Month!BP$5,Raw!$C:$C,Month!$A34),SUMIFS(Raw!$H:$H,Raw!$A:$A,$B$4,Raw!$G:$G,Month!BP$5,Raw!$E:$E,Month!$A34))))</f>
        <v>4984814</v>
      </c>
      <c r="BQ34" s="58">
        <f>IF($B34="","",IF($C34="Region",SUMIFS(Raw!$H:$H,Raw!$A:$A,$B$4,Raw!$G:$G,Month!BQ$5,Raw!#REF!,Month!$A34),IF($C34="Provider",SUMIFS(Raw!$H:$H,Raw!$A:$A,$B$4,Raw!$G:$G,Month!BQ$5,Raw!$C:$C,Month!$A34),SUMIFS(Raw!$H:$H,Raw!$A:$A,$B$4,Raw!$G:$G,Month!BQ$5,Raw!$E:$E,Month!$A34))))</f>
        <v>7387</v>
      </c>
      <c r="BR34" s="58">
        <f>IF($B34="","",IF($C34="Region",SUMIFS(Raw!$H:$H,Raw!$A:$A,$B$4,Raw!$G:$G,Month!BR$5,Raw!#REF!,Month!$A34),IF($C34="Provider",SUMIFS(Raw!$H:$H,Raw!$A:$A,$B$4,Raw!$G:$G,Month!BR$5,Raw!$C:$C,Month!$A34),SUMIFS(Raw!$H:$H,Raw!$A:$A,$B$4,Raw!$G:$G,Month!BR$5,Raw!$E:$E,Month!$A34))))</f>
        <v>3987</v>
      </c>
      <c r="BS34" s="58">
        <f>IF($B34="","",IF($C34="Region",SUMIFS(Raw!$H:$H,Raw!$A:$A,$B$4,Raw!$G:$G,Month!BS$5,Raw!#REF!,Month!$A34),IF($C34="Provider",SUMIFS(Raw!$H:$H,Raw!$A:$A,$B$4,Raw!$G:$G,Month!BS$5,Raw!$C:$C,Month!$A34),SUMIFS(Raw!$H:$H,Raw!$A:$A,$B$4,Raw!$G:$G,Month!BS$5,Raw!$E:$E,Month!$A34))))</f>
        <v>383</v>
      </c>
      <c r="BT34" s="58">
        <f>IF($B34="","",IF($C34="Region",SUMIFS(Raw!$H:$H,Raw!$A:$A,$B$4,Raw!$G:$G,Month!BT$5,Raw!#REF!,Month!$A34),IF($C34="Provider",SUMIFS(Raw!$H:$H,Raw!$A:$A,$B$4,Raw!$G:$G,Month!BT$5,Raw!$C:$C,Month!$A34),SUMIFS(Raw!$H:$H,Raw!$A:$A,$B$4,Raw!$G:$G,Month!BT$5,Raw!$E:$E,Month!$A34))))</f>
        <v>1582</v>
      </c>
      <c r="BU34" s="58">
        <f>IF($B34="","",IF($C34="Region",SUMIFS(Raw!$H:$H,Raw!$A:$A,$B$4,Raw!$G:$G,Month!BU$5,Raw!#REF!,Month!$A34),IF($C34="Provider",SUMIFS(Raw!$H:$H,Raw!$A:$A,$B$4,Raw!$G:$G,Month!BU$5,Raw!$C:$C,Month!$A34),SUMIFS(Raw!$H:$H,Raw!$A:$A,$B$4,Raw!$G:$G,Month!BU$5,Raw!$E:$E,Month!$A34))))</f>
        <v>5034509</v>
      </c>
      <c r="BV34" s="58">
        <f>IF($B34="","",IF($C34="Region",SUMIFS(Raw!$H:$H,Raw!$A:$A,$B$4,Raw!$G:$G,Month!BV$5,Raw!#REF!,Month!$A34),IF($C34="Provider",SUMIFS(Raw!$H:$H,Raw!$A:$A,$B$4,Raw!$G:$G,Month!BV$5,Raw!$C:$C,Month!$A34),SUMIFS(Raw!$H:$H,Raw!$A:$A,$B$4,Raw!$G:$G,Month!BV$5,Raw!$E:$E,Month!$A34))))</f>
        <v>0</v>
      </c>
      <c r="BW34" s="58">
        <f>IF($B34="","",IF($C34="Region",SUMIFS(Raw!$H:$H,Raw!$A:$A,$B$4,Raw!$G:$G,Month!BW$5,Raw!#REF!,Month!$A34),IF($C34="Provider",SUMIFS(Raw!$H:$H,Raw!$A:$A,$B$4,Raw!$G:$G,Month!BW$5,Raw!$C:$C,Month!$A34),SUMIFS(Raw!$H:$H,Raw!$A:$A,$B$4,Raw!$G:$G,Month!BW$5,Raw!$E:$E,Month!$A34))))</f>
        <v>52584</v>
      </c>
      <c r="BX34" s="58">
        <f>IF($B34="","",IF($C34="Region",SUMIFS(Raw!$H:$H,Raw!$A:$A,$B$4,Raw!$G:$G,Month!BX$5,Raw!#REF!,Month!$A34),IF($C34="Provider",SUMIFS(Raw!$H:$H,Raw!$A:$A,$B$4,Raw!$G:$G,Month!BX$5,Raw!$C:$C,Month!$A34),SUMIFS(Raw!$H:$H,Raw!$A:$A,$B$4,Raw!$G:$G,Month!BX$5,Raw!$E:$E,Month!$A34))))</f>
        <v>138</v>
      </c>
      <c r="BY34" s="58">
        <f>IF($B34="","",IF($C34="Region",SUMIFS(Raw!$H:$H,Raw!$A:$A,$B$4,Raw!$G:$G,Month!BY$5,Raw!#REF!,Month!$A34),IF($C34="Provider",SUMIFS(Raw!$H:$H,Raw!$A:$A,$B$4,Raw!$G:$G,Month!BY$5,Raw!$C:$C,Month!$A34),SUMIFS(Raw!$H:$H,Raw!$A:$A,$B$4,Raw!$G:$G,Month!BY$5,Raw!$E:$E,Month!$A34))))</f>
        <v>36576</v>
      </c>
      <c r="BZ34" s="58">
        <f>IF($B34="","",IF($C34="Region",SUMIFS(Raw!$H:$H,Raw!$A:$A,$B$4,Raw!$G:$G,Month!BZ$5,Raw!#REF!,Month!$A34),IF($C34="Provider",SUMIFS(Raw!$H:$H,Raw!$A:$A,$B$4,Raw!$G:$G,Month!BZ$5,Raw!$C:$C,Month!$A34),SUMIFS(Raw!$H:$H,Raw!$A:$A,$B$4,Raw!$G:$G,Month!BZ$5,Raw!$E:$E,Month!$A34))))</f>
        <v>6929</v>
      </c>
      <c r="CA34" s="58">
        <f>IF($B34="","",IF($C34="Region",SUMIFS(Raw!$H:$H,Raw!$A:$A,$B$4,Raw!$G:$G,Month!CA$5,Raw!#REF!,Month!$A34),IF($C34="Provider",SUMIFS(Raw!$H:$H,Raw!$A:$A,$B$4,Raw!$G:$G,Month!CA$5,Raw!$C:$C,Month!$A34),SUMIFS(Raw!$H:$H,Raw!$A:$A,$B$4,Raw!$G:$G,Month!CA$5,Raw!$E:$E,Month!$A34))))</f>
        <v>7957</v>
      </c>
      <c r="CB34" s="58">
        <f>IF($B34="","",IF($C34="Region",SUMIFS(Raw!$H:$H,Raw!$A:$A,$B$4,Raw!$G:$G,Month!CB$5,Raw!#REF!,Month!$A34),IF($C34="Provider",SUMIFS(Raw!$H:$H,Raw!$A:$A,$B$4,Raw!$G:$G,Month!CB$5,Raw!$C:$C,Month!$A34),SUMIFS(Raw!$H:$H,Raw!$A:$A,$B$4,Raw!$G:$G,Month!CB$5,Raw!$E:$E,Month!$A34))))</f>
        <v>3552</v>
      </c>
      <c r="CC34" s="58">
        <f>IF($B34="","",IF($C34="Region",SUMIFS(Raw!$H:$H,Raw!$A:$A,$B$4,Raw!$G:$G,Month!CC$5,Raw!#REF!,Month!$A34),IF($C34="Provider",SUMIFS(Raw!$H:$H,Raw!$A:$A,$B$4,Raw!$G:$G,Month!CC$5,Raw!$C:$C,Month!$A34),SUMIFS(Raw!$H:$H,Raw!$A:$A,$B$4,Raw!$G:$G,Month!CC$5,Raw!$E:$E,Month!$A34))))</f>
        <v>20806</v>
      </c>
      <c r="CD34" s="58">
        <f>IF($B34="","",IF($C34="Region",SUMIFS(Raw!$H:$H,Raw!$A:$A,$B$4,Raw!$G:$G,Month!CD$5,Raw!#REF!,Month!$A34),IF($C34="Provider",SUMIFS(Raw!$H:$H,Raw!$A:$A,$B$4,Raw!$G:$G,Month!CD$5,Raw!$C:$C,Month!$A34),SUMIFS(Raw!$H:$H,Raw!$A:$A,$B$4,Raw!$G:$G,Month!CD$5,Raw!$E:$E,Month!$A34))))</f>
        <v>621</v>
      </c>
      <c r="CE34" s="58">
        <f>IF($B34="","",IF($C34="Region",SUMIFS(Raw!$H:$H,Raw!$A:$A,$B$4,Raw!$G:$G,Month!CE$5,Raw!#REF!,Month!$A34),IF($C34="Provider",SUMIFS(Raw!$H:$H,Raw!$A:$A,$B$4,Raw!$G:$G,Month!CE$5,Raw!$C:$C,Month!$A34),SUMIFS(Raw!$H:$H,Raw!$A:$A,$B$4,Raw!$G:$G,Month!CE$5,Raw!$E:$E,Month!$A34))))</f>
        <v>1385</v>
      </c>
      <c r="CF34" s="58">
        <f>IF($B34="","",IF($C34="Region",SUMIFS(Raw!$H:$H,Raw!$A:$A,$B$4,Raw!$G:$G,Month!CF$5,Raw!#REF!,Month!$A34),IF($C34="Provider",SUMIFS(Raw!$H:$H,Raw!$A:$A,$B$4,Raw!$G:$G,Month!CF$5,Raw!$C:$C,Month!$A34),SUMIFS(Raw!$H:$H,Raw!$A:$A,$B$4,Raw!$G:$G,Month!CF$5,Raw!$E:$E,Month!$A34))))</f>
        <v>533</v>
      </c>
      <c r="CG34" s="58">
        <f>IF($B34="","",IF($C34="Region",SUMIFS(Raw!$H:$H,Raw!$A:$A,$B$4,Raw!$G:$G,Month!CG$5,Raw!#REF!,Month!$A34),IF($C34="Provider",SUMIFS(Raw!$H:$H,Raw!$A:$A,$B$4,Raw!$G:$G,Month!CG$5,Raw!$C:$C,Month!$A34),SUMIFS(Raw!$H:$H,Raw!$A:$A,$B$4,Raw!$G:$G,Month!CG$5,Raw!$E:$E,Month!$A34))))</f>
        <v>6895</v>
      </c>
      <c r="CH34" s="58">
        <f>IF($B34="","",IF($C34="Region",SUMIFS(Raw!$H:$H,Raw!$A:$A,$B$4,Raw!$G:$G,Month!CH$5,Raw!#REF!,Month!$A34),IF($C34="Provider",SUMIFS(Raw!$H:$H,Raw!$A:$A,$B$4,Raw!$G:$G,Month!CH$5,Raw!$C:$C,Month!$A34),SUMIFS(Raw!$H:$H,Raw!$A:$A,$B$4,Raw!$G:$G,Month!CH$5,Raw!$E:$E,Month!$A34))))</f>
        <v>2221</v>
      </c>
      <c r="CI34" s="58">
        <f>IF($B34="","",IF($C34="Region",SUMIFS(Raw!$H:$H,Raw!$A:$A,$B$4,Raw!$G:$G,Month!CI$5,Raw!#REF!,Month!$A34),IF($C34="Provider",SUMIFS(Raw!$H:$H,Raw!$A:$A,$B$4,Raw!$G:$G,Month!CI$5,Raw!$C:$C,Month!$A34),SUMIFS(Raw!$H:$H,Raw!$A:$A,$B$4,Raw!$G:$G,Month!CI$5,Raw!$E:$E,Month!$A34))))</f>
        <v>2</v>
      </c>
      <c r="CJ34" s="58">
        <f>IF($B34="","",IF($C34="Region",SUMIFS(Raw!$H:$H,Raw!$A:$A,$B$4,Raw!$G:$G,Month!CJ$5,Raw!#REF!,Month!$A34),IF($C34="Provider",SUMIFS(Raw!$H:$H,Raw!$A:$A,$B$4,Raw!$G:$G,Month!CJ$5,Raw!$C:$C,Month!$A34),SUMIFS(Raw!$H:$H,Raw!$A:$A,$B$4,Raw!$G:$G,Month!CJ$5,Raw!$E:$E,Month!$A34))))</f>
        <v>0</v>
      </c>
      <c r="CK34" s="58">
        <f>IF($B34="","",IF($C34="Region",SUMIFS(Raw!$H:$H,Raw!$A:$A,$B$4,Raw!$G:$G,Month!CK$5,Raw!#REF!,Month!$A34),IF($C34="Provider",SUMIFS(Raw!$H:$H,Raw!$A:$A,$B$4,Raw!$G:$G,Month!CK$5,Raw!$C:$C,Month!$A34),SUMIFS(Raw!$H:$H,Raw!$A:$A,$B$4,Raw!$G:$G,Month!CK$5,Raw!$E:$E,Month!$A34))))</f>
        <v>0</v>
      </c>
      <c r="CL34" s="58">
        <f>IF($B34="","",IF($C34="Region",SUMIFS(Raw!$H:$H,Raw!$A:$A,$B$4,Raw!$G:$G,Month!CL$5,Raw!#REF!,Month!$A34),IF($C34="Provider",SUMIFS(Raw!$H:$H,Raw!$A:$A,$B$4,Raw!$G:$G,Month!CL$5,Raw!$C:$C,Month!$A34),SUMIFS(Raw!$H:$H,Raw!$A:$A,$B$4,Raw!$G:$G,Month!CL$5,Raw!$E:$E,Month!$A34))))</f>
        <v>0</v>
      </c>
      <c r="CM34" s="58">
        <f>IF($B34="","",IF($C34="Region",SUMIFS(Raw!$H:$H,Raw!$A:$A,$B$4,Raw!$G:$G,Month!CM$5,Raw!#REF!,Month!$A34),IF($C34="Provider",SUMIFS(Raw!$H:$H,Raw!$A:$A,$B$4,Raw!$G:$G,Month!CM$5,Raw!$C:$C,Month!$A34),SUMIFS(Raw!$H:$H,Raw!$A:$A,$B$4,Raw!$G:$G,Month!CM$5,Raw!$E:$E,Month!$A34))))</f>
        <v>0</v>
      </c>
      <c r="CN34" s="58">
        <f>IF($B34="","",IF($C34="Region",SUMIFS(Raw!$H:$H,Raw!$A:$A,$B$4,Raw!$G:$G,Month!CN$5,Raw!#REF!,Month!$A34),IF($C34="Provider",SUMIFS(Raw!$H:$H,Raw!$A:$A,$B$4,Raw!$G:$G,Month!CN$5,Raw!$C:$C,Month!$A34),SUMIFS(Raw!$H:$H,Raw!$A:$A,$B$4,Raw!$G:$G,Month!CN$5,Raw!$E:$E,Month!$A34))))</f>
        <v>70</v>
      </c>
      <c r="CO34" s="58">
        <f>IF($B34="","",IF($C34="Region",SUMIFS(Raw!$H:$H,Raw!$A:$A,$B$4,Raw!$G:$G,Month!CO$5,Raw!#REF!,Month!$A34),IF($C34="Provider",SUMIFS(Raw!$H:$H,Raw!$A:$A,$B$4,Raw!$G:$G,Month!CO$5,Raw!$C:$C,Month!$A34),SUMIFS(Raw!$H:$H,Raw!$A:$A,$B$4,Raw!$G:$G,Month!CO$5,Raw!$E:$E,Month!$A34))))</f>
        <v>1332</v>
      </c>
      <c r="CP34" s="58">
        <f>IF($B34="","",IF($C34="Region",SUMIFS(Raw!$H:$H,Raw!$A:$A,$B$4,Raw!$G:$G,Month!CP$5,Raw!#REF!,Month!$A34),IF($C34="Provider",SUMIFS(Raw!$H:$H,Raw!$A:$A,$B$4,Raw!$G:$G,Month!CP$5,Raw!$C:$C,Month!$A34),SUMIFS(Raw!$H:$H,Raw!$A:$A,$B$4,Raw!$G:$G,Month!CP$5,Raw!$E:$E,Month!$A34))))</f>
        <v>0</v>
      </c>
      <c r="CQ34" s="58">
        <f>IF($B34="","",IF($C34="Region",SUMIFS(Raw!$H:$H,Raw!$A:$A,$B$4,Raw!$G:$G,Month!CQ$5,Raw!#REF!,Month!$A34),IF($C34="Provider",SUMIFS(Raw!$H:$H,Raw!$A:$A,$B$4,Raw!$G:$G,Month!CQ$5,Raw!$C:$C,Month!$A34),SUMIFS(Raw!$H:$H,Raw!$A:$A,$B$4,Raw!$G:$G,Month!CQ$5,Raw!$E:$E,Month!$A34))))</f>
        <v>200</v>
      </c>
      <c r="CR34" s="58">
        <f>IF($B34="","",IF($C34="Region",SUMIFS(Raw!$H:$H,Raw!$A:$A,$B$4,Raw!$G:$G,Month!CR$5,Raw!#REF!,Month!$A34),IF($C34="Provider",SUMIFS(Raw!$H:$H,Raw!$A:$A,$B$4,Raw!$G:$G,Month!CR$5,Raw!$C:$C,Month!$A34),SUMIFS(Raw!$H:$H,Raw!$A:$A,$B$4,Raw!$G:$G,Month!CR$5,Raw!$E:$E,Month!$A34))))</f>
        <v>0</v>
      </c>
      <c r="CS34" s="58">
        <f>IF($B34="","",IF($C34="Region",SUMIFS(Raw!$H:$H,Raw!$A:$A,$B$4,Raw!$G:$G,Month!CS$5,Raw!#REF!,Month!$A34),IF($C34="Provider",SUMIFS(Raw!$H:$H,Raw!$A:$A,$B$4,Raw!$G:$G,Month!CS$5,Raw!$C:$C,Month!$A34),SUMIFS(Raw!$H:$H,Raw!$A:$A,$B$4,Raw!$G:$G,Month!CS$5,Raw!$E:$E,Month!$A34))))</f>
        <v>695</v>
      </c>
      <c r="CT34" s="58">
        <f>IF($B34="","",IF($C34="Region",SUMIFS(Raw!$H:$H,Raw!$A:$A,$B$4,Raw!$G:$G,Month!CT$5,Raw!#REF!,Month!$A34),IF($C34="Provider",SUMIFS(Raw!$H:$H,Raw!$A:$A,$B$4,Raw!$G:$G,Month!CT$5,Raw!$C:$C,Month!$A34),SUMIFS(Raw!$H:$H,Raw!$A:$A,$B$4,Raw!$G:$G,Month!CT$5,Raw!$E:$E,Month!$A34))))</f>
        <v>462</v>
      </c>
      <c r="CU34" s="58">
        <f>IF($B34="","",IF($C34="Region",SUMIFS(Raw!$H:$H,Raw!$A:$A,$B$4,Raw!$G:$G,Month!CU$5,Raw!#REF!,Month!$A34),IF($C34="Provider",SUMIFS(Raw!$H:$H,Raw!$A:$A,$B$4,Raw!$G:$G,Month!CU$5,Raw!$C:$C,Month!$A34),SUMIFS(Raw!$H:$H,Raw!$A:$A,$B$4,Raw!$G:$G,Month!CU$5,Raw!$E:$E,Month!$A34))))</f>
        <v>3259</v>
      </c>
      <c r="CV34" s="58">
        <f>IF($B34="","",IF($C34="Region",SUMIFS(Raw!$H:$H,Raw!$A:$A,$B$4,Raw!$G:$G,Month!CV$5,Raw!#REF!,Month!$A34),IF($C34="Provider",SUMIFS(Raw!$H:$H,Raw!$A:$A,$B$4,Raw!$G:$G,Month!CV$5,Raw!$C:$C,Month!$A34),SUMIFS(Raw!$H:$H,Raw!$A:$A,$B$4,Raw!$G:$G,Month!CV$5,Raw!$E:$E,Month!$A34))))</f>
        <v>2883</v>
      </c>
      <c r="CW34" s="58">
        <f>IF($B34="","",IF($C34="Region",SUMIFS(Raw!$H:$H,Raw!$A:$A,$B$4,Raw!$G:$G,Month!CW$5,Raw!#REF!,Month!$A34),IF($C34="Provider",SUMIFS(Raw!$H:$H,Raw!$A:$A,$B$4,Raw!$G:$G,Month!CW$5,Raw!$C:$C,Month!$A34),SUMIFS(Raw!$H:$H,Raw!$A:$A,$B$4,Raw!$G:$G,Month!CW$5,Raw!$E:$E,Month!$A34))))</f>
        <v>5</v>
      </c>
      <c r="CX34" s="58">
        <f>IF($B34="","",IF($C34="Region",SUMIFS(Raw!$H:$H,Raw!$A:$A,$B$4,Raw!$G:$G,Month!CX$5,Raw!#REF!,Month!$A34),IF($C34="Provider",SUMIFS(Raw!$H:$H,Raw!$A:$A,$B$4,Raw!$G:$G,Month!CX$5,Raw!$C:$C,Month!$A34),SUMIFS(Raw!$H:$H,Raw!$A:$A,$B$4,Raw!$G:$G,Month!CX$5,Raw!$E:$E,Month!$A34))))</f>
        <v>4</v>
      </c>
      <c r="CY34" s="58">
        <f>IF($B34="","",IF($C34="Region",SUMIFS(Raw!$H:$H,Raw!$A:$A,$B$4,Raw!$G:$G,Month!CY$5,Raw!#REF!,Month!$A34),IF($C34="Provider",SUMIFS(Raw!$H:$H,Raw!$A:$A,$B$4,Raw!$G:$G,Month!CY$5,Raw!$C:$C,Month!$A34),SUMIFS(Raw!$H:$H,Raw!$A:$A,$B$4,Raw!$G:$G,Month!CY$5,Raw!$E:$E,Month!$A34))))</f>
        <v>1</v>
      </c>
      <c r="CZ34" s="58">
        <f>IF($B34="","",IF($C34="Region",SUMIFS(Raw!$H:$H,Raw!$A:$A,$B$4,Raw!$G:$G,Month!CZ$5,Raw!#REF!,Month!$A34),IF($C34="Provider",SUMIFS(Raw!$H:$H,Raw!$A:$A,$B$4,Raw!$G:$G,Month!CZ$5,Raw!$C:$C,Month!$A34),SUMIFS(Raw!$H:$H,Raw!$A:$A,$B$4,Raw!$G:$G,Month!CZ$5,Raw!$E:$E,Month!$A34))))</f>
        <v>0</v>
      </c>
      <c r="DA34" s="58">
        <f>IF($B34="","",IF($C34="Region",SUMIFS(Raw!$H:$H,Raw!$A:$A,$B$4,Raw!$G:$G,Month!DA$5,Raw!#REF!,Month!$A34),IF($C34="Provider",SUMIFS(Raw!$H:$H,Raw!$A:$A,$B$4,Raw!$G:$G,Month!DA$5,Raw!$C:$C,Month!$A34),SUMIFS(Raw!$H:$H,Raw!$A:$A,$B$4,Raw!$G:$G,Month!DA$5,Raw!$E:$E,Month!$A34))))</f>
        <v>0</v>
      </c>
      <c r="DB34" s="58">
        <f>IF($B34="","",IF($C34="Region",SUMIFS(Raw!$H:$H,Raw!$A:$A,$B$4,Raw!$G:$G,Month!DB$5,Raw!#REF!,Month!$A34),IF($C34="Provider",SUMIFS(Raw!$H:$H,Raw!$A:$A,$B$4,Raw!$G:$G,Month!DB$5,Raw!$C:$C,Month!$A34),SUMIFS(Raw!$H:$H,Raw!$A:$A,$B$4,Raw!$G:$G,Month!DB$5,Raw!$E:$E,Month!$A34))))</f>
        <v>0</v>
      </c>
      <c r="DC34" s="58">
        <f>IF($B34="","",IF($C34="Region",SUMIFS(Raw!$H:$H,Raw!$A:$A,$B$4,Raw!$G:$G,Month!DC$5,Raw!#REF!,Month!$A34),IF($C34="Provider",SUMIFS(Raw!$H:$H,Raw!$A:$A,$B$4,Raw!$G:$G,Month!DC$5,Raw!$C:$C,Month!$A34),SUMIFS(Raw!$H:$H,Raw!$A:$A,$B$4,Raw!$G:$G,Month!DC$5,Raw!$E:$E,Month!$A34))))</f>
        <v>0</v>
      </c>
      <c r="DD34" s="58">
        <f>IF($B34="","",IF($C34="Region",SUMIFS(Raw!$H:$H,Raw!$A:$A,$B$4,Raw!$G:$G,Month!DD$5,Raw!#REF!,Month!$A34),IF($C34="Provider",SUMIFS(Raw!$H:$H,Raw!$A:$A,$B$4,Raw!$G:$G,Month!DD$5,Raw!$C:$C,Month!$A34),SUMIFS(Raw!$H:$H,Raw!$A:$A,$B$4,Raw!$G:$G,Month!DD$5,Raw!$E:$E,Month!$A34))))</f>
        <v>0</v>
      </c>
      <c r="DE34" s="58">
        <f>IF($B34="","",IF($C34="Region",SUMIFS(Raw!$H:$H,Raw!$A:$A,$B$4,Raw!$G:$G,Month!DE$5,Raw!#REF!,Month!$A34),IF($C34="Provider",SUMIFS(Raw!$H:$H,Raw!$A:$A,$B$4,Raw!$G:$G,Month!DE$5,Raw!$C:$C,Month!$A34),SUMIFS(Raw!$H:$H,Raw!$A:$A,$B$4,Raw!$G:$G,Month!DE$5,Raw!$E:$E,Month!$A34))))</f>
        <v>0</v>
      </c>
      <c r="DF34" s="58">
        <f>IF($B34="","",IF($C34="Region",SUMIFS(Raw!$H:$H,Raw!$A:$A,$B$4,Raw!$G:$G,Month!DF$5,Raw!#REF!,Month!$A34),IF($C34="Provider",SUMIFS(Raw!$H:$H,Raw!$A:$A,$B$4,Raw!$G:$G,Month!DF$5,Raw!$C:$C,Month!$A34),SUMIFS(Raw!$H:$H,Raw!$A:$A,$B$4,Raw!$G:$G,Month!DF$5,Raw!$E:$E,Month!$A34))))</f>
        <v>0</v>
      </c>
      <c r="DG34" s="58">
        <f>IF($B34="","",IF($C34="Region",SUMIFS(Raw!$H:$H,Raw!$A:$A,$B$4,Raw!$G:$G,Month!DG$5,Raw!#REF!,Month!$A34),IF($C34="Provider",SUMIFS(Raw!$H:$H,Raw!$A:$A,$B$4,Raw!$G:$G,Month!DG$5,Raw!$C:$C,Month!$A34),SUMIFS(Raw!$H:$H,Raw!$A:$A,$B$4,Raw!$G:$G,Month!DG$5,Raw!$E:$E,Month!$A34))))</f>
        <v>0</v>
      </c>
      <c r="DH34" s="58">
        <f>IF($B34="","",IF($C34="Region",SUMIFS(Raw!$H:$H,Raw!$A:$A,$B$4,Raw!$G:$G,Month!DH$5,Raw!#REF!,Month!$A34),IF($C34="Provider",SUMIFS(Raw!$H:$H,Raw!$A:$A,$B$4,Raw!$G:$G,Month!DH$5,Raw!$C:$C,Month!$A34),SUMIFS(Raw!$H:$H,Raw!$A:$A,$B$4,Raw!$G:$G,Month!DH$5,Raw!$E:$E,Month!$A34))))</f>
        <v>0</v>
      </c>
      <c r="DI34" s="58">
        <f>IF($B34="","",IF($C34="Region",SUMIFS(Raw!$H:$H,Raw!$A:$A,$B$4,Raw!$G:$G,Month!DI$5,Raw!#REF!,Month!$A34),IF($C34="Provider",SUMIFS(Raw!$H:$H,Raw!$A:$A,$B$4,Raw!$G:$G,Month!DI$5,Raw!$C:$C,Month!$A34),SUMIFS(Raw!$H:$H,Raw!$A:$A,$B$4,Raw!$G:$G,Month!DI$5,Raw!$E:$E,Month!$A34))))</f>
        <v>164</v>
      </c>
      <c r="DJ34" s="58">
        <f>IF($B34="","",IF($C34="Region",SUMIFS(Raw!$H:$H,Raw!$A:$A,$B$4,Raw!$G:$G,Month!DJ$5,Raw!#REF!,Month!$A34),IF($C34="Provider",SUMIFS(Raw!$H:$H,Raw!$A:$A,$B$4,Raw!$G:$G,Month!DJ$5,Raw!$C:$C,Month!$A34),SUMIFS(Raw!$H:$H,Raw!$A:$A,$B$4,Raw!$G:$G,Month!DJ$5,Raw!$E:$E,Month!$A34))))</f>
        <v>147</v>
      </c>
      <c r="DK34" s="58">
        <f>IF($B34="","",IF($C34="Region",SUMIFS(Raw!$H:$H,Raw!$A:$A,$B$4,Raw!$G:$G,Month!DK$5,Raw!#REF!,Month!$A34),IF($C34="Provider",SUMIFS(Raw!$H:$H,Raw!$A:$A,$B$4,Raw!$G:$G,Month!DK$5,Raw!$C:$C,Month!$A34),SUMIFS(Raw!$H:$H,Raw!$A:$A,$B$4,Raw!$G:$G,Month!DK$5,Raw!$E:$E,Month!$A34))))</f>
        <v>4</v>
      </c>
      <c r="DL34" s="58">
        <f>IF($B34="","",IF($C34="Region",SUMIFS(Raw!$H:$H,Raw!$A:$A,$B$4,Raw!$G:$G,Month!DL$5,Raw!#REF!,Month!$A34),IF($C34="Provider",SUMIFS(Raw!$H:$H,Raw!$A:$A,$B$4,Raw!$G:$G,Month!DL$5,Raw!$C:$C,Month!$A34),SUMIFS(Raw!$H:$H,Raw!$A:$A,$B$4,Raw!$G:$G,Month!DL$5,Raw!$E:$E,Month!$A34))))</f>
        <v>1</v>
      </c>
      <c r="DM34" s="58">
        <f>IF($B34="","",IF($C34="Region",SUMIFS(Raw!$H:$H,Raw!$A:$A,$B$4,Raw!$G:$G,Month!DM$5,Raw!#REF!,Month!$A34),IF($C34="Provider",SUMIFS(Raw!$H:$H,Raw!$A:$A,$B$4,Raw!$G:$G,Month!DM$5,Raw!$C:$C,Month!$A34),SUMIFS(Raw!$H:$H,Raw!$A:$A,$B$4,Raw!$G:$G,Month!DM$5,Raw!$E:$E,Month!$A34))))</f>
        <v>0</v>
      </c>
      <c r="DN34" s="58">
        <f>IF($B34="","",IF($C34="Region",SUMIFS(Raw!$H:$H,Raw!$A:$A,$B$4,Raw!$G:$G,Month!DN$5,Raw!#REF!,Month!$A34),IF($C34="Provider",SUMIFS(Raw!$H:$H,Raw!$A:$A,$B$4,Raw!$G:$G,Month!DN$5,Raw!$C:$C,Month!$A34),SUMIFS(Raw!$H:$H,Raw!$A:$A,$B$4,Raw!$G:$G,Month!DN$5,Raw!$E:$E,Month!$A34))))</f>
        <v>0</v>
      </c>
    </row>
    <row r="35" spans="1:118" ht="14.5" x14ac:dyDescent="0.25">
      <c r="A35" s="5" t="str">
        <f>IF(Refs!A29="","",Refs!A29)</f>
        <v>RYE</v>
      </c>
      <c r="B35" s="23" t="str">
        <f>IF(Refs!B29="","",Refs!B29)</f>
        <v>SCAS</v>
      </c>
      <c r="C35" s="13" t="str">
        <f>IF(Refs!D29="","",Refs!D29)</f>
        <v>Provider</v>
      </c>
      <c r="D35" s="58">
        <f>IF($B35="","",IF($C35="Region",SUMIFS(Raw!$H:$H,Raw!$A:$A,$B$4,Raw!$G:$G,Month!D$5,Raw!#REF!,Month!$A35),IF($C35="Provider",SUMIFS(Raw!$H:$H,Raw!$A:$A,$B$4,Raw!$G:$G,Month!D$5,Raw!$C:$C,Month!$A35),SUMIFS(Raw!$H:$H,Raw!$A:$A,$B$4,Raw!$G:$G,Month!D$5,Raw!$E:$E,Month!$A35))))</f>
        <v>150576</v>
      </c>
      <c r="E35" s="58">
        <f>IF($B35="","",IF($C35="Region",SUMIFS(Raw!$H:$H,Raw!$A:$A,$B$4,Raw!$G:$G,Month!E$5,Raw!#REF!,Month!$A35),IF($C35="Provider",SUMIFS(Raw!$H:$H,Raw!$A:$A,$B$4,Raw!$G:$G,Month!E$5,Raw!$C:$C,Month!$A35),SUMIFS(Raw!$H:$H,Raw!$A:$A,$B$4,Raw!$G:$G,Month!E$5,Raw!$E:$E,Month!$A35))))</f>
        <v>0</v>
      </c>
      <c r="F35" s="58">
        <f>IF($B35="","",IF($C35="Region",SUMIFS(Raw!$H:$H,Raw!$A:$A,$B$4,Raw!$G:$G,Month!F$5,Raw!#REF!,Month!$A35),IF($C35="Provider",SUMIFS(Raw!$H:$H,Raw!$A:$A,$B$4,Raw!$G:$G,Month!F$5,Raw!$C:$C,Month!$A35),SUMIFS(Raw!$H:$H,Raw!$A:$A,$B$4,Raw!$G:$G,Month!F$5,Raw!$E:$E,Month!$A35))))</f>
        <v>139229</v>
      </c>
      <c r="G35" s="58">
        <f>IF($B35="","",IF($C35="Region",SUMIFS(Raw!$H:$H,Raw!$A:$A,$B$4,Raw!$G:$G,Month!G$5,Raw!#REF!,Month!$A35),IF($C35="Provider",SUMIFS(Raw!$H:$H,Raw!$A:$A,$B$4,Raw!$G:$G,Month!G$5,Raw!$C:$C,Month!$A35),SUMIFS(Raw!$H:$H,Raw!$A:$A,$B$4,Raw!$G:$G,Month!G$5,Raw!$E:$E,Month!$A35))))</f>
        <v>1654</v>
      </c>
      <c r="H35" s="58">
        <f>IF($B35="","",IF($C35="Region",SUMIFS(Raw!$H:$H,Raw!$A:$A,$B$4,Raw!$G:$G,Month!H$5,Raw!#REF!,Month!$A35),IF($C35="Provider",SUMIFS(Raw!$H:$H,Raw!$A:$A,$B$4,Raw!$G:$G,Month!H$5,Raw!$C:$C,Month!$A35),SUMIFS(Raw!$H:$H,Raw!$A:$A,$B$4,Raw!$G:$G,Month!H$5,Raw!$E:$E,Month!$A35))))</f>
        <v>0</v>
      </c>
      <c r="I35" s="58">
        <f>IF($B35="","",IF($C35="Region",SUMIFS(Raw!$H:$H,Raw!$A:$A,$B$4,Raw!$G:$G,Month!I$5,Raw!#REF!,Month!$A35),IF($C35="Provider",SUMIFS(Raw!$H:$H,Raw!$A:$A,$B$4,Raw!$G:$G,Month!I$5,Raw!$C:$C,Month!$A35),SUMIFS(Raw!$H:$H,Raw!$A:$A,$B$4,Raw!$G:$G,Month!I$5,Raw!$E:$E,Month!$A35))))</f>
        <v>0</v>
      </c>
      <c r="J35" s="58">
        <f>IF($B35="","",IF($C35="Region",SUMIFS(Raw!$H:$H,Raw!$A:$A,$B$4,Raw!$G:$G,Month!J$5,Raw!#REF!,Month!$A35),IF($C35="Provider",SUMIFS(Raw!$H:$H,Raw!$A:$A,$B$4,Raw!$G:$G,Month!J$5,Raw!$C:$C,Month!$A35),SUMIFS(Raw!$H:$H,Raw!$A:$A,$B$4,Raw!$G:$G,Month!J$5,Raw!$E:$E,Month!$A35))))</f>
        <v>95660</v>
      </c>
      <c r="K35" s="58">
        <f>IF($B35="","",IF($C35="Region",SUMIFS(Raw!$H:$H,Raw!$A:$A,$B$4,Raw!$G:$G,Month!K$5,Raw!#REF!,Month!$A35),IF($C35="Provider",SUMIFS(Raw!$H:$H,Raw!$A:$A,$B$4,Raw!$G:$G,Month!K$5,Raw!$C:$C,Month!$A35),SUMIFS(Raw!$H:$H,Raw!$A:$A,$B$4,Raw!$G:$G,Month!K$5,Raw!$E:$E,Month!$A35))))</f>
        <v>11316</v>
      </c>
      <c r="L35" s="58">
        <f>IF($B35="","",IF($C35="Region",SUMIFS(Raw!$H:$H,Raw!$A:$A,$B$4,Raw!$G:$G,Month!L$5,Raw!#REF!,Month!$A35),IF($C35="Provider",SUMIFS(Raw!$H:$H,Raw!$A:$A,$B$4,Raw!$G:$G,Month!L$5,Raw!$C:$C,Month!$A35),SUMIFS(Raw!$H:$H,Raw!$A:$A,$B$4,Raw!$G:$G,Month!L$5,Raw!$E:$E,Month!$A35))))</f>
        <v>1376</v>
      </c>
      <c r="M35" s="58">
        <f>IF($B35="","",IF($C35="Region",SUMIFS(Raw!$H:$H,Raw!$A:$A,$B$4,Raw!$G:$G,Month!M$5,Raw!#REF!,Month!$A35),IF($C35="Provider",SUMIFS(Raw!$H:$H,Raw!$A:$A,$B$4,Raw!$G:$G,Month!M$5,Raw!$C:$C,Month!$A35),SUMIFS(Raw!$H:$H,Raw!$A:$A,$B$4,Raw!$G:$G,Month!M$5,Raw!$E:$E,Month!$A35))))</f>
        <v>1755</v>
      </c>
      <c r="N35" s="58">
        <f>IF($B35="","",IF($C35="Region",SUMIFS(Raw!$H:$H,Raw!$A:$A,$B$4,Raw!$G:$G,Month!N$5,Raw!#REF!,Month!$A35),IF($C35="Provider",SUMIFS(Raw!$H:$H,Raw!$A:$A,$B$4,Raw!$G:$G,Month!N$5,Raw!$C:$C,Month!$A35),SUMIFS(Raw!$H:$H,Raw!$A:$A,$B$4,Raw!$G:$G,Month!N$5,Raw!$E:$E,Month!$A35))))</f>
        <v>8185</v>
      </c>
      <c r="O35" s="58">
        <f>IF($B35="","",IF($C35="Region",SUMIFS(Raw!$H:$H,Raw!$A:$A,$B$4,Raw!$G:$G,Month!O$5,Raw!#REF!,Month!$A35),IF($C35="Provider",SUMIFS(Raw!$H:$H,Raw!$A:$A,$B$4,Raw!$G:$G,Month!O$5,Raw!$C:$C,Month!$A35),SUMIFS(Raw!$H:$H,Raw!$A:$A,$B$4,Raw!$G:$G,Month!O$5,Raw!$E:$E,Month!$A35))))</f>
        <v>0</v>
      </c>
      <c r="P35" s="201"/>
      <c r="Q35" s="201"/>
      <c r="R35" s="58">
        <f>IF($B35="","",IF($C35="Region",SUMIFS(Raw!$H:$H,Raw!$A:$A,$B$4,Raw!$G:$G,Month!R$5,Raw!#REF!,Month!$A35),IF($C35="Provider",SUMIFS(Raw!$H:$H,Raw!$A:$A,$B$4,Raw!$G:$G,Month!R$5,Raw!$C:$C,Month!$A35),SUMIFS(Raw!$H:$H,Raw!$A:$A,$B$4,Raw!$G:$G,Month!R$5,Raw!$E:$E,Month!$A35))))</f>
        <v>0</v>
      </c>
      <c r="S35" s="58">
        <f>IF($B35="","",IF($C35="Region",SUMIFS(Raw!$H:$H,Raw!$A:$A,$B$4,Raw!$G:$G,Month!S$5,Raw!#REF!,Month!$A35),IF($C35="Provider",SUMIFS(Raw!$H:$H,Raw!$A:$A,$B$4,Raw!$G:$G,Month!S$5,Raw!$C:$C,Month!$A35),SUMIFS(Raw!$H:$H,Raw!$A:$A,$B$4,Raw!$G:$G,Month!S$5,Raw!$E:$E,Month!$A35))))</f>
        <v>0</v>
      </c>
      <c r="T35" s="58">
        <f>IF($B35="","",IF($C35="Region",SUMIFS(Raw!$H:$H,Raw!$A:$A,$B$4,Raw!$G:$G,Month!T$5,Raw!#REF!,Month!$A35),IF($C35="Provider",SUMIFS(Raw!$H:$H,Raw!$A:$A,$B$4,Raw!$G:$G,Month!T$5,Raw!$C:$C,Month!$A35),SUMIFS(Raw!$H:$H,Raw!$A:$A,$B$4,Raw!$G:$G,Month!T$5,Raw!$E:$E,Month!$A35))))</f>
        <v>0</v>
      </c>
      <c r="U35" s="58">
        <f>IF($B35="","",IF($C35="Region",SUMIFS(Raw!$H:$H,Raw!$A:$A,$B$4,Raw!$G:$G,Month!U$5,Raw!#REF!,Month!$A35),IF($C35="Provider",SUMIFS(Raw!$H:$H,Raw!$A:$A,$B$4,Raw!$G:$G,Month!U$5,Raw!$C:$C,Month!$A35),SUMIFS(Raw!$H:$H,Raw!$A:$A,$B$4,Raw!$G:$G,Month!U$5,Raw!$E:$E,Month!$A35))))</f>
        <v>129871</v>
      </c>
      <c r="V35" s="58">
        <f>IF($B35="","",IF($C35="Region",SUMIFS(Raw!$H:$H,Raw!$A:$A,$B$4,Raw!$G:$G,Month!V$5,Raw!#REF!,Month!$A35),IF($C35="Provider",SUMIFS(Raw!$H:$H,Raw!$A:$A,$B$4,Raw!$G:$G,Month!V$5,Raw!$C:$C,Month!$A35),SUMIFS(Raw!$H:$H,Raw!$A:$A,$B$4,Raw!$G:$G,Month!V$5,Raw!$E:$E,Month!$A35))))</f>
        <v>1769</v>
      </c>
      <c r="W35" s="58">
        <f>IF($B35="","",IF($C35="Region",SUMIFS(Raw!$H:$H,Raw!$A:$A,$B$4,Raw!$G:$G,Month!W$5,Raw!#REF!,Month!$A35),IF($C35="Provider",SUMIFS(Raw!$H:$H,Raw!$A:$A,$B$4,Raw!$G:$G,Month!W$5,Raw!$C:$C,Month!$A35),SUMIFS(Raw!$H:$H,Raw!$A:$A,$B$4,Raw!$G:$G,Month!W$5,Raw!$E:$E,Month!$A35))))</f>
        <v>74603</v>
      </c>
      <c r="X35" s="58">
        <f>IF($B35="","",IF($C35="Region",SUMIFS(Raw!$H:$H,Raw!$A:$A,$B$4,Raw!$G:$G,Month!X$5,Raw!#REF!,Month!$A35),IF($C35="Provider",SUMIFS(Raw!$H:$H,Raw!$A:$A,$B$4,Raw!$G:$G,Month!X$5,Raw!$C:$C,Month!$A35),SUMIFS(Raw!$H:$H,Raw!$A:$A,$B$4,Raw!$G:$G,Month!X$5,Raw!$E:$E,Month!$A35))))</f>
        <v>49903</v>
      </c>
      <c r="Y35" s="58">
        <f>IF($B35="","",IF($C35="Region",SUMIFS(Raw!$H:$H,Raw!$A:$A,$B$4,Raw!$G:$G,Month!Y$5,Raw!#REF!,Month!$A35),IF($C35="Provider",SUMIFS(Raw!$H:$H,Raw!$A:$A,$B$4,Raw!$G:$G,Month!Y$5,Raw!$C:$C,Month!$A35),SUMIFS(Raw!$H:$H,Raw!$A:$A,$B$4,Raw!$G:$G,Month!Y$5,Raw!$E:$E,Month!$A35))))</f>
        <v>0</v>
      </c>
      <c r="Z35" s="58">
        <f>IF($B35="","",IF($C35="Region",SUMIFS(Raw!$H:$H,Raw!$A:$A,$B$4,Raw!$G:$G,Month!Z$5,Raw!#REF!,Month!$A35),IF($C35="Provider",SUMIFS(Raw!$H:$H,Raw!$A:$A,$B$4,Raw!$G:$G,Month!Z$5,Raw!$C:$C,Month!$A35),SUMIFS(Raw!$H:$H,Raw!$A:$A,$B$4,Raw!$G:$G,Month!Z$5,Raw!$E:$E,Month!$A35))))</f>
        <v>3596</v>
      </c>
      <c r="AA35" s="58">
        <f>IF($B35="","",IF($C35="Region",SUMIFS(Raw!$H:$H,Raw!$A:$A,$B$4,Raw!$G:$G,Month!AA$5,Raw!#REF!,Month!$A35),IF($C35="Provider",SUMIFS(Raw!$H:$H,Raw!$A:$A,$B$4,Raw!$G:$G,Month!AA$5,Raw!$C:$C,Month!$A35),SUMIFS(Raw!$H:$H,Raw!$A:$A,$B$4,Raw!$G:$G,Month!AA$5,Raw!$E:$E,Month!$A35))))</f>
        <v>52206</v>
      </c>
      <c r="AB35" s="58">
        <f>IF($B35="","",IF($C35="Region",SUMIFS(Raw!$H:$H,Raw!$A:$A,$B$4,Raw!$G:$G,Month!AB$5,Raw!#REF!,Month!$A35),IF($C35="Provider",SUMIFS(Raw!$H:$H,Raw!$A:$A,$B$4,Raw!$G:$G,Month!AB$5,Raw!$C:$C,Month!$A35),SUMIFS(Raw!$H:$H,Raw!$A:$A,$B$4,Raw!$G:$G,Month!AB$5,Raw!$E:$E,Month!$A35))))</f>
        <v>12886</v>
      </c>
      <c r="AC35" s="58">
        <f>IF($B35="","",IF($C35="Region",SUMIFS(Raw!$H:$H,Raw!$A:$A,$B$4,Raw!$G:$G,Month!AC$5,Raw!#REF!,Month!$A35),IF($C35="Provider",SUMIFS(Raw!$H:$H,Raw!$A:$A,$B$4,Raw!$G:$G,Month!AC$5,Raw!$C:$C,Month!$A35),SUMIFS(Raw!$H:$H,Raw!$A:$A,$B$4,Raw!$G:$G,Month!AC$5,Raw!$E:$E,Month!$A35))))</f>
        <v>0</v>
      </c>
      <c r="AD35" s="58">
        <f>IF($B35="","",IF($C35="Region",SUMIFS(Raw!$H:$H,Raw!$A:$A,$B$4,Raw!$G:$G,Month!AD$5,Raw!#REF!,Month!$A35),IF($C35="Provider",SUMIFS(Raw!$H:$H,Raw!$A:$A,$B$4,Raw!$G:$G,Month!AD$5,Raw!$C:$C,Month!$A35),SUMIFS(Raw!$H:$H,Raw!$A:$A,$B$4,Raw!$G:$G,Month!AD$5,Raw!$E:$E,Month!$A35))))</f>
        <v>1707</v>
      </c>
      <c r="AE35" s="58">
        <f>IF($B35="","",IF($C35="Region",SUMIFS(Raw!$H:$H,Raw!$A:$A,$B$4,Raw!$G:$G,Month!AE$5,Raw!#REF!,Month!$A35),IF($C35="Provider",SUMIFS(Raw!$H:$H,Raw!$A:$A,$B$4,Raw!$G:$G,Month!AE$5,Raw!$C:$C,Month!$A35),SUMIFS(Raw!$H:$H,Raw!$A:$A,$B$4,Raw!$G:$G,Month!AE$5,Raw!$E:$E,Month!$A35))))</f>
        <v>7758</v>
      </c>
      <c r="AF35" s="58">
        <f>IF($B35="","",IF($C35="Region",SUMIFS(Raw!$H:$H,Raw!$A:$A,$B$4,Raw!$G:$G,Month!AF$5,Raw!#REF!,Month!$A35),IF($C35="Provider",SUMIFS(Raw!$H:$H,Raw!$A:$A,$B$4,Raw!$G:$G,Month!AF$5,Raw!$C:$C,Month!$A35),SUMIFS(Raw!$H:$H,Raw!$A:$A,$B$4,Raw!$G:$G,Month!AF$5,Raw!$E:$E,Month!$A35))))</f>
        <v>949</v>
      </c>
      <c r="AG35" s="58">
        <f>IF($B35="","",IF($C35="Region",SUMIFS(Raw!$H:$H,Raw!$A:$A,$B$4,Raw!$G:$G,Month!AG$5,Raw!#REF!,Month!$A35),IF($C35="Provider",SUMIFS(Raw!$H:$H,Raw!$A:$A,$B$4,Raw!$G:$G,Month!AG$5,Raw!$C:$C,Month!$A35),SUMIFS(Raw!$H:$H,Raw!$A:$A,$B$4,Raw!$G:$G,Month!AG$5,Raw!$E:$E,Month!$A35))))</f>
        <v>0</v>
      </c>
      <c r="AH35" s="58">
        <f>IF($B35="","",IF($C35="Region",SUMIFS(Raw!$H:$H,Raw!$A:$A,$B$4,Raw!$G:$G,Month!AH$5,Raw!#REF!,Month!$A35),IF($C35="Provider",SUMIFS(Raw!$H:$H,Raw!$A:$A,$B$4,Raw!$G:$G,Month!AH$5,Raw!$C:$C,Month!$A35),SUMIFS(Raw!$H:$H,Raw!$A:$A,$B$4,Raw!$G:$G,Month!AH$5,Raw!$E:$E,Month!$A35))))</f>
        <v>1726</v>
      </c>
      <c r="AI35" s="58">
        <f>IF($B35="","",IF($C35="Region",SUMIFS(Raw!$H:$H,Raw!$A:$A,$B$4,Raw!$G:$G,Month!AI$5,Raw!#REF!,Month!$A35),IF($C35="Provider",SUMIFS(Raw!$H:$H,Raw!$A:$A,$B$4,Raw!$G:$G,Month!AI$5,Raw!$C:$C,Month!$A35),SUMIFS(Raw!$H:$H,Raw!$A:$A,$B$4,Raw!$G:$G,Month!AI$5,Raw!$E:$E,Month!$A35))))</f>
        <v>27180</v>
      </c>
      <c r="AJ35" s="58">
        <f>IF($B35="","",IF($C35="Region",SUMIFS(Raw!$H:$H,Raw!$A:$A,$B$4,Raw!$G:$G,Month!AJ$5,Raw!#REF!,Month!$A35),IF($C35="Provider",SUMIFS(Raw!$H:$H,Raw!$A:$A,$B$4,Raw!$G:$G,Month!AJ$5,Raw!$C:$C,Month!$A35),SUMIFS(Raw!$H:$H,Raw!$A:$A,$B$4,Raw!$G:$G,Month!AJ$5,Raw!$E:$E,Month!$A35))))</f>
        <v>1526</v>
      </c>
      <c r="AK35" s="58">
        <f>IF($B35="","",IF($C35="Region",SUMIFS(Raw!$H:$H,Raw!$A:$A,$B$4,Raw!$G:$G,Month!AK$5,Raw!#REF!,Month!$A35),IF($C35="Provider",SUMIFS(Raw!$H:$H,Raw!$A:$A,$B$4,Raw!$G:$G,Month!AK$5,Raw!$C:$C,Month!$A35),SUMIFS(Raw!$H:$H,Raw!$A:$A,$B$4,Raw!$G:$G,Month!AK$5,Raw!$E:$E,Month!$A35))))</f>
        <v>0</v>
      </c>
      <c r="AL35" s="58">
        <f>IF($B35="","",IF($C35="Region",SUMIFS(Raw!$H:$H,Raw!$A:$A,$B$4,Raw!$G:$G,Month!AL$5,Raw!#REF!,Month!$A35),IF($C35="Provider",SUMIFS(Raw!$H:$H,Raw!$A:$A,$B$4,Raw!$G:$G,Month!AL$5,Raw!$C:$C,Month!$A35),SUMIFS(Raw!$H:$H,Raw!$A:$A,$B$4,Raw!$G:$G,Month!AL$5,Raw!$E:$E,Month!$A35))))</f>
        <v>0</v>
      </c>
      <c r="AM35" s="58">
        <f>IF($B35="","",IF($C35="Region",SUMIFS(Raw!$H:$H,Raw!$A:$A,$B$4,Raw!$G:$G,Month!AM$5,Raw!#REF!,Month!$A35),IF($C35="Provider",SUMIFS(Raw!$H:$H,Raw!$A:$A,$B$4,Raw!$G:$G,Month!AM$5,Raw!$C:$C,Month!$A35),SUMIFS(Raw!$H:$H,Raw!$A:$A,$B$4,Raw!$G:$G,Month!AM$5,Raw!$E:$E,Month!$A35))))</f>
        <v>31615</v>
      </c>
      <c r="AN35" s="58">
        <f>IF($B35="","",IF($C35="Region",SUMIFS(Raw!$H:$H,Raw!$A:$A,$B$4,Raw!$G:$G,Month!AN$5,Raw!#REF!,Month!$A35),IF($C35="Provider",SUMIFS(Raw!$H:$H,Raw!$A:$A,$B$4,Raw!$G:$G,Month!AN$5,Raw!$C:$C,Month!$A35),SUMIFS(Raw!$H:$H,Raw!$A:$A,$B$4,Raw!$G:$G,Month!AN$5,Raw!$E:$E,Month!$A35))))</f>
        <v>8053</v>
      </c>
      <c r="AO35" s="58">
        <f>IF($B35="","",IF($C35="Region",SUMIFS(Raw!$H:$H,Raw!$A:$A,$B$4,Raw!$G:$G,Month!AO$5,Raw!#REF!,Month!$A35),IF($C35="Provider",SUMIFS(Raw!$H:$H,Raw!$A:$A,$B$4,Raw!$G:$G,Month!AO$5,Raw!$C:$C,Month!$A35),SUMIFS(Raw!$H:$H,Raw!$A:$A,$B$4,Raw!$G:$G,Month!AO$5,Raw!$E:$E,Month!$A35))))</f>
        <v>3399</v>
      </c>
      <c r="AP35" s="58">
        <f>IF($B35="","",IF($C35="Region",SUMIFS(Raw!$H:$H,Raw!$A:$A,$B$4,Raw!$G:$G,Month!AP$5,Raw!#REF!,Month!$A35),IF($C35="Provider",SUMIFS(Raw!$H:$H,Raw!$A:$A,$B$4,Raw!$G:$G,Month!AP$5,Raw!$C:$C,Month!$A35),SUMIFS(Raw!$H:$H,Raw!$A:$A,$B$4,Raw!$G:$G,Month!AP$5,Raw!$E:$E,Month!$A35))))</f>
        <v>1345</v>
      </c>
      <c r="AQ35" s="58">
        <f>IF($B35="","",IF($C35="Region",SUMIFS(Raw!$H:$H,Raw!$A:$A,$B$4,Raw!$G:$G,Month!AQ$5,Raw!#REF!,Month!$A35),IF($C35="Provider",SUMIFS(Raw!$H:$H,Raw!$A:$A,$B$4,Raw!$G:$G,Month!AQ$5,Raw!$C:$C,Month!$A35),SUMIFS(Raw!$H:$H,Raw!$A:$A,$B$4,Raw!$G:$G,Month!AQ$5,Raw!$E:$E,Month!$A35))))</f>
        <v>4301</v>
      </c>
      <c r="AR35" s="58">
        <f>IF($B35="","",IF($C35="Region",SUMIFS(Raw!$H:$H,Raw!$A:$A,$B$4,Raw!$G:$G,Month!AR$5,Raw!#REF!,Month!$A35),IF($C35="Provider",SUMIFS(Raw!$H:$H,Raw!$A:$A,$B$4,Raw!$G:$G,Month!AR$5,Raw!$C:$C,Month!$A35),SUMIFS(Raw!$H:$H,Raw!$A:$A,$B$4,Raw!$G:$G,Month!AR$5,Raw!$E:$E,Month!$A35))))</f>
        <v>2545</v>
      </c>
      <c r="AS35" s="58">
        <f>IF($B35="","",IF($C35="Region",SUMIFS(Raw!$H:$H,Raw!$A:$A,$B$4,Raw!$G:$G,Month!AS$5,Raw!#REF!,Month!$A35),IF($C35="Provider",SUMIFS(Raw!$H:$H,Raw!$A:$A,$B$4,Raw!$G:$G,Month!AS$5,Raw!$C:$C,Month!$A35),SUMIFS(Raw!$H:$H,Raw!$A:$A,$B$4,Raw!$G:$G,Month!AS$5,Raw!$E:$E,Month!$A35))))</f>
        <v>1733</v>
      </c>
      <c r="AT35" s="58">
        <f>IF($B35="","",IF($C35="Region",SUMIFS(Raw!$H:$H,Raw!$A:$A,$B$4,Raw!$G:$G,Month!AT$5,Raw!#REF!,Month!$A35),IF($C35="Provider",SUMIFS(Raw!$H:$H,Raw!$A:$A,$B$4,Raw!$G:$G,Month!AT$5,Raw!$C:$C,Month!$A35),SUMIFS(Raw!$H:$H,Raw!$A:$A,$B$4,Raw!$G:$G,Month!AT$5,Raw!$E:$E,Month!$A35))))</f>
        <v>126795</v>
      </c>
      <c r="AU35" s="58">
        <f>IF($B35="","",IF($C35="Region",SUMIFS(Raw!$H:$H,Raw!$A:$A,$B$4,Raw!$G:$G,Month!AU$5,Raw!#REF!,Month!$A35),IF($C35="Provider",SUMIFS(Raw!$H:$H,Raw!$A:$A,$B$4,Raw!$G:$G,Month!AU$5,Raw!$C:$C,Month!$A35),SUMIFS(Raw!$H:$H,Raw!$A:$A,$B$4,Raw!$G:$G,Month!AU$5,Raw!$E:$E,Month!$A35))))</f>
        <v>16419</v>
      </c>
      <c r="AV35" s="58">
        <f>IF($B35="","",IF($C35="Region",SUMIFS(Raw!$H:$H,Raw!$A:$A,$B$4,Raw!$G:$G,Month!AV$5,Raw!#REF!,Month!$A35),IF($C35="Provider",SUMIFS(Raw!$H:$H,Raw!$A:$A,$B$4,Raw!$G:$G,Month!AV$5,Raw!$C:$C,Month!$A35),SUMIFS(Raw!$H:$H,Raw!$A:$A,$B$4,Raw!$G:$G,Month!AV$5,Raw!$E:$E,Month!$A35))))</f>
        <v>12883</v>
      </c>
      <c r="AW35" s="58">
        <f>IF($B35="","",IF($C35="Region",SUMIFS(Raw!$H:$H,Raw!$A:$A,$B$4,Raw!$G:$G,Month!AW$5,Raw!#REF!,Month!$A35),IF($C35="Provider",SUMIFS(Raw!$H:$H,Raw!$A:$A,$B$4,Raw!$G:$G,Month!AW$5,Raw!$C:$C,Month!$A35),SUMIFS(Raw!$H:$H,Raw!$A:$A,$B$4,Raw!$G:$G,Month!AW$5,Raw!$E:$E,Month!$A35))))</f>
        <v>7315</v>
      </c>
      <c r="AX35" s="58">
        <f>IF($B35="","",IF($C35="Region",SUMIFS(Raw!$H:$H,Raw!$A:$A,$B$4,Raw!$G:$G,Month!AX$5,Raw!#REF!,Month!$A35),IF($C35="Provider",SUMIFS(Raw!$H:$H,Raw!$A:$A,$B$4,Raw!$G:$G,Month!AX$5,Raw!$C:$C,Month!$A35),SUMIFS(Raw!$H:$H,Raw!$A:$A,$B$4,Raw!$G:$G,Month!AX$5,Raw!$E:$E,Month!$A35))))</f>
        <v>22</v>
      </c>
      <c r="AY35" s="58">
        <f>IF($B35="","",IF($C35="Region",SUMIFS(Raw!$H:$H,Raw!$A:$A,$B$4,Raw!$G:$G,Month!AY$5,Raw!#REF!,Month!$A35),IF($C35="Provider",SUMIFS(Raw!$H:$H,Raw!$A:$A,$B$4,Raw!$G:$G,Month!AY$5,Raw!$C:$C,Month!$A35),SUMIFS(Raw!$H:$H,Raw!$A:$A,$B$4,Raw!$G:$G,Month!AY$5,Raw!$E:$E,Month!$A35))))</f>
        <v>36504</v>
      </c>
      <c r="AZ35" s="58">
        <f>IF($B35="","",IF($C35="Region",SUMIFS(Raw!$H:$H,Raw!$A:$A,$B$4,Raw!$G:$G,Month!AZ$5,Raw!#REF!,Month!$A35),IF($C35="Provider",SUMIFS(Raw!$H:$H,Raw!$A:$A,$B$4,Raw!$G:$G,Month!AZ$5,Raw!$C:$C,Month!$A35),SUMIFS(Raw!$H:$H,Raw!$A:$A,$B$4,Raw!$G:$G,Month!AZ$5,Raw!$E:$E,Month!$A35))))</f>
        <v>49</v>
      </c>
      <c r="BA35" s="58">
        <f>IF($B35="","",IF($C35="Region",SUMIFS(Raw!$H:$H,Raw!$A:$A,$B$4,Raw!$G:$G,Month!BA$5,Raw!#REF!,Month!$A35),IF($C35="Provider",SUMIFS(Raw!$H:$H,Raw!$A:$A,$B$4,Raw!$G:$G,Month!BA$5,Raw!$C:$C,Month!$A35),SUMIFS(Raw!$H:$H,Raw!$A:$A,$B$4,Raw!$G:$G,Month!BA$5,Raw!$E:$E,Month!$A35))))</f>
        <v>17567</v>
      </c>
      <c r="BB35" s="58">
        <f>IF($B35="","",IF($C35="Region",SUMIFS(Raw!$H:$H,Raw!$A:$A,$B$4,Raw!$G:$G,Month!BB$5,Raw!#REF!,Month!$A35),IF($C35="Provider",SUMIFS(Raw!$H:$H,Raw!$A:$A,$B$4,Raw!$G:$G,Month!BB$5,Raw!$C:$C,Month!$A35),SUMIFS(Raw!$H:$H,Raw!$A:$A,$B$4,Raw!$G:$G,Month!BB$5,Raw!$E:$E,Month!$A35))))</f>
        <v>646</v>
      </c>
      <c r="BC35" s="58">
        <f>IF($B35="","",IF($C35="Region",SUMIFS(Raw!$H:$H,Raw!$A:$A,$B$4,Raw!$G:$G,Month!BC$5,Raw!#REF!,Month!$A35),IF($C35="Provider",SUMIFS(Raw!$H:$H,Raw!$A:$A,$B$4,Raw!$G:$G,Month!BC$5,Raw!$C:$C,Month!$A35),SUMIFS(Raw!$H:$H,Raw!$A:$A,$B$4,Raw!$G:$G,Month!BC$5,Raw!$E:$E,Month!$A35))))</f>
        <v>8592</v>
      </c>
      <c r="BD35" s="58">
        <f>IF($B35="","",IF($C35="Region",SUMIFS(Raw!$H:$H,Raw!$A:$A,$B$4,Raw!$G:$G,Month!BD$5,Raw!#REF!,Month!$A35),IF($C35="Provider",SUMIFS(Raw!$H:$H,Raw!$A:$A,$B$4,Raw!$G:$G,Month!BD$5,Raw!$C:$C,Month!$A35),SUMIFS(Raw!$H:$H,Raw!$A:$A,$B$4,Raw!$G:$G,Month!BD$5,Raw!$E:$E,Month!$A35))))</f>
        <v>469</v>
      </c>
      <c r="BE35" s="58">
        <f>IF($B35="","",IF($C35="Region",SUMIFS(Raw!$H:$H,Raw!$A:$A,$B$4,Raw!$G:$G,Month!BE$5,Raw!#REF!,Month!$A35),IF($C35="Provider",SUMIFS(Raw!$H:$H,Raw!$A:$A,$B$4,Raw!$G:$G,Month!BE$5,Raw!$C:$C,Month!$A35),SUMIFS(Raw!$H:$H,Raw!$A:$A,$B$4,Raw!$G:$G,Month!BE$5,Raw!$E:$E,Month!$A35))))</f>
        <v>2186</v>
      </c>
      <c r="BF35" s="58">
        <f>IF($B35="","",IF($C35="Region",SUMIFS(Raw!$H:$H,Raw!$A:$A,$B$4,Raw!$G:$G,Month!BF$5,Raw!#REF!,Month!$A35),IF($C35="Provider",SUMIFS(Raw!$H:$H,Raw!$A:$A,$B$4,Raw!$G:$G,Month!BF$5,Raw!$C:$C,Month!$A35),SUMIFS(Raw!$H:$H,Raw!$A:$A,$B$4,Raw!$G:$G,Month!BF$5,Raw!$E:$E,Month!$A35))))</f>
        <v>914</v>
      </c>
      <c r="BG35" s="58">
        <f>IF($B35="","",IF($C35="Region",SUMIFS(Raw!$H:$H,Raw!$A:$A,$B$4,Raw!$G:$G,Month!BG$5,Raw!#REF!,Month!$A35),IF($C35="Provider",SUMIFS(Raw!$H:$H,Raw!$A:$A,$B$4,Raw!$G:$G,Month!BG$5,Raw!$C:$C,Month!$A35),SUMIFS(Raw!$H:$H,Raw!$A:$A,$B$4,Raw!$G:$G,Month!BG$5,Raw!$E:$E,Month!$A35))))</f>
        <v>12648</v>
      </c>
      <c r="BH35" s="58">
        <f>IF($B35="","",IF($C35="Region",SUMIFS(Raw!$H:$H,Raw!$A:$A,$B$4,Raw!$G:$G,Month!BH$5,Raw!#REF!,Month!$A35),IF($C35="Provider",SUMIFS(Raw!$H:$H,Raw!$A:$A,$B$4,Raw!$G:$G,Month!BH$5,Raw!$C:$C,Month!$A35),SUMIFS(Raw!$H:$H,Raw!$A:$A,$B$4,Raw!$G:$G,Month!BH$5,Raw!$E:$E,Month!$A35))))</f>
        <v>10766</v>
      </c>
      <c r="BI35" s="58">
        <f>IF($B35="","",IF($C35="Region",SUMIFS(Raw!$H:$H,Raw!$A:$A,$B$4,Raw!$G:$G,Month!BI$5,Raw!#REF!,Month!$A35),IF($C35="Provider",SUMIFS(Raw!$H:$H,Raw!$A:$A,$B$4,Raw!$G:$G,Month!BI$5,Raw!$C:$C,Month!$A35),SUMIFS(Raw!$H:$H,Raw!$A:$A,$B$4,Raw!$G:$G,Month!BI$5,Raw!$E:$E,Month!$A35))))</f>
        <v>17896</v>
      </c>
      <c r="BJ35" s="58">
        <f>IF($B35="","",IF($C35="Region",SUMIFS(Raw!$H:$H,Raw!$A:$A,$B$4,Raw!$G:$G,Month!BJ$5,Raw!#REF!,Month!$A35),IF($C35="Provider",SUMIFS(Raw!$H:$H,Raw!$A:$A,$B$4,Raw!$G:$G,Month!BJ$5,Raw!$C:$C,Month!$A35),SUMIFS(Raw!$H:$H,Raw!$A:$A,$B$4,Raw!$G:$G,Month!BJ$5,Raw!$E:$E,Month!$A35))))</f>
        <v>12554</v>
      </c>
      <c r="BK35" s="58">
        <f>IF($B35="","",IF($C35="Region",SUMIFS(Raw!$H:$H,Raw!$A:$A,$B$4,Raw!$G:$G,Month!BK$5,Raw!#REF!,Month!$A35),IF($C35="Provider",SUMIFS(Raw!$H:$H,Raw!$A:$A,$B$4,Raw!$G:$G,Month!BK$5,Raw!$C:$C,Month!$A35),SUMIFS(Raw!$H:$H,Raw!$A:$A,$B$4,Raw!$G:$G,Month!BK$5,Raw!$E:$E,Month!$A35))))</f>
        <v>10400</v>
      </c>
      <c r="BL35" s="58">
        <f>IF($B35="","",IF($C35="Region",SUMIFS(Raw!$H:$H,Raw!$A:$A,$B$4,Raw!$G:$G,Month!BL$5,Raw!#REF!,Month!$A35),IF($C35="Provider",SUMIFS(Raw!$H:$H,Raw!$A:$A,$B$4,Raw!$G:$G,Month!BL$5,Raw!$C:$C,Month!$A35),SUMIFS(Raw!$H:$H,Raw!$A:$A,$B$4,Raw!$G:$G,Month!BL$5,Raw!$E:$E,Month!$A35))))</f>
        <v>3779</v>
      </c>
      <c r="BM35" s="58">
        <f>IF($B35="","",IF($C35="Region",SUMIFS(Raw!$H:$H,Raw!$A:$A,$B$4,Raw!$G:$G,Month!BM$5,Raw!#REF!,Month!$A35),IF($C35="Provider",SUMIFS(Raw!$H:$H,Raw!$A:$A,$B$4,Raw!$G:$G,Month!BM$5,Raw!$C:$C,Month!$A35),SUMIFS(Raw!$H:$H,Raw!$A:$A,$B$4,Raw!$G:$G,Month!BM$5,Raw!$E:$E,Month!$A35))))</f>
        <v>5734</v>
      </c>
      <c r="BN35" s="58">
        <f>IF($B35="","",IF($C35="Region",SUMIFS(Raw!$H:$H,Raw!$A:$A,$B$4,Raw!$G:$G,Month!BN$5,Raw!#REF!,Month!$A35),IF($C35="Provider",SUMIFS(Raw!$H:$H,Raw!$A:$A,$B$4,Raw!$G:$G,Month!BN$5,Raw!$C:$C,Month!$A35),SUMIFS(Raw!$H:$H,Raw!$A:$A,$B$4,Raw!$G:$G,Month!BN$5,Raw!$E:$E,Month!$A35))))</f>
        <v>529</v>
      </c>
      <c r="BO35" s="58">
        <f>IF($B35="","",IF($C35="Region",SUMIFS(Raw!$H:$H,Raw!$A:$A,$B$4,Raw!$G:$G,Month!BO$5,Raw!#REF!,Month!$A35),IF($C35="Provider",SUMIFS(Raw!$H:$H,Raw!$A:$A,$B$4,Raw!$G:$G,Month!BO$5,Raw!$C:$C,Month!$A35),SUMIFS(Raw!$H:$H,Raw!$A:$A,$B$4,Raw!$G:$G,Month!BO$5,Raw!$E:$E,Month!$A35))))</f>
        <v>4625</v>
      </c>
      <c r="BP35" s="58">
        <f>IF($B35="","",IF($C35="Region",SUMIFS(Raw!$H:$H,Raw!$A:$A,$B$4,Raw!$G:$G,Month!BP$5,Raw!#REF!,Month!$A35),IF($C35="Provider",SUMIFS(Raw!$H:$H,Raw!$A:$A,$B$4,Raw!$G:$G,Month!BP$5,Raw!$C:$C,Month!$A35),SUMIFS(Raw!$H:$H,Raw!$A:$A,$B$4,Raw!$G:$G,Month!BP$5,Raw!$E:$E,Month!$A35))))</f>
        <v>13111864</v>
      </c>
      <c r="BQ35" s="58">
        <f>IF($B35="","",IF($C35="Region",SUMIFS(Raw!$H:$H,Raw!$A:$A,$B$4,Raw!$G:$G,Month!BQ$5,Raw!#REF!,Month!$A35),IF($C35="Provider",SUMIFS(Raw!$H:$H,Raw!$A:$A,$B$4,Raw!$G:$G,Month!BQ$5,Raw!$C:$C,Month!$A35),SUMIFS(Raw!$H:$H,Raw!$A:$A,$B$4,Raw!$G:$G,Month!BQ$5,Raw!$E:$E,Month!$A35))))</f>
        <v>16555</v>
      </c>
      <c r="BR35" s="58">
        <f>IF($B35="","",IF($C35="Region",SUMIFS(Raw!$H:$H,Raw!$A:$A,$B$4,Raw!$G:$G,Month!BR$5,Raw!#REF!,Month!$A35),IF($C35="Provider",SUMIFS(Raw!$H:$H,Raw!$A:$A,$B$4,Raw!$G:$G,Month!BR$5,Raw!$C:$C,Month!$A35),SUMIFS(Raw!$H:$H,Raw!$A:$A,$B$4,Raw!$G:$G,Month!BR$5,Raw!$E:$E,Month!$A35))))</f>
        <v>12372</v>
      </c>
      <c r="BS35" s="58">
        <f>IF($B35="","",IF($C35="Region",SUMIFS(Raw!$H:$H,Raw!$A:$A,$B$4,Raw!$G:$G,Month!BS$5,Raw!#REF!,Month!$A35),IF($C35="Provider",SUMIFS(Raw!$H:$H,Raw!$A:$A,$B$4,Raw!$G:$G,Month!BS$5,Raw!$C:$C,Month!$A35),SUMIFS(Raw!$H:$H,Raw!$A:$A,$B$4,Raw!$G:$G,Month!BS$5,Raw!$E:$E,Month!$A35))))</f>
        <v>871</v>
      </c>
      <c r="BT35" s="58">
        <f>IF($B35="","",IF($C35="Region",SUMIFS(Raw!$H:$H,Raw!$A:$A,$B$4,Raw!$G:$G,Month!BT$5,Raw!#REF!,Month!$A35),IF($C35="Provider",SUMIFS(Raw!$H:$H,Raw!$A:$A,$B$4,Raw!$G:$G,Month!BT$5,Raw!$C:$C,Month!$A35),SUMIFS(Raw!$H:$H,Raw!$A:$A,$B$4,Raw!$G:$G,Month!BT$5,Raw!$E:$E,Month!$A35))))</f>
        <v>6495</v>
      </c>
      <c r="BU35" s="58">
        <f>IF($B35="","",IF($C35="Region",SUMIFS(Raw!$H:$H,Raw!$A:$A,$B$4,Raw!$G:$G,Month!BU$5,Raw!#REF!,Month!$A35),IF($C35="Provider",SUMIFS(Raw!$H:$H,Raw!$A:$A,$B$4,Raw!$G:$G,Month!BU$5,Raw!$C:$C,Month!$A35),SUMIFS(Raw!$H:$H,Raw!$A:$A,$B$4,Raw!$G:$G,Month!BU$5,Raw!$E:$E,Month!$A35))))</f>
        <v>33150096</v>
      </c>
      <c r="BV35" s="58">
        <f>IF($B35="","",IF($C35="Region",SUMIFS(Raw!$H:$H,Raw!$A:$A,$B$4,Raw!$G:$G,Month!BV$5,Raw!#REF!,Month!$A35),IF($C35="Provider",SUMIFS(Raw!$H:$H,Raw!$A:$A,$B$4,Raw!$G:$G,Month!BV$5,Raw!$C:$C,Month!$A35),SUMIFS(Raw!$H:$H,Raw!$A:$A,$B$4,Raw!$G:$G,Month!BV$5,Raw!$E:$E,Month!$A35))))</f>
        <v>1685</v>
      </c>
      <c r="BW35" s="58">
        <f>IF($B35="","",IF($C35="Region",SUMIFS(Raw!$H:$H,Raw!$A:$A,$B$4,Raw!$G:$G,Month!BW$5,Raw!#REF!,Month!$A35),IF($C35="Provider",SUMIFS(Raw!$H:$H,Raw!$A:$A,$B$4,Raw!$G:$G,Month!BW$5,Raw!$C:$C,Month!$A35),SUMIFS(Raw!$H:$H,Raw!$A:$A,$B$4,Raw!$G:$G,Month!BW$5,Raw!$E:$E,Month!$A35))))</f>
        <v>0</v>
      </c>
      <c r="BX35" s="58">
        <f>IF($B35="","",IF($C35="Region",SUMIFS(Raw!$H:$H,Raw!$A:$A,$B$4,Raw!$G:$G,Month!BX$5,Raw!#REF!,Month!$A35),IF($C35="Provider",SUMIFS(Raw!$H:$H,Raw!$A:$A,$B$4,Raw!$G:$G,Month!BX$5,Raw!$C:$C,Month!$A35),SUMIFS(Raw!$H:$H,Raw!$A:$A,$B$4,Raw!$G:$G,Month!BX$5,Raw!$E:$E,Month!$A35))))</f>
        <v>0</v>
      </c>
      <c r="BY35" s="58">
        <f>IF($B35="","",IF($C35="Region",SUMIFS(Raw!$H:$H,Raw!$A:$A,$B$4,Raw!$G:$G,Month!BY$5,Raw!#REF!,Month!$A35),IF($C35="Provider",SUMIFS(Raw!$H:$H,Raw!$A:$A,$B$4,Raw!$G:$G,Month!BY$5,Raw!$C:$C,Month!$A35),SUMIFS(Raw!$H:$H,Raw!$A:$A,$B$4,Raw!$G:$G,Month!BY$5,Raw!$E:$E,Month!$A35))))</f>
        <v>0</v>
      </c>
      <c r="BZ35" s="58">
        <f>IF($B35="","",IF($C35="Region",SUMIFS(Raw!$H:$H,Raw!$A:$A,$B$4,Raw!$G:$G,Month!BZ$5,Raw!#REF!,Month!$A35),IF($C35="Provider",SUMIFS(Raw!$H:$H,Raw!$A:$A,$B$4,Raw!$G:$G,Month!BZ$5,Raw!$C:$C,Month!$A35),SUMIFS(Raw!$H:$H,Raw!$A:$A,$B$4,Raw!$G:$G,Month!BZ$5,Raw!$E:$E,Month!$A35))))</f>
        <v>13412</v>
      </c>
      <c r="CA35" s="58">
        <f>IF($B35="","",IF($C35="Region",SUMIFS(Raw!$H:$H,Raw!$A:$A,$B$4,Raw!$G:$G,Month!CA$5,Raw!#REF!,Month!$A35),IF($C35="Provider",SUMIFS(Raw!$H:$H,Raw!$A:$A,$B$4,Raw!$G:$G,Month!CA$5,Raw!$C:$C,Month!$A35),SUMIFS(Raw!$H:$H,Raw!$A:$A,$B$4,Raw!$G:$G,Month!CA$5,Raw!$E:$E,Month!$A35))))</f>
        <v>15640</v>
      </c>
      <c r="CB35" s="58">
        <f>IF($B35="","",IF($C35="Region",SUMIFS(Raw!$H:$H,Raw!$A:$A,$B$4,Raw!$G:$G,Month!CB$5,Raw!#REF!,Month!$A35),IF($C35="Provider",SUMIFS(Raw!$H:$H,Raw!$A:$A,$B$4,Raw!$G:$G,Month!CB$5,Raw!$C:$C,Month!$A35),SUMIFS(Raw!$H:$H,Raw!$A:$A,$B$4,Raw!$G:$G,Month!CB$5,Raw!$E:$E,Month!$A35))))</f>
        <v>3480</v>
      </c>
      <c r="CC35" s="58">
        <f>IF($B35="","",IF($C35="Region",SUMIFS(Raw!$H:$H,Raw!$A:$A,$B$4,Raw!$G:$G,Month!CC$5,Raw!#REF!,Month!$A35),IF($C35="Provider",SUMIFS(Raw!$H:$H,Raw!$A:$A,$B$4,Raw!$G:$G,Month!CC$5,Raw!$C:$C,Month!$A35),SUMIFS(Raw!$H:$H,Raw!$A:$A,$B$4,Raw!$G:$G,Month!CC$5,Raw!$E:$E,Month!$A35))))</f>
        <v>23824</v>
      </c>
      <c r="CD35" s="58">
        <f>IF($B35="","",IF($C35="Region",SUMIFS(Raw!$H:$H,Raw!$A:$A,$B$4,Raw!$G:$G,Month!CD$5,Raw!#REF!,Month!$A35),IF($C35="Provider",SUMIFS(Raw!$H:$H,Raw!$A:$A,$B$4,Raw!$G:$G,Month!CD$5,Raw!$C:$C,Month!$A35),SUMIFS(Raw!$H:$H,Raw!$A:$A,$B$4,Raw!$G:$G,Month!CD$5,Raw!$E:$E,Month!$A35))))</f>
        <v>549</v>
      </c>
      <c r="CE35" s="58">
        <f>IF($B35="","",IF($C35="Region",SUMIFS(Raw!$H:$H,Raw!$A:$A,$B$4,Raw!$G:$G,Month!CE$5,Raw!#REF!,Month!$A35),IF($C35="Provider",SUMIFS(Raw!$H:$H,Raw!$A:$A,$B$4,Raw!$G:$G,Month!CE$5,Raw!$C:$C,Month!$A35),SUMIFS(Raw!$H:$H,Raw!$A:$A,$B$4,Raw!$G:$G,Month!CE$5,Raw!$E:$E,Month!$A35))))</f>
        <v>2506</v>
      </c>
      <c r="CF35" s="58">
        <f>IF($B35="","",IF($C35="Region",SUMIFS(Raw!$H:$H,Raw!$A:$A,$B$4,Raw!$G:$G,Month!CF$5,Raw!#REF!,Month!$A35),IF($C35="Provider",SUMIFS(Raw!$H:$H,Raw!$A:$A,$B$4,Raw!$G:$G,Month!CF$5,Raw!$C:$C,Month!$A35),SUMIFS(Raw!$H:$H,Raw!$A:$A,$B$4,Raw!$G:$G,Month!CF$5,Raw!$E:$E,Month!$A35))))</f>
        <v>1879</v>
      </c>
      <c r="CG35" s="58">
        <f>IF($B35="","",IF($C35="Region",SUMIFS(Raw!$H:$H,Raw!$A:$A,$B$4,Raw!$G:$G,Month!CG$5,Raw!#REF!,Month!$A35),IF($C35="Provider",SUMIFS(Raw!$H:$H,Raw!$A:$A,$B$4,Raw!$G:$G,Month!CG$5,Raw!$C:$C,Month!$A35),SUMIFS(Raw!$H:$H,Raw!$A:$A,$B$4,Raw!$G:$G,Month!CG$5,Raw!$E:$E,Month!$A35))))</f>
        <v>8795</v>
      </c>
      <c r="CH35" s="58">
        <f>IF($B35="","",IF($C35="Region",SUMIFS(Raw!$H:$H,Raw!$A:$A,$B$4,Raw!$G:$G,Month!CH$5,Raw!#REF!,Month!$A35),IF($C35="Provider",SUMIFS(Raw!$H:$H,Raw!$A:$A,$B$4,Raw!$G:$G,Month!CH$5,Raw!$C:$C,Month!$A35),SUMIFS(Raw!$H:$H,Raw!$A:$A,$B$4,Raw!$G:$G,Month!CH$5,Raw!$E:$E,Month!$A35))))</f>
        <v>4931</v>
      </c>
      <c r="CI35" s="58">
        <f>IF($B35="","",IF($C35="Region",SUMIFS(Raw!$H:$H,Raw!$A:$A,$B$4,Raw!$G:$G,Month!CI$5,Raw!#REF!,Month!$A35),IF($C35="Provider",SUMIFS(Raw!$H:$H,Raw!$A:$A,$B$4,Raw!$G:$G,Month!CI$5,Raw!$C:$C,Month!$A35),SUMIFS(Raw!$H:$H,Raw!$A:$A,$B$4,Raw!$G:$G,Month!CI$5,Raw!$E:$E,Month!$A35))))</f>
        <v>0</v>
      </c>
      <c r="CJ35" s="58">
        <f>IF($B35="","",IF($C35="Region",SUMIFS(Raw!$H:$H,Raw!$A:$A,$B$4,Raw!$G:$G,Month!CJ$5,Raw!#REF!,Month!$A35),IF($C35="Provider",SUMIFS(Raw!$H:$H,Raw!$A:$A,$B$4,Raw!$G:$G,Month!CJ$5,Raw!$C:$C,Month!$A35),SUMIFS(Raw!$H:$H,Raw!$A:$A,$B$4,Raw!$G:$G,Month!CJ$5,Raw!$E:$E,Month!$A35))))</f>
        <v>0</v>
      </c>
      <c r="CK35" s="58">
        <f>IF($B35="","",IF($C35="Region",SUMIFS(Raw!$H:$H,Raw!$A:$A,$B$4,Raw!$G:$G,Month!CK$5,Raw!#REF!,Month!$A35),IF($C35="Provider",SUMIFS(Raw!$H:$H,Raw!$A:$A,$B$4,Raw!$G:$G,Month!CK$5,Raw!$C:$C,Month!$A35),SUMIFS(Raw!$H:$H,Raw!$A:$A,$B$4,Raw!$G:$G,Month!CK$5,Raw!$E:$E,Month!$A35))))</f>
        <v>0</v>
      </c>
      <c r="CL35" s="58">
        <f>IF($B35="","",IF($C35="Region",SUMIFS(Raw!$H:$H,Raw!$A:$A,$B$4,Raw!$G:$G,Month!CL$5,Raw!#REF!,Month!$A35),IF($C35="Provider",SUMIFS(Raw!$H:$H,Raw!$A:$A,$B$4,Raw!$G:$G,Month!CL$5,Raw!$C:$C,Month!$A35),SUMIFS(Raw!$H:$H,Raw!$A:$A,$B$4,Raw!$G:$G,Month!CL$5,Raw!$E:$E,Month!$A35))))</f>
        <v>0</v>
      </c>
      <c r="CM35" s="58">
        <f>IF($B35="","",IF($C35="Region",SUMIFS(Raw!$H:$H,Raw!$A:$A,$B$4,Raw!$G:$G,Month!CM$5,Raw!#REF!,Month!$A35),IF($C35="Provider",SUMIFS(Raw!$H:$H,Raw!$A:$A,$B$4,Raw!$G:$G,Month!CM$5,Raw!$C:$C,Month!$A35),SUMIFS(Raw!$H:$H,Raw!$A:$A,$B$4,Raw!$G:$G,Month!CM$5,Raw!$E:$E,Month!$A35))))</f>
        <v>2573</v>
      </c>
      <c r="CN35" s="58">
        <f>IF($B35="","",IF($C35="Region",SUMIFS(Raw!$H:$H,Raw!$A:$A,$B$4,Raw!$G:$G,Month!CN$5,Raw!#REF!,Month!$A35),IF($C35="Provider",SUMIFS(Raw!$H:$H,Raw!$A:$A,$B$4,Raw!$G:$G,Month!CN$5,Raw!$C:$C,Month!$A35),SUMIFS(Raw!$H:$H,Raw!$A:$A,$B$4,Raw!$G:$G,Month!CN$5,Raw!$E:$E,Month!$A35))))</f>
        <v>0</v>
      </c>
      <c r="CO35" s="58">
        <f>IF($B35="","",IF($C35="Region",SUMIFS(Raw!$H:$H,Raw!$A:$A,$B$4,Raw!$G:$G,Month!CO$5,Raw!#REF!,Month!$A35),IF($C35="Provider",SUMIFS(Raw!$H:$H,Raw!$A:$A,$B$4,Raw!$G:$G,Month!CO$5,Raw!$C:$C,Month!$A35),SUMIFS(Raw!$H:$H,Raw!$A:$A,$B$4,Raw!$G:$G,Month!CO$5,Raw!$E:$E,Month!$A35))))</f>
        <v>0</v>
      </c>
      <c r="CP35" s="58">
        <f>IF($B35="","",IF($C35="Region",SUMIFS(Raw!$H:$H,Raw!$A:$A,$B$4,Raw!$G:$G,Month!CP$5,Raw!#REF!,Month!$A35),IF($C35="Provider",SUMIFS(Raw!$H:$H,Raw!$A:$A,$B$4,Raw!$G:$G,Month!CP$5,Raw!$C:$C,Month!$A35),SUMIFS(Raw!$H:$H,Raw!$A:$A,$B$4,Raw!$G:$G,Month!CP$5,Raw!$E:$E,Month!$A35))))</f>
        <v>0</v>
      </c>
      <c r="CQ35" s="58">
        <f>IF($B35="","",IF($C35="Region",SUMIFS(Raw!$H:$H,Raw!$A:$A,$B$4,Raw!$G:$G,Month!CQ$5,Raw!#REF!,Month!$A35),IF($C35="Provider",SUMIFS(Raw!$H:$H,Raw!$A:$A,$B$4,Raw!$G:$G,Month!CQ$5,Raw!$C:$C,Month!$A35),SUMIFS(Raw!$H:$H,Raw!$A:$A,$B$4,Raw!$G:$G,Month!CQ$5,Raw!$E:$E,Month!$A35))))</f>
        <v>0</v>
      </c>
      <c r="CR35" s="58">
        <f>IF($B35="","",IF($C35="Region",SUMIFS(Raw!$H:$H,Raw!$A:$A,$B$4,Raw!$G:$G,Month!CR$5,Raw!#REF!,Month!$A35),IF($C35="Provider",SUMIFS(Raw!$H:$H,Raw!$A:$A,$B$4,Raw!$G:$G,Month!CR$5,Raw!$C:$C,Month!$A35),SUMIFS(Raw!$H:$H,Raw!$A:$A,$B$4,Raw!$G:$G,Month!CR$5,Raw!$E:$E,Month!$A35))))</f>
        <v>0</v>
      </c>
      <c r="CS35" s="58">
        <f>IF($B35="","",IF($C35="Region",SUMIFS(Raw!$H:$H,Raw!$A:$A,$B$4,Raw!$G:$G,Month!CS$5,Raw!#REF!,Month!$A35),IF($C35="Provider",SUMIFS(Raw!$H:$H,Raw!$A:$A,$B$4,Raw!$G:$G,Month!CS$5,Raw!$C:$C,Month!$A35),SUMIFS(Raw!$H:$H,Raw!$A:$A,$B$4,Raw!$G:$G,Month!CS$5,Raw!$E:$E,Month!$A35))))</f>
        <v>0</v>
      </c>
      <c r="CT35" s="58">
        <f>IF($B35="","",IF($C35="Region",SUMIFS(Raw!$H:$H,Raw!$A:$A,$B$4,Raw!$G:$G,Month!CT$5,Raw!#REF!,Month!$A35),IF($C35="Provider",SUMIFS(Raw!$H:$H,Raw!$A:$A,$B$4,Raw!$G:$G,Month!CT$5,Raw!$C:$C,Month!$A35),SUMIFS(Raw!$H:$H,Raw!$A:$A,$B$4,Raw!$G:$G,Month!CT$5,Raw!$E:$E,Month!$A35))))</f>
        <v>0</v>
      </c>
      <c r="CU35" s="58">
        <f>IF($B35="","",IF($C35="Region",SUMIFS(Raw!$H:$H,Raw!$A:$A,$B$4,Raw!$G:$G,Month!CU$5,Raw!#REF!,Month!$A35),IF($C35="Provider",SUMIFS(Raw!$H:$H,Raw!$A:$A,$B$4,Raw!$G:$G,Month!CU$5,Raw!$C:$C,Month!$A35),SUMIFS(Raw!$H:$H,Raw!$A:$A,$B$4,Raw!$G:$G,Month!CU$5,Raw!$E:$E,Month!$A35))))</f>
        <v>0</v>
      </c>
      <c r="CV35" s="58">
        <f>IF($B35="","",IF($C35="Region",SUMIFS(Raw!$H:$H,Raw!$A:$A,$B$4,Raw!$G:$G,Month!CV$5,Raw!#REF!,Month!$A35),IF($C35="Provider",SUMIFS(Raw!$H:$H,Raw!$A:$A,$B$4,Raw!$G:$G,Month!CV$5,Raw!$C:$C,Month!$A35),SUMIFS(Raw!$H:$H,Raw!$A:$A,$B$4,Raw!$G:$G,Month!CV$5,Raw!$E:$E,Month!$A35))))</f>
        <v>0</v>
      </c>
      <c r="CW35" s="58">
        <f>IF($B35="","",IF($C35="Region",SUMIFS(Raw!$H:$H,Raw!$A:$A,$B$4,Raw!$G:$G,Month!CW$5,Raw!#REF!,Month!$A35),IF($C35="Provider",SUMIFS(Raw!$H:$H,Raw!$A:$A,$B$4,Raw!$G:$G,Month!CW$5,Raw!$C:$C,Month!$A35),SUMIFS(Raw!$H:$H,Raw!$A:$A,$B$4,Raw!$G:$G,Month!CW$5,Raw!$E:$E,Month!$A35))))</f>
        <v>4910</v>
      </c>
      <c r="CX35" s="58">
        <f>IF($B35="","",IF($C35="Region",SUMIFS(Raw!$H:$H,Raw!$A:$A,$B$4,Raw!$G:$G,Month!CX$5,Raw!#REF!,Month!$A35),IF($C35="Provider",SUMIFS(Raw!$H:$H,Raw!$A:$A,$B$4,Raw!$G:$G,Month!CX$5,Raw!$C:$C,Month!$A35),SUMIFS(Raw!$H:$H,Raw!$A:$A,$B$4,Raw!$G:$G,Month!CX$5,Raw!$E:$E,Month!$A35))))</f>
        <v>3963</v>
      </c>
      <c r="CY35" s="58">
        <f>IF($B35="","",IF($C35="Region",SUMIFS(Raw!$H:$H,Raw!$A:$A,$B$4,Raw!$G:$G,Month!CY$5,Raw!#REF!,Month!$A35),IF($C35="Provider",SUMIFS(Raw!$H:$H,Raw!$A:$A,$B$4,Raw!$G:$G,Month!CY$5,Raw!$C:$C,Month!$A35),SUMIFS(Raw!$H:$H,Raw!$A:$A,$B$4,Raw!$G:$G,Month!CY$5,Raw!$E:$E,Month!$A35))))</f>
        <v>213</v>
      </c>
      <c r="CZ35" s="58">
        <f>IF($B35="","",IF($C35="Region",SUMIFS(Raw!$H:$H,Raw!$A:$A,$B$4,Raw!$G:$G,Month!CZ$5,Raw!#REF!,Month!$A35),IF($C35="Provider",SUMIFS(Raw!$H:$H,Raw!$A:$A,$B$4,Raw!$G:$G,Month!CZ$5,Raw!$C:$C,Month!$A35),SUMIFS(Raw!$H:$H,Raw!$A:$A,$B$4,Raw!$G:$G,Month!CZ$5,Raw!$E:$E,Month!$A35))))</f>
        <v>102</v>
      </c>
      <c r="DA35" s="58">
        <f>IF($B35="","",IF($C35="Region",SUMIFS(Raw!$H:$H,Raw!$A:$A,$B$4,Raw!$G:$G,Month!DA$5,Raw!#REF!,Month!$A35),IF($C35="Provider",SUMIFS(Raw!$H:$H,Raw!$A:$A,$B$4,Raw!$G:$G,Month!DA$5,Raw!$C:$C,Month!$A35),SUMIFS(Raw!$H:$H,Raw!$A:$A,$B$4,Raw!$G:$G,Month!DA$5,Raw!$E:$E,Month!$A35))))</f>
        <v>166</v>
      </c>
      <c r="DB35" s="58">
        <f>IF($B35="","",IF($C35="Region",SUMIFS(Raw!$H:$H,Raw!$A:$A,$B$4,Raw!$G:$G,Month!DB$5,Raw!#REF!,Month!$A35),IF($C35="Provider",SUMIFS(Raw!$H:$H,Raw!$A:$A,$B$4,Raw!$G:$G,Month!DB$5,Raw!$C:$C,Month!$A35),SUMIFS(Raw!$H:$H,Raw!$A:$A,$B$4,Raw!$G:$G,Month!DB$5,Raw!$E:$E,Month!$A35))))</f>
        <v>36</v>
      </c>
      <c r="DC35" s="58">
        <f>IF($B35="","",IF($C35="Region",SUMIFS(Raw!$H:$H,Raw!$A:$A,$B$4,Raw!$G:$G,Month!DC$5,Raw!#REF!,Month!$A35),IF($C35="Provider",SUMIFS(Raw!$H:$H,Raw!$A:$A,$B$4,Raw!$G:$G,Month!DC$5,Raw!$C:$C,Month!$A35),SUMIFS(Raw!$H:$H,Raw!$A:$A,$B$4,Raw!$G:$G,Month!DC$5,Raw!$E:$E,Month!$A35))))</f>
        <v>100</v>
      </c>
      <c r="DD35" s="58">
        <f>IF($B35="","",IF($C35="Region",SUMIFS(Raw!$H:$H,Raw!$A:$A,$B$4,Raw!$G:$G,Month!DD$5,Raw!#REF!,Month!$A35),IF($C35="Provider",SUMIFS(Raw!$H:$H,Raw!$A:$A,$B$4,Raw!$G:$G,Month!DD$5,Raw!$C:$C,Month!$A35),SUMIFS(Raw!$H:$H,Raw!$A:$A,$B$4,Raw!$G:$G,Month!DD$5,Raw!$E:$E,Month!$A35))))</f>
        <v>58</v>
      </c>
      <c r="DE35" s="58">
        <f>IF($B35="","",IF($C35="Region",SUMIFS(Raw!$H:$H,Raw!$A:$A,$B$4,Raw!$G:$G,Month!DE$5,Raw!#REF!,Month!$A35),IF($C35="Provider",SUMIFS(Raw!$H:$H,Raw!$A:$A,$B$4,Raw!$G:$G,Month!DE$5,Raw!$C:$C,Month!$A35),SUMIFS(Raw!$H:$H,Raw!$A:$A,$B$4,Raw!$G:$G,Month!DE$5,Raw!$E:$E,Month!$A35))))</f>
        <v>469</v>
      </c>
      <c r="DF35" s="58">
        <f>IF($B35="","",IF($C35="Region",SUMIFS(Raw!$H:$H,Raw!$A:$A,$B$4,Raw!$G:$G,Month!DF$5,Raw!#REF!,Month!$A35),IF($C35="Provider",SUMIFS(Raw!$H:$H,Raw!$A:$A,$B$4,Raw!$G:$G,Month!DF$5,Raw!$C:$C,Month!$A35),SUMIFS(Raw!$H:$H,Raw!$A:$A,$B$4,Raw!$G:$G,Month!DF$5,Raw!$E:$E,Month!$A35))))</f>
        <v>340</v>
      </c>
      <c r="DG35" s="58">
        <f>IF($B35="","",IF($C35="Region",SUMIFS(Raw!$H:$H,Raw!$A:$A,$B$4,Raw!$G:$G,Month!DG$5,Raw!#REF!,Month!$A35),IF($C35="Provider",SUMIFS(Raw!$H:$H,Raw!$A:$A,$B$4,Raw!$G:$G,Month!DG$5,Raw!$C:$C,Month!$A35),SUMIFS(Raw!$H:$H,Raw!$A:$A,$B$4,Raw!$G:$G,Month!DG$5,Raw!$E:$E,Month!$A35))))</f>
        <v>0</v>
      </c>
      <c r="DH35" s="58">
        <f>IF($B35="","",IF($C35="Region",SUMIFS(Raw!$H:$H,Raw!$A:$A,$B$4,Raw!$G:$G,Month!DH$5,Raw!#REF!,Month!$A35),IF($C35="Provider",SUMIFS(Raw!$H:$H,Raw!$A:$A,$B$4,Raw!$G:$G,Month!DH$5,Raw!$C:$C,Month!$A35),SUMIFS(Raw!$H:$H,Raw!$A:$A,$B$4,Raw!$G:$G,Month!DH$5,Raw!$E:$E,Month!$A35))))</f>
        <v>0</v>
      </c>
      <c r="DI35" s="58">
        <f>IF($B35="","",IF($C35="Region",SUMIFS(Raw!$H:$H,Raw!$A:$A,$B$4,Raw!$G:$G,Month!DI$5,Raw!#REF!,Month!$A35),IF($C35="Provider",SUMIFS(Raw!$H:$H,Raw!$A:$A,$B$4,Raw!$G:$G,Month!DI$5,Raw!$C:$C,Month!$A35),SUMIFS(Raw!$H:$H,Raw!$A:$A,$B$4,Raw!$G:$G,Month!DI$5,Raw!$E:$E,Month!$A35))))</f>
        <v>0</v>
      </c>
      <c r="DJ35" s="58">
        <f>IF($B35="","",IF($C35="Region",SUMIFS(Raw!$H:$H,Raw!$A:$A,$B$4,Raw!$G:$G,Month!DJ$5,Raw!#REF!,Month!$A35),IF($C35="Provider",SUMIFS(Raw!$H:$H,Raw!$A:$A,$B$4,Raw!$G:$G,Month!DJ$5,Raw!$C:$C,Month!$A35),SUMIFS(Raw!$H:$H,Raw!$A:$A,$B$4,Raw!$G:$G,Month!DJ$5,Raw!$E:$E,Month!$A35))))</f>
        <v>0</v>
      </c>
      <c r="DK35" s="58">
        <f>IF($B35="","",IF($C35="Region",SUMIFS(Raw!$H:$H,Raw!$A:$A,$B$4,Raw!$G:$G,Month!DK$5,Raw!#REF!,Month!$A35),IF($C35="Provider",SUMIFS(Raw!$H:$H,Raw!$A:$A,$B$4,Raw!$G:$G,Month!DK$5,Raw!$C:$C,Month!$A35),SUMIFS(Raw!$H:$H,Raw!$A:$A,$B$4,Raw!$G:$G,Month!DK$5,Raw!$E:$E,Month!$A35))))</f>
        <v>0</v>
      </c>
      <c r="DL35" s="58">
        <f>IF($B35="","",IF($C35="Region",SUMIFS(Raw!$H:$H,Raw!$A:$A,$B$4,Raw!$G:$G,Month!DL$5,Raw!#REF!,Month!$A35),IF($C35="Provider",SUMIFS(Raw!$H:$H,Raw!$A:$A,$B$4,Raw!$G:$G,Month!DL$5,Raw!$C:$C,Month!$A35),SUMIFS(Raw!$H:$H,Raw!$A:$A,$B$4,Raw!$G:$G,Month!DL$5,Raw!$E:$E,Month!$A35))))</f>
        <v>0</v>
      </c>
      <c r="DM35" s="58">
        <f>IF($B35="","",IF($C35="Region",SUMIFS(Raw!$H:$H,Raw!$A:$A,$B$4,Raw!$G:$G,Month!DM$5,Raw!#REF!,Month!$A35),IF($C35="Provider",SUMIFS(Raw!$H:$H,Raw!$A:$A,$B$4,Raw!$G:$G,Month!DM$5,Raw!$C:$C,Month!$A35),SUMIFS(Raw!$H:$H,Raw!$A:$A,$B$4,Raw!$G:$G,Month!DM$5,Raw!$E:$E,Month!$A35))))</f>
        <v>651</v>
      </c>
      <c r="DN35" s="58">
        <f>IF($B35="","",IF($C35="Region",SUMIFS(Raw!$H:$H,Raw!$A:$A,$B$4,Raw!$G:$G,Month!DN$5,Raw!#REF!,Month!$A35),IF($C35="Provider",SUMIFS(Raw!$H:$H,Raw!$A:$A,$B$4,Raw!$G:$G,Month!DN$5,Raw!$C:$C,Month!$A35),SUMIFS(Raw!$H:$H,Raw!$A:$A,$B$4,Raw!$G:$G,Month!DN$5,Raw!$E:$E,Month!$A35))))</f>
        <v>651</v>
      </c>
    </row>
    <row r="36" spans="1:118" ht="14.5" x14ac:dyDescent="0.25">
      <c r="A36" s="5" t="str">
        <f>IF(Refs!A30="","",Refs!A30)</f>
        <v>RYD</v>
      </c>
      <c r="B36" s="23" t="str">
        <f>IF(Refs!B30="","",Refs!B30)</f>
        <v>SECAmb</v>
      </c>
      <c r="C36" s="13" t="str">
        <f>IF(Refs!D30="","",Refs!D30)</f>
        <v>Provider</v>
      </c>
      <c r="D36" s="58">
        <f>IF($B36="","",IF($C36="Region",SUMIFS(Raw!$H:$H,Raw!$A:$A,$B$4,Raw!$G:$G,Month!D$5,Raw!#REF!,Month!$A36),IF($C36="Provider",SUMIFS(Raw!$H:$H,Raw!$A:$A,$B$4,Raw!$G:$G,Month!D$5,Raw!$C:$C,Month!$A36),SUMIFS(Raw!$H:$H,Raw!$A:$A,$B$4,Raw!$G:$G,Month!D$5,Raw!$E:$E,Month!$A36))))</f>
        <v>135942</v>
      </c>
      <c r="E36" s="58">
        <f>IF($B36="","",IF($C36="Region",SUMIFS(Raw!$H:$H,Raw!$A:$A,$B$4,Raw!$G:$G,Month!E$5,Raw!#REF!,Month!$A36),IF($C36="Provider",SUMIFS(Raw!$H:$H,Raw!$A:$A,$B$4,Raw!$G:$G,Month!E$5,Raw!$C:$C,Month!$A36),SUMIFS(Raw!$H:$H,Raw!$A:$A,$B$4,Raw!$G:$G,Month!E$5,Raw!$E:$E,Month!$A36))))</f>
        <v>22405</v>
      </c>
      <c r="F36" s="58">
        <f>IF($B36="","",IF($C36="Region",SUMIFS(Raw!$H:$H,Raw!$A:$A,$B$4,Raw!$G:$G,Month!F$5,Raw!#REF!,Month!$A36),IF($C36="Provider",SUMIFS(Raw!$H:$H,Raw!$A:$A,$B$4,Raw!$G:$G,Month!F$5,Raw!$C:$C,Month!$A36),SUMIFS(Raw!$H:$H,Raw!$A:$A,$B$4,Raw!$G:$G,Month!F$5,Raw!$E:$E,Month!$A36))))</f>
        <v>106161</v>
      </c>
      <c r="G36" s="58">
        <f>IF($B36="","",IF($C36="Region",SUMIFS(Raw!$H:$H,Raw!$A:$A,$B$4,Raw!$G:$G,Month!G$5,Raw!#REF!,Month!$A36),IF($C36="Provider",SUMIFS(Raw!$H:$H,Raw!$A:$A,$B$4,Raw!$G:$G,Month!G$5,Raw!$C:$C,Month!$A36),SUMIFS(Raw!$H:$H,Raw!$A:$A,$B$4,Raw!$G:$G,Month!G$5,Raw!$E:$E,Month!$A36))))</f>
        <v>5411</v>
      </c>
      <c r="H36" s="58">
        <f>IF($B36="","",IF($C36="Region",SUMIFS(Raw!$H:$H,Raw!$A:$A,$B$4,Raw!$G:$G,Month!H$5,Raw!#REF!,Month!$A36),IF($C36="Provider",SUMIFS(Raw!$H:$H,Raw!$A:$A,$B$4,Raw!$G:$G,Month!H$5,Raw!$C:$C,Month!$A36),SUMIFS(Raw!$H:$H,Raw!$A:$A,$B$4,Raw!$G:$G,Month!H$5,Raw!$E:$E,Month!$A36))))</f>
        <v>1121</v>
      </c>
      <c r="I36" s="58">
        <f>IF($B36="","",IF($C36="Region",SUMIFS(Raw!$H:$H,Raw!$A:$A,$B$4,Raw!$G:$G,Month!I$5,Raw!#REF!,Month!$A36),IF($C36="Provider",SUMIFS(Raw!$H:$H,Raw!$A:$A,$B$4,Raw!$G:$G,Month!I$5,Raw!$C:$C,Month!$A36),SUMIFS(Raw!$H:$H,Raw!$A:$A,$B$4,Raw!$G:$G,Month!I$5,Raw!$E:$E,Month!$A36))))</f>
        <v>0</v>
      </c>
      <c r="J36" s="58">
        <f>IF($B36="","",IF($C36="Region",SUMIFS(Raw!$H:$H,Raw!$A:$A,$B$4,Raw!$G:$G,Month!J$5,Raw!#REF!,Month!$A36),IF($C36="Provider",SUMIFS(Raw!$H:$H,Raw!$A:$A,$B$4,Raw!$G:$G,Month!J$5,Raw!$C:$C,Month!$A36),SUMIFS(Raw!$H:$H,Raw!$A:$A,$B$4,Raw!$G:$G,Month!J$5,Raw!$E:$E,Month!$A36))))</f>
        <v>38764</v>
      </c>
      <c r="K36" s="58">
        <f>IF($B36="","",IF($C36="Region",SUMIFS(Raw!$H:$H,Raw!$A:$A,$B$4,Raw!$G:$G,Month!K$5,Raw!#REF!,Month!$A36),IF($C36="Provider",SUMIFS(Raw!$H:$H,Raw!$A:$A,$B$4,Raw!$G:$G,Month!K$5,Raw!$C:$C,Month!$A36),SUMIFS(Raw!$H:$H,Raw!$A:$A,$B$4,Raw!$G:$G,Month!K$5,Raw!$E:$E,Month!$A36))))</f>
        <v>21689</v>
      </c>
      <c r="L36" s="58">
        <f>IF($B36="","",IF($C36="Region",SUMIFS(Raw!$H:$H,Raw!$A:$A,$B$4,Raw!$G:$G,Month!L$5,Raw!#REF!,Month!$A36),IF($C36="Provider",SUMIFS(Raw!$H:$H,Raw!$A:$A,$B$4,Raw!$G:$G,Month!L$5,Raw!$C:$C,Month!$A36),SUMIFS(Raw!$H:$H,Raw!$A:$A,$B$4,Raw!$G:$G,Month!L$5,Raw!$E:$E,Month!$A36))))</f>
        <v>1491</v>
      </c>
      <c r="M36" s="58">
        <f>IF($B36="","",IF($C36="Region",SUMIFS(Raw!$H:$H,Raw!$A:$A,$B$4,Raw!$G:$G,Month!M$5,Raw!#REF!,Month!$A36),IF($C36="Provider",SUMIFS(Raw!$H:$H,Raw!$A:$A,$B$4,Raw!$G:$G,Month!M$5,Raw!$C:$C,Month!$A36),SUMIFS(Raw!$H:$H,Raw!$A:$A,$B$4,Raw!$G:$G,Month!M$5,Raw!$E:$E,Month!$A36))))</f>
        <v>1635</v>
      </c>
      <c r="N36" s="58">
        <f>IF($B36="","",IF($C36="Region",SUMIFS(Raw!$H:$H,Raw!$A:$A,$B$4,Raw!$G:$G,Month!N$5,Raw!#REF!,Month!$A36),IF($C36="Provider",SUMIFS(Raw!$H:$H,Raw!$A:$A,$B$4,Raw!$G:$G,Month!N$5,Raw!$C:$C,Month!$A36),SUMIFS(Raw!$H:$H,Raw!$A:$A,$B$4,Raw!$G:$G,Month!N$5,Raw!$E:$E,Month!$A36))))</f>
        <v>18563</v>
      </c>
      <c r="O36" s="58">
        <f>IF($B36="","",IF($C36="Region",SUMIFS(Raw!$H:$H,Raw!$A:$A,$B$4,Raw!$G:$G,Month!O$5,Raw!#REF!,Month!$A36),IF($C36="Provider",SUMIFS(Raw!$H:$H,Raw!$A:$A,$B$4,Raw!$G:$G,Month!O$5,Raw!$C:$C,Month!$A36),SUMIFS(Raw!$H:$H,Raw!$A:$A,$B$4,Raw!$G:$G,Month!O$5,Raw!$E:$E,Month!$A36))))</f>
        <v>29410842</v>
      </c>
      <c r="P36" s="201"/>
      <c r="Q36" s="201"/>
      <c r="R36" s="58">
        <f>IF($B36="","",IF($C36="Region",SUMIFS(Raw!$H:$H,Raw!$A:$A,$B$4,Raw!$G:$G,Month!R$5,Raw!#REF!,Month!$A36),IF($C36="Provider",SUMIFS(Raw!$H:$H,Raw!$A:$A,$B$4,Raw!$G:$G,Month!R$5,Raw!$C:$C,Month!$A36),SUMIFS(Raw!$H:$H,Raw!$A:$A,$B$4,Raw!$G:$G,Month!R$5,Raw!$E:$E,Month!$A36))))</f>
        <v>5905895</v>
      </c>
      <c r="S36" s="58">
        <f>IF($B36="","",IF($C36="Region",SUMIFS(Raw!$H:$H,Raw!$A:$A,$B$4,Raw!$G:$G,Month!S$5,Raw!#REF!,Month!$A36),IF($C36="Provider",SUMIFS(Raw!$H:$H,Raw!$A:$A,$B$4,Raw!$G:$G,Month!S$5,Raw!$C:$C,Month!$A36),SUMIFS(Raw!$H:$H,Raw!$A:$A,$B$4,Raw!$G:$G,Month!S$5,Raw!$E:$E,Month!$A36))))</f>
        <v>44031</v>
      </c>
      <c r="T36" s="58">
        <f>IF($B36="","",IF($C36="Region",SUMIFS(Raw!$H:$H,Raw!$A:$A,$B$4,Raw!$G:$G,Month!T$5,Raw!#REF!,Month!$A36),IF($C36="Provider",SUMIFS(Raw!$H:$H,Raw!$A:$A,$B$4,Raw!$G:$G,Month!T$5,Raw!$C:$C,Month!$A36),SUMIFS(Raw!$H:$H,Raw!$A:$A,$B$4,Raw!$G:$G,Month!T$5,Raw!$E:$E,Month!$A36))))</f>
        <v>258606148</v>
      </c>
      <c r="U36" s="58">
        <f>IF($B36="","",IF($C36="Region",SUMIFS(Raw!$H:$H,Raw!$A:$A,$B$4,Raw!$G:$G,Month!U$5,Raw!#REF!,Month!$A36),IF($C36="Provider",SUMIFS(Raw!$H:$H,Raw!$A:$A,$B$4,Raw!$G:$G,Month!U$5,Raw!$C:$C,Month!$A36),SUMIFS(Raw!$H:$H,Raw!$A:$A,$B$4,Raw!$G:$G,Month!U$5,Raw!$E:$E,Month!$A36))))</f>
        <v>97375</v>
      </c>
      <c r="V36" s="58">
        <f>IF($B36="","",IF($C36="Region",SUMIFS(Raw!$H:$H,Raw!$A:$A,$B$4,Raw!$G:$G,Month!V$5,Raw!#REF!,Month!$A36),IF($C36="Provider",SUMIFS(Raw!$H:$H,Raw!$A:$A,$B$4,Raw!$G:$G,Month!V$5,Raw!$C:$C,Month!$A36),SUMIFS(Raw!$H:$H,Raw!$A:$A,$B$4,Raw!$G:$G,Month!V$5,Raw!$E:$E,Month!$A36))))</f>
        <v>1421</v>
      </c>
      <c r="W36" s="58">
        <f>IF($B36="","",IF($C36="Region",SUMIFS(Raw!$H:$H,Raw!$A:$A,$B$4,Raw!$G:$G,Month!W$5,Raw!#REF!,Month!$A36),IF($C36="Provider",SUMIFS(Raw!$H:$H,Raw!$A:$A,$B$4,Raw!$G:$G,Month!W$5,Raw!$C:$C,Month!$A36),SUMIFS(Raw!$H:$H,Raw!$A:$A,$B$4,Raw!$G:$G,Month!W$5,Raw!$E:$E,Month!$A36))))</f>
        <v>51923</v>
      </c>
      <c r="X36" s="58">
        <f>IF($B36="","",IF($C36="Region",SUMIFS(Raw!$H:$H,Raw!$A:$A,$B$4,Raw!$G:$G,Month!X$5,Raw!#REF!,Month!$A36),IF($C36="Provider",SUMIFS(Raw!$H:$H,Raw!$A:$A,$B$4,Raw!$G:$G,Month!X$5,Raw!$C:$C,Month!$A36),SUMIFS(Raw!$H:$H,Raw!$A:$A,$B$4,Raw!$G:$G,Month!X$5,Raw!$E:$E,Month!$A36))))</f>
        <v>44031</v>
      </c>
      <c r="Y36" s="58">
        <f>IF($B36="","",IF($C36="Region",SUMIFS(Raw!$H:$H,Raw!$A:$A,$B$4,Raw!$G:$G,Month!Y$5,Raw!#REF!,Month!$A36),IF($C36="Provider",SUMIFS(Raw!$H:$H,Raw!$A:$A,$B$4,Raw!$G:$G,Month!Y$5,Raw!$C:$C,Month!$A36),SUMIFS(Raw!$H:$H,Raw!$A:$A,$B$4,Raw!$G:$G,Month!Y$5,Raw!$E:$E,Month!$A36))))</f>
        <v>0</v>
      </c>
      <c r="Z36" s="58">
        <f>IF($B36="","",IF($C36="Region",SUMIFS(Raw!$H:$H,Raw!$A:$A,$B$4,Raw!$G:$G,Month!Z$5,Raw!#REF!,Month!$A36),IF($C36="Provider",SUMIFS(Raw!$H:$H,Raw!$A:$A,$B$4,Raw!$G:$G,Month!Z$5,Raw!$C:$C,Month!$A36),SUMIFS(Raw!$H:$H,Raw!$A:$A,$B$4,Raw!$G:$G,Month!Z$5,Raw!$E:$E,Month!$A36))))</f>
        <v>0</v>
      </c>
      <c r="AA36" s="58">
        <f>IF($B36="","",IF($C36="Region",SUMIFS(Raw!$H:$H,Raw!$A:$A,$B$4,Raw!$G:$G,Month!AA$5,Raw!#REF!,Month!$A36),IF($C36="Provider",SUMIFS(Raw!$H:$H,Raw!$A:$A,$B$4,Raw!$G:$G,Month!AA$5,Raw!$C:$C,Month!$A36),SUMIFS(Raw!$H:$H,Raw!$A:$A,$B$4,Raw!$G:$G,Month!AA$5,Raw!$E:$E,Month!$A36))))</f>
        <v>44031</v>
      </c>
      <c r="AB36" s="58">
        <f>IF($B36="","",IF($C36="Region",SUMIFS(Raw!$H:$H,Raw!$A:$A,$B$4,Raw!$G:$G,Month!AB$5,Raw!#REF!,Month!$A36),IF($C36="Provider",SUMIFS(Raw!$H:$H,Raw!$A:$A,$B$4,Raw!$G:$G,Month!AB$5,Raw!$C:$C,Month!$A36),SUMIFS(Raw!$H:$H,Raw!$A:$A,$B$4,Raw!$G:$G,Month!AB$5,Raw!$E:$E,Month!$A36))))</f>
        <v>6232</v>
      </c>
      <c r="AC36" s="58">
        <f>IF($B36="","",IF($C36="Region",SUMIFS(Raw!$H:$H,Raw!$A:$A,$B$4,Raw!$G:$G,Month!AC$5,Raw!#REF!,Month!$A36),IF($C36="Provider",SUMIFS(Raw!$H:$H,Raw!$A:$A,$B$4,Raw!$G:$G,Month!AC$5,Raw!$C:$C,Month!$A36),SUMIFS(Raw!$H:$H,Raw!$A:$A,$B$4,Raw!$G:$G,Month!AC$5,Raw!$E:$E,Month!$A36))))</f>
        <v>0</v>
      </c>
      <c r="AD36" s="58">
        <f>IF($B36="","",IF($C36="Region",SUMIFS(Raw!$H:$H,Raw!$A:$A,$B$4,Raw!$G:$G,Month!AD$5,Raw!#REF!,Month!$A36),IF($C36="Provider",SUMIFS(Raw!$H:$H,Raw!$A:$A,$B$4,Raw!$G:$G,Month!AD$5,Raw!$C:$C,Month!$A36),SUMIFS(Raw!$H:$H,Raw!$A:$A,$B$4,Raw!$G:$G,Month!AD$5,Raw!$E:$E,Month!$A36))))</f>
        <v>0</v>
      </c>
      <c r="AE36" s="58">
        <f>IF($B36="","",IF($C36="Region",SUMIFS(Raw!$H:$H,Raw!$A:$A,$B$4,Raw!$G:$G,Month!AE$5,Raw!#REF!,Month!$A36),IF($C36="Provider",SUMIFS(Raw!$H:$H,Raw!$A:$A,$B$4,Raw!$G:$G,Month!AE$5,Raw!$C:$C,Month!$A36),SUMIFS(Raw!$H:$H,Raw!$A:$A,$B$4,Raw!$G:$G,Month!AE$5,Raw!$E:$E,Month!$A36))))</f>
        <v>0</v>
      </c>
      <c r="AF36" s="58">
        <f>IF($B36="","",IF($C36="Region",SUMIFS(Raw!$H:$H,Raw!$A:$A,$B$4,Raw!$G:$G,Month!AF$5,Raw!#REF!,Month!$A36),IF($C36="Provider",SUMIFS(Raw!$H:$H,Raw!$A:$A,$B$4,Raw!$G:$G,Month!AF$5,Raw!$C:$C,Month!$A36),SUMIFS(Raw!$H:$H,Raw!$A:$A,$B$4,Raw!$G:$G,Month!AF$5,Raw!$E:$E,Month!$A36))))</f>
        <v>301</v>
      </c>
      <c r="AG36" s="58">
        <f>IF($B36="","",IF($C36="Region",SUMIFS(Raw!$H:$H,Raw!$A:$A,$B$4,Raw!$G:$G,Month!AG$5,Raw!#REF!,Month!$A36),IF($C36="Provider",SUMIFS(Raw!$H:$H,Raw!$A:$A,$B$4,Raw!$G:$G,Month!AG$5,Raw!$C:$C,Month!$A36),SUMIFS(Raw!$H:$H,Raw!$A:$A,$B$4,Raw!$G:$G,Month!AG$5,Raw!$E:$E,Month!$A36))))</f>
        <v>2233</v>
      </c>
      <c r="AH36" s="58">
        <f>IF($B36="","",IF($C36="Region",SUMIFS(Raw!$H:$H,Raw!$A:$A,$B$4,Raw!$G:$G,Month!AH$5,Raw!#REF!,Month!$A36),IF($C36="Provider",SUMIFS(Raw!$H:$H,Raw!$A:$A,$B$4,Raw!$G:$G,Month!AH$5,Raw!$C:$C,Month!$A36),SUMIFS(Raw!$H:$H,Raw!$A:$A,$B$4,Raw!$G:$G,Month!AH$5,Raw!$E:$E,Month!$A36))))</f>
        <v>1856</v>
      </c>
      <c r="AI36" s="58">
        <f>IF($B36="","",IF($C36="Region",SUMIFS(Raw!$H:$H,Raw!$A:$A,$B$4,Raw!$G:$G,Month!AI$5,Raw!#REF!,Month!$A36),IF($C36="Provider",SUMIFS(Raw!$H:$H,Raw!$A:$A,$B$4,Raw!$G:$G,Month!AI$5,Raw!$C:$C,Month!$A36),SUMIFS(Raw!$H:$H,Raw!$A:$A,$B$4,Raw!$G:$G,Month!AI$5,Raw!$E:$E,Month!$A36))))</f>
        <v>33409</v>
      </c>
      <c r="AJ36" s="58">
        <f>IF($B36="","",IF($C36="Region",SUMIFS(Raw!$H:$H,Raw!$A:$A,$B$4,Raw!$G:$G,Month!AJ$5,Raw!#REF!,Month!$A36),IF($C36="Provider",SUMIFS(Raw!$H:$H,Raw!$A:$A,$B$4,Raw!$G:$G,Month!AJ$5,Raw!$C:$C,Month!$A36),SUMIFS(Raw!$H:$H,Raw!$A:$A,$B$4,Raw!$G:$G,Month!AJ$5,Raw!$E:$E,Month!$A36))))</f>
        <v>4</v>
      </c>
      <c r="AK36" s="58">
        <f>IF($B36="","",IF($C36="Region",SUMIFS(Raw!$H:$H,Raw!$A:$A,$B$4,Raw!$G:$G,Month!AK$5,Raw!#REF!,Month!$A36),IF($C36="Provider",SUMIFS(Raw!$H:$H,Raw!$A:$A,$B$4,Raw!$G:$G,Month!AK$5,Raw!$C:$C,Month!$A36),SUMIFS(Raw!$H:$H,Raw!$A:$A,$B$4,Raw!$G:$G,Month!AK$5,Raw!$E:$E,Month!$A36))))</f>
        <v>17136</v>
      </c>
      <c r="AL36" s="58">
        <f>IF($B36="","",IF($C36="Region",SUMIFS(Raw!$H:$H,Raw!$A:$A,$B$4,Raw!$G:$G,Month!AL$5,Raw!#REF!,Month!$A36),IF($C36="Provider",SUMIFS(Raw!$H:$H,Raw!$A:$A,$B$4,Raw!$G:$G,Month!AL$5,Raw!$C:$C,Month!$A36),SUMIFS(Raw!$H:$H,Raw!$A:$A,$B$4,Raw!$G:$G,Month!AL$5,Raw!$E:$E,Month!$A36))))</f>
        <v>0</v>
      </c>
      <c r="AM36" s="58">
        <f>IF($B36="","",IF($C36="Region",SUMIFS(Raw!$H:$H,Raw!$A:$A,$B$4,Raw!$G:$G,Month!AM$5,Raw!#REF!,Month!$A36),IF($C36="Provider",SUMIFS(Raw!$H:$H,Raw!$A:$A,$B$4,Raw!$G:$G,Month!AM$5,Raw!$C:$C,Month!$A36),SUMIFS(Raw!$H:$H,Raw!$A:$A,$B$4,Raw!$G:$G,Month!AM$5,Raw!$E:$E,Month!$A36))))</f>
        <v>20484</v>
      </c>
      <c r="AN36" s="58">
        <f>IF($B36="","",IF($C36="Region",SUMIFS(Raw!$H:$H,Raw!$A:$A,$B$4,Raw!$G:$G,Month!AN$5,Raw!#REF!,Month!$A36),IF($C36="Provider",SUMIFS(Raw!$H:$H,Raw!$A:$A,$B$4,Raw!$G:$G,Month!AN$5,Raw!$C:$C,Month!$A36),SUMIFS(Raw!$H:$H,Raw!$A:$A,$B$4,Raw!$G:$G,Month!AN$5,Raw!$E:$E,Month!$A36))))</f>
        <v>941</v>
      </c>
      <c r="AO36" s="58">
        <f>IF($B36="","",IF($C36="Region",SUMIFS(Raw!$H:$H,Raw!$A:$A,$B$4,Raw!$G:$G,Month!AO$5,Raw!#REF!,Month!$A36),IF($C36="Provider",SUMIFS(Raw!$H:$H,Raw!$A:$A,$B$4,Raw!$G:$G,Month!AO$5,Raw!$C:$C,Month!$A36),SUMIFS(Raw!$H:$H,Raw!$A:$A,$B$4,Raw!$G:$G,Month!AO$5,Raw!$E:$E,Month!$A36))))</f>
        <v>1526</v>
      </c>
      <c r="AP36" s="58">
        <f>IF($B36="","",IF($C36="Region",SUMIFS(Raw!$H:$H,Raw!$A:$A,$B$4,Raw!$G:$G,Month!AP$5,Raw!#REF!,Month!$A36),IF($C36="Provider",SUMIFS(Raw!$H:$H,Raw!$A:$A,$B$4,Raw!$G:$G,Month!AP$5,Raw!$C:$C,Month!$A36),SUMIFS(Raw!$H:$H,Raw!$A:$A,$B$4,Raw!$G:$G,Month!AP$5,Raw!$E:$E,Month!$A36))))</f>
        <v>1130</v>
      </c>
      <c r="AQ36" s="58">
        <f>IF($B36="","",IF($C36="Region",SUMIFS(Raw!$H:$H,Raw!$A:$A,$B$4,Raw!$G:$G,Month!AQ$5,Raw!#REF!,Month!$A36),IF($C36="Provider",SUMIFS(Raw!$H:$H,Raw!$A:$A,$B$4,Raw!$G:$G,Month!AQ$5,Raw!$C:$C,Month!$A36),SUMIFS(Raw!$H:$H,Raw!$A:$A,$B$4,Raw!$G:$G,Month!AQ$5,Raw!$E:$E,Month!$A36))))</f>
        <v>2772</v>
      </c>
      <c r="AR36" s="58">
        <f>IF($B36="","",IF($C36="Region",SUMIFS(Raw!$H:$H,Raw!$A:$A,$B$4,Raw!$G:$G,Month!AR$5,Raw!#REF!,Month!$A36),IF($C36="Provider",SUMIFS(Raw!$H:$H,Raw!$A:$A,$B$4,Raw!$G:$G,Month!AR$5,Raw!$C:$C,Month!$A36),SUMIFS(Raw!$H:$H,Raw!$A:$A,$B$4,Raw!$G:$G,Month!AR$5,Raw!$E:$E,Month!$A36))))</f>
        <v>603</v>
      </c>
      <c r="AS36" s="58">
        <f>IF($B36="","",IF($C36="Region",SUMIFS(Raw!$H:$H,Raw!$A:$A,$B$4,Raw!$G:$G,Month!AS$5,Raw!#REF!,Month!$A36),IF($C36="Provider",SUMIFS(Raw!$H:$H,Raw!$A:$A,$B$4,Raw!$G:$G,Month!AS$5,Raw!$C:$C,Month!$A36),SUMIFS(Raw!$H:$H,Raw!$A:$A,$B$4,Raw!$G:$G,Month!AS$5,Raw!$E:$E,Month!$A36))))</f>
        <v>2400</v>
      </c>
      <c r="AT36" s="58">
        <f>IF($B36="","",IF($C36="Region",SUMIFS(Raw!$H:$H,Raw!$A:$A,$B$4,Raw!$G:$G,Month!AT$5,Raw!#REF!,Month!$A36),IF($C36="Provider",SUMIFS(Raw!$H:$H,Raw!$A:$A,$B$4,Raw!$G:$G,Month!AT$5,Raw!$C:$C,Month!$A36),SUMIFS(Raw!$H:$H,Raw!$A:$A,$B$4,Raw!$G:$G,Month!AT$5,Raw!$E:$E,Month!$A36))))</f>
        <v>98689</v>
      </c>
      <c r="AU36" s="58">
        <f>IF($B36="","",IF($C36="Region",SUMIFS(Raw!$H:$H,Raw!$A:$A,$B$4,Raw!$G:$G,Month!AU$5,Raw!#REF!,Month!$A36),IF($C36="Provider",SUMIFS(Raw!$H:$H,Raw!$A:$A,$B$4,Raw!$G:$G,Month!AU$5,Raw!$C:$C,Month!$A36),SUMIFS(Raw!$H:$H,Raw!$A:$A,$B$4,Raw!$G:$G,Month!AU$5,Raw!$E:$E,Month!$A36))))</f>
        <v>8901</v>
      </c>
      <c r="AV36" s="58">
        <f>IF($B36="","",IF($C36="Region",SUMIFS(Raw!$H:$H,Raw!$A:$A,$B$4,Raw!$G:$G,Month!AV$5,Raw!#REF!,Month!$A36),IF($C36="Provider",SUMIFS(Raw!$H:$H,Raw!$A:$A,$B$4,Raw!$G:$G,Month!AV$5,Raw!$C:$C,Month!$A36),SUMIFS(Raw!$H:$H,Raw!$A:$A,$B$4,Raw!$G:$G,Month!AV$5,Raw!$E:$E,Month!$A36))))</f>
        <v>16534</v>
      </c>
      <c r="AW36" s="58">
        <f>IF($B36="","",IF($C36="Region",SUMIFS(Raw!$H:$H,Raw!$A:$A,$B$4,Raw!$G:$G,Month!AW$5,Raw!#REF!,Month!$A36),IF($C36="Provider",SUMIFS(Raw!$H:$H,Raw!$A:$A,$B$4,Raw!$G:$G,Month!AW$5,Raw!$C:$C,Month!$A36),SUMIFS(Raw!$H:$H,Raw!$A:$A,$B$4,Raw!$G:$G,Month!AW$5,Raw!$E:$E,Month!$A36))))</f>
        <v>14571</v>
      </c>
      <c r="AX36" s="58">
        <f>IF($B36="","",IF($C36="Region",SUMIFS(Raw!$H:$H,Raw!$A:$A,$B$4,Raw!$G:$G,Month!AX$5,Raw!#REF!,Month!$A36),IF($C36="Provider",SUMIFS(Raw!$H:$H,Raw!$A:$A,$B$4,Raw!$G:$G,Month!AX$5,Raw!$C:$C,Month!$A36),SUMIFS(Raw!$H:$H,Raw!$A:$A,$B$4,Raw!$G:$G,Month!AX$5,Raw!$E:$E,Month!$A36))))</f>
        <v>3</v>
      </c>
      <c r="AY36" s="58">
        <f>IF($B36="","",IF($C36="Region",SUMIFS(Raw!$H:$H,Raw!$A:$A,$B$4,Raw!$G:$G,Month!AY$5,Raw!#REF!,Month!$A36),IF($C36="Provider",SUMIFS(Raw!$H:$H,Raw!$A:$A,$B$4,Raw!$G:$G,Month!AY$5,Raw!$C:$C,Month!$A36),SUMIFS(Raw!$H:$H,Raw!$A:$A,$B$4,Raw!$G:$G,Month!AY$5,Raw!$E:$E,Month!$A36))))</f>
        <v>35640</v>
      </c>
      <c r="AZ36" s="58">
        <f>IF($B36="","",IF($C36="Region",SUMIFS(Raw!$H:$H,Raw!$A:$A,$B$4,Raw!$G:$G,Month!AZ$5,Raw!#REF!,Month!$A36),IF($C36="Provider",SUMIFS(Raw!$H:$H,Raw!$A:$A,$B$4,Raw!$G:$G,Month!AZ$5,Raw!$C:$C,Month!$A36),SUMIFS(Raw!$H:$H,Raw!$A:$A,$B$4,Raw!$G:$G,Month!AZ$5,Raw!$E:$E,Month!$A36))))</f>
        <v>0</v>
      </c>
      <c r="BA36" s="58">
        <f>IF($B36="","",IF($C36="Region",SUMIFS(Raw!$H:$H,Raw!$A:$A,$B$4,Raw!$G:$G,Month!BA$5,Raw!#REF!,Month!$A36),IF($C36="Provider",SUMIFS(Raw!$H:$H,Raw!$A:$A,$B$4,Raw!$G:$G,Month!BA$5,Raw!$C:$C,Month!$A36),SUMIFS(Raw!$H:$H,Raw!$A:$A,$B$4,Raw!$G:$G,Month!BA$5,Raw!$E:$E,Month!$A36))))</f>
        <v>12187</v>
      </c>
      <c r="BB36" s="58">
        <f>IF($B36="","",IF($C36="Region",SUMIFS(Raw!$H:$H,Raw!$A:$A,$B$4,Raw!$G:$G,Month!BB$5,Raw!#REF!,Month!$A36),IF($C36="Provider",SUMIFS(Raw!$H:$H,Raw!$A:$A,$B$4,Raw!$G:$G,Month!BB$5,Raw!$C:$C,Month!$A36),SUMIFS(Raw!$H:$H,Raw!$A:$A,$B$4,Raw!$G:$G,Month!BB$5,Raw!$E:$E,Month!$A36))))</f>
        <v>0</v>
      </c>
      <c r="BC36" s="58">
        <f>IF($B36="","",IF($C36="Region",SUMIFS(Raw!$H:$H,Raw!$A:$A,$B$4,Raw!$G:$G,Month!BC$5,Raw!#REF!,Month!$A36),IF($C36="Provider",SUMIFS(Raw!$H:$H,Raw!$A:$A,$B$4,Raw!$G:$G,Month!BC$5,Raw!$C:$C,Month!$A36),SUMIFS(Raw!$H:$H,Raw!$A:$A,$B$4,Raw!$G:$G,Month!BC$5,Raw!$E:$E,Month!$A36))))</f>
        <v>6184</v>
      </c>
      <c r="BD36" s="58">
        <f>IF($B36="","",IF($C36="Region",SUMIFS(Raw!$H:$H,Raw!$A:$A,$B$4,Raw!$G:$G,Month!BD$5,Raw!#REF!,Month!$A36),IF($C36="Provider",SUMIFS(Raw!$H:$H,Raw!$A:$A,$B$4,Raw!$G:$G,Month!BD$5,Raw!$C:$C,Month!$A36),SUMIFS(Raw!$H:$H,Raw!$A:$A,$B$4,Raw!$G:$G,Month!BD$5,Raw!$E:$E,Month!$A36))))</f>
        <v>332</v>
      </c>
      <c r="BE36" s="58">
        <f>IF($B36="","",IF($C36="Region",SUMIFS(Raw!$H:$H,Raw!$A:$A,$B$4,Raw!$G:$G,Month!BE$5,Raw!#REF!,Month!$A36),IF($C36="Provider",SUMIFS(Raw!$H:$H,Raw!$A:$A,$B$4,Raw!$G:$G,Month!BE$5,Raw!$C:$C,Month!$A36),SUMIFS(Raw!$H:$H,Raw!$A:$A,$B$4,Raw!$G:$G,Month!BE$5,Raw!$E:$E,Month!$A36))))</f>
        <v>4720</v>
      </c>
      <c r="BF36" s="58">
        <f>IF($B36="","",IF($C36="Region",SUMIFS(Raw!$H:$H,Raw!$A:$A,$B$4,Raw!$G:$G,Month!BF$5,Raw!#REF!,Month!$A36),IF($C36="Provider",SUMIFS(Raw!$H:$H,Raw!$A:$A,$B$4,Raw!$G:$G,Month!BF$5,Raw!$C:$C,Month!$A36),SUMIFS(Raw!$H:$H,Raw!$A:$A,$B$4,Raw!$G:$G,Month!BF$5,Raw!$E:$E,Month!$A36))))</f>
        <v>1580</v>
      </c>
      <c r="BG36" s="58">
        <f>IF($B36="","",IF($C36="Region",SUMIFS(Raw!$H:$H,Raw!$A:$A,$B$4,Raw!$G:$G,Month!BG$5,Raw!#REF!,Month!$A36),IF($C36="Provider",SUMIFS(Raw!$H:$H,Raw!$A:$A,$B$4,Raw!$G:$G,Month!BG$5,Raw!$C:$C,Month!$A36),SUMIFS(Raw!$H:$H,Raw!$A:$A,$B$4,Raw!$G:$G,Month!BG$5,Raw!$E:$E,Month!$A36))))</f>
        <v>9349</v>
      </c>
      <c r="BH36" s="58">
        <f>IF($B36="","",IF($C36="Region",SUMIFS(Raw!$H:$H,Raw!$A:$A,$B$4,Raw!$G:$G,Month!BH$5,Raw!#REF!,Month!$A36),IF($C36="Provider",SUMIFS(Raw!$H:$H,Raw!$A:$A,$B$4,Raw!$G:$G,Month!BH$5,Raw!$C:$C,Month!$A36),SUMIFS(Raw!$H:$H,Raw!$A:$A,$B$4,Raw!$G:$G,Month!BH$5,Raw!$E:$E,Month!$A36))))</f>
        <v>6747</v>
      </c>
      <c r="BI36" s="58">
        <f>IF($B36="","",IF($C36="Region",SUMIFS(Raw!$H:$H,Raw!$A:$A,$B$4,Raw!$G:$G,Month!BI$5,Raw!#REF!,Month!$A36),IF($C36="Provider",SUMIFS(Raw!$H:$H,Raw!$A:$A,$B$4,Raw!$G:$G,Month!BI$5,Raw!$C:$C,Month!$A36),SUMIFS(Raw!$H:$H,Raw!$A:$A,$B$4,Raw!$G:$G,Month!BI$5,Raw!$E:$E,Month!$A36))))</f>
        <v>3259</v>
      </c>
      <c r="BJ36" s="58">
        <f>IF($B36="","",IF($C36="Region",SUMIFS(Raw!$H:$H,Raw!$A:$A,$B$4,Raw!$G:$G,Month!BJ$5,Raw!#REF!,Month!$A36),IF($C36="Provider",SUMIFS(Raw!$H:$H,Raw!$A:$A,$B$4,Raw!$G:$G,Month!BJ$5,Raw!$C:$C,Month!$A36),SUMIFS(Raw!$H:$H,Raw!$A:$A,$B$4,Raw!$G:$G,Month!BJ$5,Raw!$E:$E,Month!$A36))))</f>
        <v>9020</v>
      </c>
      <c r="BK36" s="58">
        <f>IF($B36="","",IF($C36="Region",SUMIFS(Raw!$H:$H,Raw!$A:$A,$B$4,Raw!$G:$G,Month!BK$5,Raw!#REF!,Month!$A36),IF($C36="Provider",SUMIFS(Raw!$H:$H,Raw!$A:$A,$B$4,Raw!$G:$G,Month!BK$5,Raw!$C:$C,Month!$A36),SUMIFS(Raw!$H:$H,Raw!$A:$A,$B$4,Raw!$G:$G,Month!BK$5,Raw!$E:$E,Month!$A36))))</f>
        <v>8580</v>
      </c>
      <c r="BL36" s="58">
        <f>IF($B36="","",IF($C36="Region",SUMIFS(Raw!$H:$H,Raw!$A:$A,$B$4,Raw!$G:$G,Month!BL$5,Raw!#REF!,Month!$A36),IF($C36="Provider",SUMIFS(Raw!$H:$H,Raw!$A:$A,$B$4,Raw!$G:$G,Month!BL$5,Raw!$C:$C,Month!$A36),SUMIFS(Raw!$H:$H,Raw!$A:$A,$B$4,Raw!$G:$G,Month!BL$5,Raw!$E:$E,Month!$A36))))</f>
        <v>6315</v>
      </c>
      <c r="BM36" s="58">
        <f>IF($B36="","",IF($C36="Region",SUMIFS(Raw!$H:$H,Raw!$A:$A,$B$4,Raw!$G:$G,Month!BM$5,Raw!#REF!,Month!$A36),IF($C36="Provider",SUMIFS(Raw!$H:$H,Raw!$A:$A,$B$4,Raw!$G:$G,Month!BM$5,Raw!$C:$C,Month!$A36),SUMIFS(Raw!$H:$H,Raw!$A:$A,$B$4,Raw!$G:$G,Month!BM$5,Raw!$E:$E,Month!$A36))))</f>
        <v>1823</v>
      </c>
      <c r="BN36" s="58">
        <f>IF($B36="","",IF($C36="Region",SUMIFS(Raw!$H:$H,Raw!$A:$A,$B$4,Raw!$G:$G,Month!BN$5,Raw!#REF!,Month!$A36),IF($C36="Provider",SUMIFS(Raw!$H:$H,Raw!$A:$A,$B$4,Raw!$G:$G,Month!BN$5,Raw!$C:$C,Month!$A36),SUMIFS(Raw!$H:$H,Raw!$A:$A,$B$4,Raw!$G:$G,Month!BN$5,Raw!$E:$E,Month!$A36))))</f>
        <v>573</v>
      </c>
      <c r="BO36" s="58">
        <f>IF($B36="","",IF($C36="Region",SUMIFS(Raw!$H:$H,Raw!$A:$A,$B$4,Raw!$G:$G,Month!BO$5,Raw!#REF!,Month!$A36),IF($C36="Provider",SUMIFS(Raw!$H:$H,Raw!$A:$A,$B$4,Raw!$G:$G,Month!BO$5,Raw!$C:$C,Month!$A36),SUMIFS(Raw!$H:$H,Raw!$A:$A,$B$4,Raw!$G:$G,Month!BO$5,Raw!$E:$E,Month!$A36))))</f>
        <v>4996</v>
      </c>
      <c r="BP36" s="58">
        <f>IF($B36="","",IF($C36="Region",SUMIFS(Raw!$H:$H,Raw!$A:$A,$B$4,Raw!$G:$G,Month!BP$5,Raw!#REF!,Month!$A36),IF($C36="Provider",SUMIFS(Raw!$H:$H,Raw!$A:$A,$B$4,Raw!$G:$G,Month!BP$5,Raw!$C:$C,Month!$A36),SUMIFS(Raw!$H:$H,Raw!$A:$A,$B$4,Raw!$G:$G,Month!BP$5,Raw!$E:$E,Month!$A36))))</f>
        <v>18318563</v>
      </c>
      <c r="BQ36" s="58">
        <f>IF($B36="","",IF($C36="Region",SUMIFS(Raw!$H:$H,Raw!$A:$A,$B$4,Raw!$G:$G,Month!BQ$5,Raw!#REF!,Month!$A36),IF($C36="Provider",SUMIFS(Raw!$H:$H,Raw!$A:$A,$B$4,Raw!$G:$G,Month!BQ$5,Raw!$C:$C,Month!$A36),SUMIFS(Raw!$H:$H,Raw!$A:$A,$B$4,Raw!$G:$G,Month!BQ$5,Raw!$E:$E,Month!$A36))))</f>
        <v>17972</v>
      </c>
      <c r="BR36" s="58">
        <f>IF($B36="","",IF($C36="Region",SUMIFS(Raw!$H:$H,Raw!$A:$A,$B$4,Raw!$G:$G,Month!BR$5,Raw!#REF!,Month!$A36),IF($C36="Provider",SUMIFS(Raw!$H:$H,Raw!$A:$A,$B$4,Raw!$G:$G,Month!BR$5,Raw!$C:$C,Month!$A36),SUMIFS(Raw!$H:$H,Raw!$A:$A,$B$4,Raw!$G:$G,Month!BR$5,Raw!$E:$E,Month!$A36))))</f>
        <v>3806</v>
      </c>
      <c r="BS36" s="58">
        <f>IF($B36="","",IF($C36="Region",SUMIFS(Raw!$H:$H,Raw!$A:$A,$B$4,Raw!$G:$G,Month!BS$5,Raw!#REF!,Month!$A36),IF($C36="Provider",SUMIFS(Raw!$H:$H,Raw!$A:$A,$B$4,Raw!$G:$G,Month!BS$5,Raw!$C:$C,Month!$A36),SUMIFS(Raw!$H:$H,Raw!$A:$A,$B$4,Raw!$G:$G,Month!BS$5,Raw!$E:$E,Month!$A36))))</f>
        <v>216</v>
      </c>
      <c r="BT36" s="58">
        <f>IF($B36="","",IF($C36="Region",SUMIFS(Raw!$H:$H,Raw!$A:$A,$B$4,Raw!$G:$G,Month!BT$5,Raw!#REF!,Month!$A36),IF($C36="Provider",SUMIFS(Raw!$H:$H,Raw!$A:$A,$B$4,Raw!$G:$G,Month!BT$5,Raw!$C:$C,Month!$A36),SUMIFS(Raw!$H:$H,Raw!$A:$A,$B$4,Raw!$G:$G,Month!BT$5,Raw!$E:$E,Month!$A36))))</f>
        <v>1775</v>
      </c>
      <c r="BU36" s="58">
        <f>IF($B36="","",IF($C36="Region",SUMIFS(Raw!$H:$H,Raw!$A:$A,$B$4,Raw!$G:$G,Month!BU$5,Raw!#REF!,Month!$A36),IF($C36="Provider",SUMIFS(Raw!$H:$H,Raw!$A:$A,$B$4,Raw!$G:$G,Month!BU$5,Raw!$C:$C,Month!$A36),SUMIFS(Raw!$H:$H,Raw!$A:$A,$B$4,Raw!$G:$G,Month!BU$5,Raw!$E:$E,Month!$A36))))</f>
        <v>13724443</v>
      </c>
      <c r="BV36" s="58">
        <f>IF($B36="","",IF($C36="Region",SUMIFS(Raw!$H:$H,Raw!$A:$A,$B$4,Raw!$G:$G,Month!BV$5,Raw!#REF!,Month!$A36),IF($C36="Provider",SUMIFS(Raw!$H:$H,Raw!$A:$A,$B$4,Raw!$G:$G,Month!BV$5,Raw!$C:$C,Month!$A36),SUMIFS(Raw!$H:$H,Raw!$A:$A,$B$4,Raw!$G:$G,Month!BV$5,Raw!$E:$E,Month!$A36))))</f>
        <v>1963</v>
      </c>
      <c r="BW36" s="58">
        <f>IF($B36="","",IF($C36="Region",SUMIFS(Raw!$H:$H,Raw!$A:$A,$B$4,Raw!$G:$G,Month!BW$5,Raw!#REF!,Month!$A36),IF($C36="Provider",SUMIFS(Raw!$H:$H,Raw!$A:$A,$B$4,Raw!$G:$G,Month!BW$5,Raw!$C:$C,Month!$A36),SUMIFS(Raw!$H:$H,Raw!$A:$A,$B$4,Raw!$G:$G,Month!BW$5,Raw!$E:$E,Month!$A36))))</f>
        <v>78245</v>
      </c>
      <c r="BX36" s="58">
        <f>IF($B36="","",IF($C36="Region",SUMIFS(Raw!$H:$H,Raw!$A:$A,$B$4,Raw!$G:$G,Month!BX$5,Raw!#REF!,Month!$A36),IF($C36="Provider",SUMIFS(Raw!$H:$H,Raw!$A:$A,$B$4,Raw!$G:$G,Month!BX$5,Raw!$C:$C,Month!$A36),SUMIFS(Raw!$H:$H,Raw!$A:$A,$B$4,Raw!$G:$G,Month!BX$5,Raw!$E:$E,Month!$A36))))</f>
        <v>0</v>
      </c>
      <c r="BY36" s="58">
        <f>IF($B36="","",IF($C36="Region",SUMIFS(Raw!$H:$H,Raw!$A:$A,$B$4,Raw!$G:$G,Month!BY$5,Raw!#REF!,Month!$A36),IF($C36="Provider",SUMIFS(Raw!$H:$H,Raw!$A:$A,$B$4,Raw!$G:$G,Month!BY$5,Raw!$C:$C,Month!$A36),SUMIFS(Raw!$H:$H,Raw!$A:$A,$B$4,Raw!$G:$G,Month!BY$5,Raw!$E:$E,Month!$A36))))</f>
        <v>42135</v>
      </c>
      <c r="BZ36" s="58">
        <f>IF($B36="","",IF($C36="Region",SUMIFS(Raw!$H:$H,Raw!$A:$A,$B$4,Raw!$G:$G,Month!BZ$5,Raw!#REF!,Month!$A36),IF($C36="Provider",SUMIFS(Raw!$H:$H,Raw!$A:$A,$B$4,Raw!$G:$G,Month!BZ$5,Raw!$C:$C,Month!$A36),SUMIFS(Raw!$H:$H,Raw!$A:$A,$B$4,Raw!$G:$G,Month!BZ$5,Raw!$E:$E,Month!$A36))))</f>
        <v>28055</v>
      </c>
      <c r="CA36" s="58">
        <f>IF($B36="","",IF($C36="Region",SUMIFS(Raw!$H:$H,Raw!$A:$A,$B$4,Raw!$G:$G,Month!CA$5,Raw!#REF!,Month!$A36),IF($C36="Provider",SUMIFS(Raw!$H:$H,Raw!$A:$A,$B$4,Raw!$G:$G,Month!CA$5,Raw!$C:$C,Month!$A36),SUMIFS(Raw!$H:$H,Raw!$A:$A,$B$4,Raw!$G:$G,Month!CA$5,Raw!$E:$E,Month!$A36))))</f>
        <v>19555</v>
      </c>
      <c r="CB36" s="58">
        <f>IF($B36="","",IF($C36="Region",SUMIFS(Raw!$H:$H,Raw!$A:$A,$B$4,Raw!$G:$G,Month!CB$5,Raw!#REF!,Month!$A36),IF($C36="Provider",SUMIFS(Raw!$H:$H,Raw!$A:$A,$B$4,Raw!$G:$G,Month!CB$5,Raw!$C:$C,Month!$A36),SUMIFS(Raw!$H:$H,Raw!$A:$A,$B$4,Raw!$G:$G,Month!CB$5,Raw!$E:$E,Month!$A36))))</f>
        <v>13417</v>
      </c>
      <c r="CC36" s="58">
        <f>IF($B36="","",IF($C36="Region",SUMIFS(Raw!$H:$H,Raw!$A:$A,$B$4,Raw!$G:$G,Month!CC$5,Raw!#REF!,Month!$A36),IF($C36="Provider",SUMIFS(Raw!$H:$H,Raw!$A:$A,$B$4,Raw!$G:$G,Month!CC$5,Raw!$C:$C,Month!$A36),SUMIFS(Raw!$H:$H,Raw!$A:$A,$B$4,Raw!$G:$G,Month!CC$5,Raw!$E:$E,Month!$A36))))</f>
        <v>9500</v>
      </c>
      <c r="CD36" s="58">
        <f>IF($B36="","",IF($C36="Region",SUMIFS(Raw!$H:$H,Raw!$A:$A,$B$4,Raw!$G:$G,Month!CD$5,Raw!#REF!,Month!$A36),IF($C36="Provider",SUMIFS(Raw!$H:$H,Raw!$A:$A,$B$4,Raw!$G:$G,Month!CD$5,Raw!$C:$C,Month!$A36),SUMIFS(Raw!$H:$H,Raw!$A:$A,$B$4,Raw!$G:$G,Month!CD$5,Raw!$E:$E,Month!$A36))))</f>
        <v>2332</v>
      </c>
      <c r="CE36" s="58">
        <f>IF($B36="","",IF($C36="Region",SUMIFS(Raw!$H:$H,Raw!$A:$A,$B$4,Raw!$G:$G,Month!CE$5,Raw!#REF!,Month!$A36),IF($C36="Provider",SUMIFS(Raw!$H:$H,Raw!$A:$A,$B$4,Raw!$G:$G,Month!CE$5,Raw!$C:$C,Month!$A36),SUMIFS(Raw!$H:$H,Raw!$A:$A,$B$4,Raw!$G:$G,Month!CE$5,Raw!$E:$E,Month!$A36))))</f>
        <v>11445</v>
      </c>
      <c r="CF36" s="58">
        <f>IF($B36="","",IF($C36="Region",SUMIFS(Raw!$H:$H,Raw!$A:$A,$B$4,Raw!$G:$G,Month!CF$5,Raw!#REF!,Month!$A36),IF($C36="Provider",SUMIFS(Raw!$H:$H,Raw!$A:$A,$B$4,Raw!$G:$G,Month!CF$5,Raw!$C:$C,Month!$A36),SUMIFS(Raw!$H:$H,Raw!$A:$A,$B$4,Raw!$G:$G,Month!CF$5,Raw!$E:$E,Month!$A36))))</f>
        <v>8683</v>
      </c>
      <c r="CG36" s="58">
        <f>IF($B36="","",IF($C36="Region",SUMIFS(Raw!$H:$H,Raw!$A:$A,$B$4,Raw!$G:$G,Month!CG$5,Raw!#REF!,Month!$A36),IF($C36="Provider",SUMIFS(Raw!$H:$H,Raw!$A:$A,$B$4,Raw!$G:$G,Month!CG$5,Raw!$C:$C,Month!$A36),SUMIFS(Raw!$H:$H,Raw!$A:$A,$B$4,Raw!$G:$G,Month!CG$5,Raw!$E:$E,Month!$A36))))</f>
        <v>10899</v>
      </c>
      <c r="CH36" s="58">
        <f>IF($B36="","",IF($C36="Region",SUMIFS(Raw!$H:$H,Raw!$A:$A,$B$4,Raw!$G:$G,Month!CH$5,Raw!#REF!,Month!$A36),IF($C36="Provider",SUMIFS(Raw!$H:$H,Raw!$A:$A,$B$4,Raw!$G:$G,Month!CH$5,Raw!$C:$C,Month!$A36),SUMIFS(Raw!$H:$H,Raw!$A:$A,$B$4,Raw!$G:$G,Month!CH$5,Raw!$E:$E,Month!$A36))))</f>
        <v>3623</v>
      </c>
      <c r="CI36" s="58">
        <f>IF($B36="","",IF($C36="Region",SUMIFS(Raw!$H:$H,Raw!$A:$A,$B$4,Raw!$G:$G,Month!CI$5,Raw!#REF!,Month!$A36),IF($C36="Provider",SUMIFS(Raw!$H:$H,Raw!$A:$A,$B$4,Raw!$G:$G,Month!CI$5,Raw!$C:$C,Month!$A36),SUMIFS(Raw!$H:$H,Raw!$A:$A,$B$4,Raw!$G:$G,Month!CI$5,Raw!$E:$E,Month!$A36))))</f>
        <v>0</v>
      </c>
      <c r="CJ36" s="58">
        <f>IF($B36="","",IF($C36="Region",SUMIFS(Raw!$H:$H,Raw!$A:$A,$B$4,Raw!$G:$G,Month!CJ$5,Raw!#REF!,Month!$A36),IF($C36="Provider",SUMIFS(Raw!$H:$H,Raw!$A:$A,$B$4,Raw!$G:$G,Month!CJ$5,Raw!$C:$C,Month!$A36),SUMIFS(Raw!$H:$H,Raw!$A:$A,$B$4,Raw!$G:$G,Month!CJ$5,Raw!$E:$E,Month!$A36))))</f>
        <v>0</v>
      </c>
      <c r="CK36" s="58">
        <f>IF($B36="","",IF($C36="Region",SUMIFS(Raw!$H:$H,Raw!$A:$A,$B$4,Raw!$G:$G,Month!CK$5,Raw!#REF!,Month!$A36),IF($C36="Provider",SUMIFS(Raw!$H:$H,Raw!$A:$A,$B$4,Raw!$G:$G,Month!CK$5,Raw!$C:$C,Month!$A36),SUMIFS(Raw!$H:$H,Raw!$A:$A,$B$4,Raw!$G:$G,Month!CK$5,Raw!$E:$E,Month!$A36))))</f>
        <v>0</v>
      </c>
      <c r="CL36" s="58">
        <f>IF($B36="","",IF($C36="Region",SUMIFS(Raw!$H:$H,Raw!$A:$A,$B$4,Raw!$G:$G,Month!CL$5,Raw!#REF!,Month!$A36),IF($C36="Provider",SUMIFS(Raw!$H:$H,Raw!$A:$A,$B$4,Raw!$G:$G,Month!CL$5,Raw!$C:$C,Month!$A36),SUMIFS(Raw!$H:$H,Raw!$A:$A,$B$4,Raw!$G:$G,Month!CL$5,Raw!$E:$E,Month!$A36))))</f>
        <v>0</v>
      </c>
      <c r="CM36" s="58">
        <f>IF($B36="","",IF($C36="Region",SUMIFS(Raw!$H:$H,Raw!$A:$A,$B$4,Raw!$G:$G,Month!CM$5,Raw!#REF!,Month!$A36),IF($C36="Provider",SUMIFS(Raw!$H:$H,Raw!$A:$A,$B$4,Raw!$G:$G,Month!CM$5,Raw!$C:$C,Month!$A36),SUMIFS(Raw!$H:$H,Raw!$A:$A,$B$4,Raw!$G:$G,Month!CM$5,Raw!$E:$E,Month!$A36))))</f>
        <v>0</v>
      </c>
      <c r="CN36" s="58">
        <f>IF($B36="","",IF($C36="Region",SUMIFS(Raw!$H:$H,Raw!$A:$A,$B$4,Raw!$G:$G,Month!CN$5,Raw!#REF!,Month!$A36),IF($C36="Provider",SUMIFS(Raw!$H:$H,Raw!$A:$A,$B$4,Raw!$G:$G,Month!CN$5,Raw!$C:$C,Month!$A36),SUMIFS(Raw!$H:$H,Raw!$A:$A,$B$4,Raw!$G:$G,Month!CN$5,Raw!$E:$E,Month!$A36))))</f>
        <v>3887</v>
      </c>
      <c r="CO36" s="58">
        <f>IF($B36="","",IF($C36="Region",SUMIFS(Raw!$H:$H,Raw!$A:$A,$B$4,Raw!$G:$G,Month!CO$5,Raw!#REF!,Month!$A36),IF($C36="Provider",SUMIFS(Raw!$H:$H,Raw!$A:$A,$B$4,Raw!$G:$G,Month!CO$5,Raw!$C:$C,Month!$A36),SUMIFS(Raw!$H:$H,Raw!$A:$A,$B$4,Raw!$G:$G,Month!CO$5,Raw!$E:$E,Month!$A36))))</f>
        <v>4712</v>
      </c>
      <c r="CP36" s="58">
        <f>IF($B36="","",IF($C36="Region",SUMIFS(Raw!$H:$H,Raw!$A:$A,$B$4,Raw!$G:$G,Month!CP$5,Raw!#REF!,Month!$A36),IF($C36="Provider",SUMIFS(Raw!$H:$H,Raw!$A:$A,$B$4,Raw!$G:$G,Month!CP$5,Raw!$C:$C,Month!$A36),SUMIFS(Raw!$H:$H,Raw!$A:$A,$B$4,Raw!$G:$G,Month!CP$5,Raw!$E:$E,Month!$A36))))</f>
        <v>4389</v>
      </c>
      <c r="CQ36" s="58">
        <f>IF($B36="","",IF($C36="Region",SUMIFS(Raw!$H:$H,Raw!$A:$A,$B$4,Raw!$G:$G,Month!CQ$5,Raw!#REF!,Month!$A36),IF($C36="Provider",SUMIFS(Raw!$H:$H,Raw!$A:$A,$B$4,Raw!$G:$G,Month!CQ$5,Raw!$C:$C,Month!$A36),SUMIFS(Raw!$H:$H,Raw!$A:$A,$B$4,Raw!$G:$G,Month!CQ$5,Raw!$E:$E,Month!$A36))))</f>
        <v>332</v>
      </c>
      <c r="CR36" s="58">
        <f>IF($B36="","",IF($C36="Region",SUMIFS(Raw!$H:$H,Raw!$A:$A,$B$4,Raw!$G:$G,Month!CR$5,Raw!#REF!,Month!$A36),IF($C36="Provider",SUMIFS(Raw!$H:$H,Raw!$A:$A,$B$4,Raw!$G:$G,Month!CR$5,Raw!$C:$C,Month!$A36),SUMIFS(Raw!$H:$H,Raw!$A:$A,$B$4,Raw!$G:$G,Month!CR$5,Raw!$E:$E,Month!$A36))))</f>
        <v>268</v>
      </c>
      <c r="CS36" s="58">
        <f>IF($B36="","",IF($C36="Region",SUMIFS(Raw!$H:$H,Raw!$A:$A,$B$4,Raw!$G:$G,Month!CS$5,Raw!#REF!,Month!$A36),IF($C36="Provider",SUMIFS(Raw!$H:$H,Raw!$A:$A,$B$4,Raw!$G:$G,Month!CS$5,Raw!$C:$C,Month!$A36),SUMIFS(Raw!$H:$H,Raw!$A:$A,$B$4,Raw!$G:$G,Month!CS$5,Raw!$E:$E,Month!$A36))))</f>
        <v>0</v>
      </c>
      <c r="CT36" s="58">
        <f>IF($B36="","",IF($C36="Region",SUMIFS(Raw!$H:$H,Raw!$A:$A,$B$4,Raw!$G:$G,Month!CT$5,Raw!#REF!,Month!$A36),IF($C36="Provider",SUMIFS(Raw!$H:$H,Raw!$A:$A,$B$4,Raw!$G:$G,Month!CT$5,Raw!$C:$C,Month!$A36),SUMIFS(Raw!$H:$H,Raw!$A:$A,$B$4,Raw!$G:$G,Month!CT$5,Raw!$E:$E,Month!$A36))))</f>
        <v>0</v>
      </c>
      <c r="CU36" s="58">
        <f>IF($B36="","",IF($C36="Region",SUMIFS(Raw!$H:$H,Raw!$A:$A,$B$4,Raw!$G:$G,Month!CU$5,Raw!#REF!,Month!$A36),IF($C36="Provider",SUMIFS(Raw!$H:$H,Raw!$A:$A,$B$4,Raw!$G:$G,Month!CU$5,Raw!$C:$C,Month!$A36),SUMIFS(Raw!$H:$H,Raw!$A:$A,$B$4,Raw!$G:$G,Month!CU$5,Raw!$E:$E,Month!$A36))))</f>
        <v>0</v>
      </c>
      <c r="CV36" s="58">
        <f>IF($B36="","",IF($C36="Region",SUMIFS(Raw!$H:$H,Raw!$A:$A,$B$4,Raw!$G:$G,Month!CV$5,Raw!#REF!,Month!$A36),IF($C36="Provider",SUMIFS(Raw!$H:$H,Raw!$A:$A,$B$4,Raw!$G:$G,Month!CV$5,Raw!$C:$C,Month!$A36),SUMIFS(Raw!$H:$H,Raw!$A:$A,$B$4,Raw!$G:$G,Month!CV$5,Raw!$E:$E,Month!$A36))))</f>
        <v>0</v>
      </c>
      <c r="CW36" s="58">
        <f>IF($B36="","",IF($C36="Region",SUMIFS(Raw!$H:$H,Raw!$A:$A,$B$4,Raw!$G:$G,Month!CW$5,Raw!#REF!,Month!$A36),IF($C36="Provider",SUMIFS(Raw!$H:$H,Raw!$A:$A,$B$4,Raw!$G:$G,Month!CW$5,Raw!$C:$C,Month!$A36),SUMIFS(Raw!$H:$H,Raw!$A:$A,$B$4,Raw!$G:$G,Month!CW$5,Raw!$E:$E,Month!$A36))))</f>
        <v>1465</v>
      </c>
      <c r="CX36" s="58">
        <f>IF($B36="","",IF($C36="Region",SUMIFS(Raw!$H:$H,Raw!$A:$A,$B$4,Raw!$G:$G,Month!CX$5,Raw!#REF!,Month!$A36),IF($C36="Provider",SUMIFS(Raw!$H:$H,Raw!$A:$A,$B$4,Raw!$G:$G,Month!CX$5,Raw!$C:$C,Month!$A36),SUMIFS(Raw!$H:$H,Raw!$A:$A,$B$4,Raw!$G:$G,Month!CX$5,Raw!$E:$E,Month!$A36))))</f>
        <v>0</v>
      </c>
      <c r="CY36" s="58">
        <f>IF($B36="","",IF($C36="Region",SUMIFS(Raw!$H:$H,Raw!$A:$A,$B$4,Raw!$G:$G,Month!CY$5,Raw!#REF!,Month!$A36),IF($C36="Provider",SUMIFS(Raw!$H:$H,Raw!$A:$A,$B$4,Raw!$G:$G,Month!CY$5,Raw!$C:$C,Month!$A36),SUMIFS(Raw!$H:$H,Raw!$A:$A,$B$4,Raw!$G:$G,Month!CY$5,Raw!$E:$E,Month!$A36))))</f>
        <v>0</v>
      </c>
      <c r="CZ36" s="58">
        <f>IF($B36="","",IF($C36="Region",SUMIFS(Raw!$H:$H,Raw!$A:$A,$B$4,Raw!$G:$G,Month!CZ$5,Raw!#REF!,Month!$A36),IF($C36="Provider",SUMIFS(Raw!$H:$H,Raw!$A:$A,$B$4,Raw!$G:$G,Month!CZ$5,Raw!$C:$C,Month!$A36),SUMIFS(Raw!$H:$H,Raw!$A:$A,$B$4,Raw!$G:$G,Month!CZ$5,Raw!$E:$E,Month!$A36))))</f>
        <v>0</v>
      </c>
      <c r="DA36" s="58">
        <f>IF($B36="","",IF($C36="Region",SUMIFS(Raw!$H:$H,Raw!$A:$A,$B$4,Raw!$G:$G,Month!DA$5,Raw!#REF!,Month!$A36),IF($C36="Provider",SUMIFS(Raw!$H:$H,Raw!$A:$A,$B$4,Raw!$G:$G,Month!DA$5,Raw!$C:$C,Month!$A36),SUMIFS(Raw!$H:$H,Raw!$A:$A,$B$4,Raw!$G:$G,Month!DA$5,Raw!$E:$E,Month!$A36))))</f>
        <v>0</v>
      </c>
      <c r="DB36" s="58">
        <f>IF($B36="","",IF($C36="Region",SUMIFS(Raw!$H:$H,Raw!$A:$A,$B$4,Raw!$G:$G,Month!DB$5,Raw!#REF!,Month!$A36),IF($C36="Provider",SUMIFS(Raw!$H:$H,Raw!$A:$A,$B$4,Raw!$G:$G,Month!DB$5,Raw!$C:$C,Month!$A36),SUMIFS(Raw!$H:$H,Raw!$A:$A,$B$4,Raw!$G:$G,Month!DB$5,Raw!$E:$E,Month!$A36))))</f>
        <v>0</v>
      </c>
      <c r="DC36" s="58">
        <f>IF($B36="","",IF($C36="Region",SUMIFS(Raw!$H:$H,Raw!$A:$A,$B$4,Raw!$G:$G,Month!DC$5,Raw!#REF!,Month!$A36),IF($C36="Provider",SUMIFS(Raw!$H:$H,Raw!$A:$A,$B$4,Raw!$G:$G,Month!DC$5,Raw!$C:$C,Month!$A36),SUMIFS(Raw!$H:$H,Raw!$A:$A,$B$4,Raw!$G:$G,Month!DC$5,Raw!$E:$E,Month!$A36))))</f>
        <v>0</v>
      </c>
      <c r="DD36" s="58">
        <f>IF($B36="","",IF($C36="Region",SUMIFS(Raw!$H:$H,Raw!$A:$A,$B$4,Raw!$G:$G,Month!DD$5,Raw!#REF!,Month!$A36),IF($C36="Provider",SUMIFS(Raw!$H:$H,Raw!$A:$A,$B$4,Raw!$G:$G,Month!DD$5,Raw!$C:$C,Month!$A36),SUMIFS(Raw!$H:$H,Raw!$A:$A,$B$4,Raw!$G:$G,Month!DD$5,Raw!$E:$E,Month!$A36))))</f>
        <v>0</v>
      </c>
      <c r="DE36" s="58">
        <f>IF($B36="","",IF($C36="Region",SUMIFS(Raw!$H:$H,Raw!$A:$A,$B$4,Raw!$G:$G,Month!DE$5,Raw!#REF!,Month!$A36),IF($C36="Provider",SUMIFS(Raw!$H:$H,Raw!$A:$A,$B$4,Raw!$G:$G,Month!DE$5,Raw!$C:$C,Month!$A36),SUMIFS(Raw!$H:$H,Raw!$A:$A,$B$4,Raw!$G:$G,Month!DE$5,Raw!$E:$E,Month!$A36))))</f>
        <v>0</v>
      </c>
      <c r="DF36" s="58">
        <f>IF($B36="","",IF($C36="Region",SUMIFS(Raw!$H:$H,Raw!$A:$A,$B$4,Raw!$G:$G,Month!DF$5,Raw!#REF!,Month!$A36),IF($C36="Provider",SUMIFS(Raw!$H:$H,Raw!$A:$A,$B$4,Raw!$G:$G,Month!DF$5,Raw!$C:$C,Month!$A36),SUMIFS(Raw!$H:$H,Raw!$A:$A,$B$4,Raw!$G:$G,Month!DF$5,Raw!$E:$E,Month!$A36))))</f>
        <v>0</v>
      </c>
      <c r="DG36" s="58">
        <f>IF($B36="","",IF($C36="Region",SUMIFS(Raw!$H:$H,Raw!$A:$A,$B$4,Raw!$G:$G,Month!DG$5,Raw!#REF!,Month!$A36),IF($C36="Provider",SUMIFS(Raw!$H:$H,Raw!$A:$A,$B$4,Raw!$G:$G,Month!DG$5,Raw!$C:$C,Month!$A36),SUMIFS(Raw!$H:$H,Raw!$A:$A,$B$4,Raw!$G:$G,Month!DG$5,Raw!$E:$E,Month!$A36))))</f>
        <v>0</v>
      </c>
      <c r="DH36" s="58">
        <f>IF($B36="","",IF($C36="Region",SUMIFS(Raw!$H:$H,Raw!$A:$A,$B$4,Raw!$G:$G,Month!DH$5,Raw!#REF!,Month!$A36),IF($C36="Provider",SUMIFS(Raw!$H:$H,Raw!$A:$A,$B$4,Raw!$G:$G,Month!DH$5,Raw!$C:$C,Month!$A36),SUMIFS(Raw!$H:$H,Raw!$A:$A,$B$4,Raw!$G:$G,Month!DH$5,Raw!$E:$E,Month!$A36))))</f>
        <v>0</v>
      </c>
      <c r="DI36" s="58">
        <f>IF($B36="","",IF($C36="Region",SUMIFS(Raw!$H:$H,Raw!$A:$A,$B$4,Raw!$G:$G,Month!DI$5,Raw!#REF!,Month!$A36),IF($C36="Provider",SUMIFS(Raw!$H:$H,Raw!$A:$A,$B$4,Raw!$G:$G,Month!DI$5,Raw!$C:$C,Month!$A36),SUMIFS(Raw!$H:$H,Raw!$A:$A,$B$4,Raw!$G:$G,Month!DI$5,Raw!$E:$E,Month!$A36))))</f>
        <v>0</v>
      </c>
      <c r="DJ36" s="58">
        <f>IF($B36="","",IF($C36="Region",SUMIFS(Raw!$H:$H,Raw!$A:$A,$B$4,Raw!$G:$G,Month!DJ$5,Raw!#REF!,Month!$A36),IF($C36="Provider",SUMIFS(Raw!$H:$H,Raw!$A:$A,$B$4,Raw!$G:$G,Month!DJ$5,Raw!$C:$C,Month!$A36),SUMIFS(Raw!$H:$H,Raw!$A:$A,$B$4,Raw!$G:$G,Month!DJ$5,Raw!$E:$E,Month!$A36))))</f>
        <v>0</v>
      </c>
      <c r="DK36" s="58">
        <f>IF($B36="","",IF($C36="Region",SUMIFS(Raw!$H:$H,Raw!$A:$A,$B$4,Raw!$G:$G,Month!DK$5,Raw!#REF!,Month!$A36),IF($C36="Provider",SUMIFS(Raw!$H:$H,Raw!$A:$A,$B$4,Raw!$G:$G,Month!DK$5,Raw!$C:$C,Month!$A36),SUMIFS(Raw!$H:$H,Raw!$A:$A,$B$4,Raw!$G:$G,Month!DK$5,Raw!$E:$E,Month!$A36))))</f>
        <v>0</v>
      </c>
      <c r="DL36" s="58">
        <f>IF($B36="","",IF($C36="Region",SUMIFS(Raw!$H:$H,Raw!$A:$A,$B$4,Raw!$G:$G,Month!DL$5,Raw!#REF!,Month!$A36),IF($C36="Provider",SUMIFS(Raw!$H:$H,Raw!$A:$A,$B$4,Raw!$G:$G,Month!DL$5,Raw!$C:$C,Month!$A36),SUMIFS(Raw!$H:$H,Raw!$A:$A,$B$4,Raw!$G:$G,Month!DL$5,Raw!$E:$E,Month!$A36))))</f>
        <v>0</v>
      </c>
      <c r="DM36" s="58">
        <f>IF($B36="","",IF($C36="Region",SUMIFS(Raw!$H:$H,Raw!$A:$A,$B$4,Raw!$G:$G,Month!DM$5,Raw!#REF!,Month!$A36),IF($C36="Provider",SUMIFS(Raw!$H:$H,Raw!$A:$A,$B$4,Raw!$G:$G,Month!DM$5,Raw!$C:$C,Month!$A36),SUMIFS(Raw!$H:$H,Raw!$A:$A,$B$4,Raw!$G:$G,Month!DM$5,Raw!$E:$E,Month!$A36))))</f>
        <v>0</v>
      </c>
      <c r="DN36" s="58">
        <f>IF($B36="","",IF($C36="Region",SUMIFS(Raw!$H:$H,Raw!$A:$A,$B$4,Raw!$G:$G,Month!DN$5,Raw!#REF!,Month!$A36),IF($C36="Provider",SUMIFS(Raw!$H:$H,Raw!$A:$A,$B$4,Raw!$G:$G,Month!DN$5,Raw!$C:$C,Month!$A36),SUMIFS(Raw!$H:$H,Raw!$A:$A,$B$4,Raw!$G:$G,Month!DN$5,Raw!$E:$E,Month!$A36))))</f>
        <v>0</v>
      </c>
    </row>
    <row r="37" spans="1:118" ht="15" customHeight="1" x14ac:dyDescent="0.25">
      <c r="A37" s="5" t="str">
        <f>IF(Refs!A31="","",Refs!A31)</f>
        <v>NLO</v>
      </c>
      <c r="B37" s="23" t="str">
        <f>IF(Refs!B31="","",Refs!B31)</f>
        <v>Vocare</v>
      </c>
      <c r="C37" s="13" t="str">
        <f>IF(Refs!D31="","",Refs!D31)</f>
        <v>Provider</v>
      </c>
      <c r="D37" s="58">
        <f>IF($B37="","",IF($C37="Region",SUMIFS(Raw!$H:$H,Raw!$A:$A,$B$4,Raw!$G:$G,Month!D$5,Raw!#REF!,Month!$A37),IF($C37="Provider",SUMIFS(Raw!$H:$H,Raw!$A:$A,$B$4,Raw!$G:$G,Month!D$5,Raw!$C:$C,Month!$A37),SUMIFS(Raw!$H:$H,Raw!$A:$A,$B$4,Raw!$G:$G,Month!D$5,Raw!$E:$E,Month!$A37))))</f>
        <v>105357</v>
      </c>
      <c r="E37" s="58">
        <f>IF($B37="","",IF($C37="Region",SUMIFS(Raw!$H:$H,Raw!$A:$A,$B$4,Raw!$G:$G,Month!E$5,Raw!#REF!,Month!$A37),IF($C37="Provider",SUMIFS(Raw!$H:$H,Raw!$A:$A,$B$4,Raw!$G:$G,Month!E$5,Raw!$C:$C,Month!$A37),SUMIFS(Raw!$H:$H,Raw!$A:$A,$B$4,Raw!$G:$G,Month!E$5,Raw!$E:$E,Month!$A37))))</f>
        <v>105357</v>
      </c>
      <c r="F37" s="58">
        <f>IF($B37="","",IF($C37="Region",SUMIFS(Raw!$H:$H,Raw!$A:$A,$B$4,Raw!$G:$G,Month!F$5,Raw!#REF!,Month!$A37),IF($C37="Provider",SUMIFS(Raw!$H:$H,Raw!$A:$A,$B$4,Raw!$G:$G,Month!F$5,Raw!$C:$C,Month!$A37),SUMIFS(Raw!$H:$H,Raw!$A:$A,$B$4,Raw!$G:$G,Month!F$5,Raw!$E:$E,Month!$A37))))</f>
        <v>90064</v>
      </c>
      <c r="G37" s="58">
        <f>IF($B37="","",IF($C37="Region",SUMIFS(Raw!$H:$H,Raw!$A:$A,$B$4,Raw!$G:$G,Month!G$5,Raw!#REF!,Month!$A37),IF($C37="Provider",SUMIFS(Raw!$H:$H,Raw!$A:$A,$B$4,Raw!$G:$G,Month!G$5,Raw!$C:$C,Month!$A37),SUMIFS(Raw!$H:$H,Raw!$A:$A,$B$4,Raw!$G:$G,Month!G$5,Raw!$E:$E,Month!$A37))))</f>
        <v>0</v>
      </c>
      <c r="H37" s="58">
        <f>IF($B37="","",IF($C37="Region",SUMIFS(Raw!$H:$H,Raw!$A:$A,$B$4,Raw!$G:$G,Month!H$5,Raw!#REF!,Month!$A37),IF($C37="Provider",SUMIFS(Raw!$H:$H,Raw!$A:$A,$B$4,Raw!$G:$G,Month!H$5,Raw!$C:$C,Month!$A37),SUMIFS(Raw!$H:$H,Raw!$A:$A,$B$4,Raw!$G:$G,Month!H$5,Raw!$E:$E,Month!$A37))))</f>
        <v>227</v>
      </c>
      <c r="I37" s="58">
        <f>IF($B37="","",IF($C37="Region",SUMIFS(Raw!$H:$H,Raw!$A:$A,$B$4,Raw!$G:$G,Month!I$5,Raw!#REF!,Month!$A37),IF($C37="Provider",SUMIFS(Raw!$H:$H,Raw!$A:$A,$B$4,Raw!$G:$G,Month!I$5,Raw!$C:$C,Month!$A37),SUMIFS(Raw!$H:$H,Raw!$A:$A,$B$4,Raw!$G:$G,Month!I$5,Raw!$E:$E,Month!$A37))))</f>
        <v>4627</v>
      </c>
      <c r="J37" s="58">
        <f>IF($B37="","",IF($C37="Region",SUMIFS(Raw!$H:$H,Raw!$A:$A,$B$4,Raw!$G:$G,Month!J$5,Raw!#REF!,Month!$A37),IF($C37="Provider",SUMIFS(Raw!$H:$H,Raw!$A:$A,$B$4,Raw!$G:$G,Month!J$5,Raw!$C:$C,Month!$A37),SUMIFS(Raw!$H:$H,Raw!$A:$A,$B$4,Raw!$G:$G,Month!J$5,Raw!$E:$E,Month!$A37))))</f>
        <v>50545</v>
      </c>
      <c r="K37" s="58">
        <f>IF($B37="","",IF($C37="Region",SUMIFS(Raw!$H:$H,Raw!$A:$A,$B$4,Raw!$G:$G,Month!K$5,Raw!#REF!,Month!$A37),IF($C37="Provider",SUMIFS(Raw!$H:$H,Raw!$A:$A,$B$4,Raw!$G:$G,Month!K$5,Raw!$C:$C,Month!$A37),SUMIFS(Raw!$H:$H,Raw!$A:$A,$B$4,Raw!$G:$G,Month!K$5,Raw!$E:$E,Month!$A37))))</f>
        <v>15293</v>
      </c>
      <c r="L37" s="58">
        <f>IF($B37="","",IF($C37="Region",SUMIFS(Raw!$H:$H,Raw!$A:$A,$B$4,Raw!$G:$G,Month!L$5,Raw!#REF!,Month!$A37),IF($C37="Provider",SUMIFS(Raw!$H:$H,Raw!$A:$A,$B$4,Raw!$G:$G,Month!L$5,Raw!$C:$C,Month!$A37),SUMIFS(Raw!$H:$H,Raw!$A:$A,$B$4,Raw!$G:$G,Month!L$5,Raw!$E:$E,Month!$A37))))</f>
        <v>8003</v>
      </c>
      <c r="M37" s="58">
        <f>IF($B37="","",IF($C37="Region",SUMIFS(Raw!$H:$H,Raw!$A:$A,$B$4,Raw!$G:$G,Month!M$5,Raw!#REF!,Month!$A37),IF($C37="Provider",SUMIFS(Raw!$H:$H,Raw!$A:$A,$B$4,Raw!$G:$G,Month!M$5,Raw!$C:$C,Month!$A37),SUMIFS(Raw!$H:$H,Raw!$A:$A,$B$4,Raw!$G:$G,Month!M$5,Raw!$E:$E,Month!$A37))))</f>
        <v>1606</v>
      </c>
      <c r="N37" s="58">
        <f>IF($B37="","",IF($C37="Region",SUMIFS(Raw!$H:$H,Raw!$A:$A,$B$4,Raw!$G:$G,Month!N$5,Raw!#REF!,Month!$A37),IF($C37="Provider",SUMIFS(Raw!$H:$H,Raw!$A:$A,$B$4,Raw!$G:$G,Month!N$5,Raw!$C:$C,Month!$A37),SUMIFS(Raw!$H:$H,Raw!$A:$A,$B$4,Raw!$G:$G,Month!N$5,Raw!$E:$E,Month!$A37))))</f>
        <v>5684</v>
      </c>
      <c r="O37" s="58">
        <f>IF($B37="","",IF($C37="Region",SUMIFS(Raw!$H:$H,Raw!$A:$A,$B$4,Raw!$G:$G,Month!O$5,Raw!#REF!,Month!$A37),IF($C37="Provider",SUMIFS(Raw!$H:$H,Raw!$A:$A,$B$4,Raw!$G:$G,Month!O$5,Raw!$C:$C,Month!$A37),SUMIFS(Raw!$H:$H,Raw!$A:$A,$B$4,Raw!$G:$G,Month!O$5,Raw!$E:$E,Month!$A37))))</f>
        <v>12532424</v>
      </c>
      <c r="P37" s="201"/>
      <c r="Q37" s="201"/>
      <c r="R37" s="58">
        <f>IF($B37="","",IF($C37="Region",SUMIFS(Raw!$H:$H,Raw!$A:$A,$B$4,Raw!$G:$G,Month!R$5,Raw!#REF!,Month!$A37),IF($C37="Provider",SUMIFS(Raw!$H:$H,Raw!$A:$A,$B$4,Raw!$G:$G,Month!R$5,Raw!$C:$C,Month!$A37),SUMIFS(Raw!$H:$H,Raw!$A:$A,$B$4,Raw!$G:$G,Month!R$5,Raw!$E:$E,Month!$A37))))</f>
        <v>1161288</v>
      </c>
      <c r="S37" s="58">
        <f>IF($B37="","",IF($C37="Region",SUMIFS(Raw!$H:$H,Raw!$A:$A,$B$4,Raw!$G:$G,Month!S$5,Raw!#REF!,Month!$A37),IF($C37="Provider",SUMIFS(Raw!$H:$H,Raw!$A:$A,$B$4,Raw!$G:$G,Month!S$5,Raw!$C:$C,Month!$A37),SUMIFS(Raw!$H:$H,Raw!$A:$A,$B$4,Raw!$G:$G,Month!S$5,Raw!$E:$E,Month!$A37))))</f>
        <v>43447</v>
      </c>
      <c r="T37" s="58">
        <f>IF($B37="","",IF($C37="Region",SUMIFS(Raw!$H:$H,Raw!$A:$A,$B$4,Raw!$G:$G,Month!T$5,Raw!#REF!,Month!$A37),IF($C37="Provider",SUMIFS(Raw!$H:$H,Raw!$A:$A,$B$4,Raw!$G:$G,Month!T$5,Raw!$C:$C,Month!$A37),SUMIFS(Raw!$H:$H,Raw!$A:$A,$B$4,Raw!$G:$G,Month!T$5,Raw!$E:$E,Month!$A37))))</f>
        <v>299183308</v>
      </c>
      <c r="U37" s="58">
        <f>IF($B37="","",IF($C37="Region",SUMIFS(Raw!$H:$H,Raw!$A:$A,$B$4,Raw!$G:$G,Month!U$5,Raw!#REF!,Month!$A37),IF($C37="Provider",SUMIFS(Raw!$H:$H,Raw!$A:$A,$B$4,Raw!$G:$G,Month!U$5,Raw!$C:$C,Month!$A37),SUMIFS(Raw!$H:$H,Raw!$A:$A,$B$4,Raw!$G:$G,Month!U$5,Raw!$E:$E,Month!$A37))))</f>
        <v>80424</v>
      </c>
      <c r="V37" s="58">
        <f>IF($B37="","",IF($C37="Region",SUMIFS(Raw!$H:$H,Raw!$A:$A,$B$4,Raw!$G:$G,Month!V$5,Raw!#REF!,Month!$A37),IF($C37="Provider",SUMIFS(Raw!$H:$H,Raw!$A:$A,$B$4,Raw!$G:$G,Month!V$5,Raw!$C:$C,Month!$A37),SUMIFS(Raw!$H:$H,Raw!$A:$A,$B$4,Raw!$G:$G,Month!V$5,Raw!$E:$E,Month!$A37))))</f>
        <v>0</v>
      </c>
      <c r="W37" s="58">
        <f>IF($B37="","",IF($C37="Region",SUMIFS(Raw!$H:$H,Raw!$A:$A,$B$4,Raw!$G:$G,Month!W$5,Raw!#REF!,Month!$A37),IF($C37="Provider",SUMIFS(Raw!$H:$H,Raw!$A:$A,$B$4,Raw!$G:$G,Month!W$5,Raw!$C:$C,Month!$A37),SUMIFS(Raw!$H:$H,Raw!$A:$A,$B$4,Raw!$G:$G,Month!W$5,Raw!$E:$E,Month!$A37))))</f>
        <v>33058</v>
      </c>
      <c r="X37" s="58">
        <f>IF($B37="","",IF($C37="Region",SUMIFS(Raw!$H:$H,Raw!$A:$A,$B$4,Raw!$G:$G,Month!X$5,Raw!#REF!,Month!$A37),IF($C37="Provider",SUMIFS(Raw!$H:$H,Raw!$A:$A,$B$4,Raw!$G:$G,Month!X$5,Raw!$C:$C,Month!$A37),SUMIFS(Raw!$H:$H,Raw!$A:$A,$B$4,Raw!$G:$G,Month!X$5,Raw!$E:$E,Month!$A37))))</f>
        <v>22399</v>
      </c>
      <c r="Y37" s="58">
        <f>IF($B37="","",IF($C37="Region",SUMIFS(Raw!$H:$H,Raw!$A:$A,$B$4,Raw!$G:$G,Month!Y$5,Raw!#REF!,Month!$A37),IF($C37="Provider",SUMIFS(Raw!$H:$H,Raw!$A:$A,$B$4,Raw!$G:$G,Month!Y$5,Raw!$C:$C,Month!$A37),SUMIFS(Raw!$H:$H,Raw!$A:$A,$B$4,Raw!$G:$G,Month!Y$5,Raw!$E:$E,Month!$A37))))</f>
        <v>24967</v>
      </c>
      <c r="Z37" s="58">
        <f>IF($B37="","",IF($C37="Region",SUMIFS(Raw!$H:$H,Raw!$A:$A,$B$4,Raw!$G:$G,Month!Z$5,Raw!#REF!,Month!$A37),IF($C37="Provider",SUMIFS(Raw!$H:$H,Raw!$A:$A,$B$4,Raw!$G:$G,Month!Z$5,Raw!$C:$C,Month!$A37),SUMIFS(Raw!$H:$H,Raw!$A:$A,$B$4,Raw!$G:$G,Month!Z$5,Raw!$E:$E,Month!$A37))))</f>
        <v>0</v>
      </c>
      <c r="AA37" s="58">
        <f>IF($B37="","",IF($C37="Region",SUMIFS(Raw!$H:$H,Raw!$A:$A,$B$4,Raw!$G:$G,Month!AA$5,Raw!#REF!,Month!$A37),IF($C37="Provider",SUMIFS(Raw!$H:$H,Raw!$A:$A,$B$4,Raw!$G:$G,Month!AA$5,Raw!$C:$C,Month!$A37),SUMIFS(Raw!$H:$H,Raw!$A:$A,$B$4,Raw!$G:$G,Month!AA$5,Raw!$E:$E,Month!$A37))))</f>
        <v>47418</v>
      </c>
      <c r="AB37" s="58">
        <f>IF($B37="","",IF($C37="Region",SUMIFS(Raw!$H:$H,Raw!$A:$A,$B$4,Raw!$G:$G,Month!AB$5,Raw!#REF!,Month!$A37),IF($C37="Provider",SUMIFS(Raw!$H:$H,Raw!$A:$A,$B$4,Raw!$G:$G,Month!AB$5,Raw!$C:$C,Month!$A37),SUMIFS(Raw!$H:$H,Raw!$A:$A,$B$4,Raw!$G:$G,Month!AB$5,Raw!$E:$E,Month!$A37))))</f>
        <v>24967</v>
      </c>
      <c r="AC37" s="58">
        <f>IF($B37="","",IF($C37="Region",SUMIFS(Raw!$H:$H,Raw!$A:$A,$B$4,Raw!$G:$G,Month!AC$5,Raw!#REF!,Month!$A37),IF($C37="Provider",SUMIFS(Raw!$H:$H,Raw!$A:$A,$B$4,Raw!$G:$G,Month!AC$5,Raw!$C:$C,Month!$A37),SUMIFS(Raw!$H:$H,Raw!$A:$A,$B$4,Raw!$G:$G,Month!AC$5,Raw!$E:$E,Month!$A37))))</f>
        <v>0</v>
      </c>
      <c r="AD37" s="58">
        <f>IF($B37="","",IF($C37="Region",SUMIFS(Raw!$H:$H,Raw!$A:$A,$B$4,Raw!$G:$G,Month!AD$5,Raw!#REF!,Month!$A37),IF($C37="Provider",SUMIFS(Raw!$H:$H,Raw!$A:$A,$B$4,Raw!$G:$G,Month!AD$5,Raw!$C:$C,Month!$A37),SUMIFS(Raw!$H:$H,Raw!$A:$A,$B$4,Raw!$G:$G,Month!AD$5,Raw!$E:$E,Month!$A37))))</f>
        <v>0</v>
      </c>
      <c r="AE37" s="58">
        <f>IF($B37="","",IF($C37="Region",SUMIFS(Raw!$H:$H,Raw!$A:$A,$B$4,Raw!$G:$G,Month!AE$5,Raw!#REF!,Month!$A37),IF($C37="Provider",SUMIFS(Raw!$H:$H,Raw!$A:$A,$B$4,Raw!$G:$G,Month!AE$5,Raw!$C:$C,Month!$A37),SUMIFS(Raw!$H:$H,Raw!$A:$A,$B$4,Raw!$G:$G,Month!AE$5,Raw!$E:$E,Month!$A37))))</f>
        <v>22451</v>
      </c>
      <c r="AF37" s="58">
        <f>IF($B37="","",IF($C37="Region",SUMIFS(Raw!$H:$H,Raw!$A:$A,$B$4,Raw!$G:$G,Month!AF$5,Raw!#REF!,Month!$A37),IF($C37="Provider",SUMIFS(Raw!$H:$H,Raw!$A:$A,$B$4,Raw!$G:$G,Month!AF$5,Raw!$C:$C,Month!$A37),SUMIFS(Raw!$H:$H,Raw!$A:$A,$B$4,Raw!$G:$G,Month!AF$5,Raw!$E:$E,Month!$A37))))</f>
        <v>0</v>
      </c>
      <c r="AG37" s="58">
        <f>IF($B37="","",IF($C37="Region",SUMIFS(Raw!$H:$H,Raw!$A:$A,$B$4,Raw!$G:$G,Month!AG$5,Raw!#REF!,Month!$A37),IF($C37="Provider",SUMIFS(Raw!$H:$H,Raw!$A:$A,$B$4,Raw!$G:$G,Month!AG$5,Raw!$C:$C,Month!$A37),SUMIFS(Raw!$H:$H,Raw!$A:$A,$B$4,Raw!$G:$G,Month!AG$5,Raw!$E:$E,Month!$A37))))</f>
        <v>0</v>
      </c>
      <c r="AH37" s="58">
        <f>IF($B37="","",IF($C37="Region",SUMIFS(Raw!$H:$H,Raw!$A:$A,$B$4,Raw!$G:$G,Month!AH$5,Raw!#REF!,Month!$A37),IF($C37="Provider",SUMIFS(Raw!$H:$H,Raw!$A:$A,$B$4,Raw!$G:$G,Month!AH$5,Raw!$C:$C,Month!$A37),SUMIFS(Raw!$H:$H,Raw!$A:$A,$B$4,Raw!$G:$G,Month!AH$5,Raw!$E:$E,Month!$A37))))</f>
        <v>0</v>
      </c>
      <c r="AI37" s="58">
        <f>IF($B37="","",IF($C37="Region",SUMIFS(Raw!$H:$H,Raw!$A:$A,$B$4,Raw!$G:$G,Month!AI$5,Raw!#REF!,Month!$A37),IF($C37="Provider",SUMIFS(Raw!$H:$H,Raw!$A:$A,$B$4,Raw!$G:$G,Month!AI$5,Raw!$C:$C,Month!$A37),SUMIFS(Raw!$H:$H,Raw!$A:$A,$B$4,Raw!$G:$G,Month!AI$5,Raw!$E:$E,Month!$A37))))</f>
        <v>0</v>
      </c>
      <c r="AJ37" s="58">
        <f>IF($B37="","",IF($C37="Region",SUMIFS(Raw!$H:$H,Raw!$A:$A,$B$4,Raw!$G:$G,Month!AJ$5,Raw!#REF!,Month!$A37),IF($C37="Provider",SUMIFS(Raw!$H:$H,Raw!$A:$A,$B$4,Raw!$G:$G,Month!AJ$5,Raw!$C:$C,Month!$A37),SUMIFS(Raw!$H:$H,Raw!$A:$A,$B$4,Raw!$G:$G,Month!AJ$5,Raw!$E:$E,Month!$A37))))</f>
        <v>2973</v>
      </c>
      <c r="AK37" s="58">
        <f>IF($B37="","",IF($C37="Region",SUMIFS(Raw!$H:$H,Raw!$A:$A,$B$4,Raw!$G:$G,Month!AK$5,Raw!#REF!,Month!$A37),IF($C37="Provider",SUMIFS(Raw!$H:$H,Raw!$A:$A,$B$4,Raw!$G:$G,Month!AK$5,Raw!$C:$C,Month!$A37),SUMIFS(Raw!$H:$H,Raw!$A:$A,$B$4,Raw!$G:$G,Month!AK$5,Raw!$E:$E,Month!$A37))))</f>
        <v>1342</v>
      </c>
      <c r="AL37" s="58">
        <f>IF($B37="","",IF($C37="Region",SUMIFS(Raw!$H:$H,Raw!$A:$A,$B$4,Raw!$G:$G,Month!AL$5,Raw!#REF!,Month!$A37),IF($C37="Provider",SUMIFS(Raw!$H:$H,Raw!$A:$A,$B$4,Raw!$G:$G,Month!AL$5,Raw!$C:$C,Month!$A37),SUMIFS(Raw!$H:$H,Raw!$A:$A,$B$4,Raw!$G:$G,Month!AL$5,Raw!$E:$E,Month!$A37))))</f>
        <v>0</v>
      </c>
      <c r="AM37" s="58">
        <f>IF($B37="","",IF($C37="Region",SUMIFS(Raw!$H:$H,Raw!$A:$A,$B$4,Raw!$G:$G,Month!AM$5,Raw!#REF!,Month!$A37),IF($C37="Provider",SUMIFS(Raw!$H:$H,Raw!$A:$A,$B$4,Raw!$G:$G,Month!AM$5,Raw!$C:$C,Month!$A37),SUMIFS(Raw!$H:$H,Raw!$A:$A,$B$4,Raw!$G:$G,Month!AM$5,Raw!$E:$E,Month!$A37))))</f>
        <v>19725</v>
      </c>
      <c r="AN37" s="58">
        <f>IF($B37="","",IF($C37="Region",SUMIFS(Raw!$H:$H,Raw!$A:$A,$B$4,Raw!$G:$G,Month!AN$5,Raw!#REF!,Month!$A37),IF($C37="Provider",SUMIFS(Raw!$H:$H,Raw!$A:$A,$B$4,Raw!$G:$G,Month!AN$5,Raw!$C:$C,Month!$A37),SUMIFS(Raw!$H:$H,Raw!$A:$A,$B$4,Raw!$G:$G,Month!AN$5,Raw!$E:$E,Month!$A37))))</f>
        <v>8250</v>
      </c>
      <c r="AO37" s="58">
        <f>IF($B37="","",IF($C37="Region",SUMIFS(Raw!$H:$H,Raw!$A:$A,$B$4,Raw!$G:$G,Month!AO$5,Raw!#REF!,Month!$A37),IF($C37="Provider",SUMIFS(Raw!$H:$H,Raw!$A:$A,$B$4,Raw!$G:$G,Month!AO$5,Raw!$C:$C,Month!$A37),SUMIFS(Raw!$H:$H,Raw!$A:$A,$B$4,Raw!$G:$G,Month!AO$5,Raw!$E:$E,Month!$A37))))</f>
        <v>6852</v>
      </c>
      <c r="AP37" s="58">
        <f>IF($B37="","",IF($C37="Region",SUMIFS(Raw!$H:$H,Raw!$A:$A,$B$4,Raw!$G:$G,Month!AP$5,Raw!#REF!,Month!$A37),IF($C37="Provider",SUMIFS(Raw!$H:$H,Raw!$A:$A,$B$4,Raw!$G:$G,Month!AP$5,Raw!$C:$C,Month!$A37),SUMIFS(Raw!$H:$H,Raw!$A:$A,$B$4,Raw!$G:$G,Month!AP$5,Raw!$E:$E,Month!$A37))))</f>
        <v>3879</v>
      </c>
      <c r="AQ37" s="58">
        <f>IF($B37="","",IF($C37="Region",SUMIFS(Raw!$H:$H,Raw!$A:$A,$B$4,Raw!$G:$G,Month!AQ$5,Raw!#REF!,Month!$A37),IF($C37="Provider",SUMIFS(Raw!$H:$H,Raw!$A:$A,$B$4,Raw!$G:$G,Month!AQ$5,Raw!$C:$C,Month!$A37),SUMIFS(Raw!$H:$H,Raw!$A:$A,$B$4,Raw!$G:$G,Month!AQ$5,Raw!$E:$E,Month!$A37))))</f>
        <v>14051</v>
      </c>
      <c r="AR37" s="58">
        <f>IF($B37="","",IF($C37="Region",SUMIFS(Raw!$H:$H,Raw!$A:$A,$B$4,Raw!$G:$G,Month!AR$5,Raw!#REF!,Month!$A37),IF($C37="Provider",SUMIFS(Raw!$H:$H,Raw!$A:$A,$B$4,Raw!$G:$G,Month!AR$5,Raw!$C:$C,Month!$A37),SUMIFS(Raw!$H:$H,Raw!$A:$A,$B$4,Raw!$G:$G,Month!AR$5,Raw!$E:$E,Month!$A37))))</f>
        <v>9554</v>
      </c>
      <c r="AS37" s="58">
        <f>IF($B37="","",IF($C37="Region",SUMIFS(Raw!$H:$H,Raw!$A:$A,$B$4,Raw!$G:$G,Month!AS$5,Raw!#REF!,Month!$A37),IF($C37="Provider",SUMIFS(Raw!$H:$H,Raw!$A:$A,$B$4,Raw!$G:$G,Month!AS$5,Raw!$C:$C,Month!$A37),SUMIFS(Raw!$H:$H,Raw!$A:$A,$B$4,Raw!$G:$G,Month!AS$5,Raw!$E:$E,Month!$A37))))</f>
        <v>3434</v>
      </c>
      <c r="AT37" s="58">
        <f>IF($B37="","",IF($C37="Region",SUMIFS(Raw!$H:$H,Raw!$A:$A,$B$4,Raw!$G:$G,Month!AT$5,Raw!#REF!,Month!$A37),IF($C37="Provider",SUMIFS(Raw!$H:$H,Raw!$A:$A,$B$4,Raw!$G:$G,Month!AT$5,Raw!$C:$C,Month!$A37),SUMIFS(Raw!$H:$H,Raw!$A:$A,$B$4,Raw!$G:$G,Month!AT$5,Raw!$E:$E,Month!$A37))))</f>
        <v>80424</v>
      </c>
      <c r="AU37" s="58">
        <f>IF($B37="","",IF($C37="Region",SUMIFS(Raw!$H:$H,Raw!$A:$A,$B$4,Raw!$G:$G,Month!AU$5,Raw!#REF!,Month!$A37),IF($C37="Provider",SUMIFS(Raw!$H:$H,Raw!$A:$A,$B$4,Raw!$G:$G,Month!AU$5,Raw!$C:$C,Month!$A37),SUMIFS(Raw!$H:$H,Raw!$A:$A,$B$4,Raw!$G:$G,Month!AU$5,Raw!$E:$E,Month!$A37))))</f>
        <v>9434</v>
      </c>
      <c r="AV37" s="58">
        <f>IF($B37="","",IF($C37="Region",SUMIFS(Raw!$H:$H,Raw!$A:$A,$B$4,Raw!$G:$G,Month!AV$5,Raw!#REF!,Month!$A37),IF($C37="Provider",SUMIFS(Raw!$H:$H,Raw!$A:$A,$B$4,Raw!$G:$G,Month!AV$5,Raw!$C:$C,Month!$A37),SUMIFS(Raw!$H:$H,Raw!$A:$A,$B$4,Raw!$G:$G,Month!AV$5,Raw!$E:$E,Month!$A37))))</f>
        <v>9696</v>
      </c>
      <c r="AW37" s="58">
        <f>IF($B37="","",IF($C37="Region",SUMIFS(Raw!$H:$H,Raw!$A:$A,$B$4,Raw!$G:$G,Month!AW$5,Raw!#REF!,Month!$A37),IF($C37="Provider",SUMIFS(Raw!$H:$H,Raw!$A:$A,$B$4,Raw!$G:$G,Month!AW$5,Raw!$C:$C,Month!$A37),SUMIFS(Raw!$H:$H,Raw!$A:$A,$B$4,Raw!$G:$G,Month!AW$5,Raw!$E:$E,Month!$A37))))</f>
        <v>1020</v>
      </c>
      <c r="AX37" s="58">
        <f>IF($B37="","",IF($C37="Region",SUMIFS(Raw!$H:$H,Raw!$A:$A,$B$4,Raw!$G:$G,Month!AX$5,Raw!#REF!,Month!$A37),IF($C37="Provider",SUMIFS(Raw!$H:$H,Raw!$A:$A,$B$4,Raw!$G:$G,Month!AX$5,Raw!$C:$C,Month!$A37),SUMIFS(Raw!$H:$H,Raw!$A:$A,$B$4,Raw!$G:$G,Month!AX$5,Raw!$E:$E,Month!$A37))))</f>
        <v>22</v>
      </c>
      <c r="AY37" s="58">
        <f>IF($B37="","",IF($C37="Region",SUMIFS(Raw!$H:$H,Raw!$A:$A,$B$4,Raw!$G:$G,Month!AY$5,Raw!#REF!,Month!$A37),IF($C37="Provider",SUMIFS(Raw!$H:$H,Raw!$A:$A,$B$4,Raw!$G:$G,Month!AY$5,Raw!$C:$C,Month!$A37),SUMIFS(Raw!$H:$H,Raw!$A:$A,$B$4,Raw!$G:$G,Month!AY$5,Raw!$E:$E,Month!$A37))))</f>
        <v>17328</v>
      </c>
      <c r="AZ37" s="58">
        <f>IF($B37="","",IF($C37="Region",SUMIFS(Raw!$H:$H,Raw!$A:$A,$B$4,Raw!$G:$G,Month!AZ$5,Raw!#REF!,Month!$A37),IF($C37="Provider",SUMIFS(Raw!$H:$H,Raw!$A:$A,$B$4,Raw!$G:$G,Month!AZ$5,Raw!$C:$C,Month!$A37),SUMIFS(Raw!$H:$H,Raw!$A:$A,$B$4,Raw!$G:$G,Month!AZ$5,Raw!$E:$E,Month!$A37))))</f>
        <v>571</v>
      </c>
      <c r="BA37" s="58">
        <f>IF($B37="","",IF($C37="Region",SUMIFS(Raw!$H:$H,Raw!$A:$A,$B$4,Raw!$G:$G,Month!BA$5,Raw!#REF!,Month!$A37),IF($C37="Provider",SUMIFS(Raw!$H:$H,Raw!$A:$A,$B$4,Raw!$G:$G,Month!BA$5,Raw!$C:$C,Month!$A37),SUMIFS(Raw!$H:$H,Raw!$A:$A,$B$4,Raw!$G:$G,Month!BA$5,Raw!$E:$E,Month!$A37))))</f>
        <v>6046</v>
      </c>
      <c r="BB37" s="58">
        <f>IF($B37="","",IF($C37="Region",SUMIFS(Raw!$H:$H,Raw!$A:$A,$B$4,Raw!$G:$G,Month!BB$5,Raw!#REF!,Month!$A37),IF($C37="Provider",SUMIFS(Raw!$H:$H,Raw!$A:$A,$B$4,Raw!$G:$G,Month!BB$5,Raw!$C:$C,Month!$A37),SUMIFS(Raw!$H:$H,Raw!$A:$A,$B$4,Raw!$G:$G,Month!BB$5,Raw!$E:$E,Month!$A37))))</f>
        <v>209</v>
      </c>
      <c r="BC37" s="58">
        <f>IF($B37="","",IF($C37="Region",SUMIFS(Raw!$H:$H,Raw!$A:$A,$B$4,Raw!$G:$G,Month!BC$5,Raw!#REF!,Month!$A37),IF($C37="Provider",SUMIFS(Raw!$H:$H,Raw!$A:$A,$B$4,Raw!$G:$G,Month!BC$5,Raw!$C:$C,Month!$A37),SUMIFS(Raw!$H:$H,Raw!$A:$A,$B$4,Raw!$G:$G,Month!BC$5,Raw!$E:$E,Month!$A37))))</f>
        <v>6088</v>
      </c>
      <c r="BD37" s="58">
        <f>IF($B37="","",IF($C37="Region",SUMIFS(Raw!$H:$H,Raw!$A:$A,$B$4,Raw!$G:$G,Month!BD$5,Raw!#REF!,Month!$A37),IF($C37="Provider",SUMIFS(Raw!$H:$H,Raw!$A:$A,$B$4,Raw!$G:$G,Month!BD$5,Raw!$C:$C,Month!$A37),SUMIFS(Raw!$H:$H,Raw!$A:$A,$B$4,Raw!$G:$G,Month!BD$5,Raw!$E:$E,Month!$A37))))</f>
        <v>572</v>
      </c>
      <c r="BE37" s="58">
        <f>IF($B37="","",IF($C37="Region",SUMIFS(Raw!$H:$H,Raw!$A:$A,$B$4,Raw!$G:$G,Month!BE$5,Raw!#REF!,Month!$A37),IF($C37="Provider",SUMIFS(Raw!$H:$H,Raw!$A:$A,$B$4,Raw!$G:$G,Month!BE$5,Raw!$C:$C,Month!$A37),SUMIFS(Raw!$H:$H,Raw!$A:$A,$B$4,Raw!$G:$G,Month!BE$5,Raw!$E:$E,Month!$A37))))</f>
        <v>1108</v>
      </c>
      <c r="BF37" s="58">
        <f>IF($B37="","",IF($C37="Region",SUMIFS(Raw!$H:$H,Raw!$A:$A,$B$4,Raw!$G:$G,Month!BF$5,Raw!#REF!,Month!$A37),IF($C37="Provider",SUMIFS(Raw!$H:$H,Raw!$A:$A,$B$4,Raw!$G:$G,Month!BF$5,Raw!$C:$C,Month!$A37),SUMIFS(Raw!$H:$H,Raw!$A:$A,$B$4,Raw!$G:$G,Month!BF$5,Raw!$E:$E,Month!$A37))))</f>
        <v>1234</v>
      </c>
      <c r="BG37" s="58">
        <f>IF($B37="","",IF($C37="Region",SUMIFS(Raw!$H:$H,Raw!$A:$A,$B$4,Raw!$G:$G,Month!BG$5,Raw!#REF!,Month!$A37),IF($C37="Provider",SUMIFS(Raw!$H:$H,Raw!$A:$A,$B$4,Raw!$G:$G,Month!BG$5,Raw!$C:$C,Month!$A37),SUMIFS(Raw!$H:$H,Raw!$A:$A,$B$4,Raw!$G:$G,Month!BG$5,Raw!$E:$E,Month!$A37))))</f>
        <v>19736</v>
      </c>
      <c r="BH37" s="58">
        <f>IF($B37="","",IF($C37="Region",SUMIFS(Raw!$H:$H,Raw!$A:$A,$B$4,Raw!$G:$G,Month!BH$5,Raw!#REF!,Month!$A37),IF($C37="Provider",SUMIFS(Raw!$H:$H,Raw!$A:$A,$B$4,Raw!$G:$G,Month!BH$5,Raw!$C:$C,Month!$A37),SUMIFS(Raw!$H:$H,Raw!$A:$A,$B$4,Raw!$G:$G,Month!BH$5,Raw!$E:$E,Month!$A37))))</f>
        <v>18677</v>
      </c>
      <c r="BI37" s="58">
        <f>IF($B37="","",IF($C37="Region",SUMIFS(Raw!$H:$H,Raw!$A:$A,$B$4,Raw!$G:$G,Month!BI$5,Raw!#REF!,Month!$A37),IF($C37="Provider",SUMIFS(Raw!$H:$H,Raw!$A:$A,$B$4,Raw!$G:$G,Month!BI$5,Raw!$C:$C,Month!$A37),SUMIFS(Raw!$H:$H,Raw!$A:$A,$B$4,Raw!$G:$G,Month!BI$5,Raw!$E:$E,Month!$A37))))</f>
        <v>8380</v>
      </c>
      <c r="BJ37" s="58">
        <f>IF($B37="","",IF($C37="Region",SUMIFS(Raw!$H:$H,Raw!$A:$A,$B$4,Raw!$G:$G,Month!BJ$5,Raw!#REF!,Month!$A37),IF($C37="Provider",SUMIFS(Raw!$H:$H,Raw!$A:$A,$B$4,Raw!$G:$G,Month!BJ$5,Raw!$C:$C,Month!$A37),SUMIFS(Raw!$H:$H,Raw!$A:$A,$B$4,Raw!$G:$G,Month!BJ$5,Raw!$E:$E,Month!$A37))))</f>
        <v>8028</v>
      </c>
      <c r="BK37" s="58">
        <f>IF($B37="","",IF($C37="Region",SUMIFS(Raw!$H:$H,Raw!$A:$A,$B$4,Raw!$G:$G,Month!BK$5,Raw!#REF!,Month!$A37),IF($C37="Provider",SUMIFS(Raw!$H:$H,Raw!$A:$A,$B$4,Raw!$G:$G,Month!BK$5,Raw!$C:$C,Month!$A37),SUMIFS(Raw!$H:$H,Raw!$A:$A,$B$4,Raw!$G:$G,Month!BK$5,Raw!$E:$E,Month!$A37))))</f>
        <v>7059</v>
      </c>
      <c r="BL37" s="58">
        <f>IF($B37="","",IF($C37="Region",SUMIFS(Raw!$H:$H,Raw!$A:$A,$B$4,Raw!$G:$G,Month!BL$5,Raw!#REF!,Month!$A37),IF($C37="Provider",SUMIFS(Raw!$H:$H,Raw!$A:$A,$B$4,Raw!$G:$G,Month!BL$5,Raw!$C:$C,Month!$A37),SUMIFS(Raw!$H:$H,Raw!$A:$A,$B$4,Raw!$G:$G,Month!BL$5,Raw!$E:$E,Month!$A37))))</f>
        <v>3727</v>
      </c>
      <c r="BM37" s="58">
        <f>IF($B37="","",IF($C37="Region",SUMIFS(Raw!$H:$H,Raw!$A:$A,$B$4,Raw!$G:$G,Month!BM$5,Raw!#REF!,Month!$A37),IF($C37="Provider",SUMIFS(Raw!$H:$H,Raw!$A:$A,$B$4,Raw!$G:$G,Month!BM$5,Raw!$C:$C,Month!$A37),SUMIFS(Raw!$H:$H,Raw!$A:$A,$B$4,Raw!$G:$G,Month!BM$5,Raw!$E:$E,Month!$A37))))</f>
        <v>1153</v>
      </c>
      <c r="BN37" s="58">
        <f>IF($B37="","",IF($C37="Region",SUMIFS(Raw!$H:$H,Raw!$A:$A,$B$4,Raw!$G:$G,Month!BN$5,Raw!#REF!,Month!$A37),IF($C37="Provider",SUMIFS(Raw!$H:$H,Raw!$A:$A,$B$4,Raw!$G:$G,Month!BN$5,Raw!$C:$C,Month!$A37),SUMIFS(Raw!$H:$H,Raw!$A:$A,$B$4,Raw!$G:$G,Month!BN$5,Raw!$E:$E,Month!$A37))))</f>
        <v>284</v>
      </c>
      <c r="BO37" s="58">
        <f>IF($B37="","",IF($C37="Region",SUMIFS(Raw!$H:$H,Raw!$A:$A,$B$4,Raw!$G:$G,Month!BO$5,Raw!#REF!,Month!$A37),IF($C37="Provider",SUMIFS(Raw!$H:$H,Raw!$A:$A,$B$4,Raw!$G:$G,Month!BO$5,Raw!$C:$C,Month!$A37),SUMIFS(Raw!$H:$H,Raw!$A:$A,$B$4,Raw!$G:$G,Month!BO$5,Raw!$E:$E,Month!$A37))))</f>
        <v>5335</v>
      </c>
      <c r="BP37" s="58">
        <f>IF($B37="","",IF($C37="Region",SUMIFS(Raw!$H:$H,Raw!$A:$A,$B$4,Raw!$G:$G,Month!BP$5,Raw!#REF!,Month!$A37),IF($C37="Provider",SUMIFS(Raw!$H:$H,Raw!$A:$A,$B$4,Raw!$G:$G,Month!BP$5,Raw!$C:$C,Month!$A37),SUMIFS(Raw!$H:$H,Raw!$A:$A,$B$4,Raw!$G:$G,Month!BP$5,Raw!$E:$E,Month!$A37))))</f>
        <v>17952243</v>
      </c>
      <c r="BQ37" s="58">
        <f>IF($B37="","",IF($C37="Region",SUMIFS(Raw!$H:$H,Raw!$A:$A,$B$4,Raw!$G:$G,Month!BQ$5,Raw!#REF!,Month!$A37),IF($C37="Provider",SUMIFS(Raw!$H:$H,Raw!$A:$A,$B$4,Raw!$G:$G,Month!BQ$5,Raw!$C:$C,Month!$A37),SUMIFS(Raw!$H:$H,Raw!$A:$A,$B$4,Raw!$G:$G,Month!BQ$5,Raw!$E:$E,Month!$A37))))</f>
        <v>9771</v>
      </c>
      <c r="BR37" s="58">
        <f>IF($B37="","",IF($C37="Region",SUMIFS(Raw!$H:$H,Raw!$A:$A,$B$4,Raw!$G:$G,Month!BR$5,Raw!#REF!,Month!$A37),IF($C37="Provider",SUMIFS(Raw!$H:$H,Raw!$A:$A,$B$4,Raw!$G:$G,Month!BR$5,Raw!$C:$C,Month!$A37),SUMIFS(Raw!$H:$H,Raw!$A:$A,$B$4,Raw!$G:$G,Month!BR$5,Raw!$E:$E,Month!$A37))))</f>
        <v>7918</v>
      </c>
      <c r="BS37" s="58">
        <f>IF($B37="","",IF($C37="Region",SUMIFS(Raw!$H:$H,Raw!$A:$A,$B$4,Raw!$G:$G,Month!BS$5,Raw!#REF!,Month!$A37),IF($C37="Provider",SUMIFS(Raw!$H:$H,Raw!$A:$A,$B$4,Raw!$G:$G,Month!BS$5,Raw!$C:$C,Month!$A37),SUMIFS(Raw!$H:$H,Raw!$A:$A,$B$4,Raw!$G:$G,Month!BS$5,Raw!$E:$E,Month!$A37))))</f>
        <v>339</v>
      </c>
      <c r="BT37" s="58">
        <f>IF($B37="","",IF($C37="Region",SUMIFS(Raw!$H:$H,Raw!$A:$A,$B$4,Raw!$G:$G,Month!BT$5,Raw!#REF!,Month!$A37),IF($C37="Provider",SUMIFS(Raw!$H:$H,Raw!$A:$A,$B$4,Raw!$G:$G,Month!BT$5,Raw!$C:$C,Month!$A37),SUMIFS(Raw!$H:$H,Raw!$A:$A,$B$4,Raw!$G:$G,Month!BT$5,Raw!$E:$E,Month!$A37))))</f>
        <v>4477</v>
      </c>
      <c r="BU37" s="58">
        <f>IF($B37="","",IF($C37="Region",SUMIFS(Raw!$H:$H,Raw!$A:$A,$B$4,Raw!$G:$G,Month!BU$5,Raw!#REF!,Month!$A37),IF($C37="Provider",SUMIFS(Raw!$H:$H,Raw!$A:$A,$B$4,Raw!$G:$G,Month!BU$5,Raw!$C:$C,Month!$A37),SUMIFS(Raw!$H:$H,Raw!$A:$A,$B$4,Raw!$G:$G,Month!BU$5,Raw!$E:$E,Month!$A37))))</f>
        <v>28398754</v>
      </c>
      <c r="BV37" s="58">
        <f>IF($B37="","",IF($C37="Region",SUMIFS(Raw!$H:$H,Raw!$A:$A,$B$4,Raw!$G:$G,Month!BV$5,Raw!#REF!,Month!$A37),IF($C37="Provider",SUMIFS(Raw!$H:$H,Raw!$A:$A,$B$4,Raw!$G:$G,Month!BV$5,Raw!$C:$C,Month!$A37),SUMIFS(Raw!$H:$H,Raw!$A:$A,$B$4,Raw!$G:$G,Month!BV$5,Raw!$E:$E,Month!$A37))))</f>
        <v>372</v>
      </c>
      <c r="BW37" s="58">
        <f>IF($B37="","",IF($C37="Region",SUMIFS(Raw!$H:$H,Raw!$A:$A,$B$4,Raw!$G:$G,Month!BW$5,Raw!#REF!,Month!$A37),IF($C37="Provider",SUMIFS(Raw!$H:$H,Raw!$A:$A,$B$4,Raw!$G:$G,Month!BW$5,Raw!$C:$C,Month!$A37),SUMIFS(Raw!$H:$H,Raw!$A:$A,$B$4,Raw!$G:$G,Month!BW$5,Raw!$E:$E,Month!$A37))))</f>
        <v>61565</v>
      </c>
      <c r="BX37" s="58">
        <f>IF($B37="","",IF($C37="Region",SUMIFS(Raw!$H:$H,Raw!$A:$A,$B$4,Raw!$G:$G,Month!BX$5,Raw!#REF!,Month!$A37),IF($C37="Provider",SUMIFS(Raw!$H:$H,Raw!$A:$A,$B$4,Raw!$G:$G,Month!BX$5,Raw!$C:$C,Month!$A37),SUMIFS(Raw!$H:$H,Raw!$A:$A,$B$4,Raw!$G:$G,Month!BX$5,Raw!$E:$E,Month!$A37))))</f>
        <v>44</v>
      </c>
      <c r="BY37" s="58">
        <f>IF($B37="","",IF($C37="Region",SUMIFS(Raw!$H:$H,Raw!$A:$A,$B$4,Raw!$G:$G,Month!BY$5,Raw!#REF!,Month!$A37),IF($C37="Provider",SUMIFS(Raw!$H:$H,Raw!$A:$A,$B$4,Raw!$G:$G,Month!BY$5,Raw!$C:$C,Month!$A37),SUMIFS(Raw!$H:$H,Raw!$A:$A,$B$4,Raw!$G:$G,Month!BY$5,Raw!$E:$E,Month!$A37))))</f>
        <v>24652</v>
      </c>
      <c r="BZ37" s="58">
        <f>IF($B37="","",IF($C37="Region",SUMIFS(Raw!$H:$H,Raw!$A:$A,$B$4,Raw!$G:$G,Month!BZ$5,Raw!#REF!,Month!$A37),IF($C37="Provider",SUMIFS(Raw!$H:$H,Raw!$A:$A,$B$4,Raw!$G:$G,Month!BZ$5,Raw!$C:$C,Month!$A37),SUMIFS(Raw!$H:$H,Raw!$A:$A,$B$4,Raw!$G:$G,Month!BZ$5,Raw!$E:$E,Month!$A37))))</f>
        <v>13825</v>
      </c>
      <c r="CA37" s="58">
        <f>IF($B37="","",IF($C37="Region",SUMIFS(Raw!$H:$H,Raw!$A:$A,$B$4,Raw!$G:$G,Month!CA$5,Raw!#REF!,Month!$A37),IF($C37="Provider",SUMIFS(Raw!$H:$H,Raw!$A:$A,$B$4,Raw!$G:$G,Month!CA$5,Raw!$C:$C,Month!$A37),SUMIFS(Raw!$H:$H,Raw!$A:$A,$B$4,Raw!$G:$G,Month!CA$5,Raw!$E:$E,Month!$A37))))</f>
        <v>11634</v>
      </c>
      <c r="CB37" s="58">
        <f>IF($B37="","",IF($C37="Region",SUMIFS(Raw!$H:$H,Raw!$A:$A,$B$4,Raw!$G:$G,Month!CB$5,Raw!#REF!,Month!$A37),IF($C37="Provider",SUMIFS(Raw!$H:$H,Raw!$A:$A,$B$4,Raw!$G:$G,Month!CB$5,Raw!$C:$C,Month!$A37),SUMIFS(Raw!$H:$H,Raw!$A:$A,$B$4,Raw!$G:$G,Month!CB$5,Raw!$E:$E,Month!$A37))))</f>
        <v>6321</v>
      </c>
      <c r="CC37" s="58">
        <f>IF($B37="","",IF($C37="Region",SUMIFS(Raw!$H:$H,Raw!$A:$A,$B$4,Raw!$G:$G,Month!CC$5,Raw!#REF!,Month!$A37),IF($C37="Provider",SUMIFS(Raw!$H:$H,Raw!$A:$A,$B$4,Raw!$G:$G,Month!CC$5,Raw!$C:$C,Month!$A37),SUMIFS(Raw!$H:$H,Raw!$A:$A,$B$4,Raw!$G:$G,Month!CC$5,Raw!$E:$E,Month!$A37))))</f>
        <v>4738</v>
      </c>
      <c r="CD37" s="58">
        <f>IF($B37="","",IF($C37="Region",SUMIFS(Raw!$H:$H,Raw!$A:$A,$B$4,Raw!$G:$G,Month!CD$5,Raw!#REF!,Month!$A37),IF($C37="Provider",SUMIFS(Raw!$H:$H,Raw!$A:$A,$B$4,Raw!$G:$G,Month!CD$5,Raw!$C:$C,Month!$A37),SUMIFS(Raw!$H:$H,Raw!$A:$A,$B$4,Raw!$G:$G,Month!CD$5,Raw!$E:$E,Month!$A37))))</f>
        <v>199</v>
      </c>
      <c r="CE37" s="58">
        <f>IF($B37="","",IF($C37="Region",SUMIFS(Raw!$H:$H,Raw!$A:$A,$B$4,Raw!$G:$G,Month!CE$5,Raw!#REF!,Month!$A37),IF($C37="Provider",SUMIFS(Raw!$H:$H,Raw!$A:$A,$B$4,Raw!$G:$G,Month!CE$5,Raw!$C:$C,Month!$A37),SUMIFS(Raw!$H:$H,Raw!$A:$A,$B$4,Raw!$G:$G,Month!CE$5,Raw!$E:$E,Month!$A37))))</f>
        <v>1860</v>
      </c>
      <c r="CF37" s="58">
        <f>IF($B37="","",IF($C37="Region",SUMIFS(Raw!$H:$H,Raw!$A:$A,$B$4,Raw!$G:$G,Month!CF$5,Raw!#REF!,Month!$A37),IF($C37="Provider",SUMIFS(Raw!$H:$H,Raw!$A:$A,$B$4,Raw!$G:$G,Month!CF$5,Raw!$C:$C,Month!$A37),SUMIFS(Raw!$H:$H,Raw!$A:$A,$B$4,Raw!$G:$G,Month!CF$5,Raw!$E:$E,Month!$A37))))</f>
        <v>785</v>
      </c>
      <c r="CG37" s="58">
        <f>IF($B37="","",IF($C37="Region",SUMIFS(Raw!$H:$H,Raw!$A:$A,$B$4,Raw!$G:$G,Month!CG$5,Raw!#REF!,Month!$A37),IF($C37="Provider",SUMIFS(Raw!$H:$H,Raw!$A:$A,$B$4,Raw!$G:$G,Month!CG$5,Raw!$C:$C,Month!$A37),SUMIFS(Raw!$H:$H,Raw!$A:$A,$B$4,Raw!$G:$G,Month!CG$5,Raw!$E:$E,Month!$A37))))</f>
        <v>5667</v>
      </c>
      <c r="CH37" s="58">
        <f>IF($B37="","",IF($C37="Region",SUMIFS(Raw!$H:$H,Raw!$A:$A,$B$4,Raw!$G:$G,Month!CH$5,Raw!#REF!,Month!$A37),IF($C37="Provider",SUMIFS(Raw!$H:$H,Raw!$A:$A,$B$4,Raw!$G:$G,Month!CH$5,Raw!$C:$C,Month!$A37),SUMIFS(Raw!$H:$H,Raw!$A:$A,$B$4,Raw!$G:$G,Month!CH$5,Raw!$E:$E,Month!$A37))))</f>
        <v>3184</v>
      </c>
      <c r="CI37" s="58">
        <f>IF($B37="","",IF($C37="Region",SUMIFS(Raw!$H:$H,Raw!$A:$A,$B$4,Raw!$G:$G,Month!CI$5,Raw!#REF!,Month!$A37),IF($C37="Provider",SUMIFS(Raw!$H:$H,Raw!$A:$A,$B$4,Raw!$G:$G,Month!CI$5,Raw!$C:$C,Month!$A37),SUMIFS(Raw!$H:$H,Raw!$A:$A,$B$4,Raw!$G:$G,Month!CI$5,Raw!$E:$E,Month!$A37))))</f>
        <v>12</v>
      </c>
      <c r="CJ37" s="58">
        <f>IF($B37="","",IF($C37="Region",SUMIFS(Raw!$H:$H,Raw!$A:$A,$B$4,Raw!$G:$G,Month!CJ$5,Raw!#REF!,Month!$A37),IF($C37="Provider",SUMIFS(Raw!$H:$H,Raw!$A:$A,$B$4,Raw!$G:$G,Month!CJ$5,Raw!$C:$C,Month!$A37),SUMIFS(Raw!$H:$H,Raw!$A:$A,$B$4,Raw!$G:$G,Month!CJ$5,Raw!$E:$E,Month!$A37))))</f>
        <v>1</v>
      </c>
      <c r="CK37" s="58">
        <f>IF($B37="","",IF($C37="Region",SUMIFS(Raw!$H:$H,Raw!$A:$A,$B$4,Raw!$G:$G,Month!CK$5,Raw!#REF!,Month!$A37),IF($C37="Provider",SUMIFS(Raw!$H:$H,Raw!$A:$A,$B$4,Raw!$G:$G,Month!CK$5,Raw!$C:$C,Month!$A37),SUMIFS(Raw!$H:$H,Raw!$A:$A,$B$4,Raw!$G:$G,Month!CK$5,Raw!$E:$E,Month!$A37))))</f>
        <v>0</v>
      </c>
      <c r="CL37" s="58">
        <f>IF($B37="","",IF($C37="Region",SUMIFS(Raw!$H:$H,Raw!$A:$A,$B$4,Raw!$G:$G,Month!CL$5,Raw!#REF!,Month!$A37),IF($C37="Provider",SUMIFS(Raw!$H:$H,Raw!$A:$A,$B$4,Raw!$G:$G,Month!CL$5,Raw!$C:$C,Month!$A37),SUMIFS(Raw!$H:$H,Raw!$A:$A,$B$4,Raw!$G:$G,Month!CL$5,Raw!$E:$E,Month!$A37))))</f>
        <v>0</v>
      </c>
      <c r="CM37" s="58">
        <f>IF($B37="","",IF($C37="Region",SUMIFS(Raw!$H:$H,Raw!$A:$A,$B$4,Raw!$G:$G,Month!CM$5,Raw!#REF!,Month!$A37),IF($C37="Provider",SUMIFS(Raw!$H:$H,Raw!$A:$A,$B$4,Raw!$G:$G,Month!CM$5,Raw!$C:$C,Month!$A37),SUMIFS(Raw!$H:$H,Raw!$A:$A,$B$4,Raw!$G:$G,Month!CM$5,Raw!$E:$E,Month!$A37))))</f>
        <v>3335</v>
      </c>
      <c r="CN37" s="58">
        <f>IF($B37="","",IF($C37="Region",SUMIFS(Raw!$H:$H,Raw!$A:$A,$B$4,Raw!$G:$G,Month!CN$5,Raw!#REF!,Month!$A37),IF($C37="Provider",SUMIFS(Raw!$H:$H,Raw!$A:$A,$B$4,Raw!$G:$G,Month!CN$5,Raw!$C:$C,Month!$A37),SUMIFS(Raw!$H:$H,Raw!$A:$A,$B$4,Raw!$G:$G,Month!CN$5,Raw!$E:$E,Month!$A37))))</f>
        <v>114</v>
      </c>
      <c r="CO37" s="58">
        <f>IF($B37="","",IF($C37="Region",SUMIFS(Raw!$H:$H,Raw!$A:$A,$B$4,Raw!$G:$G,Month!CO$5,Raw!#REF!,Month!$A37),IF($C37="Provider",SUMIFS(Raw!$H:$H,Raw!$A:$A,$B$4,Raw!$G:$G,Month!CO$5,Raw!$C:$C,Month!$A37),SUMIFS(Raw!$H:$H,Raw!$A:$A,$B$4,Raw!$G:$G,Month!CO$5,Raw!$E:$E,Month!$A37))))</f>
        <v>0</v>
      </c>
      <c r="CP37" s="58">
        <f>IF($B37="","",IF($C37="Region",SUMIFS(Raw!$H:$H,Raw!$A:$A,$B$4,Raw!$G:$G,Month!CP$5,Raw!#REF!,Month!$A37),IF($C37="Provider",SUMIFS(Raw!$H:$H,Raw!$A:$A,$B$4,Raw!$G:$G,Month!CP$5,Raw!$C:$C,Month!$A37),SUMIFS(Raw!$H:$H,Raw!$A:$A,$B$4,Raw!$G:$G,Month!CP$5,Raw!$E:$E,Month!$A37))))</f>
        <v>0</v>
      </c>
      <c r="CQ37" s="58">
        <f>IF($B37="","",IF($C37="Region",SUMIFS(Raw!$H:$H,Raw!$A:$A,$B$4,Raw!$G:$G,Month!CQ$5,Raw!#REF!,Month!$A37),IF($C37="Provider",SUMIFS(Raw!$H:$H,Raw!$A:$A,$B$4,Raw!$G:$G,Month!CQ$5,Raw!$C:$C,Month!$A37),SUMIFS(Raw!$H:$H,Raw!$A:$A,$B$4,Raw!$G:$G,Month!CQ$5,Raw!$E:$E,Month!$A37))))</f>
        <v>0</v>
      </c>
      <c r="CR37" s="58">
        <f>IF($B37="","",IF($C37="Region",SUMIFS(Raw!$H:$H,Raw!$A:$A,$B$4,Raw!$G:$G,Month!CR$5,Raw!#REF!,Month!$A37),IF($C37="Provider",SUMIFS(Raw!$H:$H,Raw!$A:$A,$B$4,Raw!$G:$G,Month!CR$5,Raw!$C:$C,Month!$A37),SUMIFS(Raw!$H:$H,Raw!$A:$A,$B$4,Raw!$G:$G,Month!CR$5,Raw!$E:$E,Month!$A37))))</f>
        <v>0</v>
      </c>
      <c r="CS37" s="58">
        <f>IF($B37="","",IF($C37="Region",SUMIFS(Raw!$H:$H,Raw!$A:$A,$B$4,Raw!$G:$G,Month!CS$5,Raw!#REF!,Month!$A37),IF($C37="Provider",SUMIFS(Raw!$H:$H,Raw!$A:$A,$B$4,Raw!$G:$G,Month!CS$5,Raw!$C:$C,Month!$A37),SUMIFS(Raw!$H:$H,Raw!$A:$A,$B$4,Raw!$G:$G,Month!CS$5,Raw!$E:$E,Month!$A37))))</f>
        <v>1220</v>
      </c>
      <c r="CT37" s="58">
        <f>IF($B37="","",IF($C37="Region",SUMIFS(Raw!$H:$H,Raw!$A:$A,$B$4,Raw!$G:$G,Month!CT$5,Raw!#REF!,Month!$A37),IF($C37="Provider",SUMIFS(Raw!$H:$H,Raw!$A:$A,$B$4,Raw!$G:$G,Month!CT$5,Raw!$C:$C,Month!$A37),SUMIFS(Raw!$H:$H,Raw!$A:$A,$B$4,Raw!$G:$G,Month!CT$5,Raw!$E:$E,Month!$A37))))</f>
        <v>1029</v>
      </c>
      <c r="CU37" s="58">
        <f>IF($B37="","",IF($C37="Region",SUMIFS(Raw!$H:$H,Raw!$A:$A,$B$4,Raw!$G:$G,Month!CU$5,Raw!#REF!,Month!$A37),IF($C37="Provider",SUMIFS(Raw!$H:$H,Raw!$A:$A,$B$4,Raw!$G:$G,Month!CU$5,Raw!$C:$C,Month!$A37),SUMIFS(Raw!$H:$H,Raw!$A:$A,$B$4,Raw!$G:$G,Month!CU$5,Raw!$E:$E,Month!$A37))))</f>
        <v>3467</v>
      </c>
      <c r="CV37" s="58">
        <f>IF($B37="","",IF($C37="Region",SUMIFS(Raw!$H:$H,Raw!$A:$A,$B$4,Raw!$G:$G,Month!CV$5,Raw!#REF!,Month!$A37),IF($C37="Provider",SUMIFS(Raw!$H:$H,Raw!$A:$A,$B$4,Raw!$G:$G,Month!CV$5,Raw!$C:$C,Month!$A37),SUMIFS(Raw!$H:$H,Raw!$A:$A,$B$4,Raw!$G:$G,Month!CV$5,Raw!$E:$E,Month!$A37))))</f>
        <v>2589</v>
      </c>
      <c r="CW37" s="58">
        <f>IF($B37="","",IF($C37="Region",SUMIFS(Raw!$H:$H,Raw!$A:$A,$B$4,Raw!$G:$G,Month!CW$5,Raw!#REF!,Month!$A37),IF($C37="Provider",SUMIFS(Raw!$H:$H,Raw!$A:$A,$B$4,Raw!$G:$G,Month!CW$5,Raw!$C:$C,Month!$A37),SUMIFS(Raw!$H:$H,Raw!$A:$A,$B$4,Raw!$G:$G,Month!CW$5,Raw!$E:$E,Month!$A37))))</f>
        <v>2876</v>
      </c>
      <c r="CX37" s="58">
        <f>IF($B37="","",IF($C37="Region",SUMIFS(Raw!$H:$H,Raw!$A:$A,$B$4,Raw!$G:$G,Month!CX$5,Raw!#REF!,Month!$A37),IF($C37="Provider",SUMIFS(Raw!$H:$H,Raw!$A:$A,$B$4,Raw!$G:$G,Month!CX$5,Raw!$C:$C,Month!$A37),SUMIFS(Raw!$H:$H,Raw!$A:$A,$B$4,Raw!$G:$G,Month!CX$5,Raw!$E:$E,Month!$A37))))</f>
        <v>2876</v>
      </c>
      <c r="CY37" s="58">
        <f>IF($B37="","",IF($C37="Region",SUMIFS(Raw!$H:$H,Raw!$A:$A,$B$4,Raw!$G:$G,Month!CY$5,Raw!#REF!,Month!$A37),IF($C37="Provider",SUMIFS(Raw!$H:$H,Raw!$A:$A,$B$4,Raw!$G:$G,Month!CY$5,Raw!$C:$C,Month!$A37),SUMIFS(Raw!$H:$H,Raw!$A:$A,$B$4,Raw!$G:$G,Month!CY$5,Raw!$E:$E,Month!$A37))))</f>
        <v>254</v>
      </c>
      <c r="CZ37" s="58">
        <f>IF($B37="","",IF($C37="Region",SUMIFS(Raw!$H:$H,Raw!$A:$A,$B$4,Raw!$G:$G,Month!CZ$5,Raw!#REF!,Month!$A37),IF($C37="Provider",SUMIFS(Raw!$H:$H,Raw!$A:$A,$B$4,Raw!$G:$G,Month!CZ$5,Raw!$C:$C,Month!$A37),SUMIFS(Raw!$H:$H,Raw!$A:$A,$B$4,Raw!$G:$G,Month!CZ$5,Raw!$E:$E,Month!$A37))))</f>
        <v>134</v>
      </c>
      <c r="DA37" s="58">
        <f>IF($B37="","",IF($C37="Region",SUMIFS(Raw!$H:$H,Raw!$A:$A,$B$4,Raw!$G:$G,Month!DA$5,Raw!#REF!,Month!$A37),IF($C37="Provider",SUMIFS(Raw!$H:$H,Raw!$A:$A,$B$4,Raw!$G:$G,Month!DA$5,Raw!$C:$C,Month!$A37),SUMIFS(Raw!$H:$H,Raw!$A:$A,$B$4,Raw!$G:$G,Month!DA$5,Raw!$E:$E,Month!$A37))))</f>
        <v>88</v>
      </c>
      <c r="DB37" s="58">
        <f>IF($B37="","",IF($C37="Region",SUMIFS(Raw!$H:$H,Raw!$A:$A,$B$4,Raw!$G:$G,Month!DB$5,Raw!#REF!,Month!$A37),IF($C37="Provider",SUMIFS(Raw!$H:$H,Raw!$A:$A,$B$4,Raw!$G:$G,Month!DB$5,Raw!$C:$C,Month!$A37),SUMIFS(Raw!$H:$H,Raw!$A:$A,$B$4,Raw!$G:$G,Month!DB$5,Raw!$E:$E,Month!$A37))))</f>
        <v>9</v>
      </c>
      <c r="DC37" s="58">
        <f>IF($B37="","",IF($C37="Region",SUMIFS(Raw!$H:$H,Raw!$A:$A,$B$4,Raw!$G:$G,Month!DC$5,Raw!#REF!,Month!$A37),IF($C37="Provider",SUMIFS(Raw!$H:$H,Raw!$A:$A,$B$4,Raw!$G:$G,Month!DC$5,Raw!$C:$C,Month!$A37),SUMIFS(Raw!$H:$H,Raw!$A:$A,$B$4,Raw!$G:$G,Month!DC$5,Raw!$E:$E,Month!$A37))))</f>
        <v>70</v>
      </c>
      <c r="DD37" s="58">
        <f>IF($B37="","",IF($C37="Region",SUMIFS(Raw!$H:$H,Raw!$A:$A,$B$4,Raw!$G:$G,Month!DD$5,Raw!#REF!,Month!$A37),IF($C37="Provider",SUMIFS(Raw!$H:$H,Raw!$A:$A,$B$4,Raw!$G:$G,Month!DD$5,Raw!$C:$C,Month!$A37),SUMIFS(Raw!$H:$H,Raw!$A:$A,$B$4,Raw!$G:$G,Month!DD$5,Raw!$E:$E,Month!$A37))))</f>
        <v>31</v>
      </c>
      <c r="DE37" s="58">
        <f>IF($B37="","",IF($C37="Region",SUMIFS(Raw!$H:$H,Raw!$A:$A,$B$4,Raw!$G:$G,Month!DE$5,Raw!#REF!,Month!$A37),IF($C37="Provider",SUMIFS(Raw!$H:$H,Raw!$A:$A,$B$4,Raw!$G:$G,Month!DE$5,Raw!$C:$C,Month!$A37),SUMIFS(Raw!$H:$H,Raw!$A:$A,$B$4,Raw!$G:$G,Month!DE$5,Raw!$E:$E,Month!$A37))))</f>
        <v>238</v>
      </c>
      <c r="DF37" s="58">
        <f>IF($B37="","",IF($C37="Region",SUMIFS(Raw!$H:$H,Raw!$A:$A,$B$4,Raw!$G:$G,Month!DF$5,Raw!#REF!,Month!$A37),IF($C37="Provider",SUMIFS(Raw!$H:$H,Raw!$A:$A,$B$4,Raw!$G:$G,Month!DF$5,Raw!$C:$C,Month!$A37),SUMIFS(Raw!$H:$H,Raw!$A:$A,$B$4,Raw!$G:$G,Month!DF$5,Raw!$E:$E,Month!$A37))))</f>
        <v>165</v>
      </c>
      <c r="DG37" s="58">
        <f>IF($B37="","",IF($C37="Region",SUMIFS(Raw!$H:$H,Raw!$A:$A,$B$4,Raw!$G:$G,Month!DG$5,Raw!#REF!,Month!$A37),IF($C37="Provider",SUMIFS(Raw!$H:$H,Raw!$A:$A,$B$4,Raw!$G:$G,Month!DG$5,Raw!$C:$C,Month!$A37),SUMIFS(Raw!$H:$H,Raw!$A:$A,$B$4,Raw!$G:$G,Month!DG$5,Raw!$E:$E,Month!$A37))))</f>
        <v>0</v>
      </c>
      <c r="DH37" s="58">
        <f>IF($B37="","",IF($C37="Region",SUMIFS(Raw!$H:$H,Raw!$A:$A,$B$4,Raw!$G:$G,Month!DH$5,Raw!#REF!,Month!$A37),IF($C37="Provider",SUMIFS(Raw!$H:$H,Raw!$A:$A,$B$4,Raw!$G:$G,Month!DH$5,Raw!$C:$C,Month!$A37),SUMIFS(Raw!$H:$H,Raw!$A:$A,$B$4,Raw!$G:$G,Month!DH$5,Raw!$E:$E,Month!$A37))))</f>
        <v>0</v>
      </c>
      <c r="DI37" s="58">
        <f>IF($B37="","",IF($C37="Region",SUMIFS(Raw!$H:$H,Raw!$A:$A,$B$4,Raw!$G:$G,Month!DI$5,Raw!#REF!,Month!$A37),IF($C37="Provider",SUMIFS(Raw!$H:$H,Raw!$A:$A,$B$4,Raw!$G:$G,Month!DI$5,Raw!$C:$C,Month!$A37),SUMIFS(Raw!$H:$H,Raw!$A:$A,$B$4,Raw!$G:$G,Month!DI$5,Raw!$E:$E,Month!$A37))))</f>
        <v>179</v>
      </c>
      <c r="DJ37" s="58">
        <f>IF($B37="","",IF($C37="Region",SUMIFS(Raw!$H:$H,Raw!$A:$A,$B$4,Raw!$G:$G,Month!DJ$5,Raw!#REF!,Month!$A37),IF($C37="Provider",SUMIFS(Raw!$H:$H,Raw!$A:$A,$B$4,Raw!$G:$G,Month!DJ$5,Raw!$C:$C,Month!$A37),SUMIFS(Raw!$H:$H,Raw!$A:$A,$B$4,Raw!$G:$G,Month!DJ$5,Raw!$E:$E,Month!$A37))))</f>
        <v>139</v>
      </c>
      <c r="DK37" s="58">
        <f>IF($B37="","",IF($C37="Region",SUMIFS(Raw!$H:$H,Raw!$A:$A,$B$4,Raw!$G:$G,Month!DK$5,Raw!#REF!,Month!$A37),IF($C37="Provider",SUMIFS(Raw!$H:$H,Raw!$A:$A,$B$4,Raw!$G:$G,Month!DK$5,Raw!$C:$C,Month!$A37),SUMIFS(Raw!$H:$H,Raw!$A:$A,$B$4,Raw!$G:$G,Month!DK$5,Raw!$E:$E,Month!$A37))))</f>
        <v>14</v>
      </c>
      <c r="DL37" s="58">
        <f>IF($B37="","",IF($C37="Region",SUMIFS(Raw!$H:$H,Raw!$A:$A,$B$4,Raw!$G:$G,Month!DL$5,Raw!#REF!,Month!$A37),IF($C37="Provider",SUMIFS(Raw!$H:$H,Raw!$A:$A,$B$4,Raw!$G:$G,Month!DL$5,Raw!$C:$C,Month!$A37),SUMIFS(Raw!$H:$H,Raw!$A:$A,$B$4,Raw!$G:$G,Month!DL$5,Raw!$E:$E,Month!$A37))))</f>
        <v>11</v>
      </c>
      <c r="DM37" s="58">
        <f>IF($B37="","",IF($C37="Region",SUMIFS(Raw!$H:$H,Raw!$A:$A,$B$4,Raw!$G:$G,Month!DM$5,Raw!#REF!,Month!$A37),IF($C37="Provider",SUMIFS(Raw!$H:$H,Raw!$A:$A,$B$4,Raw!$G:$G,Month!DM$5,Raw!$C:$C,Month!$A37),SUMIFS(Raw!$H:$H,Raw!$A:$A,$B$4,Raw!$G:$G,Month!DM$5,Raw!$E:$E,Month!$A37))))</f>
        <v>315</v>
      </c>
      <c r="DN37" s="58">
        <f>IF($B37="","",IF($C37="Region",SUMIFS(Raw!$H:$H,Raw!$A:$A,$B$4,Raw!$G:$G,Month!DN$5,Raw!#REF!,Month!$A37),IF($C37="Provider",SUMIFS(Raw!$H:$H,Raw!$A:$A,$B$4,Raw!$G:$G,Month!DN$5,Raw!$C:$C,Month!$A37),SUMIFS(Raw!$H:$H,Raw!$A:$A,$B$4,Raw!$G:$G,Month!DN$5,Raw!$E:$E,Month!$A37))))</f>
        <v>299</v>
      </c>
    </row>
    <row r="38" spans="1:118" ht="15" customHeight="1" x14ac:dyDescent="0.25">
      <c r="A38" s="5" t="str">
        <f>IF(Refs!A32="","",Refs!A32)</f>
        <v>RYA</v>
      </c>
      <c r="B38" s="23" t="str">
        <f>IF(Refs!B32="","",Refs!B32)</f>
        <v>WMAS</v>
      </c>
      <c r="C38" s="13" t="str">
        <f>IF(Refs!D32="","",Refs!D32)</f>
        <v>Provider</v>
      </c>
      <c r="D38" s="58">
        <f>IF($B38="","",IF($C38="Region",SUMIFS(Raw!$H:$H,Raw!$A:$A,$B$4,Raw!$G:$G,Month!D$5,Raw!#REF!,Month!$A38),IF($C38="Provider",SUMIFS(Raw!$H:$H,Raw!$A:$A,$B$4,Raw!$G:$G,Month!D$5,Raw!$C:$C,Month!$A38),SUMIFS(Raw!$H:$H,Raw!$A:$A,$B$4,Raw!$G:$G,Month!D$5,Raw!$E:$E,Month!$A38))))</f>
        <v>178961</v>
      </c>
      <c r="E38" s="58">
        <f>IF($B38="","",IF($C38="Region",SUMIFS(Raw!$H:$H,Raw!$A:$A,$B$4,Raw!$G:$G,Month!E$5,Raw!#REF!,Month!$A38),IF($C38="Provider",SUMIFS(Raw!$H:$H,Raw!$A:$A,$B$4,Raw!$G:$G,Month!E$5,Raw!$C:$C,Month!$A38),SUMIFS(Raw!$H:$H,Raw!$A:$A,$B$4,Raw!$G:$G,Month!E$5,Raw!$E:$E,Month!$A38))))</f>
        <v>171582</v>
      </c>
      <c r="F38" s="58">
        <f>IF($B38="","",IF($C38="Region",SUMIFS(Raw!$H:$H,Raw!$A:$A,$B$4,Raw!$G:$G,Month!F$5,Raw!#REF!,Month!$A38),IF($C38="Provider",SUMIFS(Raw!$H:$H,Raw!$A:$A,$B$4,Raw!$G:$G,Month!F$5,Raw!$C:$C,Month!$A38),SUMIFS(Raw!$H:$H,Raw!$A:$A,$B$4,Raw!$G:$G,Month!F$5,Raw!$E:$E,Month!$A38))))</f>
        <v>163698</v>
      </c>
      <c r="G38" s="58">
        <f>IF($B38="","",IF($C38="Region",SUMIFS(Raw!$H:$H,Raw!$A:$A,$B$4,Raw!$G:$G,Month!G$5,Raw!#REF!,Month!$A38),IF($C38="Provider",SUMIFS(Raw!$H:$H,Raw!$A:$A,$B$4,Raw!$G:$G,Month!G$5,Raw!$C:$C,Month!$A38),SUMIFS(Raw!$H:$H,Raw!$A:$A,$B$4,Raw!$G:$G,Month!G$5,Raw!$E:$E,Month!$A38))))</f>
        <v>0</v>
      </c>
      <c r="H38" s="58">
        <f>IF($B38="","",IF($C38="Region",SUMIFS(Raw!$H:$H,Raw!$A:$A,$B$4,Raw!$G:$G,Month!H$5,Raw!#REF!,Month!$A38),IF($C38="Provider",SUMIFS(Raw!$H:$H,Raw!$A:$A,$B$4,Raw!$G:$G,Month!H$5,Raw!$C:$C,Month!$A38),SUMIFS(Raw!$H:$H,Raw!$A:$A,$B$4,Raw!$G:$G,Month!H$5,Raw!$E:$E,Month!$A38))))</f>
        <v>2545</v>
      </c>
      <c r="I38" s="58">
        <f>IF($B38="","",IF($C38="Region",SUMIFS(Raw!$H:$H,Raw!$A:$A,$B$4,Raw!$G:$G,Month!I$5,Raw!#REF!,Month!$A38),IF($C38="Provider",SUMIFS(Raw!$H:$H,Raw!$A:$A,$B$4,Raw!$G:$G,Month!I$5,Raw!$C:$C,Month!$A38),SUMIFS(Raw!$H:$H,Raw!$A:$A,$B$4,Raw!$G:$G,Month!I$5,Raw!$E:$E,Month!$A38))))</f>
        <v>0</v>
      </c>
      <c r="J38" s="58">
        <f>IF($B38="","",IF($C38="Region",SUMIFS(Raw!$H:$H,Raw!$A:$A,$B$4,Raw!$G:$G,Month!J$5,Raw!#REF!,Month!$A38),IF($C38="Provider",SUMIFS(Raw!$H:$H,Raw!$A:$A,$B$4,Raw!$G:$G,Month!J$5,Raw!$C:$C,Month!$A38),SUMIFS(Raw!$H:$H,Raw!$A:$A,$B$4,Raw!$G:$G,Month!J$5,Raw!$E:$E,Month!$A38))))</f>
        <v>111236</v>
      </c>
      <c r="K38" s="58">
        <f>IF($B38="","",IF($C38="Region",SUMIFS(Raw!$H:$H,Raw!$A:$A,$B$4,Raw!$G:$G,Month!K$5,Raw!#REF!,Month!$A38),IF($C38="Provider",SUMIFS(Raw!$H:$H,Raw!$A:$A,$B$4,Raw!$G:$G,Month!K$5,Raw!$C:$C,Month!$A38),SUMIFS(Raw!$H:$H,Raw!$A:$A,$B$4,Raw!$G:$G,Month!K$5,Raw!$E:$E,Month!$A38))))</f>
        <v>8294</v>
      </c>
      <c r="L38" s="58">
        <f>IF($B38="","",IF($C38="Region",SUMIFS(Raw!$H:$H,Raw!$A:$A,$B$4,Raw!$G:$G,Month!L$5,Raw!#REF!,Month!$A38),IF($C38="Provider",SUMIFS(Raw!$H:$H,Raw!$A:$A,$B$4,Raw!$G:$G,Month!L$5,Raw!$C:$C,Month!$A38),SUMIFS(Raw!$H:$H,Raw!$A:$A,$B$4,Raw!$G:$G,Month!L$5,Raw!$E:$E,Month!$A38))))</f>
        <v>1307</v>
      </c>
      <c r="M38" s="58">
        <f>IF($B38="","",IF($C38="Region",SUMIFS(Raw!$H:$H,Raw!$A:$A,$B$4,Raw!$G:$G,Month!M$5,Raw!#REF!,Month!$A38),IF($C38="Provider",SUMIFS(Raw!$H:$H,Raw!$A:$A,$B$4,Raw!$G:$G,Month!M$5,Raw!$C:$C,Month!$A38),SUMIFS(Raw!$H:$H,Raw!$A:$A,$B$4,Raw!$G:$G,Month!M$5,Raw!$E:$E,Month!$A38))))</f>
        <v>1061</v>
      </c>
      <c r="N38" s="58">
        <f>IF($B38="","",IF($C38="Region",SUMIFS(Raw!$H:$H,Raw!$A:$A,$B$4,Raw!$G:$G,Month!N$5,Raw!#REF!,Month!$A38),IF($C38="Provider",SUMIFS(Raw!$H:$H,Raw!$A:$A,$B$4,Raw!$G:$G,Month!N$5,Raw!$C:$C,Month!$A38),SUMIFS(Raw!$H:$H,Raw!$A:$A,$B$4,Raw!$G:$G,Month!N$5,Raw!$E:$E,Month!$A38))))</f>
        <v>5926</v>
      </c>
      <c r="O38" s="58">
        <f>IF($B38="","",IF($C38="Region",SUMIFS(Raw!$H:$H,Raw!$A:$A,$B$4,Raw!$G:$G,Month!O$5,Raw!#REF!,Month!$A38),IF($C38="Provider",SUMIFS(Raw!$H:$H,Raw!$A:$A,$B$4,Raw!$G:$G,Month!O$5,Raw!$C:$C,Month!$A38),SUMIFS(Raw!$H:$H,Raw!$A:$A,$B$4,Raw!$G:$G,Month!O$5,Raw!$E:$E,Month!$A38))))</f>
        <v>13554073</v>
      </c>
      <c r="P38" s="201"/>
      <c r="Q38" s="201"/>
      <c r="R38" s="58">
        <f>IF($B38="","",IF($C38="Region",SUMIFS(Raw!$H:$H,Raw!$A:$A,$B$4,Raw!$G:$G,Month!R$5,Raw!#REF!,Month!$A38),IF($C38="Provider",SUMIFS(Raw!$H:$H,Raw!$A:$A,$B$4,Raw!$G:$G,Month!R$5,Raw!$C:$C,Month!$A38),SUMIFS(Raw!$H:$H,Raw!$A:$A,$B$4,Raw!$G:$G,Month!R$5,Raw!$E:$E,Month!$A38))))</f>
        <v>1488590</v>
      </c>
      <c r="S38" s="58">
        <f>IF($B38="","",IF($C38="Region",SUMIFS(Raw!$H:$H,Raw!$A:$A,$B$4,Raw!$G:$G,Month!S$5,Raw!#REF!,Month!$A38),IF($C38="Provider",SUMIFS(Raw!$H:$H,Raw!$A:$A,$B$4,Raw!$G:$G,Month!S$5,Raw!$C:$C,Month!$A38),SUMIFS(Raw!$H:$H,Raw!$A:$A,$B$4,Raw!$G:$G,Month!S$5,Raw!$E:$E,Month!$A38))))</f>
        <v>63891</v>
      </c>
      <c r="T38" s="58">
        <f>IF($B38="","",IF($C38="Region",SUMIFS(Raw!$H:$H,Raw!$A:$A,$B$4,Raw!$G:$G,Month!T$5,Raw!#REF!,Month!$A38),IF($C38="Provider",SUMIFS(Raw!$H:$H,Raw!$A:$A,$B$4,Raw!$G:$G,Month!T$5,Raw!$C:$C,Month!$A38),SUMIFS(Raw!$H:$H,Raw!$A:$A,$B$4,Raw!$G:$G,Month!T$5,Raw!$E:$E,Month!$A38))))</f>
        <v>174731823</v>
      </c>
      <c r="U38" s="58">
        <f>IF($B38="","",IF($C38="Region",SUMIFS(Raw!$H:$H,Raw!$A:$A,$B$4,Raw!$G:$G,Month!U$5,Raw!#REF!,Month!$A38),IF($C38="Provider",SUMIFS(Raw!$H:$H,Raw!$A:$A,$B$4,Raw!$G:$G,Month!U$5,Raw!$C:$C,Month!$A38),SUMIFS(Raw!$H:$H,Raw!$A:$A,$B$4,Raw!$G:$G,Month!U$5,Raw!$E:$E,Month!$A38))))</f>
        <v>151652</v>
      </c>
      <c r="V38" s="58">
        <f>IF($B38="","",IF($C38="Region",SUMIFS(Raw!$H:$H,Raw!$A:$A,$B$4,Raw!$G:$G,Month!V$5,Raw!#REF!,Month!$A38),IF($C38="Provider",SUMIFS(Raw!$H:$H,Raw!$A:$A,$B$4,Raw!$G:$G,Month!V$5,Raw!$C:$C,Month!$A38),SUMIFS(Raw!$H:$H,Raw!$A:$A,$B$4,Raw!$G:$G,Month!V$5,Raw!$E:$E,Month!$A38))))</f>
        <v>0</v>
      </c>
      <c r="W38" s="58">
        <f>IF($B38="","",IF($C38="Region",SUMIFS(Raw!$H:$H,Raw!$A:$A,$B$4,Raw!$G:$G,Month!W$5,Raw!#REF!,Month!$A38),IF($C38="Provider",SUMIFS(Raw!$H:$H,Raw!$A:$A,$B$4,Raw!$G:$G,Month!W$5,Raw!$C:$C,Month!$A38),SUMIFS(Raw!$H:$H,Raw!$A:$A,$B$4,Raw!$G:$G,Month!W$5,Raw!$E:$E,Month!$A38))))</f>
        <v>89135</v>
      </c>
      <c r="X38" s="58">
        <f>IF($B38="","",IF($C38="Region",SUMIFS(Raw!$H:$H,Raw!$A:$A,$B$4,Raw!$G:$G,Month!X$5,Raw!#REF!,Month!$A38),IF($C38="Provider",SUMIFS(Raw!$H:$H,Raw!$A:$A,$B$4,Raw!$G:$G,Month!X$5,Raw!$C:$C,Month!$A38),SUMIFS(Raw!$H:$H,Raw!$A:$A,$B$4,Raw!$G:$G,Month!X$5,Raw!$E:$E,Month!$A38))))</f>
        <v>25930</v>
      </c>
      <c r="Y38" s="58">
        <f>IF($B38="","",IF($C38="Region",SUMIFS(Raw!$H:$H,Raw!$A:$A,$B$4,Raw!$G:$G,Month!Y$5,Raw!#REF!,Month!$A38),IF($C38="Provider",SUMIFS(Raw!$H:$H,Raw!$A:$A,$B$4,Raw!$G:$G,Month!Y$5,Raw!$C:$C,Month!$A38),SUMIFS(Raw!$H:$H,Raw!$A:$A,$B$4,Raw!$G:$G,Month!Y$5,Raw!$E:$E,Month!$A38))))</f>
        <v>22175</v>
      </c>
      <c r="Z38" s="58">
        <f>IF($B38="","",IF($C38="Region",SUMIFS(Raw!$H:$H,Raw!$A:$A,$B$4,Raw!$G:$G,Month!Z$5,Raw!#REF!,Month!$A38),IF($C38="Provider",SUMIFS(Raw!$H:$H,Raw!$A:$A,$B$4,Raw!$G:$G,Month!Z$5,Raw!$C:$C,Month!$A38),SUMIFS(Raw!$H:$H,Raw!$A:$A,$B$4,Raw!$G:$G,Month!Z$5,Raw!$E:$E,Month!$A38))))</f>
        <v>14412</v>
      </c>
      <c r="AA38" s="58">
        <f>IF($B38="","",IF($C38="Region",SUMIFS(Raw!$H:$H,Raw!$A:$A,$B$4,Raw!$G:$G,Month!AA$5,Raw!#REF!,Month!$A38),IF($C38="Provider",SUMIFS(Raw!$H:$H,Raw!$A:$A,$B$4,Raw!$G:$G,Month!AA$5,Raw!$C:$C,Month!$A38),SUMIFS(Raw!$H:$H,Raw!$A:$A,$B$4,Raw!$G:$G,Month!AA$5,Raw!$E:$E,Month!$A38))))</f>
        <v>62517</v>
      </c>
      <c r="AB38" s="58">
        <f>IF($B38="","",IF($C38="Region",SUMIFS(Raw!$H:$H,Raw!$A:$A,$B$4,Raw!$G:$G,Month!AB$5,Raw!#REF!,Month!$A38),IF($C38="Provider",SUMIFS(Raw!$H:$H,Raw!$A:$A,$B$4,Raw!$G:$G,Month!AB$5,Raw!$C:$C,Month!$A38),SUMIFS(Raw!$H:$H,Raw!$A:$A,$B$4,Raw!$G:$G,Month!AB$5,Raw!$E:$E,Month!$A38))))</f>
        <v>5237</v>
      </c>
      <c r="AC38" s="58">
        <f>IF($B38="","",IF($C38="Region",SUMIFS(Raw!$H:$H,Raw!$A:$A,$B$4,Raw!$G:$G,Month!AC$5,Raw!#REF!,Month!$A38),IF($C38="Provider",SUMIFS(Raw!$H:$H,Raw!$A:$A,$B$4,Raw!$G:$G,Month!AC$5,Raw!$C:$C,Month!$A38),SUMIFS(Raw!$H:$H,Raw!$A:$A,$B$4,Raw!$G:$G,Month!AC$5,Raw!$E:$E,Month!$A38))))</f>
        <v>7800</v>
      </c>
      <c r="AD38" s="58">
        <f>IF($B38="","",IF($C38="Region",SUMIFS(Raw!$H:$H,Raw!$A:$A,$B$4,Raw!$G:$G,Month!AD$5,Raw!#REF!,Month!$A38),IF($C38="Provider",SUMIFS(Raw!$H:$H,Raw!$A:$A,$B$4,Raw!$G:$G,Month!AD$5,Raw!$C:$C,Month!$A38),SUMIFS(Raw!$H:$H,Raw!$A:$A,$B$4,Raw!$G:$G,Month!AD$5,Raw!$E:$E,Month!$A38))))</f>
        <v>1292</v>
      </c>
      <c r="AE38" s="58">
        <f>IF($B38="","",IF($C38="Region",SUMIFS(Raw!$H:$H,Raw!$A:$A,$B$4,Raw!$G:$G,Month!AE$5,Raw!#REF!,Month!$A38),IF($C38="Provider",SUMIFS(Raw!$H:$H,Raw!$A:$A,$B$4,Raw!$G:$G,Month!AE$5,Raw!$C:$C,Month!$A38),SUMIFS(Raw!$H:$H,Raw!$A:$A,$B$4,Raw!$G:$G,Month!AE$5,Raw!$E:$E,Month!$A38))))</f>
        <v>24228</v>
      </c>
      <c r="AF38" s="58">
        <f>IF($B38="","",IF($C38="Region",SUMIFS(Raw!$H:$H,Raw!$A:$A,$B$4,Raw!$G:$G,Month!AF$5,Raw!#REF!,Month!$A38),IF($C38="Provider",SUMIFS(Raw!$H:$H,Raw!$A:$A,$B$4,Raw!$G:$G,Month!AF$5,Raw!$C:$C,Month!$A38),SUMIFS(Raw!$H:$H,Raw!$A:$A,$B$4,Raw!$G:$G,Month!AF$5,Raw!$E:$E,Month!$A38))))</f>
        <v>1702</v>
      </c>
      <c r="AG38" s="58">
        <f>IF($B38="","",IF($C38="Region",SUMIFS(Raw!$H:$H,Raw!$A:$A,$B$4,Raw!$G:$G,Month!AG$5,Raw!#REF!,Month!$A38),IF($C38="Provider",SUMIFS(Raw!$H:$H,Raw!$A:$A,$B$4,Raw!$G:$G,Month!AG$5,Raw!$C:$C,Month!$A38),SUMIFS(Raw!$H:$H,Raw!$A:$A,$B$4,Raw!$G:$G,Month!AG$5,Raw!$E:$E,Month!$A38))))</f>
        <v>2206</v>
      </c>
      <c r="AH38" s="58">
        <f>IF($B38="","",IF($C38="Region",SUMIFS(Raw!$H:$H,Raw!$A:$A,$B$4,Raw!$G:$G,Month!AH$5,Raw!#REF!,Month!$A38),IF($C38="Provider",SUMIFS(Raw!$H:$H,Raw!$A:$A,$B$4,Raw!$G:$G,Month!AH$5,Raw!$C:$C,Month!$A38),SUMIFS(Raw!$H:$H,Raw!$A:$A,$B$4,Raw!$G:$G,Month!AH$5,Raw!$E:$E,Month!$A38))))</f>
        <v>5640</v>
      </c>
      <c r="AI38" s="58">
        <f>IF($B38="","",IF($C38="Region",SUMIFS(Raw!$H:$H,Raw!$A:$A,$B$4,Raw!$G:$G,Month!AI$5,Raw!#REF!,Month!$A38),IF($C38="Provider",SUMIFS(Raw!$H:$H,Raw!$A:$A,$B$4,Raw!$G:$G,Month!AI$5,Raw!$C:$C,Month!$A38),SUMIFS(Raw!$H:$H,Raw!$A:$A,$B$4,Raw!$G:$G,Month!AI$5,Raw!$E:$E,Month!$A38))))</f>
        <v>14412</v>
      </c>
      <c r="AJ38" s="58">
        <f>IF($B38="","",IF($C38="Region",SUMIFS(Raw!$H:$H,Raw!$A:$A,$B$4,Raw!$G:$G,Month!AJ$5,Raw!#REF!,Month!$A38),IF($C38="Provider",SUMIFS(Raw!$H:$H,Raw!$A:$A,$B$4,Raw!$G:$G,Month!AJ$5,Raw!$C:$C,Month!$A38),SUMIFS(Raw!$H:$H,Raw!$A:$A,$B$4,Raw!$G:$G,Month!AJ$5,Raw!$E:$E,Month!$A38))))</f>
        <v>102</v>
      </c>
      <c r="AK38" s="58">
        <f>IF($B38="","",IF($C38="Region",SUMIFS(Raw!$H:$H,Raw!$A:$A,$B$4,Raw!$G:$G,Month!AK$5,Raw!#REF!,Month!$A38),IF($C38="Provider",SUMIFS(Raw!$H:$H,Raw!$A:$A,$B$4,Raw!$G:$G,Month!AK$5,Raw!$C:$C,Month!$A38),SUMIFS(Raw!$H:$H,Raw!$A:$A,$B$4,Raw!$G:$G,Month!AK$5,Raw!$E:$E,Month!$A38))))</f>
        <v>2754</v>
      </c>
      <c r="AL38" s="58">
        <f>IF($B38="","",IF($C38="Region",SUMIFS(Raw!$H:$H,Raw!$A:$A,$B$4,Raw!$G:$G,Month!AL$5,Raw!#REF!,Month!$A38),IF($C38="Provider",SUMIFS(Raw!$H:$H,Raw!$A:$A,$B$4,Raw!$G:$G,Month!AL$5,Raw!$C:$C,Month!$A38),SUMIFS(Raw!$H:$H,Raw!$A:$A,$B$4,Raw!$G:$G,Month!AL$5,Raw!$E:$E,Month!$A38))))</f>
        <v>0</v>
      </c>
      <c r="AM38" s="58">
        <f>IF($B38="","",IF($C38="Region",SUMIFS(Raw!$H:$H,Raw!$A:$A,$B$4,Raw!$G:$G,Month!AM$5,Raw!#REF!,Month!$A38),IF($C38="Provider",SUMIFS(Raw!$H:$H,Raw!$A:$A,$B$4,Raw!$G:$G,Month!AM$5,Raw!$C:$C,Month!$A38),SUMIFS(Raw!$H:$H,Raw!$A:$A,$B$4,Raw!$G:$G,Month!AM$5,Raw!$E:$E,Month!$A38))))</f>
        <v>35277</v>
      </c>
      <c r="AN38" s="58">
        <f>IF($B38="","",IF($C38="Region",SUMIFS(Raw!$H:$H,Raw!$A:$A,$B$4,Raw!$G:$G,Month!AN$5,Raw!#REF!,Month!$A38),IF($C38="Provider",SUMIFS(Raw!$H:$H,Raw!$A:$A,$B$4,Raw!$G:$G,Month!AN$5,Raw!$C:$C,Month!$A38),SUMIFS(Raw!$H:$H,Raw!$A:$A,$B$4,Raw!$G:$G,Month!AN$5,Raw!$E:$E,Month!$A38))))</f>
        <v>15386</v>
      </c>
      <c r="AO38" s="58">
        <f>IF($B38="","",IF($C38="Region",SUMIFS(Raw!$H:$H,Raw!$A:$A,$B$4,Raw!$G:$G,Month!AO$5,Raw!#REF!,Month!$A38),IF($C38="Provider",SUMIFS(Raw!$H:$H,Raw!$A:$A,$B$4,Raw!$G:$G,Month!AO$5,Raw!$C:$C,Month!$A38),SUMIFS(Raw!$H:$H,Raw!$A:$A,$B$4,Raw!$G:$G,Month!AO$5,Raw!$E:$E,Month!$A38))))</f>
        <v>2562</v>
      </c>
      <c r="AP38" s="58">
        <f>IF($B38="","",IF($C38="Region",SUMIFS(Raw!$H:$H,Raw!$A:$A,$B$4,Raw!$G:$G,Month!AP$5,Raw!#REF!,Month!$A38),IF($C38="Provider",SUMIFS(Raw!$H:$H,Raw!$A:$A,$B$4,Raw!$G:$G,Month!AP$5,Raw!$C:$C,Month!$A38),SUMIFS(Raw!$H:$H,Raw!$A:$A,$B$4,Raw!$G:$G,Month!AP$5,Raw!$E:$E,Month!$A38))))</f>
        <v>2061</v>
      </c>
      <c r="AQ38" s="58">
        <f>IF($B38="","",IF($C38="Region",SUMIFS(Raw!$H:$H,Raw!$A:$A,$B$4,Raw!$G:$G,Month!AQ$5,Raw!#REF!,Month!$A38),IF($C38="Provider",SUMIFS(Raw!$H:$H,Raw!$A:$A,$B$4,Raw!$G:$G,Month!AQ$5,Raw!$C:$C,Month!$A38),SUMIFS(Raw!$H:$H,Raw!$A:$A,$B$4,Raw!$G:$G,Month!AQ$5,Raw!$E:$E,Month!$A38))))</f>
        <v>3901</v>
      </c>
      <c r="AR38" s="58">
        <f>IF($B38="","",IF($C38="Region",SUMIFS(Raw!$H:$H,Raw!$A:$A,$B$4,Raw!$G:$G,Month!AR$5,Raw!#REF!,Month!$A38),IF($C38="Provider",SUMIFS(Raw!$H:$H,Raw!$A:$A,$B$4,Raw!$G:$G,Month!AR$5,Raw!$C:$C,Month!$A38),SUMIFS(Raw!$H:$H,Raw!$A:$A,$B$4,Raw!$G:$G,Month!AR$5,Raw!$E:$E,Month!$A38))))</f>
        <v>1760</v>
      </c>
      <c r="AS38" s="58">
        <f>IF($B38="","",IF($C38="Region",SUMIFS(Raw!$H:$H,Raw!$A:$A,$B$4,Raw!$G:$G,Month!AS$5,Raw!#REF!,Month!$A38),IF($C38="Provider",SUMIFS(Raw!$H:$H,Raw!$A:$A,$B$4,Raw!$G:$G,Month!AS$5,Raw!$C:$C,Month!$A38),SUMIFS(Raw!$H:$H,Raw!$A:$A,$B$4,Raw!$G:$G,Month!AS$5,Raw!$E:$E,Month!$A38))))</f>
        <v>0</v>
      </c>
      <c r="AT38" s="58">
        <f>IF($B38="","",IF($C38="Region",SUMIFS(Raw!$H:$H,Raw!$A:$A,$B$4,Raw!$G:$G,Month!AT$5,Raw!#REF!,Month!$A38),IF($C38="Provider",SUMIFS(Raw!$H:$H,Raw!$A:$A,$B$4,Raw!$G:$G,Month!AT$5,Raw!$C:$C,Month!$A38),SUMIFS(Raw!$H:$H,Raw!$A:$A,$B$4,Raw!$G:$G,Month!AT$5,Raw!$E:$E,Month!$A38))))</f>
        <v>151652</v>
      </c>
      <c r="AU38" s="58">
        <f>IF($B38="","",IF($C38="Region",SUMIFS(Raw!$H:$H,Raw!$A:$A,$B$4,Raw!$G:$G,Month!AU$5,Raw!#REF!,Month!$A38),IF($C38="Provider",SUMIFS(Raw!$H:$H,Raw!$A:$A,$B$4,Raw!$G:$G,Month!AU$5,Raw!$C:$C,Month!$A38),SUMIFS(Raw!$H:$H,Raw!$A:$A,$B$4,Raw!$G:$G,Month!AU$5,Raw!$E:$E,Month!$A38))))</f>
        <v>18721</v>
      </c>
      <c r="AV38" s="58">
        <f>IF($B38="","",IF($C38="Region",SUMIFS(Raw!$H:$H,Raw!$A:$A,$B$4,Raw!$G:$G,Month!AV$5,Raw!#REF!,Month!$A38),IF($C38="Provider",SUMIFS(Raw!$H:$H,Raw!$A:$A,$B$4,Raw!$G:$G,Month!AV$5,Raw!$C:$C,Month!$A38),SUMIFS(Raw!$H:$H,Raw!$A:$A,$B$4,Raw!$G:$G,Month!AV$5,Raw!$E:$E,Month!$A38))))</f>
        <v>17883</v>
      </c>
      <c r="AW38" s="58">
        <f>IF($B38="","",IF($C38="Region",SUMIFS(Raw!$H:$H,Raw!$A:$A,$B$4,Raw!$G:$G,Month!AW$5,Raw!#REF!,Month!$A38),IF($C38="Provider",SUMIFS(Raw!$H:$H,Raw!$A:$A,$B$4,Raw!$G:$G,Month!AW$5,Raw!$C:$C,Month!$A38),SUMIFS(Raw!$H:$H,Raw!$A:$A,$B$4,Raw!$G:$G,Month!AW$5,Raw!$E:$E,Month!$A38))))</f>
        <v>15062</v>
      </c>
      <c r="AX38" s="58">
        <f>IF($B38="","",IF($C38="Region",SUMIFS(Raw!$H:$H,Raw!$A:$A,$B$4,Raw!$G:$G,Month!AX$5,Raw!#REF!,Month!$A38),IF($C38="Provider",SUMIFS(Raw!$H:$H,Raw!$A:$A,$B$4,Raw!$G:$G,Month!AX$5,Raw!$C:$C,Month!$A38),SUMIFS(Raw!$H:$H,Raw!$A:$A,$B$4,Raw!$G:$G,Month!AX$5,Raw!$E:$E,Month!$A38))))</f>
        <v>28</v>
      </c>
      <c r="AY38" s="58">
        <f>IF($B38="","",IF($C38="Region",SUMIFS(Raw!$H:$H,Raw!$A:$A,$B$4,Raw!$G:$G,Month!AY$5,Raw!#REF!,Month!$A38),IF($C38="Provider",SUMIFS(Raw!$H:$H,Raw!$A:$A,$B$4,Raw!$G:$G,Month!AY$5,Raw!$C:$C,Month!$A38),SUMIFS(Raw!$H:$H,Raw!$A:$A,$B$4,Raw!$G:$G,Month!AY$5,Raw!$E:$E,Month!$A38))))</f>
        <v>57992</v>
      </c>
      <c r="AZ38" s="58">
        <f>IF($B38="","",IF($C38="Region",SUMIFS(Raw!$H:$H,Raw!$A:$A,$B$4,Raw!$G:$G,Month!AZ$5,Raw!#REF!,Month!$A38),IF($C38="Provider",SUMIFS(Raw!$H:$H,Raw!$A:$A,$B$4,Raw!$G:$G,Month!AZ$5,Raw!$C:$C,Month!$A38),SUMIFS(Raw!$H:$H,Raw!$A:$A,$B$4,Raw!$G:$G,Month!AZ$5,Raw!$E:$E,Month!$A38))))</f>
        <v>39</v>
      </c>
      <c r="BA38" s="58">
        <f>IF($B38="","",IF($C38="Region",SUMIFS(Raw!$H:$H,Raw!$A:$A,$B$4,Raw!$G:$G,Month!BA$5,Raw!#REF!,Month!$A38),IF($C38="Provider",SUMIFS(Raw!$H:$H,Raw!$A:$A,$B$4,Raw!$G:$G,Month!BA$5,Raw!$C:$C,Month!$A38),SUMIFS(Raw!$H:$H,Raw!$A:$A,$B$4,Raw!$G:$G,Month!BA$5,Raw!$E:$E,Month!$A38))))</f>
        <v>20369</v>
      </c>
      <c r="BB38" s="58">
        <f>IF($B38="","",IF($C38="Region",SUMIFS(Raw!$H:$H,Raw!$A:$A,$B$4,Raw!$G:$G,Month!BB$5,Raw!#REF!,Month!$A38),IF($C38="Provider",SUMIFS(Raw!$H:$H,Raw!$A:$A,$B$4,Raw!$G:$G,Month!BB$5,Raw!$C:$C,Month!$A38),SUMIFS(Raw!$H:$H,Raw!$A:$A,$B$4,Raw!$G:$G,Month!BB$5,Raw!$E:$E,Month!$A38))))</f>
        <v>1016</v>
      </c>
      <c r="BC38" s="58">
        <f>IF($B38="","",IF($C38="Region",SUMIFS(Raw!$H:$H,Raw!$A:$A,$B$4,Raw!$G:$G,Month!BC$5,Raw!#REF!,Month!$A38),IF($C38="Provider",SUMIFS(Raw!$H:$H,Raw!$A:$A,$B$4,Raw!$G:$G,Month!BC$5,Raw!$C:$C,Month!$A38),SUMIFS(Raw!$H:$H,Raw!$A:$A,$B$4,Raw!$G:$G,Month!BC$5,Raw!$E:$E,Month!$A38))))</f>
        <v>9630</v>
      </c>
      <c r="BD38" s="58">
        <f>IF($B38="","",IF($C38="Region",SUMIFS(Raw!$H:$H,Raw!$A:$A,$B$4,Raw!$G:$G,Month!BD$5,Raw!#REF!,Month!$A38),IF($C38="Provider",SUMIFS(Raw!$H:$H,Raw!$A:$A,$B$4,Raw!$G:$G,Month!BD$5,Raw!$C:$C,Month!$A38),SUMIFS(Raw!$H:$H,Raw!$A:$A,$B$4,Raw!$G:$G,Month!BD$5,Raw!$E:$E,Month!$A38))))</f>
        <v>525</v>
      </c>
      <c r="BE38" s="58">
        <f>IF($B38="","",IF($C38="Region",SUMIFS(Raw!$H:$H,Raw!$A:$A,$B$4,Raw!$G:$G,Month!BE$5,Raw!#REF!,Month!$A38),IF($C38="Provider",SUMIFS(Raw!$H:$H,Raw!$A:$A,$B$4,Raw!$G:$G,Month!BE$5,Raw!$C:$C,Month!$A38),SUMIFS(Raw!$H:$H,Raw!$A:$A,$B$4,Raw!$G:$G,Month!BE$5,Raw!$E:$E,Month!$A38))))</f>
        <v>2849</v>
      </c>
      <c r="BF38" s="58">
        <f>IF($B38="","",IF($C38="Region",SUMIFS(Raw!$H:$H,Raw!$A:$A,$B$4,Raw!$G:$G,Month!BF$5,Raw!#REF!,Month!$A38),IF($C38="Provider",SUMIFS(Raw!$H:$H,Raw!$A:$A,$B$4,Raw!$G:$G,Month!BF$5,Raw!$C:$C,Month!$A38),SUMIFS(Raw!$H:$H,Raw!$A:$A,$B$4,Raw!$G:$G,Month!BF$5,Raw!$E:$E,Month!$A38))))</f>
        <v>288</v>
      </c>
      <c r="BG38" s="58">
        <f>IF($B38="","",IF($C38="Region",SUMIFS(Raw!$H:$H,Raw!$A:$A,$B$4,Raw!$G:$G,Month!BG$5,Raw!#REF!,Month!$A38),IF($C38="Provider",SUMIFS(Raw!$H:$H,Raw!$A:$A,$B$4,Raw!$G:$G,Month!BG$5,Raw!$C:$C,Month!$A38),SUMIFS(Raw!$H:$H,Raw!$A:$A,$B$4,Raw!$G:$G,Month!BG$5,Raw!$E:$E,Month!$A38))))</f>
        <v>10718</v>
      </c>
      <c r="BH38" s="58">
        <f>IF($B38="","",IF($C38="Region",SUMIFS(Raw!$H:$H,Raw!$A:$A,$B$4,Raw!$G:$G,Month!BH$5,Raw!#REF!,Month!$A38),IF($C38="Provider",SUMIFS(Raw!$H:$H,Raw!$A:$A,$B$4,Raw!$G:$G,Month!BH$5,Raw!$C:$C,Month!$A38),SUMIFS(Raw!$H:$H,Raw!$A:$A,$B$4,Raw!$G:$G,Month!BH$5,Raw!$E:$E,Month!$A38))))</f>
        <v>7019</v>
      </c>
      <c r="BI38" s="58">
        <f>IF($B38="","",IF($C38="Region",SUMIFS(Raw!$H:$H,Raw!$A:$A,$B$4,Raw!$G:$G,Month!BI$5,Raw!#REF!,Month!$A38),IF($C38="Provider",SUMIFS(Raw!$H:$H,Raw!$A:$A,$B$4,Raw!$G:$G,Month!BI$5,Raw!$C:$C,Month!$A38),SUMIFS(Raw!$H:$H,Raw!$A:$A,$B$4,Raw!$G:$G,Month!BI$5,Raw!$E:$E,Month!$A38))))</f>
        <v>11594</v>
      </c>
      <c r="BJ38" s="58">
        <f>IF($B38="","",IF($C38="Region",SUMIFS(Raw!$H:$H,Raw!$A:$A,$B$4,Raw!$G:$G,Month!BJ$5,Raw!#REF!,Month!$A38),IF($C38="Provider",SUMIFS(Raw!$H:$H,Raw!$A:$A,$B$4,Raw!$G:$G,Month!BJ$5,Raw!$C:$C,Month!$A38),SUMIFS(Raw!$H:$H,Raw!$A:$A,$B$4,Raw!$G:$G,Month!BJ$5,Raw!$E:$E,Month!$A38))))</f>
        <v>17432</v>
      </c>
      <c r="BK38" s="58">
        <f>IF($B38="","",IF($C38="Region",SUMIFS(Raw!$H:$H,Raw!$A:$A,$B$4,Raw!$G:$G,Month!BK$5,Raw!#REF!,Month!$A38),IF($C38="Provider",SUMIFS(Raw!$H:$H,Raw!$A:$A,$B$4,Raw!$G:$G,Month!BK$5,Raw!$C:$C,Month!$A38),SUMIFS(Raw!$H:$H,Raw!$A:$A,$B$4,Raw!$G:$G,Month!BK$5,Raw!$E:$E,Month!$A38))))</f>
        <v>15072</v>
      </c>
      <c r="BL38" s="58">
        <f>IF($B38="","",IF($C38="Region",SUMIFS(Raw!$H:$H,Raw!$A:$A,$B$4,Raw!$G:$G,Month!BL$5,Raw!#REF!,Month!$A38),IF($C38="Provider",SUMIFS(Raw!$H:$H,Raw!$A:$A,$B$4,Raw!$G:$G,Month!BL$5,Raw!$C:$C,Month!$A38),SUMIFS(Raw!$H:$H,Raw!$A:$A,$B$4,Raw!$G:$G,Month!BL$5,Raw!$E:$E,Month!$A38))))</f>
        <v>7778</v>
      </c>
      <c r="BM38" s="58">
        <f>IF($B38="","",IF($C38="Region",SUMIFS(Raw!$H:$H,Raw!$A:$A,$B$4,Raw!$G:$G,Month!BM$5,Raw!#REF!,Month!$A38),IF($C38="Provider",SUMIFS(Raw!$H:$H,Raw!$A:$A,$B$4,Raw!$G:$G,Month!BM$5,Raw!$C:$C,Month!$A38),SUMIFS(Raw!$H:$H,Raw!$A:$A,$B$4,Raw!$G:$G,Month!BM$5,Raw!$E:$E,Month!$A38))))</f>
        <v>4195</v>
      </c>
      <c r="BN38" s="58">
        <f>IF($B38="","",IF($C38="Region",SUMIFS(Raw!$H:$H,Raw!$A:$A,$B$4,Raw!$G:$G,Month!BN$5,Raw!#REF!,Month!$A38),IF($C38="Provider",SUMIFS(Raw!$H:$H,Raw!$A:$A,$B$4,Raw!$G:$G,Month!BN$5,Raw!$C:$C,Month!$A38),SUMIFS(Raw!$H:$H,Raw!$A:$A,$B$4,Raw!$G:$G,Month!BN$5,Raw!$E:$E,Month!$A38))))</f>
        <v>728</v>
      </c>
      <c r="BO38" s="58">
        <f>IF($B38="","",IF($C38="Region",SUMIFS(Raw!$H:$H,Raw!$A:$A,$B$4,Raw!$G:$G,Month!BO$5,Raw!#REF!,Month!$A38),IF($C38="Provider",SUMIFS(Raw!$H:$H,Raw!$A:$A,$B$4,Raw!$G:$G,Month!BO$5,Raw!$C:$C,Month!$A38),SUMIFS(Raw!$H:$H,Raw!$A:$A,$B$4,Raw!$G:$G,Month!BO$5,Raw!$E:$E,Month!$A38))))</f>
        <v>11218</v>
      </c>
      <c r="BP38" s="58">
        <f>IF($B38="","",IF($C38="Region",SUMIFS(Raw!$H:$H,Raw!$A:$A,$B$4,Raw!$G:$G,Month!BP$5,Raw!#REF!,Month!$A38),IF($C38="Provider",SUMIFS(Raw!$H:$H,Raw!$A:$A,$B$4,Raw!$G:$G,Month!BP$5,Raw!$C:$C,Month!$A38),SUMIFS(Raw!$H:$H,Raw!$A:$A,$B$4,Raw!$G:$G,Month!BP$5,Raw!$E:$E,Month!$A38))))</f>
        <v>32757736</v>
      </c>
      <c r="BQ38" s="58">
        <f>IF($B38="","",IF($C38="Region",SUMIFS(Raw!$H:$H,Raw!$A:$A,$B$4,Raw!$G:$G,Month!BQ$5,Raw!#REF!,Month!$A38),IF($C38="Provider",SUMIFS(Raw!$H:$H,Raw!$A:$A,$B$4,Raw!$G:$G,Month!BQ$5,Raw!$C:$C,Month!$A38),SUMIFS(Raw!$H:$H,Raw!$A:$A,$B$4,Raw!$G:$G,Month!BQ$5,Raw!$E:$E,Month!$A38))))</f>
        <v>17375</v>
      </c>
      <c r="BR38" s="58">
        <f>IF($B38="","",IF($C38="Region",SUMIFS(Raw!$H:$H,Raw!$A:$A,$B$4,Raw!$G:$G,Month!BR$5,Raw!#REF!,Month!$A38),IF($C38="Provider",SUMIFS(Raw!$H:$H,Raw!$A:$A,$B$4,Raw!$G:$G,Month!BR$5,Raw!$C:$C,Month!$A38),SUMIFS(Raw!$H:$H,Raw!$A:$A,$B$4,Raw!$G:$G,Month!BR$5,Raw!$E:$E,Month!$A38))))</f>
        <v>7079</v>
      </c>
      <c r="BS38" s="58">
        <f>IF($B38="","",IF($C38="Region",SUMIFS(Raw!$H:$H,Raw!$A:$A,$B$4,Raw!$G:$G,Month!BS$5,Raw!#REF!,Month!$A38),IF($C38="Provider",SUMIFS(Raw!$H:$H,Raw!$A:$A,$B$4,Raw!$G:$G,Month!BS$5,Raw!$C:$C,Month!$A38),SUMIFS(Raw!$H:$H,Raw!$A:$A,$B$4,Raw!$G:$G,Month!BS$5,Raw!$E:$E,Month!$A38))))</f>
        <v>686</v>
      </c>
      <c r="BT38" s="58">
        <f>IF($B38="","",IF($C38="Region",SUMIFS(Raw!$H:$H,Raw!$A:$A,$B$4,Raw!$G:$G,Month!BT$5,Raw!#REF!,Month!$A38),IF($C38="Provider",SUMIFS(Raw!$H:$H,Raw!$A:$A,$B$4,Raw!$G:$G,Month!BT$5,Raw!$C:$C,Month!$A38),SUMIFS(Raw!$H:$H,Raw!$A:$A,$B$4,Raw!$G:$G,Month!BT$5,Raw!$E:$E,Month!$A38))))</f>
        <v>4005</v>
      </c>
      <c r="BU38" s="58">
        <f>IF($B38="","",IF($C38="Region",SUMIFS(Raw!$H:$H,Raw!$A:$A,$B$4,Raw!$G:$G,Month!BU$5,Raw!#REF!,Month!$A38),IF($C38="Provider",SUMIFS(Raw!$H:$H,Raw!$A:$A,$B$4,Raw!$G:$G,Month!BU$5,Raw!$C:$C,Month!$A38),SUMIFS(Raw!$H:$H,Raw!$A:$A,$B$4,Raw!$G:$G,Month!BU$5,Raw!$E:$E,Month!$A38))))</f>
        <v>12951242</v>
      </c>
      <c r="BV38" s="58">
        <f>IF($B38="","",IF($C38="Region",SUMIFS(Raw!$H:$H,Raw!$A:$A,$B$4,Raw!$G:$G,Month!BV$5,Raw!#REF!,Month!$A38),IF($C38="Provider",SUMIFS(Raw!$H:$H,Raw!$A:$A,$B$4,Raw!$G:$G,Month!BV$5,Raw!$C:$C,Month!$A38),SUMIFS(Raw!$H:$H,Raw!$A:$A,$B$4,Raw!$G:$G,Month!BV$5,Raw!$E:$E,Month!$A38))))</f>
        <v>2024</v>
      </c>
      <c r="BW38" s="58">
        <f>IF($B38="","",IF($C38="Region",SUMIFS(Raw!$H:$H,Raw!$A:$A,$B$4,Raw!$G:$G,Month!BW$5,Raw!#REF!,Month!$A38),IF($C38="Provider",SUMIFS(Raw!$H:$H,Raw!$A:$A,$B$4,Raw!$G:$G,Month!BW$5,Raw!$C:$C,Month!$A38),SUMIFS(Raw!$H:$H,Raw!$A:$A,$B$4,Raw!$G:$G,Month!BW$5,Raw!$E:$E,Month!$A38))))</f>
        <v>116251</v>
      </c>
      <c r="BX38" s="58">
        <f>IF($B38="","",IF($C38="Region",SUMIFS(Raw!$H:$H,Raw!$A:$A,$B$4,Raw!$G:$G,Month!BX$5,Raw!#REF!,Month!$A38),IF($C38="Provider",SUMIFS(Raw!$H:$H,Raw!$A:$A,$B$4,Raw!$G:$G,Month!BX$5,Raw!$C:$C,Month!$A38),SUMIFS(Raw!$H:$H,Raw!$A:$A,$B$4,Raw!$G:$G,Month!BX$5,Raw!$E:$E,Month!$A38))))</f>
        <v>38</v>
      </c>
      <c r="BY38" s="58">
        <f>IF($B38="","",IF($C38="Region",SUMIFS(Raw!$H:$H,Raw!$A:$A,$B$4,Raw!$G:$G,Month!BY$5,Raw!#REF!,Month!$A38),IF($C38="Provider",SUMIFS(Raw!$H:$H,Raw!$A:$A,$B$4,Raw!$G:$G,Month!BY$5,Raw!$C:$C,Month!$A38),SUMIFS(Raw!$H:$H,Raw!$A:$A,$B$4,Raw!$G:$G,Month!BY$5,Raw!$E:$E,Month!$A38))))</f>
        <v>39578</v>
      </c>
      <c r="BZ38" s="58">
        <f>IF($B38="","",IF($C38="Region",SUMIFS(Raw!$H:$H,Raw!$A:$A,$B$4,Raw!$G:$G,Month!BZ$5,Raw!#REF!,Month!$A38),IF($C38="Provider",SUMIFS(Raw!$H:$H,Raw!$A:$A,$B$4,Raw!$G:$G,Month!BZ$5,Raw!$C:$C,Month!$A38),SUMIFS(Raw!$H:$H,Raw!$A:$A,$B$4,Raw!$G:$G,Month!BZ$5,Raw!$E:$E,Month!$A38))))</f>
        <v>21563</v>
      </c>
      <c r="CA38" s="58">
        <f>IF($B38="","",IF($C38="Region",SUMIFS(Raw!$H:$H,Raw!$A:$A,$B$4,Raw!$G:$G,Month!CA$5,Raw!#REF!,Month!$A38),IF($C38="Provider",SUMIFS(Raw!$H:$H,Raw!$A:$A,$B$4,Raw!$G:$G,Month!CA$5,Raw!$C:$C,Month!$A38),SUMIFS(Raw!$H:$H,Raw!$A:$A,$B$4,Raw!$G:$G,Month!CA$5,Raw!$E:$E,Month!$A38))))</f>
        <v>20868</v>
      </c>
      <c r="CB38" s="58">
        <f>IF($B38="","",IF($C38="Region",SUMIFS(Raw!$H:$H,Raw!$A:$A,$B$4,Raw!$G:$G,Month!CB$5,Raw!#REF!,Month!$A38),IF($C38="Provider",SUMIFS(Raw!$H:$H,Raw!$A:$A,$B$4,Raw!$G:$G,Month!CB$5,Raw!$C:$C,Month!$A38),SUMIFS(Raw!$H:$H,Raw!$A:$A,$B$4,Raw!$G:$G,Month!CB$5,Raw!$E:$E,Month!$A38))))</f>
        <v>9745</v>
      </c>
      <c r="CC38" s="58">
        <f>IF($B38="","",IF($C38="Region",SUMIFS(Raw!$H:$H,Raw!$A:$A,$B$4,Raw!$G:$G,Month!CC$5,Raw!#REF!,Month!$A38),IF($C38="Provider",SUMIFS(Raw!$H:$H,Raw!$A:$A,$B$4,Raw!$G:$G,Month!CC$5,Raw!$C:$C,Month!$A38),SUMIFS(Raw!$H:$H,Raw!$A:$A,$B$4,Raw!$G:$G,Month!CC$5,Raw!$E:$E,Month!$A38))))</f>
        <v>34290</v>
      </c>
      <c r="CD38" s="58">
        <f>IF($B38="","",IF($C38="Region",SUMIFS(Raw!$H:$H,Raw!$A:$A,$B$4,Raw!$G:$G,Month!CD$5,Raw!#REF!,Month!$A38),IF($C38="Provider",SUMIFS(Raw!$H:$H,Raw!$A:$A,$B$4,Raw!$G:$G,Month!CD$5,Raw!$C:$C,Month!$A38),SUMIFS(Raw!$H:$H,Raw!$A:$A,$B$4,Raw!$G:$G,Month!CD$5,Raw!$E:$E,Month!$A38))))</f>
        <v>1726</v>
      </c>
      <c r="CE38" s="58">
        <f>IF($B38="","",IF($C38="Region",SUMIFS(Raw!$H:$H,Raw!$A:$A,$B$4,Raw!$G:$G,Month!CE$5,Raw!#REF!,Month!$A38),IF($C38="Provider",SUMIFS(Raw!$H:$H,Raw!$A:$A,$B$4,Raw!$G:$G,Month!CE$5,Raw!$C:$C,Month!$A38),SUMIFS(Raw!$H:$H,Raw!$A:$A,$B$4,Raw!$G:$G,Month!CE$5,Raw!$E:$E,Month!$A38))))</f>
        <v>16251</v>
      </c>
      <c r="CF38" s="58">
        <f>IF($B38="","",IF($C38="Region",SUMIFS(Raw!$H:$H,Raw!$A:$A,$B$4,Raw!$G:$G,Month!CF$5,Raw!#REF!,Month!$A38),IF($C38="Provider",SUMIFS(Raw!$H:$H,Raw!$A:$A,$B$4,Raw!$G:$G,Month!CF$5,Raw!$C:$C,Month!$A38),SUMIFS(Raw!$H:$H,Raw!$A:$A,$B$4,Raw!$G:$G,Month!CF$5,Raw!$E:$E,Month!$A38))))</f>
        <v>3512</v>
      </c>
      <c r="CG38" s="58">
        <f>IF($B38="","",IF($C38="Region",SUMIFS(Raw!$H:$H,Raw!$A:$A,$B$4,Raw!$G:$G,Month!CG$5,Raw!#REF!,Month!$A38),IF($C38="Provider",SUMIFS(Raw!$H:$H,Raw!$A:$A,$B$4,Raw!$G:$G,Month!CG$5,Raw!$C:$C,Month!$A38),SUMIFS(Raw!$H:$H,Raw!$A:$A,$B$4,Raw!$G:$G,Month!CG$5,Raw!$E:$E,Month!$A38))))</f>
        <v>15654</v>
      </c>
      <c r="CH38" s="58">
        <f>IF($B38="","",IF($C38="Region",SUMIFS(Raw!$H:$H,Raw!$A:$A,$B$4,Raw!$G:$G,Month!CH$5,Raw!#REF!,Month!$A38),IF($C38="Provider",SUMIFS(Raw!$H:$H,Raw!$A:$A,$B$4,Raw!$G:$G,Month!CH$5,Raw!$C:$C,Month!$A38),SUMIFS(Raw!$H:$H,Raw!$A:$A,$B$4,Raw!$G:$G,Month!CH$5,Raw!$E:$E,Month!$A38))))</f>
        <v>5892</v>
      </c>
      <c r="CI38" s="58">
        <f>IF($B38="","",IF($C38="Region",SUMIFS(Raw!$H:$H,Raw!$A:$A,$B$4,Raw!$G:$G,Month!CI$5,Raw!#REF!,Month!$A38),IF($C38="Provider",SUMIFS(Raw!$H:$H,Raw!$A:$A,$B$4,Raw!$G:$G,Month!CI$5,Raw!$C:$C,Month!$A38),SUMIFS(Raw!$H:$H,Raw!$A:$A,$B$4,Raw!$G:$G,Month!CI$5,Raw!$E:$E,Month!$A38))))</f>
        <v>19</v>
      </c>
      <c r="CJ38" s="58">
        <f>IF($B38="","",IF($C38="Region",SUMIFS(Raw!$H:$H,Raw!$A:$A,$B$4,Raw!$G:$G,Month!CJ$5,Raw!#REF!,Month!$A38),IF($C38="Provider",SUMIFS(Raw!$H:$H,Raw!$A:$A,$B$4,Raw!$G:$G,Month!CJ$5,Raw!$C:$C,Month!$A38),SUMIFS(Raw!$H:$H,Raw!$A:$A,$B$4,Raw!$G:$G,Month!CJ$5,Raw!$E:$E,Month!$A38))))</f>
        <v>2</v>
      </c>
      <c r="CK38" s="58">
        <f>IF($B38="","",IF($C38="Region",SUMIFS(Raw!$H:$H,Raw!$A:$A,$B$4,Raw!$G:$G,Month!CK$5,Raw!#REF!,Month!$A38),IF($C38="Provider",SUMIFS(Raw!$H:$H,Raw!$A:$A,$B$4,Raw!$G:$G,Month!CK$5,Raw!$C:$C,Month!$A38),SUMIFS(Raw!$H:$H,Raw!$A:$A,$B$4,Raw!$G:$G,Month!CK$5,Raw!$E:$E,Month!$A38))))</f>
        <v>0</v>
      </c>
      <c r="CL38" s="58">
        <f>IF($B38="","",IF($C38="Region",SUMIFS(Raw!$H:$H,Raw!$A:$A,$B$4,Raw!$G:$G,Month!CL$5,Raw!#REF!,Month!$A38),IF($C38="Provider",SUMIFS(Raw!$H:$H,Raw!$A:$A,$B$4,Raw!$G:$G,Month!CL$5,Raw!$C:$C,Month!$A38),SUMIFS(Raw!$H:$H,Raw!$A:$A,$B$4,Raw!$G:$G,Month!CL$5,Raw!$E:$E,Month!$A38))))</f>
        <v>0</v>
      </c>
      <c r="CM38" s="58">
        <f>IF($B38="","",IF($C38="Region",SUMIFS(Raw!$H:$H,Raw!$A:$A,$B$4,Raw!$G:$G,Month!CM$5,Raw!#REF!,Month!$A38),IF($C38="Provider",SUMIFS(Raw!$H:$H,Raw!$A:$A,$B$4,Raw!$G:$G,Month!CM$5,Raw!$C:$C,Month!$A38),SUMIFS(Raw!$H:$H,Raw!$A:$A,$B$4,Raw!$G:$G,Month!CM$5,Raw!$E:$E,Month!$A38))))</f>
        <v>686</v>
      </c>
      <c r="CN38" s="58">
        <f>IF($B38="","",IF($C38="Region",SUMIFS(Raw!$H:$H,Raw!$A:$A,$B$4,Raw!$G:$G,Month!CN$5,Raw!#REF!,Month!$A38),IF($C38="Provider",SUMIFS(Raw!$H:$H,Raw!$A:$A,$B$4,Raw!$G:$G,Month!CN$5,Raw!$C:$C,Month!$A38),SUMIFS(Raw!$H:$H,Raw!$A:$A,$B$4,Raw!$G:$G,Month!CN$5,Raw!$E:$E,Month!$A38))))</f>
        <v>374</v>
      </c>
      <c r="CO38" s="58">
        <f>IF($B38="","",IF($C38="Region",SUMIFS(Raw!$H:$H,Raw!$A:$A,$B$4,Raw!$G:$G,Month!CO$5,Raw!#REF!,Month!$A38),IF($C38="Provider",SUMIFS(Raw!$H:$H,Raw!$A:$A,$B$4,Raw!$G:$G,Month!CO$5,Raw!$C:$C,Month!$A38),SUMIFS(Raw!$H:$H,Raw!$A:$A,$B$4,Raw!$G:$G,Month!CO$5,Raw!$E:$E,Month!$A38))))</f>
        <v>0</v>
      </c>
      <c r="CP38" s="58">
        <f>IF($B38="","",IF($C38="Region",SUMIFS(Raw!$H:$H,Raw!$A:$A,$B$4,Raw!$G:$G,Month!CP$5,Raw!#REF!,Month!$A38),IF($C38="Provider",SUMIFS(Raw!$H:$H,Raw!$A:$A,$B$4,Raw!$G:$G,Month!CP$5,Raw!$C:$C,Month!$A38),SUMIFS(Raw!$H:$H,Raw!$A:$A,$B$4,Raw!$G:$G,Month!CP$5,Raw!$E:$E,Month!$A38))))</f>
        <v>0</v>
      </c>
      <c r="CQ38" s="58">
        <f>IF($B38="","",IF($C38="Region",SUMIFS(Raw!$H:$H,Raw!$A:$A,$B$4,Raw!$G:$G,Month!CQ$5,Raw!#REF!,Month!$A38),IF($C38="Provider",SUMIFS(Raw!$H:$H,Raw!$A:$A,$B$4,Raw!$G:$G,Month!CQ$5,Raw!$C:$C,Month!$A38),SUMIFS(Raw!$H:$H,Raw!$A:$A,$B$4,Raw!$G:$G,Month!CQ$5,Raw!$E:$E,Month!$A38))))</f>
        <v>0</v>
      </c>
      <c r="CR38" s="58">
        <f>IF($B38="","",IF($C38="Region",SUMIFS(Raw!$H:$H,Raw!$A:$A,$B$4,Raw!$G:$G,Month!CR$5,Raw!#REF!,Month!$A38),IF($C38="Provider",SUMIFS(Raw!$H:$H,Raw!$A:$A,$B$4,Raw!$G:$G,Month!CR$5,Raw!$C:$C,Month!$A38),SUMIFS(Raw!$H:$H,Raw!$A:$A,$B$4,Raw!$G:$G,Month!CR$5,Raw!$E:$E,Month!$A38))))</f>
        <v>0</v>
      </c>
      <c r="CS38" s="58">
        <f>IF($B38="","",IF($C38="Region",SUMIFS(Raw!$H:$H,Raw!$A:$A,$B$4,Raw!$G:$G,Month!CS$5,Raw!#REF!,Month!$A38),IF($C38="Provider",SUMIFS(Raw!$H:$H,Raw!$A:$A,$B$4,Raw!$G:$G,Month!CS$5,Raw!$C:$C,Month!$A38),SUMIFS(Raw!$H:$H,Raw!$A:$A,$B$4,Raw!$G:$G,Month!CS$5,Raw!$E:$E,Month!$A38))))</f>
        <v>0</v>
      </c>
      <c r="CT38" s="58">
        <f>IF($B38="","",IF($C38="Region",SUMIFS(Raw!$H:$H,Raw!$A:$A,$B$4,Raw!$G:$G,Month!CT$5,Raw!#REF!,Month!$A38),IF($C38="Provider",SUMIFS(Raw!$H:$H,Raw!$A:$A,$B$4,Raw!$G:$G,Month!CT$5,Raw!$C:$C,Month!$A38),SUMIFS(Raw!$H:$H,Raw!$A:$A,$B$4,Raw!$G:$G,Month!CT$5,Raw!$E:$E,Month!$A38))))</f>
        <v>0</v>
      </c>
      <c r="CU38" s="58">
        <f>IF($B38="","",IF($C38="Region",SUMIFS(Raw!$H:$H,Raw!$A:$A,$B$4,Raw!$G:$G,Month!CU$5,Raw!#REF!,Month!$A38),IF($C38="Provider",SUMIFS(Raw!$H:$H,Raw!$A:$A,$B$4,Raw!$G:$G,Month!CU$5,Raw!$C:$C,Month!$A38),SUMIFS(Raw!$H:$H,Raw!$A:$A,$B$4,Raw!$G:$G,Month!CU$5,Raw!$E:$E,Month!$A38))))</f>
        <v>0</v>
      </c>
      <c r="CV38" s="58">
        <f>IF($B38="","",IF($C38="Region",SUMIFS(Raw!$H:$H,Raw!$A:$A,$B$4,Raw!$G:$G,Month!CV$5,Raw!#REF!,Month!$A38),IF($C38="Provider",SUMIFS(Raw!$H:$H,Raw!$A:$A,$B$4,Raw!$G:$G,Month!CV$5,Raw!$C:$C,Month!$A38),SUMIFS(Raw!$H:$H,Raw!$A:$A,$B$4,Raw!$G:$G,Month!CV$5,Raw!$E:$E,Month!$A38))))</f>
        <v>0</v>
      </c>
      <c r="CW38" s="58">
        <f>IF($B38="","",IF($C38="Region",SUMIFS(Raw!$H:$H,Raw!$A:$A,$B$4,Raw!$G:$G,Month!CW$5,Raw!#REF!,Month!$A38),IF($C38="Provider",SUMIFS(Raw!$H:$H,Raw!$A:$A,$B$4,Raw!$G:$G,Month!CW$5,Raw!$C:$C,Month!$A38),SUMIFS(Raw!$H:$H,Raw!$A:$A,$B$4,Raw!$G:$G,Month!CW$5,Raw!$E:$E,Month!$A38))))</f>
        <v>1663</v>
      </c>
      <c r="CX38" s="58">
        <f>IF($B38="","",IF($C38="Region",SUMIFS(Raw!$H:$H,Raw!$A:$A,$B$4,Raw!$G:$G,Month!CX$5,Raw!#REF!,Month!$A38),IF($C38="Provider",SUMIFS(Raw!$H:$H,Raw!$A:$A,$B$4,Raw!$G:$G,Month!CX$5,Raw!$C:$C,Month!$A38),SUMIFS(Raw!$H:$H,Raw!$A:$A,$B$4,Raw!$G:$G,Month!CX$5,Raw!$E:$E,Month!$A38))))</f>
        <v>1663</v>
      </c>
      <c r="CY38" s="58">
        <f>IF($B38="","",IF($C38="Region",SUMIFS(Raw!$H:$H,Raw!$A:$A,$B$4,Raw!$G:$G,Month!CY$5,Raw!#REF!,Month!$A38),IF($C38="Provider",SUMIFS(Raw!$H:$H,Raw!$A:$A,$B$4,Raw!$G:$G,Month!CY$5,Raw!$C:$C,Month!$A38),SUMIFS(Raw!$H:$H,Raw!$A:$A,$B$4,Raw!$G:$G,Month!CY$5,Raw!$E:$E,Month!$A38))))</f>
        <v>229</v>
      </c>
      <c r="CZ38" s="58">
        <f>IF($B38="","",IF($C38="Region",SUMIFS(Raw!$H:$H,Raw!$A:$A,$B$4,Raw!$G:$G,Month!CZ$5,Raw!#REF!,Month!$A38),IF($C38="Provider",SUMIFS(Raw!$H:$H,Raw!$A:$A,$B$4,Raw!$G:$G,Month!CZ$5,Raw!$C:$C,Month!$A38),SUMIFS(Raw!$H:$H,Raw!$A:$A,$B$4,Raw!$G:$G,Month!CZ$5,Raw!$E:$E,Month!$A38))))</f>
        <v>96</v>
      </c>
      <c r="DA38" s="58">
        <f>IF($B38="","",IF($C38="Region",SUMIFS(Raw!$H:$H,Raw!$A:$A,$B$4,Raw!$G:$G,Month!DA$5,Raw!#REF!,Month!$A38),IF($C38="Provider",SUMIFS(Raw!$H:$H,Raw!$A:$A,$B$4,Raw!$G:$G,Month!DA$5,Raw!$C:$C,Month!$A38),SUMIFS(Raw!$H:$H,Raw!$A:$A,$B$4,Raw!$G:$G,Month!DA$5,Raw!$E:$E,Month!$A38))))</f>
        <v>723</v>
      </c>
      <c r="DB38" s="58">
        <f>IF($B38="","",IF($C38="Region",SUMIFS(Raw!$H:$H,Raw!$A:$A,$B$4,Raw!$G:$G,Month!DB$5,Raw!#REF!,Month!$A38),IF($C38="Provider",SUMIFS(Raw!$H:$H,Raw!$A:$A,$B$4,Raw!$G:$G,Month!DB$5,Raw!$C:$C,Month!$A38),SUMIFS(Raw!$H:$H,Raw!$A:$A,$B$4,Raw!$G:$G,Month!DB$5,Raw!$E:$E,Month!$A38))))</f>
        <v>25</v>
      </c>
      <c r="DC38" s="58">
        <f>IF($B38="","",IF($C38="Region",SUMIFS(Raw!$H:$H,Raw!$A:$A,$B$4,Raw!$G:$G,Month!DC$5,Raw!#REF!,Month!$A38),IF($C38="Provider",SUMIFS(Raw!$H:$H,Raw!$A:$A,$B$4,Raw!$G:$G,Month!DC$5,Raw!$C:$C,Month!$A38),SUMIFS(Raw!$H:$H,Raw!$A:$A,$B$4,Raw!$G:$G,Month!DC$5,Raw!$E:$E,Month!$A38))))</f>
        <v>232</v>
      </c>
      <c r="DD38" s="58">
        <f>IF($B38="","",IF($C38="Region",SUMIFS(Raw!$H:$H,Raw!$A:$A,$B$4,Raw!$G:$G,Month!DD$5,Raw!#REF!,Month!$A38),IF($C38="Provider",SUMIFS(Raw!$H:$H,Raw!$A:$A,$B$4,Raw!$G:$G,Month!DD$5,Raw!$C:$C,Month!$A38),SUMIFS(Raw!$H:$H,Raw!$A:$A,$B$4,Raw!$G:$G,Month!DD$5,Raw!$E:$E,Month!$A38))))</f>
        <v>55</v>
      </c>
      <c r="DE38" s="58">
        <f>IF($B38="","",IF($C38="Region",SUMIFS(Raw!$H:$H,Raw!$A:$A,$B$4,Raw!$G:$G,Month!DE$5,Raw!#REF!,Month!$A38),IF($C38="Provider",SUMIFS(Raw!$H:$H,Raw!$A:$A,$B$4,Raw!$G:$G,Month!DE$5,Raw!$C:$C,Month!$A38),SUMIFS(Raw!$H:$H,Raw!$A:$A,$B$4,Raw!$G:$G,Month!DE$5,Raw!$E:$E,Month!$A38))))</f>
        <v>130</v>
      </c>
      <c r="DF38" s="58">
        <f>IF($B38="","",IF($C38="Region",SUMIFS(Raw!$H:$H,Raw!$A:$A,$B$4,Raw!$G:$G,Month!DF$5,Raw!#REF!,Month!$A38),IF($C38="Provider",SUMIFS(Raw!$H:$H,Raw!$A:$A,$B$4,Raw!$G:$G,Month!DF$5,Raw!$C:$C,Month!$A38),SUMIFS(Raw!$H:$H,Raw!$A:$A,$B$4,Raw!$G:$G,Month!DF$5,Raw!$E:$E,Month!$A38))))</f>
        <v>33</v>
      </c>
      <c r="DG38" s="58">
        <f>IF($B38="","",IF($C38="Region",SUMIFS(Raw!$H:$H,Raw!$A:$A,$B$4,Raw!$G:$G,Month!DG$5,Raw!#REF!,Month!$A38),IF($C38="Provider",SUMIFS(Raw!$H:$H,Raw!$A:$A,$B$4,Raw!$G:$G,Month!DG$5,Raw!$C:$C,Month!$A38),SUMIFS(Raw!$H:$H,Raw!$A:$A,$B$4,Raw!$G:$G,Month!DG$5,Raw!$E:$E,Month!$A38))))</f>
        <v>0</v>
      </c>
      <c r="DH38" s="58">
        <f>IF($B38="","",IF($C38="Region",SUMIFS(Raw!$H:$H,Raw!$A:$A,$B$4,Raw!$G:$G,Month!DH$5,Raw!#REF!,Month!$A38),IF($C38="Provider",SUMIFS(Raw!$H:$H,Raw!$A:$A,$B$4,Raw!$G:$G,Month!DH$5,Raw!$C:$C,Month!$A38),SUMIFS(Raw!$H:$H,Raw!$A:$A,$B$4,Raw!$G:$G,Month!DH$5,Raw!$E:$E,Month!$A38))))</f>
        <v>0</v>
      </c>
      <c r="DI38" s="58">
        <f>IF($B38="","",IF($C38="Region",SUMIFS(Raw!$H:$H,Raw!$A:$A,$B$4,Raw!$G:$G,Month!DI$5,Raw!#REF!,Month!$A38),IF($C38="Provider",SUMIFS(Raw!$H:$H,Raw!$A:$A,$B$4,Raw!$G:$G,Month!DI$5,Raw!$C:$C,Month!$A38),SUMIFS(Raw!$H:$H,Raw!$A:$A,$B$4,Raw!$G:$G,Month!DI$5,Raw!$E:$E,Month!$A38))))</f>
        <v>0</v>
      </c>
      <c r="DJ38" s="58">
        <f>IF($B38="","",IF($C38="Region",SUMIFS(Raw!$H:$H,Raw!$A:$A,$B$4,Raw!$G:$G,Month!DJ$5,Raw!#REF!,Month!$A38),IF($C38="Provider",SUMIFS(Raw!$H:$H,Raw!$A:$A,$B$4,Raw!$G:$G,Month!DJ$5,Raw!$C:$C,Month!$A38),SUMIFS(Raw!$H:$H,Raw!$A:$A,$B$4,Raw!$G:$G,Month!DJ$5,Raw!$E:$E,Month!$A38))))</f>
        <v>0</v>
      </c>
      <c r="DK38" s="58">
        <f>IF($B38="","",IF($C38="Region",SUMIFS(Raw!$H:$H,Raw!$A:$A,$B$4,Raw!$G:$G,Month!DK$5,Raw!#REF!,Month!$A38),IF($C38="Provider",SUMIFS(Raw!$H:$H,Raw!$A:$A,$B$4,Raw!$G:$G,Month!DK$5,Raw!$C:$C,Month!$A38),SUMIFS(Raw!$H:$H,Raw!$A:$A,$B$4,Raw!$G:$G,Month!DK$5,Raw!$E:$E,Month!$A38))))</f>
        <v>0</v>
      </c>
      <c r="DL38" s="58">
        <f>IF($B38="","",IF($C38="Region",SUMIFS(Raw!$H:$H,Raw!$A:$A,$B$4,Raw!$G:$G,Month!DL$5,Raw!#REF!,Month!$A38),IF($C38="Provider",SUMIFS(Raw!$H:$H,Raw!$A:$A,$B$4,Raw!$G:$G,Month!DL$5,Raw!$C:$C,Month!$A38),SUMIFS(Raw!$H:$H,Raw!$A:$A,$B$4,Raw!$G:$G,Month!DL$5,Raw!$E:$E,Month!$A38))))</f>
        <v>0</v>
      </c>
      <c r="DM38" s="58">
        <f>IF($B38="","",IF($C38="Region",SUMIFS(Raw!$H:$H,Raw!$A:$A,$B$4,Raw!$G:$G,Month!DM$5,Raw!#REF!,Month!$A38),IF($C38="Provider",SUMIFS(Raw!$H:$H,Raw!$A:$A,$B$4,Raw!$G:$G,Month!DM$5,Raw!$C:$C,Month!$A38),SUMIFS(Raw!$H:$H,Raw!$A:$A,$B$4,Raw!$G:$G,Month!DM$5,Raw!$E:$E,Month!$A38))))</f>
        <v>0</v>
      </c>
      <c r="DN38" s="58">
        <f>IF($B38="","",IF($C38="Region",SUMIFS(Raw!$H:$H,Raw!$A:$A,$B$4,Raw!$G:$G,Month!DN$5,Raw!#REF!,Month!$A38),IF($C38="Provider",SUMIFS(Raw!$H:$H,Raw!$A:$A,$B$4,Raw!$G:$G,Month!DN$5,Raw!$C:$C,Month!$A38),SUMIFS(Raw!$H:$H,Raw!$A:$A,$B$4,Raw!$G:$G,Month!DN$5,Raw!$E:$E,Month!$A38))))</f>
        <v>0</v>
      </c>
    </row>
    <row r="39" spans="1:118" ht="14.5" x14ac:dyDescent="0.25">
      <c r="A39" s="5" t="str">
        <f>IF(Refs!A33="","",Refs!A33)</f>
        <v/>
      </c>
      <c r="B39" s="23" t="str">
        <f>IF(Refs!B33="","",Refs!B33)</f>
        <v>-----------</v>
      </c>
      <c r="C39" s="13" t="str">
        <f>IF(Refs!D33="","",Refs!D33)</f>
        <v/>
      </c>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row>
    <row r="40" spans="1:118" ht="19.899999999999999" customHeight="1" x14ac:dyDescent="0.25">
      <c r="A40" s="5" t="str">
        <f>IF(Refs!A34="","",Refs!A34)</f>
        <v>111AA1</v>
      </c>
      <c r="B40" s="23" t="str">
        <f>IF(Refs!B34="","",Refs!B34)</f>
        <v>North East</v>
      </c>
      <c r="C40" s="13" t="str">
        <f>IF(Refs!D34="","",Refs!D34)</f>
        <v>Area</v>
      </c>
      <c r="D40" s="58">
        <f>IF($B40="","",IF($C40="Region",SUMIFS(Raw!$H:$H,Raw!$A:$A,$B$4,Raw!$G:$G,Month!D$5,Raw!#REF!,Month!$A40),IF($C40="Provider",SUMIFS(Raw!$H:$H,Raw!$A:$A,$B$4,Raw!$G:$G,Month!D$5,Raw!$C:$C,Month!$A40),SUMIFS(Raw!$H:$H,Raw!$A:$A,$B$4,Raw!$G:$G,Month!D$5,Raw!$E:$E,Month!$A40))))</f>
        <v>119270</v>
      </c>
      <c r="E40" s="58">
        <f>IF($B40="","",IF($C40="Region",SUMIFS(Raw!$H:$H,Raw!$A:$A,$B$4,Raw!$G:$G,Month!E$5,Raw!#REF!,Month!$A40),IF($C40="Provider",SUMIFS(Raw!$H:$H,Raw!$A:$A,$B$4,Raw!$G:$G,Month!E$5,Raw!$C:$C,Month!$A40),SUMIFS(Raw!$H:$H,Raw!$A:$A,$B$4,Raw!$G:$G,Month!E$5,Raw!$E:$E,Month!$A40))))</f>
        <v>119270</v>
      </c>
      <c r="F40" s="58">
        <f>IF($B40="","",IF($C40="Region",SUMIFS(Raw!$H:$H,Raw!$A:$A,$B$4,Raw!$G:$G,Month!F$5,Raw!#REF!,Month!$A40),IF($C40="Provider",SUMIFS(Raw!$H:$H,Raw!$A:$A,$B$4,Raw!$G:$G,Month!F$5,Raw!$C:$C,Month!$A40),SUMIFS(Raw!$H:$H,Raw!$A:$A,$B$4,Raw!$G:$G,Month!F$5,Raw!$E:$E,Month!$A40))))</f>
        <v>80900</v>
      </c>
      <c r="G40" s="58">
        <f>IF($B40="","",IF($C40="Region",SUMIFS(Raw!$H:$H,Raw!$A:$A,$B$4,Raw!$G:$G,Month!G$5,Raw!#REF!,Month!$A40),IF($C40="Provider",SUMIFS(Raw!$H:$H,Raw!$A:$A,$B$4,Raw!$G:$G,Month!G$5,Raw!$C:$C,Month!$A40),SUMIFS(Raw!$H:$H,Raw!$A:$A,$B$4,Raw!$G:$G,Month!G$5,Raw!$E:$E,Month!$A40))))</f>
        <v>0</v>
      </c>
      <c r="H40" s="58">
        <f>IF($B40="","",IF($C40="Region",SUMIFS(Raw!$H:$H,Raw!$A:$A,$B$4,Raw!$G:$G,Month!H$5,Raw!#REF!,Month!$A40),IF($C40="Provider",SUMIFS(Raw!$H:$H,Raw!$A:$A,$B$4,Raw!$G:$G,Month!H$5,Raw!$C:$C,Month!$A40),SUMIFS(Raw!$H:$H,Raw!$A:$A,$B$4,Raw!$G:$G,Month!H$5,Raw!$E:$E,Month!$A40))))</f>
        <v>1936</v>
      </c>
      <c r="I40" s="58">
        <f>IF($B40="","",IF($C40="Region",SUMIFS(Raw!$H:$H,Raw!$A:$A,$B$4,Raw!$G:$G,Month!I$5,Raw!#REF!,Month!$A40),IF($C40="Provider",SUMIFS(Raw!$H:$H,Raw!$A:$A,$B$4,Raw!$G:$G,Month!I$5,Raw!$C:$C,Month!$A40),SUMIFS(Raw!$H:$H,Raw!$A:$A,$B$4,Raw!$G:$G,Month!I$5,Raw!$E:$E,Month!$A40))))</f>
        <v>0</v>
      </c>
      <c r="J40" s="58">
        <f>IF($B40="","",IF($C40="Region",SUMIFS(Raw!$H:$H,Raw!$A:$A,$B$4,Raw!$G:$G,Month!J$5,Raw!#REF!,Month!$A40),IF($C40="Provider",SUMIFS(Raw!$H:$H,Raw!$A:$A,$B$4,Raw!$G:$G,Month!J$5,Raw!$C:$C,Month!$A40),SUMIFS(Raw!$H:$H,Raw!$A:$A,$B$4,Raw!$G:$G,Month!J$5,Raw!$E:$E,Month!$A40))))</f>
        <v>42303</v>
      </c>
      <c r="K40" s="58">
        <f>IF($B40="","",IF($C40="Region",SUMIFS(Raw!$H:$H,Raw!$A:$A,$B$4,Raw!$G:$G,Month!K$5,Raw!#REF!,Month!$A40),IF($C40="Provider",SUMIFS(Raw!$H:$H,Raw!$A:$A,$B$4,Raw!$G:$G,Month!K$5,Raw!$C:$C,Month!$A40),SUMIFS(Raw!$H:$H,Raw!$A:$A,$B$4,Raw!$G:$G,Month!K$5,Raw!$E:$E,Month!$A40))))</f>
        <v>26192</v>
      </c>
      <c r="L40" s="58">
        <f>IF($B40="","",IF($C40="Region",SUMIFS(Raw!$H:$H,Raw!$A:$A,$B$4,Raw!$G:$G,Month!L$5,Raw!#REF!,Month!$A40),IF($C40="Provider",SUMIFS(Raw!$H:$H,Raw!$A:$A,$B$4,Raw!$G:$G,Month!L$5,Raw!$C:$C,Month!$A40),SUMIFS(Raw!$H:$H,Raw!$A:$A,$B$4,Raw!$G:$G,Month!L$5,Raw!$E:$E,Month!$A40))))</f>
        <v>0</v>
      </c>
      <c r="M40" s="58">
        <f>IF($B40="","",IF($C40="Region",SUMIFS(Raw!$H:$H,Raw!$A:$A,$B$4,Raw!$G:$G,Month!M$5,Raw!#REF!,Month!$A40),IF($C40="Provider",SUMIFS(Raw!$H:$H,Raw!$A:$A,$B$4,Raw!$G:$G,Month!M$5,Raw!$C:$C,Month!$A40),SUMIFS(Raw!$H:$H,Raw!$A:$A,$B$4,Raw!$G:$G,Month!M$5,Raw!$E:$E,Month!$A40))))</f>
        <v>0</v>
      </c>
      <c r="N40" s="58">
        <f>IF($B40="","",IF($C40="Region",SUMIFS(Raw!$H:$H,Raw!$A:$A,$B$4,Raw!$G:$G,Month!N$5,Raw!#REF!,Month!$A40),IF($C40="Provider",SUMIFS(Raw!$H:$H,Raw!$A:$A,$B$4,Raw!$G:$G,Month!N$5,Raw!$C:$C,Month!$A40),SUMIFS(Raw!$H:$H,Raw!$A:$A,$B$4,Raw!$G:$G,Month!N$5,Raw!$E:$E,Month!$A40))))</f>
        <v>0</v>
      </c>
      <c r="O40" s="58">
        <f>IF($B40="","",IF($C40="Region",SUMIFS(Raw!$H:$H,Raw!$A:$A,$B$4,Raw!$G:$G,Month!O$5,Raw!#REF!,Month!$A40),IF($C40="Provider",SUMIFS(Raw!$H:$H,Raw!$A:$A,$B$4,Raw!$G:$G,Month!O$5,Raw!$C:$C,Month!$A40),SUMIFS(Raw!$H:$H,Raw!$A:$A,$B$4,Raw!$G:$G,Month!O$5,Raw!$E:$E,Month!$A40))))</f>
        <v>36829855</v>
      </c>
      <c r="P40" s="58">
        <f>IF($B40="","",IF($C40="Region",SUMIFS(Raw!$H:$H,Raw!$A:$A,$B$4,Raw!$G:$G,Month!P$5,Raw!#REF!,Month!$A40),IF($C40="Provider",SUMIFS(Raw!$H:$H,Raw!$A:$A,$B$4,Raw!$G:$G,Month!P$5,Raw!$C:$C,Month!$A40),SUMIFS(Raw!$H:$H,Raw!$A:$A,$B$4,Raw!$G:$G,Month!P$5,Raw!$E:$E,Month!$A40))))</f>
        <v>1988</v>
      </c>
      <c r="Q40" s="58">
        <f>IF($B40="","",IF($C40="Region",SUMIFS(Raw!$H:$H,Raw!$A:$A,$B$4,Raw!$G:$G,Month!Q$5,Raw!#REF!,Month!$A40),IF($C40="Provider",SUMIFS(Raw!$H:$H,Raw!$A:$A,$B$4,Raw!$G:$G,Month!Q$5,Raw!$C:$C,Month!$A40),SUMIFS(Raw!$H:$H,Raw!$A:$A,$B$4,Raw!$G:$G,Month!Q$5,Raw!$E:$E,Month!$A40))))</f>
        <v>3180</v>
      </c>
      <c r="R40" s="58">
        <f>IF($B40="","",IF($C40="Region",SUMIFS(Raw!$H:$H,Raw!$A:$A,$B$4,Raw!$G:$G,Month!R$5,Raw!#REF!,Month!$A40),IF($C40="Provider",SUMIFS(Raw!$H:$H,Raw!$A:$A,$B$4,Raw!$G:$G,Month!R$5,Raw!$C:$C,Month!$A40),SUMIFS(Raw!$H:$H,Raw!$A:$A,$B$4,Raw!$G:$G,Month!R$5,Raw!$E:$E,Month!$A40))))</f>
        <v>0</v>
      </c>
      <c r="S40" s="58">
        <f>IF($B40="","",IF($C40="Region",SUMIFS(Raw!$H:$H,Raw!$A:$A,$B$4,Raw!$G:$G,Month!S$5,Raw!#REF!,Month!$A40),IF($C40="Provider",SUMIFS(Raw!$H:$H,Raw!$A:$A,$B$4,Raw!$G:$G,Month!S$5,Raw!$C:$C,Month!$A40),SUMIFS(Raw!$H:$H,Raw!$A:$A,$B$4,Raw!$G:$G,Month!S$5,Raw!$E:$E,Month!$A40))))</f>
        <v>12027</v>
      </c>
      <c r="T40" s="58">
        <f>IF($B40="","",IF($C40="Region",SUMIFS(Raw!$H:$H,Raw!$A:$A,$B$4,Raw!$G:$G,Month!T$5,Raw!#REF!,Month!$A40),IF($C40="Provider",SUMIFS(Raw!$H:$H,Raw!$A:$A,$B$4,Raw!$G:$G,Month!T$5,Raw!$C:$C,Month!$A40),SUMIFS(Raw!$H:$H,Raw!$A:$A,$B$4,Raw!$G:$G,Month!T$5,Raw!$E:$E,Month!$A40))))</f>
        <v>33861391</v>
      </c>
      <c r="U40" s="58">
        <f>IF($B40="","",IF($C40="Region",SUMIFS(Raw!$H:$H,Raw!$A:$A,$B$4,Raw!$G:$G,Month!U$5,Raw!#REF!,Month!$A40),IF($C40="Provider",SUMIFS(Raw!$H:$H,Raw!$A:$A,$B$4,Raw!$G:$G,Month!U$5,Raw!$C:$C,Month!$A40),SUMIFS(Raw!$H:$H,Raw!$A:$A,$B$4,Raw!$G:$G,Month!U$5,Raw!$E:$E,Month!$A40))))</f>
        <v>79293</v>
      </c>
      <c r="V40" s="58">
        <f>IF($B40="","",IF($C40="Region",SUMIFS(Raw!$H:$H,Raw!$A:$A,$B$4,Raw!$G:$G,Month!V$5,Raw!#REF!,Month!$A40),IF($C40="Provider",SUMIFS(Raw!$H:$H,Raw!$A:$A,$B$4,Raw!$G:$G,Month!V$5,Raw!$C:$C,Month!$A40),SUMIFS(Raw!$H:$H,Raw!$A:$A,$B$4,Raw!$G:$G,Month!V$5,Raw!$E:$E,Month!$A40))))</f>
        <v>0</v>
      </c>
      <c r="W40" s="58">
        <f>IF($B40="","",IF($C40="Region",SUMIFS(Raw!$H:$H,Raw!$A:$A,$B$4,Raw!$G:$G,Month!W$5,Raw!#REF!,Month!$A40),IF($C40="Provider",SUMIFS(Raw!$H:$H,Raw!$A:$A,$B$4,Raw!$G:$G,Month!W$5,Raw!$C:$C,Month!$A40),SUMIFS(Raw!$H:$H,Raw!$A:$A,$B$4,Raw!$G:$G,Month!W$5,Raw!$E:$E,Month!$A40))))</f>
        <v>57990</v>
      </c>
      <c r="X40" s="58">
        <f>IF($B40="","",IF($C40="Region",SUMIFS(Raw!$H:$H,Raw!$A:$A,$B$4,Raw!$G:$G,Month!X$5,Raw!#REF!,Month!$A40),IF($C40="Provider",SUMIFS(Raw!$H:$H,Raw!$A:$A,$B$4,Raw!$G:$G,Month!X$5,Raw!$C:$C,Month!$A40),SUMIFS(Raw!$H:$H,Raw!$A:$A,$B$4,Raw!$G:$G,Month!X$5,Raw!$E:$E,Month!$A40))))</f>
        <v>12970</v>
      </c>
      <c r="Y40" s="58">
        <f>IF($B40="","",IF($C40="Region",SUMIFS(Raw!$H:$H,Raw!$A:$A,$B$4,Raw!$G:$G,Month!Y$5,Raw!#REF!,Month!$A40),IF($C40="Provider",SUMIFS(Raw!$H:$H,Raw!$A:$A,$B$4,Raw!$G:$G,Month!Y$5,Raw!$C:$C,Month!$A40),SUMIFS(Raw!$H:$H,Raw!$A:$A,$B$4,Raw!$G:$G,Month!Y$5,Raw!$E:$E,Month!$A40))))</f>
        <v>8323</v>
      </c>
      <c r="Z40" s="58">
        <f>IF($B40="","",IF($C40="Region",SUMIFS(Raw!$H:$H,Raw!$A:$A,$B$4,Raw!$G:$G,Month!Z$5,Raw!#REF!,Month!$A40),IF($C40="Provider",SUMIFS(Raw!$H:$H,Raw!$A:$A,$B$4,Raw!$G:$G,Month!Z$5,Raw!$C:$C,Month!$A40),SUMIFS(Raw!$H:$H,Raw!$A:$A,$B$4,Raw!$G:$G,Month!Z$5,Raw!$E:$E,Month!$A40))))</f>
        <v>10</v>
      </c>
      <c r="AA40" s="58">
        <f>IF($B40="","",IF($C40="Region",SUMIFS(Raw!$H:$H,Raw!$A:$A,$B$4,Raw!$G:$G,Month!AA$5,Raw!#REF!,Month!$A40),IF($C40="Provider",SUMIFS(Raw!$H:$H,Raw!$A:$A,$B$4,Raw!$G:$G,Month!AA$5,Raw!$C:$C,Month!$A40),SUMIFS(Raw!$H:$H,Raw!$A:$A,$B$4,Raw!$G:$G,Month!AA$5,Raw!$E:$E,Month!$A40))))</f>
        <v>27045</v>
      </c>
      <c r="AB40" s="58">
        <f>IF($B40="","",IF($C40="Region",SUMIFS(Raw!$H:$H,Raw!$A:$A,$B$4,Raw!$G:$G,Month!AB$5,Raw!#REF!,Month!$A40),IF($C40="Provider",SUMIFS(Raw!$H:$H,Raw!$A:$A,$B$4,Raw!$G:$G,Month!AB$5,Raw!$C:$C,Month!$A40),SUMIFS(Raw!$H:$H,Raw!$A:$A,$B$4,Raw!$G:$G,Month!AB$5,Raw!$E:$E,Month!$A40))))</f>
        <v>2195</v>
      </c>
      <c r="AC40" s="58">
        <f>IF($B40="","",IF($C40="Region",SUMIFS(Raw!$H:$H,Raw!$A:$A,$B$4,Raw!$G:$G,Month!AC$5,Raw!#REF!,Month!$A40),IF($C40="Provider",SUMIFS(Raw!$H:$H,Raw!$A:$A,$B$4,Raw!$G:$G,Month!AC$5,Raw!$C:$C,Month!$A40),SUMIFS(Raw!$H:$H,Raw!$A:$A,$B$4,Raw!$G:$G,Month!AC$5,Raw!$E:$E,Month!$A40))))</f>
        <v>5491</v>
      </c>
      <c r="AD40" s="58">
        <f>IF($B40="","",IF($C40="Region",SUMIFS(Raw!$H:$H,Raw!$A:$A,$B$4,Raw!$G:$G,Month!AD$5,Raw!#REF!,Month!$A40),IF($C40="Provider",SUMIFS(Raw!$H:$H,Raw!$A:$A,$B$4,Raw!$G:$G,Month!AD$5,Raw!$C:$C,Month!$A40),SUMIFS(Raw!$H:$H,Raw!$A:$A,$B$4,Raw!$G:$G,Month!AD$5,Raw!$E:$E,Month!$A40))))</f>
        <v>0</v>
      </c>
      <c r="AE40" s="58">
        <f>IF($B40="","",IF($C40="Region",SUMIFS(Raw!$H:$H,Raw!$A:$A,$B$4,Raw!$G:$G,Month!AE$5,Raw!#REF!,Month!$A40),IF($C40="Provider",SUMIFS(Raw!$H:$H,Raw!$A:$A,$B$4,Raw!$G:$G,Month!AE$5,Raw!$C:$C,Month!$A40),SUMIFS(Raw!$H:$H,Raw!$A:$A,$B$4,Raw!$G:$G,Month!AE$5,Raw!$E:$E,Month!$A40))))</f>
        <v>9991</v>
      </c>
      <c r="AF40" s="58">
        <f>IF($B40="","",IF($C40="Region",SUMIFS(Raw!$H:$H,Raw!$A:$A,$B$4,Raw!$G:$G,Month!AF$5,Raw!#REF!,Month!$A40),IF($C40="Provider",SUMIFS(Raw!$H:$H,Raw!$A:$A,$B$4,Raw!$G:$G,Month!AF$5,Raw!$C:$C,Month!$A40),SUMIFS(Raw!$H:$H,Raw!$A:$A,$B$4,Raw!$G:$G,Month!AF$5,Raw!$E:$E,Month!$A40))))</f>
        <v>365</v>
      </c>
      <c r="AG40" s="58">
        <f>IF($B40="","",IF($C40="Region",SUMIFS(Raw!$H:$H,Raw!$A:$A,$B$4,Raw!$G:$G,Month!AG$5,Raw!#REF!,Month!$A40),IF($C40="Provider",SUMIFS(Raw!$H:$H,Raw!$A:$A,$B$4,Raw!$G:$G,Month!AG$5,Raw!$C:$C,Month!$A40),SUMIFS(Raw!$H:$H,Raw!$A:$A,$B$4,Raw!$G:$G,Month!AG$5,Raw!$E:$E,Month!$A40))))</f>
        <v>3002</v>
      </c>
      <c r="AH40" s="58">
        <f>IF($B40="","",IF($C40="Region",SUMIFS(Raw!$H:$H,Raw!$A:$A,$B$4,Raw!$G:$G,Month!AH$5,Raw!#REF!,Month!$A40),IF($C40="Provider",SUMIFS(Raw!$H:$H,Raw!$A:$A,$B$4,Raw!$G:$G,Month!AH$5,Raw!$C:$C,Month!$A40),SUMIFS(Raw!$H:$H,Raw!$A:$A,$B$4,Raw!$G:$G,Month!AH$5,Raw!$E:$E,Month!$A40))))</f>
        <v>211</v>
      </c>
      <c r="AI40" s="58">
        <f>IF($B40="","",IF($C40="Region",SUMIFS(Raw!$H:$H,Raw!$A:$A,$B$4,Raw!$G:$G,Month!AI$5,Raw!#REF!,Month!$A40),IF($C40="Provider",SUMIFS(Raw!$H:$H,Raw!$A:$A,$B$4,Raw!$G:$G,Month!AI$5,Raw!$C:$C,Month!$A40),SUMIFS(Raw!$H:$H,Raw!$A:$A,$B$4,Raw!$G:$G,Month!AI$5,Raw!$E:$E,Month!$A40))))</f>
        <v>38</v>
      </c>
      <c r="AJ40" s="58">
        <f>IF($B40="","",IF($C40="Region",SUMIFS(Raw!$H:$H,Raw!$A:$A,$B$4,Raw!$G:$G,Month!AJ$5,Raw!#REF!,Month!$A40),IF($C40="Provider",SUMIFS(Raw!$H:$H,Raw!$A:$A,$B$4,Raw!$G:$G,Month!AJ$5,Raw!$C:$C,Month!$A40),SUMIFS(Raw!$H:$H,Raw!$A:$A,$B$4,Raw!$G:$G,Month!AJ$5,Raw!$E:$E,Month!$A40))))</f>
        <v>568</v>
      </c>
      <c r="AK40" s="58">
        <f>IF($B40="","",IF($C40="Region",SUMIFS(Raw!$H:$H,Raw!$A:$A,$B$4,Raw!$G:$G,Month!AK$5,Raw!#REF!,Month!$A40),IF($C40="Provider",SUMIFS(Raw!$H:$H,Raw!$A:$A,$B$4,Raw!$G:$G,Month!AK$5,Raw!$C:$C,Month!$A40),SUMIFS(Raw!$H:$H,Raw!$A:$A,$B$4,Raw!$G:$G,Month!AK$5,Raw!$E:$E,Month!$A40))))</f>
        <v>0</v>
      </c>
      <c r="AL40" s="58">
        <f>IF($B40="","",IF($C40="Region",SUMIFS(Raw!$H:$H,Raw!$A:$A,$B$4,Raw!$G:$G,Month!AL$5,Raw!#REF!,Month!$A40),IF($C40="Provider",SUMIFS(Raw!$H:$H,Raw!$A:$A,$B$4,Raw!$G:$G,Month!AL$5,Raw!$C:$C,Month!$A40),SUMIFS(Raw!$H:$H,Raw!$A:$A,$B$4,Raw!$G:$G,Month!AL$5,Raw!$E:$E,Month!$A40))))</f>
        <v>0</v>
      </c>
      <c r="AM40" s="58">
        <f>IF($B40="","",IF($C40="Region",SUMIFS(Raw!$H:$H,Raw!$A:$A,$B$4,Raw!$G:$G,Month!AM$5,Raw!#REF!,Month!$A40),IF($C40="Provider",SUMIFS(Raw!$H:$H,Raw!$A:$A,$B$4,Raw!$G:$G,Month!AM$5,Raw!$C:$C,Month!$A40),SUMIFS(Raw!$H:$H,Raw!$A:$A,$B$4,Raw!$G:$G,Month!AM$5,Raw!$E:$E,Month!$A40))))</f>
        <v>9836</v>
      </c>
      <c r="AN40" s="58">
        <f>IF($B40="","",IF($C40="Region",SUMIFS(Raw!$H:$H,Raw!$A:$A,$B$4,Raw!$G:$G,Month!AN$5,Raw!#REF!,Month!$A40),IF($C40="Provider",SUMIFS(Raw!$H:$H,Raw!$A:$A,$B$4,Raw!$G:$G,Month!AN$5,Raw!$C:$C,Month!$A40),SUMIFS(Raw!$H:$H,Raw!$A:$A,$B$4,Raw!$G:$G,Month!AN$5,Raw!$E:$E,Month!$A40))))</f>
        <v>4331</v>
      </c>
      <c r="AO40" s="58">
        <f>IF($B40="","",IF($C40="Region",SUMIFS(Raw!$H:$H,Raw!$A:$A,$B$4,Raw!$G:$G,Month!AO$5,Raw!#REF!,Month!$A40),IF($C40="Provider",SUMIFS(Raw!$H:$H,Raw!$A:$A,$B$4,Raw!$G:$G,Month!AO$5,Raw!$C:$C,Month!$A40),SUMIFS(Raw!$H:$H,Raw!$A:$A,$B$4,Raw!$G:$G,Month!AO$5,Raw!$E:$E,Month!$A40))))</f>
        <v>1825</v>
      </c>
      <c r="AP40" s="58">
        <f>IF($B40="","",IF($C40="Region",SUMIFS(Raw!$H:$H,Raw!$A:$A,$B$4,Raw!$G:$G,Month!AP$5,Raw!#REF!,Month!$A40),IF($C40="Provider",SUMIFS(Raw!$H:$H,Raw!$A:$A,$B$4,Raw!$G:$G,Month!AP$5,Raw!$C:$C,Month!$A40),SUMIFS(Raw!$H:$H,Raw!$A:$A,$B$4,Raw!$G:$G,Month!AP$5,Raw!$E:$E,Month!$A40))))</f>
        <v>635</v>
      </c>
      <c r="AQ40" s="58">
        <f>IF($B40="","",IF($C40="Region",SUMIFS(Raw!$H:$H,Raw!$A:$A,$B$4,Raw!$G:$G,Month!AQ$5,Raw!#REF!,Month!$A40),IF($C40="Provider",SUMIFS(Raw!$H:$H,Raw!$A:$A,$B$4,Raw!$G:$G,Month!AQ$5,Raw!$C:$C,Month!$A40),SUMIFS(Raw!$H:$H,Raw!$A:$A,$B$4,Raw!$G:$G,Month!AQ$5,Raw!$E:$E,Month!$A40))))</f>
        <v>1914</v>
      </c>
      <c r="AR40" s="58">
        <f>IF($B40="","",IF($C40="Region",SUMIFS(Raw!$H:$H,Raw!$A:$A,$B$4,Raw!$G:$G,Month!AR$5,Raw!#REF!,Month!$A40),IF($C40="Provider",SUMIFS(Raw!$H:$H,Raw!$A:$A,$B$4,Raw!$G:$G,Month!AR$5,Raw!$C:$C,Month!$A40),SUMIFS(Raw!$H:$H,Raw!$A:$A,$B$4,Raw!$G:$G,Month!AR$5,Raw!$E:$E,Month!$A40))))</f>
        <v>1411</v>
      </c>
      <c r="AS40" s="58">
        <f>IF($B40="","",IF($C40="Region",SUMIFS(Raw!$H:$H,Raw!$A:$A,$B$4,Raw!$G:$G,Month!AS$5,Raw!#REF!,Month!$A40),IF($C40="Provider",SUMIFS(Raw!$H:$H,Raw!$A:$A,$B$4,Raw!$G:$G,Month!AS$5,Raw!$C:$C,Month!$A40),SUMIFS(Raw!$H:$H,Raw!$A:$A,$B$4,Raw!$G:$G,Month!AS$5,Raw!$E:$E,Month!$A40))))</f>
        <v>0</v>
      </c>
      <c r="AT40" s="58">
        <f>IF($B40="","",IF($C40="Region",SUMIFS(Raw!$H:$H,Raw!$A:$A,$B$4,Raw!$G:$G,Month!AT$5,Raw!#REF!,Month!$A40),IF($C40="Provider",SUMIFS(Raw!$H:$H,Raw!$A:$A,$B$4,Raw!$G:$G,Month!AT$5,Raw!$C:$C,Month!$A40),SUMIFS(Raw!$H:$H,Raw!$A:$A,$B$4,Raw!$G:$G,Month!AT$5,Raw!$E:$E,Month!$A40))))</f>
        <v>79293</v>
      </c>
      <c r="AU40" s="58">
        <f>IF($B40="","",IF($C40="Region",SUMIFS(Raw!$H:$H,Raw!$A:$A,$B$4,Raw!$G:$G,Month!AU$5,Raw!#REF!,Month!$A40),IF($C40="Provider",SUMIFS(Raw!$H:$H,Raw!$A:$A,$B$4,Raw!$G:$G,Month!AU$5,Raw!$C:$C,Month!$A40),SUMIFS(Raw!$H:$H,Raw!$A:$A,$B$4,Raw!$G:$G,Month!AU$5,Raw!$E:$E,Month!$A40))))</f>
        <v>11503</v>
      </c>
      <c r="AV40" s="58">
        <f>IF($B40="","",IF($C40="Region",SUMIFS(Raw!$H:$H,Raw!$A:$A,$B$4,Raw!$G:$G,Month!AV$5,Raw!#REF!,Month!$A40),IF($C40="Provider",SUMIFS(Raw!$H:$H,Raw!$A:$A,$B$4,Raw!$G:$G,Month!AV$5,Raw!$C:$C,Month!$A40),SUMIFS(Raw!$H:$H,Raw!$A:$A,$B$4,Raw!$G:$G,Month!AV$5,Raw!$E:$E,Month!$A40))))</f>
        <v>9940</v>
      </c>
      <c r="AW40" s="58">
        <f>IF($B40="","",IF($C40="Region",SUMIFS(Raw!$H:$H,Raw!$A:$A,$B$4,Raw!$G:$G,Month!AW$5,Raw!#REF!,Month!$A40),IF($C40="Provider",SUMIFS(Raw!$H:$H,Raw!$A:$A,$B$4,Raw!$G:$G,Month!AW$5,Raw!$C:$C,Month!$A40),SUMIFS(Raw!$H:$H,Raw!$A:$A,$B$4,Raw!$G:$G,Month!AW$5,Raw!$E:$E,Month!$A40))))</f>
        <v>1824</v>
      </c>
      <c r="AX40" s="58">
        <f>IF($B40="","",IF($C40="Region",SUMIFS(Raw!$H:$H,Raw!$A:$A,$B$4,Raw!$G:$G,Month!AX$5,Raw!#REF!,Month!$A40),IF($C40="Provider",SUMIFS(Raw!$H:$H,Raw!$A:$A,$B$4,Raw!$G:$G,Month!AX$5,Raw!$C:$C,Month!$A40),SUMIFS(Raw!$H:$H,Raw!$A:$A,$B$4,Raw!$G:$G,Month!AX$5,Raw!$E:$E,Month!$A40))))</f>
        <v>3</v>
      </c>
      <c r="AY40" s="58">
        <f>IF($B40="","",IF($C40="Region",SUMIFS(Raw!$H:$H,Raw!$A:$A,$B$4,Raw!$G:$G,Month!AY$5,Raw!#REF!,Month!$A40),IF($C40="Provider",SUMIFS(Raw!$H:$H,Raw!$A:$A,$B$4,Raw!$G:$G,Month!AY$5,Raw!$C:$C,Month!$A40),SUMIFS(Raw!$H:$H,Raw!$A:$A,$B$4,Raw!$G:$G,Month!AY$5,Raw!$E:$E,Month!$A40))))</f>
        <v>28220</v>
      </c>
      <c r="AZ40" s="58">
        <f>IF($B40="","",IF($C40="Region",SUMIFS(Raw!$H:$H,Raw!$A:$A,$B$4,Raw!$G:$G,Month!AZ$5,Raw!#REF!,Month!$A40),IF($C40="Provider",SUMIFS(Raw!$H:$H,Raw!$A:$A,$B$4,Raw!$G:$G,Month!AZ$5,Raw!$C:$C,Month!$A40),SUMIFS(Raw!$H:$H,Raw!$A:$A,$B$4,Raw!$G:$G,Month!AZ$5,Raw!$E:$E,Month!$A40))))</f>
        <v>28</v>
      </c>
      <c r="BA40" s="58">
        <f>IF($B40="","",IF($C40="Region",SUMIFS(Raw!$H:$H,Raw!$A:$A,$B$4,Raw!$G:$G,Month!BA$5,Raw!#REF!,Month!$A40),IF($C40="Provider",SUMIFS(Raw!$H:$H,Raw!$A:$A,$B$4,Raw!$G:$G,Month!BA$5,Raw!$C:$C,Month!$A40),SUMIFS(Raw!$H:$H,Raw!$A:$A,$B$4,Raw!$G:$G,Month!BA$5,Raw!$E:$E,Month!$A40))))</f>
        <v>7333</v>
      </c>
      <c r="BB40" s="58">
        <f>IF($B40="","",IF($C40="Region",SUMIFS(Raw!$H:$H,Raw!$A:$A,$B$4,Raw!$G:$G,Month!BB$5,Raw!#REF!,Month!$A40),IF($C40="Provider",SUMIFS(Raw!$H:$H,Raw!$A:$A,$B$4,Raw!$G:$G,Month!BB$5,Raw!$C:$C,Month!$A40),SUMIFS(Raw!$H:$H,Raw!$A:$A,$B$4,Raw!$G:$G,Month!BB$5,Raw!$E:$E,Month!$A40))))</f>
        <v>600</v>
      </c>
      <c r="BC40" s="58">
        <f>IF($B40="","",IF($C40="Region",SUMIFS(Raw!$H:$H,Raw!$A:$A,$B$4,Raw!$G:$G,Month!BC$5,Raw!#REF!,Month!$A40),IF($C40="Provider",SUMIFS(Raw!$H:$H,Raw!$A:$A,$B$4,Raw!$G:$G,Month!BC$5,Raw!$C:$C,Month!$A40),SUMIFS(Raw!$H:$H,Raw!$A:$A,$B$4,Raw!$G:$G,Month!BC$5,Raw!$E:$E,Month!$A40))))</f>
        <v>6787</v>
      </c>
      <c r="BD40" s="58">
        <f>IF($B40="","",IF($C40="Region",SUMIFS(Raw!$H:$H,Raw!$A:$A,$B$4,Raw!$G:$G,Month!BD$5,Raw!#REF!,Month!$A40),IF($C40="Provider",SUMIFS(Raw!$H:$H,Raw!$A:$A,$B$4,Raw!$G:$G,Month!BD$5,Raw!$C:$C,Month!$A40),SUMIFS(Raw!$H:$H,Raw!$A:$A,$B$4,Raw!$G:$G,Month!BD$5,Raw!$E:$E,Month!$A40))))</f>
        <v>273</v>
      </c>
      <c r="BE40" s="58">
        <f>IF($B40="","",IF($C40="Region",SUMIFS(Raw!$H:$H,Raw!$A:$A,$B$4,Raw!$G:$G,Month!BE$5,Raw!#REF!,Month!$A40),IF($C40="Provider",SUMIFS(Raw!$H:$H,Raw!$A:$A,$B$4,Raw!$G:$G,Month!BE$5,Raw!$C:$C,Month!$A40),SUMIFS(Raw!$H:$H,Raw!$A:$A,$B$4,Raw!$G:$G,Month!BE$5,Raw!$E:$E,Month!$A40))))</f>
        <v>2174</v>
      </c>
      <c r="BF40" s="58">
        <f>IF($B40="","",IF($C40="Region",SUMIFS(Raw!$H:$H,Raw!$A:$A,$B$4,Raw!$G:$G,Month!BF$5,Raw!#REF!,Month!$A40),IF($C40="Provider",SUMIFS(Raw!$H:$H,Raw!$A:$A,$B$4,Raw!$G:$G,Month!BF$5,Raw!$C:$C,Month!$A40),SUMIFS(Raw!$H:$H,Raw!$A:$A,$B$4,Raw!$G:$G,Month!BF$5,Raw!$E:$E,Month!$A40))))</f>
        <v>126</v>
      </c>
      <c r="BG40" s="58">
        <f>IF($B40="","",IF($C40="Region",SUMIFS(Raw!$H:$H,Raw!$A:$A,$B$4,Raw!$G:$G,Month!BG$5,Raw!#REF!,Month!$A40),IF($C40="Provider",SUMIFS(Raw!$H:$H,Raw!$A:$A,$B$4,Raw!$G:$G,Month!BG$5,Raw!$C:$C,Month!$A40),SUMIFS(Raw!$H:$H,Raw!$A:$A,$B$4,Raw!$G:$G,Month!BG$5,Raw!$E:$E,Month!$A40))))</f>
        <v>4344</v>
      </c>
      <c r="BH40" s="58">
        <f>IF($B40="","",IF($C40="Region",SUMIFS(Raw!$H:$H,Raw!$A:$A,$B$4,Raw!$G:$G,Month!BH$5,Raw!#REF!,Month!$A40),IF($C40="Provider",SUMIFS(Raw!$H:$H,Raw!$A:$A,$B$4,Raw!$G:$G,Month!BH$5,Raw!$C:$C,Month!$A40),SUMIFS(Raw!$H:$H,Raw!$A:$A,$B$4,Raw!$G:$G,Month!BH$5,Raw!$E:$E,Month!$A40))))</f>
        <v>3595</v>
      </c>
      <c r="BI40" s="58">
        <f>IF($B40="","",IF($C40="Region",SUMIFS(Raw!$H:$H,Raw!$A:$A,$B$4,Raw!$G:$G,Month!BI$5,Raw!#REF!,Month!$A40),IF($C40="Provider",SUMIFS(Raw!$H:$H,Raw!$A:$A,$B$4,Raw!$G:$G,Month!BI$5,Raw!$C:$C,Month!$A40),SUMIFS(Raw!$H:$H,Raw!$A:$A,$B$4,Raw!$G:$G,Month!BI$5,Raw!$E:$E,Month!$A40))))</f>
        <v>7962</v>
      </c>
      <c r="BJ40" s="58">
        <f>IF($B40="","",IF($C40="Region",SUMIFS(Raw!$H:$H,Raw!$A:$A,$B$4,Raw!$G:$G,Month!BJ$5,Raw!#REF!,Month!$A40),IF($C40="Provider",SUMIFS(Raw!$H:$H,Raw!$A:$A,$B$4,Raw!$G:$G,Month!BJ$5,Raw!$C:$C,Month!$A40),SUMIFS(Raw!$H:$H,Raw!$A:$A,$B$4,Raw!$G:$G,Month!BJ$5,Raw!$E:$E,Month!$A40))))</f>
        <v>5550</v>
      </c>
      <c r="BK40" s="58">
        <f>IF($B40="","",IF($C40="Region",SUMIFS(Raw!$H:$H,Raw!$A:$A,$B$4,Raw!$G:$G,Month!BK$5,Raw!#REF!,Month!$A40),IF($C40="Provider",SUMIFS(Raw!$H:$H,Raw!$A:$A,$B$4,Raw!$G:$G,Month!BK$5,Raw!$C:$C,Month!$A40),SUMIFS(Raw!$H:$H,Raw!$A:$A,$B$4,Raw!$G:$G,Month!BK$5,Raw!$E:$E,Month!$A40))))</f>
        <v>2146</v>
      </c>
      <c r="BL40" s="58">
        <f>IF($B40="","",IF($C40="Region",SUMIFS(Raw!$H:$H,Raw!$A:$A,$B$4,Raw!$G:$G,Month!BL$5,Raw!#REF!,Month!$A40),IF($C40="Provider",SUMIFS(Raw!$H:$H,Raw!$A:$A,$B$4,Raw!$G:$G,Month!BL$5,Raw!$C:$C,Month!$A40),SUMIFS(Raw!$H:$H,Raw!$A:$A,$B$4,Raw!$G:$G,Month!BL$5,Raw!$E:$E,Month!$A40))))</f>
        <v>1798</v>
      </c>
      <c r="BM40" s="58">
        <f>IF($B40="","",IF($C40="Region",SUMIFS(Raw!$H:$H,Raw!$A:$A,$B$4,Raw!$G:$G,Month!BM$5,Raw!#REF!,Month!$A40),IF($C40="Provider",SUMIFS(Raw!$H:$H,Raw!$A:$A,$B$4,Raw!$G:$G,Month!BM$5,Raw!$C:$C,Month!$A40),SUMIFS(Raw!$H:$H,Raw!$A:$A,$B$4,Raw!$G:$G,Month!BM$5,Raw!$E:$E,Month!$A40))))</f>
        <v>206</v>
      </c>
      <c r="BN40" s="58">
        <f>IF($B40="","",IF($C40="Region",SUMIFS(Raw!$H:$H,Raw!$A:$A,$B$4,Raw!$G:$G,Month!BN$5,Raw!#REF!,Month!$A40),IF($C40="Provider",SUMIFS(Raw!$H:$H,Raw!$A:$A,$B$4,Raw!$G:$G,Month!BN$5,Raw!$C:$C,Month!$A40),SUMIFS(Raw!$H:$H,Raw!$A:$A,$B$4,Raw!$G:$G,Month!BN$5,Raw!$E:$E,Month!$A40))))</f>
        <v>226</v>
      </c>
      <c r="BO40" s="58">
        <f>IF($B40="","",IF($C40="Region",SUMIFS(Raw!$H:$H,Raw!$A:$A,$B$4,Raw!$G:$G,Month!BO$5,Raw!#REF!,Month!$A40),IF($C40="Provider",SUMIFS(Raw!$H:$H,Raw!$A:$A,$B$4,Raw!$G:$G,Month!BO$5,Raw!$C:$C,Month!$A40),SUMIFS(Raw!$H:$H,Raw!$A:$A,$B$4,Raw!$G:$G,Month!BO$5,Raw!$E:$E,Month!$A40))))</f>
        <v>987</v>
      </c>
      <c r="BP40" s="58">
        <f>IF($B40="","",IF($C40="Region",SUMIFS(Raw!$H:$H,Raw!$A:$A,$B$4,Raw!$G:$G,Month!BP$5,Raw!#REF!,Month!$A40),IF($C40="Provider",SUMIFS(Raw!$H:$H,Raw!$A:$A,$B$4,Raw!$G:$G,Month!BP$5,Raw!$C:$C,Month!$A40),SUMIFS(Raw!$H:$H,Raw!$A:$A,$B$4,Raw!$G:$G,Month!BP$5,Raw!$E:$E,Month!$A40))))</f>
        <v>2683542</v>
      </c>
      <c r="BQ40" s="58">
        <f>IF($B40="","",IF($C40="Region",SUMIFS(Raw!$H:$H,Raw!$A:$A,$B$4,Raw!$G:$G,Month!BQ$5,Raw!#REF!,Month!$A40),IF($C40="Provider",SUMIFS(Raw!$H:$H,Raw!$A:$A,$B$4,Raw!$G:$G,Month!BQ$5,Raw!$C:$C,Month!$A40),SUMIFS(Raw!$H:$H,Raw!$A:$A,$B$4,Raw!$G:$G,Month!BQ$5,Raw!$E:$E,Month!$A40))))</f>
        <v>9801</v>
      </c>
      <c r="BR40" s="58">
        <f>IF($B40="","",IF($C40="Region",SUMIFS(Raw!$H:$H,Raw!$A:$A,$B$4,Raw!$G:$G,Month!BR$5,Raw!#REF!,Month!$A40),IF($C40="Provider",SUMIFS(Raw!$H:$H,Raw!$A:$A,$B$4,Raw!$G:$G,Month!BR$5,Raw!$C:$C,Month!$A40),SUMIFS(Raw!$H:$H,Raw!$A:$A,$B$4,Raw!$G:$G,Month!BR$5,Raw!$E:$E,Month!$A40))))</f>
        <v>2455</v>
      </c>
      <c r="BS40" s="58">
        <f>IF($B40="","",IF($C40="Region",SUMIFS(Raw!$H:$H,Raw!$A:$A,$B$4,Raw!$G:$G,Month!BS$5,Raw!#REF!,Month!$A40),IF($C40="Provider",SUMIFS(Raw!$H:$H,Raw!$A:$A,$B$4,Raw!$G:$G,Month!BS$5,Raw!$C:$C,Month!$A40),SUMIFS(Raw!$H:$H,Raw!$A:$A,$B$4,Raw!$G:$G,Month!BS$5,Raw!$E:$E,Month!$A40))))</f>
        <v>86</v>
      </c>
      <c r="BT40" s="58">
        <f>IF($B40="","",IF($C40="Region",SUMIFS(Raw!$H:$H,Raw!$A:$A,$B$4,Raw!$G:$G,Month!BT$5,Raw!#REF!,Month!$A40),IF($C40="Provider",SUMIFS(Raw!$H:$H,Raw!$A:$A,$B$4,Raw!$G:$G,Month!BT$5,Raw!$C:$C,Month!$A40),SUMIFS(Raw!$H:$H,Raw!$A:$A,$B$4,Raw!$G:$G,Month!BT$5,Raw!$E:$E,Month!$A40))))</f>
        <v>738</v>
      </c>
      <c r="BU40" s="58">
        <f>IF($B40="","",IF($C40="Region",SUMIFS(Raw!$H:$H,Raw!$A:$A,$B$4,Raw!$G:$G,Month!BU$5,Raw!#REF!,Month!$A40),IF($C40="Provider",SUMIFS(Raw!$H:$H,Raw!$A:$A,$B$4,Raw!$G:$G,Month!BU$5,Raw!$C:$C,Month!$A40),SUMIFS(Raw!$H:$H,Raw!$A:$A,$B$4,Raw!$G:$G,Month!BU$5,Raw!$E:$E,Month!$A40))))</f>
        <v>3934210</v>
      </c>
      <c r="BV40" s="58">
        <f>IF($B40="","",IF($C40="Region",SUMIFS(Raw!$H:$H,Raw!$A:$A,$B$4,Raw!$G:$G,Month!BV$5,Raw!#REF!,Month!$A40),IF($C40="Provider",SUMIFS(Raw!$H:$H,Raw!$A:$A,$B$4,Raw!$G:$G,Month!BV$5,Raw!$C:$C,Month!$A40),SUMIFS(Raw!$H:$H,Raw!$A:$A,$B$4,Raw!$G:$G,Month!BV$5,Raw!$E:$E,Month!$A40))))</f>
        <v>8012</v>
      </c>
      <c r="BW40" s="58">
        <f>IF($B40="","",IF($C40="Region",SUMIFS(Raw!$H:$H,Raw!$A:$A,$B$4,Raw!$G:$G,Month!BW$5,Raw!#REF!,Month!$A40),IF($C40="Provider",SUMIFS(Raw!$H:$H,Raw!$A:$A,$B$4,Raw!$G:$G,Month!BW$5,Raw!$C:$C,Month!$A40),SUMIFS(Raw!$H:$H,Raw!$A:$A,$B$4,Raw!$G:$G,Month!BW$5,Raw!$E:$E,Month!$A40))))</f>
        <v>62138</v>
      </c>
      <c r="BX40" s="58">
        <f>IF($B40="","",IF($C40="Region",SUMIFS(Raw!$H:$H,Raw!$A:$A,$B$4,Raw!$G:$G,Month!BX$5,Raw!#REF!,Month!$A40),IF($C40="Provider",SUMIFS(Raw!$H:$H,Raw!$A:$A,$B$4,Raw!$G:$G,Month!BX$5,Raw!$C:$C,Month!$A40),SUMIFS(Raw!$H:$H,Raw!$A:$A,$B$4,Raw!$G:$G,Month!BX$5,Raw!$E:$E,Month!$A40))))</f>
        <v>32</v>
      </c>
      <c r="BY40" s="58">
        <f>IF($B40="","",IF($C40="Region",SUMIFS(Raw!$H:$H,Raw!$A:$A,$B$4,Raw!$G:$G,Month!BY$5,Raw!#REF!,Month!$A40),IF($C40="Provider",SUMIFS(Raw!$H:$H,Raw!$A:$A,$B$4,Raw!$G:$G,Month!BY$5,Raw!$C:$C,Month!$A40),SUMIFS(Raw!$H:$H,Raw!$A:$A,$B$4,Raw!$G:$G,Month!BY$5,Raw!$E:$E,Month!$A40))))</f>
        <v>44400</v>
      </c>
      <c r="BZ40" s="58">
        <f>IF($B40="","",IF($C40="Region",SUMIFS(Raw!$H:$H,Raw!$A:$A,$B$4,Raw!$G:$G,Month!BZ$5,Raw!#REF!,Month!$A40),IF($C40="Provider",SUMIFS(Raw!$H:$H,Raw!$A:$A,$B$4,Raw!$G:$G,Month!BZ$5,Raw!$C:$C,Month!$A40),SUMIFS(Raw!$H:$H,Raw!$A:$A,$B$4,Raw!$G:$G,Month!BZ$5,Raw!$E:$E,Month!$A40))))</f>
        <v>11940</v>
      </c>
      <c r="CA40" s="58">
        <f>IF($B40="","",IF($C40="Region",SUMIFS(Raw!$H:$H,Raw!$A:$A,$B$4,Raw!$G:$G,Month!CA$5,Raw!#REF!,Month!$A40),IF($C40="Provider",SUMIFS(Raw!$H:$H,Raw!$A:$A,$B$4,Raw!$G:$G,Month!CA$5,Raw!$C:$C,Month!$A40),SUMIFS(Raw!$H:$H,Raw!$A:$A,$B$4,Raw!$G:$G,Month!CA$5,Raw!$E:$E,Month!$A40))))</f>
        <v>10037</v>
      </c>
      <c r="CB40" s="58">
        <f>IF($B40="","",IF($C40="Region",SUMIFS(Raw!$H:$H,Raw!$A:$A,$B$4,Raw!$G:$G,Month!CB$5,Raw!#REF!,Month!$A40),IF($C40="Provider",SUMIFS(Raw!$H:$H,Raw!$A:$A,$B$4,Raw!$G:$G,Month!CB$5,Raw!$C:$C,Month!$A40),SUMIFS(Raw!$H:$H,Raw!$A:$A,$B$4,Raw!$G:$G,Month!CB$5,Raw!$E:$E,Month!$A40))))</f>
        <v>4876</v>
      </c>
      <c r="CC40" s="58">
        <f>IF($B40="","",IF($C40="Region",SUMIFS(Raw!$H:$H,Raw!$A:$A,$B$4,Raw!$G:$G,Month!CC$5,Raw!#REF!,Month!$A40),IF($C40="Provider",SUMIFS(Raw!$H:$H,Raw!$A:$A,$B$4,Raw!$G:$G,Month!CC$5,Raw!$C:$C,Month!$A40),SUMIFS(Raw!$H:$H,Raw!$A:$A,$B$4,Raw!$G:$G,Month!CC$5,Raw!$E:$E,Month!$A40))))</f>
        <v>2007</v>
      </c>
      <c r="CD40" s="58">
        <f>IF($B40="","",IF($C40="Region",SUMIFS(Raw!$H:$H,Raw!$A:$A,$B$4,Raw!$G:$G,Month!CD$5,Raw!#REF!,Month!$A40),IF($C40="Provider",SUMIFS(Raw!$H:$H,Raw!$A:$A,$B$4,Raw!$G:$G,Month!CD$5,Raw!$C:$C,Month!$A40),SUMIFS(Raw!$H:$H,Raw!$A:$A,$B$4,Raw!$G:$G,Month!CD$5,Raw!$E:$E,Month!$A40))))</f>
        <v>2</v>
      </c>
      <c r="CE40" s="58">
        <f>IF($B40="","",IF($C40="Region",SUMIFS(Raw!$H:$H,Raw!$A:$A,$B$4,Raw!$G:$G,Month!CE$5,Raw!#REF!,Month!$A40),IF($C40="Provider",SUMIFS(Raw!$H:$H,Raw!$A:$A,$B$4,Raw!$G:$G,Month!CE$5,Raw!$C:$C,Month!$A40),SUMIFS(Raw!$H:$H,Raw!$A:$A,$B$4,Raw!$G:$G,Month!CE$5,Raw!$E:$E,Month!$A40))))</f>
        <v>10003</v>
      </c>
      <c r="CF40" s="58">
        <f>IF($B40="","",IF($C40="Region",SUMIFS(Raw!$H:$H,Raw!$A:$A,$B$4,Raw!$G:$G,Month!CF$5,Raw!#REF!,Month!$A40),IF($C40="Provider",SUMIFS(Raw!$H:$H,Raw!$A:$A,$B$4,Raw!$G:$G,Month!CF$5,Raw!$C:$C,Month!$A40),SUMIFS(Raw!$H:$H,Raw!$A:$A,$B$4,Raw!$G:$G,Month!CF$5,Raw!$E:$E,Month!$A40))))</f>
        <v>3822</v>
      </c>
      <c r="CG40" s="58">
        <f>IF($B40="","",IF($C40="Region",SUMIFS(Raw!$H:$H,Raw!$A:$A,$B$4,Raw!$G:$G,Month!CG$5,Raw!#REF!,Month!$A40),IF($C40="Provider",SUMIFS(Raw!$H:$H,Raw!$A:$A,$B$4,Raw!$G:$G,Month!CG$5,Raw!$C:$C,Month!$A40),SUMIFS(Raw!$H:$H,Raw!$A:$A,$B$4,Raw!$G:$G,Month!CG$5,Raw!$E:$E,Month!$A40))))</f>
        <v>1823</v>
      </c>
      <c r="CH40" s="58">
        <f>IF($B40="","",IF($C40="Region",SUMIFS(Raw!$H:$H,Raw!$A:$A,$B$4,Raw!$G:$G,Month!CH$5,Raw!#REF!,Month!$A40),IF($C40="Provider",SUMIFS(Raw!$H:$H,Raw!$A:$A,$B$4,Raw!$G:$G,Month!CH$5,Raw!$C:$C,Month!$A40),SUMIFS(Raw!$H:$H,Raw!$A:$A,$B$4,Raw!$G:$G,Month!CH$5,Raw!$E:$E,Month!$A40))))</f>
        <v>1017</v>
      </c>
      <c r="CI40" s="58">
        <f>IF($B40="","",IF($C40="Region",SUMIFS(Raw!$H:$H,Raw!$A:$A,$B$4,Raw!$G:$G,Month!CI$5,Raw!#REF!,Month!$A40),IF($C40="Provider",SUMIFS(Raw!$H:$H,Raw!$A:$A,$B$4,Raw!$G:$G,Month!CI$5,Raw!$C:$C,Month!$A40),SUMIFS(Raw!$H:$H,Raw!$A:$A,$B$4,Raw!$G:$G,Month!CI$5,Raw!$E:$E,Month!$A40))))</f>
        <v>1</v>
      </c>
      <c r="CJ40" s="58">
        <f>IF($B40="","",IF($C40="Region",SUMIFS(Raw!$H:$H,Raw!$A:$A,$B$4,Raw!$G:$G,Month!CJ$5,Raw!#REF!,Month!$A40),IF($C40="Provider",SUMIFS(Raw!$H:$H,Raw!$A:$A,$B$4,Raw!$G:$G,Month!CJ$5,Raw!$C:$C,Month!$A40),SUMIFS(Raw!$H:$H,Raw!$A:$A,$B$4,Raw!$G:$G,Month!CJ$5,Raw!$E:$E,Month!$A40))))</f>
        <v>0</v>
      </c>
      <c r="CK40" s="58">
        <f>IF($B40="","",IF($C40="Region",SUMIFS(Raw!$H:$H,Raw!$A:$A,$B$4,Raw!$G:$G,Month!CK$5,Raw!#REF!,Month!$A40),IF($C40="Provider",SUMIFS(Raw!$H:$H,Raw!$A:$A,$B$4,Raw!$G:$G,Month!CK$5,Raw!$C:$C,Month!$A40),SUMIFS(Raw!$H:$H,Raw!$A:$A,$B$4,Raw!$G:$G,Month!CK$5,Raw!$E:$E,Month!$A40))))</f>
        <v>0</v>
      </c>
      <c r="CL40" s="58">
        <f>IF($B40="","",IF($C40="Region",SUMIFS(Raw!$H:$H,Raw!$A:$A,$B$4,Raw!$G:$G,Month!CL$5,Raw!#REF!,Month!$A40),IF($C40="Provider",SUMIFS(Raw!$H:$H,Raw!$A:$A,$B$4,Raw!$G:$G,Month!CL$5,Raw!$C:$C,Month!$A40),SUMIFS(Raw!$H:$H,Raw!$A:$A,$B$4,Raw!$G:$G,Month!CL$5,Raw!$E:$E,Month!$A40))))</f>
        <v>0</v>
      </c>
      <c r="CM40" s="58">
        <f>IF($B40="","",IF($C40="Region",SUMIFS(Raw!$H:$H,Raw!$A:$A,$B$4,Raw!$G:$G,Month!CM$5,Raw!#REF!,Month!$A40),IF($C40="Provider",SUMIFS(Raw!$H:$H,Raw!$A:$A,$B$4,Raw!$G:$G,Month!CM$5,Raw!$C:$C,Month!$A40),SUMIFS(Raw!$H:$H,Raw!$A:$A,$B$4,Raw!$G:$G,Month!CM$5,Raw!$E:$E,Month!$A40))))</f>
        <v>2223</v>
      </c>
      <c r="CN40" s="58">
        <f>IF($B40="","",IF($C40="Region",SUMIFS(Raw!$H:$H,Raw!$A:$A,$B$4,Raw!$G:$G,Month!CN$5,Raw!#REF!,Month!$A40),IF($C40="Provider",SUMIFS(Raw!$H:$H,Raw!$A:$A,$B$4,Raw!$G:$G,Month!CN$5,Raw!$C:$C,Month!$A40),SUMIFS(Raw!$H:$H,Raw!$A:$A,$B$4,Raw!$G:$G,Month!CN$5,Raw!$E:$E,Month!$A40))))</f>
        <v>33</v>
      </c>
      <c r="CO40" s="58">
        <f>IF($B40="","",IF($C40="Region",SUMIFS(Raw!$H:$H,Raw!$A:$A,$B$4,Raw!$G:$G,Month!CO$5,Raw!#REF!,Month!$A40),IF($C40="Provider",SUMIFS(Raw!$H:$H,Raw!$A:$A,$B$4,Raw!$G:$G,Month!CO$5,Raw!$C:$C,Month!$A40),SUMIFS(Raw!$H:$H,Raw!$A:$A,$B$4,Raw!$G:$G,Month!CO$5,Raw!$E:$E,Month!$A40))))</f>
        <v>2147</v>
      </c>
      <c r="CP40" s="58">
        <f>IF($B40="","",IF($C40="Region",SUMIFS(Raw!$H:$H,Raw!$A:$A,$B$4,Raw!$G:$G,Month!CP$5,Raw!#REF!,Month!$A40),IF($C40="Provider",SUMIFS(Raw!$H:$H,Raw!$A:$A,$B$4,Raw!$G:$G,Month!CP$5,Raw!$C:$C,Month!$A40),SUMIFS(Raw!$H:$H,Raw!$A:$A,$B$4,Raw!$G:$G,Month!CP$5,Raw!$E:$E,Month!$A40))))</f>
        <v>2094</v>
      </c>
      <c r="CQ40" s="58">
        <f>IF($B40="","",IF($C40="Region",SUMIFS(Raw!$H:$H,Raw!$A:$A,$B$4,Raw!$G:$G,Month!CQ$5,Raw!#REF!,Month!$A40),IF($C40="Provider",SUMIFS(Raw!$H:$H,Raw!$A:$A,$B$4,Raw!$G:$G,Month!CQ$5,Raw!$C:$C,Month!$A40),SUMIFS(Raw!$H:$H,Raw!$A:$A,$B$4,Raw!$G:$G,Month!CQ$5,Raw!$E:$E,Month!$A40))))</f>
        <v>269</v>
      </c>
      <c r="CR40" s="58">
        <f>IF($B40="","",IF($C40="Region",SUMIFS(Raw!$H:$H,Raw!$A:$A,$B$4,Raw!$G:$G,Month!CR$5,Raw!#REF!,Month!$A40),IF($C40="Provider",SUMIFS(Raw!$H:$H,Raw!$A:$A,$B$4,Raw!$G:$G,Month!CR$5,Raw!$C:$C,Month!$A40),SUMIFS(Raw!$H:$H,Raw!$A:$A,$B$4,Raw!$G:$G,Month!CR$5,Raw!$E:$E,Month!$A40))))</f>
        <v>204</v>
      </c>
      <c r="CS40" s="58">
        <f>IF($B40="","",IF($C40="Region",SUMIFS(Raw!$H:$H,Raw!$A:$A,$B$4,Raw!$G:$G,Month!CS$5,Raw!#REF!,Month!$A40),IF($C40="Provider",SUMIFS(Raw!$H:$H,Raw!$A:$A,$B$4,Raw!$G:$G,Month!CS$5,Raw!$C:$C,Month!$A40),SUMIFS(Raw!$H:$H,Raw!$A:$A,$B$4,Raw!$G:$G,Month!CS$5,Raw!$E:$E,Month!$A40))))</f>
        <v>38</v>
      </c>
      <c r="CT40" s="58">
        <f>IF($B40="","",IF($C40="Region",SUMIFS(Raw!$H:$H,Raw!$A:$A,$B$4,Raw!$G:$G,Month!CT$5,Raw!#REF!,Month!$A40),IF($C40="Provider",SUMIFS(Raw!$H:$H,Raw!$A:$A,$B$4,Raw!$G:$G,Month!CT$5,Raw!$C:$C,Month!$A40),SUMIFS(Raw!$H:$H,Raw!$A:$A,$B$4,Raw!$G:$G,Month!CT$5,Raw!$E:$E,Month!$A40))))</f>
        <v>33</v>
      </c>
      <c r="CU40" s="58">
        <f>IF($B40="","",IF($C40="Region",SUMIFS(Raw!$H:$H,Raw!$A:$A,$B$4,Raw!$G:$G,Month!CU$5,Raw!#REF!,Month!$A40),IF($C40="Provider",SUMIFS(Raw!$H:$H,Raw!$A:$A,$B$4,Raw!$G:$G,Month!CU$5,Raw!$C:$C,Month!$A40),SUMIFS(Raw!$H:$H,Raw!$A:$A,$B$4,Raw!$G:$G,Month!CU$5,Raw!$E:$E,Month!$A40))))</f>
        <v>0</v>
      </c>
      <c r="CV40" s="58">
        <f>IF($B40="","",IF($C40="Region",SUMIFS(Raw!$H:$H,Raw!$A:$A,$B$4,Raw!$G:$G,Month!CV$5,Raw!#REF!,Month!$A40),IF($C40="Provider",SUMIFS(Raw!$H:$H,Raw!$A:$A,$B$4,Raw!$G:$G,Month!CV$5,Raw!$C:$C,Month!$A40),SUMIFS(Raw!$H:$H,Raw!$A:$A,$B$4,Raw!$G:$G,Month!CV$5,Raw!$E:$E,Month!$A40))))</f>
        <v>0</v>
      </c>
      <c r="CW40" s="58">
        <f>IF($B40="","",IF($C40="Region",SUMIFS(Raw!$H:$H,Raw!$A:$A,$B$4,Raw!$G:$G,Month!CW$5,Raw!#REF!,Month!$A40),IF($C40="Provider",SUMIFS(Raw!$H:$H,Raw!$A:$A,$B$4,Raw!$G:$G,Month!CW$5,Raw!$C:$C,Month!$A40),SUMIFS(Raw!$H:$H,Raw!$A:$A,$B$4,Raw!$G:$G,Month!CW$5,Raw!$E:$E,Month!$A40))))</f>
        <v>0</v>
      </c>
      <c r="CX40" s="58">
        <f>IF($B40="","",IF($C40="Region",SUMIFS(Raw!$H:$H,Raw!$A:$A,$B$4,Raw!$G:$G,Month!CX$5,Raw!#REF!,Month!$A40),IF($C40="Provider",SUMIFS(Raw!$H:$H,Raw!$A:$A,$B$4,Raw!$G:$G,Month!CX$5,Raw!$C:$C,Month!$A40),SUMIFS(Raw!$H:$H,Raw!$A:$A,$B$4,Raw!$G:$G,Month!CX$5,Raw!$E:$E,Month!$A40))))</f>
        <v>0</v>
      </c>
      <c r="CY40" s="58">
        <f>IF($B40="","",IF($C40="Region",SUMIFS(Raw!$H:$H,Raw!$A:$A,$B$4,Raw!$G:$G,Month!CY$5,Raw!#REF!,Month!$A40),IF($C40="Provider",SUMIFS(Raw!$H:$H,Raw!$A:$A,$B$4,Raw!$G:$G,Month!CY$5,Raw!$C:$C,Month!$A40),SUMIFS(Raw!$H:$H,Raw!$A:$A,$B$4,Raw!$G:$G,Month!CY$5,Raw!$E:$E,Month!$A40))))</f>
        <v>0</v>
      </c>
      <c r="CZ40" s="58">
        <f>IF($B40="","",IF($C40="Region",SUMIFS(Raw!$H:$H,Raw!$A:$A,$B$4,Raw!$G:$G,Month!CZ$5,Raw!#REF!,Month!$A40),IF($C40="Provider",SUMIFS(Raw!$H:$H,Raw!$A:$A,$B$4,Raw!$G:$G,Month!CZ$5,Raw!$C:$C,Month!$A40),SUMIFS(Raw!$H:$H,Raw!$A:$A,$B$4,Raw!$G:$G,Month!CZ$5,Raw!$E:$E,Month!$A40))))</f>
        <v>0</v>
      </c>
      <c r="DA40" s="58">
        <f>IF($B40="","",IF($C40="Region",SUMIFS(Raw!$H:$H,Raw!$A:$A,$B$4,Raw!$G:$G,Month!DA$5,Raw!#REF!,Month!$A40),IF($C40="Provider",SUMIFS(Raw!$H:$H,Raw!$A:$A,$B$4,Raw!$G:$G,Month!DA$5,Raw!$C:$C,Month!$A40),SUMIFS(Raw!$H:$H,Raw!$A:$A,$B$4,Raw!$G:$G,Month!DA$5,Raw!$E:$E,Month!$A40))))</f>
        <v>0</v>
      </c>
      <c r="DB40" s="58">
        <f>IF($B40="","",IF($C40="Region",SUMIFS(Raw!$H:$H,Raw!$A:$A,$B$4,Raw!$G:$G,Month!DB$5,Raw!#REF!,Month!$A40),IF($C40="Provider",SUMIFS(Raw!$H:$H,Raw!$A:$A,$B$4,Raw!$G:$G,Month!DB$5,Raw!$C:$C,Month!$A40),SUMIFS(Raw!$H:$H,Raw!$A:$A,$B$4,Raw!$G:$G,Month!DB$5,Raw!$E:$E,Month!$A40))))</f>
        <v>0</v>
      </c>
      <c r="DC40" s="58">
        <f>IF($B40="","",IF($C40="Region",SUMIFS(Raw!$H:$H,Raw!$A:$A,$B$4,Raw!$G:$G,Month!DC$5,Raw!#REF!,Month!$A40),IF($C40="Provider",SUMIFS(Raw!$H:$H,Raw!$A:$A,$B$4,Raw!$G:$G,Month!DC$5,Raw!$C:$C,Month!$A40),SUMIFS(Raw!$H:$H,Raw!$A:$A,$B$4,Raw!$G:$G,Month!DC$5,Raw!$E:$E,Month!$A40))))</f>
        <v>0</v>
      </c>
      <c r="DD40" s="58">
        <f>IF($B40="","",IF($C40="Region",SUMIFS(Raw!$H:$H,Raw!$A:$A,$B$4,Raw!$G:$G,Month!DD$5,Raw!#REF!,Month!$A40),IF($C40="Provider",SUMIFS(Raw!$H:$H,Raw!$A:$A,$B$4,Raw!$G:$G,Month!DD$5,Raw!$C:$C,Month!$A40),SUMIFS(Raw!$H:$H,Raw!$A:$A,$B$4,Raw!$G:$G,Month!DD$5,Raw!$E:$E,Month!$A40))))</f>
        <v>0</v>
      </c>
      <c r="DE40" s="58">
        <f>IF($B40="","",IF($C40="Region",SUMIFS(Raw!$H:$H,Raw!$A:$A,$B$4,Raw!$G:$G,Month!DE$5,Raw!#REF!,Month!$A40),IF($C40="Provider",SUMIFS(Raw!$H:$H,Raw!$A:$A,$B$4,Raw!$G:$G,Month!DE$5,Raw!$C:$C,Month!$A40),SUMIFS(Raw!$H:$H,Raw!$A:$A,$B$4,Raw!$G:$G,Month!DE$5,Raw!$E:$E,Month!$A40))))</f>
        <v>0</v>
      </c>
      <c r="DF40" s="58">
        <f>IF($B40="","",IF($C40="Region",SUMIFS(Raw!$H:$H,Raw!$A:$A,$B$4,Raw!$G:$G,Month!DF$5,Raw!#REF!,Month!$A40),IF($C40="Provider",SUMIFS(Raw!$H:$H,Raw!$A:$A,$B$4,Raw!$G:$G,Month!DF$5,Raw!$C:$C,Month!$A40),SUMIFS(Raw!$H:$H,Raw!$A:$A,$B$4,Raw!$G:$G,Month!DF$5,Raw!$E:$E,Month!$A40))))</f>
        <v>0</v>
      </c>
      <c r="DG40" s="58">
        <f>IF($B40="","",IF($C40="Region",SUMIFS(Raw!$H:$H,Raw!$A:$A,$B$4,Raw!$G:$G,Month!DG$5,Raw!#REF!,Month!$A40),IF($C40="Provider",SUMIFS(Raw!$H:$H,Raw!$A:$A,$B$4,Raw!$G:$G,Month!DG$5,Raw!$C:$C,Month!$A40),SUMIFS(Raw!$H:$H,Raw!$A:$A,$B$4,Raw!$G:$G,Month!DG$5,Raw!$E:$E,Month!$A40))))</f>
        <v>0</v>
      </c>
      <c r="DH40" s="58">
        <f>IF($B40="","",IF($C40="Region",SUMIFS(Raw!$H:$H,Raw!$A:$A,$B$4,Raw!$G:$G,Month!DH$5,Raw!#REF!,Month!$A40),IF($C40="Provider",SUMIFS(Raw!$H:$H,Raw!$A:$A,$B$4,Raw!$G:$G,Month!DH$5,Raw!$C:$C,Month!$A40),SUMIFS(Raw!$H:$H,Raw!$A:$A,$B$4,Raw!$G:$G,Month!DH$5,Raw!$E:$E,Month!$A40))))</f>
        <v>0</v>
      </c>
      <c r="DI40" s="58">
        <f>IF($B40="","",IF($C40="Region",SUMIFS(Raw!$H:$H,Raw!$A:$A,$B$4,Raw!$G:$G,Month!DI$5,Raw!#REF!,Month!$A40),IF($C40="Provider",SUMIFS(Raw!$H:$H,Raw!$A:$A,$B$4,Raw!$G:$G,Month!DI$5,Raw!$C:$C,Month!$A40),SUMIFS(Raw!$H:$H,Raw!$A:$A,$B$4,Raw!$G:$G,Month!DI$5,Raw!$E:$E,Month!$A40))))</f>
        <v>0</v>
      </c>
      <c r="DJ40" s="58">
        <f>IF($B40="","",IF($C40="Region",SUMIFS(Raw!$H:$H,Raw!$A:$A,$B$4,Raw!$G:$G,Month!DJ$5,Raw!#REF!,Month!$A40),IF($C40="Provider",SUMIFS(Raw!$H:$H,Raw!$A:$A,$B$4,Raw!$G:$G,Month!DJ$5,Raw!$C:$C,Month!$A40),SUMIFS(Raw!$H:$H,Raw!$A:$A,$B$4,Raw!$G:$G,Month!DJ$5,Raw!$E:$E,Month!$A40))))</f>
        <v>0</v>
      </c>
      <c r="DK40" s="58">
        <f>IF($B40="","",IF($C40="Region",SUMIFS(Raw!$H:$H,Raw!$A:$A,$B$4,Raw!$G:$G,Month!DK$5,Raw!#REF!,Month!$A40),IF($C40="Provider",SUMIFS(Raw!$H:$H,Raw!$A:$A,$B$4,Raw!$G:$G,Month!DK$5,Raw!$C:$C,Month!$A40),SUMIFS(Raw!$H:$H,Raw!$A:$A,$B$4,Raw!$G:$G,Month!DK$5,Raw!$E:$E,Month!$A40))))</f>
        <v>0</v>
      </c>
      <c r="DL40" s="58">
        <f>IF($B40="","",IF($C40="Region",SUMIFS(Raw!$H:$H,Raw!$A:$A,$B$4,Raw!$G:$G,Month!DL$5,Raw!#REF!,Month!$A40),IF($C40="Provider",SUMIFS(Raw!$H:$H,Raw!$A:$A,$B$4,Raw!$G:$G,Month!DL$5,Raw!$C:$C,Month!$A40),SUMIFS(Raw!$H:$H,Raw!$A:$A,$B$4,Raw!$G:$G,Month!DL$5,Raw!$E:$E,Month!$A40))))</f>
        <v>0</v>
      </c>
      <c r="DM40" s="58">
        <f>IF($B40="","",IF($C40="Region",SUMIFS(Raw!$H:$H,Raw!$A:$A,$B$4,Raw!$G:$G,Month!DM$5,Raw!#REF!,Month!$A40),IF($C40="Provider",SUMIFS(Raw!$H:$H,Raw!$A:$A,$B$4,Raw!$G:$G,Month!DM$5,Raw!$C:$C,Month!$A40),SUMIFS(Raw!$H:$H,Raw!$A:$A,$B$4,Raw!$G:$G,Month!DM$5,Raw!$E:$E,Month!$A40))))</f>
        <v>0</v>
      </c>
      <c r="DN40" s="58">
        <f>IF($B40="","",IF($C40="Region",SUMIFS(Raw!$H:$H,Raw!$A:$A,$B$4,Raw!$G:$G,Month!DN$5,Raw!#REF!,Month!$A40),IF($C40="Provider",SUMIFS(Raw!$H:$H,Raw!$A:$A,$B$4,Raw!$G:$G,Month!DN$5,Raw!$C:$C,Month!$A40),SUMIFS(Raw!$H:$H,Raw!$A:$A,$B$4,Raw!$G:$G,Month!DN$5,Raw!$E:$E,Month!$A40))))</f>
        <v>0</v>
      </c>
    </row>
    <row r="41" spans="1:118" ht="14.5" x14ac:dyDescent="0.25">
      <c r="A41" s="5" t="str">
        <f>IF(Refs!A35="","",Refs!A35)</f>
        <v>111AI7</v>
      </c>
      <c r="B41" s="23" t="str">
        <f>IF(Refs!B35="","",Refs!B35)</f>
        <v>Yorkshire and Humber (NECS)</v>
      </c>
      <c r="C41" s="13" t="str">
        <f>IF(Refs!D35="","",Refs!D35)</f>
        <v>Area</v>
      </c>
      <c r="D41" s="58">
        <f>IF($B41="","",IF($C41="Region",SUMIFS(Raw!$H:$H,Raw!$A:$A,$B$4,Raw!$G:$G,Month!D$5,Raw!#REF!,Month!$A41),IF($C41="Provider",SUMIFS(Raw!$H:$H,Raw!$A:$A,$B$4,Raw!$G:$G,Month!D$5,Raw!$C:$C,Month!$A41),SUMIFS(Raw!$H:$H,Raw!$A:$A,$B$4,Raw!$G:$G,Month!D$5,Raw!$E:$E,Month!$A41))))</f>
        <v>211110</v>
      </c>
      <c r="E41" s="58">
        <f>IF($B41="","",IF($C41="Region",SUMIFS(Raw!$H:$H,Raw!$A:$A,$B$4,Raw!$G:$G,Month!E$5,Raw!#REF!,Month!$A41),IF($C41="Provider",SUMIFS(Raw!$H:$H,Raw!$A:$A,$B$4,Raw!$G:$G,Month!E$5,Raw!$C:$C,Month!$A41),SUMIFS(Raw!$H:$H,Raw!$A:$A,$B$4,Raw!$G:$G,Month!E$5,Raw!$E:$E,Month!$A41))))</f>
        <v>10429</v>
      </c>
      <c r="F41" s="58">
        <f>IF($B41="","",IF($C41="Region",SUMIFS(Raw!$H:$H,Raw!$A:$A,$B$4,Raw!$G:$G,Month!F$5,Raw!#REF!,Month!$A41),IF($C41="Provider",SUMIFS(Raw!$H:$H,Raw!$A:$A,$B$4,Raw!$G:$G,Month!F$5,Raw!$C:$C,Month!$A41),SUMIFS(Raw!$H:$H,Raw!$A:$A,$B$4,Raw!$G:$G,Month!F$5,Raw!$E:$E,Month!$A41))))</f>
        <v>184229</v>
      </c>
      <c r="G41" s="58">
        <f>IF($B41="","",IF($C41="Region",SUMIFS(Raw!$H:$H,Raw!$A:$A,$B$4,Raw!$G:$G,Month!G$5,Raw!#REF!,Month!$A41),IF($C41="Provider",SUMIFS(Raw!$H:$H,Raw!$A:$A,$B$4,Raw!$G:$G,Month!G$5,Raw!$C:$C,Month!$A41),SUMIFS(Raw!$H:$H,Raw!$A:$A,$B$4,Raw!$G:$G,Month!G$5,Raw!$E:$E,Month!$A41))))</f>
        <v>125</v>
      </c>
      <c r="H41" s="58">
        <f>IF($B41="","",IF($C41="Region",SUMIFS(Raw!$H:$H,Raw!$A:$A,$B$4,Raw!$G:$G,Month!H$5,Raw!#REF!,Month!$A41),IF($C41="Provider",SUMIFS(Raw!$H:$H,Raw!$A:$A,$B$4,Raw!$G:$G,Month!H$5,Raw!$C:$C,Month!$A41),SUMIFS(Raw!$H:$H,Raw!$A:$A,$B$4,Raw!$G:$G,Month!H$5,Raw!$E:$E,Month!$A41))))</f>
        <v>2713</v>
      </c>
      <c r="I41" s="58">
        <f>IF($B41="","",IF($C41="Region",SUMIFS(Raw!$H:$H,Raw!$A:$A,$B$4,Raw!$G:$G,Month!I$5,Raw!#REF!,Month!$A41),IF($C41="Provider",SUMIFS(Raw!$H:$H,Raw!$A:$A,$B$4,Raw!$G:$G,Month!I$5,Raw!$C:$C,Month!$A41),SUMIFS(Raw!$H:$H,Raw!$A:$A,$B$4,Raw!$G:$G,Month!I$5,Raw!$E:$E,Month!$A41))))</f>
        <v>2012</v>
      </c>
      <c r="J41" s="58">
        <f>IF($B41="","",IF($C41="Region",SUMIFS(Raw!$H:$H,Raw!$A:$A,$B$4,Raw!$G:$G,Month!J$5,Raw!#REF!,Month!$A41),IF($C41="Provider",SUMIFS(Raw!$H:$H,Raw!$A:$A,$B$4,Raw!$G:$G,Month!J$5,Raw!$C:$C,Month!$A41),SUMIFS(Raw!$H:$H,Raw!$A:$A,$B$4,Raw!$G:$G,Month!J$5,Raw!$E:$E,Month!$A41))))</f>
        <v>105102</v>
      </c>
      <c r="K41" s="58">
        <f>IF($B41="","",IF($C41="Region",SUMIFS(Raw!$H:$H,Raw!$A:$A,$B$4,Raw!$G:$G,Month!K$5,Raw!#REF!,Month!$A41),IF($C41="Provider",SUMIFS(Raw!$H:$H,Raw!$A:$A,$B$4,Raw!$G:$G,Month!K$5,Raw!$C:$C,Month!$A41),SUMIFS(Raw!$H:$H,Raw!$A:$A,$B$4,Raw!$G:$G,Month!K$5,Raw!$E:$E,Month!$A41))))</f>
        <v>26881</v>
      </c>
      <c r="L41" s="58">
        <f>IF($B41="","",IF($C41="Region",SUMIFS(Raw!$H:$H,Raw!$A:$A,$B$4,Raw!$G:$G,Month!L$5,Raw!#REF!,Month!$A41),IF($C41="Provider",SUMIFS(Raw!$H:$H,Raw!$A:$A,$B$4,Raw!$G:$G,Month!L$5,Raw!$C:$C,Month!$A41),SUMIFS(Raw!$H:$H,Raw!$A:$A,$B$4,Raw!$G:$G,Month!L$5,Raw!$E:$E,Month!$A41))))</f>
        <v>4245</v>
      </c>
      <c r="M41" s="58">
        <f>IF($B41="","",IF($C41="Region",SUMIFS(Raw!$H:$H,Raw!$A:$A,$B$4,Raw!$G:$G,Month!M$5,Raw!#REF!,Month!$A41),IF($C41="Provider",SUMIFS(Raw!$H:$H,Raw!$A:$A,$B$4,Raw!$G:$G,Month!M$5,Raw!$C:$C,Month!$A41),SUMIFS(Raw!$H:$H,Raw!$A:$A,$B$4,Raw!$G:$G,Month!M$5,Raw!$E:$E,Month!$A41))))</f>
        <v>7122</v>
      </c>
      <c r="N41" s="58">
        <f>IF($B41="","",IF($C41="Region",SUMIFS(Raw!$H:$H,Raw!$A:$A,$B$4,Raw!$G:$G,Month!N$5,Raw!#REF!,Month!$A41),IF($C41="Provider",SUMIFS(Raw!$H:$H,Raw!$A:$A,$B$4,Raw!$G:$G,Month!N$5,Raw!$C:$C,Month!$A41),SUMIFS(Raw!$H:$H,Raw!$A:$A,$B$4,Raw!$G:$G,Month!N$5,Raw!$E:$E,Month!$A41))))</f>
        <v>15514</v>
      </c>
      <c r="O41" s="58">
        <f>IF($B41="","",IF($C41="Region",SUMIFS(Raw!$H:$H,Raw!$A:$A,$B$4,Raw!$G:$G,Month!O$5,Raw!#REF!,Month!$A41),IF($C41="Provider",SUMIFS(Raw!$H:$H,Raw!$A:$A,$B$4,Raw!$G:$G,Month!O$5,Raw!$C:$C,Month!$A41),SUMIFS(Raw!$H:$H,Raw!$A:$A,$B$4,Raw!$G:$G,Month!O$5,Raw!$E:$E,Month!$A41))))</f>
        <v>53094287</v>
      </c>
      <c r="P41" s="58">
        <f>IF($B41="","",IF($C41="Region",SUMIFS(Raw!$H:$H,Raw!$A:$A,$B$4,Raw!$G:$G,Month!P$5,Raw!#REF!,Month!$A41),IF($C41="Provider",SUMIFS(Raw!$H:$H,Raw!$A:$A,$B$4,Raw!$G:$G,Month!P$5,Raw!$C:$C,Month!$A41),SUMIFS(Raw!$H:$H,Raw!$A:$A,$B$4,Raw!$G:$G,Month!P$5,Raw!$E:$E,Month!$A41))))</f>
        <v>470</v>
      </c>
      <c r="Q41" s="58">
        <f>IF($B41="","",IF($C41="Region",SUMIFS(Raw!$H:$H,Raw!$A:$A,$B$4,Raw!$G:$G,Month!Q$5,Raw!#REF!,Month!$A41),IF($C41="Provider",SUMIFS(Raw!$H:$H,Raw!$A:$A,$B$4,Raw!$G:$G,Month!Q$5,Raw!$C:$C,Month!$A41),SUMIFS(Raw!$H:$H,Raw!$A:$A,$B$4,Raw!$G:$G,Month!Q$5,Raw!$E:$E,Month!$A41))))</f>
        <v>688</v>
      </c>
      <c r="R41" s="58">
        <f>IF($B41="","",IF($C41="Region",SUMIFS(Raw!$H:$H,Raw!$A:$A,$B$4,Raw!$G:$G,Month!R$5,Raw!#REF!,Month!$A41),IF($C41="Provider",SUMIFS(Raw!$H:$H,Raw!$A:$A,$B$4,Raw!$G:$G,Month!R$5,Raw!$C:$C,Month!$A41),SUMIFS(Raw!$H:$H,Raw!$A:$A,$B$4,Raw!$G:$G,Month!R$5,Raw!$E:$E,Month!$A41))))</f>
        <v>11204352</v>
      </c>
      <c r="S41" s="58">
        <f>IF($B41="","",IF($C41="Region",SUMIFS(Raw!$H:$H,Raw!$A:$A,$B$4,Raw!$G:$G,Month!S$5,Raw!#REF!,Month!$A41),IF($C41="Provider",SUMIFS(Raw!$H:$H,Raw!$A:$A,$B$4,Raw!$G:$G,Month!S$5,Raw!$C:$C,Month!$A41),SUMIFS(Raw!$H:$H,Raw!$A:$A,$B$4,Raw!$G:$G,Month!S$5,Raw!$E:$E,Month!$A41))))</f>
        <v>31119</v>
      </c>
      <c r="T41" s="58">
        <f>IF($B41="","",IF($C41="Region",SUMIFS(Raw!$H:$H,Raw!$A:$A,$B$4,Raw!$G:$G,Month!T$5,Raw!#REF!,Month!$A41),IF($C41="Provider",SUMIFS(Raw!$H:$H,Raw!$A:$A,$B$4,Raw!$G:$G,Month!T$5,Raw!$C:$C,Month!$A41),SUMIFS(Raw!$H:$H,Raw!$A:$A,$B$4,Raw!$G:$G,Month!T$5,Raw!$E:$E,Month!$A41))))</f>
        <v>100039560</v>
      </c>
      <c r="U41" s="58">
        <f>IF($B41="","",IF($C41="Region",SUMIFS(Raw!$H:$H,Raw!$A:$A,$B$4,Raw!$G:$G,Month!U$5,Raw!#REF!,Month!$A41),IF($C41="Provider",SUMIFS(Raw!$H:$H,Raw!$A:$A,$B$4,Raw!$G:$G,Month!U$5,Raw!$C:$C,Month!$A41),SUMIFS(Raw!$H:$H,Raw!$A:$A,$B$4,Raw!$G:$G,Month!U$5,Raw!$E:$E,Month!$A41))))</f>
        <v>172610</v>
      </c>
      <c r="V41" s="58">
        <f>IF($B41="","",IF($C41="Region",SUMIFS(Raw!$H:$H,Raw!$A:$A,$B$4,Raw!$G:$G,Month!V$5,Raw!#REF!,Month!$A41),IF($C41="Provider",SUMIFS(Raw!$H:$H,Raw!$A:$A,$B$4,Raw!$G:$G,Month!V$5,Raw!$C:$C,Month!$A41),SUMIFS(Raw!$H:$H,Raw!$A:$A,$B$4,Raw!$G:$G,Month!V$5,Raw!$E:$E,Month!$A41))))</f>
        <v>10349</v>
      </c>
      <c r="W41" s="58">
        <f>IF($B41="","",IF($C41="Region",SUMIFS(Raw!$H:$H,Raw!$A:$A,$B$4,Raw!$G:$G,Month!W$5,Raw!#REF!,Month!$A41),IF($C41="Provider",SUMIFS(Raw!$H:$H,Raw!$A:$A,$B$4,Raw!$G:$G,Month!W$5,Raw!$C:$C,Month!$A41),SUMIFS(Raw!$H:$H,Raw!$A:$A,$B$4,Raw!$G:$G,Month!W$5,Raw!$E:$E,Month!$A41))))</f>
        <v>115408</v>
      </c>
      <c r="X41" s="58">
        <f>IF($B41="","",IF($C41="Region",SUMIFS(Raw!$H:$H,Raw!$A:$A,$B$4,Raw!$G:$G,Month!X$5,Raw!#REF!,Month!$A41),IF($C41="Provider",SUMIFS(Raw!$H:$H,Raw!$A:$A,$B$4,Raw!$G:$G,Month!X$5,Raw!$C:$C,Month!$A41),SUMIFS(Raw!$H:$H,Raw!$A:$A,$B$4,Raw!$G:$G,Month!X$5,Raw!$E:$E,Month!$A41))))</f>
        <v>37164</v>
      </c>
      <c r="Y41" s="58">
        <f>IF($B41="","",IF($C41="Region",SUMIFS(Raw!$H:$H,Raw!$A:$A,$B$4,Raw!$G:$G,Month!Y$5,Raw!#REF!,Month!$A41),IF($C41="Provider",SUMIFS(Raw!$H:$H,Raw!$A:$A,$B$4,Raw!$G:$G,Month!Y$5,Raw!$C:$C,Month!$A41),SUMIFS(Raw!$H:$H,Raw!$A:$A,$B$4,Raw!$G:$G,Month!Y$5,Raw!$E:$E,Month!$A41))))</f>
        <v>9689</v>
      </c>
      <c r="Z41" s="58">
        <f>IF($B41="","",IF($C41="Region",SUMIFS(Raw!$H:$H,Raw!$A:$A,$B$4,Raw!$G:$G,Month!Z$5,Raw!#REF!,Month!$A41),IF($C41="Provider",SUMIFS(Raw!$H:$H,Raw!$A:$A,$B$4,Raw!$G:$G,Month!Z$5,Raw!$C:$C,Month!$A41),SUMIFS(Raw!$H:$H,Raw!$A:$A,$B$4,Raw!$G:$G,Month!Z$5,Raw!$E:$E,Month!$A41))))</f>
        <v>0</v>
      </c>
      <c r="AA41" s="58">
        <f>IF($B41="","",IF($C41="Region",SUMIFS(Raw!$H:$H,Raw!$A:$A,$B$4,Raw!$G:$G,Month!AA$5,Raw!#REF!,Month!$A41),IF($C41="Provider",SUMIFS(Raw!$H:$H,Raw!$A:$A,$B$4,Raw!$G:$G,Month!AA$5,Raw!$C:$C,Month!$A41),SUMIFS(Raw!$H:$H,Raw!$A:$A,$B$4,Raw!$G:$G,Month!AA$5,Raw!$E:$E,Month!$A41))))</f>
        <v>84898</v>
      </c>
      <c r="AB41" s="58">
        <f>IF($B41="","",IF($C41="Region",SUMIFS(Raw!$H:$H,Raw!$A:$A,$B$4,Raw!$G:$G,Month!AB$5,Raw!#REF!,Month!$A41),IF($C41="Provider",SUMIFS(Raw!$H:$H,Raw!$A:$A,$B$4,Raw!$G:$G,Month!AB$5,Raw!$C:$C,Month!$A41),SUMIFS(Raw!$H:$H,Raw!$A:$A,$B$4,Raw!$G:$G,Month!AB$5,Raw!$E:$E,Month!$A41))))</f>
        <v>940</v>
      </c>
      <c r="AC41" s="58">
        <f>IF($B41="","",IF($C41="Region",SUMIFS(Raw!$H:$H,Raw!$A:$A,$B$4,Raw!$G:$G,Month!AC$5,Raw!#REF!,Month!$A41),IF($C41="Provider",SUMIFS(Raw!$H:$H,Raw!$A:$A,$B$4,Raw!$G:$G,Month!AC$5,Raw!$C:$C,Month!$A41),SUMIFS(Raw!$H:$H,Raw!$A:$A,$B$4,Raw!$G:$G,Month!AC$5,Raw!$E:$E,Month!$A41))))</f>
        <v>102</v>
      </c>
      <c r="AD41" s="58">
        <f>IF($B41="","",IF($C41="Region",SUMIFS(Raw!$H:$H,Raw!$A:$A,$B$4,Raw!$G:$G,Month!AD$5,Raw!#REF!,Month!$A41),IF($C41="Provider",SUMIFS(Raw!$H:$H,Raw!$A:$A,$B$4,Raw!$G:$G,Month!AD$5,Raw!$C:$C,Month!$A41),SUMIFS(Raw!$H:$H,Raw!$A:$A,$B$4,Raw!$G:$G,Month!AD$5,Raw!$E:$E,Month!$A41))))</f>
        <v>0</v>
      </c>
      <c r="AE41" s="58">
        <f>IF($B41="","",IF($C41="Region",SUMIFS(Raw!$H:$H,Raw!$A:$A,$B$4,Raw!$G:$G,Month!AE$5,Raw!#REF!,Month!$A41),IF($C41="Provider",SUMIFS(Raw!$H:$H,Raw!$A:$A,$B$4,Raw!$G:$G,Month!AE$5,Raw!$C:$C,Month!$A41),SUMIFS(Raw!$H:$H,Raw!$A:$A,$B$4,Raw!$G:$G,Month!AE$5,Raw!$E:$E,Month!$A41))))</f>
        <v>21654</v>
      </c>
      <c r="AF41" s="58">
        <f>IF($B41="","",IF($C41="Region",SUMIFS(Raw!$H:$H,Raw!$A:$A,$B$4,Raw!$G:$G,Month!AF$5,Raw!#REF!,Month!$A41),IF($C41="Provider",SUMIFS(Raw!$H:$H,Raw!$A:$A,$B$4,Raw!$G:$G,Month!AF$5,Raw!$C:$C,Month!$A41),SUMIFS(Raw!$H:$H,Raw!$A:$A,$B$4,Raw!$G:$G,Month!AF$5,Raw!$E:$E,Month!$A41))))</f>
        <v>3351</v>
      </c>
      <c r="AG41" s="58">
        <f>IF($B41="","",IF($C41="Region",SUMIFS(Raw!$H:$H,Raw!$A:$A,$B$4,Raw!$G:$G,Month!AG$5,Raw!#REF!,Month!$A41),IF($C41="Provider",SUMIFS(Raw!$H:$H,Raw!$A:$A,$B$4,Raw!$G:$G,Month!AG$5,Raw!$C:$C,Month!$A41),SUMIFS(Raw!$H:$H,Raw!$A:$A,$B$4,Raw!$G:$G,Month!AG$5,Raw!$E:$E,Month!$A41))))</f>
        <v>8443</v>
      </c>
      <c r="AH41" s="58">
        <f>IF($B41="","",IF($C41="Region",SUMIFS(Raw!$H:$H,Raw!$A:$A,$B$4,Raw!$G:$G,Month!AH$5,Raw!#REF!,Month!$A41),IF($C41="Provider",SUMIFS(Raw!$H:$H,Raw!$A:$A,$B$4,Raw!$G:$G,Month!AH$5,Raw!$C:$C,Month!$A41),SUMIFS(Raw!$H:$H,Raw!$A:$A,$B$4,Raw!$G:$G,Month!AH$5,Raw!$E:$E,Month!$A41))))</f>
        <v>662</v>
      </c>
      <c r="AI41" s="58">
        <f>IF($B41="","",IF($C41="Region",SUMIFS(Raw!$H:$H,Raw!$A:$A,$B$4,Raw!$G:$G,Month!AI$5,Raw!#REF!,Month!$A41),IF($C41="Provider",SUMIFS(Raw!$H:$H,Raw!$A:$A,$B$4,Raw!$G:$G,Month!AI$5,Raw!$C:$C,Month!$A41),SUMIFS(Raw!$H:$H,Raw!$A:$A,$B$4,Raw!$G:$G,Month!AI$5,Raw!$E:$E,Month!$A41))))</f>
        <v>49746</v>
      </c>
      <c r="AJ41" s="58">
        <f>IF($B41="","",IF($C41="Region",SUMIFS(Raw!$H:$H,Raw!$A:$A,$B$4,Raw!$G:$G,Month!AJ$5,Raw!#REF!,Month!$A41),IF($C41="Provider",SUMIFS(Raw!$H:$H,Raw!$A:$A,$B$4,Raw!$G:$G,Month!AJ$5,Raw!$C:$C,Month!$A41),SUMIFS(Raw!$H:$H,Raw!$A:$A,$B$4,Raw!$G:$G,Month!AJ$5,Raw!$E:$E,Month!$A41))))</f>
        <v>2461</v>
      </c>
      <c r="AK41" s="58">
        <f>IF($B41="","",IF($C41="Region",SUMIFS(Raw!$H:$H,Raw!$A:$A,$B$4,Raw!$G:$G,Month!AK$5,Raw!#REF!,Month!$A41),IF($C41="Provider",SUMIFS(Raw!$H:$H,Raw!$A:$A,$B$4,Raw!$G:$G,Month!AK$5,Raw!$C:$C,Month!$A41),SUMIFS(Raw!$H:$H,Raw!$A:$A,$B$4,Raw!$G:$G,Month!AK$5,Raw!$E:$E,Month!$A41))))</f>
        <v>0</v>
      </c>
      <c r="AL41" s="58">
        <f>IF($B41="","",IF($C41="Region",SUMIFS(Raw!$H:$H,Raw!$A:$A,$B$4,Raw!$G:$G,Month!AL$5,Raw!#REF!,Month!$A41),IF($C41="Provider",SUMIFS(Raw!$H:$H,Raw!$A:$A,$B$4,Raw!$G:$G,Month!AL$5,Raw!$C:$C,Month!$A41),SUMIFS(Raw!$H:$H,Raw!$A:$A,$B$4,Raw!$G:$G,Month!AL$5,Raw!$E:$E,Month!$A41))))</f>
        <v>0</v>
      </c>
      <c r="AM41" s="58">
        <f>IF($B41="","",IF($C41="Region",SUMIFS(Raw!$H:$H,Raw!$A:$A,$B$4,Raw!$G:$G,Month!AM$5,Raw!#REF!,Month!$A41),IF($C41="Provider",SUMIFS(Raw!$H:$H,Raw!$A:$A,$B$4,Raw!$G:$G,Month!AM$5,Raw!$C:$C,Month!$A41),SUMIFS(Raw!$H:$H,Raw!$A:$A,$B$4,Raw!$G:$G,Month!AM$5,Raw!$E:$E,Month!$A41))))</f>
        <v>21224</v>
      </c>
      <c r="AN41" s="58">
        <f>IF($B41="","",IF($C41="Region",SUMIFS(Raw!$H:$H,Raw!$A:$A,$B$4,Raw!$G:$G,Month!AN$5,Raw!#REF!,Month!$A41),IF($C41="Provider",SUMIFS(Raw!$H:$H,Raw!$A:$A,$B$4,Raw!$G:$G,Month!AN$5,Raw!$C:$C,Month!$A41),SUMIFS(Raw!$H:$H,Raw!$A:$A,$B$4,Raw!$G:$G,Month!AN$5,Raw!$E:$E,Month!$A41))))</f>
        <v>6305</v>
      </c>
      <c r="AO41" s="58">
        <f>IF($B41="","",IF($C41="Region",SUMIFS(Raw!$H:$H,Raw!$A:$A,$B$4,Raw!$G:$G,Month!AO$5,Raw!#REF!,Month!$A41),IF($C41="Provider",SUMIFS(Raw!$H:$H,Raw!$A:$A,$B$4,Raw!$G:$G,Month!AO$5,Raw!$C:$C,Month!$A41),SUMIFS(Raw!$H:$H,Raw!$A:$A,$B$4,Raw!$G:$G,Month!AO$5,Raw!$E:$E,Month!$A41))))</f>
        <v>4356</v>
      </c>
      <c r="AP41" s="58">
        <f>IF($B41="","",IF($C41="Region",SUMIFS(Raw!$H:$H,Raw!$A:$A,$B$4,Raw!$G:$G,Month!AP$5,Raw!#REF!,Month!$A41),IF($C41="Provider",SUMIFS(Raw!$H:$H,Raw!$A:$A,$B$4,Raw!$G:$G,Month!AP$5,Raw!$C:$C,Month!$A41),SUMIFS(Raw!$H:$H,Raw!$A:$A,$B$4,Raw!$G:$G,Month!AP$5,Raw!$E:$E,Month!$A41))))</f>
        <v>80</v>
      </c>
      <c r="AQ41" s="58">
        <f>IF($B41="","",IF($C41="Region",SUMIFS(Raw!$H:$H,Raw!$A:$A,$B$4,Raw!$G:$G,Month!AQ$5,Raw!#REF!,Month!$A41),IF($C41="Provider",SUMIFS(Raw!$H:$H,Raw!$A:$A,$B$4,Raw!$G:$G,Month!AQ$5,Raw!$C:$C,Month!$A41),SUMIFS(Raw!$H:$H,Raw!$A:$A,$B$4,Raw!$G:$G,Month!AQ$5,Raw!$E:$E,Month!$A41))))</f>
        <v>4117</v>
      </c>
      <c r="AR41" s="58">
        <f>IF($B41="","",IF($C41="Region",SUMIFS(Raw!$H:$H,Raw!$A:$A,$B$4,Raw!$G:$G,Month!AR$5,Raw!#REF!,Month!$A41),IF($C41="Provider",SUMIFS(Raw!$H:$H,Raw!$A:$A,$B$4,Raw!$G:$G,Month!AR$5,Raw!$C:$C,Month!$A41),SUMIFS(Raw!$H:$H,Raw!$A:$A,$B$4,Raw!$G:$G,Month!AR$5,Raw!$E:$E,Month!$A41))))</f>
        <v>2665</v>
      </c>
      <c r="AS41" s="58">
        <f>IF($B41="","",IF($C41="Region",SUMIFS(Raw!$H:$H,Raw!$A:$A,$B$4,Raw!$G:$G,Month!AS$5,Raw!#REF!,Month!$A41),IF($C41="Provider",SUMIFS(Raw!$H:$H,Raw!$A:$A,$B$4,Raw!$G:$G,Month!AS$5,Raw!$C:$C,Month!$A41),SUMIFS(Raw!$H:$H,Raw!$A:$A,$B$4,Raw!$G:$G,Month!AS$5,Raw!$E:$E,Month!$A41))))</f>
        <v>0</v>
      </c>
      <c r="AT41" s="58">
        <f>IF($B41="","",IF($C41="Region",SUMIFS(Raw!$H:$H,Raw!$A:$A,$B$4,Raw!$G:$G,Month!AT$5,Raw!#REF!,Month!$A41),IF($C41="Provider",SUMIFS(Raw!$H:$H,Raw!$A:$A,$B$4,Raw!$G:$G,Month!AT$5,Raw!$C:$C,Month!$A41),SUMIFS(Raw!$H:$H,Raw!$A:$A,$B$4,Raw!$G:$G,Month!AT$5,Raw!$E:$E,Month!$A41))))</f>
        <v>168027</v>
      </c>
      <c r="AU41" s="58">
        <f>IF($B41="","",IF($C41="Region",SUMIFS(Raw!$H:$H,Raw!$A:$A,$B$4,Raw!$G:$G,Month!AU$5,Raw!#REF!,Month!$A41),IF($C41="Provider",SUMIFS(Raw!$H:$H,Raw!$A:$A,$B$4,Raw!$G:$G,Month!AU$5,Raw!$C:$C,Month!$A41),SUMIFS(Raw!$H:$H,Raw!$A:$A,$B$4,Raw!$G:$G,Month!AU$5,Raw!$E:$E,Month!$A41))))</f>
        <v>16889</v>
      </c>
      <c r="AV41" s="58">
        <f>IF($B41="","",IF($C41="Region",SUMIFS(Raw!$H:$H,Raw!$A:$A,$B$4,Raw!$G:$G,Month!AV$5,Raw!#REF!,Month!$A41),IF($C41="Provider",SUMIFS(Raw!$H:$H,Raw!$A:$A,$B$4,Raw!$G:$G,Month!AV$5,Raw!$C:$C,Month!$A41),SUMIFS(Raw!$H:$H,Raw!$A:$A,$B$4,Raw!$G:$G,Month!AV$5,Raw!$E:$E,Month!$A41))))</f>
        <v>22152</v>
      </c>
      <c r="AW41" s="58">
        <f>IF($B41="","",IF($C41="Region",SUMIFS(Raw!$H:$H,Raw!$A:$A,$B$4,Raw!$G:$G,Month!AW$5,Raw!#REF!,Month!$A41),IF($C41="Provider",SUMIFS(Raw!$H:$H,Raw!$A:$A,$B$4,Raw!$G:$G,Month!AW$5,Raw!$C:$C,Month!$A41),SUMIFS(Raw!$H:$H,Raw!$A:$A,$B$4,Raw!$G:$G,Month!AW$5,Raw!$E:$E,Month!$A41))))</f>
        <v>17912</v>
      </c>
      <c r="AX41" s="58">
        <f>IF($B41="","",IF($C41="Region",SUMIFS(Raw!$H:$H,Raw!$A:$A,$B$4,Raw!$G:$G,Month!AX$5,Raw!#REF!,Month!$A41),IF($C41="Provider",SUMIFS(Raw!$H:$H,Raw!$A:$A,$B$4,Raw!$G:$G,Month!AX$5,Raw!$C:$C,Month!$A41),SUMIFS(Raw!$H:$H,Raw!$A:$A,$B$4,Raw!$G:$G,Month!AX$5,Raw!$E:$E,Month!$A41))))</f>
        <v>2</v>
      </c>
      <c r="AY41" s="58">
        <f>IF($B41="","",IF($C41="Region",SUMIFS(Raw!$H:$H,Raw!$A:$A,$B$4,Raw!$G:$G,Month!AY$5,Raw!#REF!,Month!$A41),IF($C41="Provider",SUMIFS(Raw!$H:$H,Raw!$A:$A,$B$4,Raw!$G:$G,Month!AY$5,Raw!$C:$C,Month!$A41),SUMIFS(Raw!$H:$H,Raw!$A:$A,$B$4,Raw!$G:$G,Month!AY$5,Raw!$E:$E,Month!$A41))))</f>
        <v>50960</v>
      </c>
      <c r="AZ41" s="58">
        <f>IF($B41="","",IF($C41="Region",SUMIFS(Raw!$H:$H,Raw!$A:$A,$B$4,Raw!$G:$G,Month!AZ$5,Raw!#REF!,Month!$A41),IF($C41="Provider",SUMIFS(Raw!$H:$H,Raw!$A:$A,$B$4,Raw!$G:$G,Month!AZ$5,Raw!$C:$C,Month!$A41),SUMIFS(Raw!$H:$H,Raw!$A:$A,$B$4,Raw!$G:$G,Month!AZ$5,Raw!$E:$E,Month!$A41))))</f>
        <v>76</v>
      </c>
      <c r="BA41" s="58">
        <f>IF($B41="","",IF($C41="Region",SUMIFS(Raw!$H:$H,Raw!$A:$A,$B$4,Raw!$G:$G,Month!BA$5,Raw!#REF!,Month!$A41),IF($C41="Provider",SUMIFS(Raw!$H:$H,Raw!$A:$A,$B$4,Raw!$G:$G,Month!BA$5,Raw!$C:$C,Month!$A41),SUMIFS(Raw!$H:$H,Raw!$A:$A,$B$4,Raw!$G:$G,Month!BA$5,Raw!$E:$E,Month!$A41))))</f>
        <v>23812</v>
      </c>
      <c r="BB41" s="58">
        <f>IF($B41="","",IF($C41="Region",SUMIFS(Raw!$H:$H,Raw!$A:$A,$B$4,Raw!$G:$G,Month!BB$5,Raw!#REF!,Month!$A41),IF($C41="Provider",SUMIFS(Raw!$H:$H,Raw!$A:$A,$B$4,Raw!$G:$G,Month!BB$5,Raw!$C:$C,Month!$A41),SUMIFS(Raw!$H:$H,Raw!$A:$A,$B$4,Raw!$G:$G,Month!BB$5,Raw!$E:$E,Month!$A41))))</f>
        <v>1336</v>
      </c>
      <c r="BC41" s="58">
        <f>IF($B41="","",IF($C41="Region",SUMIFS(Raw!$H:$H,Raw!$A:$A,$B$4,Raw!$G:$G,Month!BC$5,Raw!#REF!,Month!$A41),IF($C41="Provider",SUMIFS(Raw!$H:$H,Raw!$A:$A,$B$4,Raw!$G:$G,Month!BC$5,Raw!$C:$C,Month!$A41),SUMIFS(Raw!$H:$H,Raw!$A:$A,$B$4,Raw!$G:$G,Month!BC$5,Raw!$E:$E,Month!$A41))))</f>
        <v>8127</v>
      </c>
      <c r="BD41" s="58">
        <f>IF($B41="","",IF($C41="Region",SUMIFS(Raw!$H:$H,Raw!$A:$A,$B$4,Raw!$G:$G,Month!BD$5,Raw!#REF!,Month!$A41),IF($C41="Provider",SUMIFS(Raw!$H:$H,Raw!$A:$A,$B$4,Raw!$G:$G,Month!BD$5,Raw!$C:$C,Month!$A41),SUMIFS(Raw!$H:$H,Raw!$A:$A,$B$4,Raw!$G:$G,Month!BD$5,Raw!$E:$E,Month!$A41))))</f>
        <v>456</v>
      </c>
      <c r="BE41" s="58">
        <f>IF($B41="","",IF($C41="Region",SUMIFS(Raw!$H:$H,Raw!$A:$A,$B$4,Raw!$G:$G,Month!BE$5,Raw!#REF!,Month!$A41),IF($C41="Provider",SUMIFS(Raw!$H:$H,Raw!$A:$A,$B$4,Raw!$G:$G,Month!BE$5,Raw!$C:$C,Month!$A41),SUMIFS(Raw!$H:$H,Raw!$A:$A,$B$4,Raw!$G:$G,Month!BE$5,Raw!$E:$E,Month!$A41))))</f>
        <v>5806</v>
      </c>
      <c r="BF41" s="58">
        <f>IF($B41="","",IF($C41="Region",SUMIFS(Raw!$H:$H,Raw!$A:$A,$B$4,Raw!$G:$G,Month!BF$5,Raw!#REF!,Month!$A41),IF($C41="Provider",SUMIFS(Raw!$H:$H,Raw!$A:$A,$B$4,Raw!$G:$G,Month!BF$5,Raw!$C:$C,Month!$A41),SUMIFS(Raw!$H:$H,Raw!$A:$A,$B$4,Raw!$G:$G,Month!BF$5,Raw!$E:$E,Month!$A41))))</f>
        <v>2839</v>
      </c>
      <c r="BG41" s="58">
        <f>IF($B41="","",IF($C41="Region",SUMIFS(Raw!$H:$H,Raw!$A:$A,$B$4,Raw!$G:$G,Month!BG$5,Raw!#REF!,Month!$A41),IF($C41="Provider",SUMIFS(Raw!$H:$H,Raw!$A:$A,$B$4,Raw!$G:$G,Month!BG$5,Raw!$C:$C,Month!$A41),SUMIFS(Raw!$H:$H,Raw!$A:$A,$B$4,Raw!$G:$G,Month!BG$5,Raw!$E:$E,Month!$A41))))</f>
        <v>9293</v>
      </c>
      <c r="BH41" s="58">
        <f>IF($B41="","",IF($C41="Region",SUMIFS(Raw!$H:$H,Raw!$A:$A,$B$4,Raw!$G:$G,Month!BH$5,Raw!#REF!,Month!$A41),IF($C41="Provider",SUMIFS(Raw!$H:$H,Raw!$A:$A,$B$4,Raw!$G:$G,Month!BH$5,Raw!$C:$C,Month!$A41),SUMIFS(Raw!$H:$H,Raw!$A:$A,$B$4,Raw!$G:$G,Month!BH$5,Raw!$E:$E,Month!$A41))))</f>
        <v>4066</v>
      </c>
      <c r="BI41" s="58">
        <f>IF($B41="","",IF($C41="Region",SUMIFS(Raw!$H:$H,Raw!$A:$A,$B$4,Raw!$G:$G,Month!BI$5,Raw!#REF!,Month!$A41),IF($C41="Provider",SUMIFS(Raw!$H:$H,Raw!$A:$A,$B$4,Raw!$G:$G,Month!BI$5,Raw!$C:$C,Month!$A41),SUMIFS(Raw!$H:$H,Raw!$A:$A,$B$4,Raw!$G:$G,Month!BI$5,Raw!$E:$E,Month!$A41))))</f>
        <v>25663</v>
      </c>
      <c r="BJ41" s="58">
        <f>IF($B41="","",IF($C41="Region",SUMIFS(Raw!$H:$H,Raw!$A:$A,$B$4,Raw!$G:$G,Month!BJ$5,Raw!#REF!,Month!$A41),IF($C41="Provider",SUMIFS(Raw!$H:$H,Raw!$A:$A,$B$4,Raw!$G:$G,Month!BJ$5,Raw!$C:$C,Month!$A41),SUMIFS(Raw!$H:$H,Raw!$A:$A,$B$4,Raw!$G:$G,Month!BJ$5,Raw!$E:$E,Month!$A41))))</f>
        <v>11314</v>
      </c>
      <c r="BK41" s="58">
        <f>IF($B41="","",IF($C41="Region",SUMIFS(Raw!$H:$H,Raw!$A:$A,$B$4,Raw!$G:$G,Month!BK$5,Raw!#REF!,Month!$A41),IF($C41="Provider",SUMIFS(Raw!$H:$H,Raw!$A:$A,$B$4,Raw!$G:$G,Month!BK$5,Raw!$C:$C,Month!$A41),SUMIFS(Raw!$H:$H,Raw!$A:$A,$B$4,Raw!$G:$G,Month!BK$5,Raw!$E:$E,Month!$A41))))</f>
        <v>11196</v>
      </c>
      <c r="BL41" s="58">
        <f>IF($B41="","",IF($C41="Region",SUMIFS(Raw!$H:$H,Raw!$A:$A,$B$4,Raw!$G:$G,Month!BL$5,Raw!#REF!,Month!$A41),IF($C41="Provider",SUMIFS(Raw!$H:$H,Raw!$A:$A,$B$4,Raw!$G:$G,Month!BL$5,Raw!$C:$C,Month!$A41),SUMIFS(Raw!$H:$H,Raw!$A:$A,$B$4,Raw!$G:$G,Month!BL$5,Raw!$E:$E,Month!$A41))))</f>
        <v>10359</v>
      </c>
      <c r="BM41" s="58">
        <f>IF($B41="","",IF($C41="Region",SUMIFS(Raw!$H:$H,Raw!$A:$A,$B$4,Raw!$G:$G,Month!BM$5,Raw!#REF!,Month!$A41),IF($C41="Provider",SUMIFS(Raw!$H:$H,Raw!$A:$A,$B$4,Raw!$G:$G,Month!BM$5,Raw!$C:$C,Month!$A41),SUMIFS(Raw!$H:$H,Raw!$A:$A,$B$4,Raw!$G:$G,Month!BM$5,Raw!$E:$E,Month!$A41))))</f>
        <v>285</v>
      </c>
      <c r="BN41" s="58">
        <f>IF($B41="","",IF($C41="Region",SUMIFS(Raw!$H:$H,Raw!$A:$A,$B$4,Raw!$G:$G,Month!BN$5,Raw!#REF!,Month!$A41),IF($C41="Provider",SUMIFS(Raw!$H:$H,Raw!$A:$A,$B$4,Raw!$G:$G,Month!BN$5,Raw!$C:$C,Month!$A41),SUMIFS(Raw!$H:$H,Raw!$A:$A,$B$4,Raw!$G:$G,Month!BN$5,Raw!$E:$E,Month!$A41))))</f>
        <v>2927</v>
      </c>
      <c r="BO41" s="58">
        <f>IF($B41="","",IF($C41="Region",SUMIFS(Raw!$H:$H,Raw!$A:$A,$B$4,Raw!$G:$G,Month!BO$5,Raw!#REF!,Month!$A41),IF($C41="Provider",SUMIFS(Raw!$H:$H,Raw!$A:$A,$B$4,Raw!$G:$G,Month!BO$5,Raw!$C:$C,Month!$A41),SUMIFS(Raw!$H:$H,Raw!$A:$A,$B$4,Raw!$G:$G,Month!BO$5,Raw!$E:$E,Month!$A41))))</f>
        <v>2076</v>
      </c>
      <c r="BP41" s="58">
        <f>IF($B41="","",IF($C41="Region",SUMIFS(Raw!$H:$H,Raw!$A:$A,$B$4,Raw!$G:$G,Month!BP$5,Raw!#REF!,Month!$A41),IF($C41="Provider",SUMIFS(Raw!$H:$H,Raw!$A:$A,$B$4,Raw!$G:$G,Month!BP$5,Raw!$C:$C,Month!$A41),SUMIFS(Raw!$H:$H,Raw!$A:$A,$B$4,Raw!$G:$G,Month!BP$5,Raw!$E:$E,Month!$A41))))</f>
        <v>5781715</v>
      </c>
      <c r="BQ41" s="58">
        <f>IF($B41="","",IF($C41="Region",SUMIFS(Raw!$H:$H,Raw!$A:$A,$B$4,Raw!$G:$G,Month!BQ$5,Raw!#REF!,Month!$A41),IF($C41="Provider",SUMIFS(Raw!$H:$H,Raw!$A:$A,$B$4,Raw!$G:$G,Month!BQ$5,Raw!$C:$C,Month!$A41),SUMIFS(Raw!$H:$H,Raw!$A:$A,$B$4,Raw!$G:$G,Month!BQ$5,Raw!$E:$E,Month!$A41))))</f>
        <v>16493</v>
      </c>
      <c r="BR41" s="58">
        <f>IF($B41="","",IF($C41="Region",SUMIFS(Raw!$H:$H,Raw!$A:$A,$B$4,Raw!$G:$G,Month!BR$5,Raw!#REF!,Month!$A41),IF($C41="Provider",SUMIFS(Raw!$H:$H,Raw!$A:$A,$B$4,Raw!$G:$G,Month!BR$5,Raw!$C:$C,Month!$A41),SUMIFS(Raw!$H:$H,Raw!$A:$A,$B$4,Raw!$G:$G,Month!BR$5,Raw!$E:$E,Month!$A41))))</f>
        <v>6855</v>
      </c>
      <c r="BS41" s="58">
        <f>IF($B41="","",IF($C41="Region",SUMIFS(Raw!$H:$H,Raw!$A:$A,$B$4,Raw!$G:$G,Month!BS$5,Raw!#REF!,Month!$A41),IF($C41="Provider",SUMIFS(Raw!$H:$H,Raw!$A:$A,$B$4,Raw!$G:$G,Month!BS$5,Raw!$C:$C,Month!$A41),SUMIFS(Raw!$H:$H,Raw!$A:$A,$B$4,Raw!$G:$G,Month!BS$5,Raw!$E:$E,Month!$A41))))</f>
        <v>427</v>
      </c>
      <c r="BT41" s="58">
        <f>IF($B41="","",IF($C41="Region",SUMIFS(Raw!$H:$H,Raw!$A:$A,$B$4,Raw!$G:$G,Month!BT$5,Raw!#REF!,Month!$A41),IF($C41="Provider",SUMIFS(Raw!$H:$H,Raw!$A:$A,$B$4,Raw!$G:$G,Month!BT$5,Raw!$C:$C,Month!$A41),SUMIFS(Raw!$H:$H,Raw!$A:$A,$B$4,Raw!$G:$G,Month!BT$5,Raw!$E:$E,Month!$A41))))</f>
        <v>2991</v>
      </c>
      <c r="BU41" s="58">
        <f>IF($B41="","",IF($C41="Region",SUMIFS(Raw!$H:$H,Raw!$A:$A,$B$4,Raw!$G:$G,Month!BU$5,Raw!#REF!,Month!$A41),IF($C41="Provider",SUMIFS(Raw!$H:$H,Raw!$A:$A,$B$4,Raw!$G:$G,Month!BU$5,Raw!$C:$C,Month!$A41),SUMIFS(Raw!$H:$H,Raw!$A:$A,$B$4,Raw!$G:$G,Month!BU$5,Raw!$E:$E,Month!$A41))))</f>
        <v>0</v>
      </c>
      <c r="BV41" s="58">
        <f>IF($B41="","",IF($C41="Region",SUMIFS(Raw!$H:$H,Raw!$A:$A,$B$4,Raw!$G:$G,Month!BV$5,Raw!#REF!,Month!$A41),IF($C41="Provider",SUMIFS(Raw!$H:$H,Raw!$A:$A,$B$4,Raw!$G:$G,Month!BV$5,Raw!$C:$C,Month!$A41),SUMIFS(Raw!$H:$H,Raw!$A:$A,$B$4,Raw!$G:$G,Month!BV$5,Raw!$E:$E,Month!$A41))))</f>
        <v>3807</v>
      </c>
      <c r="BW41" s="58">
        <f>IF($B41="","",IF($C41="Region",SUMIFS(Raw!$H:$H,Raw!$A:$A,$B$4,Raw!$G:$G,Month!BW$5,Raw!#REF!,Month!$A41),IF($C41="Provider",SUMIFS(Raw!$H:$H,Raw!$A:$A,$B$4,Raw!$G:$G,Month!BW$5,Raw!$C:$C,Month!$A41),SUMIFS(Raw!$H:$H,Raw!$A:$A,$B$4,Raw!$G:$G,Month!BW$5,Raw!$E:$E,Month!$A41))))</f>
        <v>118789</v>
      </c>
      <c r="BX41" s="58">
        <f>IF($B41="","",IF($C41="Region",SUMIFS(Raw!$H:$H,Raw!$A:$A,$B$4,Raw!$G:$G,Month!BX$5,Raw!#REF!,Month!$A41),IF($C41="Provider",SUMIFS(Raw!$H:$H,Raw!$A:$A,$B$4,Raw!$G:$G,Month!BX$5,Raw!$C:$C,Month!$A41),SUMIFS(Raw!$H:$H,Raw!$A:$A,$B$4,Raw!$G:$G,Month!BX$5,Raw!$E:$E,Month!$A41))))</f>
        <v>28</v>
      </c>
      <c r="BY41" s="58">
        <f>IF($B41="","",IF($C41="Region",SUMIFS(Raw!$H:$H,Raw!$A:$A,$B$4,Raw!$G:$G,Month!BY$5,Raw!#REF!,Month!$A41),IF($C41="Provider",SUMIFS(Raw!$H:$H,Raw!$A:$A,$B$4,Raw!$G:$G,Month!BY$5,Raw!$C:$C,Month!$A41),SUMIFS(Raw!$H:$H,Raw!$A:$A,$B$4,Raw!$G:$G,Month!BY$5,Raw!$E:$E,Month!$A41))))</f>
        <v>85973</v>
      </c>
      <c r="BZ41" s="58">
        <f>IF($B41="","",IF($C41="Region",SUMIFS(Raw!$H:$H,Raw!$A:$A,$B$4,Raw!$G:$G,Month!BZ$5,Raw!#REF!,Month!$A41),IF($C41="Provider",SUMIFS(Raw!$H:$H,Raw!$A:$A,$B$4,Raw!$G:$G,Month!BZ$5,Raw!$C:$C,Month!$A41),SUMIFS(Raw!$H:$H,Raw!$A:$A,$B$4,Raw!$G:$G,Month!BZ$5,Raw!$E:$E,Month!$A41))))</f>
        <v>16859</v>
      </c>
      <c r="CA41" s="58">
        <f>IF($B41="","",IF($C41="Region",SUMIFS(Raw!$H:$H,Raw!$A:$A,$B$4,Raw!$G:$G,Month!CA$5,Raw!#REF!,Month!$A41),IF($C41="Provider",SUMIFS(Raw!$H:$H,Raw!$A:$A,$B$4,Raw!$G:$G,Month!CA$5,Raw!$C:$C,Month!$A41),SUMIFS(Raw!$H:$H,Raw!$A:$A,$B$4,Raw!$G:$G,Month!CA$5,Raw!$E:$E,Month!$A41))))</f>
        <v>20802</v>
      </c>
      <c r="CB41" s="58">
        <f>IF($B41="","",IF($C41="Region",SUMIFS(Raw!$H:$H,Raw!$A:$A,$B$4,Raw!$G:$G,Month!CB$5,Raw!#REF!,Month!$A41),IF($C41="Provider",SUMIFS(Raw!$H:$H,Raw!$A:$A,$B$4,Raw!$G:$G,Month!CB$5,Raw!$C:$C,Month!$A41),SUMIFS(Raw!$H:$H,Raw!$A:$A,$B$4,Raw!$G:$G,Month!CB$5,Raw!$E:$E,Month!$A41))))</f>
        <v>7799</v>
      </c>
      <c r="CC41" s="58">
        <f>IF($B41="","",IF($C41="Region",SUMIFS(Raw!$H:$H,Raw!$A:$A,$B$4,Raw!$G:$G,Month!CC$5,Raw!#REF!,Month!$A41),IF($C41="Provider",SUMIFS(Raw!$H:$H,Raw!$A:$A,$B$4,Raw!$G:$G,Month!CC$5,Raw!$C:$C,Month!$A41),SUMIFS(Raw!$H:$H,Raw!$A:$A,$B$4,Raw!$G:$G,Month!CC$5,Raw!$E:$E,Month!$A41))))</f>
        <v>82648</v>
      </c>
      <c r="CD41" s="58">
        <f>IF($B41="","",IF($C41="Region",SUMIFS(Raw!$H:$H,Raw!$A:$A,$B$4,Raw!$G:$G,Month!CD$5,Raw!#REF!,Month!$A41),IF($C41="Provider",SUMIFS(Raw!$H:$H,Raw!$A:$A,$B$4,Raw!$G:$G,Month!CD$5,Raw!$C:$C,Month!$A41),SUMIFS(Raw!$H:$H,Raw!$A:$A,$B$4,Raw!$G:$G,Month!CD$5,Raw!$E:$E,Month!$A41))))</f>
        <v>43085</v>
      </c>
      <c r="CE41" s="58">
        <f>IF($B41="","",IF($C41="Region",SUMIFS(Raw!$H:$H,Raw!$A:$A,$B$4,Raw!$G:$G,Month!CE$5,Raw!#REF!,Month!$A41),IF($C41="Provider",SUMIFS(Raw!$H:$H,Raw!$A:$A,$B$4,Raw!$G:$G,Month!CE$5,Raw!$C:$C,Month!$A41),SUMIFS(Raw!$H:$H,Raw!$A:$A,$B$4,Raw!$G:$G,Month!CE$5,Raw!$E:$E,Month!$A41))))</f>
        <v>2085</v>
      </c>
      <c r="CF41" s="58">
        <f>IF($B41="","",IF($C41="Region",SUMIFS(Raw!$H:$H,Raw!$A:$A,$B$4,Raw!$G:$G,Month!CF$5,Raw!#REF!,Month!$A41),IF($C41="Provider",SUMIFS(Raw!$H:$H,Raw!$A:$A,$B$4,Raw!$G:$G,Month!CF$5,Raw!$C:$C,Month!$A41),SUMIFS(Raw!$H:$H,Raw!$A:$A,$B$4,Raw!$G:$G,Month!CF$5,Raw!$E:$E,Month!$A41))))</f>
        <v>444</v>
      </c>
      <c r="CG41" s="58">
        <f>IF($B41="","",IF($C41="Region",SUMIFS(Raw!$H:$H,Raw!$A:$A,$B$4,Raw!$G:$G,Month!CG$5,Raw!#REF!,Month!$A41),IF($C41="Provider",SUMIFS(Raw!$H:$H,Raw!$A:$A,$B$4,Raw!$G:$G,Month!CG$5,Raw!$C:$C,Month!$A41),SUMIFS(Raw!$H:$H,Raw!$A:$A,$B$4,Raw!$G:$G,Month!CG$5,Raw!$E:$E,Month!$A41))))</f>
        <v>18089</v>
      </c>
      <c r="CH41" s="58">
        <f>IF($B41="","",IF($C41="Region",SUMIFS(Raw!$H:$H,Raw!$A:$A,$B$4,Raw!$G:$G,Month!CH$5,Raw!#REF!,Month!$A41),IF($C41="Provider",SUMIFS(Raw!$H:$H,Raw!$A:$A,$B$4,Raw!$G:$G,Month!CH$5,Raw!$C:$C,Month!$A41),SUMIFS(Raw!$H:$H,Raw!$A:$A,$B$4,Raw!$G:$G,Month!CH$5,Raw!$E:$E,Month!$A41))))</f>
        <v>7248</v>
      </c>
      <c r="CI41" s="58">
        <f>IF($B41="","",IF($C41="Region",SUMIFS(Raw!$H:$H,Raw!$A:$A,$B$4,Raw!$G:$G,Month!CI$5,Raw!#REF!,Month!$A41),IF($C41="Provider",SUMIFS(Raw!$H:$H,Raw!$A:$A,$B$4,Raw!$G:$G,Month!CI$5,Raw!$C:$C,Month!$A41),SUMIFS(Raw!$H:$H,Raw!$A:$A,$B$4,Raw!$G:$G,Month!CI$5,Raw!$E:$E,Month!$A41))))</f>
        <v>0</v>
      </c>
      <c r="CJ41" s="58">
        <f>IF($B41="","",IF($C41="Region",SUMIFS(Raw!$H:$H,Raw!$A:$A,$B$4,Raw!$G:$G,Month!CJ$5,Raw!#REF!,Month!$A41),IF($C41="Provider",SUMIFS(Raw!$H:$H,Raw!$A:$A,$B$4,Raw!$G:$G,Month!CJ$5,Raw!$C:$C,Month!$A41),SUMIFS(Raw!$H:$H,Raw!$A:$A,$B$4,Raw!$G:$G,Month!CJ$5,Raw!$E:$E,Month!$A41))))</f>
        <v>0</v>
      </c>
      <c r="CK41" s="58">
        <f>IF($B41="","",IF($C41="Region",SUMIFS(Raw!$H:$H,Raw!$A:$A,$B$4,Raw!$G:$G,Month!CK$5,Raw!#REF!,Month!$A41),IF($C41="Provider",SUMIFS(Raw!$H:$H,Raw!$A:$A,$B$4,Raw!$G:$G,Month!CK$5,Raw!$C:$C,Month!$A41),SUMIFS(Raw!$H:$H,Raw!$A:$A,$B$4,Raw!$G:$G,Month!CK$5,Raw!$E:$E,Month!$A41))))</f>
        <v>0</v>
      </c>
      <c r="CL41" s="58">
        <f>IF($B41="","",IF($C41="Region",SUMIFS(Raw!$H:$H,Raw!$A:$A,$B$4,Raw!$G:$G,Month!CL$5,Raw!#REF!,Month!$A41),IF($C41="Provider",SUMIFS(Raw!$H:$H,Raw!$A:$A,$B$4,Raw!$G:$G,Month!CL$5,Raw!$C:$C,Month!$A41),SUMIFS(Raw!$H:$H,Raw!$A:$A,$B$4,Raw!$G:$G,Month!CL$5,Raw!$E:$E,Month!$A41))))</f>
        <v>0</v>
      </c>
      <c r="CM41" s="58">
        <f>IF($B41="","",IF($C41="Region",SUMIFS(Raw!$H:$H,Raw!$A:$A,$B$4,Raw!$G:$G,Month!CM$5,Raw!#REF!,Month!$A41),IF($C41="Provider",SUMIFS(Raw!$H:$H,Raw!$A:$A,$B$4,Raw!$G:$G,Month!CM$5,Raw!$C:$C,Month!$A41),SUMIFS(Raw!$H:$H,Raw!$A:$A,$B$4,Raw!$G:$G,Month!CM$5,Raw!$E:$E,Month!$A41))))</f>
        <v>8068</v>
      </c>
      <c r="CN41" s="58">
        <f>IF($B41="","",IF($C41="Region",SUMIFS(Raw!$H:$H,Raw!$A:$A,$B$4,Raw!$G:$G,Month!CN$5,Raw!#REF!,Month!$A41),IF($C41="Provider",SUMIFS(Raw!$H:$H,Raw!$A:$A,$B$4,Raw!$G:$G,Month!CN$5,Raw!$C:$C,Month!$A41),SUMIFS(Raw!$H:$H,Raw!$A:$A,$B$4,Raw!$G:$G,Month!CN$5,Raw!$E:$E,Month!$A41))))</f>
        <v>4384</v>
      </c>
      <c r="CO41" s="58">
        <f>IF($B41="","",IF($C41="Region",SUMIFS(Raw!$H:$H,Raw!$A:$A,$B$4,Raw!$G:$G,Month!CO$5,Raw!#REF!,Month!$A41),IF($C41="Provider",SUMIFS(Raw!$H:$H,Raw!$A:$A,$B$4,Raw!$G:$G,Month!CO$5,Raw!$C:$C,Month!$A41),SUMIFS(Raw!$H:$H,Raw!$A:$A,$B$4,Raw!$G:$G,Month!CO$5,Raw!$E:$E,Month!$A41))))</f>
        <v>0</v>
      </c>
      <c r="CP41" s="58">
        <f>IF($B41="","",IF($C41="Region",SUMIFS(Raw!$H:$H,Raw!$A:$A,$B$4,Raw!$G:$G,Month!CP$5,Raw!#REF!,Month!$A41),IF($C41="Provider",SUMIFS(Raw!$H:$H,Raw!$A:$A,$B$4,Raw!$G:$G,Month!CP$5,Raw!$C:$C,Month!$A41),SUMIFS(Raw!$H:$H,Raw!$A:$A,$B$4,Raw!$G:$G,Month!CP$5,Raw!$E:$E,Month!$A41))))</f>
        <v>5705</v>
      </c>
      <c r="CQ41" s="58">
        <f>IF($B41="","",IF($C41="Region",SUMIFS(Raw!$H:$H,Raw!$A:$A,$B$4,Raw!$G:$G,Month!CQ$5,Raw!#REF!,Month!$A41),IF($C41="Provider",SUMIFS(Raw!$H:$H,Raw!$A:$A,$B$4,Raw!$G:$G,Month!CQ$5,Raw!$C:$C,Month!$A41),SUMIFS(Raw!$H:$H,Raw!$A:$A,$B$4,Raw!$G:$G,Month!CQ$5,Raw!$E:$E,Month!$A41))))</f>
        <v>0</v>
      </c>
      <c r="CR41" s="58">
        <f>IF($B41="","",IF($C41="Region",SUMIFS(Raw!$H:$H,Raw!$A:$A,$B$4,Raw!$G:$G,Month!CR$5,Raw!#REF!,Month!$A41),IF($C41="Provider",SUMIFS(Raw!$H:$H,Raw!$A:$A,$B$4,Raw!$G:$G,Month!CR$5,Raw!$C:$C,Month!$A41),SUMIFS(Raw!$H:$H,Raw!$A:$A,$B$4,Raw!$G:$G,Month!CR$5,Raw!$E:$E,Month!$A41))))</f>
        <v>401</v>
      </c>
      <c r="CS41" s="58">
        <f>IF($B41="","",IF($C41="Region",SUMIFS(Raw!$H:$H,Raw!$A:$A,$B$4,Raw!$G:$G,Month!CS$5,Raw!#REF!,Month!$A41),IF($C41="Provider",SUMIFS(Raw!$H:$H,Raw!$A:$A,$B$4,Raw!$G:$G,Month!CS$5,Raw!$C:$C,Month!$A41),SUMIFS(Raw!$H:$H,Raw!$A:$A,$B$4,Raw!$G:$G,Month!CS$5,Raw!$E:$E,Month!$A41))))</f>
        <v>2100</v>
      </c>
      <c r="CT41" s="58">
        <f>IF($B41="","",IF($C41="Region",SUMIFS(Raw!$H:$H,Raw!$A:$A,$B$4,Raw!$G:$G,Month!CT$5,Raw!#REF!,Month!$A41),IF($C41="Provider",SUMIFS(Raw!$H:$H,Raw!$A:$A,$B$4,Raw!$G:$G,Month!CT$5,Raw!$C:$C,Month!$A41),SUMIFS(Raw!$H:$H,Raw!$A:$A,$B$4,Raw!$G:$G,Month!CT$5,Raw!$E:$E,Month!$A41))))</f>
        <v>1805</v>
      </c>
      <c r="CU41" s="58">
        <f>IF($B41="","",IF($C41="Region",SUMIFS(Raw!$H:$H,Raw!$A:$A,$B$4,Raw!$G:$G,Month!CU$5,Raw!#REF!,Month!$A41),IF($C41="Provider",SUMIFS(Raw!$H:$H,Raw!$A:$A,$B$4,Raw!$G:$G,Month!CU$5,Raw!$C:$C,Month!$A41),SUMIFS(Raw!$H:$H,Raw!$A:$A,$B$4,Raw!$G:$G,Month!CU$5,Raw!$E:$E,Month!$A41))))</f>
        <v>8150</v>
      </c>
      <c r="CV41" s="58">
        <f>IF($B41="","",IF($C41="Region",SUMIFS(Raw!$H:$H,Raw!$A:$A,$B$4,Raw!$G:$G,Month!CV$5,Raw!#REF!,Month!$A41),IF($C41="Provider",SUMIFS(Raw!$H:$H,Raw!$A:$A,$B$4,Raw!$G:$G,Month!CV$5,Raw!$C:$C,Month!$A41),SUMIFS(Raw!$H:$H,Raw!$A:$A,$B$4,Raw!$G:$G,Month!CV$5,Raw!$E:$E,Month!$A41))))</f>
        <v>5347</v>
      </c>
      <c r="CW41" s="58">
        <f>IF($B41="","",IF($C41="Region",SUMIFS(Raw!$H:$H,Raw!$A:$A,$B$4,Raw!$G:$G,Month!CW$5,Raw!#REF!,Month!$A41),IF($C41="Provider",SUMIFS(Raw!$H:$H,Raw!$A:$A,$B$4,Raw!$G:$G,Month!CW$5,Raw!$C:$C,Month!$A41),SUMIFS(Raw!$H:$H,Raw!$A:$A,$B$4,Raw!$G:$G,Month!CW$5,Raw!$E:$E,Month!$A41))))</f>
        <v>2385</v>
      </c>
      <c r="CX41" s="58">
        <f>IF($B41="","",IF($C41="Region",SUMIFS(Raw!$H:$H,Raw!$A:$A,$B$4,Raw!$G:$G,Month!CX$5,Raw!#REF!,Month!$A41),IF($C41="Provider",SUMIFS(Raw!$H:$H,Raw!$A:$A,$B$4,Raw!$G:$G,Month!CX$5,Raw!$C:$C,Month!$A41),SUMIFS(Raw!$H:$H,Raw!$A:$A,$B$4,Raw!$G:$G,Month!CX$5,Raw!$E:$E,Month!$A41))))</f>
        <v>2335</v>
      </c>
      <c r="CY41" s="58">
        <f>IF($B41="","",IF($C41="Region",SUMIFS(Raw!$H:$H,Raw!$A:$A,$B$4,Raw!$G:$G,Month!CY$5,Raw!#REF!,Month!$A41),IF($C41="Provider",SUMIFS(Raw!$H:$H,Raw!$A:$A,$B$4,Raw!$G:$G,Month!CY$5,Raw!$C:$C,Month!$A41),SUMIFS(Raw!$H:$H,Raw!$A:$A,$B$4,Raw!$G:$G,Month!CY$5,Raw!$E:$E,Month!$A41))))</f>
        <v>100</v>
      </c>
      <c r="CZ41" s="58">
        <f>IF($B41="","",IF($C41="Region",SUMIFS(Raw!$H:$H,Raw!$A:$A,$B$4,Raw!$G:$G,Month!CZ$5,Raw!#REF!,Month!$A41),IF($C41="Provider",SUMIFS(Raw!$H:$H,Raw!$A:$A,$B$4,Raw!$G:$G,Month!CZ$5,Raw!$C:$C,Month!$A41),SUMIFS(Raw!$H:$H,Raw!$A:$A,$B$4,Raw!$G:$G,Month!CZ$5,Raw!$E:$E,Month!$A41))))</f>
        <v>38</v>
      </c>
      <c r="DA41" s="58">
        <f>IF($B41="","",IF($C41="Region",SUMIFS(Raw!$H:$H,Raw!$A:$A,$B$4,Raw!$G:$G,Month!DA$5,Raw!#REF!,Month!$A41),IF($C41="Provider",SUMIFS(Raw!$H:$H,Raw!$A:$A,$B$4,Raw!$G:$G,Month!DA$5,Raw!$C:$C,Month!$A41),SUMIFS(Raw!$H:$H,Raw!$A:$A,$B$4,Raw!$G:$G,Month!DA$5,Raw!$E:$E,Month!$A41))))</f>
        <v>286</v>
      </c>
      <c r="DB41" s="58">
        <f>IF($B41="","",IF($C41="Region",SUMIFS(Raw!$H:$H,Raw!$A:$A,$B$4,Raw!$G:$G,Month!DB$5,Raw!#REF!,Month!$A41),IF($C41="Provider",SUMIFS(Raw!$H:$H,Raw!$A:$A,$B$4,Raw!$G:$G,Month!DB$5,Raw!$C:$C,Month!$A41),SUMIFS(Raw!$H:$H,Raw!$A:$A,$B$4,Raw!$G:$G,Month!DB$5,Raw!$E:$E,Month!$A41))))</f>
        <v>149</v>
      </c>
      <c r="DC41" s="58">
        <f>IF($B41="","",IF($C41="Region",SUMIFS(Raw!$H:$H,Raw!$A:$A,$B$4,Raw!$G:$G,Month!DC$5,Raw!#REF!,Month!$A41),IF($C41="Provider",SUMIFS(Raw!$H:$H,Raw!$A:$A,$B$4,Raw!$G:$G,Month!DC$5,Raw!$C:$C,Month!$A41),SUMIFS(Raw!$H:$H,Raw!$A:$A,$B$4,Raw!$G:$G,Month!DC$5,Raw!$E:$E,Month!$A41))))</f>
        <v>10</v>
      </c>
      <c r="DD41" s="58">
        <f>IF($B41="","",IF($C41="Region",SUMIFS(Raw!$H:$H,Raw!$A:$A,$B$4,Raw!$G:$G,Month!DD$5,Raw!#REF!,Month!$A41),IF($C41="Provider",SUMIFS(Raw!$H:$H,Raw!$A:$A,$B$4,Raw!$G:$G,Month!DD$5,Raw!$C:$C,Month!$A41),SUMIFS(Raw!$H:$H,Raw!$A:$A,$B$4,Raw!$G:$G,Month!DD$5,Raw!$E:$E,Month!$A41))))</f>
        <v>2</v>
      </c>
      <c r="DE41" s="58">
        <f>IF($B41="","",IF($C41="Region",SUMIFS(Raw!$H:$H,Raw!$A:$A,$B$4,Raw!$G:$G,Month!DE$5,Raw!#REF!,Month!$A41),IF($C41="Provider",SUMIFS(Raw!$H:$H,Raw!$A:$A,$B$4,Raw!$G:$G,Month!DE$5,Raw!$C:$C,Month!$A41),SUMIFS(Raw!$H:$H,Raw!$A:$A,$B$4,Raw!$G:$G,Month!DE$5,Raw!$E:$E,Month!$A41))))</f>
        <v>71</v>
      </c>
      <c r="DF41" s="58">
        <f>IF($B41="","",IF($C41="Region",SUMIFS(Raw!$H:$H,Raw!$A:$A,$B$4,Raw!$G:$G,Month!DF$5,Raw!#REF!,Month!$A41),IF($C41="Provider",SUMIFS(Raw!$H:$H,Raw!$A:$A,$B$4,Raw!$G:$G,Month!DF$5,Raw!$C:$C,Month!$A41),SUMIFS(Raw!$H:$H,Raw!$A:$A,$B$4,Raw!$G:$G,Month!DF$5,Raw!$E:$E,Month!$A41))))</f>
        <v>30</v>
      </c>
      <c r="DG41" s="58">
        <f>IF($B41="","",IF($C41="Region",SUMIFS(Raw!$H:$H,Raw!$A:$A,$B$4,Raw!$G:$G,Month!DG$5,Raw!#REF!,Month!$A41),IF($C41="Provider",SUMIFS(Raw!$H:$H,Raw!$A:$A,$B$4,Raw!$G:$G,Month!DG$5,Raw!$C:$C,Month!$A41),SUMIFS(Raw!$H:$H,Raw!$A:$A,$B$4,Raw!$G:$G,Month!DG$5,Raw!$E:$E,Month!$A41))))</f>
        <v>0</v>
      </c>
      <c r="DH41" s="58">
        <f>IF($B41="","",IF($C41="Region",SUMIFS(Raw!$H:$H,Raw!$A:$A,$B$4,Raw!$G:$G,Month!DH$5,Raw!#REF!,Month!$A41),IF($C41="Provider",SUMIFS(Raw!$H:$H,Raw!$A:$A,$B$4,Raw!$G:$G,Month!DH$5,Raw!$C:$C,Month!$A41),SUMIFS(Raw!$H:$H,Raw!$A:$A,$B$4,Raw!$G:$G,Month!DH$5,Raw!$E:$E,Month!$A41))))</f>
        <v>0</v>
      </c>
      <c r="DI41" s="58">
        <f>IF($B41="","",IF($C41="Region",SUMIFS(Raw!$H:$H,Raw!$A:$A,$B$4,Raw!$G:$G,Month!DI$5,Raw!#REF!,Month!$A41),IF($C41="Provider",SUMIFS(Raw!$H:$H,Raw!$A:$A,$B$4,Raw!$G:$G,Month!DI$5,Raw!$C:$C,Month!$A41),SUMIFS(Raw!$H:$H,Raw!$A:$A,$B$4,Raw!$G:$G,Month!DI$5,Raw!$E:$E,Month!$A41))))</f>
        <v>0</v>
      </c>
      <c r="DJ41" s="58">
        <f>IF($B41="","",IF($C41="Region",SUMIFS(Raw!$H:$H,Raw!$A:$A,$B$4,Raw!$G:$G,Month!DJ$5,Raw!#REF!,Month!$A41),IF($C41="Provider",SUMIFS(Raw!$H:$H,Raw!$A:$A,$B$4,Raw!$G:$G,Month!DJ$5,Raw!$C:$C,Month!$A41),SUMIFS(Raw!$H:$H,Raw!$A:$A,$B$4,Raw!$G:$G,Month!DJ$5,Raw!$E:$E,Month!$A41))))</f>
        <v>0</v>
      </c>
      <c r="DK41" s="58">
        <f>IF($B41="","",IF($C41="Region",SUMIFS(Raw!$H:$H,Raw!$A:$A,$B$4,Raw!$G:$G,Month!DK$5,Raw!#REF!,Month!$A41),IF($C41="Provider",SUMIFS(Raw!$H:$H,Raw!$A:$A,$B$4,Raw!$G:$G,Month!DK$5,Raw!$C:$C,Month!$A41),SUMIFS(Raw!$H:$H,Raw!$A:$A,$B$4,Raw!$G:$G,Month!DK$5,Raw!$E:$E,Month!$A41))))</f>
        <v>0</v>
      </c>
      <c r="DL41" s="58">
        <f>IF($B41="","",IF($C41="Region",SUMIFS(Raw!$H:$H,Raw!$A:$A,$B$4,Raw!$G:$G,Month!DL$5,Raw!#REF!,Month!$A41),IF($C41="Provider",SUMIFS(Raw!$H:$H,Raw!$A:$A,$B$4,Raw!$G:$G,Month!DL$5,Raw!$C:$C,Month!$A41),SUMIFS(Raw!$H:$H,Raw!$A:$A,$B$4,Raw!$G:$G,Month!DL$5,Raw!$E:$E,Month!$A41))))</f>
        <v>0</v>
      </c>
      <c r="DM41" s="58">
        <f>IF($B41="","",IF($C41="Region",SUMIFS(Raw!$H:$H,Raw!$A:$A,$B$4,Raw!$G:$G,Month!DM$5,Raw!#REF!,Month!$A41),IF($C41="Provider",SUMIFS(Raw!$H:$H,Raw!$A:$A,$B$4,Raw!$G:$G,Month!DM$5,Raw!$C:$C,Month!$A41),SUMIFS(Raw!$H:$H,Raw!$A:$A,$B$4,Raw!$G:$G,Month!DM$5,Raw!$E:$E,Month!$A41))))</f>
        <v>0</v>
      </c>
      <c r="DN41" s="58">
        <f>IF($B41="","",IF($C41="Region",SUMIFS(Raw!$H:$H,Raw!$A:$A,$B$4,Raw!$G:$G,Month!DN$5,Raw!#REF!,Month!$A41),IF($C41="Provider",SUMIFS(Raw!$H:$H,Raw!$A:$A,$B$4,Raw!$G:$G,Month!DN$5,Raw!$C:$C,Month!$A41),SUMIFS(Raw!$H:$H,Raw!$A:$A,$B$4,Raw!$G:$G,Month!DN$5,Raw!$E:$E,Month!$A41))))</f>
        <v>0</v>
      </c>
    </row>
    <row r="42" spans="1:118" ht="19.5" customHeight="1" x14ac:dyDescent="0.25">
      <c r="A42" s="5" t="str">
        <f>IF(Refs!A36="","",Refs!A36)</f>
        <v>111AJ3</v>
      </c>
      <c r="B42" s="23" t="str">
        <f>IF(Refs!B36="","",Refs!B36)</f>
        <v>North West including Blackpool (ML CSU)</v>
      </c>
      <c r="C42" s="13" t="str">
        <f>IF(Refs!D36="","",Refs!D36)</f>
        <v>Area</v>
      </c>
      <c r="D42" s="58">
        <f>IF($B42="","",IF($C42="Region",SUMIFS(Raw!$H:$H,Raw!$A:$A,$B$4,Raw!$G:$G,Month!D$5,Raw!#REF!,Month!$A42),IF($C42="Provider",SUMIFS(Raw!$H:$H,Raw!$A:$A,$B$4,Raw!$G:$G,Month!D$5,Raw!$C:$C,Month!$A42),SUMIFS(Raw!$H:$H,Raw!$A:$A,$B$4,Raw!$G:$G,Month!D$5,Raw!$E:$E,Month!$A42))))</f>
        <v>257545</v>
      </c>
      <c r="E42" s="58">
        <f>IF($B42="","",IF($C42="Region",SUMIFS(Raw!$H:$H,Raw!$A:$A,$B$4,Raw!$G:$G,Month!E$5,Raw!#REF!,Month!$A42),IF($C42="Provider",SUMIFS(Raw!$H:$H,Raw!$A:$A,$B$4,Raw!$G:$G,Month!E$5,Raw!$C:$C,Month!$A42),SUMIFS(Raw!$H:$H,Raw!$A:$A,$B$4,Raw!$G:$G,Month!E$5,Raw!$E:$E,Month!$A42))))</f>
        <v>236175</v>
      </c>
      <c r="F42" s="58">
        <f>IF($B42="","",IF($C42="Region",SUMIFS(Raw!$H:$H,Raw!$A:$A,$B$4,Raw!$G:$G,Month!F$5,Raw!#REF!,Month!$A42),IF($C42="Provider",SUMIFS(Raw!$H:$H,Raw!$A:$A,$B$4,Raw!$G:$G,Month!F$5,Raw!$C:$C,Month!$A42),SUMIFS(Raw!$H:$H,Raw!$A:$A,$B$4,Raw!$G:$G,Month!F$5,Raw!$E:$E,Month!$A42))))</f>
        <v>203843</v>
      </c>
      <c r="G42" s="58">
        <f>IF($B42="","",IF($C42="Region",SUMIFS(Raw!$H:$H,Raw!$A:$A,$B$4,Raw!$G:$G,Month!G$5,Raw!#REF!,Month!$A42),IF($C42="Provider",SUMIFS(Raw!$H:$H,Raw!$A:$A,$B$4,Raw!$G:$G,Month!G$5,Raw!$C:$C,Month!$A42),SUMIFS(Raw!$H:$H,Raw!$A:$A,$B$4,Raw!$G:$G,Month!G$5,Raw!$E:$E,Month!$A42))))</f>
        <v>0</v>
      </c>
      <c r="H42" s="58">
        <f>IF($B42="","",IF($C42="Region",SUMIFS(Raw!$H:$H,Raw!$A:$A,$B$4,Raw!$G:$G,Month!H$5,Raw!#REF!,Month!$A42),IF($C42="Provider",SUMIFS(Raw!$H:$H,Raw!$A:$A,$B$4,Raw!$G:$G,Month!H$5,Raw!$C:$C,Month!$A42),SUMIFS(Raw!$H:$H,Raw!$A:$A,$B$4,Raw!$G:$G,Month!H$5,Raw!$E:$E,Month!$A42))))</f>
        <v>0</v>
      </c>
      <c r="I42" s="58">
        <f>IF($B42="","",IF($C42="Region",SUMIFS(Raw!$H:$H,Raw!$A:$A,$B$4,Raw!$G:$G,Month!I$5,Raw!#REF!,Month!$A42),IF($C42="Provider",SUMIFS(Raw!$H:$H,Raw!$A:$A,$B$4,Raw!$G:$G,Month!I$5,Raw!$C:$C,Month!$A42),SUMIFS(Raw!$H:$H,Raw!$A:$A,$B$4,Raw!$G:$G,Month!I$5,Raw!$E:$E,Month!$A42))))</f>
        <v>0</v>
      </c>
      <c r="J42" s="58">
        <f>IF($B42="","",IF($C42="Region",SUMIFS(Raw!$H:$H,Raw!$A:$A,$B$4,Raw!$G:$G,Month!J$5,Raw!#REF!,Month!$A42),IF($C42="Provider",SUMIFS(Raw!$H:$H,Raw!$A:$A,$B$4,Raw!$G:$G,Month!J$5,Raw!$C:$C,Month!$A42),SUMIFS(Raw!$H:$H,Raw!$A:$A,$B$4,Raw!$G:$G,Month!J$5,Raw!$E:$E,Month!$A42))))</f>
        <v>93860</v>
      </c>
      <c r="K42" s="58">
        <f>IF($B42="","",IF($C42="Region",SUMIFS(Raw!$H:$H,Raw!$A:$A,$B$4,Raw!$G:$G,Month!K$5,Raw!#REF!,Month!$A42),IF($C42="Provider",SUMIFS(Raw!$H:$H,Raw!$A:$A,$B$4,Raw!$G:$G,Month!K$5,Raw!$C:$C,Month!$A42),SUMIFS(Raw!$H:$H,Raw!$A:$A,$B$4,Raw!$G:$G,Month!K$5,Raw!$E:$E,Month!$A42))))</f>
        <v>32332</v>
      </c>
      <c r="L42" s="58">
        <f>IF($B42="","",IF($C42="Region",SUMIFS(Raw!$H:$H,Raw!$A:$A,$B$4,Raw!$G:$G,Month!L$5,Raw!#REF!,Month!$A42),IF($C42="Provider",SUMIFS(Raw!$H:$H,Raw!$A:$A,$B$4,Raw!$G:$G,Month!L$5,Raw!$C:$C,Month!$A42),SUMIFS(Raw!$H:$H,Raw!$A:$A,$B$4,Raw!$G:$G,Month!L$5,Raw!$E:$E,Month!$A42))))</f>
        <v>2921</v>
      </c>
      <c r="M42" s="58">
        <f>IF($B42="","",IF($C42="Region",SUMIFS(Raw!$H:$H,Raw!$A:$A,$B$4,Raw!$G:$G,Month!M$5,Raw!#REF!,Month!$A42),IF($C42="Provider",SUMIFS(Raw!$H:$H,Raw!$A:$A,$B$4,Raw!$G:$G,Month!M$5,Raw!$C:$C,Month!$A42),SUMIFS(Raw!$H:$H,Raw!$A:$A,$B$4,Raw!$G:$G,Month!M$5,Raw!$E:$E,Month!$A42))))</f>
        <v>2393</v>
      </c>
      <c r="N42" s="58">
        <f>IF($B42="","",IF($C42="Region",SUMIFS(Raw!$H:$H,Raw!$A:$A,$B$4,Raw!$G:$G,Month!N$5,Raw!#REF!,Month!$A42),IF($C42="Provider",SUMIFS(Raw!$H:$H,Raw!$A:$A,$B$4,Raw!$G:$G,Month!N$5,Raw!$C:$C,Month!$A42),SUMIFS(Raw!$H:$H,Raw!$A:$A,$B$4,Raw!$G:$G,Month!N$5,Raw!$E:$E,Month!$A42))))</f>
        <v>27018</v>
      </c>
      <c r="O42" s="58">
        <f>IF($B42="","",IF($C42="Region",SUMIFS(Raw!$H:$H,Raw!$A:$A,$B$4,Raw!$G:$G,Month!O$5,Raw!#REF!,Month!$A42),IF($C42="Provider",SUMIFS(Raw!$H:$H,Raw!$A:$A,$B$4,Raw!$G:$G,Month!O$5,Raw!$C:$C,Month!$A42),SUMIFS(Raw!$H:$H,Raw!$A:$A,$B$4,Raw!$G:$G,Month!O$5,Raw!$E:$E,Month!$A42))))</f>
        <v>38136539</v>
      </c>
      <c r="P42" s="58">
        <f>IF($B42="","",IF($C42="Region",SUMIFS(Raw!$H:$H,Raw!$A:$A,$B$4,Raw!$G:$G,Month!P$5,Raw!#REF!,Month!$A42),IF($C42="Provider",SUMIFS(Raw!$H:$H,Raw!$A:$A,$B$4,Raw!$G:$G,Month!P$5,Raw!$C:$C,Month!$A42),SUMIFS(Raw!$H:$H,Raw!$A:$A,$B$4,Raw!$G:$G,Month!P$5,Raw!$E:$E,Month!$A42))))</f>
        <v>676</v>
      </c>
      <c r="Q42" s="58">
        <f>IF($B42="","",IF($C42="Region",SUMIFS(Raw!$H:$H,Raw!$A:$A,$B$4,Raw!$G:$G,Month!Q$5,Raw!#REF!,Month!$A42),IF($C42="Provider",SUMIFS(Raw!$H:$H,Raw!$A:$A,$B$4,Raw!$G:$G,Month!Q$5,Raw!$C:$C,Month!$A42),SUMIFS(Raw!$H:$H,Raw!$A:$A,$B$4,Raw!$G:$G,Month!Q$5,Raw!$E:$E,Month!$A42))))</f>
        <v>919</v>
      </c>
      <c r="R42" s="58">
        <f>IF($B42="","",IF($C42="Region",SUMIFS(Raw!$H:$H,Raw!$A:$A,$B$4,Raw!$G:$G,Month!R$5,Raw!#REF!,Month!$A42),IF($C42="Provider",SUMIFS(Raw!$H:$H,Raw!$A:$A,$B$4,Raw!$G:$G,Month!R$5,Raw!$C:$C,Month!$A42),SUMIFS(Raw!$H:$H,Raw!$A:$A,$B$4,Raw!$G:$G,Month!R$5,Raw!$E:$E,Month!$A42))))</f>
        <v>7118318</v>
      </c>
      <c r="S42" s="58">
        <f>IF($B42="","",IF($C42="Region",SUMIFS(Raw!$H:$H,Raw!$A:$A,$B$4,Raw!$G:$G,Month!S$5,Raw!#REF!,Month!$A42),IF($C42="Provider",SUMIFS(Raw!$H:$H,Raw!$A:$A,$B$4,Raw!$G:$G,Month!S$5,Raw!$C:$C,Month!$A42),SUMIFS(Raw!$H:$H,Raw!$A:$A,$B$4,Raw!$G:$G,Month!S$5,Raw!$E:$E,Month!$A42))))</f>
        <v>20911</v>
      </c>
      <c r="T42" s="58">
        <f>IF($B42="","",IF($C42="Region",SUMIFS(Raw!$H:$H,Raw!$A:$A,$B$4,Raw!$G:$G,Month!T$5,Raw!#REF!,Month!$A42),IF($C42="Provider",SUMIFS(Raw!$H:$H,Raw!$A:$A,$B$4,Raw!$G:$G,Month!T$5,Raw!$C:$C,Month!$A42),SUMIFS(Raw!$H:$H,Raw!$A:$A,$B$4,Raw!$G:$G,Month!T$5,Raw!$E:$E,Month!$A42))))</f>
        <v>121888621</v>
      </c>
      <c r="U42" s="58">
        <f>IF($B42="","",IF($C42="Region",SUMIFS(Raw!$H:$H,Raw!$A:$A,$B$4,Raw!$G:$G,Month!U$5,Raw!#REF!,Month!$A42),IF($C42="Provider",SUMIFS(Raw!$H:$H,Raw!$A:$A,$B$4,Raw!$G:$G,Month!U$5,Raw!$C:$C,Month!$A42),SUMIFS(Raw!$H:$H,Raw!$A:$A,$B$4,Raw!$G:$G,Month!U$5,Raw!$E:$E,Month!$A42))))</f>
        <v>182931</v>
      </c>
      <c r="V42" s="58">
        <f>IF($B42="","",IF($C42="Region",SUMIFS(Raw!$H:$H,Raw!$A:$A,$B$4,Raw!$G:$G,Month!V$5,Raw!#REF!,Month!$A42),IF($C42="Provider",SUMIFS(Raw!$H:$H,Raw!$A:$A,$B$4,Raw!$G:$G,Month!V$5,Raw!$C:$C,Month!$A42),SUMIFS(Raw!$H:$H,Raw!$A:$A,$B$4,Raw!$G:$G,Month!V$5,Raw!$E:$E,Month!$A42))))</f>
        <v>15491</v>
      </c>
      <c r="W42" s="58">
        <f>IF($B42="","",IF($C42="Region",SUMIFS(Raw!$H:$H,Raw!$A:$A,$B$4,Raw!$G:$G,Month!W$5,Raw!#REF!,Month!$A42),IF($C42="Provider",SUMIFS(Raw!$H:$H,Raw!$A:$A,$B$4,Raw!$G:$G,Month!W$5,Raw!$C:$C,Month!$A42),SUMIFS(Raw!$H:$H,Raw!$A:$A,$B$4,Raw!$G:$G,Month!W$5,Raw!$E:$E,Month!$A42))))</f>
        <v>145523</v>
      </c>
      <c r="X42" s="58">
        <f>IF($B42="","",IF($C42="Region",SUMIFS(Raw!$H:$H,Raw!$A:$A,$B$4,Raw!$G:$G,Month!X$5,Raw!#REF!,Month!$A42),IF($C42="Provider",SUMIFS(Raw!$H:$H,Raw!$A:$A,$B$4,Raw!$G:$G,Month!X$5,Raw!$C:$C,Month!$A42),SUMIFS(Raw!$H:$H,Raw!$A:$A,$B$4,Raw!$G:$G,Month!X$5,Raw!$E:$E,Month!$A42))))</f>
        <v>21768</v>
      </c>
      <c r="Y42" s="58">
        <f>IF($B42="","",IF($C42="Region",SUMIFS(Raw!$H:$H,Raw!$A:$A,$B$4,Raw!$G:$G,Month!Y$5,Raw!#REF!,Month!$A42),IF($C42="Provider",SUMIFS(Raw!$H:$H,Raw!$A:$A,$B$4,Raw!$G:$G,Month!Y$5,Raw!$C:$C,Month!$A42),SUMIFS(Raw!$H:$H,Raw!$A:$A,$B$4,Raw!$G:$G,Month!Y$5,Raw!$E:$E,Month!$A42))))</f>
        <v>149</v>
      </c>
      <c r="Z42" s="58">
        <f>IF($B42="","",IF($C42="Region",SUMIFS(Raw!$H:$H,Raw!$A:$A,$B$4,Raw!$G:$G,Month!Z$5,Raw!#REF!,Month!$A42),IF($C42="Provider",SUMIFS(Raw!$H:$H,Raw!$A:$A,$B$4,Raw!$G:$G,Month!Z$5,Raw!$C:$C,Month!$A42),SUMIFS(Raw!$H:$H,Raw!$A:$A,$B$4,Raw!$G:$G,Month!Z$5,Raw!$E:$E,Month!$A42))))</f>
        <v>0</v>
      </c>
      <c r="AA42" s="58">
        <f>IF($B42="","",IF($C42="Region",SUMIFS(Raw!$H:$H,Raw!$A:$A,$B$4,Raw!$G:$G,Month!AA$5,Raw!#REF!,Month!$A42),IF($C42="Provider",SUMIFS(Raw!$H:$H,Raw!$A:$A,$B$4,Raw!$G:$G,Month!AA$5,Raw!$C:$C,Month!$A42),SUMIFS(Raw!$H:$H,Raw!$A:$A,$B$4,Raw!$G:$G,Month!AA$5,Raw!$E:$E,Month!$A42))))</f>
        <v>39908</v>
      </c>
      <c r="AB42" s="58">
        <f>IF($B42="","",IF($C42="Region",SUMIFS(Raw!$H:$H,Raw!$A:$A,$B$4,Raw!$G:$G,Month!AB$5,Raw!#REF!,Month!$A42),IF($C42="Provider",SUMIFS(Raw!$H:$H,Raw!$A:$A,$B$4,Raw!$G:$G,Month!AB$5,Raw!$C:$C,Month!$A42),SUMIFS(Raw!$H:$H,Raw!$A:$A,$B$4,Raw!$G:$G,Month!AB$5,Raw!$E:$E,Month!$A42))))</f>
        <v>0</v>
      </c>
      <c r="AC42" s="58">
        <f>IF($B42="","",IF($C42="Region",SUMIFS(Raw!$H:$H,Raw!$A:$A,$B$4,Raw!$G:$G,Month!AC$5,Raw!#REF!,Month!$A42),IF($C42="Provider",SUMIFS(Raw!$H:$H,Raw!$A:$A,$B$4,Raw!$G:$G,Month!AC$5,Raw!$C:$C,Month!$A42),SUMIFS(Raw!$H:$H,Raw!$A:$A,$B$4,Raw!$G:$G,Month!AC$5,Raw!$E:$E,Month!$A42))))</f>
        <v>0</v>
      </c>
      <c r="AD42" s="58">
        <f>IF($B42="","",IF($C42="Region",SUMIFS(Raw!$H:$H,Raw!$A:$A,$B$4,Raw!$G:$G,Month!AD$5,Raw!#REF!,Month!$A42),IF($C42="Provider",SUMIFS(Raw!$H:$H,Raw!$A:$A,$B$4,Raw!$G:$G,Month!AD$5,Raw!$C:$C,Month!$A42),SUMIFS(Raw!$H:$H,Raw!$A:$A,$B$4,Raw!$G:$G,Month!AD$5,Raw!$E:$E,Month!$A42))))</f>
        <v>0</v>
      </c>
      <c r="AE42" s="58">
        <f>IF($B42="","",IF($C42="Region",SUMIFS(Raw!$H:$H,Raw!$A:$A,$B$4,Raw!$G:$G,Month!AE$5,Raw!#REF!,Month!$A42),IF($C42="Provider",SUMIFS(Raw!$H:$H,Raw!$A:$A,$B$4,Raw!$G:$G,Month!AE$5,Raw!$C:$C,Month!$A42),SUMIFS(Raw!$H:$H,Raw!$A:$A,$B$4,Raw!$G:$G,Month!AE$5,Raw!$E:$E,Month!$A42))))</f>
        <v>32645</v>
      </c>
      <c r="AF42" s="58">
        <f>IF($B42="","",IF($C42="Region",SUMIFS(Raw!$H:$H,Raw!$A:$A,$B$4,Raw!$G:$G,Month!AF$5,Raw!#REF!,Month!$A42),IF($C42="Provider",SUMIFS(Raw!$H:$H,Raw!$A:$A,$B$4,Raw!$G:$G,Month!AF$5,Raw!$C:$C,Month!$A42),SUMIFS(Raw!$H:$H,Raw!$A:$A,$B$4,Raw!$G:$G,Month!AF$5,Raw!$E:$E,Month!$A42))))</f>
        <v>5723</v>
      </c>
      <c r="AG42" s="58">
        <f>IF($B42="","",IF($C42="Region",SUMIFS(Raw!$H:$H,Raw!$A:$A,$B$4,Raw!$G:$G,Month!AG$5,Raw!#REF!,Month!$A42),IF($C42="Provider",SUMIFS(Raw!$H:$H,Raw!$A:$A,$B$4,Raw!$G:$G,Month!AG$5,Raw!$C:$C,Month!$A42),SUMIFS(Raw!$H:$H,Raw!$A:$A,$B$4,Raw!$G:$G,Month!AG$5,Raw!$E:$E,Month!$A42))))</f>
        <v>0</v>
      </c>
      <c r="AH42" s="58">
        <f>IF($B42="","",IF($C42="Region",SUMIFS(Raw!$H:$H,Raw!$A:$A,$B$4,Raw!$G:$G,Month!AH$5,Raw!#REF!,Month!$A42),IF($C42="Provider",SUMIFS(Raw!$H:$H,Raw!$A:$A,$B$4,Raw!$G:$G,Month!AH$5,Raw!$C:$C,Month!$A42),SUMIFS(Raw!$H:$H,Raw!$A:$A,$B$4,Raw!$G:$G,Month!AH$5,Raw!$E:$E,Month!$A42))))</f>
        <v>202</v>
      </c>
      <c r="AI42" s="58">
        <f>IF($B42="","",IF($C42="Region",SUMIFS(Raw!$H:$H,Raw!$A:$A,$B$4,Raw!$G:$G,Month!AI$5,Raw!#REF!,Month!$A42),IF($C42="Provider",SUMIFS(Raw!$H:$H,Raw!$A:$A,$B$4,Raw!$G:$G,Month!AI$5,Raw!$C:$C,Month!$A42),SUMIFS(Raw!$H:$H,Raw!$A:$A,$B$4,Raw!$G:$G,Month!AI$5,Raw!$E:$E,Month!$A42))))</f>
        <v>1338</v>
      </c>
      <c r="AJ42" s="58">
        <f>IF($B42="","",IF($C42="Region",SUMIFS(Raw!$H:$H,Raw!$A:$A,$B$4,Raw!$G:$G,Month!AJ$5,Raw!#REF!,Month!$A42),IF($C42="Provider",SUMIFS(Raw!$H:$H,Raw!$A:$A,$B$4,Raw!$G:$G,Month!AJ$5,Raw!$C:$C,Month!$A42),SUMIFS(Raw!$H:$H,Raw!$A:$A,$B$4,Raw!$G:$G,Month!AJ$5,Raw!$E:$E,Month!$A42))))</f>
        <v>214</v>
      </c>
      <c r="AK42" s="58">
        <f>IF($B42="","",IF($C42="Region",SUMIFS(Raw!$H:$H,Raw!$A:$A,$B$4,Raw!$G:$G,Month!AK$5,Raw!#REF!,Month!$A42),IF($C42="Provider",SUMIFS(Raw!$H:$H,Raw!$A:$A,$B$4,Raw!$G:$G,Month!AK$5,Raw!$C:$C,Month!$A42),SUMIFS(Raw!$H:$H,Raw!$A:$A,$B$4,Raw!$G:$G,Month!AK$5,Raw!$E:$E,Month!$A42))))</f>
        <v>0</v>
      </c>
      <c r="AL42" s="58">
        <f>IF($B42="","",IF($C42="Region",SUMIFS(Raw!$H:$H,Raw!$A:$A,$B$4,Raw!$G:$G,Month!AL$5,Raw!#REF!,Month!$A42),IF($C42="Provider",SUMIFS(Raw!$H:$H,Raw!$A:$A,$B$4,Raw!$G:$G,Month!AL$5,Raw!$C:$C,Month!$A42),SUMIFS(Raw!$H:$H,Raw!$A:$A,$B$4,Raw!$G:$G,Month!AL$5,Raw!$E:$E,Month!$A42))))</f>
        <v>0</v>
      </c>
      <c r="AM42" s="58">
        <f>IF($B42="","",IF($C42="Region",SUMIFS(Raw!$H:$H,Raw!$A:$A,$B$4,Raw!$G:$G,Month!AM$5,Raw!#REF!,Month!$A42),IF($C42="Provider",SUMIFS(Raw!$H:$H,Raw!$A:$A,$B$4,Raw!$G:$G,Month!AM$5,Raw!$C:$C,Month!$A42),SUMIFS(Raw!$H:$H,Raw!$A:$A,$B$4,Raw!$G:$G,Month!AM$5,Raw!$E:$E,Month!$A42))))</f>
        <v>8884</v>
      </c>
      <c r="AN42" s="58">
        <f>IF($B42="","",IF($C42="Region",SUMIFS(Raw!$H:$H,Raw!$A:$A,$B$4,Raw!$G:$G,Month!AN$5,Raw!#REF!,Month!$A42),IF($C42="Provider",SUMIFS(Raw!$H:$H,Raw!$A:$A,$B$4,Raw!$G:$G,Month!AN$5,Raw!$C:$C,Month!$A42),SUMIFS(Raw!$H:$H,Raw!$A:$A,$B$4,Raw!$G:$G,Month!AN$5,Raw!$E:$E,Month!$A42))))</f>
        <v>1833</v>
      </c>
      <c r="AO42" s="58">
        <f>IF($B42="","",IF($C42="Region",SUMIFS(Raw!$H:$H,Raw!$A:$A,$B$4,Raw!$G:$G,Month!AO$5,Raw!#REF!,Month!$A42),IF($C42="Provider",SUMIFS(Raw!$H:$H,Raw!$A:$A,$B$4,Raw!$G:$G,Month!AO$5,Raw!$C:$C,Month!$A42),SUMIFS(Raw!$H:$H,Raw!$A:$A,$B$4,Raw!$G:$G,Month!AO$5,Raw!$E:$E,Month!$A42))))</f>
        <v>125</v>
      </c>
      <c r="AP42" s="58">
        <f>IF($B42="","",IF($C42="Region",SUMIFS(Raw!$H:$H,Raw!$A:$A,$B$4,Raw!$G:$G,Month!AP$5,Raw!#REF!,Month!$A42),IF($C42="Provider",SUMIFS(Raw!$H:$H,Raw!$A:$A,$B$4,Raw!$G:$G,Month!AP$5,Raw!$C:$C,Month!$A42),SUMIFS(Raw!$H:$H,Raw!$A:$A,$B$4,Raw!$G:$G,Month!AP$5,Raw!$E:$E,Month!$A42))))</f>
        <v>83</v>
      </c>
      <c r="AQ42" s="58">
        <f>IF($B42="","",IF($C42="Region",SUMIFS(Raw!$H:$H,Raw!$A:$A,$B$4,Raw!$G:$G,Month!AQ$5,Raw!#REF!,Month!$A42),IF($C42="Provider",SUMIFS(Raw!$H:$H,Raw!$A:$A,$B$4,Raw!$G:$G,Month!AQ$5,Raw!$C:$C,Month!$A42),SUMIFS(Raw!$H:$H,Raw!$A:$A,$B$4,Raw!$G:$G,Month!AQ$5,Raw!$E:$E,Month!$A42))))</f>
        <v>2793</v>
      </c>
      <c r="AR42" s="58">
        <f>IF($B42="","",IF($C42="Region",SUMIFS(Raw!$H:$H,Raw!$A:$A,$B$4,Raw!$G:$G,Month!AR$5,Raw!#REF!,Month!$A42),IF($C42="Provider",SUMIFS(Raw!$H:$H,Raw!$A:$A,$B$4,Raw!$G:$G,Month!AR$5,Raw!$C:$C,Month!$A42),SUMIFS(Raw!$H:$H,Raw!$A:$A,$B$4,Raw!$G:$G,Month!AR$5,Raw!$E:$E,Month!$A42))))</f>
        <v>720</v>
      </c>
      <c r="AS42" s="58">
        <f>IF($B42="","",IF($C42="Region",SUMIFS(Raw!$H:$H,Raw!$A:$A,$B$4,Raw!$G:$G,Month!AS$5,Raw!#REF!,Month!$A42),IF($C42="Provider",SUMIFS(Raw!$H:$H,Raw!$A:$A,$B$4,Raw!$G:$G,Month!AS$5,Raw!$C:$C,Month!$A42),SUMIFS(Raw!$H:$H,Raw!$A:$A,$B$4,Raw!$G:$G,Month!AS$5,Raw!$E:$E,Month!$A42))))</f>
        <v>0</v>
      </c>
      <c r="AT42" s="58">
        <f>IF($B42="","",IF($C42="Region",SUMIFS(Raw!$H:$H,Raw!$A:$A,$B$4,Raw!$G:$G,Month!AT$5,Raw!#REF!,Month!$A42),IF($C42="Provider",SUMIFS(Raw!$H:$H,Raw!$A:$A,$B$4,Raw!$G:$G,Month!AT$5,Raw!$C:$C,Month!$A42),SUMIFS(Raw!$H:$H,Raw!$A:$A,$B$4,Raw!$G:$G,Month!AT$5,Raw!$E:$E,Month!$A42))))</f>
        <v>182931</v>
      </c>
      <c r="AU42" s="58">
        <f>IF($B42="","",IF($C42="Region",SUMIFS(Raw!$H:$H,Raw!$A:$A,$B$4,Raw!$G:$G,Month!AU$5,Raw!#REF!,Month!$A42),IF($C42="Provider",SUMIFS(Raw!$H:$H,Raw!$A:$A,$B$4,Raw!$G:$G,Month!AU$5,Raw!$C:$C,Month!$A42),SUMIFS(Raw!$H:$H,Raw!$A:$A,$B$4,Raw!$G:$G,Month!AU$5,Raw!$E:$E,Month!$A42))))</f>
        <v>20369</v>
      </c>
      <c r="AV42" s="58">
        <f>IF($B42="","",IF($C42="Region",SUMIFS(Raw!$H:$H,Raw!$A:$A,$B$4,Raw!$G:$G,Month!AV$5,Raw!#REF!,Month!$A42),IF($C42="Provider",SUMIFS(Raw!$H:$H,Raw!$A:$A,$B$4,Raw!$G:$G,Month!AV$5,Raw!$C:$C,Month!$A42),SUMIFS(Raw!$H:$H,Raw!$A:$A,$B$4,Raw!$G:$G,Month!AV$5,Raw!$E:$E,Month!$A42))))</f>
        <v>20771</v>
      </c>
      <c r="AW42" s="58">
        <f>IF($B42="","",IF($C42="Region",SUMIFS(Raw!$H:$H,Raw!$A:$A,$B$4,Raw!$G:$G,Month!AW$5,Raw!#REF!,Month!$A42),IF($C42="Provider",SUMIFS(Raw!$H:$H,Raw!$A:$A,$B$4,Raw!$G:$G,Month!AW$5,Raw!$C:$C,Month!$A42),SUMIFS(Raw!$H:$H,Raw!$A:$A,$B$4,Raw!$G:$G,Month!AW$5,Raw!$E:$E,Month!$A42))))</f>
        <v>10079</v>
      </c>
      <c r="AX42" s="58">
        <f>IF($B42="","",IF($C42="Region",SUMIFS(Raw!$H:$H,Raw!$A:$A,$B$4,Raw!$G:$G,Month!AX$5,Raw!#REF!,Month!$A42),IF($C42="Provider",SUMIFS(Raw!$H:$H,Raw!$A:$A,$B$4,Raw!$G:$G,Month!AX$5,Raw!$C:$C,Month!$A42),SUMIFS(Raw!$H:$H,Raw!$A:$A,$B$4,Raw!$G:$G,Month!AX$5,Raw!$E:$E,Month!$A42))))</f>
        <v>0</v>
      </c>
      <c r="AY42" s="58">
        <f>IF($B42="","",IF($C42="Region",SUMIFS(Raw!$H:$H,Raw!$A:$A,$B$4,Raw!$G:$G,Month!AY$5,Raw!#REF!,Month!$A42),IF($C42="Provider",SUMIFS(Raw!$H:$H,Raw!$A:$A,$B$4,Raw!$G:$G,Month!AY$5,Raw!$C:$C,Month!$A42),SUMIFS(Raw!$H:$H,Raw!$A:$A,$B$4,Raw!$G:$G,Month!AY$5,Raw!$E:$E,Month!$A42))))</f>
        <v>55979</v>
      </c>
      <c r="AZ42" s="58">
        <f>IF($B42="","",IF($C42="Region",SUMIFS(Raw!$H:$H,Raw!$A:$A,$B$4,Raw!$G:$G,Month!AZ$5,Raw!#REF!,Month!$A42),IF($C42="Provider",SUMIFS(Raw!$H:$H,Raw!$A:$A,$B$4,Raw!$G:$G,Month!AZ$5,Raw!$C:$C,Month!$A42),SUMIFS(Raw!$H:$H,Raw!$A:$A,$B$4,Raw!$G:$G,Month!AZ$5,Raw!$E:$E,Month!$A42))))</f>
        <v>69</v>
      </c>
      <c r="BA42" s="58">
        <f>IF($B42="","",IF($C42="Region",SUMIFS(Raw!$H:$H,Raw!$A:$A,$B$4,Raw!$G:$G,Month!BA$5,Raw!#REF!,Month!$A42),IF($C42="Provider",SUMIFS(Raw!$H:$H,Raw!$A:$A,$B$4,Raw!$G:$G,Month!BA$5,Raw!$C:$C,Month!$A42),SUMIFS(Raw!$H:$H,Raw!$A:$A,$B$4,Raw!$G:$G,Month!BA$5,Raw!$E:$E,Month!$A42))))</f>
        <v>35358</v>
      </c>
      <c r="BB42" s="58">
        <f>IF($B42="","",IF($C42="Region",SUMIFS(Raw!$H:$H,Raw!$A:$A,$B$4,Raw!$G:$G,Month!BB$5,Raw!#REF!,Month!$A42),IF($C42="Provider",SUMIFS(Raw!$H:$H,Raw!$A:$A,$B$4,Raw!$G:$G,Month!BB$5,Raw!$C:$C,Month!$A42),SUMIFS(Raw!$H:$H,Raw!$A:$A,$B$4,Raw!$G:$G,Month!BB$5,Raw!$E:$E,Month!$A42))))</f>
        <v>1826</v>
      </c>
      <c r="BC42" s="58">
        <f>IF($B42="","",IF($C42="Region",SUMIFS(Raw!$H:$H,Raw!$A:$A,$B$4,Raw!$G:$G,Month!BC$5,Raw!#REF!,Month!$A42),IF($C42="Provider",SUMIFS(Raw!$H:$H,Raw!$A:$A,$B$4,Raw!$G:$G,Month!BC$5,Raw!$C:$C,Month!$A42),SUMIFS(Raw!$H:$H,Raw!$A:$A,$B$4,Raw!$G:$G,Month!BC$5,Raw!$E:$E,Month!$A42))))</f>
        <v>5646</v>
      </c>
      <c r="BD42" s="58">
        <f>IF($B42="","",IF($C42="Region",SUMIFS(Raw!$H:$H,Raw!$A:$A,$B$4,Raw!$G:$G,Month!BD$5,Raw!#REF!,Month!$A42),IF($C42="Provider",SUMIFS(Raw!$H:$H,Raw!$A:$A,$B$4,Raw!$G:$G,Month!BD$5,Raw!$C:$C,Month!$A42),SUMIFS(Raw!$H:$H,Raw!$A:$A,$B$4,Raw!$G:$G,Month!BD$5,Raw!$E:$E,Month!$A42))))</f>
        <v>606</v>
      </c>
      <c r="BE42" s="58">
        <f>IF($B42="","",IF($C42="Region",SUMIFS(Raw!$H:$H,Raw!$A:$A,$B$4,Raw!$G:$G,Month!BE$5,Raw!#REF!,Month!$A42),IF($C42="Provider",SUMIFS(Raw!$H:$H,Raw!$A:$A,$B$4,Raw!$G:$G,Month!BE$5,Raw!$C:$C,Month!$A42),SUMIFS(Raw!$H:$H,Raw!$A:$A,$B$4,Raw!$G:$G,Month!BE$5,Raw!$E:$E,Month!$A42))))</f>
        <v>8851</v>
      </c>
      <c r="BF42" s="58">
        <f>IF($B42="","",IF($C42="Region",SUMIFS(Raw!$H:$H,Raw!$A:$A,$B$4,Raw!$G:$G,Month!BF$5,Raw!#REF!,Month!$A42),IF($C42="Provider",SUMIFS(Raw!$H:$H,Raw!$A:$A,$B$4,Raw!$G:$G,Month!BF$5,Raw!$C:$C,Month!$A42),SUMIFS(Raw!$H:$H,Raw!$A:$A,$B$4,Raw!$G:$G,Month!BF$5,Raw!$E:$E,Month!$A42))))</f>
        <v>3129</v>
      </c>
      <c r="BG42" s="58">
        <f>IF($B42="","",IF($C42="Region",SUMIFS(Raw!$H:$H,Raw!$A:$A,$B$4,Raw!$G:$G,Month!BG$5,Raw!#REF!,Month!$A42),IF($C42="Provider",SUMIFS(Raw!$H:$H,Raw!$A:$A,$B$4,Raw!$G:$G,Month!BG$5,Raw!$C:$C,Month!$A42),SUMIFS(Raw!$H:$H,Raw!$A:$A,$B$4,Raw!$G:$G,Month!BG$5,Raw!$E:$E,Month!$A42))))</f>
        <v>12975</v>
      </c>
      <c r="BH42" s="58">
        <f>IF($B42="","",IF($C42="Region",SUMIFS(Raw!$H:$H,Raw!$A:$A,$B$4,Raw!$G:$G,Month!BH$5,Raw!#REF!,Month!$A42),IF($C42="Provider",SUMIFS(Raw!$H:$H,Raw!$A:$A,$B$4,Raw!$G:$G,Month!BH$5,Raw!$C:$C,Month!$A42),SUMIFS(Raw!$H:$H,Raw!$A:$A,$B$4,Raw!$G:$G,Month!BH$5,Raw!$E:$E,Month!$A42))))</f>
        <v>12975</v>
      </c>
      <c r="BI42" s="58">
        <f>IF($B42="","",IF($C42="Region",SUMIFS(Raw!$H:$H,Raw!$A:$A,$B$4,Raw!$G:$G,Month!BI$5,Raw!#REF!,Month!$A42),IF($C42="Provider",SUMIFS(Raw!$H:$H,Raw!$A:$A,$B$4,Raw!$G:$G,Month!BI$5,Raw!$C:$C,Month!$A42),SUMIFS(Raw!$H:$H,Raw!$A:$A,$B$4,Raw!$G:$G,Month!BI$5,Raw!$E:$E,Month!$A42))))</f>
        <v>17352</v>
      </c>
      <c r="BJ42" s="58">
        <f>IF($B42="","",IF($C42="Region",SUMIFS(Raw!$H:$H,Raw!$A:$A,$B$4,Raw!$G:$G,Month!BJ$5,Raw!#REF!,Month!$A42),IF($C42="Provider",SUMIFS(Raw!$H:$H,Raw!$A:$A,$B$4,Raw!$G:$G,Month!BJ$5,Raw!$C:$C,Month!$A42),SUMIFS(Raw!$H:$H,Raw!$A:$A,$B$4,Raw!$G:$G,Month!BJ$5,Raw!$E:$E,Month!$A42))))</f>
        <v>9289</v>
      </c>
      <c r="BK42" s="58">
        <f>IF($B42="","",IF($C42="Region",SUMIFS(Raw!$H:$H,Raw!$A:$A,$B$4,Raw!$G:$G,Month!BK$5,Raw!#REF!,Month!$A42),IF($C42="Provider",SUMIFS(Raw!$H:$H,Raw!$A:$A,$B$4,Raw!$G:$G,Month!BK$5,Raw!$C:$C,Month!$A42),SUMIFS(Raw!$H:$H,Raw!$A:$A,$B$4,Raw!$G:$G,Month!BK$5,Raw!$E:$E,Month!$A42))))</f>
        <v>0</v>
      </c>
      <c r="BL42" s="58">
        <f>IF($B42="","",IF($C42="Region",SUMIFS(Raw!$H:$H,Raw!$A:$A,$B$4,Raw!$G:$G,Month!BL$5,Raw!#REF!,Month!$A42),IF($C42="Provider",SUMIFS(Raw!$H:$H,Raw!$A:$A,$B$4,Raw!$G:$G,Month!BL$5,Raw!$C:$C,Month!$A42),SUMIFS(Raw!$H:$H,Raw!$A:$A,$B$4,Raw!$G:$G,Month!BL$5,Raw!$E:$E,Month!$A42))))</f>
        <v>0</v>
      </c>
      <c r="BM42" s="58">
        <f>IF($B42="","",IF($C42="Region",SUMIFS(Raw!$H:$H,Raw!$A:$A,$B$4,Raw!$G:$G,Month!BM$5,Raw!#REF!,Month!$A42),IF($C42="Provider",SUMIFS(Raw!$H:$H,Raw!$A:$A,$B$4,Raw!$G:$G,Month!BM$5,Raw!$C:$C,Month!$A42),SUMIFS(Raw!$H:$H,Raw!$A:$A,$B$4,Raw!$G:$G,Month!BM$5,Raw!$E:$E,Month!$A42))))</f>
        <v>0</v>
      </c>
      <c r="BN42" s="58">
        <f>IF($B42="","",IF($C42="Region",SUMIFS(Raw!$H:$H,Raw!$A:$A,$B$4,Raw!$G:$G,Month!BN$5,Raw!#REF!,Month!$A42),IF($C42="Provider",SUMIFS(Raw!$H:$H,Raw!$A:$A,$B$4,Raw!$G:$G,Month!BN$5,Raw!$C:$C,Month!$A42),SUMIFS(Raw!$H:$H,Raw!$A:$A,$B$4,Raw!$G:$G,Month!BN$5,Raw!$E:$E,Month!$A42))))</f>
        <v>0</v>
      </c>
      <c r="BO42" s="58">
        <f>IF($B42="","",IF($C42="Region",SUMIFS(Raw!$H:$H,Raw!$A:$A,$B$4,Raw!$G:$G,Month!BO$5,Raw!#REF!,Month!$A42),IF($C42="Provider",SUMIFS(Raw!$H:$H,Raw!$A:$A,$B$4,Raw!$G:$G,Month!BO$5,Raw!$C:$C,Month!$A42),SUMIFS(Raw!$H:$H,Raw!$A:$A,$B$4,Raw!$G:$G,Month!BO$5,Raw!$E:$E,Month!$A42))))</f>
        <v>0</v>
      </c>
      <c r="BP42" s="58">
        <f>IF($B42="","",IF($C42="Region",SUMIFS(Raw!$H:$H,Raw!$A:$A,$B$4,Raw!$G:$G,Month!BP$5,Raw!#REF!,Month!$A42),IF($C42="Provider",SUMIFS(Raw!$H:$H,Raw!$A:$A,$B$4,Raw!$G:$G,Month!BP$5,Raw!$C:$C,Month!$A42),SUMIFS(Raw!$H:$H,Raw!$A:$A,$B$4,Raw!$G:$G,Month!BP$5,Raw!$E:$E,Month!$A42))))</f>
        <v>0</v>
      </c>
      <c r="BQ42" s="58">
        <f>IF($B42="","",IF($C42="Region",SUMIFS(Raw!$H:$H,Raw!$A:$A,$B$4,Raw!$G:$G,Month!BQ$5,Raw!#REF!,Month!$A42),IF($C42="Provider",SUMIFS(Raw!$H:$H,Raw!$A:$A,$B$4,Raw!$G:$G,Month!BQ$5,Raw!$C:$C,Month!$A42),SUMIFS(Raw!$H:$H,Raw!$A:$A,$B$4,Raw!$G:$G,Month!BQ$5,Raw!$E:$E,Month!$A42))))</f>
        <v>0</v>
      </c>
      <c r="BR42" s="58">
        <f>IF($B42="","",IF($C42="Region",SUMIFS(Raw!$H:$H,Raw!$A:$A,$B$4,Raw!$G:$G,Month!BR$5,Raw!#REF!,Month!$A42),IF($C42="Provider",SUMIFS(Raw!$H:$H,Raw!$A:$A,$B$4,Raw!$G:$G,Month!BR$5,Raw!$C:$C,Month!$A42),SUMIFS(Raw!$H:$H,Raw!$A:$A,$B$4,Raw!$G:$G,Month!BR$5,Raw!$E:$E,Month!$A42))))</f>
        <v>0</v>
      </c>
      <c r="BS42" s="58">
        <f>IF($B42="","",IF($C42="Region",SUMIFS(Raw!$H:$H,Raw!$A:$A,$B$4,Raw!$G:$G,Month!BS$5,Raw!#REF!,Month!$A42),IF($C42="Provider",SUMIFS(Raw!$H:$H,Raw!$A:$A,$B$4,Raw!$G:$G,Month!BS$5,Raw!$C:$C,Month!$A42),SUMIFS(Raw!$H:$H,Raw!$A:$A,$B$4,Raw!$G:$G,Month!BS$5,Raw!$E:$E,Month!$A42))))</f>
        <v>0</v>
      </c>
      <c r="BT42" s="58">
        <f>IF($B42="","",IF($C42="Region",SUMIFS(Raw!$H:$H,Raw!$A:$A,$B$4,Raw!$G:$G,Month!BT$5,Raw!#REF!,Month!$A42),IF($C42="Provider",SUMIFS(Raw!$H:$H,Raw!$A:$A,$B$4,Raw!$G:$G,Month!BT$5,Raw!$C:$C,Month!$A42),SUMIFS(Raw!$H:$H,Raw!$A:$A,$B$4,Raw!$G:$G,Month!BT$5,Raw!$E:$E,Month!$A42))))</f>
        <v>0</v>
      </c>
      <c r="BU42" s="58">
        <f>IF($B42="","",IF($C42="Region",SUMIFS(Raw!$H:$H,Raw!$A:$A,$B$4,Raw!$G:$G,Month!BU$5,Raw!#REF!,Month!$A42),IF($C42="Provider",SUMIFS(Raw!$H:$H,Raw!$A:$A,$B$4,Raw!$G:$G,Month!BU$5,Raw!$C:$C,Month!$A42),SUMIFS(Raw!$H:$H,Raw!$A:$A,$B$4,Raw!$G:$G,Month!BU$5,Raw!$E:$E,Month!$A42))))</f>
        <v>0</v>
      </c>
      <c r="BV42" s="58">
        <f>IF($B42="","",IF($C42="Region",SUMIFS(Raw!$H:$H,Raw!$A:$A,$B$4,Raw!$G:$G,Month!BV$5,Raw!#REF!,Month!$A42),IF($C42="Provider",SUMIFS(Raw!$H:$H,Raw!$A:$A,$B$4,Raw!$G:$G,Month!BV$5,Raw!$C:$C,Month!$A42),SUMIFS(Raw!$H:$H,Raw!$A:$A,$B$4,Raw!$G:$G,Month!BV$5,Raw!$E:$E,Month!$A42))))</f>
        <v>11272</v>
      </c>
      <c r="BW42" s="58">
        <f>IF($B42="","",IF($C42="Region",SUMIFS(Raw!$H:$H,Raw!$A:$A,$B$4,Raw!$G:$G,Month!BW$5,Raw!#REF!,Month!$A42),IF($C42="Provider",SUMIFS(Raw!$H:$H,Raw!$A:$A,$B$4,Raw!$G:$G,Month!BW$5,Raw!$C:$C,Month!$A42),SUMIFS(Raw!$H:$H,Raw!$A:$A,$B$4,Raw!$G:$G,Month!BW$5,Raw!$E:$E,Month!$A42))))</f>
        <v>134114</v>
      </c>
      <c r="BX42" s="58">
        <f>IF($B42="","",IF($C42="Region",SUMIFS(Raw!$H:$H,Raw!$A:$A,$B$4,Raw!$G:$G,Month!BX$5,Raw!#REF!,Month!$A42),IF($C42="Provider",SUMIFS(Raw!$H:$H,Raw!$A:$A,$B$4,Raw!$G:$G,Month!BX$5,Raw!$C:$C,Month!$A42),SUMIFS(Raw!$H:$H,Raw!$A:$A,$B$4,Raw!$G:$G,Month!BX$5,Raw!$E:$E,Month!$A42))))</f>
        <v>50</v>
      </c>
      <c r="BY42" s="58">
        <f>IF($B42="","",IF($C42="Region",SUMIFS(Raw!$H:$H,Raw!$A:$A,$B$4,Raw!$G:$G,Month!BY$5,Raw!#REF!,Month!$A42),IF($C42="Provider",SUMIFS(Raw!$H:$H,Raw!$A:$A,$B$4,Raw!$G:$G,Month!BY$5,Raw!$C:$C,Month!$A42),SUMIFS(Raw!$H:$H,Raw!$A:$A,$B$4,Raw!$G:$G,Month!BY$5,Raw!$E:$E,Month!$A42))))</f>
        <v>88073</v>
      </c>
      <c r="BZ42" s="58">
        <f>IF($B42="","",IF($C42="Region",SUMIFS(Raw!$H:$H,Raw!$A:$A,$B$4,Raw!$G:$G,Month!BZ$5,Raw!#REF!,Month!$A42),IF($C42="Provider",SUMIFS(Raw!$H:$H,Raw!$A:$A,$B$4,Raw!$G:$G,Month!BZ$5,Raw!$C:$C,Month!$A42),SUMIFS(Raw!$H:$H,Raw!$A:$A,$B$4,Raw!$G:$G,Month!BZ$5,Raw!$E:$E,Month!$A42))))</f>
        <v>24249</v>
      </c>
      <c r="CA42" s="58">
        <f>IF($B42="","",IF($C42="Region",SUMIFS(Raw!$H:$H,Raw!$A:$A,$B$4,Raw!$G:$G,Month!CA$5,Raw!#REF!,Month!$A42),IF($C42="Provider",SUMIFS(Raw!$H:$H,Raw!$A:$A,$B$4,Raw!$G:$G,Month!CA$5,Raw!$C:$C,Month!$A42),SUMIFS(Raw!$H:$H,Raw!$A:$A,$B$4,Raw!$G:$G,Month!CA$5,Raw!$E:$E,Month!$A42))))</f>
        <v>22376</v>
      </c>
      <c r="CB42" s="58">
        <f>IF($B42="","",IF($C42="Region",SUMIFS(Raw!$H:$H,Raw!$A:$A,$B$4,Raw!$G:$G,Month!CB$5,Raw!#REF!,Month!$A42),IF($C42="Provider",SUMIFS(Raw!$H:$H,Raw!$A:$A,$B$4,Raw!$G:$G,Month!CB$5,Raw!$C:$C,Month!$A42),SUMIFS(Raw!$H:$H,Raw!$A:$A,$B$4,Raw!$G:$G,Month!CB$5,Raw!$E:$E,Month!$A42))))</f>
        <v>13962</v>
      </c>
      <c r="CC42" s="58">
        <f>IF($B42="","",IF($C42="Region",SUMIFS(Raw!$H:$H,Raw!$A:$A,$B$4,Raw!$G:$G,Month!CC$5,Raw!#REF!,Month!$A42),IF($C42="Provider",SUMIFS(Raw!$H:$H,Raw!$A:$A,$B$4,Raw!$G:$G,Month!CC$5,Raw!$C:$C,Month!$A42),SUMIFS(Raw!$H:$H,Raw!$A:$A,$B$4,Raw!$G:$G,Month!CC$5,Raw!$E:$E,Month!$A42))))</f>
        <v>19650</v>
      </c>
      <c r="CD42" s="58">
        <f>IF($B42="","",IF($C42="Region",SUMIFS(Raw!$H:$H,Raw!$A:$A,$B$4,Raw!$G:$G,Month!CD$5,Raw!#REF!,Month!$A42),IF($C42="Provider",SUMIFS(Raw!$H:$H,Raw!$A:$A,$B$4,Raw!$G:$G,Month!CD$5,Raw!$C:$C,Month!$A42),SUMIFS(Raw!$H:$H,Raw!$A:$A,$B$4,Raw!$G:$G,Month!CD$5,Raw!$E:$E,Month!$A42))))</f>
        <v>1793</v>
      </c>
      <c r="CE42" s="58">
        <f>IF($B42="","",IF($C42="Region",SUMIFS(Raw!$H:$H,Raw!$A:$A,$B$4,Raw!$G:$G,Month!CE$5,Raw!#REF!,Month!$A42),IF($C42="Provider",SUMIFS(Raw!$H:$H,Raw!$A:$A,$B$4,Raw!$G:$G,Month!CE$5,Raw!$C:$C,Month!$A42),SUMIFS(Raw!$H:$H,Raw!$A:$A,$B$4,Raw!$G:$G,Month!CE$5,Raw!$E:$E,Month!$A42))))</f>
        <v>6755</v>
      </c>
      <c r="CF42" s="58">
        <f>IF($B42="","",IF($C42="Region",SUMIFS(Raw!$H:$H,Raw!$A:$A,$B$4,Raw!$G:$G,Month!CF$5,Raw!#REF!,Month!$A42),IF($C42="Provider",SUMIFS(Raw!$H:$H,Raw!$A:$A,$B$4,Raw!$G:$G,Month!CF$5,Raw!$C:$C,Month!$A42),SUMIFS(Raw!$H:$H,Raw!$A:$A,$B$4,Raw!$G:$G,Month!CF$5,Raw!$E:$E,Month!$A42))))</f>
        <v>1465</v>
      </c>
      <c r="CG42" s="58">
        <f>IF($B42="","",IF($C42="Region",SUMIFS(Raw!$H:$H,Raw!$A:$A,$B$4,Raw!$G:$G,Month!CG$5,Raw!#REF!,Month!$A42),IF($C42="Provider",SUMIFS(Raw!$H:$H,Raw!$A:$A,$B$4,Raw!$G:$G,Month!CG$5,Raw!$C:$C,Month!$A42),SUMIFS(Raw!$H:$H,Raw!$A:$A,$B$4,Raw!$G:$G,Month!CG$5,Raw!$E:$E,Month!$A42))))</f>
        <v>9344</v>
      </c>
      <c r="CH42" s="58">
        <f>IF($B42="","",IF($C42="Region",SUMIFS(Raw!$H:$H,Raw!$A:$A,$B$4,Raw!$G:$G,Month!CH$5,Raw!#REF!,Month!$A42),IF($C42="Provider",SUMIFS(Raw!$H:$H,Raw!$A:$A,$B$4,Raw!$G:$G,Month!CH$5,Raw!$C:$C,Month!$A42),SUMIFS(Raw!$H:$H,Raw!$A:$A,$B$4,Raw!$G:$G,Month!CH$5,Raw!$E:$E,Month!$A42))))</f>
        <v>6847</v>
      </c>
      <c r="CI42" s="58">
        <f>IF($B42="","",IF($C42="Region",SUMIFS(Raw!$H:$H,Raw!$A:$A,$B$4,Raw!$G:$G,Month!CI$5,Raw!#REF!,Month!$A42),IF($C42="Provider",SUMIFS(Raw!$H:$H,Raw!$A:$A,$B$4,Raw!$G:$G,Month!CI$5,Raw!$C:$C,Month!$A42),SUMIFS(Raw!$H:$H,Raw!$A:$A,$B$4,Raw!$G:$G,Month!CI$5,Raw!$E:$E,Month!$A42))))</f>
        <v>0</v>
      </c>
      <c r="CJ42" s="58">
        <f>IF($B42="","",IF($C42="Region",SUMIFS(Raw!$H:$H,Raw!$A:$A,$B$4,Raw!$G:$G,Month!CJ$5,Raw!#REF!,Month!$A42),IF($C42="Provider",SUMIFS(Raw!$H:$H,Raw!$A:$A,$B$4,Raw!$G:$G,Month!CJ$5,Raw!$C:$C,Month!$A42),SUMIFS(Raw!$H:$H,Raw!$A:$A,$B$4,Raw!$G:$G,Month!CJ$5,Raw!$E:$E,Month!$A42))))</f>
        <v>0</v>
      </c>
      <c r="CK42" s="58">
        <f>IF($B42="","",IF($C42="Region",SUMIFS(Raw!$H:$H,Raw!$A:$A,$B$4,Raw!$G:$G,Month!CK$5,Raw!#REF!,Month!$A42),IF($C42="Provider",SUMIFS(Raw!$H:$H,Raw!$A:$A,$B$4,Raw!$G:$G,Month!CK$5,Raw!$C:$C,Month!$A42),SUMIFS(Raw!$H:$H,Raw!$A:$A,$B$4,Raw!$G:$G,Month!CK$5,Raw!$E:$E,Month!$A42))))</f>
        <v>5934</v>
      </c>
      <c r="CL42" s="58">
        <f>IF($B42="","",IF($C42="Region",SUMIFS(Raw!$H:$H,Raw!$A:$A,$B$4,Raw!$G:$G,Month!CL$5,Raw!#REF!,Month!$A42),IF($C42="Provider",SUMIFS(Raw!$H:$H,Raw!$A:$A,$B$4,Raw!$G:$G,Month!CL$5,Raw!$C:$C,Month!$A42),SUMIFS(Raw!$H:$H,Raw!$A:$A,$B$4,Raw!$G:$G,Month!CL$5,Raw!$E:$E,Month!$A42))))</f>
        <v>3</v>
      </c>
      <c r="CM42" s="58">
        <f>IF($B42="","",IF($C42="Region",SUMIFS(Raw!$H:$H,Raw!$A:$A,$B$4,Raw!$G:$G,Month!CM$5,Raw!#REF!,Month!$A42),IF($C42="Provider",SUMIFS(Raw!$H:$H,Raw!$A:$A,$B$4,Raw!$G:$G,Month!CM$5,Raw!$C:$C,Month!$A42),SUMIFS(Raw!$H:$H,Raw!$A:$A,$B$4,Raw!$G:$G,Month!CM$5,Raw!$E:$E,Month!$A42))))</f>
        <v>179</v>
      </c>
      <c r="CN42" s="58">
        <f>IF($B42="","",IF($C42="Region",SUMIFS(Raw!$H:$H,Raw!$A:$A,$B$4,Raw!$G:$G,Month!CN$5,Raw!#REF!,Month!$A42),IF($C42="Provider",SUMIFS(Raw!$H:$H,Raw!$A:$A,$B$4,Raw!$G:$G,Month!CN$5,Raw!$C:$C,Month!$A42),SUMIFS(Raw!$H:$H,Raw!$A:$A,$B$4,Raw!$G:$G,Month!CN$5,Raw!$E:$E,Month!$A42))))</f>
        <v>313</v>
      </c>
      <c r="CO42" s="58">
        <f>IF($B42="","",IF($C42="Region",SUMIFS(Raw!$H:$H,Raw!$A:$A,$B$4,Raw!$G:$G,Month!CO$5,Raw!#REF!,Month!$A42),IF($C42="Provider",SUMIFS(Raw!$H:$H,Raw!$A:$A,$B$4,Raw!$G:$G,Month!CO$5,Raw!$C:$C,Month!$A42),SUMIFS(Raw!$H:$H,Raw!$A:$A,$B$4,Raw!$G:$G,Month!CO$5,Raw!$E:$E,Month!$A42))))</f>
        <v>0</v>
      </c>
      <c r="CP42" s="58">
        <f>IF($B42="","",IF($C42="Region",SUMIFS(Raw!$H:$H,Raw!$A:$A,$B$4,Raw!$G:$G,Month!CP$5,Raw!#REF!,Month!$A42),IF($C42="Provider",SUMIFS(Raw!$H:$H,Raw!$A:$A,$B$4,Raw!$G:$G,Month!CP$5,Raw!$C:$C,Month!$A42),SUMIFS(Raw!$H:$H,Raw!$A:$A,$B$4,Raw!$G:$G,Month!CP$5,Raw!$E:$E,Month!$A42))))</f>
        <v>8449</v>
      </c>
      <c r="CQ42" s="58">
        <f>IF($B42="","",IF($C42="Region",SUMIFS(Raw!$H:$H,Raw!$A:$A,$B$4,Raw!$G:$G,Month!CQ$5,Raw!#REF!,Month!$A42),IF($C42="Provider",SUMIFS(Raw!$H:$H,Raw!$A:$A,$B$4,Raw!$G:$G,Month!CQ$5,Raw!$C:$C,Month!$A42),SUMIFS(Raw!$H:$H,Raw!$A:$A,$B$4,Raw!$G:$G,Month!CQ$5,Raw!$E:$E,Month!$A42))))</f>
        <v>0</v>
      </c>
      <c r="CR42" s="58">
        <f>IF($B42="","",IF($C42="Region",SUMIFS(Raw!$H:$H,Raw!$A:$A,$B$4,Raw!$G:$G,Month!CR$5,Raw!#REF!,Month!$A42),IF($C42="Provider",SUMIFS(Raw!$H:$H,Raw!$A:$A,$B$4,Raw!$G:$G,Month!CR$5,Raw!$C:$C,Month!$A42),SUMIFS(Raw!$H:$H,Raw!$A:$A,$B$4,Raw!$G:$G,Month!CR$5,Raw!$E:$E,Month!$A42))))</f>
        <v>0</v>
      </c>
      <c r="CS42" s="58">
        <f>IF($B42="","",IF($C42="Region",SUMIFS(Raw!$H:$H,Raw!$A:$A,$B$4,Raw!$G:$G,Month!CS$5,Raw!#REF!,Month!$A42),IF($C42="Provider",SUMIFS(Raw!$H:$H,Raw!$A:$A,$B$4,Raw!$G:$G,Month!CS$5,Raw!$C:$C,Month!$A42),SUMIFS(Raw!$H:$H,Raw!$A:$A,$B$4,Raw!$G:$G,Month!CS$5,Raw!$E:$E,Month!$A42))))</f>
        <v>0</v>
      </c>
      <c r="CT42" s="58">
        <f>IF($B42="","",IF($C42="Region",SUMIFS(Raw!$H:$H,Raw!$A:$A,$B$4,Raw!$G:$G,Month!CT$5,Raw!#REF!,Month!$A42),IF($C42="Provider",SUMIFS(Raw!$H:$H,Raw!$A:$A,$B$4,Raw!$G:$G,Month!CT$5,Raw!$C:$C,Month!$A42),SUMIFS(Raw!$H:$H,Raw!$A:$A,$B$4,Raw!$G:$G,Month!CT$5,Raw!$E:$E,Month!$A42))))</f>
        <v>0</v>
      </c>
      <c r="CU42" s="58">
        <f>IF($B42="","",IF($C42="Region",SUMIFS(Raw!$H:$H,Raw!$A:$A,$B$4,Raw!$G:$G,Month!CU$5,Raw!#REF!,Month!$A42),IF($C42="Provider",SUMIFS(Raw!$H:$H,Raw!$A:$A,$B$4,Raw!$G:$G,Month!CU$5,Raw!$C:$C,Month!$A42),SUMIFS(Raw!$H:$H,Raw!$A:$A,$B$4,Raw!$G:$G,Month!CU$5,Raw!$E:$E,Month!$A42))))</f>
        <v>0</v>
      </c>
      <c r="CV42" s="58">
        <f>IF($B42="","",IF($C42="Region",SUMIFS(Raw!$H:$H,Raw!$A:$A,$B$4,Raw!$G:$G,Month!CV$5,Raw!#REF!,Month!$A42),IF($C42="Provider",SUMIFS(Raw!$H:$H,Raw!$A:$A,$B$4,Raw!$G:$G,Month!CV$5,Raw!$C:$C,Month!$A42),SUMIFS(Raw!$H:$H,Raw!$A:$A,$B$4,Raw!$G:$G,Month!CV$5,Raw!$E:$E,Month!$A42))))</f>
        <v>0</v>
      </c>
      <c r="CW42" s="58">
        <f>IF($B42="","",IF($C42="Region",SUMIFS(Raw!$H:$H,Raw!$A:$A,$B$4,Raw!$G:$G,Month!CW$5,Raw!#REF!,Month!$A42),IF($C42="Provider",SUMIFS(Raw!$H:$H,Raw!$A:$A,$B$4,Raw!$G:$G,Month!CW$5,Raw!$C:$C,Month!$A42),SUMIFS(Raw!$H:$H,Raw!$A:$A,$B$4,Raw!$G:$G,Month!CW$5,Raw!$E:$E,Month!$A42))))</f>
        <v>1372</v>
      </c>
      <c r="CX42" s="58">
        <f>IF($B42="","",IF($C42="Region",SUMIFS(Raw!$H:$H,Raw!$A:$A,$B$4,Raw!$G:$G,Month!CX$5,Raw!#REF!,Month!$A42),IF($C42="Provider",SUMIFS(Raw!$H:$H,Raw!$A:$A,$B$4,Raw!$G:$G,Month!CX$5,Raw!$C:$C,Month!$A42),SUMIFS(Raw!$H:$H,Raw!$A:$A,$B$4,Raw!$G:$G,Month!CX$5,Raw!$E:$E,Month!$A42))))</f>
        <v>1372</v>
      </c>
      <c r="CY42" s="58">
        <f>IF($B42="","",IF($C42="Region",SUMIFS(Raw!$H:$H,Raw!$A:$A,$B$4,Raw!$G:$G,Month!CY$5,Raw!#REF!,Month!$A42),IF($C42="Provider",SUMIFS(Raw!$H:$H,Raw!$A:$A,$B$4,Raw!$G:$G,Month!CY$5,Raw!$C:$C,Month!$A42),SUMIFS(Raw!$H:$H,Raw!$A:$A,$B$4,Raw!$G:$G,Month!CY$5,Raw!$E:$E,Month!$A42))))</f>
        <v>129</v>
      </c>
      <c r="CZ42" s="58">
        <f>IF($B42="","",IF($C42="Region",SUMIFS(Raw!$H:$H,Raw!$A:$A,$B$4,Raw!$G:$G,Month!CZ$5,Raw!#REF!,Month!$A42),IF($C42="Provider",SUMIFS(Raw!$H:$H,Raw!$A:$A,$B$4,Raw!$G:$G,Month!CZ$5,Raw!$C:$C,Month!$A42),SUMIFS(Raw!$H:$H,Raw!$A:$A,$B$4,Raw!$G:$G,Month!CZ$5,Raw!$E:$E,Month!$A42))))</f>
        <v>72</v>
      </c>
      <c r="DA42" s="58">
        <f>IF($B42="","",IF($C42="Region",SUMIFS(Raw!$H:$H,Raw!$A:$A,$B$4,Raw!$G:$G,Month!DA$5,Raw!#REF!,Month!$A42),IF($C42="Provider",SUMIFS(Raw!$H:$H,Raw!$A:$A,$B$4,Raw!$G:$G,Month!DA$5,Raw!$C:$C,Month!$A42),SUMIFS(Raw!$H:$H,Raw!$A:$A,$B$4,Raw!$G:$G,Month!DA$5,Raw!$E:$E,Month!$A42))))</f>
        <v>21</v>
      </c>
      <c r="DB42" s="58">
        <f>IF($B42="","",IF($C42="Region",SUMIFS(Raw!$H:$H,Raw!$A:$A,$B$4,Raw!$G:$G,Month!DB$5,Raw!#REF!,Month!$A42),IF($C42="Provider",SUMIFS(Raw!$H:$H,Raw!$A:$A,$B$4,Raw!$G:$G,Month!DB$5,Raw!$C:$C,Month!$A42),SUMIFS(Raw!$H:$H,Raw!$A:$A,$B$4,Raw!$G:$G,Month!DB$5,Raw!$E:$E,Month!$A42))))</f>
        <v>2</v>
      </c>
      <c r="DC42" s="58">
        <f>IF($B42="","",IF($C42="Region",SUMIFS(Raw!$H:$H,Raw!$A:$A,$B$4,Raw!$G:$G,Month!DC$5,Raw!#REF!,Month!$A42),IF($C42="Provider",SUMIFS(Raw!$H:$H,Raw!$A:$A,$B$4,Raw!$G:$G,Month!DC$5,Raw!$C:$C,Month!$A42),SUMIFS(Raw!$H:$H,Raw!$A:$A,$B$4,Raw!$G:$G,Month!DC$5,Raw!$E:$E,Month!$A42))))</f>
        <v>11</v>
      </c>
      <c r="DD42" s="58">
        <f>IF($B42="","",IF($C42="Region",SUMIFS(Raw!$H:$H,Raw!$A:$A,$B$4,Raw!$G:$G,Month!DD$5,Raw!#REF!,Month!$A42),IF($C42="Provider",SUMIFS(Raw!$H:$H,Raw!$A:$A,$B$4,Raw!$G:$G,Month!DD$5,Raw!$C:$C,Month!$A42),SUMIFS(Raw!$H:$H,Raw!$A:$A,$B$4,Raw!$G:$G,Month!DD$5,Raw!$E:$E,Month!$A42))))</f>
        <v>4</v>
      </c>
      <c r="DE42" s="58">
        <f>IF($B42="","",IF($C42="Region",SUMIFS(Raw!$H:$H,Raw!$A:$A,$B$4,Raw!$G:$G,Month!DE$5,Raw!#REF!,Month!$A42),IF($C42="Provider",SUMIFS(Raw!$H:$H,Raw!$A:$A,$B$4,Raw!$G:$G,Month!DE$5,Raw!$C:$C,Month!$A42),SUMIFS(Raw!$H:$H,Raw!$A:$A,$B$4,Raw!$G:$G,Month!DE$5,Raw!$E:$E,Month!$A42))))</f>
        <v>81</v>
      </c>
      <c r="DF42" s="58">
        <f>IF($B42="","",IF($C42="Region",SUMIFS(Raw!$H:$H,Raw!$A:$A,$B$4,Raw!$G:$G,Month!DF$5,Raw!#REF!,Month!$A42),IF($C42="Provider",SUMIFS(Raw!$H:$H,Raw!$A:$A,$B$4,Raw!$G:$G,Month!DF$5,Raw!$C:$C,Month!$A42),SUMIFS(Raw!$H:$H,Raw!$A:$A,$B$4,Raw!$G:$G,Month!DF$5,Raw!$E:$E,Month!$A42))))</f>
        <v>60</v>
      </c>
      <c r="DG42" s="58">
        <f>IF($B42="","",IF($C42="Region",SUMIFS(Raw!$H:$H,Raw!$A:$A,$B$4,Raw!$G:$G,Month!DG$5,Raw!#REF!,Month!$A42),IF($C42="Provider",SUMIFS(Raw!$H:$H,Raw!$A:$A,$B$4,Raw!$G:$G,Month!DG$5,Raw!$C:$C,Month!$A42),SUMIFS(Raw!$H:$H,Raw!$A:$A,$B$4,Raw!$G:$G,Month!DG$5,Raw!$E:$E,Month!$A42))))</f>
        <v>0</v>
      </c>
      <c r="DH42" s="58">
        <f>IF($B42="","",IF($C42="Region",SUMIFS(Raw!$H:$H,Raw!$A:$A,$B$4,Raw!$G:$G,Month!DH$5,Raw!#REF!,Month!$A42),IF($C42="Provider",SUMIFS(Raw!$H:$H,Raw!$A:$A,$B$4,Raw!$G:$G,Month!DH$5,Raw!$C:$C,Month!$A42),SUMIFS(Raw!$H:$H,Raw!$A:$A,$B$4,Raw!$G:$G,Month!DH$5,Raw!$E:$E,Month!$A42))))</f>
        <v>0</v>
      </c>
      <c r="DI42" s="58">
        <f>IF($B42="","",IF($C42="Region",SUMIFS(Raw!$H:$H,Raw!$A:$A,$B$4,Raw!$G:$G,Month!DI$5,Raw!#REF!,Month!$A42),IF($C42="Provider",SUMIFS(Raw!$H:$H,Raw!$A:$A,$B$4,Raw!$G:$G,Month!DI$5,Raw!$C:$C,Month!$A42),SUMIFS(Raw!$H:$H,Raw!$A:$A,$B$4,Raw!$G:$G,Month!DI$5,Raw!$E:$E,Month!$A42))))</f>
        <v>0</v>
      </c>
      <c r="DJ42" s="58">
        <f>IF($B42="","",IF($C42="Region",SUMIFS(Raw!$H:$H,Raw!$A:$A,$B$4,Raw!$G:$G,Month!DJ$5,Raw!#REF!,Month!$A42),IF($C42="Provider",SUMIFS(Raw!$H:$H,Raw!$A:$A,$B$4,Raw!$G:$G,Month!DJ$5,Raw!$C:$C,Month!$A42),SUMIFS(Raw!$H:$H,Raw!$A:$A,$B$4,Raw!$G:$G,Month!DJ$5,Raw!$E:$E,Month!$A42))))</f>
        <v>0</v>
      </c>
      <c r="DK42" s="58">
        <f>IF($B42="","",IF($C42="Region",SUMIFS(Raw!$H:$H,Raw!$A:$A,$B$4,Raw!$G:$G,Month!DK$5,Raw!#REF!,Month!$A42),IF($C42="Provider",SUMIFS(Raw!$H:$H,Raw!$A:$A,$B$4,Raw!$G:$G,Month!DK$5,Raw!$C:$C,Month!$A42),SUMIFS(Raw!$H:$H,Raw!$A:$A,$B$4,Raw!$G:$G,Month!DK$5,Raw!$E:$E,Month!$A42))))</f>
        <v>0</v>
      </c>
      <c r="DL42" s="58">
        <f>IF($B42="","",IF($C42="Region",SUMIFS(Raw!$H:$H,Raw!$A:$A,$B$4,Raw!$G:$G,Month!DL$5,Raw!#REF!,Month!$A42),IF($C42="Provider",SUMIFS(Raw!$H:$H,Raw!$A:$A,$B$4,Raw!$G:$G,Month!DL$5,Raw!$C:$C,Month!$A42),SUMIFS(Raw!$H:$H,Raw!$A:$A,$B$4,Raw!$G:$G,Month!DL$5,Raw!$E:$E,Month!$A42))))</f>
        <v>0</v>
      </c>
      <c r="DM42" s="58">
        <f>IF($B42="","",IF($C42="Region",SUMIFS(Raw!$H:$H,Raw!$A:$A,$B$4,Raw!$G:$G,Month!DM$5,Raw!#REF!,Month!$A42),IF($C42="Provider",SUMIFS(Raw!$H:$H,Raw!$A:$A,$B$4,Raw!$G:$G,Month!DM$5,Raw!$C:$C,Month!$A42),SUMIFS(Raw!$H:$H,Raw!$A:$A,$B$4,Raw!$G:$G,Month!DM$5,Raw!$E:$E,Month!$A42))))</f>
        <v>0</v>
      </c>
      <c r="DN42" s="58">
        <f>IF($B42="","",IF($C42="Region",SUMIFS(Raw!$H:$H,Raw!$A:$A,$B$4,Raw!$G:$G,Month!DN$5,Raw!#REF!,Month!$A42),IF($C42="Provider",SUMIFS(Raw!$H:$H,Raw!$A:$A,$B$4,Raw!$G:$G,Month!DN$5,Raw!$C:$C,Month!$A42),SUMIFS(Raw!$H:$H,Raw!$A:$A,$B$4,Raw!$G:$G,Month!DN$5,Raw!$E:$E,Month!$A42))))</f>
        <v>0</v>
      </c>
    </row>
    <row r="43" spans="1:118" ht="19.5" customHeight="1" x14ac:dyDescent="0.25">
      <c r="A43" s="5" t="str">
        <f>IF(Refs!A37="","",Refs!A37)</f>
        <v>111AJ7</v>
      </c>
      <c r="B43" s="23" t="str">
        <f>IF(Refs!B37="","",Refs!B37)</f>
        <v>Derbyshire (NECS)</v>
      </c>
      <c r="C43" s="13" t="str">
        <f>IF(Refs!D37="","",Refs!D37)</f>
        <v>Area</v>
      </c>
      <c r="D43" s="58">
        <f>IF($B43="","",IF($C43="Region",SUMIFS(Raw!$H:$H,Raw!$A:$A,$B$4,Raw!$G:$G,Month!D$5,Raw!#REF!,Month!$A43),IF($C43="Provider",SUMIFS(Raw!$H:$H,Raw!$A:$A,$B$4,Raw!$G:$G,Month!D$5,Raw!$C:$C,Month!$A43),SUMIFS(Raw!$H:$H,Raw!$A:$A,$B$4,Raw!$G:$G,Month!D$5,Raw!$E:$E,Month!$A43))))</f>
        <v>43706</v>
      </c>
      <c r="E43" s="58">
        <f>IF($B43="","",IF($C43="Region",SUMIFS(Raw!$H:$H,Raw!$A:$A,$B$4,Raw!$G:$G,Month!E$5,Raw!#REF!,Month!$A43),IF($C43="Provider",SUMIFS(Raw!$H:$H,Raw!$A:$A,$B$4,Raw!$G:$G,Month!E$5,Raw!$C:$C,Month!$A43),SUMIFS(Raw!$H:$H,Raw!$A:$A,$B$4,Raw!$G:$G,Month!E$5,Raw!$E:$E,Month!$A43))))</f>
        <v>39346</v>
      </c>
      <c r="F43" s="58">
        <f>IF($B43="","",IF($C43="Region",SUMIFS(Raw!$H:$H,Raw!$A:$A,$B$4,Raw!$G:$G,Month!F$5,Raw!#REF!,Month!$A43),IF($C43="Provider",SUMIFS(Raw!$H:$H,Raw!$A:$A,$B$4,Raw!$G:$G,Month!F$5,Raw!$C:$C,Month!$A43),SUMIFS(Raw!$H:$H,Raw!$A:$A,$B$4,Raw!$G:$G,Month!F$5,Raw!$E:$E,Month!$A43))))</f>
        <v>41274</v>
      </c>
      <c r="G43" s="58">
        <f>IF($B43="","",IF($C43="Region",SUMIFS(Raw!$H:$H,Raw!$A:$A,$B$4,Raw!$G:$G,Month!G$5,Raw!#REF!,Month!$A43),IF($C43="Provider",SUMIFS(Raw!$H:$H,Raw!$A:$A,$B$4,Raw!$G:$G,Month!G$5,Raw!$C:$C,Month!$A43),SUMIFS(Raw!$H:$H,Raw!$A:$A,$B$4,Raw!$G:$G,Month!G$5,Raw!$E:$E,Month!$A43))))</f>
        <v>0</v>
      </c>
      <c r="H43" s="58">
        <f>IF($B43="","",IF($C43="Region",SUMIFS(Raw!$H:$H,Raw!$A:$A,$B$4,Raw!$G:$G,Month!H$5,Raw!#REF!,Month!$A43),IF($C43="Provider",SUMIFS(Raw!$H:$H,Raw!$A:$A,$B$4,Raw!$G:$G,Month!H$5,Raw!$C:$C,Month!$A43),SUMIFS(Raw!$H:$H,Raw!$A:$A,$B$4,Raw!$G:$G,Month!H$5,Raw!$E:$E,Month!$A43))))</f>
        <v>1434</v>
      </c>
      <c r="I43" s="58">
        <f>IF($B43="","",IF($C43="Region",SUMIFS(Raw!$H:$H,Raw!$A:$A,$B$4,Raw!$G:$G,Month!I$5,Raw!#REF!,Month!$A43),IF($C43="Provider",SUMIFS(Raw!$H:$H,Raw!$A:$A,$B$4,Raw!$G:$G,Month!I$5,Raw!$C:$C,Month!$A43),SUMIFS(Raw!$H:$H,Raw!$A:$A,$B$4,Raw!$G:$G,Month!I$5,Raw!$E:$E,Month!$A43))))</f>
        <v>2482</v>
      </c>
      <c r="J43" s="58">
        <f>IF($B43="","",IF($C43="Region",SUMIFS(Raw!$H:$H,Raw!$A:$A,$B$4,Raw!$G:$G,Month!J$5,Raw!#REF!,Month!$A43),IF($C43="Provider",SUMIFS(Raw!$H:$H,Raw!$A:$A,$B$4,Raw!$G:$G,Month!J$5,Raw!$C:$C,Month!$A43),SUMIFS(Raw!$H:$H,Raw!$A:$A,$B$4,Raw!$G:$G,Month!J$5,Raw!$E:$E,Month!$A43))))</f>
        <v>37970</v>
      </c>
      <c r="K43" s="58">
        <f>IF($B43="","",IF($C43="Region",SUMIFS(Raw!$H:$H,Raw!$A:$A,$B$4,Raw!$G:$G,Month!K$5,Raw!#REF!,Month!$A43),IF($C43="Provider",SUMIFS(Raw!$H:$H,Raw!$A:$A,$B$4,Raw!$G:$G,Month!K$5,Raw!$C:$C,Month!$A43),SUMIFS(Raw!$H:$H,Raw!$A:$A,$B$4,Raw!$G:$G,Month!K$5,Raw!$E:$E,Month!$A43))))</f>
        <v>307</v>
      </c>
      <c r="L43" s="58">
        <f>IF($B43="","",IF($C43="Region",SUMIFS(Raw!$H:$H,Raw!$A:$A,$B$4,Raw!$G:$G,Month!L$5,Raw!#REF!,Month!$A43),IF($C43="Provider",SUMIFS(Raw!$H:$H,Raw!$A:$A,$B$4,Raw!$G:$G,Month!L$5,Raw!$C:$C,Month!$A43),SUMIFS(Raw!$H:$H,Raw!$A:$A,$B$4,Raw!$G:$G,Month!L$5,Raw!$E:$E,Month!$A43))))</f>
        <v>167</v>
      </c>
      <c r="M43" s="58">
        <f>IF($B43="","",IF($C43="Region",SUMIFS(Raw!$H:$H,Raw!$A:$A,$B$4,Raw!$G:$G,Month!M$5,Raw!#REF!,Month!$A43),IF($C43="Provider",SUMIFS(Raw!$H:$H,Raw!$A:$A,$B$4,Raw!$G:$G,Month!M$5,Raw!$C:$C,Month!$A43),SUMIFS(Raw!$H:$H,Raw!$A:$A,$B$4,Raw!$G:$G,Month!M$5,Raw!$E:$E,Month!$A43))))</f>
        <v>140</v>
      </c>
      <c r="N43" s="58">
        <f>IF($B43="","",IF($C43="Region",SUMIFS(Raw!$H:$H,Raw!$A:$A,$B$4,Raw!$G:$G,Month!N$5,Raw!#REF!,Month!$A43),IF($C43="Provider",SUMIFS(Raw!$H:$H,Raw!$A:$A,$B$4,Raw!$G:$G,Month!N$5,Raw!$C:$C,Month!$A43),SUMIFS(Raw!$H:$H,Raw!$A:$A,$B$4,Raw!$G:$G,Month!N$5,Raw!$E:$E,Month!$A43))))</f>
        <v>0</v>
      </c>
      <c r="O43" s="58">
        <f>IF($B43="","",IF($C43="Region",SUMIFS(Raw!$H:$H,Raw!$A:$A,$B$4,Raw!$G:$G,Month!O$5,Raw!#REF!,Month!$A43),IF($C43="Provider",SUMIFS(Raw!$H:$H,Raw!$A:$A,$B$4,Raw!$G:$G,Month!O$5,Raw!$C:$C,Month!$A43),SUMIFS(Raw!$H:$H,Raw!$A:$A,$B$4,Raw!$G:$G,Month!O$5,Raw!$E:$E,Month!$A43))))</f>
        <v>529792</v>
      </c>
      <c r="P43" s="58">
        <f>IF($B43="","",IF($C43="Region",SUMIFS(Raw!$H:$H,Raw!$A:$A,$B$4,Raw!$G:$G,Month!P$5,Raw!#REF!,Month!$A43),IF($C43="Provider",SUMIFS(Raw!$H:$H,Raw!$A:$A,$B$4,Raw!$G:$G,Month!P$5,Raw!$C:$C,Month!$A43),SUMIFS(Raw!$H:$H,Raw!$A:$A,$B$4,Raw!$G:$G,Month!P$5,Raw!$E:$E,Month!$A43))))</f>
        <v>66</v>
      </c>
      <c r="Q43" s="58">
        <f>IF($B43="","",IF($C43="Region",SUMIFS(Raw!$H:$H,Raw!$A:$A,$B$4,Raw!$G:$G,Month!Q$5,Raw!#REF!,Month!$A43),IF($C43="Provider",SUMIFS(Raw!$H:$H,Raw!$A:$A,$B$4,Raw!$G:$G,Month!Q$5,Raw!$C:$C,Month!$A43),SUMIFS(Raw!$H:$H,Raw!$A:$A,$B$4,Raw!$G:$G,Month!Q$5,Raw!$E:$E,Month!$A43))))</f>
        <v>166</v>
      </c>
      <c r="R43" s="58">
        <f>IF($B43="","",IF($C43="Region",SUMIFS(Raw!$H:$H,Raw!$A:$A,$B$4,Raw!$G:$G,Month!R$5,Raw!#REF!,Month!$A43),IF($C43="Provider",SUMIFS(Raw!$H:$H,Raw!$A:$A,$B$4,Raw!$G:$G,Month!R$5,Raw!$C:$C,Month!$A43),SUMIFS(Raw!$H:$H,Raw!$A:$A,$B$4,Raw!$G:$G,Month!R$5,Raw!$E:$E,Month!$A43))))</f>
        <v>24113</v>
      </c>
      <c r="S43" s="58">
        <f>IF($B43="","",IF($C43="Region",SUMIFS(Raw!$H:$H,Raw!$A:$A,$B$4,Raw!$G:$G,Month!S$5,Raw!#REF!,Month!$A43),IF($C43="Provider",SUMIFS(Raw!$H:$H,Raw!$A:$A,$B$4,Raw!$G:$G,Month!S$5,Raw!$C:$C,Month!$A43),SUMIFS(Raw!$H:$H,Raw!$A:$A,$B$4,Raw!$G:$G,Month!S$5,Raw!$E:$E,Month!$A43))))</f>
        <v>10737</v>
      </c>
      <c r="T43" s="58">
        <f>IF($B43="","",IF($C43="Region",SUMIFS(Raw!$H:$H,Raw!$A:$A,$B$4,Raw!$G:$G,Month!T$5,Raw!#REF!,Month!$A43),IF($C43="Provider",SUMIFS(Raw!$H:$H,Raw!$A:$A,$B$4,Raw!$G:$G,Month!T$5,Raw!$C:$C,Month!$A43),SUMIFS(Raw!$H:$H,Raw!$A:$A,$B$4,Raw!$G:$G,Month!T$5,Raw!$E:$E,Month!$A43))))</f>
        <v>30381772</v>
      </c>
      <c r="U43" s="58">
        <f>IF($B43="","",IF($C43="Region",SUMIFS(Raw!$H:$H,Raw!$A:$A,$B$4,Raw!$G:$G,Month!U$5,Raw!#REF!,Month!$A43),IF($C43="Provider",SUMIFS(Raw!$H:$H,Raw!$A:$A,$B$4,Raw!$G:$G,Month!U$5,Raw!$C:$C,Month!$A43),SUMIFS(Raw!$H:$H,Raw!$A:$A,$B$4,Raw!$G:$G,Month!U$5,Raw!$E:$E,Month!$A43))))</f>
        <v>38250</v>
      </c>
      <c r="V43" s="58">
        <f>IF($B43="","",IF($C43="Region",SUMIFS(Raw!$H:$H,Raw!$A:$A,$B$4,Raw!$G:$G,Month!V$5,Raw!#REF!,Month!$A43),IF($C43="Provider",SUMIFS(Raw!$H:$H,Raw!$A:$A,$B$4,Raw!$G:$G,Month!V$5,Raw!$C:$C,Month!$A43),SUMIFS(Raw!$H:$H,Raw!$A:$A,$B$4,Raw!$G:$G,Month!V$5,Raw!$E:$E,Month!$A43))))</f>
        <v>509</v>
      </c>
      <c r="W43" s="58">
        <f>IF($B43="","",IF($C43="Region",SUMIFS(Raw!$H:$H,Raw!$A:$A,$B$4,Raw!$G:$G,Month!W$5,Raw!#REF!,Month!$A43),IF($C43="Provider",SUMIFS(Raw!$H:$H,Raw!$A:$A,$B$4,Raw!$G:$G,Month!W$5,Raw!$C:$C,Month!$A43),SUMIFS(Raw!$H:$H,Raw!$A:$A,$B$4,Raw!$G:$G,Month!W$5,Raw!$E:$E,Month!$A43))))</f>
        <v>15977</v>
      </c>
      <c r="X43" s="58">
        <f>IF($B43="","",IF($C43="Region",SUMIFS(Raw!$H:$H,Raw!$A:$A,$B$4,Raw!$G:$G,Month!X$5,Raw!#REF!,Month!$A43),IF($C43="Provider",SUMIFS(Raw!$H:$H,Raw!$A:$A,$B$4,Raw!$G:$G,Month!X$5,Raw!$C:$C,Month!$A43),SUMIFS(Raw!$H:$H,Raw!$A:$A,$B$4,Raw!$G:$G,Month!X$5,Raw!$E:$E,Month!$A43))))</f>
        <v>7672</v>
      </c>
      <c r="Y43" s="58">
        <f>IF($B43="","",IF($C43="Region",SUMIFS(Raw!$H:$H,Raw!$A:$A,$B$4,Raw!$G:$G,Month!Y$5,Raw!#REF!,Month!$A43),IF($C43="Provider",SUMIFS(Raw!$H:$H,Raw!$A:$A,$B$4,Raw!$G:$G,Month!Y$5,Raw!$C:$C,Month!$A43),SUMIFS(Raw!$H:$H,Raw!$A:$A,$B$4,Raw!$G:$G,Month!Y$5,Raw!$E:$E,Month!$A43))))</f>
        <v>756</v>
      </c>
      <c r="Z43" s="58">
        <f>IF($B43="","",IF($C43="Region",SUMIFS(Raw!$H:$H,Raw!$A:$A,$B$4,Raw!$G:$G,Month!Z$5,Raw!#REF!,Month!$A43),IF($C43="Provider",SUMIFS(Raw!$H:$H,Raw!$A:$A,$B$4,Raw!$G:$G,Month!Z$5,Raw!$C:$C,Month!$A43),SUMIFS(Raw!$H:$H,Raw!$A:$A,$B$4,Raw!$G:$G,Month!Z$5,Raw!$E:$E,Month!$A43))))</f>
        <v>13336</v>
      </c>
      <c r="AA43" s="58">
        <f>IF($B43="","",IF($C43="Region",SUMIFS(Raw!$H:$H,Raw!$A:$A,$B$4,Raw!$G:$G,Month!AA$5,Raw!#REF!,Month!$A43),IF($C43="Provider",SUMIFS(Raw!$H:$H,Raw!$A:$A,$B$4,Raw!$G:$G,Month!AA$5,Raw!$C:$C,Month!$A43),SUMIFS(Raw!$H:$H,Raw!$A:$A,$B$4,Raw!$G:$G,Month!AA$5,Raw!$E:$E,Month!$A43))))</f>
        <v>21764</v>
      </c>
      <c r="AB43" s="58">
        <f>IF($B43="","",IF($C43="Region",SUMIFS(Raw!$H:$H,Raw!$A:$A,$B$4,Raw!$G:$G,Month!AB$5,Raw!#REF!,Month!$A43),IF($C43="Provider",SUMIFS(Raw!$H:$H,Raw!$A:$A,$B$4,Raw!$G:$G,Month!AB$5,Raw!$C:$C,Month!$A43),SUMIFS(Raw!$H:$H,Raw!$A:$A,$B$4,Raw!$G:$G,Month!AB$5,Raw!$E:$E,Month!$A43))))</f>
        <v>7052</v>
      </c>
      <c r="AC43" s="58">
        <f>IF($B43="","",IF($C43="Region",SUMIFS(Raw!$H:$H,Raw!$A:$A,$B$4,Raw!$G:$G,Month!AC$5,Raw!#REF!,Month!$A43),IF($C43="Provider",SUMIFS(Raw!$H:$H,Raw!$A:$A,$B$4,Raw!$G:$G,Month!AC$5,Raw!$C:$C,Month!$A43),SUMIFS(Raw!$H:$H,Raw!$A:$A,$B$4,Raw!$G:$G,Month!AC$5,Raw!$E:$E,Month!$A43))))</f>
        <v>5516</v>
      </c>
      <c r="AD43" s="58">
        <f>IF($B43="","",IF($C43="Region",SUMIFS(Raw!$H:$H,Raw!$A:$A,$B$4,Raw!$G:$G,Month!AD$5,Raw!#REF!,Month!$A43),IF($C43="Provider",SUMIFS(Raw!$H:$H,Raw!$A:$A,$B$4,Raw!$G:$G,Month!AD$5,Raw!$C:$C,Month!$A43),SUMIFS(Raw!$H:$H,Raw!$A:$A,$B$4,Raw!$G:$G,Month!AD$5,Raw!$E:$E,Month!$A43))))</f>
        <v>0</v>
      </c>
      <c r="AE43" s="58">
        <f>IF($B43="","",IF($C43="Region",SUMIFS(Raw!$H:$H,Raw!$A:$A,$B$4,Raw!$G:$G,Month!AE$5,Raw!#REF!,Month!$A43),IF($C43="Provider",SUMIFS(Raw!$H:$H,Raw!$A:$A,$B$4,Raw!$G:$G,Month!AE$5,Raw!$C:$C,Month!$A43),SUMIFS(Raw!$H:$H,Raw!$A:$A,$B$4,Raw!$G:$G,Month!AE$5,Raw!$E:$E,Month!$A43))))</f>
        <v>7672</v>
      </c>
      <c r="AF43" s="58">
        <f>IF($B43="","",IF($C43="Region",SUMIFS(Raw!$H:$H,Raw!$A:$A,$B$4,Raw!$G:$G,Month!AF$5,Raw!#REF!,Month!$A43),IF($C43="Provider",SUMIFS(Raw!$H:$H,Raw!$A:$A,$B$4,Raw!$G:$G,Month!AF$5,Raw!$C:$C,Month!$A43),SUMIFS(Raw!$H:$H,Raw!$A:$A,$B$4,Raw!$G:$G,Month!AF$5,Raw!$E:$E,Month!$A43))))</f>
        <v>0</v>
      </c>
      <c r="AG43" s="58">
        <f>IF($B43="","",IF($C43="Region",SUMIFS(Raw!$H:$H,Raw!$A:$A,$B$4,Raw!$G:$G,Month!AG$5,Raw!#REF!,Month!$A43),IF($C43="Provider",SUMIFS(Raw!$H:$H,Raw!$A:$A,$B$4,Raw!$G:$G,Month!AG$5,Raw!$C:$C,Month!$A43),SUMIFS(Raw!$H:$H,Raw!$A:$A,$B$4,Raw!$G:$G,Month!AG$5,Raw!$E:$E,Month!$A43))))</f>
        <v>756</v>
      </c>
      <c r="AH43" s="58">
        <f>IF($B43="","",IF($C43="Region",SUMIFS(Raw!$H:$H,Raw!$A:$A,$B$4,Raw!$G:$G,Month!AH$5,Raw!#REF!,Month!$A43),IF($C43="Provider",SUMIFS(Raw!$H:$H,Raw!$A:$A,$B$4,Raw!$G:$G,Month!AH$5,Raw!$C:$C,Month!$A43),SUMIFS(Raw!$H:$H,Raw!$A:$A,$B$4,Raw!$G:$G,Month!AH$5,Raw!$E:$E,Month!$A43))))</f>
        <v>602</v>
      </c>
      <c r="AI43" s="58">
        <f>IF($B43="","",IF($C43="Region",SUMIFS(Raw!$H:$H,Raw!$A:$A,$B$4,Raw!$G:$G,Month!AI$5,Raw!#REF!,Month!$A43),IF($C43="Provider",SUMIFS(Raw!$H:$H,Raw!$A:$A,$B$4,Raw!$G:$G,Month!AI$5,Raw!$C:$C,Month!$A43),SUMIFS(Raw!$H:$H,Raw!$A:$A,$B$4,Raw!$G:$G,Month!AI$5,Raw!$E:$E,Month!$A43))))</f>
        <v>166</v>
      </c>
      <c r="AJ43" s="58">
        <f>IF($B43="","",IF($C43="Region",SUMIFS(Raw!$H:$H,Raw!$A:$A,$B$4,Raw!$G:$G,Month!AJ$5,Raw!#REF!,Month!$A43),IF($C43="Provider",SUMIFS(Raw!$H:$H,Raw!$A:$A,$B$4,Raw!$G:$G,Month!AJ$5,Raw!$C:$C,Month!$A43),SUMIFS(Raw!$H:$H,Raw!$A:$A,$B$4,Raw!$G:$G,Month!AJ$5,Raw!$E:$E,Month!$A43))))</f>
        <v>1468</v>
      </c>
      <c r="AK43" s="58">
        <f>IF($B43="","",IF($C43="Region",SUMIFS(Raw!$H:$H,Raw!$A:$A,$B$4,Raw!$G:$G,Month!AK$5,Raw!#REF!,Month!$A43),IF($C43="Provider",SUMIFS(Raw!$H:$H,Raw!$A:$A,$B$4,Raw!$G:$G,Month!AK$5,Raw!$C:$C,Month!$A43),SUMIFS(Raw!$H:$H,Raw!$A:$A,$B$4,Raw!$G:$G,Month!AK$5,Raw!$E:$E,Month!$A43))))</f>
        <v>1178</v>
      </c>
      <c r="AL43" s="58">
        <f>IF($B43="","",IF($C43="Region",SUMIFS(Raw!$H:$H,Raw!$A:$A,$B$4,Raw!$G:$G,Month!AL$5,Raw!#REF!,Month!$A43),IF($C43="Provider",SUMIFS(Raw!$H:$H,Raw!$A:$A,$B$4,Raw!$G:$G,Month!AL$5,Raw!$C:$C,Month!$A43),SUMIFS(Raw!$H:$H,Raw!$A:$A,$B$4,Raw!$G:$G,Month!AL$5,Raw!$E:$E,Month!$A43))))</f>
        <v>0</v>
      </c>
      <c r="AM43" s="58">
        <f>IF($B43="","",IF($C43="Region",SUMIFS(Raw!$H:$H,Raw!$A:$A,$B$4,Raw!$G:$G,Month!AM$5,Raw!#REF!,Month!$A43),IF($C43="Provider",SUMIFS(Raw!$H:$H,Raw!$A:$A,$B$4,Raw!$G:$G,Month!AM$5,Raw!$C:$C,Month!$A43),SUMIFS(Raw!$H:$H,Raw!$A:$A,$B$4,Raw!$G:$G,Month!AM$5,Raw!$E:$E,Month!$A43))))</f>
        <v>8892</v>
      </c>
      <c r="AN43" s="58">
        <f>IF($B43="","",IF($C43="Region",SUMIFS(Raw!$H:$H,Raw!$A:$A,$B$4,Raw!$G:$G,Month!AN$5,Raw!#REF!,Month!$A43),IF($C43="Provider",SUMIFS(Raw!$H:$H,Raw!$A:$A,$B$4,Raw!$G:$G,Month!AN$5,Raw!$C:$C,Month!$A43),SUMIFS(Raw!$H:$H,Raw!$A:$A,$B$4,Raw!$G:$G,Month!AN$5,Raw!$E:$E,Month!$A43))))</f>
        <v>4756</v>
      </c>
      <c r="AO43" s="58">
        <f>IF($B43="","",IF($C43="Region",SUMIFS(Raw!$H:$H,Raw!$A:$A,$B$4,Raw!$G:$G,Month!AO$5,Raw!#REF!,Month!$A43),IF($C43="Provider",SUMIFS(Raw!$H:$H,Raw!$A:$A,$B$4,Raw!$G:$G,Month!AO$5,Raw!$C:$C,Month!$A43),SUMIFS(Raw!$H:$H,Raw!$A:$A,$B$4,Raw!$G:$G,Month!AO$5,Raw!$E:$E,Month!$A43))))</f>
        <v>1149</v>
      </c>
      <c r="AP43" s="58">
        <f>IF($B43="","",IF($C43="Region",SUMIFS(Raw!$H:$H,Raw!$A:$A,$B$4,Raw!$G:$G,Month!AP$5,Raw!#REF!,Month!$A43),IF($C43="Provider",SUMIFS(Raw!$H:$H,Raw!$A:$A,$B$4,Raw!$G:$G,Month!AP$5,Raw!$C:$C,Month!$A43),SUMIFS(Raw!$H:$H,Raw!$A:$A,$B$4,Raw!$G:$G,Month!AP$5,Raw!$E:$E,Month!$A43))))</f>
        <v>935</v>
      </c>
      <c r="AQ43" s="58">
        <f>IF($B43="","",IF($C43="Region",SUMIFS(Raw!$H:$H,Raw!$A:$A,$B$4,Raw!$G:$G,Month!AQ$5,Raw!#REF!,Month!$A43),IF($C43="Provider",SUMIFS(Raw!$H:$H,Raw!$A:$A,$B$4,Raw!$G:$G,Month!AQ$5,Raw!$C:$C,Month!$A43),SUMIFS(Raw!$H:$H,Raw!$A:$A,$B$4,Raw!$G:$G,Month!AQ$5,Raw!$E:$E,Month!$A43))))</f>
        <v>696</v>
      </c>
      <c r="AR43" s="58">
        <f>IF($B43="","",IF($C43="Region",SUMIFS(Raw!$H:$H,Raw!$A:$A,$B$4,Raw!$G:$G,Month!AR$5,Raw!#REF!,Month!$A43),IF($C43="Provider",SUMIFS(Raw!$H:$H,Raw!$A:$A,$B$4,Raw!$G:$G,Month!AR$5,Raw!$C:$C,Month!$A43),SUMIFS(Raw!$H:$H,Raw!$A:$A,$B$4,Raw!$G:$G,Month!AR$5,Raw!$E:$E,Month!$A43))))</f>
        <v>289</v>
      </c>
      <c r="AS43" s="58">
        <f>IF($B43="","",IF($C43="Region",SUMIFS(Raw!$H:$H,Raw!$A:$A,$B$4,Raw!$G:$G,Month!AS$5,Raw!#REF!,Month!$A43),IF($C43="Provider",SUMIFS(Raw!$H:$H,Raw!$A:$A,$B$4,Raw!$G:$G,Month!AS$5,Raw!$C:$C,Month!$A43),SUMIFS(Raw!$H:$H,Raw!$A:$A,$B$4,Raw!$G:$G,Month!AS$5,Raw!$E:$E,Month!$A43))))</f>
        <v>12</v>
      </c>
      <c r="AT43" s="58">
        <f>IF($B43="","",IF($C43="Region",SUMIFS(Raw!$H:$H,Raw!$A:$A,$B$4,Raw!$G:$G,Month!AT$5,Raw!#REF!,Month!$A43),IF($C43="Provider",SUMIFS(Raw!$H:$H,Raw!$A:$A,$B$4,Raw!$G:$G,Month!AT$5,Raw!$C:$C,Month!$A43),SUMIFS(Raw!$H:$H,Raw!$A:$A,$B$4,Raw!$G:$G,Month!AT$5,Raw!$E:$E,Month!$A43))))</f>
        <v>38250</v>
      </c>
      <c r="AU43" s="58">
        <f>IF($B43="","",IF($C43="Region",SUMIFS(Raw!$H:$H,Raw!$A:$A,$B$4,Raw!$G:$G,Month!AU$5,Raw!#REF!,Month!$A43),IF($C43="Provider",SUMIFS(Raw!$H:$H,Raw!$A:$A,$B$4,Raw!$G:$G,Month!AU$5,Raw!$C:$C,Month!$A43),SUMIFS(Raw!$H:$H,Raw!$A:$A,$B$4,Raw!$G:$G,Month!AU$5,Raw!$E:$E,Month!$A43))))</f>
        <v>5189</v>
      </c>
      <c r="AV43" s="58">
        <f>IF($B43="","",IF($C43="Region",SUMIFS(Raw!$H:$H,Raw!$A:$A,$B$4,Raw!$G:$G,Month!AV$5,Raw!#REF!,Month!$A43),IF($C43="Provider",SUMIFS(Raw!$H:$H,Raw!$A:$A,$B$4,Raw!$G:$G,Month!AV$5,Raw!$C:$C,Month!$A43),SUMIFS(Raw!$H:$H,Raw!$A:$A,$B$4,Raw!$G:$G,Month!AV$5,Raw!$E:$E,Month!$A43))))</f>
        <v>3619</v>
      </c>
      <c r="AW43" s="58">
        <f>IF($B43="","",IF($C43="Region",SUMIFS(Raw!$H:$H,Raw!$A:$A,$B$4,Raw!$G:$G,Month!AW$5,Raw!#REF!,Month!$A43),IF($C43="Provider",SUMIFS(Raw!$H:$H,Raw!$A:$A,$B$4,Raw!$G:$G,Month!AW$5,Raw!$C:$C,Month!$A43),SUMIFS(Raw!$H:$H,Raw!$A:$A,$B$4,Raw!$G:$G,Month!AW$5,Raw!$E:$E,Month!$A43))))</f>
        <v>1818</v>
      </c>
      <c r="AX43" s="58">
        <f>IF($B43="","",IF($C43="Region",SUMIFS(Raw!$H:$H,Raw!$A:$A,$B$4,Raw!$G:$G,Month!AX$5,Raw!#REF!,Month!$A43),IF($C43="Provider",SUMIFS(Raw!$H:$H,Raw!$A:$A,$B$4,Raw!$G:$G,Month!AX$5,Raw!$C:$C,Month!$A43),SUMIFS(Raw!$H:$H,Raw!$A:$A,$B$4,Raw!$G:$G,Month!AX$5,Raw!$E:$E,Month!$A43))))</f>
        <v>0</v>
      </c>
      <c r="AY43" s="58">
        <f>IF($B43="","",IF($C43="Region",SUMIFS(Raw!$H:$H,Raw!$A:$A,$B$4,Raw!$G:$G,Month!AY$5,Raw!#REF!,Month!$A43),IF($C43="Provider",SUMIFS(Raw!$H:$H,Raw!$A:$A,$B$4,Raw!$G:$G,Month!AY$5,Raw!$C:$C,Month!$A43),SUMIFS(Raw!$H:$H,Raw!$A:$A,$B$4,Raw!$G:$G,Month!AY$5,Raw!$E:$E,Month!$A43))))</f>
        <v>9632</v>
      </c>
      <c r="AZ43" s="58">
        <f>IF($B43="","",IF($C43="Region",SUMIFS(Raw!$H:$H,Raw!$A:$A,$B$4,Raw!$G:$G,Month!AZ$5,Raw!#REF!,Month!$A43),IF($C43="Provider",SUMIFS(Raw!$H:$H,Raw!$A:$A,$B$4,Raw!$G:$G,Month!AZ$5,Raw!$C:$C,Month!$A43),SUMIFS(Raw!$H:$H,Raw!$A:$A,$B$4,Raw!$G:$G,Month!AZ$5,Raw!$E:$E,Month!$A43))))</f>
        <v>2983</v>
      </c>
      <c r="BA43" s="58">
        <f>IF($B43="","",IF($C43="Region",SUMIFS(Raw!$H:$H,Raw!$A:$A,$B$4,Raw!$G:$G,Month!BA$5,Raw!#REF!,Month!$A43),IF($C43="Provider",SUMIFS(Raw!$H:$H,Raw!$A:$A,$B$4,Raw!$G:$G,Month!BA$5,Raw!$C:$C,Month!$A43),SUMIFS(Raw!$H:$H,Raw!$A:$A,$B$4,Raw!$G:$G,Month!BA$5,Raw!$E:$E,Month!$A43))))</f>
        <v>1804</v>
      </c>
      <c r="BB43" s="58">
        <f>IF($B43="","",IF($C43="Region",SUMIFS(Raw!$H:$H,Raw!$A:$A,$B$4,Raw!$G:$G,Month!BB$5,Raw!#REF!,Month!$A43),IF($C43="Provider",SUMIFS(Raw!$H:$H,Raw!$A:$A,$B$4,Raw!$G:$G,Month!BB$5,Raw!$C:$C,Month!$A43),SUMIFS(Raw!$H:$H,Raw!$A:$A,$B$4,Raw!$G:$G,Month!BB$5,Raw!$E:$E,Month!$A43))))</f>
        <v>68</v>
      </c>
      <c r="BC43" s="58">
        <f>IF($B43="","",IF($C43="Region",SUMIFS(Raw!$H:$H,Raw!$A:$A,$B$4,Raw!$G:$G,Month!BC$5,Raw!#REF!,Month!$A43),IF($C43="Provider",SUMIFS(Raw!$H:$H,Raw!$A:$A,$B$4,Raw!$G:$G,Month!BC$5,Raw!$C:$C,Month!$A43),SUMIFS(Raw!$H:$H,Raw!$A:$A,$B$4,Raw!$G:$G,Month!BC$5,Raw!$E:$E,Month!$A43))))</f>
        <v>3214</v>
      </c>
      <c r="BD43" s="58">
        <f>IF($B43="","",IF($C43="Region",SUMIFS(Raw!$H:$H,Raw!$A:$A,$B$4,Raw!$G:$G,Month!BD$5,Raw!#REF!,Month!$A43),IF($C43="Provider",SUMIFS(Raw!$H:$H,Raw!$A:$A,$B$4,Raw!$G:$G,Month!BD$5,Raw!$C:$C,Month!$A43),SUMIFS(Raw!$H:$H,Raw!$A:$A,$B$4,Raw!$G:$G,Month!BD$5,Raw!$E:$E,Month!$A43))))</f>
        <v>154</v>
      </c>
      <c r="BE43" s="58">
        <f>IF($B43="","",IF($C43="Region",SUMIFS(Raw!$H:$H,Raw!$A:$A,$B$4,Raw!$G:$G,Month!BE$5,Raw!#REF!,Month!$A43),IF($C43="Provider",SUMIFS(Raw!$H:$H,Raw!$A:$A,$B$4,Raw!$G:$G,Month!BE$5,Raw!$C:$C,Month!$A43),SUMIFS(Raw!$H:$H,Raw!$A:$A,$B$4,Raw!$G:$G,Month!BE$5,Raw!$E:$E,Month!$A43))))</f>
        <v>1977</v>
      </c>
      <c r="BF43" s="58">
        <f>IF($B43="","",IF($C43="Region",SUMIFS(Raw!$H:$H,Raw!$A:$A,$B$4,Raw!$G:$G,Month!BF$5,Raw!#REF!,Month!$A43),IF($C43="Provider",SUMIFS(Raw!$H:$H,Raw!$A:$A,$B$4,Raw!$G:$G,Month!BF$5,Raw!$C:$C,Month!$A43),SUMIFS(Raw!$H:$H,Raw!$A:$A,$B$4,Raw!$G:$G,Month!BF$5,Raw!$E:$E,Month!$A43))))</f>
        <v>281</v>
      </c>
      <c r="BG43" s="58">
        <f>IF($B43="","",IF($C43="Region",SUMIFS(Raw!$H:$H,Raw!$A:$A,$B$4,Raw!$G:$G,Month!BG$5,Raw!#REF!,Month!$A43),IF($C43="Provider",SUMIFS(Raw!$H:$H,Raw!$A:$A,$B$4,Raw!$G:$G,Month!BG$5,Raw!$C:$C,Month!$A43),SUMIFS(Raw!$H:$H,Raw!$A:$A,$B$4,Raw!$G:$G,Month!BG$5,Raw!$E:$E,Month!$A43))))</f>
        <v>4363</v>
      </c>
      <c r="BH43" s="58">
        <f>IF($B43="","",IF($C43="Region",SUMIFS(Raw!$H:$H,Raw!$A:$A,$B$4,Raw!$G:$G,Month!BH$5,Raw!#REF!,Month!$A43),IF($C43="Provider",SUMIFS(Raw!$H:$H,Raw!$A:$A,$B$4,Raw!$G:$G,Month!BH$5,Raw!$C:$C,Month!$A43),SUMIFS(Raw!$H:$H,Raw!$A:$A,$B$4,Raw!$G:$G,Month!BH$5,Raw!$E:$E,Month!$A43))))</f>
        <v>3750</v>
      </c>
      <c r="BI43" s="58">
        <f>IF($B43="","",IF($C43="Region",SUMIFS(Raw!$H:$H,Raw!$A:$A,$B$4,Raw!$G:$G,Month!BI$5,Raw!#REF!,Month!$A43),IF($C43="Provider",SUMIFS(Raw!$H:$H,Raw!$A:$A,$B$4,Raw!$G:$G,Month!BI$5,Raw!$C:$C,Month!$A43),SUMIFS(Raw!$H:$H,Raw!$A:$A,$B$4,Raw!$G:$G,Month!BI$5,Raw!$E:$E,Month!$A43))))</f>
        <v>4966</v>
      </c>
      <c r="BJ43" s="58">
        <f>IF($B43="","",IF($C43="Region",SUMIFS(Raw!$H:$H,Raw!$A:$A,$B$4,Raw!$G:$G,Month!BJ$5,Raw!#REF!,Month!$A43),IF($C43="Provider",SUMIFS(Raw!$H:$H,Raw!$A:$A,$B$4,Raw!$G:$G,Month!BJ$5,Raw!$C:$C,Month!$A43),SUMIFS(Raw!$H:$H,Raw!$A:$A,$B$4,Raw!$G:$G,Month!BJ$5,Raw!$E:$E,Month!$A43))))</f>
        <v>3636</v>
      </c>
      <c r="BK43" s="58">
        <f>IF($B43="","",IF($C43="Region",SUMIFS(Raw!$H:$H,Raw!$A:$A,$B$4,Raw!$G:$G,Month!BK$5,Raw!#REF!,Month!$A43),IF($C43="Provider",SUMIFS(Raw!$H:$H,Raw!$A:$A,$B$4,Raw!$G:$G,Month!BK$5,Raw!$C:$C,Month!$A43),SUMIFS(Raw!$H:$H,Raw!$A:$A,$B$4,Raw!$G:$G,Month!BK$5,Raw!$E:$E,Month!$A43))))</f>
        <v>3494</v>
      </c>
      <c r="BL43" s="58">
        <f>IF($B43="","",IF($C43="Region",SUMIFS(Raw!$H:$H,Raw!$A:$A,$B$4,Raw!$G:$G,Month!BL$5,Raw!#REF!,Month!$A43),IF($C43="Provider",SUMIFS(Raw!$H:$H,Raw!$A:$A,$B$4,Raw!$G:$G,Month!BL$5,Raw!$C:$C,Month!$A43),SUMIFS(Raw!$H:$H,Raw!$A:$A,$B$4,Raw!$G:$G,Month!BL$5,Raw!$E:$E,Month!$A43))))</f>
        <v>3319</v>
      </c>
      <c r="BM43" s="58">
        <f>IF($B43="","",IF($C43="Region",SUMIFS(Raw!$H:$H,Raw!$A:$A,$B$4,Raw!$G:$G,Month!BM$5,Raw!#REF!,Month!$A43),IF($C43="Provider",SUMIFS(Raw!$H:$H,Raw!$A:$A,$B$4,Raw!$G:$G,Month!BM$5,Raw!$C:$C,Month!$A43),SUMIFS(Raw!$H:$H,Raw!$A:$A,$B$4,Raw!$G:$G,Month!BM$5,Raw!$E:$E,Month!$A43))))</f>
        <v>70</v>
      </c>
      <c r="BN43" s="58">
        <f>IF($B43="","",IF($C43="Region",SUMIFS(Raw!$H:$H,Raw!$A:$A,$B$4,Raw!$G:$G,Month!BN$5,Raw!#REF!,Month!$A43),IF($C43="Provider",SUMIFS(Raw!$H:$H,Raw!$A:$A,$B$4,Raw!$G:$G,Month!BN$5,Raw!$C:$C,Month!$A43),SUMIFS(Raw!$H:$H,Raw!$A:$A,$B$4,Raw!$G:$G,Month!BN$5,Raw!$E:$E,Month!$A43))))</f>
        <v>199</v>
      </c>
      <c r="BO43" s="58">
        <f>IF($B43="","",IF($C43="Region",SUMIFS(Raw!$H:$H,Raw!$A:$A,$B$4,Raw!$G:$G,Month!BO$5,Raw!#REF!,Month!$A43),IF($C43="Provider",SUMIFS(Raw!$H:$H,Raw!$A:$A,$B$4,Raw!$G:$G,Month!BO$5,Raw!$C:$C,Month!$A43),SUMIFS(Raw!$H:$H,Raw!$A:$A,$B$4,Raw!$G:$G,Month!BO$5,Raw!$E:$E,Month!$A43))))</f>
        <v>1653</v>
      </c>
      <c r="BP43" s="58">
        <f>IF($B43="","",IF($C43="Region",SUMIFS(Raw!$H:$H,Raw!$A:$A,$B$4,Raw!$G:$G,Month!BP$5,Raw!#REF!,Month!$A43),IF($C43="Provider",SUMIFS(Raw!$H:$H,Raw!$A:$A,$B$4,Raw!$G:$G,Month!BP$5,Raw!$C:$C,Month!$A43),SUMIFS(Raw!$H:$H,Raw!$A:$A,$B$4,Raw!$G:$G,Month!BP$5,Raw!$E:$E,Month!$A43))))</f>
        <v>4082327</v>
      </c>
      <c r="BQ43" s="58">
        <f>IF($B43="","",IF($C43="Region",SUMIFS(Raw!$H:$H,Raw!$A:$A,$B$4,Raw!$G:$G,Month!BQ$5,Raw!#REF!,Month!$A43),IF($C43="Provider",SUMIFS(Raw!$H:$H,Raw!$A:$A,$B$4,Raw!$G:$G,Month!BQ$5,Raw!$C:$C,Month!$A43),SUMIFS(Raw!$H:$H,Raw!$A:$A,$B$4,Raw!$G:$G,Month!BQ$5,Raw!$E:$E,Month!$A43))))</f>
        <v>2286</v>
      </c>
      <c r="BR43" s="58">
        <f>IF($B43="","",IF($C43="Region",SUMIFS(Raw!$H:$H,Raw!$A:$A,$B$4,Raw!$G:$G,Month!BR$5,Raw!#REF!,Month!$A43),IF($C43="Provider",SUMIFS(Raw!$H:$H,Raw!$A:$A,$B$4,Raw!$G:$G,Month!BR$5,Raw!$C:$C,Month!$A43),SUMIFS(Raw!$H:$H,Raw!$A:$A,$B$4,Raw!$G:$G,Month!BR$5,Raw!$E:$E,Month!$A43))))</f>
        <v>1768</v>
      </c>
      <c r="BS43" s="58">
        <f>IF($B43="","",IF($C43="Region",SUMIFS(Raw!$H:$H,Raw!$A:$A,$B$4,Raw!$G:$G,Month!BS$5,Raw!#REF!,Month!$A43),IF($C43="Provider",SUMIFS(Raw!$H:$H,Raw!$A:$A,$B$4,Raw!$G:$G,Month!BS$5,Raw!$C:$C,Month!$A43),SUMIFS(Raw!$H:$H,Raw!$A:$A,$B$4,Raw!$G:$G,Month!BS$5,Raw!$E:$E,Month!$A43))))</f>
        <v>562</v>
      </c>
      <c r="BT43" s="58">
        <f>IF($B43="","",IF($C43="Region",SUMIFS(Raw!$H:$H,Raw!$A:$A,$B$4,Raw!$G:$G,Month!BT$5,Raw!#REF!,Month!$A43),IF($C43="Provider",SUMIFS(Raw!$H:$H,Raw!$A:$A,$B$4,Raw!$G:$G,Month!BT$5,Raw!$C:$C,Month!$A43),SUMIFS(Raw!$H:$H,Raw!$A:$A,$B$4,Raw!$G:$G,Month!BT$5,Raw!$E:$E,Month!$A43))))</f>
        <v>1206</v>
      </c>
      <c r="BU43" s="58">
        <f>IF($B43="","",IF($C43="Region",SUMIFS(Raw!$H:$H,Raw!$A:$A,$B$4,Raw!$G:$G,Month!BU$5,Raw!#REF!,Month!$A43),IF($C43="Provider",SUMIFS(Raw!$H:$H,Raw!$A:$A,$B$4,Raw!$G:$G,Month!BU$5,Raw!$C:$C,Month!$A43),SUMIFS(Raw!$H:$H,Raw!$A:$A,$B$4,Raw!$G:$G,Month!BU$5,Raw!$E:$E,Month!$A43))))</f>
        <v>1413248</v>
      </c>
      <c r="BV43" s="58">
        <f>IF($B43="","",IF($C43="Region",SUMIFS(Raw!$H:$H,Raw!$A:$A,$B$4,Raw!$G:$G,Month!BV$5,Raw!#REF!,Month!$A43),IF($C43="Provider",SUMIFS(Raw!$H:$H,Raw!$A:$A,$B$4,Raw!$G:$G,Month!BV$5,Raw!$C:$C,Month!$A43),SUMIFS(Raw!$H:$H,Raw!$A:$A,$B$4,Raw!$G:$G,Month!BV$5,Raw!$E:$E,Month!$A43))))</f>
        <v>2637</v>
      </c>
      <c r="BW43" s="58">
        <f>IF($B43="","",IF($C43="Region",SUMIFS(Raw!$H:$H,Raw!$A:$A,$B$4,Raw!$G:$G,Month!BW$5,Raw!#REF!,Month!$A43),IF($C43="Provider",SUMIFS(Raw!$H:$H,Raw!$A:$A,$B$4,Raw!$G:$G,Month!BW$5,Raw!$C:$C,Month!$A43),SUMIFS(Raw!$H:$H,Raw!$A:$A,$B$4,Raw!$G:$G,Month!BW$5,Raw!$E:$E,Month!$A43))))</f>
        <v>28407</v>
      </c>
      <c r="BX43" s="58">
        <f>IF($B43="","",IF($C43="Region",SUMIFS(Raw!$H:$H,Raw!$A:$A,$B$4,Raw!$G:$G,Month!BX$5,Raw!#REF!,Month!$A43),IF($C43="Provider",SUMIFS(Raw!$H:$H,Raw!$A:$A,$B$4,Raw!$G:$G,Month!BX$5,Raw!$C:$C,Month!$A43),SUMIFS(Raw!$H:$H,Raw!$A:$A,$B$4,Raw!$G:$G,Month!BX$5,Raw!$E:$E,Month!$A43))))</f>
        <v>31</v>
      </c>
      <c r="BY43" s="58">
        <f>IF($B43="","",IF($C43="Region",SUMIFS(Raw!$H:$H,Raw!$A:$A,$B$4,Raw!$G:$G,Month!BY$5,Raw!#REF!,Month!$A43),IF($C43="Provider",SUMIFS(Raw!$H:$H,Raw!$A:$A,$B$4,Raw!$G:$G,Month!BY$5,Raw!$C:$C,Month!$A43),SUMIFS(Raw!$H:$H,Raw!$A:$A,$B$4,Raw!$G:$G,Month!BY$5,Raw!$E:$E,Month!$A43))))</f>
        <v>19657</v>
      </c>
      <c r="BZ43" s="58">
        <f>IF($B43="","",IF($C43="Region",SUMIFS(Raw!$H:$H,Raw!$A:$A,$B$4,Raw!$G:$G,Month!BZ$5,Raw!#REF!,Month!$A43),IF($C43="Provider",SUMIFS(Raw!$H:$H,Raw!$A:$A,$B$4,Raw!$G:$G,Month!BZ$5,Raw!$C:$C,Month!$A43),SUMIFS(Raw!$H:$H,Raw!$A:$A,$B$4,Raw!$G:$G,Month!BZ$5,Raw!$E:$E,Month!$A43))))</f>
        <v>4538</v>
      </c>
      <c r="CA43" s="58">
        <f>IF($B43="","",IF($C43="Region",SUMIFS(Raw!$H:$H,Raw!$A:$A,$B$4,Raw!$G:$G,Month!CA$5,Raw!#REF!,Month!$A43),IF($C43="Provider",SUMIFS(Raw!$H:$H,Raw!$A:$A,$B$4,Raw!$G:$G,Month!CA$5,Raw!$C:$C,Month!$A43),SUMIFS(Raw!$H:$H,Raw!$A:$A,$B$4,Raw!$G:$G,Month!CA$5,Raw!$E:$E,Month!$A43))))</f>
        <v>4875</v>
      </c>
      <c r="CB43" s="58">
        <f>IF($B43="","",IF($C43="Region",SUMIFS(Raw!$H:$H,Raw!$A:$A,$B$4,Raw!$G:$G,Month!CB$5,Raw!#REF!,Month!$A43),IF($C43="Provider",SUMIFS(Raw!$H:$H,Raw!$A:$A,$B$4,Raw!$G:$G,Month!CB$5,Raw!$C:$C,Month!$A43),SUMIFS(Raw!$H:$H,Raw!$A:$A,$B$4,Raw!$G:$G,Month!CB$5,Raw!$E:$E,Month!$A43))))</f>
        <v>2746</v>
      </c>
      <c r="CC43" s="58">
        <f>IF($B43="","",IF($C43="Region",SUMIFS(Raw!$H:$H,Raw!$A:$A,$B$4,Raw!$G:$G,Month!CC$5,Raw!#REF!,Month!$A43),IF($C43="Provider",SUMIFS(Raw!$H:$H,Raw!$A:$A,$B$4,Raw!$G:$G,Month!CC$5,Raw!$C:$C,Month!$A43),SUMIFS(Raw!$H:$H,Raw!$A:$A,$B$4,Raw!$G:$G,Month!CC$5,Raw!$E:$E,Month!$A43))))</f>
        <v>696</v>
      </c>
      <c r="CD43" s="58">
        <f>IF($B43="","",IF($C43="Region",SUMIFS(Raw!$H:$H,Raw!$A:$A,$B$4,Raw!$G:$G,Month!CD$5,Raw!#REF!,Month!$A43),IF($C43="Provider",SUMIFS(Raw!$H:$H,Raw!$A:$A,$B$4,Raw!$G:$G,Month!CD$5,Raw!$C:$C,Month!$A43),SUMIFS(Raw!$H:$H,Raw!$A:$A,$B$4,Raw!$G:$G,Month!CD$5,Raw!$E:$E,Month!$A43))))</f>
        <v>28</v>
      </c>
      <c r="CE43" s="58">
        <f>IF($B43="","",IF($C43="Region",SUMIFS(Raw!$H:$H,Raw!$A:$A,$B$4,Raw!$G:$G,Month!CE$5,Raw!#REF!,Month!$A43),IF($C43="Provider",SUMIFS(Raw!$H:$H,Raw!$A:$A,$B$4,Raw!$G:$G,Month!CE$5,Raw!$C:$C,Month!$A43),SUMIFS(Raw!$H:$H,Raw!$A:$A,$B$4,Raw!$G:$G,Month!CE$5,Raw!$E:$E,Month!$A43))))</f>
        <v>961</v>
      </c>
      <c r="CF43" s="58">
        <f>IF($B43="","",IF($C43="Region",SUMIFS(Raw!$H:$H,Raw!$A:$A,$B$4,Raw!$G:$G,Month!CF$5,Raw!#REF!,Month!$A43),IF($C43="Provider",SUMIFS(Raw!$H:$H,Raw!$A:$A,$B$4,Raw!$G:$G,Month!CF$5,Raw!$C:$C,Month!$A43),SUMIFS(Raw!$H:$H,Raw!$A:$A,$B$4,Raw!$G:$G,Month!CF$5,Raw!$E:$E,Month!$A43))))</f>
        <v>790</v>
      </c>
      <c r="CG43" s="58">
        <f>IF($B43="","",IF($C43="Region",SUMIFS(Raw!$H:$H,Raw!$A:$A,$B$4,Raw!$G:$G,Month!CG$5,Raw!#REF!,Month!$A43),IF($C43="Provider",SUMIFS(Raw!$H:$H,Raw!$A:$A,$B$4,Raw!$G:$G,Month!CG$5,Raw!$C:$C,Month!$A43),SUMIFS(Raw!$H:$H,Raw!$A:$A,$B$4,Raw!$G:$G,Month!CG$5,Raw!$E:$E,Month!$A43))))</f>
        <v>1818</v>
      </c>
      <c r="CH43" s="58">
        <f>IF($B43="","",IF($C43="Region",SUMIFS(Raw!$H:$H,Raw!$A:$A,$B$4,Raw!$G:$G,Month!CH$5,Raw!#REF!,Month!$A43),IF($C43="Provider",SUMIFS(Raw!$H:$H,Raw!$A:$A,$B$4,Raw!$G:$G,Month!CH$5,Raw!$C:$C,Month!$A43),SUMIFS(Raw!$H:$H,Raw!$A:$A,$B$4,Raw!$G:$G,Month!CH$5,Raw!$E:$E,Month!$A43))))</f>
        <v>881</v>
      </c>
      <c r="CI43" s="58">
        <f>IF($B43="","",IF($C43="Region",SUMIFS(Raw!$H:$H,Raw!$A:$A,$B$4,Raw!$G:$G,Month!CI$5,Raw!#REF!,Month!$A43),IF($C43="Provider",SUMIFS(Raw!$H:$H,Raw!$A:$A,$B$4,Raw!$G:$G,Month!CI$5,Raw!$C:$C,Month!$A43),SUMIFS(Raw!$H:$H,Raw!$A:$A,$B$4,Raw!$G:$G,Month!CI$5,Raw!$E:$E,Month!$A43))))</f>
        <v>0</v>
      </c>
      <c r="CJ43" s="58">
        <f>IF($B43="","",IF($C43="Region",SUMIFS(Raw!$H:$H,Raw!$A:$A,$B$4,Raw!$G:$G,Month!CJ$5,Raw!#REF!,Month!$A43),IF($C43="Provider",SUMIFS(Raw!$H:$H,Raw!$A:$A,$B$4,Raw!$G:$G,Month!CJ$5,Raw!$C:$C,Month!$A43),SUMIFS(Raw!$H:$H,Raw!$A:$A,$B$4,Raw!$G:$G,Month!CJ$5,Raw!$E:$E,Month!$A43))))</f>
        <v>0</v>
      </c>
      <c r="CK43" s="58">
        <f>IF($B43="","",IF($C43="Region",SUMIFS(Raw!$H:$H,Raw!$A:$A,$B$4,Raw!$G:$G,Month!CK$5,Raw!#REF!,Month!$A43),IF($C43="Provider",SUMIFS(Raw!$H:$H,Raw!$A:$A,$B$4,Raw!$G:$G,Month!CK$5,Raw!$C:$C,Month!$A43),SUMIFS(Raw!$H:$H,Raw!$A:$A,$B$4,Raw!$G:$G,Month!CK$5,Raw!$E:$E,Month!$A43))))</f>
        <v>0</v>
      </c>
      <c r="CL43" s="58">
        <f>IF($B43="","",IF($C43="Region",SUMIFS(Raw!$H:$H,Raw!$A:$A,$B$4,Raw!$G:$G,Month!CL$5,Raw!#REF!,Month!$A43),IF($C43="Provider",SUMIFS(Raw!$H:$H,Raw!$A:$A,$B$4,Raw!$G:$G,Month!CL$5,Raw!$C:$C,Month!$A43),SUMIFS(Raw!$H:$H,Raw!$A:$A,$B$4,Raw!$G:$G,Month!CL$5,Raw!$E:$E,Month!$A43))))</f>
        <v>0</v>
      </c>
      <c r="CM43" s="58">
        <f>IF($B43="","",IF($C43="Region",SUMIFS(Raw!$H:$H,Raw!$A:$A,$B$4,Raw!$G:$G,Month!CM$5,Raw!#REF!,Month!$A43),IF($C43="Provider",SUMIFS(Raw!$H:$H,Raw!$A:$A,$B$4,Raw!$G:$G,Month!CM$5,Raw!$C:$C,Month!$A43),SUMIFS(Raw!$H:$H,Raw!$A:$A,$B$4,Raw!$G:$G,Month!CM$5,Raw!$E:$E,Month!$A43))))</f>
        <v>93</v>
      </c>
      <c r="CN43" s="58">
        <f>IF($B43="","",IF($C43="Region",SUMIFS(Raw!$H:$H,Raw!$A:$A,$B$4,Raw!$G:$G,Month!CN$5,Raw!#REF!,Month!$A43),IF($C43="Provider",SUMIFS(Raw!$H:$H,Raw!$A:$A,$B$4,Raw!$G:$G,Month!CN$5,Raw!$C:$C,Month!$A43),SUMIFS(Raw!$H:$H,Raw!$A:$A,$B$4,Raw!$G:$G,Month!CN$5,Raw!$E:$E,Month!$A43))))</f>
        <v>1266</v>
      </c>
      <c r="CO43" s="58">
        <f>IF($B43="","",IF($C43="Region",SUMIFS(Raw!$H:$H,Raw!$A:$A,$B$4,Raw!$G:$G,Month!CO$5,Raw!#REF!,Month!$A43),IF($C43="Provider",SUMIFS(Raw!$H:$H,Raw!$A:$A,$B$4,Raw!$G:$G,Month!CO$5,Raw!$C:$C,Month!$A43),SUMIFS(Raw!$H:$H,Raw!$A:$A,$B$4,Raw!$G:$G,Month!CO$5,Raw!$E:$E,Month!$A43))))</f>
        <v>0</v>
      </c>
      <c r="CP43" s="58">
        <f>IF($B43="","",IF($C43="Region",SUMIFS(Raw!$H:$H,Raw!$A:$A,$B$4,Raw!$G:$G,Month!CP$5,Raw!#REF!,Month!$A43),IF($C43="Provider",SUMIFS(Raw!$H:$H,Raw!$A:$A,$B$4,Raw!$G:$G,Month!CP$5,Raw!$C:$C,Month!$A43),SUMIFS(Raw!$H:$H,Raw!$A:$A,$B$4,Raw!$G:$G,Month!CP$5,Raw!$E:$E,Month!$A43))))</f>
        <v>0</v>
      </c>
      <c r="CQ43" s="58">
        <f>IF($B43="","",IF($C43="Region",SUMIFS(Raw!$H:$H,Raw!$A:$A,$B$4,Raw!$G:$G,Month!CQ$5,Raw!#REF!,Month!$A43),IF($C43="Provider",SUMIFS(Raw!$H:$H,Raw!$A:$A,$B$4,Raw!$G:$G,Month!CQ$5,Raw!$C:$C,Month!$A43),SUMIFS(Raw!$H:$H,Raw!$A:$A,$B$4,Raw!$G:$G,Month!CQ$5,Raw!$E:$E,Month!$A43))))</f>
        <v>0</v>
      </c>
      <c r="CR43" s="58">
        <f>IF($B43="","",IF($C43="Region",SUMIFS(Raw!$H:$H,Raw!$A:$A,$B$4,Raw!$G:$G,Month!CR$5,Raw!#REF!,Month!$A43),IF($C43="Provider",SUMIFS(Raw!$H:$H,Raw!$A:$A,$B$4,Raw!$G:$G,Month!CR$5,Raw!$C:$C,Month!$A43),SUMIFS(Raw!$H:$H,Raw!$A:$A,$B$4,Raw!$G:$G,Month!CR$5,Raw!$E:$E,Month!$A43))))</f>
        <v>0</v>
      </c>
      <c r="CS43" s="58">
        <f>IF($B43="","",IF($C43="Region",SUMIFS(Raw!$H:$H,Raw!$A:$A,$B$4,Raw!$G:$G,Month!CS$5,Raw!#REF!,Month!$A43),IF($C43="Provider",SUMIFS(Raw!$H:$H,Raw!$A:$A,$B$4,Raw!$G:$G,Month!CS$5,Raw!$C:$C,Month!$A43),SUMIFS(Raw!$H:$H,Raw!$A:$A,$B$4,Raw!$G:$G,Month!CS$5,Raw!$E:$E,Month!$A43))))</f>
        <v>1533</v>
      </c>
      <c r="CT43" s="58">
        <f>IF($B43="","",IF($C43="Region",SUMIFS(Raw!$H:$H,Raw!$A:$A,$B$4,Raw!$G:$G,Month!CT$5,Raw!#REF!,Month!$A43),IF($C43="Provider",SUMIFS(Raw!$H:$H,Raw!$A:$A,$B$4,Raw!$G:$G,Month!CT$5,Raw!$C:$C,Month!$A43),SUMIFS(Raw!$H:$H,Raw!$A:$A,$B$4,Raw!$G:$G,Month!CT$5,Raw!$E:$E,Month!$A43))))</f>
        <v>1435</v>
      </c>
      <c r="CU43" s="58">
        <f>IF($B43="","",IF($C43="Region",SUMIFS(Raw!$H:$H,Raw!$A:$A,$B$4,Raw!$G:$G,Month!CU$5,Raw!#REF!,Month!$A43),IF($C43="Provider",SUMIFS(Raw!$H:$H,Raw!$A:$A,$B$4,Raw!$G:$G,Month!CU$5,Raw!$C:$C,Month!$A43),SUMIFS(Raw!$H:$H,Raw!$A:$A,$B$4,Raw!$G:$G,Month!CU$5,Raw!$E:$E,Month!$A43))))</f>
        <v>3207</v>
      </c>
      <c r="CV43" s="58">
        <f>IF($B43="","",IF($C43="Region",SUMIFS(Raw!$H:$H,Raw!$A:$A,$B$4,Raw!$G:$G,Month!CV$5,Raw!#REF!,Month!$A43),IF($C43="Provider",SUMIFS(Raw!$H:$H,Raw!$A:$A,$B$4,Raw!$G:$G,Month!CV$5,Raw!$C:$C,Month!$A43),SUMIFS(Raw!$H:$H,Raw!$A:$A,$B$4,Raw!$G:$G,Month!CV$5,Raw!$E:$E,Month!$A43))))</f>
        <v>2936</v>
      </c>
      <c r="CW43" s="58">
        <f>IF($B43="","",IF($C43="Region",SUMIFS(Raw!$H:$H,Raw!$A:$A,$B$4,Raw!$G:$G,Month!CW$5,Raw!#REF!,Month!$A43),IF($C43="Provider",SUMIFS(Raw!$H:$H,Raw!$A:$A,$B$4,Raw!$G:$G,Month!CW$5,Raw!$C:$C,Month!$A43),SUMIFS(Raw!$H:$H,Raw!$A:$A,$B$4,Raw!$G:$G,Month!CW$5,Raw!$E:$E,Month!$A43))))</f>
        <v>701</v>
      </c>
      <c r="CX43" s="58">
        <f>IF($B43="","",IF($C43="Region",SUMIFS(Raw!$H:$H,Raw!$A:$A,$B$4,Raw!$G:$G,Month!CX$5,Raw!#REF!,Month!$A43),IF($C43="Provider",SUMIFS(Raw!$H:$H,Raw!$A:$A,$B$4,Raw!$G:$G,Month!CX$5,Raw!$C:$C,Month!$A43),SUMIFS(Raw!$H:$H,Raw!$A:$A,$B$4,Raw!$G:$G,Month!CX$5,Raw!$E:$E,Month!$A43))))</f>
        <v>504</v>
      </c>
      <c r="CY43" s="58">
        <f>IF($B43="","",IF($C43="Region",SUMIFS(Raw!$H:$H,Raw!$A:$A,$B$4,Raw!$G:$G,Month!CY$5,Raw!#REF!,Month!$A43),IF($C43="Provider",SUMIFS(Raw!$H:$H,Raw!$A:$A,$B$4,Raw!$G:$G,Month!CY$5,Raw!$C:$C,Month!$A43),SUMIFS(Raw!$H:$H,Raw!$A:$A,$B$4,Raw!$G:$G,Month!CY$5,Raw!$E:$E,Month!$A43))))</f>
        <v>45</v>
      </c>
      <c r="CZ43" s="58">
        <f>IF($B43="","",IF($C43="Region",SUMIFS(Raw!$H:$H,Raw!$A:$A,$B$4,Raw!$G:$G,Month!CZ$5,Raw!#REF!,Month!$A43),IF($C43="Provider",SUMIFS(Raw!$H:$H,Raw!$A:$A,$B$4,Raw!$G:$G,Month!CZ$5,Raw!$C:$C,Month!$A43),SUMIFS(Raw!$H:$H,Raw!$A:$A,$B$4,Raw!$G:$G,Month!CZ$5,Raw!$E:$E,Month!$A43))))</f>
        <v>29</v>
      </c>
      <c r="DA43" s="58">
        <f>IF($B43="","",IF($C43="Region",SUMIFS(Raw!$H:$H,Raw!$A:$A,$B$4,Raw!$G:$G,Month!DA$5,Raw!#REF!,Month!$A43),IF($C43="Provider",SUMIFS(Raw!$H:$H,Raw!$A:$A,$B$4,Raw!$G:$G,Month!DA$5,Raw!$C:$C,Month!$A43),SUMIFS(Raw!$H:$H,Raw!$A:$A,$B$4,Raw!$G:$G,Month!DA$5,Raw!$E:$E,Month!$A43))))</f>
        <v>15</v>
      </c>
      <c r="DB43" s="58">
        <f>IF($B43="","",IF($C43="Region",SUMIFS(Raw!$H:$H,Raw!$A:$A,$B$4,Raw!$G:$G,Month!DB$5,Raw!#REF!,Month!$A43),IF($C43="Provider",SUMIFS(Raw!$H:$H,Raw!$A:$A,$B$4,Raw!$G:$G,Month!DB$5,Raw!$C:$C,Month!$A43),SUMIFS(Raw!$H:$H,Raw!$A:$A,$B$4,Raw!$G:$G,Month!DB$5,Raw!$E:$E,Month!$A43))))</f>
        <v>0</v>
      </c>
      <c r="DC43" s="58">
        <f>IF($B43="","",IF($C43="Region",SUMIFS(Raw!$H:$H,Raw!$A:$A,$B$4,Raw!$G:$G,Month!DC$5,Raw!#REF!,Month!$A43),IF($C43="Provider",SUMIFS(Raw!$H:$H,Raw!$A:$A,$B$4,Raw!$G:$G,Month!DC$5,Raw!$C:$C,Month!$A43),SUMIFS(Raw!$H:$H,Raw!$A:$A,$B$4,Raw!$G:$G,Month!DC$5,Raw!$E:$E,Month!$A43))))</f>
        <v>17</v>
      </c>
      <c r="DD43" s="58">
        <f>IF($B43="","",IF($C43="Region",SUMIFS(Raw!$H:$H,Raw!$A:$A,$B$4,Raw!$G:$G,Month!DD$5,Raw!#REF!,Month!$A43),IF($C43="Provider",SUMIFS(Raw!$H:$H,Raw!$A:$A,$B$4,Raw!$G:$G,Month!DD$5,Raw!$C:$C,Month!$A43),SUMIFS(Raw!$H:$H,Raw!$A:$A,$B$4,Raw!$G:$G,Month!DD$5,Raw!$E:$E,Month!$A43))))</f>
        <v>17</v>
      </c>
      <c r="DE43" s="58">
        <f>IF($B43="","",IF($C43="Region",SUMIFS(Raw!$H:$H,Raw!$A:$A,$B$4,Raw!$G:$G,Month!DE$5,Raw!#REF!,Month!$A43),IF($C43="Provider",SUMIFS(Raw!$H:$H,Raw!$A:$A,$B$4,Raw!$G:$G,Month!DE$5,Raw!$C:$C,Month!$A43),SUMIFS(Raw!$H:$H,Raw!$A:$A,$B$4,Raw!$G:$G,Month!DE$5,Raw!$E:$E,Month!$A43))))</f>
        <v>29</v>
      </c>
      <c r="DF43" s="58">
        <f>IF($B43="","",IF($C43="Region",SUMIFS(Raw!$H:$H,Raw!$A:$A,$B$4,Raw!$G:$G,Month!DF$5,Raw!#REF!,Month!$A43),IF($C43="Provider",SUMIFS(Raw!$H:$H,Raw!$A:$A,$B$4,Raw!$G:$G,Month!DF$5,Raw!$C:$C,Month!$A43),SUMIFS(Raw!$H:$H,Raw!$A:$A,$B$4,Raw!$G:$G,Month!DF$5,Raw!$E:$E,Month!$A43))))</f>
        <v>11</v>
      </c>
      <c r="DG43" s="58">
        <f>IF($B43="","",IF($C43="Region",SUMIFS(Raw!$H:$H,Raw!$A:$A,$B$4,Raw!$G:$G,Month!DG$5,Raw!#REF!,Month!$A43),IF($C43="Provider",SUMIFS(Raw!$H:$H,Raw!$A:$A,$B$4,Raw!$G:$G,Month!DG$5,Raw!$C:$C,Month!$A43),SUMIFS(Raw!$H:$H,Raw!$A:$A,$B$4,Raw!$G:$G,Month!DG$5,Raw!$E:$E,Month!$A43))))</f>
        <v>0</v>
      </c>
      <c r="DH43" s="58">
        <f>IF($B43="","",IF($C43="Region",SUMIFS(Raw!$H:$H,Raw!$A:$A,$B$4,Raw!$G:$G,Month!DH$5,Raw!#REF!,Month!$A43),IF($C43="Provider",SUMIFS(Raw!$H:$H,Raw!$A:$A,$B$4,Raw!$G:$G,Month!DH$5,Raw!$C:$C,Month!$A43),SUMIFS(Raw!$H:$H,Raw!$A:$A,$B$4,Raw!$G:$G,Month!DH$5,Raw!$E:$E,Month!$A43))))</f>
        <v>0</v>
      </c>
      <c r="DI43" s="58">
        <f>IF($B43="","",IF($C43="Region",SUMIFS(Raw!$H:$H,Raw!$A:$A,$B$4,Raw!$G:$G,Month!DI$5,Raw!#REF!,Month!$A43),IF($C43="Provider",SUMIFS(Raw!$H:$H,Raw!$A:$A,$B$4,Raw!$G:$G,Month!DI$5,Raw!$C:$C,Month!$A43),SUMIFS(Raw!$H:$H,Raw!$A:$A,$B$4,Raw!$G:$G,Month!DI$5,Raw!$E:$E,Month!$A43))))</f>
        <v>226</v>
      </c>
      <c r="DJ43" s="58">
        <f>IF($B43="","",IF($C43="Region",SUMIFS(Raw!$H:$H,Raw!$A:$A,$B$4,Raw!$G:$G,Month!DJ$5,Raw!#REF!,Month!$A43),IF($C43="Provider",SUMIFS(Raw!$H:$H,Raw!$A:$A,$B$4,Raw!$G:$G,Month!DJ$5,Raw!$C:$C,Month!$A43),SUMIFS(Raw!$H:$H,Raw!$A:$A,$B$4,Raw!$G:$G,Month!DJ$5,Raw!$E:$E,Month!$A43))))</f>
        <v>60</v>
      </c>
      <c r="DK43" s="58">
        <f>IF($B43="","",IF($C43="Region",SUMIFS(Raw!$H:$H,Raw!$A:$A,$B$4,Raw!$G:$G,Month!DK$5,Raw!#REF!,Month!$A43),IF($C43="Provider",SUMIFS(Raw!$H:$H,Raw!$A:$A,$B$4,Raw!$G:$G,Month!DK$5,Raw!$C:$C,Month!$A43),SUMIFS(Raw!$H:$H,Raw!$A:$A,$B$4,Raw!$G:$G,Month!DK$5,Raw!$E:$E,Month!$A43))))</f>
        <v>4</v>
      </c>
      <c r="DL43" s="58">
        <f>IF($B43="","",IF($C43="Region",SUMIFS(Raw!$H:$H,Raw!$A:$A,$B$4,Raw!$G:$G,Month!DL$5,Raw!#REF!,Month!$A43),IF($C43="Provider",SUMIFS(Raw!$H:$H,Raw!$A:$A,$B$4,Raw!$G:$G,Month!DL$5,Raw!$C:$C,Month!$A43),SUMIFS(Raw!$H:$H,Raw!$A:$A,$B$4,Raw!$G:$G,Month!DL$5,Raw!$E:$E,Month!$A43))))</f>
        <v>2</v>
      </c>
      <c r="DM43" s="58">
        <f>IF($B43="","",IF($C43="Region",SUMIFS(Raw!$H:$H,Raw!$A:$A,$B$4,Raw!$G:$G,Month!DM$5,Raw!#REF!,Month!$A43),IF($C43="Provider",SUMIFS(Raw!$H:$H,Raw!$A:$A,$B$4,Raw!$G:$G,Month!DM$5,Raw!$C:$C,Month!$A43),SUMIFS(Raw!$H:$H,Raw!$A:$A,$B$4,Raw!$G:$G,Month!DM$5,Raw!$E:$E,Month!$A43))))</f>
        <v>330</v>
      </c>
      <c r="DN43" s="58">
        <f>IF($B43="","",IF($C43="Region",SUMIFS(Raw!$H:$H,Raw!$A:$A,$B$4,Raw!$G:$G,Month!DN$5,Raw!#REF!,Month!$A43),IF($C43="Provider",SUMIFS(Raw!$H:$H,Raw!$A:$A,$B$4,Raw!$G:$G,Month!DN$5,Raw!$C:$C,Month!$A43),SUMIFS(Raw!$H:$H,Raw!$A:$A,$B$4,Raw!$G:$G,Month!DN$5,Raw!$E:$E,Month!$A43))))</f>
        <v>330</v>
      </c>
    </row>
    <row r="44" spans="1:118" ht="14.5" x14ac:dyDescent="0.25">
      <c r="A44" s="5" t="str">
        <f>IF(Refs!A38="","",Refs!A38)</f>
        <v>111AJ6</v>
      </c>
      <c r="B44" s="23" t="str">
        <f>IF(Refs!B38="","",Refs!B38)</f>
        <v>Leicestershire and Rutland (ML CSU)</v>
      </c>
      <c r="C44" s="13" t="str">
        <f>IF(Refs!D38="","",Refs!D38)</f>
        <v>Area</v>
      </c>
      <c r="D44" s="58">
        <f>IF($B44="","",IF($C44="Region",SUMIFS(Raw!$H:$H,Raw!$A:$A,$B$4,Raw!$G:$G,Month!D$5,Raw!#REF!,Month!$A44),IF($C44="Provider",SUMIFS(Raw!$H:$H,Raw!$A:$A,$B$4,Raw!$G:$G,Month!D$5,Raw!$C:$C,Month!$A44),SUMIFS(Raw!$H:$H,Raw!$A:$A,$B$4,Raw!$G:$G,Month!D$5,Raw!$E:$E,Month!$A44))))</f>
        <v>40902</v>
      </c>
      <c r="E44" s="58">
        <f>IF($B44="","",IF($C44="Region",SUMIFS(Raw!$H:$H,Raw!$A:$A,$B$4,Raw!$G:$G,Month!E$5,Raw!#REF!,Month!$A44),IF($C44="Provider",SUMIFS(Raw!$H:$H,Raw!$A:$A,$B$4,Raw!$G:$G,Month!E$5,Raw!$C:$C,Month!$A44),SUMIFS(Raw!$H:$H,Raw!$A:$A,$B$4,Raw!$G:$G,Month!E$5,Raw!$E:$E,Month!$A44))))</f>
        <v>37338</v>
      </c>
      <c r="F44" s="58">
        <f>IF($B44="","",IF($C44="Region",SUMIFS(Raw!$H:$H,Raw!$A:$A,$B$4,Raw!$G:$G,Month!F$5,Raw!#REF!,Month!$A44),IF($C44="Provider",SUMIFS(Raw!$H:$H,Raw!$A:$A,$B$4,Raw!$G:$G,Month!F$5,Raw!$C:$C,Month!$A44),SUMIFS(Raw!$H:$H,Raw!$A:$A,$B$4,Raw!$G:$G,Month!F$5,Raw!$E:$E,Month!$A44))))</f>
        <v>37788</v>
      </c>
      <c r="G44" s="58">
        <f>IF($B44="","",IF($C44="Region",SUMIFS(Raw!$H:$H,Raw!$A:$A,$B$4,Raw!$G:$G,Month!G$5,Raw!#REF!,Month!$A44),IF($C44="Provider",SUMIFS(Raw!$H:$H,Raw!$A:$A,$B$4,Raw!$G:$G,Month!G$5,Raw!$C:$C,Month!$A44),SUMIFS(Raw!$H:$H,Raw!$A:$A,$B$4,Raw!$G:$G,Month!G$5,Raw!$E:$E,Month!$A44))))</f>
        <v>0</v>
      </c>
      <c r="H44" s="58">
        <f>IF($B44="","",IF($C44="Region",SUMIFS(Raw!$H:$H,Raw!$A:$A,$B$4,Raw!$G:$G,Month!H$5,Raw!#REF!,Month!$A44),IF($C44="Provider",SUMIFS(Raw!$H:$H,Raw!$A:$A,$B$4,Raw!$G:$G,Month!H$5,Raw!$C:$C,Month!$A44),SUMIFS(Raw!$H:$H,Raw!$A:$A,$B$4,Raw!$G:$G,Month!H$5,Raw!$E:$E,Month!$A44))))</f>
        <v>512</v>
      </c>
      <c r="I44" s="58">
        <f>IF($B44="","",IF($C44="Region",SUMIFS(Raw!$H:$H,Raw!$A:$A,$B$4,Raw!$G:$G,Month!I$5,Raw!#REF!,Month!$A44),IF($C44="Provider",SUMIFS(Raw!$H:$H,Raw!$A:$A,$B$4,Raw!$G:$G,Month!I$5,Raw!$C:$C,Month!$A44),SUMIFS(Raw!$H:$H,Raw!$A:$A,$B$4,Raw!$G:$G,Month!I$5,Raw!$E:$E,Month!$A44))))</f>
        <v>4425</v>
      </c>
      <c r="J44" s="58">
        <f>IF($B44="","",IF($C44="Region",SUMIFS(Raw!$H:$H,Raw!$A:$A,$B$4,Raw!$G:$G,Month!J$5,Raw!#REF!,Month!$A44),IF($C44="Provider",SUMIFS(Raw!$H:$H,Raw!$A:$A,$B$4,Raw!$G:$G,Month!J$5,Raw!$C:$C,Month!$A44),SUMIFS(Raw!$H:$H,Raw!$A:$A,$B$4,Raw!$G:$G,Month!J$5,Raw!$E:$E,Month!$A44))))</f>
        <v>34734</v>
      </c>
      <c r="K44" s="58">
        <f>IF($B44="","",IF($C44="Region",SUMIFS(Raw!$H:$H,Raw!$A:$A,$B$4,Raw!$G:$G,Month!K$5,Raw!#REF!,Month!$A44),IF($C44="Provider",SUMIFS(Raw!$H:$H,Raw!$A:$A,$B$4,Raw!$G:$G,Month!K$5,Raw!$C:$C,Month!$A44),SUMIFS(Raw!$H:$H,Raw!$A:$A,$B$4,Raw!$G:$G,Month!K$5,Raw!$E:$E,Month!$A44))))</f>
        <v>297</v>
      </c>
      <c r="L44" s="58">
        <f>IF($B44="","",IF($C44="Region",SUMIFS(Raw!$H:$H,Raw!$A:$A,$B$4,Raw!$G:$G,Month!L$5,Raw!#REF!,Month!$A44),IF($C44="Provider",SUMIFS(Raw!$H:$H,Raw!$A:$A,$B$4,Raw!$G:$G,Month!L$5,Raw!$C:$C,Month!$A44),SUMIFS(Raw!$H:$H,Raw!$A:$A,$B$4,Raw!$G:$G,Month!L$5,Raw!$E:$E,Month!$A44))))</f>
        <v>145</v>
      </c>
      <c r="M44" s="58">
        <f>IF($B44="","",IF($C44="Region",SUMIFS(Raw!$H:$H,Raw!$A:$A,$B$4,Raw!$G:$G,Month!M$5,Raw!#REF!,Month!$A44),IF($C44="Provider",SUMIFS(Raw!$H:$H,Raw!$A:$A,$B$4,Raw!$G:$G,Month!M$5,Raw!$C:$C,Month!$A44),SUMIFS(Raw!$H:$H,Raw!$A:$A,$B$4,Raw!$G:$G,Month!M$5,Raw!$E:$E,Month!$A44))))</f>
        <v>150</v>
      </c>
      <c r="N44" s="58">
        <f>IF($B44="","",IF($C44="Region",SUMIFS(Raw!$H:$H,Raw!$A:$A,$B$4,Raw!$G:$G,Month!N$5,Raw!#REF!,Month!$A44),IF($C44="Provider",SUMIFS(Raw!$H:$H,Raw!$A:$A,$B$4,Raw!$G:$G,Month!N$5,Raw!$C:$C,Month!$A44),SUMIFS(Raw!$H:$H,Raw!$A:$A,$B$4,Raw!$G:$G,Month!N$5,Raw!$E:$E,Month!$A44))))</f>
        <v>0</v>
      </c>
      <c r="O44" s="58">
        <f>IF($B44="","",IF($C44="Region",SUMIFS(Raw!$H:$H,Raw!$A:$A,$B$4,Raw!$G:$G,Month!O$5,Raw!#REF!,Month!$A44),IF($C44="Provider",SUMIFS(Raw!$H:$H,Raw!$A:$A,$B$4,Raw!$G:$G,Month!O$5,Raw!$C:$C,Month!$A44),SUMIFS(Raw!$H:$H,Raw!$A:$A,$B$4,Raw!$G:$G,Month!O$5,Raw!$E:$E,Month!$A44))))</f>
        <v>491047</v>
      </c>
      <c r="P44" s="58">
        <f>IF($B44="","",IF($C44="Region",SUMIFS(Raw!$H:$H,Raw!$A:$A,$B$4,Raw!$G:$G,Month!P$5,Raw!#REF!,Month!$A44),IF($C44="Provider",SUMIFS(Raw!$H:$H,Raw!$A:$A,$B$4,Raw!$G:$G,Month!P$5,Raw!$C:$C,Month!$A44),SUMIFS(Raw!$H:$H,Raw!$A:$A,$B$4,Raw!$G:$G,Month!P$5,Raw!$E:$E,Month!$A44))))</f>
        <v>68</v>
      </c>
      <c r="Q44" s="58">
        <f>IF($B44="","",IF($C44="Region",SUMIFS(Raw!$H:$H,Raw!$A:$A,$B$4,Raw!$G:$G,Month!Q$5,Raw!#REF!,Month!$A44),IF($C44="Provider",SUMIFS(Raw!$H:$H,Raw!$A:$A,$B$4,Raw!$G:$G,Month!Q$5,Raw!$C:$C,Month!$A44),SUMIFS(Raw!$H:$H,Raw!$A:$A,$B$4,Raw!$G:$G,Month!Q$5,Raw!$E:$E,Month!$A44))))</f>
        <v>170</v>
      </c>
      <c r="R44" s="58">
        <f>IF($B44="","",IF($C44="Region",SUMIFS(Raw!$H:$H,Raw!$A:$A,$B$4,Raw!$G:$G,Month!R$5,Raw!#REF!,Month!$A44),IF($C44="Provider",SUMIFS(Raw!$H:$H,Raw!$A:$A,$B$4,Raw!$G:$G,Month!R$5,Raw!$C:$C,Month!$A44),SUMIFS(Raw!$H:$H,Raw!$A:$A,$B$4,Raw!$G:$G,Month!R$5,Raw!$E:$E,Month!$A44))))</f>
        <v>23325</v>
      </c>
      <c r="S44" s="58">
        <f>IF($B44="","",IF($C44="Region",SUMIFS(Raw!$H:$H,Raw!$A:$A,$B$4,Raw!$G:$G,Month!S$5,Raw!#REF!,Month!$A44),IF($C44="Provider",SUMIFS(Raw!$H:$H,Raw!$A:$A,$B$4,Raw!$G:$G,Month!S$5,Raw!$C:$C,Month!$A44),SUMIFS(Raw!$H:$H,Raw!$A:$A,$B$4,Raw!$G:$G,Month!S$5,Raw!$E:$E,Month!$A44))))</f>
        <v>10310</v>
      </c>
      <c r="T44" s="58">
        <f>IF($B44="","",IF($C44="Region",SUMIFS(Raw!$H:$H,Raw!$A:$A,$B$4,Raw!$G:$G,Month!T$5,Raw!#REF!,Month!$A44),IF($C44="Provider",SUMIFS(Raw!$H:$H,Raw!$A:$A,$B$4,Raw!$G:$G,Month!T$5,Raw!$C:$C,Month!$A44),SUMIFS(Raw!$H:$H,Raw!$A:$A,$B$4,Raw!$G:$G,Month!T$5,Raw!$E:$E,Month!$A44))))</f>
        <v>34554618</v>
      </c>
      <c r="U44" s="58">
        <f>IF($B44="","",IF($C44="Region",SUMIFS(Raw!$H:$H,Raw!$A:$A,$B$4,Raw!$G:$G,Month!U$5,Raw!#REF!,Month!$A44),IF($C44="Provider",SUMIFS(Raw!$H:$H,Raw!$A:$A,$B$4,Raw!$G:$G,Month!U$5,Raw!$C:$C,Month!$A44),SUMIFS(Raw!$H:$H,Raw!$A:$A,$B$4,Raw!$G:$G,Month!U$5,Raw!$E:$E,Month!$A44))))</f>
        <v>36193</v>
      </c>
      <c r="V44" s="58">
        <f>IF($B44="","",IF($C44="Region",SUMIFS(Raw!$H:$H,Raw!$A:$A,$B$4,Raw!$G:$G,Month!V$5,Raw!#REF!,Month!$A44),IF($C44="Provider",SUMIFS(Raw!$H:$H,Raw!$A:$A,$B$4,Raw!$G:$G,Month!V$5,Raw!$C:$C,Month!$A44),SUMIFS(Raw!$H:$H,Raw!$A:$A,$B$4,Raw!$G:$G,Month!V$5,Raw!$E:$E,Month!$A44))))</f>
        <v>318</v>
      </c>
      <c r="W44" s="58">
        <f>IF($B44="","",IF($C44="Region",SUMIFS(Raw!$H:$H,Raw!$A:$A,$B$4,Raw!$G:$G,Month!W$5,Raw!#REF!,Month!$A44),IF($C44="Provider",SUMIFS(Raw!$H:$H,Raw!$A:$A,$B$4,Raw!$G:$G,Month!W$5,Raw!$C:$C,Month!$A44),SUMIFS(Raw!$H:$H,Raw!$A:$A,$B$4,Raw!$G:$G,Month!W$5,Raw!$E:$E,Month!$A44))))</f>
        <v>15303</v>
      </c>
      <c r="X44" s="58">
        <f>IF($B44="","",IF($C44="Region",SUMIFS(Raw!$H:$H,Raw!$A:$A,$B$4,Raw!$G:$G,Month!X$5,Raw!#REF!,Month!$A44),IF($C44="Provider",SUMIFS(Raw!$H:$H,Raw!$A:$A,$B$4,Raw!$G:$G,Month!X$5,Raw!$C:$C,Month!$A44),SUMIFS(Raw!$H:$H,Raw!$A:$A,$B$4,Raw!$G:$G,Month!X$5,Raw!$E:$E,Month!$A44))))</f>
        <v>8522</v>
      </c>
      <c r="Y44" s="58">
        <f>IF($B44="","",IF($C44="Region",SUMIFS(Raw!$H:$H,Raw!$A:$A,$B$4,Raw!$G:$G,Month!Y$5,Raw!#REF!,Month!$A44),IF($C44="Provider",SUMIFS(Raw!$H:$H,Raw!$A:$A,$B$4,Raw!$G:$G,Month!Y$5,Raw!$C:$C,Month!$A44),SUMIFS(Raw!$H:$H,Raw!$A:$A,$B$4,Raw!$G:$G,Month!Y$5,Raw!$E:$E,Month!$A44))))</f>
        <v>601</v>
      </c>
      <c r="Z44" s="58">
        <f>IF($B44="","",IF($C44="Region",SUMIFS(Raw!$H:$H,Raw!$A:$A,$B$4,Raw!$G:$G,Month!Z$5,Raw!#REF!,Month!$A44),IF($C44="Provider",SUMIFS(Raw!$H:$H,Raw!$A:$A,$B$4,Raw!$G:$G,Month!Z$5,Raw!$C:$C,Month!$A44),SUMIFS(Raw!$H:$H,Raw!$A:$A,$B$4,Raw!$G:$G,Month!Z$5,Raw!$E:$E,Month!$A44))))</f>
        <v>11449</v>
      </c>
      <c r="AA44" s="58">
        <f>IF($B44="","",IF($C44="Region",SUMIFS(Raw!$H:$H,Raw!$A:$A,$B$4,Raw!$G:$G,Month!AA$5,Raw!#REF!,Month!$A44),IF($C44="Provider",SUMIFS(Raw!$H:$H,Raw!$A:$A,$B$4,Raw!$G:$G,Month!AA$5,Raw!$C:$C,Month!$A44),SUMIFS(Raw!$H:$H,Raw!$A:$A,$B$4,Raw!$G:$G,Month!AA$5,Raw!$E:$E,Month!$A44))))</f>
        <v>20572</v>
      </c>
      <c r="AB44" s="58">
        <f>IF($B44="","",IF($C44="Region",SUMIFS(Raw!$H:$H,Raw!$A:$A,$B$4,Raw!$G:$G,Month!AB$5,Raw!#REF!,Month!$A44),IF($C44="Provider",SUMIFS(Raw!$H:$H,Raw!$A:$A,$B$4,Raw!$G:$G,Month!AB$5,Raw!$C:$C,Month!$A44),SUMIFS(Raw!$H:$H,Raw!$A:$A,$B$4,Raw!$G:$G,Month!AB$5,Raw!$E:$E,Month!$A44))))</f>
        <v>8533</v>
      </c>
      <c r="AC44" s="58">
        <f>IF($B44="","",IF($C44="Region",SUMIFS(Raw!$H:$H,Raw!$A:$A,$B$4,Raw!$G:$G,Month!AC$5,Raw!#REF!,Month!$A44),IF($C44="Provider",SUMIFS(Raw!$H:$H,Raw!$A:$A,$B$4,Raw!$G:$G,Month!AC$5,Raw!$C:$C,Month!$A44),SUMIFS(Raw!$H:$H,Raw!$A:$A,$B$4,Raw!$G:$G,Month!AC$5,Raw!$E:$E,Month!$A44))))</f>
        <v>1006</v>
      </c>
      <c r="AD44" s="58">
        <f>IF($B44="","",IF($C44="Region",SUMIFS(Raw!$H:$H,Raw!$A:$A,$B$4,Raw!$G:$G,Month!AD$5,Raw!#REF!,Month!$A44),IF($C44="Provider",SUMIFS(Raw!$H:$H,Raw!$A:$A,$B$4,Raw!$G:$G,Month!AD$5,Raw!$C:$C,Month!$A44),SUMIFS(Raw!$H:$H,Raw!$A:$A,$B$4,Raw!$G:$G,Month!AD$5,Raw!$E:$E,Month!$A44))))</f>
        <v>0</v>
      </c>
      <c r="AE44" s="58">
        <f>IF($B44="","",IF($C44="Region",SUMIFS(Raw!$H:$H,Raw!$A:$A,$B$4,Raw!$G:$G,Month!AE$5,Raw!#REF!,Month!$A44),IF($C44="Provider",SUMIFS(Raw!$H:$H,Raw!$A:$A,$B$4,Raw!$G:$G,Month!AE$5,Raw!$C:$C,Month!$A44),SUMIFS(Raw!$H:$H,Raw!$A:$A,$B$4,Raw!$G:$G,Month!AE$5,Raw!$E:$E,Month!$A44))))</f>
        <v>8522</v>
      </c>
      <c r="AF44" s="58">
        <f>IF($B44="","",IF($C44="Region",SUMIFS(Raw!$H:$H,Raw!$A:$A,$B$4,Raw!$G:$G,Month!AF$5,Raw!#REF!,Month!$A44),IF($C44="Provider",SUMIFS(Raw!$H:$H,Raw!$A:$A,$B$4,Raw!$G:$G,Month!AF$5,Raw!$C:$C,Month!$A44),SUMIFS(Raw!$H:$H,Raw!$A:$A,$B$4,Raw!$G:$G,Month!AF$5,Raw!$E:$E,Month!$A44))))</f>
        <v>0</v>
      </c>
      <c r="AG44" s="58">
        <f>IF($B44="","",IF($C44="Region",SUMIFS(Raw!$H:$H,Raw!$A:$A,$B$4,Raw!$G:$G,Month!AG$5,Raw!#REF!,Month!$A44),IF($C44="Provider",SUMIFS(Raw!$H:$H,Raw!$A:$A,$B$4,Raw!$G:$G,Month!AG$5,Raw!$C:$C,Month!$A44),SUMIFS(Raw!$H:$H,Raw!$A:$A,$B$4,Raw!$G:$G,Month!AG$5,Raw!$E:$E,Month!$A44))))</f>
        <v>601</v>
      </c>
      <c r="AH44" s="58">
        <f>IF($B44="","",IF($C44="Region",SUMIFS(Raw!$H:$H,Raw!$A:$A,$B$4,Raw!$G:$G,Month!AH$5,Raw!#REF!,Month!$A44),IF($C44="Provider",SUMIFS(Raw!$H:$H,Raw!$A:$A,$B$4,Raw!$G:$G,Month!AH$5,Raw!$C:$C,Month!$A44),SUMIFS(Raw!$H:$H,Raw!$A:$A,$B$4,Raw!$G:$G,Month!AH$5,Raw!$E:$E,Month!$A44))))</f>
        <v>574</v>
      </c>
      <c r="AI44" s="58">
        <f>IF($B44="","",IF($C44="Region",SUMIFS(Raw!$H:$H,Raw!$A:$A,$B$4,Raw!$G:$G,Month!AI$5,Raw!#REF!,Month!$A44),IF($C44="Provider",SUMIFS(Raw!$H:$H,Raw!$A:$A,$B$4,Raw!$G:$G,Month!AI$5,Raw!$C:$C,Month!$A44),SUMIFS(Raw!$H:$H,Raw!$A:$A,$B$4,Raw!$G:$G,Month!AI$5,Raw!$E:$E,Month!$A44))))</f>
        <v>1336</v>
      </c>
      <c r="AJ44" s="58">
        <f>IF($B44="","",IF($C44="Region",SUMIFS(Raw!$H:$H,Raw!$A:$A,$B$4,Raw!$G:$G,Month!AJ$5,Raw!#REF!,Month!$A44),IF($C44="Provider",SUMIFS(Raw!$H:$H,Raw!$A:$A,$B$4,Raw!$G:$G,Month!AJ$5,Raw!$C:$C,Month!$A44),SUMIFS(Raw!$H:$H,Raw!$A:$A,$B$4,Raw!$G:$G,Month!AJ$5,Raw!$E:$E,Month!$A44))))</f>
        <v>1554</v>
      </c>
      <c r="AK44" s="58">
        <f>IF($B44="","",IF($C44="Region",SUMIFS(Raw!$H:$H,Raw!$A:$A,$B$4,Raw!$G:$G,Month!AK$5,Raw!#REF!,Month!$A44),IF($C44="Provider",SUMIFS(Raw!$H:$H,Raw!$A:$A,$B$4,Raw!$G:$G,Month!AK$5,Raw!$C:$C,Month!$A44),SUMIFS(Raw!$H:$H,Raw!$A:$A,$B$4,Raw!$G:$G,Month!AK$5,Raw!$E:$E,Month!$A44))))</f>
        <v>1039</v>
      </c>
      <c r="AL44" s="58">
        <f>IF($B44="","",IF($C44="Region",SUMIFS(Raw!$H:$H,Raw!$A:$A,$B$4,Raw!$G:$G,Month!AL$5,Raw!#REF!,Month!$A44),IF($C44="Provider",SUMIFS(Raw!$H:$H,Raw!$A:$A,$B$4,Raw!$G:$G,Month!AL$5,Raw!$C:$C,Month!$A44),SUMIFS(Raw!$H:$H,Raw!$A:$A,$B$4,Raw!$G:$G,Month!AL$5,Raw!$E:$E,Month!$A44))))</f>
        <v>0</v>
      </c>
      <c r="AM44" s="58">
        <f>IF($B44="","",IF($C44="Region",SUMIFS(Raw!$H:$H,Raw!$A:$A,$B$4,Raw!$G:$G,Month!AM$5,Raw!#REF!,Month!$A44),IF($C44="Provider",SUMIFS(Raw!$H:$H,Raw!$A:$A,$B$4,Raw!$G:$G,Month!AM$5,Raw!$C:$C,Month!$A44),SUMIFS(Raw!$H:$H,Raw!$A:$A,$B$4,Raw!$G:$G,Month!AM$5,Raw!$E:$E,Month!$A44))))</f>
        <v>9169</v>
      </c>
      <c r="AN44" s="58">
        <f>IF($B44="","",IF($C44="Region",SUMIFS(Raw!$H:$H,Raw!$A:$A,$B$4,Raw!$G:$G,Month!AN$5,Raw!#REF!,Month!$A44),IF($C44="Provider",SUMIFS(Raw!$H:$H,Raw!$A:$A,$B$4,Raw!$G:$G,Month!AN$5,Raw!$C:$C,Month!$A44),SUMIFS(Raw!$H:$H,Raw!$A:$A,$B$4,Raw!$G:$G,Month!AN$5,Raw!$E:$E,Month!$A44))))</f>
        <v>4762</v>
      </c>
      <c r="AO44" s="58">
        <f>IF($B44="","",IF($C44="Region",SUMIFS(Raw!$H:$H,Raw!$A:$A,$B$4,Raw!$G:$G,Month!AO$5,Raw!#REF!,Month!$A44),IF($C44="Provider",SUMIFS(Raw!$H:$H,Raw!$A:$A,$B$4,Raw!$G:$G,Month!AO$5,Raw!$C:$C,Month!$A44),SUMIFS(Raw!$H:$H,Raw!$A:$A,$B$4,Raw!$G:$G,Month!AO$5,Raw!$E:$E,Month!$A44))))</f>
        <v>385</v>
      </c>
      <c r="AP44" s="58">
        <f>IF($B44="","",IF($C44="Region",SUMIFS(Raw!$H:$H,Raw!$A:$A,$B$4,Raw!$G:$G,Month!AP$5,Raw!#REF!,Month!$A44),IF($C44="Provider",SUMIFS(Raw!$H:$H,Raw!$A:$A,$B$4,Raw!$G:$G,Month!AP$5,Raw!$C:$C,Month!$A44),SUMIFS(Raw!$H:$H,Raw!$A:$A,$B$4,Raw!$G:$G,Month!AP$5,Raw!$E:$E,Month!$A44))))</f>
        <v>190</v>
      </c>
      <c r="AQ44" s="58">
        <f>IF($B44="","",IF($C44="Region",SUMIFS(Raw!$H:$H,Raw!$A:$A,$B$4,Raw!$G:$G,Month!AQ$5,Raw!#REF!,Month!$A44),IF($C44="Provider",SUMIFS(Raw!$H:$H,Raw!$A:$A,$B$4,Raw!$G:$G,Month!AQ$5,Raw!$C:$C,Month!$A44),SUMIFS(Raw!$H:$H,Raw!$A:$A,$B$4,Raw!$G:$G,Month!AQ$5,Raw!$E:$E,Month!$A44))))</f>
        <v>756</v>
      </c>
      <c r="AR44" s="58">
        <f>IF($B44="","",IF($C44="Region",SUMIFS(Raw!$H:$H,Raw!$A:$A,$B$4,Raw!$G:$G,Month!AR$5,Raw!#REF!,Month!$A44),IF($C44="Provider",SUMIFS(Raw!$H:$H,Raw!$A:$A,$B$4,Raw!$G:$G,Month!AR$5,Raw!$C:$C,Month!$A44),SUMIFS(Raw!$H:$H,Raw!$A:$A,$B$4,Raw!$G:$G,Month!AR$5,Raw!$E:$E,Month!$A44))))</f>
        <v>288</v>
      </c>
      <c r="AS44" s="58">
        <f>IF($B44="","",IF($C44="Region",SUMIFS(Raw!$H:$H,Raw!$A:$A,$B$4,Raw!$G:$G,Month!AS$5,Raw!#REF!,Month!$A44),IF($C44="Provider",SUMIFS(Raw!$H:$H,Raw!$A:$A,$B$4,Raw!$G:$G,Month!AS$5,Raw!$C:$C,Month!$A44),SUMIFS(Raw!$H:$H,Raw!$A:$A,$B$4,Raw!$G:$G,Month!AS$5,Raw!$E:$E,Month!$A44))))</f>
        <v>9</v>
      </c>
      <c r="AT44" s="58">
        <f>IF($B44="","",IF($C44="Region",SUMIFS(Raw!$H:$H,Raw!$A:$A,$B$4,Raw!$G:$G,Month!AT$5,Raw!#REF!,Month!$A44),IF($C44="Provider",SUMIFS(Raw!$H:$H,Raw!$A:$A,$B$4,Raw!$G:$G,Month!AT$5,Raw!$C:$C,Month!$A44),SUMIFS(Raw!$H:$H,Raw!$A:$A,$B$4,Raw!$G:$G,Month!AT$5,Raw!$E:$E,Month!$A44))))</f>
        <v>36189</v>
      </c>
      <c r="AU44" s="58">
        <f>IF($B44="","",IF($C44="Region",SUMIFS(Raw!$H:$H,Raw!$A:$A,$B$4,Raw!$G:$G,Month!AU$5,Raw!#REF!,Month!$A44),IF($C44="Provider",SUMIFS(Raw!$H:$H,Raw!$A:$A,$B$4,Raw!$G:$G,Month!AU$5,Raw!$C:$C,Month!$A44),SUMIFS(Raw!$H:$H,Raw!$A:$A,$B$4,Raw!$G:$G,Month!AU$5,Raw!$E:$E,Month!$A44))))</f>
        <v>5239</v>
      </c>
      <c r="AV44" s="58">
        <f>IF($B44="","",IF($C44="Region",SUMIFS(Raw!$H:$H,Raw!$A:$A,$B$4,Raw!$G:$G,Month!AV$5,Raw!#REF!,Month!$A44),IF($C44="Provider",SUMIFS(Raw!$H:$H,Raw!$A:$A,$B$4,Raw!$G:$G,Month!AV$5,Raw!$C:$C,Month!$A44),SUMIFS(Raw!$H:$H,Raw!$A:$A,$B$4,Raw!$G:$G,Month!AV$5,Raw!$E:$E,Month!$A44))))</f>
        <v>4060</v>
      </c>
      <c r="AW44" s="58">
        <f>IF($B44="","",IF($C44="Region",SUMIFS(Raw!$H:$H,Raw!$A:$A,$B$4,Raw!$G:$G,Month!AW$5,Raw!#REF!,Month!$A44),IF($C44="Provider",SUMIFS(Raw!$H:$H,Raw!$A:$A,$B$4,Raw!$G:$G,Month!AW$5,Raw!$C:$C,Month!$A44),SUMIFS(Raw!$H:$H,Raw!$A:$A,$B$4,Raw!$G:$G,Month!AW$5,Raw!$E:$E,Month!$A44))))</f>
        <v>2052</v>
      </c>
      <c r="AX44" s="58">
        <f>IF($B44="","",IF($C44="Region",SUMIFS(Raw!$H:$H,Raw!$A:$A,$B$4,Raw!$G:$G,Month!AX$5,Raw!#REF!,Month!$A44),IF($C44="Provider",SUMIFS(Raw!$H:$H,Raw!$A:$A,$B$4,Raw!$G:$G,Month!AX$5,Raw!$C:$C,Month!$A44),SUMIFS(Raw!$H:$H,Raw!$A:$A,$B$4,Raw!$G:$G,Month!AX$5,Raw!$E:$E,Month!$A44))))</f>
        <v>1</v>
      </c>
      <c r="AY44" s="58">
        <f>IF($B44="","",IF($C44="Region",SUMIFS(Raw!$H:$H,Raw!$A:$A,$B$4,Raw!$G:$G,Month!AY$5,Raw!#REF!,Month!$A44),IF($C44="Provider",SUMIFS(Raw!$H:$H,Raw!$A:$A,$B$4,Raw!$G:$G,Month!AY$5,Raw!$C:$C,Month!$A44),SUMIFS(Raw!$H:$H,Raw!$A:$A,$B$4,Raw!$G:$G,Month!AY$5,Raw!$E:$E,Month!$A44))))</f>
        <v>9155</v>
      </c>
      <c r="AZ44" s="58">
        <f>IF($B44="","",IF($C44="Region",SUMIFS(Raw!$H:$H,Raw!$A:$A,$B$4,Raw!$G:$G,Month!AZ$5,Raw!#REF!,Month!$A44),IF($C44="Provider",SUMIFS(Raw!$H:$H,Raw!$A:$A,$B$4,Raw!$G:$G,Month!AZ$5,Raw!$C:$C,Month!$A44),SUMIFS(Raw!$H:$H,Raw!$A:$A,$B$4,Raw!$G:$G,Month!AZ$5,Raw!$E:$E,Month!$A44))))</f>
        <v>2323</v>
      </c>
      <c r="BA44" s="58">
        <f>IF($B44="","",IF($C44="Region",SUMIFS(Raw!$H:$H,Raw!$A:$A,$B$4,Raw!$G:$G,Month!BA$5,Raw!#REF!,Month!$A44),IF($C44="Provider",SUMIFS(Raw!$H:$H,Raw!$A:$A,$B$4,Raw!$G:$G,Month!BA$5,Raw!$C:$C,Month!$A44),SUMIFS(Raw!$H:$H,Raw!$A:$A,$B$4,Raw!$G:$G,Month!BA$5,Raw!$E:$E,Month!$A44))))</f>
        <v>1893</v>
      </c>
      <c r="BB44" s="58">
        <f>IF($B44="","",IF($C44="Region",SUMIFS(Raw!$H:$H,Raw!$A:$A,$B$4,Raw!$G:$G,Month!BB$5,Raw!#REF!,Month!$A44),IF($C44="Provider",SUMIFS(Raw!$H:$H,Raw!$A:$A,$B$4,Raw!$G:$G,Month!BB$5,Raw!$C:$C,Month!$A44),SUMIFS(Raw!$H:$H,Raw!$A:$A,$B$4,Raw!$G:$G,Month!BB$5,Raw!$E:$E,Month!$A44))))</f>
        <v>141</v>
      </c>
      <c r="BC44" s="58">
        <f>IF($B44="","",IF($C44="Region",SUMIFS(Raw!$H:$H,Raw!$A:$A,$B$4,Raw!$G:$G,Month!BC$5,Raw!#REF!,Month!$A44),IF($C44="Provider",SUMIFS(Raw!$H:$H,Raw!$A:$A,$B$4,Raw!$G:$G,Month!BC$5,Raw!$C:$C,Month!$A44),SUMIFS(Raw!$H:$H,Raw!$A:$A,$B$4,Raw!$G:$G,Month!BC$5,Raw!$E:$E,Month!$A44))))</f>
        <v>2077</v>
      </c>
      <c r="BD44" s="58">
        <f>IF($B44="","",IF($C44="Region",SUMIFS(Raw!$H:$H,Raw!$A:$A,$B$4,Raw!$G:$G,Month!BD$5,Raw!#REF!,Month!$A44),IF($C44="Provider",SUMIFS(Raw!$H:$H,Raw!$A:$A,$B$4,Raw!$G:$G,Month!BD$5,Raw!$C:$C,Month!$A44),SUMIFS(Raw!$H:$H,Raw!$A:$A,$B$4,Raw!$G:$G,Month!BD$5,Raw!$E:$E,Month!$A44))))</f>
        <v>135</v>
      </c>
      <c r="BE44" s="58">
        <f>IF($B44="","",IF($C44="Region",SUMIFS(Raw!$H:$H,Raw!$A:$A,$B$4,Raw!$G:$G,Month!BE$5,Raw!#REF!,Month!$A44),IF($C44="Provider",SUMIFS(Raw!$H:$H,Raw!$A:$A,$B$4,Raw!$G:$G,Month!BE$5,Raw!$C:$C,Month!$A44),SUMIFS(Raw!$H:$H,Raw!$A:$A,$B$4,Raw!$G:$G,Month!BE$5,Raw!$E:$E,Month!$A44))))</f>
        <v>899</v>
      </c>
      <c r="BF44" s="58">
        <f>IF($B44="","",IF($C44="Region",SUMIFS(Raw!$H:$H,Raw!$A:$A,$B$4,Raw!$G:$G,Month!BF$5,Raw!#REF!,Month!$A44),IF($C44="Provider",SUMIFS(Raw!$H:$H,Raw!$A:$A,$B$4,Raw!$G:$G,Month!BF$5,Raw!$C:$C,Month!$A44),SUMIFS(Raw!$H:$H,Raw!$A:$A,$B$4,Raw!$G:$G,Month!BF$5,Raw!$E:$E,Month!$A44))))</f>
        <v>868</v>
      </c>
      <c r="BG44" s="58">
        <f>IF($B44="","",IF($C44="Region",SUMIFS(Raw!$H:$H,Raw!$A:$A,$B$4,Raw!$G:$G,Month!BG$5,Raw!#REF!,Month!$A44),IF($C44="Provider",SUMIFS(Raw!$H:$H,Raw!$A:$A,$B$4,Raw!$G:$G,Month!BG$5,Raw!$C:$C,Month!$A44),SUMIFS(Raw!$H:$H,Raw!$A:$A,$B$4,Raw!$G:$G,Month!BG$5,Raw!$E:$E,Month!$A44))))</f>
        <v>3709</v>
      </c>
      <c r="BH44" s="58">
        <f>IF($B44="","",IF($C44="Region",SUMIFS(Raw!$H:$H,Raw!$A:$A,$B$4,Raw!$G:$G,Month!BH$5,Raw!#REF!,Month!$A44),IF($C44="Provider",SUMIFS(Raw!$H:$H,Raw!$A:$A,$B$4,Raw!$G:$G,Month!BH$5,Raw!$C:$C,Month!$A44),SUMIFS(Raw!$H:$H,Raw!$A:$A,$B$4,Raw!$G:$G,Month!BH$5,Raw!$E:$E,Month!$A44))))</f>
        <v>3088</v>
      </c>
      <c r="BI44" s="58">
        <f>IF($B44="","",IF($C44="Region",SUMIFS(Raw!$H:$H,Raw!$A:$A,$B$4,Raw!$G:$G,Month!BI$5,Raw!#REF!,Month!$A44),IF($C44="Provider",SUMIFS(Raw!$H:$H,Raw!$A:$A,$B$4,Raw!$G:$G,Month!BI$5,Raw!$C:$C,Month!$A44),SUMIFS(Raw!$H:$H,Raw!$A:$A,$B$4,Raw!$G:$G,Month!BI$5,Raw!$E:$E,Month!$A44))))</f>
        <v>5689</v>
      </c>
      <c r="BJ44" s="58">
        <f>IF($B44="","",IF($C44="Region",SUMIFS(Raw!$H:$H,Raw!$A:$A,$B$4,Raw!$G:$G,Month!BJ$5,Raw!#REF!,Month!$A44),IF($C44="Provider",SUMIFS(Raw!$H:$H,Raw!$A:$A,$B$4,Raw!$G:$G,Month!BJ$5,Raw!$C:$C,Month!$A44),SUMIFS(Raw!$H:$H,Raw!$A:$A,$B$4,Raw!$G:$G,Month!BJ$5,Raw!$E:$E,Month!$A44))))</f>
        <v>4005</v>
      </c>
      <c r="BK44" s="58">
        <f>IF($B44="","",IF($C44="Region",SUMIFS(Raw!$H:$H,Raw!$A:$A,$B$4,Raw!$G:$G,Month!BK$5,Raw!#REF!,Month!$A44),IF($C44="Provider",SUMIFS(Raw!$H:$H,Raw!$A:$A,$B$4,Raw!$G:$G,Month!BK$5,Raw!$C:$C,Month!$A44),SUMIFS(Raw!$H:$H,Raw!$A:$A,$B$4,Raw!$G:$G,Month!BK$5,Raw!$E:$E,Month!$A44))))</f>
        <v>3852</v>
      </c>
      <c r="BL44" s="58">
        <f>IF($B44="","",IF($C44="Region",SUMIFS(Raw!$H:$H,Raw!$A:$A,$B$4,Raw!$G:$G,Month!BL$5,Raw!#REF!,Month!$A44),IF($C44="Provider",SUMIFS(Raw!$H:$H,Raw!$A:$A,$B$4,Raw!$G:$G,Month!BL$5,Raw!$C:$C,Month!$A44),SUMIFS(Raw!$H:$H,Raw!$A:$A,$B$4,Raw!$G:$G,Month!BL$5,Raw!$E:$E,Month!$A44))))</f>
        <v>3692</v>
      </c>
      <c r="BM44" s="58">
        <f>IF($B44="","",IF($C44="Region",SUMIFS(Raw!$H:$H,Raw!$A:$A,$B$4,Raw!$G:$G,Month!BM$5,Raw!#REF!,Month!$A44),IF($C44="Provider",SUMIFS(Raw!$H:$H,Raw!$A:$A,$B$4,Raw!$G:$G,Month!BM$5,Raw!$C:$C,Month!$A44),SUMIFS(Raw!$H:$H,Raw!$A:$A,$B$4,Raw!$G:$G,Month!BM$5,Raw!$E:$E,Month!$A44))))</f>
        <v>67</v>
      </c>
      <c r="BN44" s="58">
        <f>IF($B44="","",IF($C44="Region",SUMIFS(Raw!$H:$H,Raw!$A:$A,$B$4,Raw!$G:$G,Month!BN$5,Raw!#REF!,Month!$A44),IF($C44="Provider",SUMIFS(Raw!$H:$H,Raw!$A:$A,$B$4,Raw!$G:$G,Month!BN$5,Raw!$C:$C,Month!$A44),SUMIFS(Raw!$H:$H,Raw!$A:$A,$B$4,Raw!$G:$G,Month!BN$5,Raw!$E:$E,Month!$A44))))</f>
        <v>168</v>
      </c>
      <c r="BO44" s="58">
        <f>IF($B44="","",IF($C44="Region",SUMIFS(Raw!$H:$H,Raw!$A:$A,$B$4,Raw!$G:$G,Month!BO$5,Raw!#REF!,Month!$A44),IF($C44="Provider",SUMIFS(Raw!$H:$H,Raw!$A:$A,$B$4,Raw!$G:$G,Month!BO$5,Raw!$C:$C,Month!$A44),SUMIFS(Raw!$H:$H,Raw!$A:$A,$B$4,Raw!$G:$G,Month!BO$5,Raw!$E:$E,Month!$A44))))</f>
        <v>1899</v>
      </c>
      <c r="BP44" s="58">
        <f>IF($B44="","",IF($C44="Region",SUMIFS(Raw!$H:$H,Raw!$A:$A,$B$4,Raw!$G:$G,Month!BP$5,Raw!#REF!,Month!$A44),IF($C44="Provider",SUMIFS(Raw!$H:$H,Raw!$A:$A,$B$4,Raw!$G:$G,Month!BP$5,Raw!$C:$C,Month!$A44),SUMIFS(Raw!$H:$H,Raw!$A:$A,$B$4,Raw!$G:$G,Month!BP$5,Raw!$E:$E,Month!$A44))))</f>
        <v>4464138</v>
      </c>
      <c r="BQ44" s="58">
        <f>IF($B44="","",IF($C44="Region",SUMIFS(Raw!$H:$H,Raw!$A:$A,$B$4,Raw!$G:$G,Month!BQ$5,Raw!#REF!,Month!$A44),IF($C44="Provider",SUMIFS(Raw!$H:$H,Raw!$A:$A,$B$4,Raw!$G:$G,Month!BQ$5,Raw!$C:$C,Month!$A44),SUMIFS(Raw!$H:$H,Raw!$A:$A,$B$4,Raw!$G:$G,Month!BQ$5,Raw!$E:$E,Month!$A44))))</f>
        <v>3118</v>
      </c>
      <c r="BR44" s="58">
        <f>IF($B44="","",IF($C44="Region",SUMIFS(Raw!$H:$H,Raw!$A:$A,$B$4,Raw!$G:$G,Month!BR$5,Raw!#REF!,Month!$A44),IF($C44="Provider",SUMIFS(Raw!$H:$H,Raw!$A:$A,$B$4,Raw!$G:$G,Month!BR$5,Raw!$C:$C,Month!$A44),SUMIFS(Raw!$H:$H,Raw!$A:$A,$B$4,Raw!$G:$G,Month!BR$5,Raw!$E:$E,Month!$A44))))</f>
        <v>2272</v>
      </c>
      <c r="BS44" s="58">
        <f>IF($B44="","",IF($C44="Region",SUMIFS(Raw!$H:$H,Raw!$A:$A,$B$4,Raw!$G:$G,Month!BS$5,Raw!#REF!,Month!$A44),IF($C44="Provider",SUMIFS(Raw!$H:$H,Raw!$A:$A,$B$4,Raw!$G:$G,Month!BS$5,Raw!$C:$C,Month!$A44),SUMIFS(Raw!$H:$H,Raw!$A:$A,$B$4,Raw!$G:$G,Month!BS$5,Raw!$E:$E,Month!$A44))))</f>
        <v>945</v>
      </c>
      <c r="BT44" s="58">
        <f>IF($B44="","",IF($C44="Region",SUMIFS(Raw!$H:$H,Raw!$A:$A,$B$4,Raw!$G:$G,Month!BT$5,Raw!#REF!,Month!$A44),IF($C44="Provider",SUMIFS(Raw!$H:$H,Raw!$A:$A,$B$4,Raw!$G:$G,Month!BT$5,Raw!$C:$C,Month!$A44),SUMIFS(Raw!$H:$H,Raw!$A:$A,$B$4,Raw!$G:$G,Month!BT$5,Raw!$E:$E,Month!$A44))))</f>
        <v>1327</v>
      </c>
      <c r="BU44" s="58">
        <f>IF($B44="","",IF($C44="Region",SUMIFS(Raw!$H:$H,Raw!$A:$A,$B$4,Raw!$G:$G,Month!BU$5,Raw!#REF!,Month!$A44),IF($C44="Provider",SUMIFS(Raw!$H:$H,Raw!$A:$A,$B$4,Raw!$G:$G,Month!BU$5,Raw!$C:$C,Month!$A44),SUMIFS(Raw!$H:$H,Raw!$A:$A,$B$4,Raw!$G:$G,Month!BU$5,Raw!$E:$E,Month!$A44))))</f>
        <v>3257162</v>
      </c>
      <c r="BV44" s="58">
        <f>IF($B44="","",IF($C44="Region",SUMIFS(Raw!$H:$H,Raw!$A:$A,$B$4,Raw!$G:$G,Month!BV$5,Raw!#REF!,Month!$A44),IF($C44="Provider",SUMIFS(Raw!$H:$H,Raw!$A:$A,$B$4,Raw!$G:$G,Month!BV$5,Raw!$C:$C,Month!$A44),SUMIFS(Raw!$H:$H,Raw!$A:$A,$B$4,Raw!$G:$G,Month!BV$5,Raw!$E:$E,Month!$A44))))</f>
        <v>3467</v>
      </c>
      <c r="BW44" s="58">
        <f>IF($B44="","",IF($C44="Region",SUMIFS(Raw!$H:$H,Raw!$A:$A,$B$4,Raw!$G:$G,Month!BW$5,Raw!#REF!,Month!$A44),IF($C44="Provider",SUMIFS(Raw!$H:$H,Raw!$A:$A,$B$4,Raw!$G:$G,Month!BW$5,Raw!$C:$C,Month!$A44),SUMIFS(Raw!$H:$H,Raw!$A:$A,$B$4,Raw!$G:$G,Month!BW$5,Raw!$E:$E,Month!$A44))))</f>
        <v>25477</v>
      </c>
      <c r="BX44" s="58">
        <f>IF($B44="","",IF($C44="Region",SUMIFS(Raw!$H:$H,Raw!$A:$A,$B$4,Raw!$G:$G,Month!BX$5,Raw!#REF!,Month!$A44),IF($C44="Provider",SUMIFS(Raw!$H:$H,Raw!$A:$A,$B$4,Raw!$G:$G,Month!BX$5,Raw!$C:$C,Month!$A44),SUMIFS(Raw!$H:$H,Raw!$A:$A,$B$4,Raw!$G:$G,Month!BX$5,Raw!$E:$E,Month!$A44))))</f>
        <v>14</v>
      </c>
      <c r="BY44" s="58">
        <f>IF($B44="","",IF($C44="Region",SUMIFS(Raw!$H:$H,Raw!$A:$A,$B$4,Raw!$G:$G,Month!BY$5,Raw!#REF!,Month!$A44),IF($C44="Provider",SUMIFS(Raw!$H:$H,Raw!$A:$A,$B$4,Raw!$G:$G,Month!BY$5,Raw!$C:$C,Month!$A44),SUMIFS(Raw!$H:$H,Raw!$A:$A,$B$4,Raw!$G:$G,Month!BY$5,Raw!$E:$E,Month!$A44))))</f>
        <v>14000</v>
      </c>
      <c r="BZ44" s="58">
        <f>IF($B44="","",IF($C44="Region",SUMIFS(Raw!$H:$H,Raw!$A:$A,$B$4,Raw!$G:$G,Month!BZ$5,Raw!#REF!,Month!$A44),IF($C44="Provider",SUMIFS(Raw!$H:$H,Raw!$A:$A,$B$4,Raw!$G:$G,Month!BZ$5,Raw!$C:$C,Month!$A44),SUMIFS(Raw!$H:$H,Raw!$A:$A,$B$4,Raw!$G:$G,Month!BZ$5,Raw!$E:$E,Month!$A44))))</f>
        <v>6033</v>
      </c>
      <c r="CA44" s="58">
        <f>IF($B44="","",IF($C44="Region",SUMIFS(Raw!$H:$H,Raw!$A:$A,$B$4,Raw!$G:$G,Month!CA$5,Raw!#REF!,Month!$A44),IF($C44="Provider",SUMIFS(Raw!$H:$H,Raw!$A:$A,$B$4,Raw!$G:$G,Month!CA$5,Raw!$C:$C,Month!$A44),SUMIFS(Raw!$H:$H,Raw!$A:$A,$B$4,Raw!$G:$G,Month!CA$5,Raw!$E:$E,Month!$A44))))</f>
        <v>5415</v>
      </c>
      <c r="CB44" s="58">
        <f>IF($B44="","",IF($C44="Region",SUMIFS(Raw!$H:$H,Raw!$A:$A,$B$4,Raw!$G:$G,Month!CB$5,Raw!#REF!,Month!$A44),IF($C44="Provider",SUMIFS(Raw!$H:$H,Raw!$A:$A,$B$4,Raw!$G:$G,Month!CB$5,Raw!$C:$C,Month!$A44),SUMIFS(Raw!$H:$H,Raw!$A:$A,$B$4,Raw!$G:$G,Month!CB$5,Raw!$E:$E,Month!$A44))))</f>
        <v>2101</v>
      </c>
      <c r="CC44" s="58">
        <f>IF($B44="","",IF($C44="Region",SUMIFS(Raw!$H:$H,Raw!$A:$A,$B$4,Raw!$G:$G,Month!CC$5,Raw!#REF!,Month!$A44),IF($C44="Provider",SUMIFS(Raw!$H:$H,Raw!$A:$A,$B$4,Raw!$G:$G,Month!CC$5,Raw!$C:$C,Month!$A44),SUMIFS(Raw!$H:$H,Raw!$A:$A,$B$4,Raw!$G:$G,Month!CC$5,Raw!$E:$E,Month!$A44))))</f>
        <v>2414</v>
      </c>
      <c r="CD44" s="58">
        <f>IF($B44="","",IF($C44="Region",SUMIFS(Raw!$H:$H,Raw!$A:$A,$B$4,Raw!$G:$G,Month!CD$5,Raw!#REF!,Month!$A44),IF($C44="Provider",SUMIFS(Raw!$H:$H,Raw!$A:$A,$B$4,Raw!$G:$G,Month!CD$5,Raw!$C:$C,Month!$A44),SUMIFS(Raw!$H:$H,Raw!$A:$A,$B$4,Raw!$G:$G,Month!CD$5,Raw!$E:$E,Month!$A44))))</f>
        <v>1609</v>
      </c>
      <c r="CE44" s="58">
        <f>IF($B44="","",IF($C44="Region",SUMIFS(Raw!$H:$H,Raw!$A:$A,$B$4,Raw!$G:$G,Month!CE$5,Raw!#REF!,Month!$A44),IF($C44="Provider",SUMIFS(Raw!$H:$H,Raw!$A:$A,$B$4,Raw!$G:$G,Month!CE$5,Raw!$C:$C,Month!$A44),SUMIFS(Raw!$H:$H,Raw!$A:$A,$B$4,Raw!$G:$G,Month!CE$5,Raw!$E:$E,Month!$A44))))</f>
        <v>97</v>
      </c>
      <c r="CF44" s="58">
        <f>IF($B44="","",IF($C44="Region",SUMIFS(Raw!$H:$H,Raw!$A:$A,$B$4,Raw!$G:$G,Month!CF$5,Raw!#REF!,Month!$A44),IF($C44="Provider",SUMIFS(Raw!$H:$H,Raw!$A:$A,$B$4,Raw!$G:$G,Month!CF$5,Raw!$C:$C,Month!$A44),SUMIFS(Raw!$H:$H,Raw!$A:$A,$B$4,Raw!$G:$G,Month!CF$5,Raw!$E:$E,Month!$A44))))</f>
        <v>50</v>
      </c>
      <c r="CG44" s="58">
        <f>IF($B44="","",IF($C44="Region",SUMIFS(Raw!$H:$H,Raw!$A:$A,$B$4,Raw!$G:$G,Month!CG$5,Raw!#REF!,Month!$A44),IF($C44="Provider",SUMIFS(Raw!$H:$H,Raw!$A:$A,$B$4,Raw!$G:$G,Month!CG$5,Raw!$C:$C,Month!$A44),SUMIFS(Raw!$H:$H,Raw!$A:$A,$B$4,Raw!$G:$G,Month!CG$5,Raw!$E:$E,Month!$A44))))</f>
        <v>2052</v>
      </c>
      <c r="CH44" s="58">
        <f>IF($B44="","",IF($C44="Region",SUMIFS(Raw!$H:$H,Raw!$A:$A,$B$4,Raw!$G:$G,Month!CH$5,Raw!#REF!,Month!$A44),IF($C44="Provider",SUMIFS(Raw!$H:$H,Raw!$A:$A,$B$4,Raw!$G:$G,Month!CH$5,Raw!$C:$C,Month!$A44),SUMIFS(Raw!$H:$H,Raw!$A:$A,$B$4,Raw!$G:$G,Month!CH$5,Raw!$E:$E,Month!$A44))))</f>
        <v>1123</v>
      </c>
      <c r="CI44" s="58">
        <f>IF($B44="","",IF($C44="Region",SUMIFS(Raw!$H:$H,Raw!$A:$A,$B$4,Raw!$G:$G,Month!CI$5,Raw!#REF!,Month!$A44),IF($C44="Provider",SUMIFS(Raw!$H:$H,Raw!$A:$A,$B$4,Raw!$G:$G,Month!CI$5,Raw!$C:$C,Month!$A44),SUMIFS(Raw!$H:$H,Raw!$A:$A,$B$4,Raw!$G:$G,Month!CI$5,Raw!$E:$E,Month!$A44))))</f>
        <v>0</v>
      </c>
      <c r="CJ44" s="58">
        <f>IF($B44="","",IF($C44="Region",SUMIFS(Raw!$H:$H,Raw!$A:$A,$B$4,Raw!$G:$G,Month!CJ$5,Raw!#REF!,Month!$A44),IF($C44="Provider",SUMIFS(Raw!$H:$H,Raw!$A:$A,$B$4,Raw!$G:$G,Month!CJ$5,Raw!$C:$C,Month!$A44),SUMIFS(Raw!$H:$H,Raw!$A:$A,$B$4,Raw!$G:$G,Month!CJ$5,Raw!$E:$E,Month!$A44))))</f>
        <v>0</v>
      </c>
      <c r="CK44" s="58">
        <f>IF($B44="","",IF($C44="Region",SUMIFS(Raw!$H:$H,Raw!$A:$A,$B$4,Raw!$G:$G,Month!CK$5,Raw!#REF!,Month!$A44),IF($C44="Provider",SUMIFS(Raw!$H:$H,Raw!$A:$A,$B$4,Raw!$G:$G,Month!CK$5,Raw!$C:$C,Month!$A44),SUMIFS(Raw!$H:$H,Raw!$A:$A,$B$4,Raw!$G:$G,Month!CK$5,Raw!$E:$E,Month!$A44))))</f>
        <v>0</v>
      </c>
      <c r="CL44" s="58">
        <f>IF($B44="","",IF($C44="Region",SUMIFS(Raw!$H:$H,Raw!$A:$A,$B$4,Raw!$G:$G,Month!CL$5,Raw!#REF!,Month!$A44),IF($C44="Provider",SUMIFS(Raw!$H:$H,Raw!$A:$A,$B$4,Raw!$G:$G,Month!CL$5,Raw!$C:$C,Month!$A44),SUMIFS(Raw!$H:$H,Raw!$A:$A,$B$4,Raw!$G:$G,Month!CL$5,Raw!$E:$E,Month!$A44))))</f>
        <v>0</v>
      </c>
      <c r="CM44" s="58">
        <f>IF($B44="","",IF($C44="Region",SUMIFS(Raw!$H:$H,Raw!$A:$A,$B$4,Raw!$G:$G,Month!CM$5,Raw!#REF!,Month!$A44),IF($C44="Provider",SUMIFS(Raw!$H:$H,Raw!$A:$A,$B$4,Raw!$G:$G,Month!CM$5,Raw!$C:$C,Month!$A44),SUMIFS(Raw!$H:$H,Raw!$A:$A,$B$4,Raw!$G:$G,Month!CM$5,Raw!$E:$E,Month!$A44))))</f>
        <v>1150</v>
      </c>
      <c r="CN44" s="58">
        <f>IF($B44="","",IF($C44="Region",SUMIFS(Raw!$H:$H,Raw!$A:$A,$B$4,Raw!$G:$G,Month!CN$5,Raw!#REF!,Month!$A44),IF($C44="Provider",SUMIFS(Raw!$H:$H,Raw!$A:$A,$B$4,Raw!$G:$G,Month!CN$5,Raw!$C:$C,Month!$A44),SUMIFS(Raw!$H:$H,Raw!$A:$A,$B$4,Raw!$G:$G,Month!CN$5,Raw!$E:$E,Month!$A44))))</f>
        <v>265</v>
      </c>
      <c r="CO44" s="58">
        <f>IF($B44="","",IF($C44="Region",SUMIFS(Raw!$H:$H,Raw!$A:$A,$B$4,Raw!$G:$G,Month!CO$5,Raw!#REF!,Month!$A44),IF($C44="Provider",SUMIFS(Raw!$H:$H,Raw!$A:$A,$B$4,Raw!$G:$G,Month!CO$5,Raw!$C:$C,Month!$A44),SUMIFS(Raw!$H:$H,Raw!$A:$A,$B$4,Raw!$G:$G,Month!CO$5,Raw!$E:$E,Month!$A44))))</f>
        <v>0</v>
      </c>
      <c r="CP44" s="58">
        <f>IF($B44="","",IF($C44="Region",SUMIFS(Raw!$H:$H,Raw!$A:$A,$B$4,Raw!$G:$G,Month!CP$5,Raw!#REF!,Month!$A44),IF($C44="Provider",SUMIFS(Raw!$H:$H,Raw!$A:$A,$B$4,Raw!$G:$G,Month!CP$5,Raw!$C:$C,Month!$A44),SUMIFS(Raw!$H:$H,Raw!$A:$A,$B$4,Raw!$G:$G,Month!CP$5,Raw!$E:$E,Month!$A44))))</f>
        <v>0</v>
      </c>
      <c r="CQ44" s="58">
        <f>IF($B44="","",IF($C44="Region",SUMIFS(Raw!$H:$H,Raw!$A:$A,$B$4,Raw!$G:$G,Month!CQ$5,Raw!#REF!,Month!$A44),IF($C44="Provider",SUMIFS(Raw!$H:$H,Raw!$A:$A,$B$4,Raw!$G:$G,Month!CQ$5,Raw!$C:$C,Month!$A44),SUMIFS(Raw!$H:$H,Raw!$A:$A,$B$4,Raw!$G:$G,Month!CQ$5,Raw!$E:$E,Month!$A44))))</f>
        <v>0</v>
      </c>
      <c r="CR44" s="58">
        <f>IF($B44="","",IF($C44="Region",SUMIFS(Raw!$H:$H,Raw!$A:$A,$B$4,Raw!$G:$G,Month!CR$5,Raw!#REF!,Month!$A44),IF($C44="Provider",SUMIFS(Raw!$H:$H,Raw!$A:$A,$B$4,Raw!$G:$G,Month!CR$5,Raw!$C:$C,Month!$A44),SUMIFS(Raw!$H:$H,Raw!$A:$A,$B$4,Raw!$G:$G,Month!CR$5,Raw!$E:$E,Month!$A44))))</f>
        <v>0</v>
      </c>
      <c r="CS44" s="58">
        <f>IF($B44="","",IF($C44="Region",SUMIFS(Raw!$H:$H,Raw!$A:$A,$B$4,Raw!$G:$G,Month!CS$5,Raw!#REF!,Month!$A44),IF($C44="Provider",SUMIFS(Raw!$H:$H,Raw!$A:$A,$B$4,Raw!$G:$G,Month!CS$5,Raw!$C:$C,Month!$A44),SUMIFS(Raw!$H:$H,Raw!$A:$A,$B$4,Raw!$G:$G,Month!CS$5,Raw!$E:$E,Month!$A44))))</f>
        <v>584</v>
      </c>
      <c r="CT44" s="58">
        <f>IF($B44="","",IF($C44="Region",SUMIFS(Raw!$H:$H,Raw!$A:$A,$B$4,Raw!$G:$G,Month!CT$5,Raw!#REF!,Month!$A44),IF($C44="Provider",SUMIFS(Raw!$H:$H,Raw!$A:$A,$B$4,Raw!$G:$G,Month!CT$5,Raw!$C:$C,Month!$A44),SUMIFS(Raw!$H:$H,Raw!$A:$A,$B$4,Raw!$G:$G,Month!CT$5,Raw!$E:$E,Month!$A44))))</f>
        <v>535</v>
      </c>
      <c r="CU44" s="58">
        <f>IF($B44="","",IF($C44="Region",SUMIFS(Raw!$H:$H,Raw!$A:$A,$B$4,Raw!$G:$G,Month!CU$5,Raw!#REF!,Month!$A44),IF($C44="Provider",SUMIFS(Raw!$H:$H,Raw!$A:$A,$B$4,Raw!$G:$G,Month!CU$5,Raw!$C:$C,Month!$A44),SUMIFS(Raw!$H:$H,Raw!$A:$A,$B$4,Raw!$G:$G,Month!CU$5,Raw!$E:$E,Month!$A44))))</f>
        <v>2</v>
      </c>
      <c r="CV44" s="58">
        <f>IF($B44="","",IF($C44="Region",SUMIFS(Raw!$H:$H,Raw!$A:$A,$B$4,Raw!$G:$G,Month!CV$5,Raw!#REF!,Month!$A44),IF($C44="Provider",SUMIFS(Raw!$H:$H,Raw!$A:$A,$B$4,Raw!$G:$G,Month!CV$5,Raw!$C:$C,Month!$A44),SUMIFS(Raw!$H:$H,Raw!$A:$A,$B$4,Raw!$G:$G,Month!CV$5,Raw!$E:$E,Month!$A44))))</f>
        <v>2</v>
      </c>
      <c r="CW44" s="58">
        <f>IF($B44="","",IF($C44="Region",SUMIFS(Raw!$H:$H,Raw!$A:$A,$B$4,Raw!$G:$G,Month!CW$5,Raw!#REF!,Month!$A44),IF($C44="Provider",SUMIFS(Raw!$H:$H,Raw!$A:$A,$B$4,Raw!$G:$G,Month!CW$5,Raw!$C:$C,Month!$A44),SUMIFS(Raw!$H:$H,Raw!$A:$A,$B$4,Raw!$G:$G,Month!CW$5,Raw!$E:$E,Month!$A44))))</f>
        <v>477</v>
      </c>
      <c r="CX44" s="58">
        <f>IF($B44="","",IF($C44="Region",SUMIFS(Raw!$H:$H,Raw!$A:$A,$B$4,Raw!$G:$G,Month!CX$5,Raw!#REF!,Month!$A44),IF($C44="Provider",SUMIFS(Raw!$H:$H,Raw!$A:$A,$B$4,Raw!$G:$G,Month!CX$5,Raw!$C:$C,Month!$A44),SUMIFS(Raw!$H:$H,Raw!$A:$A,$B$4,Raw!$G:$G,Month!CX$5,Raw!$E:$E,Month!$A44))))</f>
        <v>343</v>
      </c>
      <c r="CY44" s="58">
        <f>IF($B44="","",IF($C44="Region",SUMIFS(Raw!$H:$H,Raw!$A:$A,$B$4,Raw!$G:$G,Month!CY$5,Raw!#REF!,Month!$A44),IF($C44="Provider",SUMIFS(Raw!$H:$H,Raw!$A:$A,$B$4,Raw!$G:$G,Month!CY$5,Raw!$C:$C,Month!$A44),SUMIFS(Raw!$H:$H,Raw!$A:$A,$B$4,Raw!$G:$G,Month!CY$5,Raw!$E:$E,Month!$A44))))</f>
        <v>27</v>
      </c>
      <c r="CZ44" s="58">
        <f>IF($B44="","",IF($C44="Region",SUMIFS(Raw!$H:$H,Raw!$A:$A,$B$4,Raw!$G:$G,Month!CZ$5,Raw!#REF!,Month!$A44),IF($C44="Provider",SUMIFS(Raw!$H:$H,Raw!$A:$A,$B$4,Raw!$G:$G,Month!CZ$5,Raw!$C:$C,Month!$A44),SUMIFS(Raw!$H:$H,Raw!$A:$A,$B$4,Raw!$G:$G,Month!CZ$5,Raw!$E:$E,Month!$A44))))</f>
        <v>16</v>
      </c>
      <c r="DA44" s="58">
        <f>IF($B44="","",IF($C44="Region",SUMIFS(Raw!$H:$H,Raw!$A:$A,$B$4,Raw!$G:$G,Month!DA$5,Raw!#REF!,Month!$A44),IF($C44="Provider",SUMIFS(Raw!$H:$H,Raw!$A:$A,$B$4,Raw!$G:$G,Month!DA$5,Raw!$C:$C,Month!$A44),SUMIFS(Raw!$H:$H,Raw!$A:$A,$B$4,Raw!$G:$G,Month!DA$5,Raw!$E:$E,Month!$A44))))</f>
        <v>29</v>
      </c>
      <c r="DB44" s="58">
        <f>IF($B44="","",IF($C44="Region",SUMIFS(Raw!$H:$H,Raw!$A:$A,$B$4,Raw!$G:$G,Month!DB$5,Raw!#REF!,Month!$A44),IF($C44="Provider",SUMIFS(Raw!$H:$H,Raw!$A:$A,$B$4,Raw!$G:$G,Month!DB$5,Raw!$C:$C,Month!$A44),SUMIFS(Raw!$H:$H,Raw!$A:$A,$B$4,Raw!$G:$G,Month!DB$5,Raw!$E:$E,Month!$A44))))</f>
        <v>15</v>
      </c>
      <c r="DC44" s="58">
        <f>IF($B44="","",IF($C44="Region",SUMIFS(Raw!$H:$H,Raw!$A:$A,$B$4,Raw!$G:$G,Month!DC$5,Raw!#REF!,Month!$A44),IF($C44="Provider",SUMIFS(Raw!$H:$H,Raw!$A:$A,$B$4,Raw!$G:$G,Month!DC$5,Raw!$C:$C,Month!$A44),SUMIFS(Raw!$H:$H,Raw!$A:$A,$B$4,Raw!$G:$G,Month!DC$5,Raw!$E:$E,Month!$A44))))</f>
        <v>0</v>
      </c>
      <c r="DD44" s="58">
        <f>IF($B44="","",IF($C44="Region",SUMIFS(Raw!$H:$H,Raw!$A:$A,$B$4,Raw!$G:$G,Month!DD$5,Raw!#REF!,Month!$A44),IF($C44="Provider",SUMIFS(Raw!$H:$H,Raw!$A:$A,$B$4,Raw!$G:$G,Month!DD$5,Raw!$C:$C,Month!$A44),SUMIFS(Raw!$H:$H,Raw!$A:$A,$B$4,Raw!$G:$G,Month!DD$5,Raw!$E:$E,Month!$A44))))</f>
        <v>0</v>
      </c>
      <c r="DE44" s="58">
        <f>IF($B44="","",IF($C44="Region",SUMIFS(Raw!$H:$H,Raw!$A:$A,$B$4,Raw!$G:$G,Month!DE$5,Raw!#REF!,Month!$A44),IF($C44="Provider",SUMIFS(Raw!$H:$H,Raw!$A:$A,$B$4,Raw!$G:$G,Month!DE$5,Raw!$C:$C,Month!$A44),SUMIFS(Raw!$H:$H,Raw!$A:$A,$B$4,Raw!$G:$G,Month!DE$5,Raw!$E:$E,Month!$A44))))</f>
        <v>15</v>
      </c>
      <c r="DF44" s="58">
        <f>IF($B44="","",IF($C44="Region",SUMIFS(Raw!$H:$H,Raw!$A:$A,$B$4,Raw!$G:$G,Month!DF$5,Raw!#REF!,Month!$A44),IF($C44="Provider",SUMIFS(Raw!$H:$H,Raw!$A:$A,$B$4,Raw!$G:$G,Month!DF$5,Raw!$C:$C,Month!$A44),SUMIFS(Raw!$H:$H,Raw!$A:$A,$B$4,Raw!$G:$G,Month!DF$5,Raw!$E:$E,Month!$A44))))</f>
        <v>8</v>
      </c>
      <c r="DG44" s="58">
        <f>IF($B44="","",IF($C44="Region",SUMIFS(Raw!$H:$H,Raw!$A:$A,$B$4,Raw!$G:$G,Month!DG$5,Raw!#REF!,Month!$A44),IF($C44="Provider",SUMIFS(Raw!$H:$H,Raw!$A:$A,$B$4,Raw!$G:$G,Month!DG$5,Raw!$C:$C,Month!$A44),SUMIFS(Raw!$H:$H,Raw!$A:$A,$B$4,Raw!$G:$G,Month!DG$5,Raw!$E:$E,Month!$A44))))</f>
        <v>0</v>
      </c>
      <c r="DH44" s="58">
        <f>IF($B44="","",IF($C44="Region",SUMIFS(Raw!$H:$H,Raw!$A:$A,$B$4,Raw!$G:$G,Month!DH$5,Raw!#REF!,Month!$A44),IF($C44="Provider",SUMIFS(Raw!$H:$H,Raw!$A:$A,$B$4,Raw!$G:$G,Month!DH$5,Raw!$C:$C,Month!$A44),SUMIFS(Raw!$H:$H,Raw!$A:$A,$B$4,Raw!$G:$G,Month!DH$5,Raw!$E:$E,Month!$A44))))</f>
        <v>0</v>
      </c>
      <c r="DI44" s="58">
        <f>IF($B44="","",IF($C44="Region",SUMIFS(Raw!$H:$H,Raw!$A:$A,$B$4,Raw!$G:$G,Month!DI$5,Raw!#REF!,Month!$A44),IF($C44="Provider",SUMIFS(Raw!$H:$H,Raw!$A:$A,$B$4,Raw!$G:$G,Month!DI$5,Raw!$C:$C,Month!$A44),SUMIFS(Raw!$H:$H,Raw!$A:$A,$B$4,Raw!$G:$G,Month!DI$5,Raw!$E:$E,Month!$A44))))</f>
        <v>145</v>
      </c>
      <c r="DJ44" s="58">
        <f>IF($B44="","",IF($C44="Region",SUMIFS(Raw!$H:$H,Raw!$A:$A,$B$4,Raw!$G:$G,Month!DJ$5,Raw!#REF!,Month!$A44),IF($C44="Provider",SUMIFS(Raw!$H:$H,Raw!$A:$A,$B$4,Raw!$G:$G,Month!DJ$5,Raw!$C:$C,Month!$A44),SUMIFS(Raw!$H:$H,Raw!$A:$A,$B$4,Raw!$G:$G,Month!DJ$5,Raw!$E:$E,Month!$A44))))</f>
        <v>2</v>
      </c>
      <c r="DK44" s="58">
        <f>IF($B44="","",IF($C44="Region",SUMIFS(Raw!$H:$H,Raw!$A:$A,$B$4,Raw!$G:$G,Month!DK$5,Raw!#REF!,Month!$A44),IF($C44="Provider",SUMIFS(Raw!$H:$H,Raw!$A:$A,$B$4,Raw!$G:$G,Month!DK$5,Raw!$C:$C,Month!$A44),SUMIFS(Raw!$H:$H,Raw!$A:$A,$B$4,Raw!$G:$G,Month!DK$5,Raw!$E:$E,Month!$A44))))</f>
        <v>3</v>
      </c>
      <c r="DL44" s="58">
        <f>IF($B44="","",IF($C44="Region",SUMIFS(Raw!$H:$H,Raw!$A:$A,$B$4,Raw!$G:$G,Month!DL$5,Raw!#REF!,Month!$A44),IF($C44="Provider",SUMIFS(Raw!$H:$H,Raw!$A:$A,$B$4,Raw!$G:$G,Month!DL$5,Raw!$C:$C,Month!$A44),SUMIFS(Raw!$H:$H,Raw!$A:$A,$B$4,Raw!$G:$G,Month!DL$5,Raw!$E:$E,Month!$A44))))</f>
        <v>0</v>
      </c>
      <c r="DM44" s="58">
        <f>IF($B44="","",IF($C44="Region",SUMIFS(Raw!$H:$H,Raw!$A:$A,$B$4,Raw!$G:$G,Month!DM$5,Raw!#REF!,Month!$A44),IF($C44="Provider",SUMIFS(Raw!$H:$H,Raw!$A:$A,$B$4,Raw!$G:$G,Month!DM$5,Raw!$C:$C,Month!$A44),SUMIFS(Raw!$H:$H,Raw!$A:$A,$B$4,Raw!$G:$G,Month!DM$5,Raw!$E:$E,Month!$A44))))</f>
        <v>374</v>
      </c>
      <c r="DN44" s="58">
        <f>IF($B44="","",IF($C44="Region",SUMIFS(Raw!$H:$H,Raw!$A:$A,$B$4,Raw!$G:$G,Month!DN$5,Raw!#REF!,Month!$A44),IF($C44="Provider",SUMIFS(Raw!$H:$H,Raw!$A:$A,$B$4,Raw!$G:$G,Month!DN$5,Raw!$C:$C,Month!$A44),SUMIFS(Raw!$H:$H,Raw!$A:$A,$B$4,Raw!$G:$G,Month!DN$5,Raw!$E:$E,Month!$A44))))</f>
        <v>374</v>
      </c>
    </row>
    <row r="45" spans="1:118" ht="14.5" x14ac:dyDescent="0.25">
      <c r="A45" s="5" t="str">
        <f>IF(Refs!A39="","",Refs!A39)</f>
        <v>111AJ5</v>
      </c>
      <c r="B45" s="23" t="str">
        <f>IF(Refs!B39="","",Refs!B39)</f>
        <v>Lincolnshire (Arden GEM)</v>
      </c>
      <c r="C45" s="13" t="str">
        <f>IF(Refs!D39="","",Refs!D39)</f>
        <v>Area</v>
      </c>
      <c r="D45" s="58">
        <f>IF($B45="","",IF($C45="Region",SUMIFS(Raw!$H:$H,Raw!$A:$A,$B$4,Raw!$G:$G,Month!D$5,Raw!#REF!,Month!$A45),IF($C45="Provider",SUMIFS(Raw!$H:$H,Raw!$A:$A,$B$4,Raw!$G:$G,Month!D$5,Raw!$C:$C,Month!$A45),SUMIFS(Raw!$H:$H,Raw!$A:$A,$B$4,Raw!$G:$G,Month!D$5,Raw!$E:$E,Month!$A45))))</f>
        <v>36309</v>
      </c>
      <c r="E45" s="58">
        <f>IF($B45="","",IF($C45="Region",SUMIFS(Raw!$H:$H,Raw!$A:$A,$B$4,Raw!$G:$G,Month!E$5,Raw!#REF!,Month!$A45),IF($C45="Provider",SUMIFS(Raw!$H:$H,Raw!$A:$A,$B$4,Raw!$G:$G,Month!E$5,Raw!$C:$C,Month!$A45),SUMIFS(Raw!$H:$H,Raw!$A:$A,$B$4,Raw!$G:$G,Month!E$5,Raw!$E:$E,Month!$A45))))</f>
        <v>23184</v>
      </c>
      <c r="F45" s="58">
        <f>IF($B45="","",IF($C45="Region",SUMIFS(Raw!$H:$H,Raw!$A:$A,$B$4,Raw!$G:$G,Month!F$5,Raw!#REF!,Month!$A45),IF($C45="Provider",SUMIFS(Raw!$H:$H,Raw!$A:$A,$B$4,Raw!$G:$G,Month!F$5,Raw!$C:$C,Month!$A45),SUMIFS(Raw!$H:$H,Raw!$A:$A,$B$4,Raw!$G:$G,Month!F$5,Raw!$E:$E,Month!$A45))))</f>
        <v>34475</v>
      </c>
      <c r="G45" s="58">
        <f>IF($B45="","",IF($C45="Region",SUMIFS(Raw!$H:$H,Raw!$A:$A,$B$4,Raw!$G:$G,Month!G$5,Raw!#REF!,Month!$A45),IF($C45="Provider",SUMIFS(Raw!$H:$H,Raw!$A:$A,$B$4,Raw!$G:$G,Month!G$5,Raw!$C:$C,Month!$A45),SUMIFS(Raw!$H:$H,Raw!$A:$A,$B$4,Raw!$G:$G,Month!G$5,Raw!$E:$E,Month!$A45))))</f>
        <v>0</v>
      </c>
      <c r="H45" s="58">
        <f>IF($B45="","",IF($C45="Region",SUMIFS(Raw!$H:$H,Raw!$A:$A,$B$4,Raw!$G:$G,Month!H$5,Raw!#REF!,Month!$A45),IF($C45="Provider",SUMIFS(Raw!$H:$H,Raw!$A:$A,$B$4,Raw!$G:$G,Month!H$5,Raw!$C:$C,Month!$A45),SUMIFS(Raw!$H:$H,Raw!$A:$A,$B$4,Raw!$G:$G,Month!H$5,Raw!$E:$E,Month!$A45))))</f>
        <v>1714</v>
      </c>
      <c r="I45" s="58">
        <f>IF($B45="","",IF($C45="Region",SUMIFS(Raw!$H:$H,Raw!$A:$A,$B$4,Raw!$G:$G,Month!I$5,Raw!#REF!,Month!$A45),IF($C45="Provider",SUMIFS(Raw!$H:$H,Raw!$A:$A,$B$4,Raw!$G:$G,Month!I$5,Raw!$C:$C,Month!$A45),SUMIFS(Raw!$H:$H,Raw!$A:$A,$B$4,Raw!$G:$G,Month!I$5,Raw!$E:$E,Month!$A45))))</f>
        <v>18</v>
      </c>
      <c r="J45" s="58">
        <f>IF($B45="","",IF($C45="Region",SUMIFS(Raw!$H:$H,Raw!$A:$A,$B$4,Raw!$G:$G,Month!J$5,Raw!#REF!,Month!$A45),IF($C45="Provider",SUMIFS(Raw!$H:$H,Raw!$A:$A,$B$4,Raw!$G:$G,Month!J$5,Raw!$C:$C,Month!$A45),SUMIFS(Raw!$H:$H,Raw!$A:$A,$B$4,Raw!$G:$G,Month!J$5,Raw!$E:$E,Month!$A45))))</f>
        <v>22184</v>
      </c>
      <c r="K45" s="58">
        <f>IF($B45="","",IF($C45="Region",SUMIFS(Raw!$H:$H,Raw!$A:$A,$B$4,Raw!$G:$G,Month!K$5,Raw!#REF!,Month!$A45),IF($C45="Provider",SUMIFS(Raw!$H:$H,Raw!$A:$A,$B$4,Raw!$G:$G,Month!K$5,Raw!$C:$C,Month!$A45),SUMIFS(Raw!$H:$H,Raw!$A:$A,$B$4,Raw!$G:$G,Month!K$5,Raw!$E:$E,Month!$A45))))</f>
        <v>194</v>
      </c>
      <c r="L45" s="58">
        <f>IF($B45="","",IF($C45="Region",SUMIFS(Raw!$H:$H,Raw!$A:$A,$B$4,Raw!$G:$G,Month!L$5,Raw!#REF!,Month!$A45),IF($C45="Provider",SUMIFS(Raw!$H:$H,Raw!$A:$A,$B$4,Raw!$G:$G,Month!L$5,Raw!$C:$C,Month!$A45),SUMIFS(Raw!$H:$H,Raw!$A:$A,$B$4,Raw!$G:$G,Month!L$5,Raw!$E:$E,Month!$A45))))</f>
        <v>106</v>
      </c>
      <c r="M45" s="58">
        <f>IF($B45="","",IF($C45="Region",SUMIFS(Raw!$H:$H,Raw!$A:$A,$B$4,Raw!$G:$G,Month!M$5,Raw!#REF!,Month!$A45),IF($C45="Provider",SUMIFS(Raw!$H:$H,Raw!$A:$A,$B$4,Raw!$G:$G,Month!M$5,Raw!$C:$C,Month!$A45),SUMIFS(Raw!$H:$H,Raw!$A:$A,$B$4,Raw!$G:$G,Month!M$5,Raw!$E:$E,Month!$A45))))</f>
        <v>88</v>
      </c>
      <c r="N45" s="58">
        <f>IF($B45="","",IF($C45="Region",SUMIFS(Raw!$H:$H,Raw!$A:$A,$B$4,Raw!$G:$G,Month!N$5,Raw!#REF!,Month!$A45),IF($C45="Provider",SUMIFS(Raw!$H:$H,Raw!$A:$A,$B$4,Raw!$G:$G,Month!N$5,Raw!$C:$C,Month!$A45),SUMIFS(Raw!$H:$H,Raw!$A:$A,$B$4,Raw!$G:$G,Month!N$5,Raw!$E:$E,Month!$A45))))</f>
        <v>0</v>
      </c>
      <c r="O45" s="58">
        <f>IF($B45="","",IF($C45="Region",SUMIFS(Raw!$H:$H,Raw!$A:$A,$B$4,Raw!$G:$G,Month!O$5,Raw!#REF!,Month!$A45),IF($C45="Provider",SUMIFS(Raw!$H:$H,Raw!$A:$A,$B$4,Raw!$G:$G,Month!O$5,Raw!$C:$C,Month!$A45),SUMIFS(Raw!$H:$H,Raw!$A:$A,$B$4,Raw!$G:$G,Month!O$5,Raw!$E:$E,Month!$A45))))</f>
        <v>299766</v>
      </c>
      <c r="P45" s="58">
        <f>IF($B45="","",IF($C45="Region",SUMIFS(Raw!$H:$H,Raw!$A:$A,$B$4,Raw!$G:$G,Month!P$5,Raw!#REF!,Month!$A45),IF($C45="Provider",SUMIFS(Raw!$H:$H,Raw!$A:$A,$B$4,Raw!$G:$G,Month!P$5,Raw!$C:$C,Month!$A45),SUMIFS(Raw!$H:$H,Raw!$A:$A,$B$4,Raw!$G:$G,Month!P$5,Raw!$E:$E,Month!$A45))))</f>
        <v>67</v>
      </c>
      <c r="Q45" s="58">
        <f>IF($B45="","",IF($C45="Region",SUMIFS(Raw!$H:$H,Raw!$A:$A,$B$4,Raw!$G:$G,Month!Q$5,Raw!#REF!,Month!$A45),IF($C45="Provider",SUMIFS(Raw!$H:$H,Raw!$A:$A,$B$4,Raw!$G:$G,Month!Q$5,Raw!$C:$C,Month!$A45),SUMIFS(Raw!$H:$H,Raw!$A:$A,$B$4,Raw!$G:$G,Month!Q$5,Raw!$E:$E,Month!$A45))))</f>
        <v>167</v>
      </c>
      <c r="R45" s="58">
        <f>IF($B45="","",IF($C45="Region",SUMIFS(Raw!$H:$H,Raw!$A:$A,$B$4,Raw!$G:$G,Month!R$5,Raw!#REF!,Month!$A45),IF($C45="Provider",SUMIFS(Raw!$H:$H,Raw!$A:$A,$B$4,Raw!$G:$G,Month!R$5,Raw!$C:$C,Month!$A45),SUMIFS(Raw!$H:$H,Raw!$A:$A,$B$4,Raw!$G:$G,Month!R$5,Raw!$E:$E,Month!$A45))))</f>
        <v>15437</v>
      </c>
      <c r="S45" s="58">
        <f>IF($B45="","",IF($C45="Region",SUMIFS(Raw!$H:$H,Raw!$A:$A,$B$4,Raw!$G:$G,Month!S$5,Raw!#REF!,Month!$A45),IF($C45="Provider",SUMIFS(Raw!$H:$H,Raw!$A:$A,$B$4,Raw!$G:$G,Month!S$5,Raw!$C:$C,Month!$A45),SUMIFS(Raw!$H:$H,Raw!$A:$A,$B$4,Raw!$G:$G,Month!S$5,Raw!$E:$E,Month!$A45))))</f>
        <v>1870</v>
      </c>
      <c r="T45" s="58">
        <f>IF($B45="","",IF($C45="Region",SUMIFS(Raw!$H:$H,Raw!$A:$A,$B$4,Raw!$G:$G,Month!T$5,Raw!#REF!,Month!$A45),IF($C45="Provider",SUMIFS(Raw!$H:$H,Raw!$A:$A,$B$4,Raw!$G:$G,Month!T$5,Raw!$C:$C,Month!$A45),SUMIFS(Raw!$H:$H,Raw!$A:$A,$B$4,Raw!$G:$G,Month!T$5,Raw!$E:$E,Month!$A45))))</f>
        <v>2111028</v>
      </c>
      <c r="U45" s="58">
        <f>IF($B45="","",IF($C45="Region",SUMIFS(Raw!$H:$H,Raw!$A:$A,$B$4,Raw!$G:$G,Month!U$5,Raw!#REF!,Month!$A45),IF($C45="Provider",SUMIFS(Raw!$H:$H,Raw!$A:$A,$B$4,Raw!$G:$G,Month!U$5,Raw!$C:$C,Month!$A45),SUMIFS(Raw!$H:$H,Raw!$A:$A,$B$4,Raw!$G:$G,Month!U$5,Raw!$E:$E,Month!$A45))))</f>
        <v>25039</v>
      </c>
      <c r="V45" s="58">
        <f>IF($B45="","",IF($C45="Region",SUMIFS(Raw!$H:$H,Raw!$A:$A,$B$4,Raw!$G:$G,Month!V$5,Raw!#REF!,Month!$A45),IF($C45="Provider",SUMIFS(Raw!$H:$H,Raw!$A:$A,$B$4,Raw!$G:$G,Month!V$5,Raw!$C:$C,Month!$A45),SUMIFS(Raw!$H:$H,Raw!$A:$A,$B$4,Raw!$G:$G,Month!V$5,Raw!$E:$E,Month!$A45))))</f>
        <v>296</v>
      </c>
      <c r="W45" s="58">
        <f>IF($B45="","",IF($C45="Region",SUMIFS(Raw!$H:$H,Raw!$A:$A,$B$4,Raw!$G:$G,Month!W$5,Raw!#REF!,Month!$A45),IF($C45="Provider",SUMIFS(Raw!$H:$H,Raw!$A:$A,$B$4,Raw!$G:$G,Month!W$5,Raw!$C:$C,Month!$A45),SUMIFS(Raw!$H:$H,Raw!$A:$A,$B$4,Raw!$G:$G,Month!W$5,Raw!$E:$E,Month!$A45))))</f>
        <v>11833</v>
      </c>
      <c r="X45" s="58">
        <f>IF($B45="","",IF($C45="Region",SUMIFS(Raw!$H:$H,Raw!$A:$A,$B$4,Raw!$G:$G,Month!X$5,Raw!#REF!,Month!$A45),IF($C45="Provider",SUMIFS(Raw!$H:$H,Raw!$A:$A,$B$4,Raw!$G:$G,Month!X$5,Raw!$C:$C,Month!$A45),SUMIFS(Raw!$H:$H,Raw!$A:$A,$B$4,Raw!$G:$G,Month!X$5,Raw!$E:$E,Month!$A45))))</f>
        <v>1949</v>
      </c>
      <c r="Y45" s="58">
        <f>IF($B45="","",IF($C45="Region",SUMIFS(Raw!$H:$H,Raw!$A:$A,$B$4,Raw!$G:$G,Month!Y$5,Raw!#REF!,Month!$A45),IF($C45="Provider",SUMIFS(Raw!$H:$H,Raw!$A:$A,$B$4,Raw!$G:$G,Month!Y$5,Raw!$C:$C,Month!$A45),SUMIFS(Raw!$H:$H,Raw!$A:$A,$B$4,Raw!$G:$G,Month!Y$5,Raw!$E:$E,Month!$A45))))</f>
        <v>10888</v>
      </c>
      <c r="Z45" s="58">
        <f>IF($B45="","",IF($C45="Region",SUMIFS(Raw!$H:$H,Raw!$A:$A,$B$4,Raw!$G:$G,Month!Z$5,Raw!#REF!,Month!$A45),IF($C45="Provider",SUMIFS(Raw!$H:$H,Raw!$A:$A,$B$4,Raw!$G:$G,Month!Z$5,Raw!$C:$C,Month!$A45),SUMIFS(Raw!$H:$H,Raw!$A:$A,$B$4,Raw!$G:$G,Month!Z$5,Raw!$E:$E,Month!$A45))))</f>
        <v>73</v>
      </c>
      <c r="AA45" s="58">
        <f>IF($B45="","",IF($C45="Region",SUMIFS(Raw!$H:$H,Raw!$A:$A,$B$4,Raw!$G:$G,Month!AA$5,Raw!#REF!,Month!$A45),IF($C45="Provider",SUMIFS(Raw!$H:$H,Raw!$A:$A,$B$4,Raw!$G:$G,Month!AA$5,Raw!$C:$C,Month!$A45),SUMIFS(Raw!$H:$H,Raw!$A:$A,$B$4,Raw!$G:$G,Month!AA$5,Raw!$E:$E,Month!$A45))))</f>
        <v>12910</v>
      </c>
      <c r="AB45" s="58">
        <f>IF($B45="","",IF($C45="Region",SUMIFS(Raw!$H:$H,Raw!$A:$A,$B$4,Raw!$G:$G,Month!AB$5,Raw!#REF!,Month!$A45),IF($C45="Provider",SUMIFS(Raw!$H:$H,Raw!$A:$A,$B$4,Raw!$G:$G,Month!AB$5,Raw!$C:$C,Month!$A45),SUMIFS(Raw!$H:$H,Raw!$A:$A,$B$4,Raw!$G:$G,Month!AB$5,Raw!$E:$E,Month!$A45))))</f>
        <v>1036</v>
      </c>
      <c r="AC45" s="58">
        <f>IF($B45="","",IF($C45="Region",SUMIFS(Raw!$H:$H,Raw!$A:$A,$B$4,Raw!$G:$G,Month!AC$5,Raw!#REF!,Month!$A45),IF($C45="Provider",SUMIFS(Raw!$H:$H,Raw!$A:$A,$B$4,Raw!$G:$G,Month!AC$5,Raw!$C:$C,Month!$A45),SUMIFS(Raw!$H:$H,Raw!$A:$A,$B$4,Raw!$G:$G,Month!AC$5,Raw!$E:$E,Month!$A45))))</f>
        <v>3005</v>
      </c>
      <c r="AD45" s="58">
        <f>IF($B45="","",IF($C45="Region",SUMIFS(Raw!$H:$H,Raw!$A:$A,$B$4,Raw!$G:$G,Month!AD$5,Raw!#REF!,Month!$A45),IF($C45="Provider",SUMIFS(Raw!$H:$H,Raw!$A:$A,$B$4,Raw!$G:$G,Month!AD$5,Raw!$C:$C,Month!$A45),SUMIFS(Raw!$H:$H,Raw!$A:$A,$B$4,Raw!$G:$G,Month!AD$5,Raw!$E:$E,Month!$A45))))</f>
        <v>0</v>
      </c>
      <c r="AE45" s="58">
        <f>IF($B45="","",IF($C45="Region",SUMIFS(Raw!$H:$H,Raw!$A:$A,$B$4,Raw!$G:$G,Month!AE$5,Raw!#REF!,Month!$A45),IF($C45="Provider",SUMIFS(Raw!$H:$H,Raw!$A:$A,$B$4,Raw!$G:$G,Month!AE$5,Raw!$C:$C,Month!$A45),SUMIFS(Raw!$H:$H,Raw!$A:$A,$B$4,Raw!$G:$G,Month!AE$5,Raw!$E:$E,Month!$A45))))</f>
        <v>6440</v>
      </c>
      <c r="AF45" s="58">
        <f>IF($B45="","",IF($C45="Region",SUMIFS(Raw!$H:$H,Raw!$A:$A,$B$4,Raw!$G:$G,Month!AF$5,Raw!#REF!,Month!$A45),IF($C45="Provider",SUMIFS(Raw!$H:$H,Raw!$A:$A,$B$4,Raw!$G:$G,Month!AF$5,Raw!$C:$C,Month!$A45),SUMIFS(Raw!$H:$H,Raw!$A:$A,$B$4,Raw!$G:$G,Month!AF$5,Raw!$E:$E,Month!$A45))))</f>
        <v>11</v>
      </c>
      <c r="AG45" s="58">
        <f>IF($B45="","",IF($C45="Region",SUMIFS(Raw!$H:$H,Raw!$A:$A,$B$4,Raw!$G:$G,Month!AG$5,Raw!#REF!,Month!$A45),IF($C45="Provider",SUMIFS(Raw!$H:$H,Raw!$A:$A,$B$4,Raw!$G:$G,Month!AG$5,Raw!$C:$C,Month!$A45),SUMIFS(Raw!$H:$H,Raw!$A:$A,$B$4,Raw!$G:$G,Month!AG$5,Raw!$E:$E,Month!$A45))))</f>
        <v>195</v>
      </c>
      <c r="AH45" s="58">
        <f>IF($B45="","",IF($C45="Region",SUMIFS(Raw!$H:$H,Raw!$A:$A,$B$4,Raw!$G:$G,Month!AH$5,Raw!#REF!,Month!$A45),IF($C45="Provider",SUMIFS(Raw!$H:$H,Raw!$A:$A,$B$4,Raw!$G:$G,Month!AH$5,Raw!$C:$C,Month!$A45),SUMIFS(Raw!$H:$H,Raw!$A:$A,$B$4,Raw!$G:$G,Month!AH$5,Raw!$E:$E,Month!$A45))))</f>
        <v>39</v>
      </c>
      <c r="AI45" s="58">
        <f>IF($B45="","",IF($C45="Region",SUMIFS(Raw!$H:$H,Raw!$A:$A,$B$4,Raw!$G:$G,Month!AI$5,Raw!#REF!,Month!$A45),IF($C45="Provider",SUMIFS(Raw!$H:$H,Raw!$A:$A,$B$4,Raw!$G:$G,Month!AI$5,Raw!$C:$C,Month!$A45),SUMIFS(Raw!$H:$H,Raw!$A:$A,$B$4,Raw!$G:$G,Month!AI$5,Raw!$E:$E,Month!$A45))))</f>
        <v>2184</v>
      </c>
      <c r="AJ45" s="58">
        <f>IF($B45="","",IF($C45="Region",SUMIFS(Raw!$H:$H,Raw!$A:$A,$B$4,Raw!$G:$G,Month!AJ$5,Raw!#REF!,Month!$A45),IF($C45="Provider",SUMIFS(Raw!$H:$H,Raw!$A:$A,$B$4,Raw!$G:$G,Month!AJ$5,Raw!$C:$C,Month!$A45),SUMIFS(Raw!$H:$H,Raw!$A:$A,$B$4,Raw!$G:$G,Month!AJ$5,Raw!$E:$E,Month!$A45))))</f>
        <v>678</v>
      </c>
      <c r="AK45" s="58">
        <f>IF($B45="","",IF($C45="Region",SUMIFS(Raw!$H:$H,Raw!$A:$A,$B$4,Raw!$G:$G,Month!AK$5,Raw!#REF!,Month!$A45),IF($C45="Provider",SUMIFS(Raw!$H:$H,Raw!$A:$A,$B$4,Raw!$G:$G,Month!AK$5,Raw!$C:$C,Month!$A45),SUMIFS(Raw!$H:$H,Raw!$A:$A,$B$4,Raw!$G:$G,Month!AK$5,Raw!$E:$E,Month!$A45))))</f>
        <v>572</v>
      </c>
      <c r="AL45" s="58">
        <f>IF($B45="","",IF($C45="Region",SUMIFS(Raw!$H:$H,Raw!$A:$A,$B$4,Raw!$G:$G,Month!AL$5,Raw!#REF!,Month!$A45),IF($C45="Provider",SUMIFS(Raw!$H:$H,Raw!$A:$A,$B$4,Raw!$G:$G,Month!AL$5,Raw!$C:$C,Month!$A45),SUMIFS(Raw!$H:$H,Raw!$A:$A,$B$4,Raw!$G:$G,Month!AL$5,Raw!$E:$E,Month!$A45))))</f>
        <v>0</v>
      </c>
      <c r="AM45" s="58">
        <f>IF($B45="","",IF($C45="Region",SUMIFS(Raw!$H:$H,Raw!$A:$A,$B$4,Raw!$G:$G,Month!AM$5,Raw!#REF!,Month!$A45),IF($C45="Provider",SUMIFS(Raw!$H:$H,Raw!$A:$A,$B$4,Raw!$G:$G,Month!AM$5,Raw!$C:$C,Month!$A45),SUMIFS(Raw!$H:$H,Raw!$A:$A,$B$4,Raw!$G:$G,Month!AM$5,Raw!$E:$E,Month!$A45))))</f>
        <v>4189</v>
      </c>
      <c r="AN45" s="58">
        <f>IF($B45="","",IF($C45="Region",SUMIFS(Raw!$H:$H,Raw!$A:$A,$B$4,Raw!$G:$G,Month!AN$5,Raw!#REF!,Month!$A45),IF($C45="Provider",SUMIFS(Raw!$H:$H,Raw!$A:$A,$B$4,Raw!$G:$G,Month!AN$5,Raw!$C:$C,Month!$A45),SUMIFS(Raw!$H:$H,Raw!$A:$A,$B$4,Raw!$G:$G,Month!AN$5,Raw!$E:$E,Month!$A45))))</f>
        <v>2029</v>
      </c>
      <c r="AO45" s="58">
        <f>IF($B45="","",IF($C45="Region",SUMIFS(Raw!$H:$H,Raw!$A:$A,$B$4,Raw!$G:$G,Month!AO$5,Raw!#REF!,Month!$A45),IF($C45="Provider",SUMIFS(Raw!$H:$H,Raw!$A:$A,$B$4,Raw!$G:$G,Month!AO$5,Raw!$C:$C,Month!$A45),SUMIFS(Raw!$H:$H,Raw!$A:$A,$B$4,Raw!$G:$G,Month!AO$5,Raw!$E:$E,Month!$A45))))</f>
        <v>1479</v>
      </c>
      <c r="AP45" s="58">
        <f>IF($B45="","",IF($C45="Region",SUMIFS(Raw!$H:$H,Raw!$A:$A,$B$4,Raw!$G:$G,Month!AP$5,Raw!#REF!,Month!$A45),IF($C45="Provider",SUMIFS(Raw!$H:$H,Raw!$A:$A,$B$4,Raw!$G:$G,Month!AP$5,Raw!$C:$C,Month!$A45),SUMIFS(Raw!$H:$H,Raw!$A:$A,$B$4,Raw!$G:$G,Month!AP$5,Raw!$E:$E,Month!$A45))))</f>
        <v>580</v>
      </c>
      <c r="AQ45" s="58">
        <f>IF($B45="","",IF($C45="Region",SUMIFS(Raw!$H:$H,Raw!$A:$A,$B$4,Raw!$G:$G,Month!AQ$5,Raw!#REF!,Month!$A45),IF($C45="Provider",SUMIFS(Raw!$H:$H,Raw!$A:$A,$B$4,Raw!$G:$G,Month!AQ$5,Raw!$C:$C,Month!$A45),SUMIFS(Raw!$H:$H,Raw!$A:$A,$B$4,Raw!$G:$G,Month!AQ$5,Raw!$E:$E,Month!$A45))))</f>
        <v>2613</v>
      </c>
      <c r="AR45" s="58">
        <f>IF($B45="","",IF($C45="Region",SUMIFS(Raw!$H:$H,Raw!$A:$A,$B$4,Raw!$G:$G,Month!AR$5,Raw!#REF!,Month!$A45),IF($C45="Provider",SUMIFS(Raw!$H:$H,Raw!$A:$A,$B$4,Raw!$G:$G,Month!AR$5,Raw!$C:$C,Month!$A45),SUMIFS(Raw!$H:$H,Raw!$A:$A,$B$4,Raw!$G:$G,Month!AR$5,Raw!$E:$E,Month!$A45))))</f>
        <v>2056</v>
      </c>
      <c r="AS45" s="58">
        <f>IF($B45="","",IF($C45="Region",SUMIFS(Raw!$H:$H,Raw!$A:$A,$B$4,Raw!$G:$G,Month!AS$5,Raw!#REF!,Month!$A45),IF($C45="Provider",SUMIFS(Raw!$H:$H,Raw!$A:$A,$B$4,Raw!$G:$G,Month!AS$5,Raw!$C:$C,Month!$A45),SUMIFS(Raw!$H:$H,Raw!$A:$A,$B$4,Raw!$G:$G,Month!AS$5,Raw!$E:$E,Month!$A45))))</f>
        <v>258</v>
      </c>
      <c r="AT45" s="58">
        <f>IF($B45="","",IF($C45="Region",SUMIFS(Raw!$H:$H,Raw!$A:$A,$B$4,Raw!$G:$G,Month!AT$5,Raw!#REF!,Month!$A45),IF($C45="Provider",SUMIFS(Raw!$H:$H,Raw!$A:$A,$B$4,Raw!$G:$G,Month!AT$5,Raw!$C:$C,Month!$A45),SUMIFS(Raw!$H:$H,Raw!$A:$A,$B$4,Raw!$G:$G,Month!AT$5,Raw!$E:$E,Month!$A45))))</f>
        <v>24801</v>
      </c>
      <c r="AU45" s="58">
        <f>IF($B45="","",IF($C45="Region",SUMIFS(Raw!$H:$H,Raw!$A:$A,$B$4,Raw!$G:$G,Month!AU$5,Raw!#REF!,Month!$A45),IF($C45="Provider",SUMIFS(Raw!$H:$H,Raw!$A:$A,$B$4,Raw!$G:$G,Month!AU$5,Raw!$C:$C,Month!$A45),SUMIFS(Raw!$H:$H,Raw!$A:$A,$B$4,Raw!$G:$G,Month!AU$5,Raw!$E:$E,Month!$A45))))</f>
        <v>529</v>
      </c>
      <c r="AV45" s="58">
        <f>IF($B45="","",IF($C45="Region",SUMIFS(Raw!$H:$H,Raw!$A:$A,$B$4,Raw!$G:$G,Month!AV$5,Raw!#REF!,Month!$A45),IF($C45="Provider",SUMIFS(Raw!$H:$H,Raw!$A:$A,$B$4,Raw!$G:$G,Month!AV$5,Raw!$C:$C,Month!$A45),SUMIFS(Raw!$H:$H,Raw!$A:$A,$B$4,Raw!$G:$G,Month!AV$5,Raw!$E:$E,Month!$A45))))</f>
        <v>5067</v>
      </c>
      <c r="AW45" s="58">
        <f>IF($B45="","",IF($C45="Region",SUMIFS(Raw!$H:$H,Raw!$A:$A,$B$4,Raw!$G:$G,Month!AW$5,Raw!#REF!,Month!$A45),IF($C45="Provider",SUMIFS(Raw!$H:$H,Raw!$A:$A,$B$4,Raw!$G:$G,Month!AW$5,Raw!$C:$C,Month!$A45),SUMIFS(Raw!$H:$H,Raw!$A:$A,$B$4,Raw!$G:$G,Month!AW$5,Raw!$E:$E,Month!$A45))))</f>
        <v>2034</v>
      </c>
      <c r="AX45" s="58">
        <f>IF($B45="","",IF($C45="Region",SUMIFS(Raw!$H:$H,Raw!$A:$A,$B$4,Raw!$G:$G,Month!AX$5,Raw!#REF!,Month!$A45),IF($C45="Provider",SUMIFS(Raw!$H:$H,Raw!$A:$A,$B$4,Raw!$G:$G,Month!AX$5,Raw!$C:$C,Month!$A45),SUMIFS(Raw!$H:$H,Raw!$A:$A,$B$4,Raw!$G:$G,Month!AX$5,Raw!$E:$E,Month!$A45))))</f>
        <v>3</v>
      </c>
      <c r="AY45" s="58">
        <f>IF($B45="","",IF($C45="Region",SUMIFS(Raw!$H:$H,Raw!$A:$A,$B$4,Raw!$G:$G,Month!AY$5,Raw!#REF!,Month!$A45),IF($C45="Provider",SUMIFS(Raw!$H:$H,Raw!$A:$A,$B$4,Raw!$G:$G,Month!AY$5,Raw!$C:$C,Month!$A45),SUMIFS(Raw!$H:$H,Raw!$A:$A,$B$4,Raw!$G:$G,Month!AY$5,Raw!$E:$E,Month!$A45))))</f>
        <v>6058</v>
      </c>
      <c r="AZ45" s="58">
        <f>IF($B45="","",IF($C45="Region",SUMIFS(Raw!$H:$H,Raw!$A:$A,$B$4,Raw!$G:$G,Month!AZ$5,Raw!#REF!,Month!$A45),IF($C45="Provider",SUMIFS(Raw!$H:$H,Raw!$A:$A,$B$4,Raw!$G:$G,Month!AZ$5,Raw!$C:$C,Month!$A45),SUMIFS(Raw!$H:$H,Raw!$A:$A,$B$4,Raw!$G:$G,Month!AZ$5,Raw!$E:$E,Month!$A45))))</f>
        <v>28</v>
      </c>
      <c r="BA45" s="58">
        <f>IF($B45="","",IF($C45="Region",SUMIFS(Raw!$H:$H,Raw!$A:$A,$B$4,Raw!$G:$G,Month!BA$5,Raw!#REF!,Month!$A45),IF($C45="Provider",SUMIFS(Raw!$H:$H,Raw!$A:$A,$B$4,Raw!$G:$G,Month!BA$5,Raw!$C:$C,Month!$A45),SUMIFS(Raw!$H:$H,Raw!$A:$A,$B$4,Raw!$G:$G,Month!BA$5,Raw!$E:$E,Month!$A45))))</f>
        <v>2850</v>
      </c>
      <c r="BB45" s="58">
        <f>IF($B45="","",IF($C45="Region",SUMIFS(Raw!$H:$H,Raw!$A:$A,$B$4,Raw!$G:$G,Month!BB$5,Raw!#REF!,Month!$A45),IF($C45="Provider",SUMIFS(Raw!$H:$H,Raw!$A:$A,$B$4,Raw!$G:$G,Month!BB$5,Raw!$C:$C,Month!$A45),SUMIFS(Raw!$H:$H,Raw!$A:$A,$B$4,Raw!$G:$G,Month!BB$5,Raw!$E:$E,Month!$A45))))</f>
        <v>121</v>
      </c>
      <c r="BC45" s="58">
        <f>IF($B45="","",IF($C45="Region",SUMIFS(Raw!$H:$H,Raw!$A:$A,$B$4,Raw!$G:$G,Month!BC$5,Raw!#REF!,Month!$A45),IF($C45="Provider",SUMIFS(Raw!$H:$H,Raw!$A:$A,$B$4,Raw!$G:$G,Month!BC$5,Raw!$C:$C,Month!$A45),SUMIFS(Raw!$H:$H,Raw!$A:$A,$B$4,Raw!$G:$G,Month!BC$5,Raw!$E:$E,Month!$A45))))</f>
        <v>1286</v>
      </c>
      <c r="BD45" s="58">
        <f>IF($B45="","",IF($C45="Region",SUMIFS(Raw!$H:$H,Raw!$A:$A,$B$4,Raw!$G:$G,Month!BD$5,Raw!#REF!,Month!$A45),IF($C45="Provider",SUMIFS(Raw!$H:$H,Raw!$A:$A,$B$4,Raw!$G:$G,Month!BD$5,Raw!$C:$C,Month!$A45),SUMIFS(Raw!$H:$H,Raw!$A:$A,$B$4,Raw!$G:$G,Month!BD$5,Raw!$E:$E,Month!$A45))))</f>
        <v>51</v>
      </c>
      <c r="BE45" s="58">
        <f>IF($B45="","",IF($C45="Region",SUMIFS(Raw!$H:$H,Raw!$A:$A,$B$4,Raw!$G:$G,Month!BE$5,Raw!#REF!,Month!$A45),IF($C45="Provider",SUMIFS(Raw!$H:$H,Raw!$A:$A,$B$4,Raw!$G:$G,Month!BE$5,Raw!$C:$C,Month!$A45),SUMIFS(Raw!$H:$H,Raw!$A:$A,$B$4,Raw!$G:$G,Month!BE$5,Raw!$E:$E,Month!$A45))))</f>
        <v>727</v>
      </c>
      <c r="BF45" s="58">
        <f>IF($B45="","",IF($C45="Region",SUMIFS(Raw!$H:$H,Raw!$A:$A,$B$4,Raw!$G:$G,Month!BF$5,Raw!#REF!,Month!$A45),IF($C45="Provider",SUMIFS(Raw!$H:$H,Raw!$A:$A,$B$4,Raw!$G:$G,Month!BF$5,Raw!$C:$C,Month!$A45),SUMIFS(Raw!$H:$H,Raw!$A:$A,$B$4,Raw!$G:$G,Month!BF$5,Raw!$E:$E,Month!$A45))))</f>
        <v>234</v>
      </c>
      <c r="BG45" s="58">
        <f>IF($B45="","",IF($C45="Region",SUMIFS(Raw!$H:$H,Raw!$A:$A,$B$4,Raw!$G:$G,Month!BG$5,Raw!#REF!,Month!$A45),IF($C45="Provider",SUMIFS(Raw!$H:$H,Raw!$A:$A,$B$4,Raw!$G:$G,Month!BG$5,Raw!$C:$C,Month!$A45),SUMIFS(Raw!$H:$H,Raw!$A:$A,$B$4,Raw!$G:$G,Month!BG$5,Raw!$E:$E,Month!$A45))))</f>
        <v>6365</v>
      </c>
      <c r="BH45" s="58">
        <f>IF($B45="","",IF($C45="Region",SUMIFS(Raw!$H:$H,Raw!$A:$A,$B$4,Raw!$G:$G,Month!BH$5,Raw!#REF!,Month!$A45),IF($C45="Provider",SUMIFS(Raw!$H:$H,Raw!$A:$A,$B$4,Raw!$G:$G,Month!BH$5,Raw!$C:$C,Month!$A45),SUMIFS(Raw!$H:$H,Raw!$A:$A,$B$4,Raw!$G:$G,Month!BH$5,Raw!$E:$E,Month!$A45))))</f>
        <v>5971</v>
      </c>
      <c r="BI45" s="58">
        <f>IF($B45="","",IF($C45="Region",SUMIFS(Raw!$H:$H,Raw!$A:$A,$B$4,Raw!$G:$G,Month!BI$5,Raw!#REF!,Month!$A45),IF($C45="Provider",SUMIFS(Raw!$H:$H,Raw!$A:$A,$B$4,Raw!$G:$G,Month!BI$5,Raw!$C:$C,Month!$A45),SUMIFS(Raw!$H:$H,Raw!$A:$A,$B$4,Raw!$G:$G,Month!BI$5,Raw!$E:$E,Month!$A45))))</f>
        <v>1482</v>
      </c>
      <c r="BJ45" s="58">
        <f>IF($B45="","",IF($C45="Region",SUMIFS(Raw!$H:$H,Raw!$A:$A,$B$4,Raw!$G:$G,Month!BJ$5,Raw!#REF!,Month!$A45),IF($C45="Provider",SUMIFS(Raw!$H:$H,Raw!$A:$A,$B$4,Raw!$G:$G,Month!BJ$5,Raw!$C:$C,Month!$A45),SUMIFS(Raw!$H:$H,Raw!$A:$A,$B$4,Raw!$G:$G,Month!BJ$5,Raw!$E:$E,Month!$A45))))</f>
        <v>2415</v>
      </c>
      <c r="BK45" s="58">
        <f>IF($B45="","",IF($C45="Region",SUMIFS(Raw!$H:$H,Raw!$A:$A,$B$4,Raw!$G:$G,Month!BK$5,Raw!#REF!,Month!$A45),IF($C45="Provider",SUMIFS(Raw!$H:$H,Raw!$A:$A,$B$4,Raw!$G:$G,Month!BK$5,Raw!$C:$C,Month!$A45),SUMIFS(Raw!$H:$H,Raw!$A:$A,$B$4,Raw!$G:$G,Month!BK$5,Raw!$E:$E,Month!$A45))))</f>
        <v>2298</v>
      </c>
      <c r="BL45" s="58">
        <f>IF($B45="","",IF($C45="Region",SUMIFS(Raw!$H:$H,Raw!$A:$A,$B$4,Raw!$G:$G,Month!BL$5,Raw!#REF!,Month!$A45),IF($C45="Provider",SUMIFS(Raw!$H:$H,Raw!$A:$A,$B$4,Raw!$G:$G,Month!BL$5,Raw!$C:$C,Month!$A45),SUMIFS(Raw!$H:$H,Raw!$A:$A,$B$4,Raw!$G:$G,Month!BL$5,Raw!$E:$E,Month!$A45))))</f>
        <v>2250</v>
      </c>
      <c r="BM45" s="58">
        <f>IF($B45="","",IF($C45="Region",SUMIFS(Raw!$H:$H,Raw!$A:$A,$B$4,Raw!$G:$G,Month!BM$5,Raw!#REF!,Month!$A45),IF($C45="Provider",SUMIFS(Raw!$H:$H,Raw!$A:$A,$B$4,Raw!$G:$G,Month!BM$5,Raw!$C:$C,Month!$A45),SUMIFS(Raw!$H:$H,Raw!$A:$A,$B$4,Raw!$G:$G,Month!BM$5,Raw!$E:$E,Month!$A45))))</f>
        <v>25</v>
      </c>
      <c r="BN45" s="58">
        <f>IF($B45="","",IF($C45="Region",SUMIFS(Raw!$H:$H,Raw!$A:$A,$B$4,Raw!$G:$G,Month!BN$5,Raw!#REF!,Month!$A45),IF($C45="Provider",SUMIFS(Raw!$H:$H,Raw!$A:$A,$B$4,Raw!$G:$G,Month!BN$5,Raw!$C:$C,Month!$A45),SUMIFS(Raw!$H:$H,Raw!$A:$A,$B$4,Raw!$G:$G,Month!BN$5,Raw!$E:$E,Month!$A45))))</f>
        <v>131</v>
      </c>
      <c r="BO45" s="58">
        <f>IF($B45="","",IF($C45="Region",SUMIFS(Raw!$H:$H,Raw!$A:$A,$B$4,Raw!$G:$G,Month!BO$5,Raw!#REF!,Month!$A45),IF($C45="Provider",SUMIFS(Raw!$H:$H,Raw!$A:$A,$B$4,Raw!$G:$G,Month!BO$5,Raw!$C:$C,Month!$A45),SUMIFS(Raw!$H:$H,Raw!$A:$A,$B$4,Raw!$G:$G,Month!BO$5,Raw!$E:$E,Month!$A45))))</f>
        <v>1025</v>
      </c>
      <c r="BP45" s="58">
        <f>IF($B45="","",IF($C45="Region",SUMIFS(Raw!$H:$H,Raw!$A:$A,$B$4,Raw!$G:$G,Month!BP$5,Raw!#REF!,Month!$A45),IF($C45="Provider",SUMIFS(Raw!$H:$H,Raw!$A:$A,$B$4,Raw!$G:$G,Month!BP$5,Raw!$C:$C,Month!$A45),SUMIFS(Raw!$H:$H,Raw!$A:$A,$B$4,Raw!$G:$G,Month!BP$5,Raw!$E:$E,Month!$A45))))</f>
        <v>2407274</v>
      </c>
      <c r="BQ45" s="58">
        <f>IF($B45="","",IF($C45="Region",SUMIFS(Raw!$H:$H,Raw!$A:$A,$B$4,Raw!$G:$G,Month!BQ$5,Raw!#REF!,Month!$A45),IF($C45="Provider",SUMIFS(Raw!$H:$H,Raw!$A:$A,$B$4,Raw!$G:$G,Month!BQ$5,Raw!$C:$C,Month!$A45),SUMIFS(Raw!$H:$H,Raw!$A:$A,$B$4,Raw!$G:$G,Month!BQ$5,Raw!$E:$E,Month!$A45))))</f>
        <v>1164</v>
      </c>
      <c r="BR45" s="58">
        <f>IF($B45="","",IF($C45="Region",SUMIFS(Raw!$H:$H,Raw!$A:$A,$B$4,Raw!$G:$G,Month!BR$5,Raw!#REF!,Month!$A45),IF($C45="Provider",SUMIFS(Raw!$H:$H,Raw!$A:$A,$B$4,Raw!$G:$G,Month!BR$5,Raw!$C:$C,Month!$A45),SUMIFS(Raw!$H:$H,Raw!$A:$A,$B$4,Raw!$G:$G,Month!BR$5,Raw!$E:$E,Month!$A45))))</f>
        <v>1164</v>
      </c>
      <c r="BS45" s="58">
        <f>IF($B45="","",IF($C45="Region",SUMIFS(Raw!$H:$H,Raw!$A:$A,$B$4,Raw!$G:$G,Month!BS$5,Raw!#REF!,Month!$A45),IF($C45="Provider",SUMIFS(Raw!$H:$H,Raw!$A:$A,$B$4,Raw!$G:$G,Month!BS$5,Raw!$C:$C,Month!$A45),SUMIFS(Raw!$H:$H,Raw!$A:$A,$B$4,Raw!$G:$G,Month!BS$5,Raw!$E:$E,Month!$A45))))</f>
        <v>86</v>
      </c>
      <c r="BT45" s="58">
        <f>IF($B45="","",IF($C45="Region",SUMIFS(Raw!$H:$H,Raw!$A:$A,$B$4,Raw!$G:$G,Month!BT$5,Raw!#REF!,Month!$A45),IF($C45="Provider",SUMIFS(Raw!$H:$H,Raw!$A:$A,$B$4,Raw!$G:$G,Month!BT$5,Raw!$C:$C,Month!$A45),SUMIFS(Raw!$H:$H,Raw!$A:$A,$B$4,Raw!$G:$G,Month!BT$5,Raw!$E:$E,Month!$A45))))</f>
        <v>590</v>
      </c>
      <c r="BU45" s="58">
        <f>IF($B45="","",IF($C45="Region",SUMIFS(Raw!$H:$H,Raw!$A:$A,$B$4,Raw!$G:$G,Month!BU$5,Raw!#REF!,Month!$A45),IF($C45="Provider",SUMIFS(Raw!$H:$H,Raw!$A:$A,$B$4,Raw!$G:$G,Month!BU$5,Raw!$C:$C,Month!$A45),SUMIFS(Raw!$H:$H,Raw!$A:$A,$B$4,Raw!$G:$G,Month!BU$5,Raw!$E:$E,Month!$A45))))</f>
        <v>26672</v>
      </c>
      <c r="BV45" s="58">
        <f>IF($B45="","",IF($C45="Region",SUMIFS(Raw!$H:$H,Raw!$A:$A,$B$4,Raw!$G:$G,Month!BV$5,Raw!#REF!,Month!$A45),IF($C45="Provider",SUMIFS(Raw!$H:$H,Raw!$A:$A,$B$4,Raw!$G:$G,Month!BV$5,Raw!$C:$C,Month!$A45),SUMIFS(Raw!$H:$H,Raw!$A:$A,$B$4,Raw!$G:$G,Month!BV$5,Raw!$E:$E,Month!$A45))))</f>
        <v>1624</v>
      </c>
      <c r="BW45" s="58">
        <f>IF($B45="","",IF($C45="Region",SUMIFS(Raw!$H:$H,Raw!$A:$A,$B$4,Raw!$G:$G,Month!BW$5,Raw!#REF!,Month!$A45),IF($C45="Provider",SUMIFS(Raw!$H:$H,Raw!$A:$A,$B$4,Raw!$G:$G,Month!BW$5,Raw!$C:$C,Month!$A45),SUMIFS(Raw!$H:$H,Raw!$A:$A,$B$4,Raw!$G:$G,Month!BW$5,Raw!$E:$E,Month!$A45))))</f>
        <v>14247</v>
      </c>
      <c r="BX45" s="58">
        <f>IF($B45="","",IF($C45="Region",SUMIFS(Raw!$H:$H,Raw!$A:$A,$B$4,Raw!$G:$G,Month!BX$5,Raw!#REF!,Month!$A45),IF($C45="Provider",SUMIFS(Raw!$H:$H,Raw!$A:$A,$B$4,Raw!$G:$G,Month!BX$5,Raw!$C:$C,Month!$A45),SUMIFS(Raw!$H:$H,Raw!$A:$A,$B$4,Raw!$G:$G,Month!BX$5,Raw!$E:$E,Month!$A45))))</f>
        <v>6</v>
      </c>
      <c r="BY45" s="58">
        <f>IF($B45="","",IF($C45="Region",SUMIFS(Raw!$H:$H,Raw!$A:$A,$B$4,Raw!$G:$G,Month!BY$5,Raw!#REF!,Month!$A45),IF($C45="Provider",SUMIFS(Raw!$H:$H,Raw!$A:$A,$B$4,Raw!$G:$G,Month!BY$5,Raw!$C:$C,Month!$A45),SUMIFS(Raw!$H:$H,Raw!$A:$A,$B$4,Raw!$G:$G,Month!BY$5,Raw!$E:$E,Month!$A45))))</f>
        <v>9643</v>
      </c>
      <c r="BZ45" s="58">
        <f>IF($B45="","",IF($C45="Region",SUMIFS(Raw!$H:$H,Raw!$A:$A,$B$4,Raw!$G:$G,Month!BZ$5,Raw!#REF!,Month!$A45),IF($C45="Provider",SUMIFS(Raw!$H:$H,Raw!$A:$A,$B$4,Raw!$G:$G,Month!BZ$5,Raw!$C:$C,Month!$A45),SUMIFS(Raw!$H:$H,Raw!$A:$A,$B$4,Raw!$G:$G,Month!BZ$5,Raw!$E:$E,Month!$A45))))</f>
        <v>5095</v>
      </c>
      <c r="CA45" s="58">
        <f>IF($B45="","",IF($C45="Region",SUMIFS(Raw!$H:$H,Raw!$A:$A,$B$4,Raw!$G:$G,Month!CA$5,Raw!#REF!,Month!$A45),IF($C45="Provider",SUMIFS(Raw!$H:$H,Raw!$A:$A,$B$4,Raw!$G:$G,Month!CA$5,Raw!$C:$C,Month!$A45),SUMIFS(Raw!$H:$H,Raw!$A:$A,$B$4,Raw!$G:$G,Month!CA$5,Raw!$E:$E,Month!$A45))))</f>
        <v>2309</v>
      </c>
      <c r="CB45" s="58">
        <f>IF($B45="","",IF($C45="Region",SUMIFS(Raw!$H:$H,Raw!$A:$A,$B$4,Raw!$G:$G,Month!CB$5,Raw!#REF!,Month!$A45),IF($C45="Provider",SUMIFS(Raw!$H:$H,Raw!$A:$A,$B$4,Raw!$G:$G,Month!CB$5,Raw!$C:$C,Month!$A45),SUMIFS(Raw!$H:$H,Raw!$A:$A,$B$4,Raw!$G:$G,Month!CB$5,Raw!$E:$E,Month!$A45))))</f>
        <v>1054</v>
      </c>
      <c r="CC45" s="58">
        <f>IF($B45="","",IF($C45="Region",SUMIFS(Raw!$H:$H,Raw!$A:$A,$B$4,Raw!$G:$G,Month!CC$5,Raw!#REF!,Month!$A45),IF($C45="Provider",SUMIFS(Raw!$H:$H,Raw!$A:$A,$B$4,Raw!$G:$G,Month!CC$5,Raw!$C:$C,Month!$A45),SUMIFS(Raw!$H:$H,Raw!$A:$A,$B$4,Raw!$G:$G,Month!CC$5,Raw!$E:$E,Month!$A45))))</f>
        <v>4236</v>
      </c>
      <c r="CD45" s="58">
        <f>IF($B45="","",IF($C45="Region",SUMIFS(Raw!$H:$H,Raw!$A:$A,$B$4,Raw!$G:$G,Month!CD$5,Raw!#REF!,Month!$A45),IF($C45="Provider",SUMIFS(Raw!$H:$H,Raw!$A:$A,$B$4,Raw!$G:$G,Month!CD$5,Raw!$C:$C,Month!$A45),SUMIFS(Raw!$H:$H,Raw!$A:$A,$B$4,Raw!$G:$G,Month!CD$5,Raw!$E:$E,Month!$A45))))</f>
        <v>258</v>
      </c>
      <c r="CE45" s="58">
        <f>IF($B45="","",IF($C45="Region",SUMIFS(Raw!$H:$H,Raw!$A:$A,$B$4,Raw!$G:$G,Month!CE$5,Raw!#REF!,Month!$A45),IF($C45="Provider",SUMIFS(Raw!$H:$H,Raw!$A:$A,$B$4,Raw!$G:$G,Month!CE$5,Raw!$C:$C,Month!$A45),SUMIFS(Raw!$H:$H,Raw!$A:$A,$B$4,Raw!$G:$G,Month!CE$5,Raw!$E:$E,Month!$A45))))</f>
        <v>3415</v>
      </c>
      <c r="CF45" s="58">
        <f>IF($B45="","",IF($C45="Region",SUMIFS(Raw!$H:$H,Raw!$A:$A,$B$4,Raw!$G:$G,Month!CF$5,Raw!#REF!,Month!$A45),IF($C45="Provider",SUMIFS(Raw!$H:$H,Raw!$A:$A,$B$4,Raw!$G:$G,Month!CF$5,Raw!$C:$C,Month!$A45),SUMIFS(Raw!$H:$H,Raw!$A:$A,$B$4,Raw!$G:$G,Month!CF$5,Raw!$E:$E,Month!$A45))))</f>
        <v>2999</v>
      </c>
      <c r="CG45" s="58">
        <f>IF($B45="","",IF($C45="Region",SUMIFS(Raw!$H:$H,Raw!$A:$A,$B$4,Raw!$G:$G,Month!CG$5,Raw!#REF!,Month!$A45),IF($C45="Provider",SUMIFS(Raw!$H:$H,Raw!$A:$A,$B$4,Raw!$G:$G,Month!CG$5,Raw!$C:$C,Month!$A45),SUMIFS(Raw!$H:$H,Raw!$A:$A,$B$4,Raw!$G:$G,Month!CG$5,Raw!$E:$E,Month!$A45))))</f>
        <v>1151</v>
      </c>
      <c r="CH45" s="58">
        <f>IF($B45="","",IF($C45="Region",SUMIFS(Raw!$H:$H,Raw!$A:$A,$B$4,Raw!$G:$G,Month!CH$5,Raw!#REF!,Month!$A45),IF($C45="Provider",SUMIFS(Raw!$H:$H,Raw!$A:$A,$B$4,Raw!$G:$G,Month!CH$5,Raw!$C:$C,Month!$A45),SUMIFS(Raw!$H:$H,Raw!$A:$A,$B$4,Raw!$G:$G,Month!CH$5,Raw!$E:$E,Month!$A45))))</f>
        <v>771</v>
      </c>
      <c r="CI45" s="58">
        <f>IF($B45="","",IF($C45="Region",SUMIFS(Raw!$H:$H,Raw!$A:$A,$B$4,Raw!$G:$G,Month!CI$5,Raw!#REF!,Month!$A45),IF($C45="Provider",SUMIFS(Raw!$H:$H,Raw!$A:$A,$B$4,Raw!$G:$G,Month!CI$5,Raw!$C:$C,Month!$A45),SUMIFS(Raw!$H:$H,Raw!$A:$A,$B$4,Raw!$G:$G,Month!CI$5,Raw!$E:$E,Month!$A45))))</f>
        <v>0</v>
      </c>
      <c r="CJ45" s="58">
        <f>IF($B45="","",IF($C45="Region",SUMIFS(Raw!$H:$H,Raw!$A:$A,$B$4,Raw!$G:$G,Month!CJ$5,Raw!#REF!,Month!$A45),IF($C45="Provider",SUMIFS(Raw!$H:$H,Raw!$A:$A,$B$4,Raw!$G:$G,Month!CJ$5,Raw!$C:$C,Month!$A45),SUMIFS(Raw!$H:$H,Raw!$A:$A,$B$4,Raw!$G:$G,Month!CJ$5,Raw!$E:$E,Month!$A45))))</f>
        <v>0</v>
      </c>
      <c r="CK45" s="58">
        <f>IF($B45="","",IF($C45="Region",SUMIFS(Raw!$H:$H,Raw!$A:$A,$B$4,Raw!$G:$G,Month!CK$5,Raw!#REF!,Month!$A45),IF($C45="Provider",SUMIFS(Raw!$H:$H,Raw!$A:$A,$B$4,Raw!$G:$G,Month!CK$5,Raw!$C:$C,Month!$A45),SUMIFS(Raw!$H:$H,Raw!$A:$A,$B$4,Raw!$G:$G,Month!CK$5,Raw!$E:$E,Month!$A45))))</f>
        <v>0</v>
      </c>
      <c r="CL45" s="58">
        <f>IF($B45="","",IF($C45="Region",SUMIFS(Raw!$H:$H,Raw!$A:$A,$B$4,Raw!$G:$G,Month!CL$5,Raw!#REF!,Month!$A45),IF($C45="Provider",SUMIFS(Raw!$H:$H,Raw!$A:$A,$B$4,Raw!$G:$G,Month!CL$5,Raw!$C:$C,Month!$A45),SUMIFS(Raw!$H:$H,Raw!$A:$A,$B$4,Raw!$G:$G,Month!CL$5,Raw!$E:$E,Month!$A45))))</f>
        <v>0</v>
      </c>
      <c r="CM45" s="58">
        <f>IF($B45="","",IF($C45="Region",SUMIFS(Raw!$H:$H,Raw!$A:$A,$B$4,Raw!$G:$G,Month!CM$5,Raw!#REF!,Month!$A45),IF($C45="Provider",SUMIFS(Raw!$H:$H,Raw!$A:$A,$B$4,Raw!$G:$G,Month!CM$5,Raw!$C:$C,Month!$A45),SUMIFS(Raw!$H:$H,Raw!$A:$A,$B$4,Raw!$G:$G,Month!CM$5,Raw!$E:$E,Month!$A45))))</f>
        <v>13</v>
      </c>
      <c r="CN45" s="58">
        <f>IF($B45="","",IF($C45="Region",SUMIFS(Raw!$H:$H,Raw!$A:$A,$B$4,Raw!$G:$G,Month!CN$5,Raw!#REF!,Month!$A45),IF($C45="Provider",SUMIFS(Raw!$H:$H,Raw!$A:$A,$B$4,Raw!$G:$G,Month!CN$5,Raw!$C:$C,Month!$A45),SUMIFS(Raw!$H:$H,Raw!$A:$A,$B$4,Raw!$G:$G,Month!CN$5,Raw!$E:$E,Month!$A45))))</f>
        <v>171</v>
      </c>
      <c r="CO45" s="58">
        <f>IF($B45="","",IF($C45="Region",SUMIFS(Raw!$H:$H,Raw!$A:$A,$B$4,Raw!$G:$G,Month!CO$5,Raw!#REF!,Month!$A45),IF($C45="Provider",SUMIFS(Raw!$H:$H,Raw!$A:$A,$B$4,Raw!$G:$G,Month!CO$5,Raw!$C:$C,Month!$A45),SUMIFS(Raw!$H:$H,Raw!$A:$A,$B$4,Raw!$G:$G,Month!CO$5,Raw!$E:$E,Month!$A45))))</f>
        <v>0</v>
      </c>
      <c r="CP45" s="58">
        <f>IF($B45="","",IF($C45="Region",SUMIFS(Raw!$H:$H,Raw!$A:$A,$B$4,Raw!$G:$G,Month!CP$5,Raw!#REF!,Month!$A45),IF($C45="Provider",SUMIFS(Raw!$H:$H,Raw!$A:$A,$B$4,Raw!$G:$G,Month!CP$5,Raw!$C:$C,Month!$A45),SUMIFS(Raw!$H:$H,Raw!$A:$A,$B$4,Raw!$G:$G,Month!CP$5,Raw!$E:$E,Month!$A45))))</f>
        <v>0</v>
      </c>
      <c r="CQ45" s="58">
        <f>IF($B45="","",IF($C45="Region",SUMIFS(Raw!$H:$H,Raw!$A:$A,$B$4,Raw!$G:$G,Month!CQ$5,Raw!#REF!,Month!$A45),IF($C45="Provider",SUMIFS(Raw!$H:$H,Raw!$A:$A,$B$4,Raw!$G:$G,Month!CQ$5,Raw!$C:$C,Month!$A45),SUMIFS(Raw!$H:$H,Raw!$A:$A,$B$4,Raw!$G:$G,Month!CQ$5,Raw!$E:$E,Month!$A45))))</f>
        <v>0</v>
      </c>
      <c r="CR45" s="58">
        <f>IF($B45="","",IF($C45="Region",SUMIFS(Raw!$H:$H,Raw!$A:$A,$B$4,Raw!$G:$G,Month!CR$5,Raw!#REF!,Month!$A45),IF($C45="Provider",SUMIFS(Raw!$H:$H,Raw!$A:$A,$B$4,Raw!$G:$G,Month!CR$5,Raw!$C:$C,Month!$A45),SUMIFS(Raw!$H:$H,Raw!$A:$A,$B$4,Raw!$G:$G,Month!CR$5,Raw!$E:$E,Month!$A45))))</f>
        <v>0</v>
      </c>
      <c r="CS45" s="58">
        <f>IF($B45="","",IF($C45="Region",SUMIFS(Raw!$H:$H,Raw!$A:$A,$B$4,Raw!$G:$G,Month!CS$5,Raw!#REF!,Month!$A45),IF($C45="Provider",SUMIFS(Raw!$H:$H,Raw!$A:$A,$B$4,Raw!$G:$G,Month!CS$5,Raw!$C:$C,Month!$A45),SUMIFS(Raw!$H:$H,Raw!$A:$A,$B$4,Raw!$G:$G,Month!CS$5,Raw!$E:$E,Month!$A45))))</f>
        <v>406</v>
      </c>
      <c r="CT45" s="58">
        <f>IF($B45="","",IF($C45="Region",SUMIFS(Raw!$H:$H,Raw!$A:$A,$B$4,Raw!$G:$G,Month!CT$5,Raw!#REF!,Month!$A45),IF($C45="Provider",SUMIFS(Raw!$H:$H,Raw!$A:$A,$B$4,Raw!$G:$G,Month!CT$5,Raw!$C:$C,Month!$A45),SUMIFS(Raw!$H:$H,Raw!$A:$A,$B$4,Raw!$G:$G,Month!CT$5,Raw!$E:$E,Month!$A45))))</f>
        <v>367</v>
      </c>
      <c r="CU45" s="58">
        <f>IF($B45="","",IF($C45="Region",SUMIFS(Raw!$H:$H,Raw!$A:$A,$B$4,Raw!$G:$G,Month!CU$5,Raw!#REF!,Month!$A45),IF($C45="Provider",SUMIFS(Raw!$H:$H,Raw!$A:$A,$B$4,Raw!$G:$G,Month!CU$5,Raw!$C:$C,Month!$A45),SUMIFS(Raw!$H:$H,Raw!$A:$A,$B$4,Raw!$G:$G,Month!CU$5,Raw!$E:$E,Month!$A45))))</f>
        <v>253</v>
      </c>
      <c r="CV45" s="58">
        <f>IF($B45="","",IF($C45="Region",SUMIFS(Raw!$H:$H,Raw!$A:$A,$B$4,Raw!$G:$G,Month!CV$5,Raw!#REF!,Month!$A45),IF($C45="Provider",SUMIFS(Raw!$H:$H,Raw!$A:$A,$B$4,Raw!$G:$G,Month!CV$5,Raw!$C:$C,Month!$A45),SUMIFS(Raw!$H:$H,Raw!$A:$A,$B$4,Raw!$G:$G,Month!CV$5,Raw!$E:$E,Month!$A45))))</f>
        <v>233</v>
      </c>
      <c r="CW45" s="58">
        <f>IF($B45="","",IF($C45="Region",SUMIFS(Raw!$H:$H,Raw!$A:$A,$B$4,Raw!$G:$G,Month!CW$5,Raw!#REF!,Month!$A45),IF($C45="Provider",SUMIFS(Raw!$H:$H,Raw!$A:$A,$B$4,Raw!$G:$G,Month!CW$5,Raw!$C:$C,Month!$A45),SUMIFS(Raw!$H:$H,Raw!$A:$A,$B$4,Raw!$G:$G,Month!CW$5,Raw!$E:$E,Month!$A45))))</f>
        <v>657</v>
      </c>
      <c r="CX45" s="58">
        <f>IF($B45="","",IF($C45="Region",SUMIFS(Raw!$H:$H,Raw!$A:$A,$B$4,Raw!$G:$G,Month!CX$5,Raw!#REF!,Month!$A45),IF($C45="Provider",SUMIFS(Raw!$H:$H,Raw!$A:$A,$B$4,Raw!$G:$G,Month!CX$5,Raw!$C:$C,Month!$A45),SUMIFS(Raw!$H:$H,Raw!$A:$A,$B$4,Raw!$G:$G,Month!CX$5,Raw!$E:$E,Month!$A45))))</f>
        <v>637</v>
      </c>
      <c r="CY45" s="58">
        <f>IF($B45="","",IF($C45="Region",SUMIFS(Raw!$H:$H,Raw!$A:$A,$B$4,Raw!$G:$G,Month!CY$5,Raw!#REF!,Month!$A45),IF($C45="Provider",SUMIFS(Raw!$H:$H,Raw!$A:$A,$B$4,Raw!$G:$G,Month!CY$5,Raw!$C:$C,Month!$A45),SUMIFS(Raw!$H:$H,Raw!$A:$A,$B$4,Raw!$G:$G,Month!CY$5,Raw!$E:$E,Month!$A45))))</f>
        <v>4</v>
      </c>
      <c r="CZ45" s="58">
        <f>IF($B45="","",IF($C45="Region",SUMIFS(Raw!$H:$H,Raw!$A:$A,$B$4,Raw!$G:$G,Month!CZ$5,Raw!#REF!,Month!$A45),IF($C45="Provider",SUMIFS(Raw!$H:$H,Raw!$A:$A,$B$4,Raw!$G:$G,Month!CZ$5,Raw!$C:$C,Month!$A45),SUMIFS(Raw!$H:$H,Raw!$A:$A,$B$4,Raw!$G:$G,Month!CZ$5,Raw!$E:$E,Month!$A45))))</f>
        <v>2</v>
      </c>
      <c r="DA45" s="58">
        <f>IF($B45="","",IF($C45="Region",SUMIFS(Raw!$H:$H,Raw!$A:$A,$B$4,Raw!$G:$G,Month!DA$5,Raw!#REF!,Month!$A45),IF($C45="Provider",SUMIFS(Raw!$H:$H,Raw!$A:$A,$B$4,Raw!$G:$G,Month!DA$5,Raw!$C:$C,Month!$A45),SUMIFS(Raw!$H:$H,Raw!$A:$A,$B$4,Raw!$G:$G,Month!DA$5,Raw!$E:$E,Month!$A45))))</f>
        <v>9</v>
      </c>
      <c r="DB45" s="58">
        <f>IF($B45="","",IF($C45="Region",SUMIFS(Raw!$H:$H,Raw!$A:$A,$B$4,Raw!$G:$G,Month!DB$5,Raw!#REF!,Month!$A45),IF($C45="Provider",SUMIFS(Raw!$H:$H,Raw!$A:$A,$B$4,Raw!$G:$G,Month!DB$5,Raw!$C:$C,Month!$A45),SUMIFS(Raw!$H:$H,Raw!$A:$A,$B$4,Raw!$G:$G,Month!DB$5,Raw!$E:$E,Month!$A45))))</f>
        <v>9</v>
      </c>
      <c r="DC45" s="58">
        <f>IF($B45="","",IF($C45="Region",SUMIFS(Raw!$H:$H,Raw!$A:$A,$B$4,Raw!$G:$G,Month!DC$5,Raw!#REF!,Month!$A45),IF($C45="Provider",SUMIFS(Raw!$H:$H,Raw!$A:$A,$B$4,Raw!$G:$G,Month!DC$5,Raw!$C:$C,Month!$A45),SUMIFS(Raw!$H:$H,Raw!$A:$A,$B$4,Raw!$G:$G,Month!DC$5,Raw!$E:$E,Month!$A45))))</f>
        <v>126</v>
      </c>
      <c r="DD45" s="58">
        <f>IF($B45="","",IF($C45="Region",SUMIFS(Raw!$H:$H,Raw!$A:$A,$B$4,Raw!$G:$G,Month!DD$5,Raw!#REF!,Month!$A45),IF($C45="Provider",SUMIFS(Raw!$H:$H,Raw!$A:$A,$B$4,Raw!$G:$G,Month!DD$5,Raw!$C:$C,Month!$A45),SUMIFS(Raw!$H:$H,Raw!$A:$A,$B$4,Raw!$G:$G,Month!DD$5,Raw!$E:$E,Month!$A45))))</f>
        <v>125</v>
      </c>
      <c r="DE45" s="58">
        <f>IF($B45="","",IF($C45="Region",SUMIFS(Raw!$H:$H,Raw!$A:$A,$B$4,Raw!$G:$G,Month!DE$5,Raw!#REF!,Month!$A45),IF($C45="Provider",SUMIFS(Raw!$H:$H,Raw!$A:$A,$B$4,Raw!$G:$G,Month!DE$5,Raw!$C:$C,Month!$A45),SUMIFS(Raw!$H:$H,Raw!$A:$A,$B$4,Raw!$G:$G,Month!DE$5,Raw!$E:$E,Month!$A45))))</f>
        <v>195</v>
      </c>
      <c r="DF45" s="58">
        <f>IF($B45="","",IF($C45="Region",SUMIFS(Raw!$H:$H,Raw!$A:$A,$B$4,Raw!$G:$G,Month!DF$5,Raw!#REF!,Month!$A45),IF($C45="Provider",SUMIFS(Raw!$H:$H,Raw!$A:$A,$B$4,Raw!$G:$G,Month!DF$5,Raw!$C:$C,Month!$A45),SUMIFS(Raw!$H:$H,Raw!$A:$A,$B$4,Raw!$G:$G,Month!DF$5,Raw!$E:$E,Month!$A45))))</f>
        <v>132</v>
      </c>
      <c r="DG45" s="58">
        <f>IF($B45="","",IF($C45="Region",SUMIFS(Raw!$H:$H,Raw!$A:$A,$B$4,Raw!$G:$G,Month!DG$5,Raw!#REF!,Month!$A45),IF($C45="Provider",SUMIFS(Raw!$H:$H,Raw!$A:$A,$B$4,Raw!$G:$G,Month!DG$5,Raw!$C:$C,Month!$A45),SUMIFS(Raw!$H:$H,Raw!$A:$A,$B$4,Raw!$G:$G,Month!DG$5,Raw!$E:$E,Month!$A45))))</f>
        <v>0</v>
      </c>
      <c r="DH45" s="58">
        <f>IF($B45="","",IF($C45="Region",SUMIFS(Raw!$H:$H,Raw!$A:$A,$B$4,Raw!$G:$G,Month!DH$5,Raw!#REF!,Month!$A45),IF($C45="Provider",SUMIFS(Raw!$H:$H,Raw!$A:$A,$B$4,Raw!$G:$G,Month!DH$5,Raw!$C:$C,Month!$A45),SUMIFS(Raw!$H:$H,Raw!$A:$A,$B$4,Raw!$G:$G,Month!DH$5,Raw!$E:$E,Month!$A45))))</f>
        <v>0</v>
      </c>
      <c r="DI45" s="58">
        <f>IF($B45="","",IF($C45="Region",SUMIFS(Raw!$H:$H,Raw!$A:$A,$B$4,Raw!$G:$G,Month!DI$5,Raw!#REF!,Month!$A45),IF($C45="Provider",SUMIFS(Raw!$H:$H,Raw!$A:$A,$B$4,Raw!$G:$G,Month!DI$5,Raw!$C:$C,Month!$A45),SUMIFS(Raw!$H:$H,Raw!$A:$A,$B$4,Raw!$G:$G,Month!DI$5,Raw!$E:$E,Month!$A45))))</f>
        <v>28</v>
      </c>
      <c r="DJ45" s="58">
        <f>IF($B45="","",IF($C45="Region",SUMIFS(Raw!$H:$H,Raw!$A:$A,$B$4,Raw!$G:$G,Month!DJ$5,Raw!#REF!,Month!$A45),IF($C45="Provider",SUMIFS(Raw!$H:$H,Raw!$A:$A,$B$4,Raw!$G:$G,Month!DJ$5,Raw!$C:$C,Month!$A45),SUMIFS(Raw!$H:$H,Raw!$A:$A,$B$4,Raw!$G:$G,Month!DJ$5,Raw!$E:$E,Month!$A45))))</f>
        <v>10</v>
      </c>
      <c r="DK45" s="58">
        <f>IF($B45="","",IF($C45="Region",SUMIFS(Raw!$H:$H,Raw!$A:$A,$B$4,Raw!$G:$G,Month!DK$5,Raw!#REF!,Month!$A45),IF($C45="Provider",SUMIFS(Raw!$H:$H,Raw!$A:$A,$B$4,Raw!$G:$G,Month!DK$5,Raw!$C:$C,Month!$A45),SUMIFS(Raw!$H:$H,Raw!$A:$A,$B$4,Raw!$G:$G,Month!DK$5,Raw!$E:$E,Month!$A45))))</f>
        <v>3</v>
      </c>
      <c r="DL45" s="58">
        <f>IF($B45="","",IF($C45="Region",SUMIFS(Raw!$H:$H,Raw!$A:$A,$B$4,Raw!$G:$G,Month!DL$5,Raw!#REF!,Month!$A45),IF($C45="Provider",SUMIFS(Raw!$H:$H,Raw!$A:$A,$B$4,Raw!$G:$G,Month!DL$5,Raw!$C:$C,Month!$A45),SUMIFS(Raw!$H:$H,Raw!$A:$A,$B$4,Raw!$G:$G,Month!DL$5,Raw!$E:$E,Month!$A45))))</f>
        <v>3</v>
      </c>
      <c r="DM45" s="58">
        <f>IF($B45="","",IF($C45="Region",SUMIFS(Raw!$H:$H,Raw!$A:$A,$B$4,Raw!$G:$G,Month!DM$5,Raw!#REF!,Month!$A45),IF($C45="Provider",SUMIFS(Raw!$H:$H,Raw!$A:$A,$B$4,Raw!$G:$G,Month!DM$5,Raw!$C:$C,Month!$A45),SUMIFS(Raw!$H:$H,Raw!$A:$A,$B$4,Raw!$G:$G,Month!DM$5,Raw!$E:$E,Month!$A45))))</f>
        <v>0</v>
      </c>
      <c r="DN45" s="58">
        <f>IF($B45="","",IF($C45="Region",SUMIFS(Raw!$H:$H,Raw!$A:$A,$B$4,Raw!$G:$G,Month!DN$5,Raw!#REF!,Month!$A45),IF($C45="Provider",SUMIFS(Raw!$H:$H,Raw!$A:$A,$B$4,Raw!$G:$G,Month!DN$5,Raw!$C:$C,Month!$A45),SUMIFS(Raw!$H:$H,Raw!$A:$A,$B$4,Raw!$G:$G,Month!DN$5,Raw!$E:$E,Month!$A45))))</f>
        <v>0</v>
      </c>
    </row>
    <row r="46" spans="1:118" ht="14.5" x14ac:dyDescent="0.25">
      <c r="A46" s="5" t="str">
        <f>IF(Refs!A40="","",Refs!A40)</f>
        <v>111AC6</v>
      </c>
      <c r="B46" s="23" t="str">
        <f>IF(Refs!B40="","",Refs!B40)</f>
        <v>Northamptonshire</v>
      </c>
      <c r="C46" s="13" t="str">
        <f>IF(Refs!D40="","",Refs!D40)</f>
        <v>Area</v>
      </c>
      <c r="D46" s="58">
        <f>IF($B46="","",IF($C46="Region",SUMIFS(Raw!$H:$H,Raw!$A:$A,$B$4,Raw!$G:$G,Month!D$5,Raw!#REF!,Month!$A46),IF($C46="Provider",SUMIFS(Raw!$H:$H,Raw!$A:$A,$B$4,Raw!$G:$G,Month!D$5,Raw!$C:$C,Month!$A46),SUMIFS(Raw!$H:$H,Raw!$A:$A,$B$4,Raw!$G:$G,Month!D$5,Raw!$E:$E,Month!$A46))))</f>
        <v>26811</v>
      </c>
      <c r="E46" s="58">
        <f>IF($B46="","",IF($C46="Region",SUMIFS(Raw!$H:$H,Raw!$A:$A,$B$4,Raw!$G:$G,Month!E$5,Raw!#REF!,Month!$A46),IF($C46="Provider",SUMIFS(Raw!$H:$H,Raw!$A:$A,$B$4,Raw!$G:$G,Month!E$5,Raw!$C:$C,Month!$A46),SUMIFS(Raw!$H:$H,Raw!$A:$A,$B$4,Raw!$G:$G,Month!E$5,Raw!$E:$E,Month!$A46))))</f>
        <v>24198</v>
      </c>
      <c r="F46" s="58">
        <f>IF($B46="","",IF($C46="Region",SUMIFS(Raw!$H:$H,Raw!$A:$A,$B$4,Raw!$G:$G,Month!F$5,Raw!#REF!,Month!$A46),IF($C46="Provider",SUMIFS(Raw!$H:$H,Raw!$A:$A,$B$4,Raw!$G:$G,Month!F$5,Raw!$C:$C,Month!$A46),SUMIFS(Raw!$H:$H,Raw!$A:$A,$B$4,Raw!$G:$G,Month!F$5,Raw!$E:$E,Month!$A46))))</f>
        <v>24915</v>
      </c>
      <c r="G46" s="58">
        <f>IF($B46="","",IF($C46="Region",SUMIFS(Raw!$H:$H,Raw!$A:$A,$B$4,Raw!$G:$G,Month!G$5,Raw!#REF!,Month!$A46),IF($C46="Provider",SUMIFS(Raw!$H:$H,Raw!$A:$A,$B$4,Raw!$G:$G,Month!G$5,Raw!$C:$C,Month!$A46),SUMIFS(Raw!$H:$H,Raw!$A:$A,$B$4,Raw!$G:$G,Month!G$5,Raw!$E:$E,Month!$A46))))</f>
        <v>0</v>
      </c>
      <c r="H46" s="58">
        <f>IF($B46="","",IF($C46="Region",SUMIFS(Raw!$H:$H,Raw!$A:$A,$B$4,Raw!$G:$G,Month!H$5,Raw!#REF!,Month!$A46),IF($C46="Provider",SUMIFS(Raw!$H:$H,Raw!$A:$A,$B$4,Raw!$G:$G,Month!H$5,Raw!$C:$C,Month!$A46),SUMIFS(Raw!$H:$H,Raw!$A:$A,$B$4,Raw!$G:$G,Month!H$5,Raw!$E:$E,Month!$A46))))</f>
        <v>328</v>
      </c>
      <c r="I46" s="58">
        <f>IF($B46="","",IF($C46="Region",SUMIFS(Raw!$H:$H,Raw!$A:$A,$B$4,Raw!$G:$G,Month!I$5,Raw!#REF!,Month!$A46),IF($C46="Provider",SUMIFS(Raw!$H:$H,Raw!$A:$A,$B$4,Raw!$G:$G,Month!I$5,Raw!$C:$C,Month!$A46),SUMIFS(Raw!$H:$H,Raw!$A:$A,$B$4,Raw!$G:$G,Month!I$5,Raw!$E:$E,Month!$A46))))</f>
        <v>6245</v>
      </c>
      <c r="J46" s="58">
        <f>IF($B46="","",IF($C46="Region",SUMIFS(Raw!$H:$H,Raw!$A:$A,$B$4,Raw!$G:$G,Month!J$5,Raw!#REF!,Month!$A46),IF($C46="Provider",SUMIFS(Raw!$H:$H,Raw!$A:$A,$B$4,Raw!$G:$G,Month!J$5,Raw!$C:$C,Month!$A46),SUMIFS(Raw!$H:$H,Raw!$A:$A,$B$4,Raw!$G:$G,Month!J$5,Raw!$E:$E,Month!$A46))))</f>
        <v>23007</v>
      </c>
      <c r="K46" s="58">
        <f>IF($B46="","",IF($C46="Region",SUMIFS(Raw!$H:$H,Raw!$A:$A,$B$4,Raw!$G:$G,Month!K$5,Raw!#REF!,Month!$A46),IF($C46="Provider",SUMIFS(Raw!$H:$H,Raw!$A:$A,$B$4,Raw!$G:$G,Month!K$5,Raw!$C:$C,Month!$A46),SUMIFS(Raw!$H:$H,Raw!$A:$A,$B$4,Raw!$G:$G,Month!K$5,Raw!$E:$E,Month!$A46))))</f>
        <v>211</v>
      </c>
      <c r="L46" s="58">
        <f>IF($B46="","",IF($C46="Region",SUMIFS(Raw!$H:$H,Raw!$A:$A,$B$4,Raw!$G:$G,Month!L$5,Raw!#REF!,Month!$A46),IF($C46="Provider",SUMIFS(Raw!$H:$H,Raw!$A:$A,$B$4,Raw!$G:$G,Month!L$5,Raw!$C:$C,Month!$A46),SUMIFS(Raw!$H:$H,Raw!$A:$A,$B$4,Raw!$G:$G,Month!L$5,Raw!$E:$E,Month!$A46))))</f>
        <v>100</v>
      </c>
      <c r="M46" s="58">
        <f>IF($B46="","",IF($C46="Region",SUMIFS(Raw!$H:$H,Raw!$A:$A,$B$4,Raw!$G:$G,Month!M$5,Raw!#REF!,Month!$A46),IF($C46="Provider",SUMIFS(Raw!$H:$H,Raw!$A:$A,$B$4,Raw!$G:$G,Month!M$5,Raw!$C:$C,Month!$A46),SUMIFS(Raw!$H:$H,Raw!$A:$A,$B$4,Raw!$G:$G,Month!M$5,Raw!$E:$E,Month!$A46))))</f>
        <v>111</v>
      </c>
      <c r="N46" s="58">
        <f>IF($B46="","",IF($C46="Region",SUMIFS(Raw!$H:$H,Raw!$A:$A,$B$4,Raw!$G:$G,Month!N$5,Raw!#REF!,Month!$A46),IF($C46="Provider",SUMIFS(Raw!$H:$H,Raw!$A:$A,$B$4,Raw!$G:$G,Month!N$5,Raw!$C:$C,Month!$A46),SUMIFS(Raw!$H:$H,Raw!$A:$A,$B$4,Raw!$G:$G,Month!N$5,Raw!$E:$E,Month!$A46))))</f>
        <v>0</v>
      </c>
      <c r="O46" s="58">
        <f>IF($B46="","",IF($C46="Region",SUMIFS(Raw!$H:$H,Raw!$A:$A,$B$4,Raw!$G:$G,Month!O$5,Raw!#REF!,Month!$A46),IF($C46="Provider",SUMIFS(Raw!$H:$H,Raw!$A:$A,$B$4,Raw!$G:$G,Month!O$5,Raw!$C:$C,Month!$A46),SUMIFS(Raw!$H:$H,Raw!$A:$A,$B$4,Raw!$G:$G,Month!O$5,Raw!$E:$E,Month!$A46))))</f>
        <v>315973</v>
      </c>
      <c r="P46" s="58">
        <f>IF($B46="","",IF($C46="Region",SUMIFS(Raw!$H:$H,Raw!$A:$A,$B$4,Raw!$G:$G,Month!P$5,Raw!#REF!,Month!$A46),IF($C46="Provider",SUMIFS(Raw!$H:$H,Raw!$A:$A,$B$4,Raw!$G:$G,Month!P$5,Raw!$C:$C,Month!$A46),SUMIFS(Raw!$H:$H,Raw!$A:$A,$B$4,Raw!$G:$G,Month!P$5,Raw!$E:$E,Month!$A46))))</f>
        <v>70</v>
      </c>
      <c r="Q46" s="58">
        <f>IF($B46="","",IF($C46="Region",SUMIFS(Raw!$H:$H,Raw!$A:$A,$B$4,Raw!$G:$G,Month!Q$5,Raw!#REF!,Month!$A46),IF($C46="Provider",SUMIFS(Raw!$H:$H,Raw!$A:$A,$B$4,Raw!$G:$G,Month!Q$5,Raw!$C:$C,Month!$A46),SUMIFS(Raw!$H:$H,Raw!$A:$A,$B$4,Raw!$G:$G,Month!Q$5,Raw!$E:$E,Month!$A46))))</f>
        <v>167</v>
      </c>
      <c r="R46" s="58">
        <f>IF($B46="","",IF($C46="Region",SUMIFS(Raw!$H:$H,Raw!$A:$A,$B$4,Raw!$G:$G,Month!R$5,Raw!#REF!,Month!$A46),IF($C46="Provider",SUMIFS(Raw!$H:$H,Raw!$A:$A,$B$4,Raw!$G:$G,Month!R$5,Raw!$C:$C,Month!$A46),SUMIFS(Raw!$H:$H,Raw!$A:$A,$B$4,Raw!$G:$G,Month!R$5,Raw!$E:$E,Month!$A46))))</f>
        <v>14817</v>
      </c>
      <c r="S46" s="58">
        <f>IF($B46="","",IF($C46="Region",SUMIFS(Raw!$H:$H,Raw!$A:$A,$B$4,Raw!$G:$G,Month!S$5,Raw!#REF!,Month!$A46),IF($C46="Provider",SUMIFS(Raw!$H:$H,Raw!$A:$A,$B$4,Raw!$G:$G,Month!S$5,Raw!$C:$C,Month!$A46),SUMIFS(Raw!$H:$H,Raw!$A:$A,$B$4,Raw!$G:$G,Month!S$5,Raw!$E:$E,Month!$A46))))</f>
        <v>6760</v>
      </c>
      <c r="T46" s="58">
        <f>IF($B46="","",IF($C46="Region",SUMIFS(Raw!$H:$H,Raw!$A:$A,$B$4,Raw!$G:$G,Month!T$5,Raw!#REF!,Month!$A46),IF($C46="Provider",SUMIFS(Raw!$H:$H,Raw!$A:$A,$B$4,Raw!$G:$G,Month!T$5,Raw!$C:$C,Month!$A46),SUMIFS(Raw!$H:$H,Raw!$A:$A,$B$4,Raw!$G:$G,Month!T$5,Raw!$E:$E,Month!$A46))))</f>
        <v>22876317</v>
      </c>
      <c r="U46" s="58">
        <f>IF($B46="","",IF($C46="Region",SUMIFS(Raw!$H:$H,Raw!$A:$A,$B$4,Raw!$G:$G,Month!U$5,Raw!#REF!,Month!$A46),IF($C46="Provider",SUMIFS(Raw!$H:$H,Raw!$A:$A,$B$4,Raw!$G:$G,Month!U$5,Raw!$C:$C,Month!$A46),SUMIFS(Raw!$H:$H,Raw!$A:$A,$B$4,Raw!$G:$G,Month!U$5,Raw!$E:$E,Month!$A46))))</f>
        <v>24164</v>
      </c>
      <c r="V46" s="58">
        <f>IF($B46="","",IF($C46="Region",SUMIFS(Raw!$H:$H,Raw!$A:$A,$B$4,Raw!$G:$G,Month!V$5,Raw!#REF!,Month!$A46),IF($C46="Provider",SUMIFS(Raw!$H:$H,Raw!$A:$A,$B$4,Raw!$G:$G,Month!V$5,Raw!$C:$C,Month!$A46),SUMIFS(Raw!$H:$H,Raw!$A:$A,$B$4,Raw!$G:$G,Month!V$5,Raw!$E:$E,Month!$A46))))</f>
        <v>339</v>
      </c>
      <c r="W46" s="58">
        <f>IF($B46="","",IF($C46="Region",SUMIFS(Raw!$H:$H,Raw!$A:$A,$B$4,Raw!$G:$G,Month!W$5,Raw!#REF!,Month!$A46),IF($C46="Provider",SUMIFS(Raw!$H:$H,Raw!$A:$A,$B$4,Raw!$G:$G,Month!W$5,Raw!$C:$C,Month!$A46),SUMIFS(Raw!$H:$H,Raw!$A:$A,$B$4,Raw!$G:$G,Month!W$5,Raw!$E:$E,Month!$A46))))</f>
        <v>14086</v>
      </c>
      <c r="X46" s="58">
        <f>IF($B46="","",IF($C46="Region",SUMIFS(Raw!$H:$H,Raw!$A:$A,$B$4,Raw!$G:$G,Month!X$5,Raw!#REF!,Month!$A46),IF($C46="Provider",SUMIFS(Raw!$H:$H,Raw!$A:$A,$B$4,Raw!$G:$G,Month!X$5,Raw!$C:$C,Month!$A46),SUMIFS(Raw!$H:$H,Raw!$A:$A,$B$4,Raw!$G:$G,Month!X$5,Raw!$E:$E,Month!$A46))))</f>
        <v>7960</v>
      </c>
      <c r="Y46" s="58">
        <f>IF($B46="","",IF($C46="Region",SUMIFS(Raw!$H:$H,Raw!$A:$A,$B$4,Raw!$G:$G,Month!Y$5,Raw!#REF!,Month!$A46),IF($C46="Provider",SUMIFS(Raw!$H:$H,Raw!$A:$A,$B$4,Raw!$G:$G,Month!Y$5,Raw!$C:$C,Month!$A46),SUMIFS(Raw!$H:$H,Raw!$A:$A,$B$4,Raw!$G:$G,Month!Y$5,Raw!$E:$E,Month!$A46))))</f>
        <v>313</v>
      </c>
      <c r="Z46" s="58">
        <f>IF($B46="","",IF($C46="Region",SUMIFS(Raw!$H:$H,Raw!$A:$A,$B$4,Raw!$G:$G,Month!Z$5,Raw!#REF!,Month!$A46),IF($C46="Provider",SUMIFS(Raw!$H:$H,Raw!$A:$A,$B$4,Raw!$G:$G,Month!Z$5,Raw!$C:$C,Month!$A46),SUMIFS(Raw!$H:$H,Raw!$A:$A,$B$4,Raw!$G:$G,Month!Z$5,Raw!$E:$E,Month!$A46))))</f>
        <v>1466</v>
      </c>
      <c r="AA46" s="58">
        <f>IF($B46="","",IF($C46="Region",SUMIFS(Raw!$H:$H,Raw!$A:$A,$B$4,Raw!$G:$G,Month!AA$5,Raw!#REF!,Month!$A46),IF($C46="Provider",SUMIFS(Raw!$H:$H,Raw!$A:$A,$B$4,Raw!$G:$G,Month!AA$5,Raw!$C:$C,Month!$A46),SUMIFS(Raw!$H:$H,Raw!$A:$A,$B$4,Raw!$G:$G,Month!AA$5,Raw!$E:$E,Month!$A46))))</f>
        <v>9725</v>
      </c>
      <c r="AB46" s="58">
        <f>IF($B46="","",IF($C46="Region",SUMIFS(Raw!$H:$H,Raw!$A:$A,$B$4,Raw!$G:$G,Month!AB$5,Raw!#REF!,Month!$A46),IF($C46="Provider",SUMIFS(Raw!$H:$H,Raw!$A:$A,$B$4,Raw!$G:$G,Month!AB$5,Raw!$C:$C,Month!$A46),SUMIFS(Raw!$H:$H,Raw!$A:$A,$B$4,Raw!$G:$G,Month!AB$5,Raw!$E:$E,Month!$A46))))</f>
        <v>577</v>
      </c>
      <c r="AC46" s="58">
        <f>IF($B46="","",IF($C46="Region",SUMIFS(Raw!$H:$H,Raw!$A:$A,$B$4,Raw!$G:$G,Month!AC$5,Raw!#REF!,Month!$A46),IF($C46="Provider",SUMIFS(Raw!$H:$H,Raw!$A:$A,$B$4,Raw!$G:$G,Month!AC$5,Raw!$C:$C,Month!$A46),SUMIFS(Raw!$H:$H,Raw!$A:$A,$B$4,Raw!$G:$G,Month!AC$5,Raw!$E:$E,Month!$A46))))</f>
        <v>449</v>
      </c>
      <c r="AD46" s="58">
        <f>IF($B46="","",IF($C46="Region",SUMIFS(Raw!$H:$H,Raw!$A:$A,$B$4,Raw!$G:$G,Month!AD$5,Raw!#REF!,Month!$A46),IF($C46="Provider",SUMIFS(Raw!$H:$H,Raw!$A:$A,$B$4,Raw!$G:$G,Month!AD$5,Raw!$C:$C,Month!$A46),SUMIFS(Raw!$H:$H,Raw!$A:$A,$B$4,Raw!$G:$G,Month!AD$5,Raw!$E:$E,Month!$A46))))</f>
        <v>0</v>
      </c>
      <c r="AE46" s="58">
        <f>IF($B46="","",IF($C46="Region",SUMIFS(Raw!$H:$H,Raw!$A:$A,$B$4,Raw!$G:$G,Month!AE$5,Raw!#REF!,Month!$A46),IF($C46="Provider",SUMIFS(Raw!$H:$H,Raw!$A:$A,$B$4,Raw!$G:$G,Month!AE$5,Raw!$C:$C,Month!$A46),SUMIFS(Raw!$H:$H,Raw!$A:$A,$B$4,Raw!$G:$G,Month!AE$5,Raw!$E:$E,Month!$A46))))</f>
        <v>7960</v>
      </c>
      <c r="AF46" s="58">
        <f>IF($B46="","",IF($C46="Region",SUMIFS(Raw!$H:$H,Raw!$A:$A,$B$4,Raw!$G:$G,Month!AF$5,Raw!#REF!,Month!$A46),IF($C46="Provider",SUMIFS(Raw!$H:$H,Raw!$A:$A,$B$4,Raw!$G:$G,Month!AF$5,Raw!$C:$C,Month!$A46),SUMIFS(Raw!$H:$H,Raw!$A:$A,$B$4,Raw!$G:$G,Month!AF$5,Raw!$E:$E,Month!$A46))))</f>
        <v>0</v>
      </c>
      <c r="AG46" s="58">
        <f>IF($B46="","",IF($C46="Region",SUMIFS(Raw!$H:$H,Raw!$A:$A,$B$4,Raw!$G:$G,Month!AG$5,Raw!#REF!,Month!$A46),IF($C46="Provider",SUMIFS(Raw!$H:$H,Raw!$A:$A,$B$4,Raw!$G:$G,Month!AG$5,Raw!$C:$C,Month!$A46),SUMIFS(Raw!$H:$H,Raw!$A:$A,$B$4,Raw!$G:$G,Month!AG$5,Raw!$E:$E,Month!$A46))))</f>
        <v>313</v>
      </c>
      <c r="AH46" s="58">
        <f>IF($B46="","",IF($C46="Region",SUMIFS(Raw!$H:$H,Raw!$A:$A,$B$4,Raw!$G:$G,Month!AH$5,Raw!#REF!,Month!$A46),IF($C46="Provider",SUMIFS(Raw!$H:$H,Raw!$A:$A,$B$4,Raw!$G:$G,Month!AH$5,Raw!$C:$C,Month!$A46),SUMIFS(Raw!$H:$H,Raw!$A:$A,$B$4,Raw!$G:$G,Month!AH$5,Raw!$E:$E,Month!$A46))))</f>
        <v>411</v>
      </c>
      <c r="AI46" s="58">
        <f>IF($B46="","",IF($C46="Region",SUMIFS(Raw!$H:$H,Raw!$A:$A,$B$4,Raw!$G:$G,Month!AI$5,Raw!#REF!,Month!$A46),IF($C46="Provider",SUMIFS(Raw!$H:$H,Raw!$A:$A,$B$4,Raw!$G:$G,Month!AI$5,Raw!$C:$C,Month!$A46),SUMIFS(Raw!$H:$H,Raw!$A:$A,$B$4,Raw!$G:$G,Month!AI$5,Raw!$E:$E,Month!$A46))))</f>
        <v>15</v>
      </c>
      <c r="AJ46" s="58">
        <f>IF($B46="","",IF($C46="Region",SUMIFS(Raw!$H:$H,Raw!$A:$A,$B$4,Raw!$G:$G,Month!AJ$5,Raw!#REF!,Month!$A46),IF($C46="Provider",SUMIFS(Raw!$H:$H,Raw!$A:$A,$B$4,Raw!$G:$G,Month!AJ$5,Raw!$C:$C,Month!$A46),SUMIFS(Raw!$H:$H,Raw!$A:$A,$B$4,Raw!$G:$G,Month!AJ$5,Raw!$E:$E,Month!$A46))))</f>
        <v>974</v>
      </c>
      <c r="AK46" s="58">
        <f>IF($B46="","",IF($C46="Region",SUMIFS(Raw!$H:$H,Raw!$A:$A,$B$4,Raw!$G:$G,Month!AK$5,Raw!#REF!,Month!$A46),IF($C46="Provider",SUMIFS(Raw!$H:$H,Raw!$A:$A,$B$4,Raw!$G:$G,Month!AK$5,Raw!$C:$C,Month!$A46),SUMIFS(Raw!$H:$H,Raw!$A:$A,$B$4,Raw!$G:$G,Month!AK$5,Raw!$E:$E,Month!$A46))))</f>
        <v>676</v>
      </c>
      <c r="AL46" s="58">
        <f>IF($B46="","",IF($C46="Region",SUMIFS(Raw!$H:$H,Raw!$A:$A,$B$4,Raw!$G:$G,Month!AL$5,Raw!#REF!,Month!$A46),IF($C46="Provider",SUMIFS(Raw!$H:$H,Raw!$A:$A,$B$4,Raw!$G:$G,Month!AL$5,Raw!$C:$C,Month!$A46),SUMIFS(Raw!$H:$H,Raw!$A:$A,$B$4,Raw!$G:$G,Month!AL$5,Raw!$E:$E,Month!$A46))))</f>
        <v>0</v>
      </c>
      <c r="AM46" s="58">
        <f>IF($B46="","",IF($C46="Region",SUMIFS(Raw!$H:$H,Raw!$A:$A,$B$4,Raw!$G:$G,Month!AM$5,Raw!#REF!,Month!$A46),IF($C46="Provider",SUMIFS(Raw!$H:$H,Raw!$A:$A,$B$4,Raw!$G:$G,Month!AM$5,Raw!$C:$C,Month!$A46),SUMIFS(Raw!$H:$H,Raw!$A:$A,$B$4,Raw!$G:$G,Month!AM$5,Raw!$E:$E,Month!$A46))))</f>
        <v>5958</v>
      </c>
      <c r="AN46" s="58">
        <f>IF($B46="","",IF($C46="Region",SUMIFS(Raw!$H:$H,Raw!$A:$A,$B$4,Raw!$G:$G,Month!AN$5,Raw!#REF!,Month!$A46),IF($C46="Provider",SUMIFS(Raw!$H:$H,Raw!$A:$A,$B$4,Raw!$G:$G,Month!AN$5,Raw!$C:$C,Month!$A46),SUMIFS(Raw!$H:$H,Raw!$A:$A,$B$4,Raw!$G:$G,Month!AN$5,Raw!$E:$E,Month!$A46))))</f>
        <v>3061</v>
      </c>
      <c r="AO46" s="58">
        <f>IF($B46="","",IF($C46="Region",SUMIFS(Raw!$H:$H,Raw!$A:$A,$B$4,Raw!$G:$G,Month!AO$5,Raw!#REF!,Month!$A46),IF($C46="Provider",SUMIFS(Raw!$H:$H,Raw!$A:$A,$B$4,Raw!$G:$G,Month!AO$5,Raw!$C:$C,Month!$A46),SUMIFS(Raw!$H:$H,Raw!$A:$A,$B$4,Raw!$G:$G,Month!AO$5,Raw!$E:$E,Month!$A46))))</f>
        <v>311</v>
      </c>
      <c r="AP46" s="58">
        <f>IF($B46="","",IF($C46="Region",SUMIFS(Raw!$H:$H,Raw!$A:$A,$B$4,Raw!$G:$G,Month!AP$5,Raw!#REF!,Month!$A46),IF($C46="Provider",SUMIFS(Raw!$H:$H,Raw!$A:$A,$B$4,Raw!$G:$G,Month!AP$5,Raw!$C:$C,Month!$A46),SUMIFS(Raw!$H:$H,Raw!$A:$A,$B$4,Raw!$G:$G,Month!AP$5,Raw!$E:$E,Month!$A46))))</f>
        <v>12</v>
      </c>
      <c r="AQ46" s="58">
        <f>IF($B46="","",IF($C46="Region",SUMIFS(Raw!$H:$H,Raw!$A:$A,$B$4,Raw!$G:$G,Month!AQ$5,Raw!#REF!,Month!$A46),IF($C46="Provider",SUMIFS(Raw!$H:$H,Raw!$A:$A,$B$4,Raw!$G:$G,Month!AQ$5,Raw!$C:$C,Month!$A46),SUMIFS(Raw!$H:$H,Raw!$A:$A,$B$4,Raw!$G:$G,Month!AQ$5,Raw!$E:$E,Month!$A46))))</f>
        <v>491</v>
      </c>
      <c r="AR46" s="58">
        <f>IF($B46="","",IF($C46="Region",SUMIFS(Raw!$H:$H,Raw!$A:$A,$B$4,Raw!$G:$G,Month!AR$5,Raw!#REF!,Month!$A46),IF($C46="Provider",SUMIFS(Raw!$H:$H,Raw!$A:$A,$B$4,Raw!$G:$G,Month!AR$5,Raw!$C:$C,Month!$A46),SUMIFS(Raw!$H:$H,Raw!$A:$A,$B$4,Raw!$G:$G,Month!AR$5,Raw!$E:$E,Month!$A46))))</f>
        <v>192</v>
      </c>
      <c r="AS46" s="58">
        <f>IF($B46="","",IF($C46="Region",SUMIFS(Raw!$H:$H,Raw!$A:$A,$B$4,Raw!$G:$G,Month!AS$5,Raw!#REF!,Month!$A46),IF($C46="Provider",SUMIFS(Raw!$H:$H,Raw!$A:$A,$B$4,Raw!$G:$G,Month!AS$5,Raw!$C:$C,Month!$A46),SUMIFS(Raw!$H:$H,Raw!$A:$A,$B$4,Raw!$G:$G,Month!AS$5,Raw!$E:$E,Month!$A46))))</f>
        <v>35</v>
      </c>
      <c r="AT46" s="58">
        <f>IF($B46="","",IF($C46="Region",SUMIFS(Raw!$H:$H,Raw!$A:$A,$B$4,Raw!$G:$G,Month!AT$5,Raw!#REF!,Month!$A46),IF($C46="Provider",SUMIFS(Raw!$H:$H,Raw!$A:$A,$B$4,Raw!$G:$G,Month!AT$5,Raw!$C:$C,Month!$A46),SUMIFS(Raw!$H:$H,Raw!$A:$A,$B$4,Raw!$G:$G,Month!AT$5,Raw!$E:$E,Month!$A46))))</f>
        <v>24164</v>
      </c>
      <c r="AU46" s="58">
        <f>IF($B46="","",IF($C46="Region",SUMIFS(Raw!$H:$H,Raw!$A:$A,$B$4,Raw!$G:$G,Month!AU$5,Raw!#REF!,Month!$A46),IF($C46="Provider",SUMIFS(Raw!$H:$H,Raw!$A:$A,$B$4,Raw!$G:$G,Month!AU$5,Raw!$C:$C,Month!$A46),SUMIFS(Raw!$H:$H,Raw!$A:$A,$B$4,Raw!$G:$G,Month!AU$5,Raw!$E:$E,Month!$A46))))</f>
        <v>3395</v>
      </c>
      <c r="AV46" s="58">
        <f>IF($B46="","",IF($C46="Region",SUMIFS(Raw!$H:$H,Raw!$A:$A,$B$4,Raw!$G:$G,Month!AV$5,Raw!#REF!,Month!$A46),IF($C46="Provider",SUMIFS(Raw!$H:$H,Raw!$A:$A,$B$4,Raw!$G:$G,Month!AV$5,Raw!$C:$C,Month!$A46),SUMIFS(Raw!$H:$H,Raw!$A:$A,$B$4,Raw!$G:$G,Month!AV$5,Raw!$E:$E,Month!$A46))))</f>
        <v>2636</v>
      </c>
      <c r="AW46" s="58">
        <f>IF($B46="","",IF($C46="Region",SUMIFS(Raw!$H:$H,Raw!$A:$A,$B$4,Raw!$G:$G,Month!AW$5,Raw!#REF!,Month!$A46),IF($C46="Provider",SUMIFS(Raw!$H:$H,Raw!$A:$A,$B$4,Raw!$G:$G,Month!AW$5,Raw!$C:$C,Month!$A46),SUMIFS(Raw!$H:$H,Raw!$A:$A,$B$4,Raw!$G:$G,Month!AW$5,Raw!$E:$E,Month!$A46))))</f>
        <v>2071</v>
      </c>
      <c r="AX46" s="58">
        <f>IF($B46="","",IF($C46="Region",SUMIFS(Raw!$H:$H,Raw!$A:$A,$B$4,Raw!$G:$G,Month!AX$5,Raw!#REF!,Month!$A46),IF($C46="Provider",SUMIFS(Raw!$H:$H,Raw!$A:$A,$B$4,Raw!$G:$G,Month!AX$5,Raw!$C:$C,Month!$A46),SUMIFS(Raw!$H:$H,Raw!$A:$A,$B$4,Raw!$G:$G,Month!AX$5,Raw!$E:$E,Month!$A46))))</f>
        <v>2</v>
      </c>
      <c r="AY46" s="58">
        <f>IF($B46="","",IF($C46="Region",SUMIFS(Raw!$H:$H,Raw!$A:$A,$B$4,Raw!$G:$G,Month!AY$5,Raw!#REF!,Month!$A46),IF($C46="Provider",SUMIFS(Raw!$H:$H,Raw!$A:$A,$B$4,Raw!$G:$G,Month!AY$5,Raw!$C:$C,Month!$A46),SUMIFS(Raw!$H:$H,Raw!$A:$A,$B$4,Raw!$G:$G,Month!AY$5,Raw!$E:$E,Month!$A46))))</f>
        <v>6943</v>
      </c>
      <c r="AZ46" s="58">
        <f>IF($B46="","",IF($C46="Region",SUMIFS(Raw!$H:$H,Raw!$A:$A,$B$4,Raw!$G:$G,Month!AZ$5,Raw!#REF!,Month!$A46),IF($C46="Provider",SUMIFS(Raw!$H:$H,Raw!$A:$A,$B$4,Raw!$G:$G,Month!AZ$5,Raw!$C:$C,Month!$A46),SUMIFS(Raw!$H:$H,Raw!$A:$A,$B$4,Raw!$G:$G,Month!AZ$5,Raw!$E:$E,Month!$A46))))</f>
        <v>30</v>
      </c>
      <c r="BA46" s="58">
        <f>IF($B46="","",IF($C46="Region",SUMIFS(Raw!$H:$H,Raw!$A:$A,$B$4,Raw!$G:$G,Month!BA$5,Raw!#REF!,Month!$A46),IF($C46="Provider",SUMIFS(Raw!$H:$H,Raw!$A:$A,$B$4,Raw!$G:$G,Month!BA$5,Raw!$C:$C,Month!$A46),SUMIFS(Raw!$H:$H,Raw!$A:$A,$B$4,Raw!$G:$G,Month!BA$5,Raw!$E:$E,Month!$A46))))</f>
        <v>3737</v>
      </c>
      <c r="BB46" s="58">
        <f>IF($B46="","",IF($C46="Region",SUMIFS(Raw!$H:$H,Raw!$A:$A,$B$4,Raw!$G:$G,Month!BB$5,Raw!#REF!,Month!$A46),IF($C46="Provider",SUMIFS(Raw!$H:$H,Raw!$A:$A,$B$4,Raw!$G:$G,Month!BB$5,Raw!$C:$C,Month!$A46),SUMIFS(Raw!$H:$H,Raw!$A:$A,$B$4,Raw!$G:$G,Month!BB$5,Raw!$E:$E,Month!$A46))))</f>
        <v>160</v>
      </c>
      <c r="BC46" s="58">
        <f>IF($B46="","",IF($C46="Region",SUMIFS(Raw!$H:$H,Raw!$A:$A,$B$4,Raw!$G:$G,Month!BC$5,Raw!#REF!,Month!$A46),IF($C46="Provider",SUMIFS(Raw!$H:$H,Raw!$A:$A,$B$4,Raw!$G:$G,Month!BC$5,Raw!$C:$C,Month!$A46),SUMIFS(Raw!$H:$H,Raw!$A:$A,$B$4,Raw!$G:$G,Month!BC$5,Raw!$E:$E,Month!$A46))))</f>
        <v>1305</v>
      </c>
      <c r="BD46" s="58">
        <f>IF($B46="","",IF($C46="Region",SUMIFS(Raw!$H:$H,Raw!$A:$A,$B$4,Raw!$G:$G,Month!BD$5,Raw!#REF!,Month!$A46),IF($C46="Provider",SUMIFS(Raw!$H:$H,Raw!$A:$A,$B$4,Raw!$G:$G,Month!BD$5,Raw!$C:$C,Month!$A46),SUMIFS(Raw!$H:$H,Raw!$A:$A,$B$4,Raw!$G:$G,Month!BD$5,Raw!$E:$E,Month!$A46))))</f>
        <v>81</v>
      </c>
      <c r="BE46" s="58">
        <f>IF($B46="","",IF($C46="Region",SUMIFS(Raw!$H:$H,Raw!$A:$A,$B$4,Raw!$G:$G,Month!BE$5,Raw!#REF!,Month!$A46),IF($C46="Provider",SUMIFS(Raw!$H:$H,Raw!$A:$A,$B$4,Raw!$G:$G,Month!BE$5,Raw!$C:$C,Month!$A46),SUMIFS(Raw!$H:$H,Raw!$A:$A,$B$4,Raw!$G:$G,Month!BE$5,Raw!$E:$E,Month!$A46))))</f>
        <v>743</v>
      </c>
      <c r="BF46" s="58">
        <f>IF($B46="","",IF($C46="Region",SUMIFS(Raw!$H:$H,Raw!$A:$A,$B$4,Raw!$G:$G,Month!BF$5,Raw!#REF!,Month!$A46),IF($C46="Provider",SUMIFS(Raw!$H:$H,Raw!$A:$A,$B$4,Raw!$G:$G,Month!BF$5,Raw!$C:$C,Month!$A46),SUMIFS(Raw!$H:$H,Raw!$A:$A,$B$4,Raw!$G:$G,Month!BF$5,Raw!$E:$E,Month!$A46))))</f>
        <v>345</v>
      </c>
      <c r="BG46" s="58">
        <f>IF($B46="","",IF($C46="Region",SUMIFS(Raw!$H:$H,Raw!$A:$A,$B$4,Raw!$G:$G,Month!BG$5,Raw!#REF!,Month!$A46),IF($C46="Provider",SUMIFS(Raw!$H:$H,Raw!$A:$A,$B$4,Raw!$G:$G,Month!BG$5,Raw!$C:$C,Month!$A46),SUMIFS(Raw!$H:$H,Raw!$A:$A,$B$4,Raw!$G:$G,Month!BG$5,Raw!$E:$E,Month!$A46))))</f>
        <v>1397</v>
      </c>
      <c r="BH46" s="58">
        <f>IF($B46="","",IF($C46="Region",SUMIFS(Raw!$H:$H,Raw!$A:$A,$B$4,Raw!$G:$G,Month!BH$5,Raw!#REF!,Month!$A46),IF($C46="Provider",SUMIFS(Raw!$H:$H,Raw!$A:$A,$B$4,Raw!$G:$G,Month!BH$5,Raw!$C:$C,Month!$A46),SUMIFS(Raw!$H:$H,Raw!$A:$A,$B$4,Raw!$G:$G,Month!BH$5,Raw!$E:$E,Month!$A46))))</f>
        <v>939</v>
      </c>
      <c r="BI46" s="58">
        <f>IF($B46="","",IF($C46="Region",SUMIFS(Raw!$H:$H,Raw!$A:$A,$B$4,Raw!$G:$G,Month!BI$5,Raw!#REF!,Month!$A46),IF($C46="Provider",SUMIFS(Raw!$H:$H,Raw!$A:$A,$B$4,Raw!$G:$G,Month!BI$5,Raw!$C:$C,Month!$A46),SUMIFS(Raw!$H:$H,Raw!$A:$A,$B$4,Raw!$G:$G,Month!BI$5,Raw!$E:$E,Month!$A46))))</f>
        <v>3390</v>
      </c>
      <c r="BJ46" s="58">
        <f>IF($B46="","",IF($C46="Region",SUMIFS(Raw!$H:$H,Raw!$A:$A,$B$4,Raw!$G:$G,Month!BJ$5,Raw!#REF!,Month!$A46),IF($C46="Provider",SUMIFS(Raw!$H:$H,Raw!$A:$A,$B$4,Raw!$G:$G,Month!BJ$5,Raw!$C:$C,Month!$A46),SUMIFS(Raw!$H:$H,Raw!$A:$A,$B$4,Raw!$G:$G,Month!BJ$5,Raw!$E:$E,Month!$A46))))</f>
        <v>2572</v>
      </c>
      <c r="BK46" s="58">
        <f>IF($B46="","",IF($C46="Region",SUMIFS(Raw!$H:$H,Raw!$A:$A,$B$4,Raw!$G:$G,Month!BK$5,Raw!#REF!,Month!$A46),IF($C46="Provider",SUMIFS(Raw!$H:$H,Raw!$A:$A,$B$4,Raw!$G:$G,Month!BK$5,Raw!$C:$C,Month!$A46),SUMIFS(Raw!$H:$H,Raw!$A:$A,$B$4,Raw!$G:$G,Month!BK$5,Raw!$E:$E,Month!$A46))))</f>
        <v>2458</v>
      </c>
      <c r="BL46" s="58">
        <f>IF($B46="","",IF($C46="Region",SUMIFS(Raw!$H:$H,Raw!$A:$A,$B$4,Raw!$G:$G,Month!BL$5,Raw!#REF!,Month!$A46),IF($C46="Provider",SUMIFS(Raw!$H:$H,Raw!$A:$A,$B$4,Raw!$G:$G,Month!BL$5,Raw!$C:$C,Month!$A46),SUMIFS(Raw!$H:$H,Raw!$A:$A,$B$4,Raw!$G:$G,Month!BL$5,Raw!$E:$E,Month!$A46))))</f>
        <v>2338</v>
      </c>
      <c r="BM46" s="58">
        <f>IF($B46="","",IF($C46="Region",SUMIFS(Raw!$H:$H,Raw!$A:$A,$B$4,Raw!$G:$G,Month!BM$5,Raw!#REF!,Month!$A46),IF($C46="Provider",SUMIFS(Raw!$H:$H,Raw!$A:$A,$B$4,Raw!$G:$G,Month!BM$5,Raw!$C:$C,Month!$A46),SUMIFS(Raw!$H:$H,Raw!$A:$A,$B$4,Raw!$G:$G,Month!BM$5,Raw!$E:$E,Month!$A46))))</f>
        <v>42</v>
      </c>
      <c r="BN46" s="58">
        <f>IF($B46="","",IF($C46="Region",SUMIFS(Raw!$H:$H,Raw!$A:$A,$B$4,Raw!$G:$G,Month!BN$5,Raw!#REF!,Month!$A46),IF($C46="Provider",SUMIFS(Raw!$H:$H,Raw!$A:$A,$B$4,Raw!$G:$G,Month!BN$5,Raw!$C:$C,Month!$A46),SUMIFS(Raw!$H:$H,Raw!$A:$A,$B$4,Raw!$G:$G,Month!BN$5,Raw!$E:$E,Month!$A46))))</f>
        <v>126</v>
      </c>
      <c r="BO46" s="58">
        <f>IF($B46="","",IF($C46="Region",SUMIFS(Raw!$H:$H,Raw!$A:$A,$B$4,Raw!$G:$G,Month!BO$5,Raw!#REF!,Month!$A46),IF($C46="Provider",SUMIFS(Raw!$H:$H,Raw!$A:$A,$B$4,Raw!$G:$G,Month!BO$5,Raw!$C:$C,Month!$A46),SUMIFS(Raw!$H:$H,Raw!$A:$A,$B$4,Raw!$G:$G,Month!BO$5,Raw!$E:$E,Month!$A46))))</f>
        <v>1193</v>
      </c>
      <c r="BP46" s="58">
        <f>IF($B46="","",IF($C46="Region",SUMIFS(Raw!$H:$H,Raw!$A:$A,$B$4,Raw!$G:$G,Month!BP$5,Raw!#REF!,Month!$A46),IF($C46="Provider",SUMIFS(Raw!$H:$H,Raw!$A:$A,$B$4,Raw!$G:$G,Month!BP$5,Raw!$C:$C,Month!$A46),SUMIFS(Raw!$H:$H,Raw!$A:$A,$B$4,Raw!$G:$G,Month!BP$5,Raw!$E:$E,Month!$A46))))</f>
        <v>2903253</v>
      </c>
      <c r="BQ46" s="58">
        <f>IF($B46="","",IF($C46="Region",SUMIFS(Raw!$H:$H,Raw!$A:$A,$B$4,Raw!$G:$G,Month!BQ$5,Raw!#REF!,Month!$A46),IF($C46="Provider",SUMIFS(Raw!$H:$H,Raw!$A:$A,$B$4,Raw!$G:$G,Month!BQ$5,Raw!$C:$C,Month!$A46),SUMIFS(Raw!$H:$H,Raw!$A:$A,$B$4,Raw!$G:$G,Month!BQ$5,Raw!$E:$E,Month!$A46))))</f>
        <v>1785</v>
      </c>
      <c r="BR46" s="58">
        <f>IF($B46="","",IF($C46="Region",SUMIFS(Raw!$H:$H,Raw!$A:$A,$B$4,Raw!$G:$G,Month!BR$5,Raw!#REF!,Month!$A46),IF($C46="Provider",SUMIFS(Raw!$H:$H,Raw!$A:$A,$B$4,Raw!$G:$G,Month!BR$5,Raw!$C:$C,Month!$A46),SUMIFS(Raw!$H:$H,Raw!$A:$A,$B$4,Raw!$G:$G,Month!BR$5,Raw!$E:$E,Month!$A46))))</f>
        <v>1343</v>
      </c>
      <c r="BS46" s="58">
        <f>IF($B46="","",IF($C46="Region",SUMIFS(Raw!$H:$H,Raw!$A:$A,$B$4,Raw!$G:$G,Month!BS$5,Raw!#REF!,Month!$A46),IF($C46="Provider",SUMIFS(Raw!$H:$H,Raw!$A:$A,$B$4,Raw!$G:$G,Month!BS$5,Raw!$C:$C,Month!$A46),SUMIFS(Raw!$H:$H,Raw!$A:$A,$B$4,Raw!$G:$G,Month!BS$5,Raw!$E:$E,Month!$A46))))</f>
        <v>717</v>
      </c>
      <c r="BT46" s="58">
        <f>IF($B46="","",IF($C46="Region",SUMIFS(Raw!$H:$H,Raw!$A:$A,$B$4,Raw!$G:$G,Month!BT$5,Raw!#REF!,Month!$A46),IF($C46="Provider",SUMIFS(Raw!$H:$H,Raw!$A:$A,$B$4,Raw!$G:$G,Month!BT$5,Raw!$C:$C,Month!$A46),SUMIFS(Raw!$H:$H,Raw!$A:$A,$B$4,Raw!$G:$G,Month!BT$5,Raw!$E:$E,Month!$A46))))</f>
        <v>626</v>
      </c>
      <c r="BU46" s="58">
        <f>IF($B46="","",IF($C46="Region",SUMIFS(Raw!$H:$H,Raw!$A:$A,$B$4,Raw!$G:$G,Month!BU$5,Raw!#REF!,Month!$A46),IF($C46="Provider",SUMIFS(Raw!$H:$H,Raw!$A:$A,$B$4,Raw!$G:$G,Month!BU$5,Raw!$C:$C,Month!$A46),SUMIFS(Raw!$H:$H,Raw!$A:$A,$B$4,Raw!$G:$G,Month!BU$5,Raw!$E:$E,Month!$A46))))</f>
        <v>1179659</v>
      </c>
      <c r="BV46" s="58">
        <f>IF($B46="","",IF($C46="Region",SUMIFS(Raw!$H:$H,Raw!$A:$A,$B$4,Raw!$G:$G,Month!BV$5,Raw!#REF!,Month!$A46),IF($C46="Provider",SUMIFS(Raw!$H:$H,Raw!$A:$A,$B$4,Raw!$G:$G,Month!BV$5,Raw!$C:$C,Month!$A46),SUMIFS(Raw!$H:$H,Raw!$A:$A,$B$4,Raw!$G:$G,Month!BV$5,Raw!$E:$E,Month!$A46))))</f>
        <v>568</v>
      </c>
      <c r="BW46" s="58">
        <f>IF($B46="","",IF($C46="Region",SUMIFS(Raw!$H:$H,Raw!$A:$A,$B$4,Raw!$G:$G,Month!BW$5,Raw!#REF!,Month!$A46),IF($C46="Provider",SUMIFS(Raw!$H:$H,Raw!$A:$A,$B$4,Raw!$G:$G,Month!BW$5,Raw!$C:$C,Month!$A46),SUMIFS(Raw!$H:$H,Raw!$A:$A,$B$4,Raw!$G:$G,Month!BW$5,Raw!$E:$E,Month!$A46))))</f>
        <v>16692</v>
      </c>
      <c r="BX46" s="58">
        <f>IF($B46="","",IF($C46="Region",SUMIFS(Raw!$H:$H,Raw!$A:$A,$B$4,Raw!$G:$G,Month!BX$5,Raw!#REF!,Month!$A46),IF($C46="Provider",SUMIFS(Raw!$H:$H,Raw!$A:$A,$B$4,Raw!$G:$G,Month!BX$5,Raw!$C:$C,Month!$A46),SUMIFS(Raw!$H:$H,Raw!$A:$A,$B$4,Raw!$G:$G,Month!BX$5,Raw!$E:$E,Month!$A46))))</f>
        <v>3</v>
      </c>
      <c r="BY46" s="58">
        <f>IF($B46="","",IF($C46="Region",SUMIFS(Raw!$H:$H,Raw!$A:$A,$B$4,Raw!$G:$G,Month!BY$5,Raw!#REF!,Month!$A46),IF($C46="Provider",SUMIFS(Raw!$H:$H,Raw!$A:$A,$B$4,Raw!$G:$G,Month!BY$5,Raw!$C:$C,Month!$A46),SUMIFS(Raw!$H:$H,Raw!$A:$A,$B$4,Raw!$G:$G,Month!BY$5,Raw!$E:$E,Month!$A46))))</f>
        <v>10563</v>
      </c>
      <c r="BZ46" s="58">
        <f>IF($B46="","",IF($C46="Region",SUMIFS(Raw!$H:$H,Raw!$A:$A,$B$4,Raw!$G:$G,Month!BZ$5,Raw!#REF!,Month!$A46),IF($C46="Provider",SUMIFS(Raw!$H:$H,Raw!$A:$A,$B$4,Raw!$G:$G,Month!BZ$5,Raw!$C:$C,Month!$A46),SUMIFS(Raw!$H:$H,Raw!$A:$A,$B$4,Raw!$G:$G,Month!BZ$5,Raw!$E:$E,Month!$A46))))</f>
        <v>2983</v>
      </c>
      <c r="CA46" s="58">
        <f>IF($B46="","",IF($C46="Region",SUMIFS(Raw!$H:$H,Raw!$A:$A,$B$4,Raw!$G:$G,Month!CA$5,Raw!#REF!,Month!$A46),IF($C46="Provider",SUMIFS(Raw!$H:$H,Raw!$A:$A,$B$4,Raw!$G:$G,Month!CA$5,Raw!$C:$C,Month!$A46),SUMIFS(Raw!$H:$H,Raw!$A:$A,$B$4,Raw!$G:$G,Month!CA$5,Raw!$E:$E,Month!$A46))))</f>
        <v>3327</v>
      </c>
      <c r="CB46" s="58">
        <f>IF($B46="","",IF($C46="Region",SUMIFS(Raw!$H:$H,Raw!$A:$A,$B$4,Raw!$G:$G,Month!CB$5,Raw!#REF!,Month!$A46),IF($C46="Provider",SUMIFS(Raw!$H:$H,Raw!$A:$A,$B$4,Raw!$G:$G,Month!CB$5,Raw!$C:$C,Month!$A46),SUMIFS(Raw!$H:$H,Raw!$A:$A,$B$4,Raw!$G:$G,Month!CB$5,Raw!$E:$E,Month!$A46))))</f>
        <v>1152</v>
      </c>
      <c r="CC46" s="58">
        <f>IF($B46="","",IF($C46="Region",SUMIFS(Raw!$H:$H,Raw!$A:$A,$B$4,Raw!$G:$G,Month!CC$5,Raw!#REF!,Month!$A46),IF($C46="Provider",SUMIFS(Raw!$H:$H,Raw!$A:$A,$B$4,Raw!$G:$G,Month!CC$5,Raw!$C:$C,Month!$A46),SUMIFS(Raw!$H:$H,Raw!$A:$A,$B$4,Raw!$G:$G,Month!CC$5,Raw!$E:$E,Month!$A46))))</f>
        <v>6431</v>
      </c>
      <c r="CD46" s="58">
        <f>IF($B46="","",IF($C46="Region",SUMIFS(Raw!$H:$H,Raw!$A:$A,$B$4,Raw!$G:$G,Month!CD$5,Raw!#REF!,Month!$A46),IF($C46="Provider",SUMIFS(Raw!$H:$H,Raw!$A:$A,$B$4,Raw!$G:$G,Month!CD$5,Raw!$C:$C,Month!$A46),SUMIFS(Raw!$H:$H,Raw!$A:$A,$B$4,Raw!$G:$G,Month!CD$5,Raw!$E:$E,Month!$A46))))</f>
        <v>311</v>
      </c>
      <c r="CE46" s="58">
        <f>IF($B46="","",IF($C46="Region",SUMIFS(Raw!$H:$H,Raw!$A:$A,$B$4,Raw!$G:$G,Month!CE$5,Raw!#REF!,Month!$A46),IF($C46="Provider",SUMIFS(Raw!$H:$H,Raw!$A:$A,$B$4,Raw!$G:$G,Month!CE$5,Raw!$C:$C,Month!$A46),SUMIFS(Raw!$H:$H,Raw!$A:$A,$B$4,Raw!$G:$G,Month!CE$5,Raw!$E:$E,Month!$A46))))</f>
        <v>64</v>
      </c>
      <c r="CF46" s="58">
        <f>IF($B46="","",IF($C46="Region",SUMIFS(Raw!$H:$H,Raw!$A:$A,$B$4,Raw!$G:$G,Month!CF$5,Raw!#REF!,Month!$A46),IF($C46="Provider",SUMIFS(Raw!$H:$H,Raw!$A:$A,$B$4,Raw!$G:$G,Month!CF$5,Raw!$C:$C,Month!$A46),SUMIFS(Raw!$H:$H,Raw!$A:$A,$B$4,Raw!$G:$G,Month!CF$5,Raw!$E:$E,Month!$A46))))</f>
        <v>23</v>
      </c>
      <c r="CG46" s="58">
        <f>IF($B46="","",IF($C46="Region",SUMIFS(Raw!$H:$H,Raw!$A:$A,$B$4,Raw!$G:$G,Month!CG$5,Raw!#REF!,Month!$A46),IF($C46="Provider",SUMIFS(Raw!$H:$H,Raw!$A:$A,$B$4,Raw!$G:$G,Month!CG$5,Raw!$C:$C,Month!$A46),SUMIFS(Raw!$H:$H,Raw!$A:$A,$B$4,Raw!$G:$G,Month!CG$5,Raw!$E:$E,Month!$A46))))</f>
        <v>2071</v>
      </c>
      <c r="CH46" s="58">
        <f>IF($B46="","",IF($C46="Region",SUMIFS(Raw!$H:$H,Raw!$A:$A,$B$4,Raw!$G:$G,Month!CH$5,Raw!#REF!,Month!$A46),IF($C46="Provider",SUMIFS(Raw!$H:$H,Raw!$A:$A,$B$4,Raw!$G:$G,Month!CH$5,Raw!$C:$C,Month!$A46),SUMIFS(Raw!$H:$H,Raw!$A:$A,$B$4,Raw!$G:$G,Month!CH$5,Raw!$E:$E,Month!$A46))))</f>
        <v>1487</v>
      </c>
      <c r="CI46" s="58">
        <f>IF($B46="","",IF($C46="Region",SUMIFS(Raw!$H:$H,Raw!$A:$A,$B$4,Raw!$G:$G,Month!CI$5,Raw!#REF!,Month!$A46),IF($C46="Provider",SUMIFS(Raw!$H:$H,Raw!$A:$A,$B$4,Raw!$G:$G,Month!CI$5,Raw!$C:$C,Month!$A46),SUMIFS(Raw!$H:$H,Raw!$A:$A,$B$4,Raw!$G:$G,Month!CI$5,Raw!$E:$E,Month!$A46))))</f>
        <v>2</v>
      </c>
      <c r="CJ46" s="58">
        <f>IF($B46="","",IF($C46="Region",SUMIFS(Raw!$H:$H,Raw!$A:$A,$B$4,Raw!$G:$G,Month!CJ$5,Raw!#REF!,Month!$A46),IF($C46="Provider",SUMIFS(Raw!$H:$H,Raw!$A:$A,$B$4,Raw!$G:$G,Month!CJ$5,Raw!$C:$C,Month!$A46),SUMIFS(Raw!$H:$H,Raw!$A:$A,$B$4,Raw!$G:$G,Month!CJ$5,Raw!$E:$E,Month!$A46))))</f>
        <v>0</v>
      </c>
      <c r="CK46" s="58">
        <f>IF($B46="","",IF($C46="Region",SUMIFS(Raw!$H:$H,Raw!$A:$A,$B$4,Raw!$G:$G,Month!CK$5,Raw!#REF!,Month!$A46),IF($C46="Provider",SUMIFS(Raw!$H:$H,Raw!$A:$A,$B$4,Raw!$G:$G,Month!CK$5,Raw!$C:$C,Month!$A46),SUMIFS(Raw!$H:$H,Raw!$A:$A,$B$4,Raw!$G:$G,Month!CK$5,Raw!$E:$E,Month!$A46))))</f>
        <v>0</v>
      </c>
      <c r="CL46" s="58">
        <f>IF($B46="","",IF($C46="Region",SUMIFS(Raw!$H:$H,Raw!$A:$A,$B$4,Raw!$G:$G,Month!CL$5,Raw!#REF!,Month!$A46),IF($C46="Provider",SUMIFS(Raw!$H:$H,Raw!$A:$A,$B$4,Raw!$G:$G,Month!CL$5,Raw!$C:$C,Month!$A46),SUMIFS(Raw!$H:$H,Raw!$A:$A,$B$4,Raw!$G:$G,Month!CL$5,Raw!$E:$E,Month!$A46))))</f>
        <v>0</v>
      </c>
      <c r="CM46" s="58">
        <f>IF($B46="","",IF($C46="Region",SUMIFS(Raw!$H:$H,Raw!$A:$A,$B$4,Raw!$G:$G,Month!CM$5,Raw!#REF!,Month!$A46),IF($C46="Provider",SUMIFS(Raw!$H:$H,Raw!$A:$A,$B$4,Raw!$G:$G,Month!CM$5,Raw!$C:$C,Month!$A46),SUMIFS(Raw!$H:$H,Raw!$A:$A,$B$4,Raw!$G:$G,Month!CM$5,Raw!$E:$E,Month!$A46))))</f>
        <v>10</v>
      </c>
      <c r="CN46" s="58">
        <f>IF($B46="","",IF($C46="Region",SUMIFS(Raw!$H:$H,Raw!$A:$A,$B$4,Raw!$G:$G,Month!CN$5,Raw!#REF!,Month!$A46),IF($C46="Provider",SUMIFS(Raw!$H:$H,Raw!$A:$A,$B$4,Raw!$G:$G,Month!CN$5,Raw!$C:$C,Month!$A46),SUMIFS(Raw!$H:$H,Raw!$A:$A,$B$4,Raw!$G:$G,Month!CN$5,Raw!$E:$E,Month!$A46))))</f>
        <v>31</v>
      </c>
      <c r="CO46" s="58">
        <f>IF($B46="","",IF($C46="Region",SUMIFS(Raw!$H:$H,Raw!$A:$A,$B$4,Raw!$G:$G,Month!CO$5,Raw!#REF!,Month!$A46),IF($C46="Provider",SUMIFS(Raw!$H:$H,Raw!$A:$A,$B$4,Raw!$G:$G,Month!CO$5,Raw!$C:$C,Month!$A46),SUMIFS(Raw!$H:$H,Raw!$A:$A,$B$4,Raw!$G:$G,Month!CO$5,Raw!$E:$E,Month!$A46))))</f>
        <v>0</v>
      </c>
      <c r="CP46" s="58">
        <f>IF($B46="","",IF($C46="Region",SUMIFS(Raw!$H:$H,Raw!$A:$A,$B$4,Raw!$G:$G,Month!CP$5,Raw!#REF!,Month!$A46),IF($C46="Provider",SUMIFS(Raw!$H:$H,Raw!$A:$A,$B$4,Raw!$G:$G,Month!CP$5,Raw!$C:$C,Month!$A46),SUMIFS(Raw!$H:$H,Raw!$A:$A,$B$4,Raw!$G:$G,Month!CP$5,Raw!$E:$E,Month!$A46))))</f>
        <v>0</v>
      </c>
      <c r="CQ46" s="58">
        <f>IF($B46="","",IF($C46="Region",SUMIFS(Raw!$H:$H,Raw!$A:$A,$B$4,Raw!$G:$G,Month!CQ$5,Raw!#REF!,Month!$A46),IF($C46="Provider",SUMIFS(Raw!$H:$H,Raw!$A:$A,$B$4,Raw!$G:$G,Month!CQ$5,Raw!$C:$C,Month!$A46),SUMIFS(Raw!$H:$H,Raw!$A:$A,$B$4,Raw!$G:$G,Month!CQ$5,Raw!$E:$E,Month!$A46))))</f>
        <v>0</v>
      </c>
      <c r="CR46" s="58">
        <f>IF($B46="","",IF($C46="Region",SUMIFS(Raw!$H:$H,Raw!$A:$A,$B$4,Raw!$G:$G,Month!CR$5,Raw!#REF!,Month!$A46),IF($C46="Provider",SUMIFS(Raw!$H:$H,Raw!$A:$A,$B$4,Raw!$G:$G,Month!CR$5,Raw!$C:$C,Month!$A46),SUMIFS(Raw!$H:$H,Raw!$A:$A,$B$4,Raw!$G:$G,Month!CR$5,Raw!$E:$E,Month!$A46))))</f>
        <v>0</v>
      </c>
      <c r="CS46" s="58">
        <f>IF($B46="","",IF($C46="Region",SUMIFS(Raw!$H:$H,Raw!$A:$A,$B$4,Raw!$G:$G,Month!CS$5,Raw!#REF!,Month!$A46),IF($C46="Provider",SUMIFS(Raw!$H:$H,Raw!$A:$A,$B$4,Raw!$G:$G,Month!CS$5,Raw!$C:$C,Month!$A46),SUMIFS(Raw!$H:$H,Raw!$A:$A,$B$4,Raw!$G:$G,Month!CS$5,Raw!$E:$E,Month!$A46))))</f>
        <v>12</v>
      </c>
      <c r="CT46" s="58">
        <f>IF($B46="","",IF($C46="Region",SUMIFS(Raw!$H:$H,Raw!$A:$A,$B$4,Raw!$G:$G,Month!CT$5,Raw!#REF!,Month!$A46),IF($C46="Provider",SUMIFS(Raw!$H:$H,Raw!$A:$A,$B$4,Raw!$G:$G,Month!CT$5,Raw!$C:$C,Month!$A46),SUMIFS(Raw!$H:$H,Raw!$A:$A,$B$4,Raw!$G:$G,Month!CT$5,Raw!$E:$E,Month!$A46))))</f>
        <v>11</v>
      </c>
      <c r="CU46" s="58">
        <f>IF($B46="","",IF($C46="Region",SUMIFS(Raw!$H:$H,Raw!$A:$A,$B$4,Raw!$G:$G,Month!CU$5,Raw!#REF!,Month!$A46),IF($C46="Provider",SUMIFS(Raw!$H:$H,Raw!$A:$A,$B$4,Raw!$G:$G,Month!CU$5,Raw!$C:$C,Month!$A46),SUMIFS(Raw!$H:$H,Raw!$A:$A,$B$4,Raw!$G:$G,Month!CU$5,Raw!$E:$E,Month!$A46))))</f>
        <v>534</v>
      </c>
      <c r="CV46" s="58">
        <f>IF($B46="","",IF($C46="Region",SUMIFS(Raw!$H:$H,Raw!$A:$A,$B$4,Raw!$G:$G,Month!CV$5,Raw!#REF!,Month!$A46),IF($C46="Provider",SUMIFS(Raw!$H:$H,Raw!$A:$A,$B$4,Raw!$G:$G,Month!CV$5,Raw!$C:$C,Month!$A46),SUMIFS(Raw!$H:$H,Raw!$A:$A,$B$4,Raw!$G:$G,Month!CV$5,Raw!$E:$E,Month!$A46))))</f>
        <v>524</v>
      </c>
      <c r="CW46" s="58">
        <f>IF($B46="","",IF($C46="Region",SUMIFS(Raw!$H:$H,Raw!$A:$A,$B$4,Raw!$G:$G,Month!CW$5,Raw!#REF!,Month!$A46),IF($C46="Provider",SUMIFS(Raw!$H:$H,Raw!$A:$A,$B$4,Raw!$G:$G,Month!CW$5,Raw!$C:$C,Month!$A46),SUMIFS(Raw!$H:$H,Raw!$A:$A,$B$4,Raw!$G:$G,Month!CW$5,Raw!$E:$E,Month!$A46))))</f>
        <v>469</v>
      </c>
      <c r="CX46" s="58">
        <f>IF($B46="","",IF($C46="Region",SUMIFS(Raw!$H:$H,Raw!$A:$A,$B$4,Raw!$G:$G,Month!CX$5,Raw!#REF!,Month!$A46),IF($C46="Provider",SUMIFS(Raw!$H:$H,Raw!$A:$A,$B$4,Raw!$G:$G,Month!CX$5,Raw!$C:$C,Month!$A46),SUMIFS(Raw!$H:$H,Raw!$A:$A,$B$4,Raw!$G:$G,Month!CX$5,Raw!$E:$E,Month!$A46))))</f>
        <v>415</v>
      </c>
      <c r="CY46" s="58">
        <f>IF($B46="","",IF($C46="Region",SUMIFS(Raw!$H:$H,Raw!$A:$A,$B$4,Raw!$G:$G,Month!CY$5,Raw!#REF!,Month!$A46),IF($C46="Provider",SUMIFS(Raw!$H:$H,Raw!$A:$A,$B$4,Raw!$G:$G,Month!CY$5,Raw!$C:$C,Month!$A46),SUMIFS(Raw!$H:$H,Raw!$A:$A,$B$4,Raw!$G:$G,Month!CY$5,Raw!$E:$E,Month!$A46))))</f>
        <v>47</v>
      </c>
      <c r="CZ46" s="58">
        <f>IF($B46="","",IF($C46="Region",SUMIFS(Raw!$H:$H,Raw!$A:$A,$B$4,Raw!$G:$G,Month!CZ$5,Raw!#REF!,Month!$A46),IF($C46="Provider",SUMIFS(Raw!$H:$H,Raw!$A:$A,$B$4,Raw!$G:$G,Month!CZ$5,Raw!$C:$C,Month!$A46),SUMIFS(Raw!$H:$H,Raw!$A:$A,$B$4,Raw!$G:$G,Month!CZ$5,Raw!$E:$E,Month!$A46))))</f>
        <v>12</v>
      </c>
      <c r="DA46" s="58">
        <f>IF($B46="","",IF($C46="Region",SUMIFS(Raw!$H:$H,Raw!$A:$A,$B$4,Raw!$G:$G,Month!DA$5,Raw!#REF!,Month!$A46),IF($C46="Provider",SUMIFS(Raw!$H:$H,Raw!$A:$A,$B$4,Raw!$G:$G,Month!DA$5,Raw!$C:$C,Month!$A46),SUMIFS(Raw!$H:$H,Raw!$A:$A,$B$4,Raw!$G:$G,Month!DA$5,Raw!$E:$E,Month!$A46))))</f>
        <v>68</v>
      </c>
      <c r="DB46" s="58">
        <f>IF($B46="","",IF($C46="Region",SUMIFS(Raw!$H:$H,Raw!$A:$A,$B$4,Raw!$G:$G,Month!DB$5,Raw!#REF!,Month!$A46),IF($C46="Provider",SUMIFS(Raw!$H:$H,Raw!$A:$A,$B$4,Raw!$G:$G,Month!DB$5,Raw!$C:$C,Month!$A46),SUMIFS(Raw!$H:$H,Raw!$A:$A,$B$4,Raw!$G:$G,Month!DB$5,Raw!$E:$E,Month!$A46))))</f>
        <v>4</v>
      </c>
      <c r="DC46" s="58">
        <f>IF($B46="","",IF($C46="Region",SUMIFS(Raw!$H:$H,Raw!$A:$A,$B$4,Raw!$G:$G,Month!DC$5,Raw!#REF!,Month!$A46),IF($C46="Provider",SUMIFS(Raw!$H:$H,Raw!$A:$A,$B$4,Raw!$G:$G,Month!DC$5,Raw!$C:$C,Month!$A46),SUMIFS(Raw!$H:$H,Raw!$A:$A,$B$4,Raw!$G:$G,Month!DC$5,Raw!$E:$E,Month!$A46))))</f>
        <v>0</v>
      </c>
      <c r="DD46" s="58">
        <f>IF($B46="","",IF($C46="Region",SUMIFS(Raw!$H:$H,Raw!$A:$A,$B$4,Raw!$G:$G,Month!DD$5,Raw!#REF!,Month!$A46),IF($C46="Provider",SUMIFS(Raw!$H:$H,Raw!$A:$A,$B$4,Raw!$G:$G,Month!DD$5,Raw!$C:$C,Month!$A46),SUMIFS(Raw!$H:$H,Raw!$A:$A,$B$4,Raw!$G:$G,Month!DD$5,Raw!$E:$E,Month!$A46))))</f>
        <v>0</v>
      </c>
      <c r="DE46" s="58">
        <f>IF($B46="","",IF($C46="Region",SUMIFS(Raw!$H:$H,Raw!$A:$A,$B$4,Raw!$G:$G,Month!DE$5,Raw!#REF!,Month!$A46),IF($C46="Provider",SUMIFS(Raw!$H:$H,Raw!$A:$A,$B$4,Raw!$G:$G,Month!DE$5,Raw!$C:$C,Month!$A46),SUMIFS(Raw!$H:$H,Raw!$A:$A,$B$4,Raw!$G:$G,Month!DE$5,Raw!$E:$E,Month!$A46))))</f>
        <v>113</v>
      </c>
      <c r="DF46" s="58">
        <f>IF($B46="","",IF($C46="Region",SUMIFS(Raw!$H:$H,Raw!$A:$A,$B$4,Raw!$G:$G,Month!DF$5,Raw!#REF!,Month!$A46),IF($C46="Provider",SUMIFS(Raw!$H:$H,Raw!$A:$A,$B$4,Raw!$G:$G,Month!DF$5,Raw!$C:$C,Month!$A46),SUMIFS(Raw!$H:$H,Raw!$A:$A,$B$4,Raw!$G:$G,Month!DF$5,Raw!$E:$E,Month!$A46))))</f>
        <v>77</v>
      </c>
      <c r="DG46" s="58">
        <f>IF($B46="","",IF($C46="Region",SUMIFS(Raw!$H:$H,Raw!$A:$A,$B$4,Raw!$G:$G,Month!DG$5,Raw!#REF!,Month!$A46),IF($C46="Provider",SUMIFS(Raw!$H:$H,Raw!$A:$A,$B$4,Raw!$G:$G,Month!DG$5,Raw!$C:$C,Month!$A46),SUMIFS(Raw!$H:$H,Raw!$A:$A,$B$4,Raw!$G:$G,Month!DG$5,Raw!$E:$E,Month!$A46))))</f>
        <v>0</v>
      </c>
      <c r="DH46" s="58">
        <f>IF($B46="","",IF($C46="Region",SUMIFS(Raw!$H:$H,Raw!$A:$A,$B$4,Raw!$G:$G,Month!DH$5,Raw!#REF!,Month!$A46),IF($C46="Provider",SUMIFS(Raw!$H:$H,Raw!$A:$A,$B$4,Raw!$G:$G,Month!DH$5,Raw!$C:$C,Month!$A46),SUMIFS(Raw!$H:$H,Raw!$A:$A,$B$4,Raw!$G:$G,Month!DH$5,Raw!$E:$E,Month!$A46))))</f>
        <v>0</v>
      </c>
      <c r="DI46" s="58">
        <f>IF($B46="","",IF($C46="Region",SUMIFS(Raw!$H:$H,Raw!$A:$A,$B$4,Raw!$G:$G,Month!DI$5,Raw!#REF!,Month!$A46),IF($C46="Provider",SUMIFS(Raw!$H:$H,Raw!$A:$A,$B$4,Raw!$G:$G,Month!DI$5,Raw!$C:$C,Month!$A46),SUMIFS(Raw!$H:$H,Raw!$A:$A,$B$4,Raw!$G:$G,Month!DI$5,Raw!$E:$E,Month!$A46))))</f>
        <v>50</v>
      </c>
      <c r="DJ46" s="58">
        <f>IF($B46="","",IF($C46="Region",SUMIFS(Raw!$H:$H,Raw!$A:$A,$B$4,Raw!$G:$G,Month!DJ$5,Raw!#REF!,Month!$A46),IF($C46="Provider",SUMIFS(Raw!$H:$H,Raw!$A:$A,$B$4,Raw!$G:$G,Month!DJ$5,Raw!$C:$C,Month!$A46),SUMIFS(Raw!$H:$H,Raw!$A:$A,$B$4,Raw!$G:$G,Month!DJ$5,Raw!$E:$E,Month!$A46))))</f>
        <v>2</v>
      </c>
      <c r="DK46" s="58">
        <f>IF($B46="","",IF($C46="Region",SUMIFS(Raw!$H:$H,Raw!$A:$A,$B$4,Raw!$G:$G,Month!DK$5,Raw!#REF!,Month!$A46),IF($C46="Provider",SUMIFS(Raw!$H:$H,Raw!$A:$A,$B$4,Raw!$G:$G,Month!DK$5,Raw!$C:$C,Month!$A46),SUMIFS(Raw!$H:$H,Raw!$A:$A,$B$4,Raw!$G:$G,Month!DK$5,Raw!$E:$E,Month!$A46))))</f>
        <v>0</v>
      </c>
      <c r="DL46" s="58">
        <f>IF($B46="","",IF($C46="Region",SUMIFS(Raw!$H:$H,Raw!$A:$A,$B$4,Raw!$G:$G,Month!DL$5,Raw!#REF!,Month!$A46),IF($C46="Provider",SUMIFS(Raw!$H:$H,Raw!$A:$A,$B$4,Raw!$G:$G,Month!DL$5,Raw!$C:$C,Month!$A46),SUMIFS(Raw!$H:$H,Raw!$A:$A,$B$4,Raw!$G:$G,Month!DL$5,Raw!$E:$E,Month!$A46))))</f>
        <v>0</v>
      </c>
      <c r="DM46" s="58">
        <f>IF($B46="","",IF($C46="Region",SUMIFS(Raw!$H:$H,Raw!$A:$A,$B$4,Raw!$G:$G,Month!DM$5,Raw!#REF!,Month!$A46),IF($C46="Provider",SUMIFS(Raw!$H:$H,Raw!$A:$A,$B$4,Raw!$G:$G,Month!DM$5,Raw!$C:$C,Month!$A46),SUMIFS(Raw!$H:$H,Raw!$A:$A,$B$4,Raw!$G:$G,Month!DM$5,Raw!$E:$E,Month!$A46))))</f>
        <v>296</v>
      </c>
      <c r="DN46" s="58">
        <f>IF($B46="","",IF($C46="Region",SUMIFS(Raw!$H:$H,Raw!$A:$A,$B$4,Raw!$G:$G,Month!DN$5,Raw!#REF!,Month!$A46),IF($C46="Provider",SUMIFS(Raw!$H:$H,Raw!$A:$A,$B$4,Raw!$G:$G,Month!DN$5,Raw!$C:$C,Month!$A46),SUMIFS(Raw!$H:$H,Raw!$A:$A,$B$4,Raw!$G:$G,Month!DN$5,Raw!$E:$E,Month!$A46))))</f>
        <v>296</v>
      </c>
    </row>
    <row r="47" spans="1:118" ht="14.5" x14ac:dyDescent="0.25">
      <c r="A47" s="5" t="str">
        <f>IF(Refs!A41="","",Refs!A41)</f>
        <v>111AJ4</v>
      </c>
      <c r="B47" s="23" t="str">
        <f>IF(Refs!B41="","",Refs!B41)</f>
        <v>Nottinghamshire (Notts CCG)</v>
      </c>
      <c r="C47" s="13" t="str">
        <f>IF(Refs!D41="","",Refs!D41)</f>
        <v>Area</v>
      </c>
      <c r="D47" s="58">
        <f>IF($B47="","",IF($C47="Region",SUMIFS(Raw!$H:$H,Raw!$A:$A,$B$4,Raw!$G:$G,Month!D$5,Raw!#REF!,Month!$A47),IF($C47="Provider",SUMIFS(Raw!$H:$H,Raw!$A:$A,$B$4,Raw!$G:$G,Month!D$5,Raw!$C:$C,Month!$A47),SUMIFS(Raw!$H:$H,Raw!$A:$A,$B$4,Raw!$G:$G,Month!D$5,Raw!$E:$E,Month!$A47))))</f>
        <v>40036</v>
      </c>
      <c r="E47" s="58">
        <f>IF($B47="","",IF($C47="Region",SUMIFS(Raw!$H:$H,Raw!$A:$A,$B$4,Raw!$G:$G,Month!E$5,Raw!#REF!,Month!$A47),IF($C47="Provider",SUMIFS(Raw!$H:$H,Raw!$A:$A,$B$4,Raw!$G:$G,Month!E$5,Raw!$C:$C,Month!$A47),SUMIFS(Raw!$H:$H,Raw!$A:$A,$B$4,Raw!$G:$G,Month!E$5,Raw!$E:$E,Month!$A47))))</f>
        <v>36236</v>
      </c>
      <c r="F47" s="58">
        <f>IF($B47="","",IF($C47="Region",SUMIFS(Raw!$H:$H,Raw!$A:$A,$B$4,Raw!$G:$G,Month!F$5,Raw!#REF!,Month!$A47),IF($C47="Provider",SUMIFS(Raw!$H:$H,Raw!$A:$A,$B$4,Raw!$G:$G,Month!F$5,Raw!$C:$C,Month!$A47),SUMIFS(Raw!$H:$H,Raw!$A:$A,$B$4,Raw!$G:$G,Month!F$5,Raw!$E:$E,Month!$A47))))</f>
        <v>37042</v>
      </c>
      <c r="G47" s="58">
        <f>IF($B47="","",IF($C47="Region",SUMIFS(Raw!$H:$H,Raw!$A:$A,$B$4,Raw!$G:$G,Month!G$5,Raw!#REF!,Month!$A47),IF($C47="Provider",SUMIFS(Raw!$H:$H,Raw!$A:$A,$B$4,Raw!$G:$G,Month!G$5,Raw!$C:$C,Month!$A47),SUMIFS(Raw!$H:$H,Raw!$A:$A,$B$4,Raw!$G:$G,Month!G$5,Raw!$E:$E,Month!$A47))))</f>
        <v>0</v>
      </c>
      <c r="H47" s="58">
        <f>IF($B47="","",IF($C47="Region",SUMIFS(Raw!$H:$H,Raw!$A:$A,$B$4,Raw!$G:$G,Month!H$5,Raw!#REF!,Month!$A47),IF($C47="Provider",SUMIFS(Raw!$H:$H,Raw!$A:$A,$B$4,Raw!$G:$G,Month!H$5,Raw!$C:$C,Month!$A47),SUMIFS(Raw!$H:$H,Raw!$A:$A,$B$4,Raw!$G:$G,Month!H$5,Raw!$E:$E,Month!$A47))))</f>
        <v>687</v>
      </c>
      <c r="I47" s="58">
        <f>IF($B47="","",IF($C47="Region",SUMIFS(Raw!$H:$H,Raw!$A:$A,$B$4,Raw!$G:$G,Month!I$5,Raw!#REF!,Month!$A47),IF($C47="Provider",SUMIFS(Raw!$H:$H,Raw!$A:$A,$B$4,Raw!$G:$G,Month!I$5,Raw!$C:$C,Month!$A47),SUMIFS(Raw!$H:$H,Raw!$A:$A,$B$4,Raw!$G:$G,Month!I$5,Raw!$E:$E,Month!$A47))))</f>
        <v>0</v>
      </c>
      <c r="J47" s="58">
        <f>IF($B47="","",IF($C47="Region",SUMIFS(Raw!$H:$H,Raw!$A:$A,$B$4,Raw!$G:$G,Month!J$5,Raw!#REF!,Month!$A47),IF($C47="Provider",SUMIFS(Raw!$H:$H,Raw!$A:$A,$B$4,Raw!$G:$G,Month!J$5,Raw!$C:$C,Month!$A47),SUMIFS(Raw!$H:$H,Raw!$A:$A,$B$4,Raw!$G:$G,Month!J$5,Raw!$E:$E,Month!$A47))))</f>
        <v>34104</v>
      </c>
      <c r="K47" s="58">
        <f>IF($B47="","",IF($C47="Region",SUMIFS(Raw!$H:$H,Raw!$A:$A,$B$4,Raw!$G:$G,Month!K$5,Raw!#REF!,Month!$A47),IF($C47="Provider",SUMIFS(Raw!$H:$H,Raw!$A:$A,$B$4,Raw!$G:$G,Month!K$5,Raw!$C:$C,Month!$A47),SUMIFS(Raw!$H:$H,Raw!$A:$A,$B$4,Raw!$G:$G,Month!K$5,Raw!$E:$E,Month!$A47))))</f>
        <v>299</v>
      </c>
      <c r="L47" s="58">
        <f>IF($B47="","",IF($C47="Region",SUMIFS(Raw!$H:$H,Raw!$A:$A,$B$4,Raw!$G:$G,Month!L$5,Raw!#REF!,Month!$A47),IF($C47="Provider",SUMIFS(Raw!$H:$H,Raw!$A:$A,$B$4,Raw!$G:$G,Month!L$5,Raw!$C:$C,Month!$A47),SUMIFS(Raw!$H:$H,Raw!$A:$A,$B$4,Raw!$G:$G,Month!L$5,Raw!$E:$E,Month!$A47))))</f>
        <v>168</v>
      </c>
      <c r="M47" s="58">
        <f>IF($B47="","",IF($C47="Region",SUMIFS(Raw!$H:$H,Raw!$A:$A,$B$4,Raw!$G:$G,Month!M$5,Raw!#REF!,Month!$A47),IF($C47="Provider",SUMIFS(Raw!$H:$H,Raw!$A:$A,$B$4,Raw!$G:$G,Month!M$5,Raw!$C:$C,Month!$A47),SUMIFS(Raw!$H:$H,Raw!$A:$A,$B$4,Raw!$G:$G,Month!M$5,Raw!$E:$E,Month!$A47))))</f>
        <v>129</v>
      </c>
      <c r="N47" s="58">
        <f>IF($B47="","",IF($C47="Region",SUMIFS(Raw!$H:$H,Raw!$A:$A,$B$4,Raw!$G:$G,Month!N$5,Raw!#REF!,Month!$A47),IF($C47="Provider",SUMIFS(Raw!$H:$H,Raw!$A:$A,$B$4,Raw!$G:$G,Month!N$5,Raw!$C:$C,Month!$A47),SUMIFS(Raw!$H:$H,Raw!$A:$A,$B$4,Raw!$G:$G,Month!N$5,Raw!$E:$E,Month!$A47))))</f>
        <v>0</v>
      </c>
      <c r="O47" s="58">
        <f>IF($B47="","",IF($C47="Region",SUMIFS(Raw!$H:$H,Raw!$A:$A,$B$4,Raw!$G:$G,Month!O$5,Raw!#REF!,Month!$A47),IF($C47="Provider",SUMIFS(Raw!$H:$H,Raw!$A:$A,$B$4,Raw!$G:$G,Month!O$5,Raw!$C:$C,Month!$A47),SUMIFS(Raw!$H:$H,Raw!$A:$A,$B$4,Raw!$G:$G,Month!O$5,Raw!$E:$E,Month!$A47))))</f>
        <v>465407</v>
      </c>
      <c r="P47" s="58">
        <f>IF($B47="","",IF($C47="Region",SUMIFS(Raw!$H:$H,Raw!$A:$A,$B$4,Raw!$G:$G,Month!P$5,Raw!#REF!,Month!$A47),IF($C47="Provider",SUMIFS(Raw!$H:$H,Raw!$A:$A,$B$4,Raw!$G:$G,Month!P$5,Raw!$C:$C,Month!$A47),SUMIFS(Raw!$H:$H,Raw!$A:$A,$B$4,Raw!$G:$G,Month!P$5,Raw!$E:$E,Month!$A47))))</f>
        <v>71</v>
      </c>
      <c r="Q47" s="58">
        <f>IF($B47="","",IF($C47="Region",SUMIFS(Raw!$H:$H,Raw!$A:$A,$B$4,Raw!$G:$G,Month!Q$5,Raw!#REF!,Month!$A47),IF($C47="Provider",SUMIFS(Raw!$H:$H,Raw!$A:$A,$B$4,Raw!$G:$G,Month!Q$5,Raw!$C:$C,Month!$A47),SUMIFS(Raw!$H:$H,Raw!$A:$A,$B$4,Raw!$G:$G,Month!Q$5,Raw!$E:$E,Month!$A47))))</f>
        <v>163</v>
      </c>
      <c r="R47" s="58">
        <f>IF($B47="","",IF($C47="Region",SUMIFS(Raw!$H:$H,Raw!$A:$A,$B$4,Raw!$G:$G,Month!R$5,Raw!#REF!,Month!$A47),IF($C47="Provider",SUMIFS(Raw!$H:$H,Raw!$A:$A,$B$4,Raw!$G:$G,Month!R$5,Raw!$C:$C,Month!$A47),SUMIFS(Raw!$H:$H,Raw!$A:$A,$B$4,Raw!$G:$G,Month!R$5,Raw!$E:$E,Month!$A47))))</f>
        <v>24293</v>
      </c>
      <c r="S47" s="58">
        <f>IF($B47="","",IF($C47="Region",SUMIFS(Raw!$H:$H,Raw!$A:$A,$B$4,Raw!$G:$G,Month!S$5,Raw!#REF!,Month!$A47),IF($C47="Provider",SUMIFS(Raw!$H:$H,Raw!$A:$A,$B$4,Raw!$G:$G,Month!S$5,Raw!$C:$C,Month!$A47),SUMIFS(Raw!$H:$H,Raw!$A:$A,$B$4,Raw!$G:$G,Month!S$5,Raw!$E:$E,Month!$A47))))</f>
        <v>9380</v>
      </c>
      <c r="T47" s="58">
        <f>IF($B47="","",IF($C47="Region",SUMIFS(Raw!$H:$H,Raw!$A:$A,$B$4,Raw!$G:$G,Month!T$5,Raw!#REF!,Month!$A47),IF($C47="Provider",SUMIFS(Raw!$H:$H,Raw!$A:$A,$B$4,Raw!$G:$G,Month!T$5,Raw!$C:$C,Month!$A47),SUMIFS(Raw!$H:$H,Raw!$A:$A,$B$4,Raw!$G:$G,Month!T$5,Raw!$E:$E,Month!$A47))))</f>
        <v>24472516</v>
      </c>
      <c r="U47" s="58">
        <f>IF($B47="","",IF($C47="Region",SUMIFS(Raw!$H:$H,Raw!$A:$A,$B$4,Raw!$G:$G,Month!U$5,Raw!#REF!,Month!$A47),IF($C47="Provider",SUMIFS(Raw!$H:$H,Raw!$A:$A,$B$4,Raw!$G:$G,Month!U$5,Raw!$C:$C,Month!$A47),SUMIFS(Raw!$H:$H,Raw!$A:$A,$B$4,Raw!$G:$G,Month!U$5,Raw!$E:$E,Month!$A47))))</f>
        <v>35983</v>
      </c>
      <c r="V47" s="58">
        <f>IF($B47="","",IF($C47="Region",SUMIFS(Raw!$H:$H,Raw!$A:$A,$B$4,Raw!$G:$G,Month!V$5,Raw!#REF!,Month!$A47),IF($C47="Provider",SUMIFS(Raw!$H:$H,Raw!$A:$A,$B$4,Raw!$G:$G,Month!V$5,Raw!$C:$C,Month!$A47),SUMIFS(Raw!$H:$H,Raw!$A:$A,$B$4,Raw!$G:$G,Month!V$5,Raw!$E:$E,Month!$A47))))</f>
        <v>590</v>
      </c>
      <c r="W47" s="58">
        <f>IF($B47="","",IF($C47="Region",SUMIFS(Raw!$H:$H,Raw!$A:$A,$B$4,Raw!$G:$G,Month!W$5,Raw!#REF!,Month!$A47),IF($C47="Provider",SUMIFS(Raw!$H:$H,Raw!$A:$A,$B$4,Raw!$G:$G,Month!W$5,Raw!$C:$C,Month!$A47),SUMIFS(Raw!$H:$H,Raw!$A:$A,$B$4,Raw!$G:$G,Month!W$5,Raw!$E:$E,Month!$A47))))</f>
        <v>24280</v>
      </c>
      <c r="X47" s="58">
        <f>IF($B47="","",IF($C47="Region",SUMIFS(Raw!$H:$H,Raw!$A:$A,$B$4,Raw!$G:$G,Month!X$5,Raw!#REF!,Month!$A47),IF($C47="Provider",SUMIFS(Raw!$H:$H,Raw!$A:$A,$B$4,Raw!$G:$G,Month!X$5,Raw!$C:$C,Month!$A47),SUMIFS(Raw!$H:$H,Raw!$A:$A,$B$4,Raw!$G:$G,Month!X$5,Raw!$E:$E,Month!$A47))))</f>
        <v>9405</v>
      </c>
      <c r="Y47" s="58">
        <f>IF($B47="","",IF($C47="Region",SUMIFS(Raw!$H:$H,Raw!$A:$A,$B$4,Raw!$G:$G,Month!Y$5,Raw!#REF!,Month!$A47),IF($C47="Provider",SUMIFS(Raw!$H:$H,Raw!$A:$A,$B$4,Raw!$G:$G,Month!Y$5,Raw!$C:$C,Month!$A47),SUMIFS(Raw!$H:$H,Raw!$A:$A,$B$4,Raw!$G:$G,Month!Y$5,Raw!$E:$E,Month!$A47))))</f>
        <v>1062</v>
      </c>
      <c r="Z47" s="58">
        <f>IF($B47="","",IF($C47="Region",SUMIFS(Raw!$H:$H,Raw!$A:$A,$B$4,Raw!$G:$G,Month!Z$5,Raw!#REF!,Month!$A47),IF($C47="Provider",SUMIFS(Raw!$H:$H,Raw!$A:$A,$B$4,Raw!$G:$G,Month!Z$5,Raw!$C:$C,Month!$A47),SUMIFS(Raw!$H:$H,Raw!$A:$A,$B$4,Raw!$G:$G,Month!Z$5,Raw!$E:$E,Month!$A47))))</f>
        <v>646</v>
      </c>
      <c r="AA47" s="58">
        <f>IF($B47="","",IF($C47="Region",SUMIFS(Raw!$H:$H,Raw!$A:$A,$B$4,Raw!$G:$G,Month!AA$5,Raw!#REF!,Month!$A47),IF($C47="Provider",SUMIFS(Raw!$H:$H,Raw!$A:$A,$B$4,Raw!$G:$G,Month!AA$5,Raw!$C:$C,Month!$A47),SUMIFS(Raw!$H:$H,Raw!$A:$A,$B$4,Raw!$G:$G,Month!AA$5,Raw!$E:$E,Month!$A47))))</f>
        <v>11112</v>
      </c>
      <c r="AB47" s="58">
        <f>IF($B47="","",IF($C47="Region",SUMIFS(Raw!$H:$H,Raw!$A:$A,$B$4,Raw!$G:$G,Month!AB$5,Raw!#REF!,Month!$A47),IF($C47="Provider",SUMIFS(Raw!$H:$H,Raw!$A:$A,$B$4,Raw!$G:$G,Month!AB$5,Raw!$C:$C,Month!$A47),SUMIFS(Raw!$H:$H,Raw!$A:$A,$B$4,Raw!$G:$G,Month!AB$5,Raw!$E:$E,Month!$A47))))</f>
        <v>124</v>
      </c>
      <c r="AC47" s="58">
        <f>IF($B47="","",IF($C47="Region",SUMIFS(Raw!$H:$H,Raw!$A:$A,$B$4,Raw!$G:$G,Month!AC$5,Raw!#REF!,Month!$A47),IF($C47="Provider",SUMIFS(Raw!$H:$H,Raw!$A:$A,$B$4,Raw!$G:$G,Month!AC$5,Raw!$C:$C,Month!$A47),SUMIFS(Raw!$H:$H,Raw!$A:$A,$B$4,Raw!$G:$G,Month!AC$5,Raw!$E:$E,Month!$A47))))</f>
        <v>162</v>
      </c>
      <c r="AD47" s="58">
        <f>IF($B47="","",IF($C47="Region",SUMIFS(Raw!$H:$H,Raw!$A:$A,$B$4,Raw!$G:$G,Month!AD$5,Raw!#REF!,Month!$A47),IF($C47="Provider",SUMIFS(Raw!$H:$H,Raw!$A:$A,$B$4,Raw!$G:$G,Month!AD$5,Raw!$C:$C,Month!$A47),SUMIFS(Raw!$H:$H,Raw!$A:$A,$B$4,Raw!$G:$G,Month!AD$5,Raw!$E:$E,Month!$A47))))</f>
        <v>0</v>
      </c>
      <c r="AE47" s="58">
        <f>IF($B47="","",IF($C47="Region",SUMIFS(Raw!$H:$H,Raw!$A:$A,$B$4,Raw!$G:$G,Month!AE$5,Raw!#REF!,Month!$A47),IF($C47="Provider",SUMIFS(Raw!$H:$H,Raw!$A:$A,$B$4,Raw!$G:$G,Month!AE$5,Raw!$C:$C,Month!$A47),SUMIFS(Raw!$H:$H,Raw!$A:$A,$B$4,Raw!$G:$G,Month!AE$5,Raw!$E:$E,Month!$A47))))</f>
        <v>9405</v>
      </c>
      <c r="AF47" s="58">
        <f>IF($B47="","",IF($C47="Region",SUMIFS(Raw!$H:$H,Raw!$A:$A,$B$4,Raw!$G:$G,Month!AF$5,Raw!#REF!,Month!$A47),IF($C47="Provider",SUMIFS(Raw!$H:$H,Raw!$A:$A,$B$4,Raw!$G:$G,Month!AF$5,Raw!$C:$C,Month!$A47),SUMIFS(Raw!$H:$H,Raw!$A:$A,$B$4,Raw!$G:$G,Month!AF$5,Raw!$E:$E,Month!$A47))))</f>
        <v>0</v>
      </c>
      <c r="AG47" s="58">
        <f>IF($B47="","",IF($C47="Region",SUMIFS(Raw!$H:$H,Raw!$A:$A,$B$4,Raw!$G:$G,Month!AG$5,Raw!#REF!,Month!$A47),IF($C47="Provider",SUMIFS(Raw!$H:$H,Raw!$A:$A,$B$4,Raw!$G:$G,Month!AG$5,Raw!$C:$C,Month!$A47),SUMIFS(Raw!$H:$H,Raw!$A:$A,$B$4,Raw!$G:$G,Month!AG$5,Raw!$E:$E,Month!$A47))))</f>
        <v>1062</v>
      </c>
      <c r="AH47" s="58">
        <f>IF($B47="","",IF($C47="Region",SUMIFS(Raw!$H:$H,Raw!$A:$A,$B$4,Raw!$G:$G,Month!AH$5,Raw!#REF!,Month!$A47),IF($C47="Provider",SUMIFS(Raw!$H:$H,Raw!$A:$A,$B$4,Raw!$G:$G,Month!AH$5,Raw!$C:$C,Month!$A47),SUMIFS(Raw!$H:$H,Raw!$A:$A,$B$4,Raw!$G:$G,Month!AH$5,Raw!$E:$E,Month!$A47))))</f>
        <v>353</v>
      </c>
      <c r="AI47" s="58">
        <f>IF($B47="","",IF($C47="Region",SUMIFS(Raw!$H:$H,Raw!$A:$A,$B$4,Raw!$G:$G,Month!AI$5,Raw!#REF!,Month!$A47),IF($C47="Provider",SUMIFS(Raw!$H:$H,Raw!$A:$A,$B$4,Raw!$G:$G,Month!AI$5,Raw!$C:$C,Month!$A47),SUMIFS(Raw!$H:$H,Raw!$A:$A,$B$4,Raw!$G:$G,Month!AI$5,Raw!$E:$E,Month!$A47))))</f>
        <v>6</v>
      </c>
      <c r="AJ47" s="58">
        <f>IF($B47="","",IF($C47="Region",SUMIFS(Raw!$H:$H,Raw!$A:$A,$B$4,Raw!$G:$G,Month!AJ$5,Raw!#REF!,Month!$A47),IF($C47="Provider",SUMIFS(Raw!$H:$H,Raw!$A:$A,$B$4,Raw!$G:$G,Month!AJ$5,Raw!$C:$C,Month!$A47),SUMIFS(Raw!$H:$H,Raw!$A:$A,$B$4,Raw!$G:$G,Month!AJ$5,Raw!$E:$E,Month!$A47))))</f>
        <v>1327</v>
      </c>
      <c r="AK47" s="58">
        <f>IF($B47="","",IF($C47="Region",SUMIFS(Raw!$H:$H,Raw!$A:$A,$B$4,Raw!$G:$G,Month!AK$5,Raw!#REF!,Month!$A47),IF($C47="Provider",SUMIFS(Raw!$H:$H,Raw!$A:$A,$B$4,Raw!$G:$G,Month!AK$5,Raw!$C:$C,Month!$A47),SUMIFS(Raw!$H:$H,Raw!$A:$A,$B$4,Raw!$G:$G,Month!AK$5,Raw!$E:$E,Month!$A47))))</f>
        <v>1043</v>
      </c>
      <c r="AL47" s="58">
        <f>IF($B47="","",IF($C47="Region",SUMIFS(Raw!$H:$H,Raw!$A:$A,$B$4,Raw!$G:$G,Month!AL$5,Raw!#REF!,Month!$A47),IF($C47="Provider",SUMIFS(Raw!$H:$H,Raw!$A:$A,$B$4,Raw!$G:$G,Month!AL$5,Raw!$C:$C,Month!$A47),SUMIFS(Raw!$H:$H,Raw!$A:$A,$B$4,Raw!$G:$G,Month!AL$5,Raw!$E:$E,Month!$A47))))</f>
        <v>0</v>
      </c>
      <c r="AM47" s="58">
        <f>IF($B47="","",IF($C47="Region",SUMIFS(Raw!$H:$H,Raw!$A:$A,$B$4,Raw!$G:$G,Month!AM$5,Raw!#REF!,Month!$A47),IF($C47="Provider",SUMIFS(Raw!$H:$H,Raw!$A:$A,$B$4,Raw!$G:$G,Month!AM$5,Raw!$C:$C,Month!$A47),SUMIFS(Raw!$H:$H,Raw!$A:$A,$B$4,Raw!$G:$G,Month!AM$5,Raw!$E:$E,Month!$A47))))</f>
        <v>8276</v>
      </c>
      <c r="AN47" s="58">
        <f>IF($B47="","",IF($C47="Region",SUMIFS(Raw!$H:$H,Raw!$A:$A,$B$4,Raw!$G:$G,Month!AN$5,Raw!#REF!,Month!$A47),IF($C47="Provider",SUMIFS(Raw!$H:$H,Raw!$A:$A,$B$4,Raw!$G:$G,Month!AN$5,Raw!$C:$C,Month!$A47),SUMIFS(Raw!$H:$H,Raw!$A:$A,$B$4,Raw!$G:$G,Month!AN$5,Raw!$E:$E,Month!$A47))))</f>
        <v>4310</v>
      </c>
      <c r="AO47" s="58">
        <f>IF($B47="","",IF($C47="Region",SUMIFS(Raw!$H:$H,Raw!$A:$A,$B$4,Raw!$G:$G,Month!AO$5,Raw!#REF!,Month!$A47),IF($C47="Provider",SUMIFS(Raw!$H:$H,Raw!$A:$A,$B$4,Raw!$G:$G,Month!AO$5,Raw!$C:$C,Month!$A47),SUMIFS(Raw!$H:$H,Raw!$A:$A,$B$4,Raw!$G:$G,Month!AO$5,Raw!$E:$E,Month!$A47))))</f>
        <v>428</v>
      </c>
      <c r="AP47" s="58">
        <f>IF($B47="","",IF($C47="Region",SUMIFS(Raw!$H:$H,Raw!$A:$A,$B$4,Raw!$G:$G,Month!AP$5,Raw!#REF!,Month!$A47),IF($C47="Provider",SUMIFS(Raw!$H:$H,Raw!$A:$A,$B$4,Raw!$G:$G,Month!AP$5,Raw!$C:$C,Month!$A47),SUMIFS(Raw!$H:$H,Raw!$A:$A,$B$4,Raw!$G:$G,Month!AP$5,Raw!$E:$E,Month!$A47))))</f>
        <v>22</v>
      </c>
      <c r="AQ47" s="58">
        <f>IF($B47="","",IF($C47="Region",SUMIFS(Raw!$H:$H,Raw!$A:$A,$B$4,Raw!$G:$G,Month!AQ$5,Raw!#REF!,Month!$A47),IF($C47="Provider",SUMIFS(Raw!$H:$H,Raw!$A:$A,$B$4,Raw!$G:$G,Month!AQ$5,Raw!$C:$C,Month!$A47),SUMIFS(Raw!$H:$H,Raw!$A:$A,$B$4,Raw!$G:$G,Month!AQ$5,Raw!$E:$E,Month!$A47))))</f>
        <v>676</v>
      </c>
      <c r="AR47" s="58">
        <f>IF($B47="","",IF($C47="Region",SUMIFS(Raw!$H:$H,Raw!$A:$A,$B$4,Raw!$G:$G,Month!AR$5,Raw!#REF!,Month!$A47),IF($C47="Provider",SUMIFS(Raw!$H:$H,Raw!$A:$A,$B$4,Raw!$G:$G,Month!AR$5,Raw!$C:$C,Month!$A47),SUMIFS(Raw!$H:$H,Raw!$A:$A,$B$4,Raw!$G:$G,Month!AR$5,Raw!$E:$E,Month!$A47))))</f>
        <v>244</v>
      </c>
      <c r="AS47" s="58">
        <f>IF($B47="","",IF($C47="Region",SUMIFS(Raw!$H:$H,Raw!$A:$A,$B$4,Raw!$G:$G,Month!AS$5,Raw!#REF!,Month!$A47),IF($C47="Provider",SUMIFS(Raw!$H:$H,Raw!$A:$A,$B$4,Raw!$G:$G,Month!AS$5,Raw!$C:$C,Month!$A47),SUMIFS(Raw!$H:$H,Raw!$A:$A,$B$4,Raw!$G:$G,Month!AS$5,Raw!$E:$E,Month!$A47))))</f>
        <v>15</v>
      </c>
      <c r="AT47" s="58">
        <f>IF($B47="","",IF($C47="Region",SUMIFS(Raw!$H:$H,Raw!$A:$A,$B$4,Raw!$G:$G,Month!AT$5,Raw!#REF!,Month!$A47),IF($C47="Provider",SUMIFS(Raw!$H:$H,Raw!$A:$A,$B$4,Raw!$G:$G,Month!AT$5,Raw!$C:$C,Month!$A47),SUMIFS(Raw!$H:$H,Raw!$A:$A,$B$4,Raw!$G:$G,Month!AT$5,Raw!$E:$E,Month!$A47))))</f>
        <v>35983</v>
      </c>
      <c r="AU47" s="58">
        <f>IF($B47="","",IF($C47="Region",SUMIFS(Raw!$H:$H,Raw!$A:$A,$B$4,Raw!$G:$G,Month!AU$5,Raw!#REF!,Month!$A47),IF($C47="Provider",SUMIFS(Raw!$H:$H,Raw!$A:$A,$B$4,Raw!$G:$G,Month!AU$5,Raw!$C:$C,Month!$A47),SUMIFS(Raw!$H:$H,Raw!$A:$A,$B$4,Raw!$G:$G,Month!AU$5,Raw!$E:$E,Month!$A47))))</f>
        <v>4877</v>
      </c>
      <c r="AV47" s="58">
        <f>IF($B47="","",IF($C47="Region",SUMIFS(Raw!$H:$H,Raw!$A:$A,$B$4,Raw!$G:$G,Month!AV$5,Raw!#REF!,Month!$A47),IF($C47="Provider",SUMIFS(Raw!$H:$H,Raw!$A:$A,$B$4,Raw!$G:$G,Month!AV$5,Raw!$C:$C,Month!$A47),SUMIFS(Raw!$H:$H,Raw!$A:$A,$B$4,Raw!$G:$G,Month!AV$5,Raw!$E:$E,Month!$A47))))</f>
        <v>4434</v>
      </c>
      <c r="AW47" s="58">
        <f>IF($B47="","",IF($C47="Region",SUMIFS(Raw!$H:$H,Raw!$A:$A,$B$4,Raw!$G:$G,Month!AW$5,Raw!#REF!,Month!$A47),IF($C47="Provider",SUMIFS(Raw!$H:$H,Raw!$A:$A,$B$4,Raw!$G:$G,Month!AW$5,Raw!$C:$C,Month!$A47),SUMIFS(Raw!$H:$H,Raw!$A:$A,$B$4,Raw!$G:$G,Month!AW$5,Raw!$E:$E,Month!$A47))))</f>
        <v>691</v>
      </c>
      <c r="AX47" s="58">
        <f>IF($B47="","",IF($C47="Region",SUMIFS(Raw!$H:$H,Raw!$A:$A,$B$4,Raw!$G:$G,Month!AX$5,Raw!#REF!,Month!$A47),IF($C47="Provider",SUMIFS(Raw!$H:$H,Raw!$A:$A,$B$4,Raw!$G:$G,Month!AX$5,Raw!$C:$C,Month!$A47),SUMIFS(Raw!$H:$H,Raw!$A:$A,$B$4,Raw!$G:$G,Month!AX$5,Raw!$E:$E,Month!$A47))))</f>
        <v>1</v>
      </c>
      <c r="AY47" s="58">
        <f>IF($B47="","",IF($C47="Region",SUMIFS(Raw!$H:$H,Raw!$A:$A,$B$4,Raw!$G:$G,Month!AY$5,Raw!#REF!,Month!$A47),IF($C47="Provider",SUMIFS(Raw!$H:$H,Raw!$A:$A,$B$4,Raw!$G:$G,Month!AY$5,Raw!$C:$C,Month!$A47),SUMIFS(Raw!$H:$H,Raw!$A:$A,$B$4,Raw!$G:$G,Month!AY$5,Raw!$E:$E,Month!$A47))))</f>
        <v>9882</v>
      </c>
      <c r="AZ47" s="58">
        <f>IF($B47="","",IF($C47="Region",SUMIFS(Raw!$H:$H,Raw!$A:$A,$B$4,Raw!$G:$G,Month!AZ$5,Raw!#REF!,Month!$A47),IF($C47="Provider",SUMIFS(Raw!$H:$H,Raw!$A:$A,$B$4,Raw!$G:$G,Month!AZ$5,Raw!$C:$C,Month!$A47),SUMIFS(Raw!$H:$H,Raw!$A:$A,$B$4,Raw!$G:$G,Month!AZ$5,Raw!$E:$E,Month!$A47))))</f>
        <v>47</v>
      </c>
      <c r="BA47" s="58">
        <f>IF($B47="","",IF($C47="Region",SUMIFS(Raw!$H:$H,Raw!$A:$A,$B$4,Raw!$G:$G,Month!BA$5,Raw!#REF!,Month!$A47),IF($C47="Provider",SUMIFS(Raw!$H:$H,Raw!$A:$A,$B$4,Raw!$G:$G,Month!BA$5,Raw!$C:$C,Month!$A47),SUMIFS(Raw!$H:$H,Raw!$A:$A,$B$4,Raw!$G:$G,Month!BA$5,Raw!$E:$E,Month!$A47))))</f>
        <v>5012</v>
      </c>
      <c r="BB47" s="58">
        <f>IF($B47="","",IF($C47="Region",SUMIFS(Raw!$H:$H,Raw!$A:$A,$B$4,Raw!$G:$G,Month!BB$5,Raw!#REF!,Month!$A47),IF($C47="Provider",SUMIFS(Raw!$H:$H,Raw!$A:$A,$B$4,Raw!$G:$G,Month!BB$5,Raw!$C:$C,Month!$A47),SUMIFS(Raw!$H:$H,Raw!$A:$A,$B$4,Raw!$G:$G,Month!BB$5,Raw!$E:$E,Month!$A47))))</f>
        <v>263</v>
      </c>
      <c r="BC47" s="58">
        <f>IF($B47="","",IF($C47="Region",SUMIFS(Raw!$H:$H,Raw!$A:$A,$B$4,Raw!$G:$G,Month!BC$5,Raw!#REF!,Month!$A47),IF($C47="Provider",SUMIFS(Raw!$H:$H,Raw!$A:$A,$B$4,Raw!$G:$G,Month!BC$5,Raw!$C:$C,Month!$A47),SUMIFS(Raw!$H:$H,Raw!$A:$A,$B$4,Raw!$G:$G,Month!BC$5,Raw!$E:$E,Month!$A47))))</f>
        <v>3946</v>
      </c>
      <c r="BD47" s="58">
        <f>IF($B47="","",IF($C47="Region",SUMIFS(Raw!$H:$H,Raw!$A:$A,$B$4,Raw!$G:$G,Month!BD$5,Raw!#REF!,Month!$A47),IF($C47="Provider",SUMIFS(Raw!$H:$H,Raw!$A:$A,$B$4,Raw!$G:$G,Month!BD$5,Raw!$C:$C,Month!$A47),SUMIFS(Raw!$H:$H,Raw!$A:$A,$B$4,Raw!$G:$G,Month!BD$5,Raw!$E:$E,Month!$A47))))</f>
        <v>99</v>
      </c>
      <c r="BE47" s="58">
        <f>IF($B47="","",IF($C47="Region",SUMIFS(Raw!$H:$H,Raw!$A:$A,$B$4,Raw!$G:$G,Month!BE$5,Raw!#REF!,Month!$A47),IF($C47="Provider",SUMIFS(Raw!$H:$H,Raw!$A:$A,$B$4,Raw!$G:$G,Month!BE$5,Raw!$C:$C,Month!$A47),SUMIFS(Raw!$H:$H,Raw!$A:$A,$B$4,Raw!$G:$G,Month!BE$5,Raw!$E:$E,Month!$A47))))</f>
        <v>666</v>
      </c>
      <c r="BF47" s="58">
        <f>IF($B47="","",IF($C47="Region",SUMIFS(Raw!$H:$H,Raw!$A:$A,$B$4,Raw!$G:$G,Month!BF$5,Raw!#REF!,Month!$A47),IF($C47="Provider",SUMIFS(Raw!$H:$H,Raw!$A:$A,$B$4,Raw!$G:$G,Month!BF$5,Raw!$C:$C,Month!$A47),SUMIFS(Raw!$H:$H,Raw!$A:$A,$B$4,Raw!$G:$G,Month!BF$5,Raw!$E:$E,Month!$A47))))</f>
        <v>879</v>
      </c>
      <c r="BG47" s="58">
        <f>IF($B47="","",IF($C47="Region",SUMIFS(Raw!$H:$H,Raw!$A:$A,$B$4,Raw!$G:$G,Month!BG$5,Raw!#REF!,Month!$A47),IF($C47="Provider",SUMIFS(Raw!$H:$H,Raw!$A:$A,$B$4,Raw!$G:$G,Month!BG$5,Raw!$C:$C,Month!$A47),SUMIFS(Raw!$H:$H,Raw!$A:$A,$B$4,Raw!$G:$G,Month!BG$5,Raw!$E:$E,Month!$A47))))</f>
        <v>1885</v>
      </c>
      <c r="BH47" s="58">
        <f>IF($B47="","",IF($C47="Region",SUMIFS(Raw!$H:$H,Raw!$A:$A,$B$4,Raw!$G:$G,Month!BH$5,Raw!#REF!,Month!$A47),IF($C47="Provider",SUMIFS(Raw!$H:$H,Raw!$A:$A,$B$4,Raw!$G:$G,Month!BH$5,Raw!$C:$C,Month!$A47),SUMIFS(Raw!$H:$H,Raw!$A:$A,$B$4,Raw!$G:$G,Month!BH$5,Raw!$E:$E,Month!$A47))))</f>
        <v>1219</v>
      </c>
      <c r="BI47" s="58">
        <f>IF($B47="","",IF($C47="Region",SUMIFS(Raw!$H:$H,Raw!$A:$A,$B$4,Raw!$G:$G,Month!BI$5,Raw!#REF!,Month!$A47),IF($C47="Provider",SUMIFS(Raw!$H:$H,Raw!$A:$A,$B$4,Raw!$G:$G,Month!BI$5,Raw!$C:$C,Month!$A47),SUMIFS(Raw!$H:$H,Raw!$A:$A,$B$4,Raw!$G:$G,Month!BI$5,Raw!$E:$E,Month!$A47))))</f>
        <v>3992</v>
      </c>
      <c r="BJ47" s="58">
        <f>IF($B47="","",IF($C47="Region",SUMIFS(Raw!$H:$H,Raw!$A:$A,$B$4,Raw!$G:$G,Month!BJ$5,Raw!#REF!,Month!$A47),IF($C47="Provider",SUMIFS(Raw!$H:$H,Raw!$A:$A,$B$4,Raw!$G:$G,Month!BJ$5,Raw!$C:$C,Month!$A47),SUMIFS(Raw!$H:$H,Raw!$A:$A,$B$4,Raw!$G:$G,Month!BJ$5,Raw!$E:$E,Month!$A47))))</f>
        <v>3649</v>
      </c>
      <c r="BK47" s="58">
        <f>IF($B47="","",IF($C47="Region",SUMIFS(Raw!$H:$H,Raw!$A:$A,$B$4,Raw!$G:$G,Month!BK$5,Raw!#REF!,Month!$A47),IF($C47="Provider",SUMIFS(Raw!$H:$H,Raw!$A:$A,$B$4,Raw!$G:$G,Month!BK$5,Raw!$C:$C,Month!$A47),SUMIFS(Raw!$H:$H,Raw!$A:$A,$B$4,Raw!$G:$G,Month!BK$5,Raw!$E:$E,Month!$A47))))</f>
        <v>3523</v>
      </c>
      <c r="BL47" s="58">
        <f>IF($B47="","",IF($C47="Region",SUMIFS(Raw!$H:$H,Raw!$A:$A,$B$4,Raw!$G:$G,Month!BL$5,Raw!#REF!,Month!$A47),IF($C47="Provider",SUMIFS(Raw!$H:$H,Raw!$A:$A,$B$4,Raw!$G:$G,Month!BL$5,Raw!$C:$C,Month!$A47),SUMIFS(Raw!$H:$H,Raw!$A:$A,$B$4,Raw!$G:$G,Month!BL$5,Raw!$E:$E,Month!$A47))))</f>
        <v>3371</v>
      </c>
      <c r="BM47" s="58">
        <f>IF($B47="","",IF($C47="Region",SUMIFS(Raw!$H:$H,Raw!$A:$A,$B$4,Raw!$G:$G,Month!BM$5,Raw!#REF!,Month!$A47),IF($C47="Provider",SUMIFS(Raw!$H:$H,Raw!$A:$A,$B$4,Raw!$G:$G,Month!BM$5,Raw!$C:$C,Month!$A47),SUMIFS(Raw!$H:$H,Raw!$A:$A,$B$4,Raw!$G:$G,Month!BM$5,Raw!$E:$E,Month!$A47))))</f>
        <v>69</v>
      </c>
      <c r="BN47" s="58">
        <f>IF($B47="","",IF($C47="Region",SUMIFS(Raw!$H:$H,Raw!$A:$A,$B$4,Raw!$G:$G,Month!BN$5,Raw!#REF!,Month!$A47),IF($C47="Provider",SUMIFS(Raw!$H:$H,Raw!$A:$A,$B$4,Raw!$G:$G,Month!BN$5,Raw!$C:$C,Month!$A47),SUMIFS(Raw!$H:$H,Raw!$A:$A,$B$4,Raw!$G:$G,Month!BN$5,Raw!$E:$E,Month!$A47))))</f>
        <v>178</v>
      </c>
      <c r="BO47" s="58">
        <f>IF($B47="","",IF($C47="Region",SUMIFS(Raw!$H:$H,Raw!$A:$A,$B$4,Raw!$G:$G,Month!BO$5,Raw!#REF!,Month!$A47),IF($C47="Provider",SUMIFS(Raw!$H:$H,Raw!$A:$A,$B$4,Raw!$G:$G,Month!BO$5,Raw!$C:$C,Month!$A47),SUMIFS(Raw!$H:$H,Raw!$A:$A,$B$4,Raw!$G:$G,Month!BO$5,Raw!$E:$E,Month!$A47))))</f>
        <v>1677</v>
      </c>
      <c r="BP47" s="58">
        <f>IF($B47="","",IF($C47="Region",SUMIFS(Raw!$H:$H,Raw!$A:$A,$B$4,Raw!$G:$G,Month!BP$5,Raw!#REF!,Month!$A47),IF($C47="Provider",SUMIFS(Raw!$H:$H,Raw!$A:$A,$B$4,Raw!$G:$G,Month!BP$5,Raw!$C:$C,Month!$A47),SUMIFS(Raw!$H:$H,Raw!$A:$A,$B$4,Raw!$G:$G,Month!BP$5,Raw!$E:$E,Month!$A47))))</f>
        <v>4109543</v>
      </c>
      <c r="BQ47" s="58">
        <f>IF($B47="","",IF($C47="Region",SUMIFS(Raw!$H:$H,Raw!$A:$A,$B$4,Raw!$G:$G,Month!BQ$5,Raw!#REF!,Month!$A47),IF($C47="Provider",SUMIFS(Raw!$H:$H,Raw!$A:$A,$B$4,Raw!$G:$G,Month!BQ$5,Raw!$C:$C,Month!$A47),SUMIFS(Raw!$H:$H,Raw!$A:$A,$B$4,Raw!$G:$G,Month!BQ$5,Raw!$E:$E,Month!$A47))))</f>
        <v>0</v>
      </c>
      <c r="BR47" s="58">
        <f>IF($B47="","",IF($C47="Region",SUMIFS(Raw!$H:$H,Raw!$A:$A,$B$4,Raw!$G:$G,Month!BR$5,Raw!#REF!,Month!$A47),IF($C47="Provider",SUMIFS(Raw!$H:$H,Raw!$A:$A,$B$4,Raw!$G:$G,Month!BR$5,Raw!$C:$C,Month!$A47),SUMIFS(Raw!$H:$H,Raw!$A:$A,$B$4,Raw!$G:$G,Month!BR$5,Raw!$E:$E,Month!$A47))))</f>
        <v>0</v>
      </c>
      <c r="BS47" s="58">
        <f>IF($B47="","",IF($C47="Region",SUMIFS(Raw!$H:$H,Raw!$A:$A,$B$4,Raw!$G:$G,Month!BS$5,Raw!#REF!,Month!$A47),IF($C47="Provider",SUMIFS(Raw!$H:$H,Raw!$A:$A,$B$4,Raw!$G:$G,Month!BS$5,Raw!$C:$C,Month!$A47),SUMIFS(Raw!$H:$H,Raw!$A:$A,$B$4,Raw!$G:$G,Month!BS$5,Raw!$E:$E,Month!$A47))))</f>
        <v>0</v>
      </c>
      <c r="BT47" s="58">
        <f>IF($B47="","",IF($C47="Region",SUMIFS(Raw!$H:$H,Raw!$A:$A,$B$4,Raw!$G:$G,Month!BT$5,Raw!#REF!,Month!$A47),IF($C47="Provider",SUMIFS(Raw!$H:$H,Raw!$A:$A,$B$4,Raw!$G:$G,Month!BT$5,Raw!$C:$C,Month!$A47),SUMIFS(Raw!$H:$H,Raw!$A:$A,$B$4,Raw!$G:$G,Month!BT$5,Raw!$E:$E,Month!$A47))))</f>
        <v>0</v>
      </c>
      <c r="BU47" s="58">
        <f>IF($B47="","",IF($C47="Region",SUMIFS(Raw!$H:$H,Raw!$A:$A,$B$4,Raw!$G:$G,Month!BU$5,Raw!#REF!,Month!$A47),IF($C47="Provider",SUMIFS(Raw!$H:$H,Raw!$A:$A,$B$4,Raw!$G:$G,Month!BU$5,Raw!$C:$C,Month!$A47),SUMIFS(Raw!$H:$H,Raw!$A:$A,$B$4,Raw!$G:$G,Month!BU$5,Raw!$E:$E,Month!$A47))))</f>
        <v>0</v>
      </c>
      <c r="BV47" s="58">
        <f>IF($B47="","",IF($C47="Region",SUMIFS(Raw!$H:$H,Raw!$A:$A,$B$4,Raw!$G:$G,Month!BV$5,Raw!#REF!,Month!$A47),IF($C47="Provider",SUMIFS(Raw!$H:$H,Raw!$A:$A,$B$4,Raw!$G:$G,Month!BV$5,Raw!$C:$C,Month!$A47),SUMIFS(Raw!$H:$H,Raw!$A:$A,$B$4,Raw!$G:$G,Month!BV$5,Raw!$E:$E,Month!$A47))))</f>
        <v>3444</v>
      </c>
      <c r="BW47" s="58">
        <f>IF($B47="","",IF($C47="Region",SUMIFS(Raw!$H:$H,Raw!$A:$A,$B$4,Raw!$G:$G,Month!BW$5,Raw!#REF!,Month!$A47),IF($C47="Provider",SUMIFS(Raw!$H:$H,Raw!$A:$A,$B$4,Raw!$G:$G,Month!BW$5,Raw!$C:$C,Month!$A47),SUMIFS(Raw!$H:$H,Raw!$A:$A,$B$4,Raw!$G:$G,Month!BW$5,Raw!$E:$E,Month!$A47))))</f>
        <v>24520</v>
      </c>
      <c r="BX47" s="58">
        <f>IF($B47="","",IF($C47="Region",SUMIFS(Raw!$H:$H,Raw!$A:$A,$B$4,Raw!$G:$G,Month!BX$5,Raw!#REF!,Month!$A47),IF($C47="Provider",SUMIFS(Raw!$H:$H,Raw!$A:$A,$B$4,Raw!$G:$G,Month!BX$5,Raw!$C:$C,Month!$A47),SUMIFS(Raw!$H:$H,Raw!$A:$A,$B$4,Raw!$G:$G,Month!BX$5,Raw!$E:$E,Month!$A47))))</f>
        <v>25</v>
      </c>
      <c r="BY47" s="58">
        <f>IF($B47="","",IF($C47="Region",SUMIFS(Raw!$H:$H,Raw!$A:$A,$B$4,Raw!$G:$G,Month!BY$5,Raw!#REF!,Month!$A47),IF($C47="Provider",SUMIFS(Raw!$H:$H,Raw!$A:$A,$B$4,Raw!$G:$G,Month!BY$5,Raw!$C:$C,Month!$A47),SUMIFS(Raw!$H:$H,Raw!$A:$A,$B$4,Raw!$G:$G,Month!BY$5,Raw!$E:$E,Month!$A47))))</f>
        <v>18627</v>
      </c>
      <c r="BZ47" s="58">
        <f>IF($B47="","",IF($C47="Region",SUMIFS(Raw!$H:$H,Raw!$A:$A,$B$4,Raw!$G:$G,Month!BZ$5,Raw!#REF!,Month!$A47),IF($C47="Provider",SUMIFS(Raw!$H:$H,Raw!$A:$A,$B$4,Raw!$G:$G,Month!BZ$5,Raw!$C:$C,Month!$A47),SUMIFS(Raw!$H:$H,Raw!$A:$A,$B$4,Raw!$G:$G,Month!BZ$5,Raw!$E:$E,Month!$A47))))</f>
        <v>2664</v>
      </c>
      <c r="CA47" s="58">
        <f>IF($B47="","",IF($C47="Region",SUMIFS(Raw!$H:$H,Raw!$A:$A,$B$4,Raw!$G:$G,Month!CA$5,Raw!#REF!,Month!$A47),IF($C47="Provider",SUMIFS(Raw!$H:$H,Raw!$A:$A,$B$4,Raw!$G:$G,Month!CA$5,Raw!$C:$C,Month!$A47),SUMIFS(Raw!$H:$H,Raw!$A:$A,$B$4,Raw!$G:$G,Month!CA$5,Raw!$E:$E,Month!$A47))))</f>
        <v>4280</v>
      </c>
      <c r="CB47" s="58">
        <f>IF($B47="","",IF($C47="Region",SUMIFS(Raw!$H:$H,Raw!$A:$A,$B$4,Raw!$G:$G,Month!CB$5,Raw!#REF!,Month!$A47),IF($C47="Provider",SUMIFS(Raw!$H:$H,Raw!$A:$A,$B$4,Raw!$G:$G,Month!CB$5,Raw!$C:$C,Month!$A47),SUMIFS(Raw!$H:$H,Raw!$A:$A,$B$4,Raw!$G:$G,Month!CB$5,Raw!$E:$E,Month!$A47))))</f>
        <v>2104</v>
      </c>
      <c r="CC47" s="58">
        <f>IF($B47="","",IF($C47="Region",SUMIFS(Raw!$H:$H,Raw!$A:$A,$B$4,Raw!$G:$G,Month!CC$5,Raw!#REF!,Month!$A47),IF($C47="Provider",SUMIFS(Raw!$H:$H,Raw!$A:$A,$B$4,Raw!$G:$G,Month!CC$5,Raw!$C:$C,Month!$A47),SUMIFS(Raw!$H:$H,Raw!$A:$A,$B$4,Raw!$G:$G,Month!CC$5,Raw!$E:$E,Month!$A47))))</f>
        <v>8733</v>
      </c>
      <c r="CD47" s="58">
        <f>IF($B47="","",IF($C47="Region",SUMIFS(Raw!$H:$H,Raw!$A:$A,$B$4,Raw!$G:$G,Month!CD$5,Raw!#REF!,Month!$A47),IF($C47="Provider",SUMIFS(Raw!$H:$H,Raw!$A:$A,$B$4,Raw!$G:$G,Month!CD$5,Raw!$C:$C,Month!$A47),SUMIFS(Raw!$H:$H,Raw!$A:$A,$B$4,Raw!$G:$G,Month!CD$5,Raw!$E:$E,Month!$A47))))</f>
        <v>7</v>
      </c>
      <c r="CE47" s="58">
        <f>IF($B47="","",IF($C47="Region",SUMIFS(Raw!$H:$H,Raw!$A:$A,$B$4,Raw!$G:$G,Month!CE$5,Raw!#REF!,Month!$A47),IF($C47="Provider",SUMIFS(Raw!$H:$H,Raw!$A:$A,$B$4,Raw!$G:$G,Month!CE$5,Raw!$C:$C,Month!$A47),SUMIFS(Raw!$H:$H,Raw!$A:$A,$B$4,Raw!$G:$G,Month!CE$5,Raw!$E:$E,Month!$A47))))</f>
        <v>571</v>
      </c>
      <c r="CF47" s="58">
        <f>IF($B47="","",IF($C47="Region",SUMIFS(Raw!$H:$H,Raw!$A:$A,$B$4,Raw!$G:$G,Month!CF$5,Raw!#REF!,Month!$A47),IF($C47="Provider",SUMIFS(Raw!$H:$H,Raw!$A:$A,$B$4,Raw!$G:$G,Month!CF$5,Raw!$C:$C,Month!$A47),SUMIFS(Raw!$H:$H,Raw!$A:$A,$B$4,Raw!$G:$G,Month!CF$5,Raw!$E:$E,Month!$A47))))</f>
        <v>428</v>
      </c>
      <c r="CG47" s="58">
        <f>IF($B47="","",IF($C47="Region",SUMIFS(Raw!$H:$H,Raw!$A:$A,$B$4,Raw!$G:$G,Month!CG$5,Raw!#REF!,Month!$A47),IF($C47="Provider",SUMIFS(Raw!$H:$H,Raw!$A:$A,$B$4,Raw!$G:$G,Month!CG$5,Raw!$C:$C,Month!$A47),SUMIFS(Raw!$H:$H,Raw!$A:$A,$B$4,Raw!$G:$G,Month!CG$5,Raw!$E:$E,Month!$A47))))</f>
        <v>691</v>
      </c>
      <c r="CH47" s="58">
        <f>IF($B47="","",IF($C47="Region",SUMIFS(Raw!$H:$H,Raw!$A:$A,$B$4,Raw!$G:$G,Month!CH$5,Raw!#REF!,Month!$A47),IF($C47="Provider",SUMIFS(Raw!$H:$H,Raw!$A:$A,$B$4,Raw!$G:$G,Month!CH$5,Raw!$C:$C,Month!$A47),SUMIFS(Raw!$H:$H,Raw!$A:$A,$B$4,Raw!$G:$G,Month!CH$5,Raw!$E:$E,Month!$A47))))</f>
        <v>118</v>
      </c>
      <c r="CI47" s="58">
        <f>IF($B47="","",IF($C47="Region",SUMIFS(Raw!$H:$H,Raw!$A:$A,$B$4,Raw!$G:$G,Month!CI$5,Raw!#REF!,Month!$A47),IF($C47="Provider",SUMIFS(Raw!$H:$H,Raw!$A:$A,$B$4,Raw!$G:$G,Month!CI$5,Raw!$C:$C,Month!$A47),SUMIFS(Raw!$H:$H,Raw!$A:$A,$B$4,Raw!$G:$G,Month!CI$5,Raw!$E:$E,Month!$A47))))</f>
        <v>0</v>
      </c>
      <c r="CJ47" s="58">
        <f>IF($B47="","",IF($C47="Region",SUMIFS(Raw!$H:$H,Raw!$A:$A,$B$4,Raw!$G:$G,Month!CJ$5,Raw!#REF!,Month!$A47),IF($C47="Provider",SUMIFS(Raw!$H:$H,Raw!$A:$A,$B$4,Raw!$G:$G,Month!CJ$5,Raw!$C:$C,Month!$A47),SUMIFS(Raw!$H:$H,Raw!$A:$A,$B$4,Raw!$G:$G,Month!CJ$5,Raw!$E:$E,Month!$A47))))</f>
        <v>0</v>
      </c>
      <c r="CK47" s="58">
        <f>IF($B47="","",IF($C47="Region",SUMIFS(Raw!$H:$H,Raw!$A:$A,$B$4,Raw!$G:$G,Month!CK$5,Raw!#REF!,Month!$A47),IF($C47="Provider",SUMIFS(Raw!$H:$H,Raw!$A:$A,$B$4,Raw!$G:$G,Month!CK$5,Raw!$C:$C,Month!$A47),SUMIFS(Raw!$H:$H,Raw!$A:$A,$B$4,Raw!$G:$G,Month!CK$5,Raw!$E:$E,Month!$A47))))</f>
        <v>0</v>
      </c>
      <c r="CL47" s="58">
        <f>IF($B47="","",IF($C47="Region",SUMIFS(Raw!$H:$H,Raw!$A:$A,$B$4,Raw!$G:$G,Month!CL$5,Raw!#REF!,Month!$A47),IF($C47="Provider",SUMIFS(Raw!$H:$H,Raw!$A:$A,$B$4,Raw!$G:$G,Month!CL$5,Raw!$C:$C,Month!$A47),SUMIFS(Raw!$H:$H,Raw!$A:$A,$B$4,Raw!$G:$G,Month!CL$5,Raw!$E:$E,Month!$A47))))</f>
        <v>0</v>
      </c>
      <c r="CM47" s="58">
        <f>IF($B47="","",IF($C47="Region",SUMIFS(Raw!$H:$H,Raw!$A:$A,$B$4,Raw!$G:$G,Month!CM$5,Raw!#REF!,Month!$A47),IF($C47="Provider",SUMIFS(Raw!$H:$H,Raw!$A:$A,$B$4,Raw!$G:$G,Month!CM$5,Raw!$C:$C,Month!$A47),SUMIFS(Raw!$H:$H,Raw!$A:$A,$B$4,Raw!$G:$G,Month!CM$5,Raw!$E:$E,Month!$A47))))</f>
        <v>7</v>
      </c>
      <c r="CN47" s="58">
        <f>IF($B47="","",IF($C47="Region",SUMIFS(Raw!$H:$H,Raw!$A:$A,$B$4,Raw!$G:$G,Month!CN$5,Raw!#REF!,Month!$A47),IF($C47="Provider",SUMIFS(Raw!$H:$H,Raw!$A:$A,$B$4,Raw!$G:$G,Month!CN$5,Raw!$C:$C,Month!$A47),SUMIFS(Raw!$H:$H,Raw!$A:$A,$B$4,Raw!$G:$G,Month!CN$5,Raw!$E:$E,Month!$A47))))</f>
        <v>17</v>
      </c>
      <c r="CO47" s="58">
        <f>IF($B47="","",IF($C47="Region",SUMIFS(Raw!$H:$H,Raw!$A:$A,$B$4,Raw!$G:$G,Month!CO$5,Raw!#REF!,Month!$A47),IF($C47="Provider",SUMIFS(Raw!$H:$H,Raw!$A:$A,$B$4,Raw!$G:$G,Month!CO$5,Raw!$C:$C,Month!$A47),SUMIFS(Raw!$H:$H,Raw!$A:$A,$B$4,Raw!$G:$G,Month!CO$5,Raw!$E:$E,Month!$A47))))</f>
        <v>0</v>
      </c>
      <c r="CP47" s="58">
        <f>IF($B47="","",IF($C47="Region",SUMIFS(Raw!$H:$H,Raw!$A:$A,$B$4,Raw!$G:$G,Month!CP$5,Raw!#REF!,Month!$A47),IF($C47="Provider",SUMIFS(Raw!$H:$H,Raw!$A:$A,$B$4,Raw!$G:$G,Month!CP$5,Raw!$C:$C,Month!$A47),SUMIFS(Raw!$H:$H,Raw!$A:$A,$B$4,Raw!$G:$G,Month!CP$5,Raw!$E:$E,Month!$A47))))</f>
        <v>0</v>
      </c>
      <c r="CQ47" s="58">
        <f>IF($B47="","",IF($C47="Region",SUMIFS(Raw!$H:$H,Raw!$A:$A,$B$4,Raw!$G:$G,Month!CQ$5,Raw!#REF!,Month!$A47),IF($C47="Provider",SUMIFS(Raw!$H:$H,Raw!$A:$A,$B$4,Raw!$G:$G,Month!CQ$5,Raw!$C:$C,Month!$A47),SUMIFS(Raw!$H:$H,Raw!$A:$A,$B$4,Raw!$G:$G,Month!CQ$5,Raw!$E:$E,Month!$A47))))</f>
        <v>0</v>
      </c>
      <c r="CR47" s="58">
        <f>IF($B47="","",IF($C47="Region",SUMIFS(Raw!$H:$H,Raw!$A:$A,$B$4,Raw!$G:$G,Month!CR$5,Raw!#REF!,Month!$A47),IF($C47="Provider",SUMIFS(Raw!$H:$H,Raw!$A:$A,$B$4,Raw!$G:$G,Month!CR$5,Raw!$C:$C,Month!$A47),SUMIFS(Raw!$H:$H,Raw!$A:$A,$B$4,Raw!$G:$G,Month!CR$5,Raw!$E:$E,Month!$A47))))</f>
        <v>0</v>
      </c>
      <c r="CS47" s="58">
        <f>IF($B47="","",IF($C47="Region",SUMIFS(Raw!$H:$H,Raw!$A:$A,$B$4,Raw!$G:$G,Month!CS$5,Raw!#REF!,Month!$A47),IF($C47="Provider",SUMIFS(Raw!$H:$H,Raw!$A:$A,$B$4,Raw!$G:$G,Month!CS$5,Raw!$C:$C,Month!$A47),SUMIFS(Raw!$H:$H,Raw!$A:$A,$B$4,Raw!$G:$G,Month!CS$5,Raw!$E:$E,Month!$A47))))</f>
        <v>9</v>
      </c>
      <c r="CT47" s="58">
        <f>IF($B47="","",IF($C47="Region",SUMIFS(Raw!$H:$H,Raw!$A:$A,$B$4,Raw!$G:$G,Month!CT$5,Raw!#REF!,Month!$A47),IF($C47="Provider",SUMIFS(Raw!$H:$H,Raw!$A:$A,$B$4,Raw!$G:$G,Month!CT$5,Raw!$C:$C,Month!$A47),SUMIFS(Raw!$H:$H,Raw!$A:$A,$B$4,Raw!$G:$G,Month!CT$5,Raw!$E:$E,Month!$A47))))</f>
        <v>8</v>
      </c>
      <c r="CU47" s="58">
        <f>IF($B47="","",IF($C47="Region",SUMIFS(Raw!$H:$H,Raw!$A:$A,$B$4,Raw!$G:$G,Month!CU$5,Raw!#REF!,Month!$A47),IF($C47="Provider",SUMIFS(Raw!$H:$H,Raw!$A:$A,$B$4,Raw!$G:$G,Month!CU$5,Raw!$C:$C,Month!$A47),SUMIFS(Raw!$H:$H,Raw!$A:$A,$B$4,Raw!$G:$G,Month!CU$5,Raw!$E:$E,Month!$A47))))</f>
        <v>40</v>
      </c>
      <c r="CV47" s="58">
        <f>IF($B47="","",IF($C47="Region",SUMIFS(Raw!$H:$H,Raw!$A:$A,$B$4,Raw!$G:$G,Month!CV$5,Raw!#REF!,Month!$A47),IF($C47="Provider",SUMIFS(Raw!$H:$H,Raw!$A:$A,$B$4,Raw!$G:$G,Month!CV$5,Raw!$C:$C,Month!$A47),SUMIFS(Raw!$H:$H,Raw!$A:$A,$B$4,Raw!$G:$G,Month!CV$5,Raw!$E:$E,Month!$A47))))</f>
        <v>36</v>
      </c>
      <c r="CW47" s="58">
        <f>IF($B47="","",IF($C47="Region",SUMIFS(Raw!$H:$H,Raw!$A:$A,$B$4,Raw!$G:$G,Month!CW$5,Raw!#REF!,Month!$A47),IF($C47="Provider",SUMIFS(Raw!$H:$H,Raw!$A:$A,$B$4,Raw!$G:$G,Month!CW$5,Raw!$C:$C,Month!$A47),SUMIFS(Raw!$H:$H,Raw!$A:$A,$B$4,Raw!$G:$G,Month!CW$5,Raw!$E:$E,Month!$A47))))</f>
        <v>316</v>
      </c>
      <c r="CX47" s="58">
        <f>IF($B47="","",IF($C47="Region",SUMIFS(Raw!$H:$H,Raw!$A:$A,$B$4,Raw!$G:$G,Month!CX$5,Raw!#REF!,Month!$A47),IF($C47="Provider",SUMIFS(Raw!$H:$H,Raw!$A:$A,$B$4,Raw!$G:$G,Month!CX$5,Raw!$C:$C,Month!$A47),SUMIFS(Raw!$H:$H,Raw!$A:$A,$B$4,Raw!$G:$G,Month!CX$5,Raw!$E:$E,Month!$A47))))</f>
        <v>268</v>
      </c>
      <c r="CY47" s="58">
        <f>IF($B47="","",IF($C47="Region",SUMIFS(Raw!$H:$H,Raw!$A:$A,$B$4,Raw!$G:$G,Month!CY$5,Raw!#REF!,Month!$A47),IF($C47="Provider",SUMIFS(Raw!$H:$H,Raw!$A:$A,$B$4,Raw!$G:$G,Month!CY$5,Raw!$C:$C,Month!$A47),SUMIFS(Raw!$H:$H,Raw!$A:$A,$B$4,Raw!$G:$G,Month!CY$5,Raw!$E:$E,Month!$A47))))</f>
        <v>26</v>
      </c>
      <c r="CZ47" s="58">
        <f>IF($B47="","",IF($C47="Region",SUMIFS(Raw!$H:$H,Raw!$A:$A,$B$4,Raw!$G:$G,Month!CZ$5,Raw!#REF!,Month!$A47),IF($C47="Provider",SUMIFS(Raw!$H:$H,Raw!$A:$A,$B$4,Raw!$G:$G,Month!CZ$5,Raw!$C:$C,Month!$A47),SUMIFS(Raw!$H:$H,Raw!$A:$A,$B$4,Raw!$G:$G,Month!CZ$5,Raw!$E:$E,Month!$A47))))</f>
        <v>12</v>
      </c>
      <c r="DA47" s="58">
        <f>IF($B47="","",IF($C47="Region",SUMIFS(Raw!$H:$H,Raw!$A:$A,$B$4,Raw!$G:$G,Month!DA$5,Raw!#REF!,Month!$A47),IF($C47="Provider",SUMIFS(Raw!$H:$H,Raw!$A:$A,$B$4,Raw!$G:$G,Month!DA$5,Raw!$C:$C,Month!$A47),SUMIFS(Raw!$H:$H,Raw!$A:$A,$B$4,Raw!$G:$G,Month!DA$5,Raw!$E:$E,Month!$A47))))</f>
        <v>51</v>
      </c>
      <c r="DB47" s="58">
        <f>IF($B47="","",IF($C47="Region",SUMIFS(Raw!$H:$H,Raw!$A:$A,$B$4,Raw!$G:$G,Month!DB$5,Raw!#REF!,Month!$A47),IF($C47="Provider",SUMIFS(Raw!$H:$H,Raw!$A:$A,$B$4,Raw!$G:$G,Month!DB$5,Raw!$C:$C,Month!$A47),SUMIFS(Raw!$H:$H,Raw!$A:$A,$B$4,Raw!$G:$G,Month!DB$5,Raw!$E:$E,Month!$A47))))</f>
        <v>0</v>
      </c>
      <c r="DC47" s="58">
        <f>IF($B47="","",IF($C47="Region",SUMIFS(Raw!$H:$H,Raw!$A:$A,$B$4,Raw!$G:$G,Month!DC$5,Raw!#REF!,Month!$A47),IF($C47="Provider",SUMIFS(Raw!$H:$H,Raw!$A:$A,$B$4,Raw!$G:$G,Month!DC$5,Raw!$C:$C,Month!$A47),SUMIFS(Raw!$H:$H,Raw!$A:$A,$B$4,Raw!$G:$G,Month!DC$5,Raw!$E:$E,Month!$A47))))</f>
        <v>2</v>
      </c>
      <c r="DD47" s="58">
        <f>IF($B47="","",IF($C47="Region",SUMIFS(Raw!$H:$H,Raw!$A:$A,$B$4,Raw!$G:$G,Month!DD$5,Raw!#REF!,Month!$A47),IF($C47="Provider",SUMIFS(Raw!$H:$H,Raw!$A:$A,$B$4,Raw!$G:$G,Month!DD$5,Raw!$C:$C,Month!$A47),SUMIFS(Raw!$H:$H,Raw!$A:$A,$B$4,Raw!$G:$G,Month!DD$5,Raw!$E:$E,Month!$A47))))</f>
        <v>2</v>
      </c>
      <c r="DE47" s="58">
        <f>IF($B47="","",IF($C47="Region",SUMIFS(Raw!$H:$H,Raw!$A:$A,$B$4,Raw!$G:$G,Month!DE$5,Raw!#REF!,Month!$A47),IF($C47="Provider",SUMIFS(Raw!$H:$H,Raw!$A:$A,$B$4,Raw!$G:$G,Month!DE$5,Raw!$C:$C,Month!$A47),SUMIFS(Raw!$H:$H,Raw!$A:$A,$B$4,Raw!$G:$G,Month!DE$5,Raw!$E:$E,Month!$A47))))</f>
        <v>19</v>
      </c>
      <c r="DF47" s="58">
        <f>IF($B47="","",IF($C47="Region",SUMIFS(Raw!$H:$H,Raw!$A:$A,$B$4,Raw!$G:$G,Month!DF$5,Raw!#REF!,Month!$A47),IF($C47="Provider",SUMIFS(Raw!$H:$H,Raw!$A:$A,$B$4,Raw!$G:$G,Month!DF$5,Raw!$C:$C,Month!$A47),SUMIFS(Raw!$H:$H,Raw!$A:$A,$B$4,Raw!$G:$G,Month!DF$5,Raw!$E:$E,Month!$A47))))</f>
        <v>2</v>
      </c>
      <c r="DG47" s="58">
        <f>IF($B47="","",IF($C47="Region",SUMIFS(Raw!$H:$H,Raw!$A:$A,$B$4,Raw!$G:$G,Month!DG$5,Raw!#REF!,Month!$A47),IF($C47="Provider",SUMIFS(Raw!$H:$H,Raw!$A:$A,$B$4,Raw!$G:$G,Month!DG$5,Raw!$C:$C,Month!$A47),SUMIFS(Raw!$H:$H,Raw!$A:$A,$B$4,Raw!$G:$G,Month!DG$5,Raw!$E:$E,Month!$A47))))</f>
        <v>0</v>
      </c>
      <c r="DH47" s="58">
        <f>IF($B47="","",IF($C47="Region",SUMIFS(Raw!$H:$H,Raw!$A:$A,$B$4,Raw!$G:$G,Month!DH$5,Raw!#REF!,Month!$A47),IF($C47="Provider",SUMIFS(Raw!$H:$H,Raw!$A:$A,$B$4,Raw!$G:$G,Month!DH$5,Raw!$C:$C,Month!$A47),SUMIFS(Raw!$H:$H,Raw!$A:$A,$B$4,Raw!$G:$G,Month!DH$5,Raw!$E:$E,Month!$A47))))</f>
        <v>0</v>
      </c>
      <c r="DI47" s="58">
        <f>IF($B47="","",IF($C47="Region",SUMIFS(Raw!$H:$H,Raw!$A:$A,$B$4,Raw!$G:$G,Month!DI$5,Raw!#REF!,Month!$A47),IF($C47="Provider",SUMIFS(Raw!$H:$H,Raw!$A:$A,$B$4,Raw!$G:$G,Month!DI$5,Raw!$C:$C,Month!$A47),SUMIFS(Raw!$H:$H,Raw!$A:$A,$B$4,Raw!$G:$G,Month!DI$5,Raw!$E:$E,Month!$A47))))</f>
        <v>24</v>
      </c>
      <c r="DJ47" s="58">
        <f>IF($B47="","",IF($C47="Region",SUMIFS(Raw!$H:$H,Raw!$A:$A,$B$4,Raw!$G:$G,Month!DJ$5,Raw!#REF!,Month!$A47),IF($C47="Provider",SUMIFS(Raw!$H:$H,Raw!$A:$A,$B$4,Raw!$G:$G,Month!DJ$5,Raw!$C:$C,Month!$A47),SUMIFS(Raw!$H:$H,Raw!$A:$A,$B$4,Raw!$G:$G,Month!DJ$5,Raw!$E:$E,Month!$A47))))</f>
        <v>2</v>
      </c>
      <c r="DK47" s="58">
        <f>IF($B47="","",IF($C47="Region",SUMIFS(Raw!$H:$H,Raw!$A:$A,$B$4,Raw!$G:$G,Month!DK$5,Raw!#REF!,Month!$A47),IF($C47="Provider",SUMIFS(Raw!$H:$H,Raw!$A:$A,$B$4,Raw!$G:$G,Month!DK$5,Raw!$C:$C,Month!$A47),SUMIFS(Raw!$H:$H,Raw!$A:$A,$B$4,Raw!$G:$G,Month!DK$5,Raw!$E:$E,Month!$A47))))</f>
        <v>0</v>
      </c>
      <c r="DL47" s="58">
        <f>IF($B47="","",IF($C47="Region",SUMIFS(Raw!$H:$H,Raw!$A:$A,$B$4,Raw!$G:$G,Month!DL$5,Raw!#REF!,Month!$A47),IF($C47="Provider",SUMIFS(Raw!$H:$H,Raw!$A:$A,$B$4,Raw!$G:$G,Month!DL$5,Raw!$C:$C,Month!$A47),SUMIFS(Raw!$H:$H,Raw!$A:$A,$B$4,Raw!$G:$G,Month!DL$5,Raw!$E:$E,Month!$A47))))</f>
        <v>0</v>
      </c>
      <c r="DM47" s="58">
        <f>IF($B47="","",IF($C47="Region",SUMIFS(Raw!$H:$H,Raw!$A:$A,$B$4,Raw!$G:$G,Month!DM$5,Raw!#REF!,Month!$A47),IF($C47="Provider",SUMIFS(Raw!$H:$H,Raw!$A:$A,$B$4,Raw!$G:$G,Month!DM$5,Raw!$C:$C,Month!$A47),SUMIFS(Raw!$H:$H,Raw!$A:$A,$B$4,Raw!$G:$G,Month!DM$5,Raw!$E:$E,Month!$A47))))</f>
        <v>0</v>
      </c>
      <c r="DN47" s="58">
        <f>IF($B47="","",IF($C47="Region",SUMIFS(Raw!$H:$H,Raw!$A:$A,$B$4,Raw!$G:$G,Month!DN$5,Raw!#REF!,Month!$A47),IF($C47="Provider",SUMIFS(Raw!$H:$H,Raw!$A:$A,$B$4,Raw!$G:$G,Month!DN$5,Raw!$C:$C,Month!$A47),SUMIFS(Raw!$H:$H,Raw!$A:$A,$B$4,Raw!$G:$G,Month!DN$5,Raw!$E:$E,Month!$A47))))</f>
        <v>0</v>
      </c>
    </row>
    <row r="48" spans="1:118" ht="14.5" x14ac:dyDescent="0.25">
      <c r="A48" s="5" t="str">
        <f>IF(Refs!A42="","",Refs!A42)</f>
        <v>111AF4</v>
      </c>
      <c r="B48" s="23" t="str">
        <f>IF(Refs!B42="","",Refs!B42)</f>
        <v>Staffordshire</v>
      </c>
      <c r="C48" s="13" t="str">
        <f>IF(Refs!D42="","",Refs!D42)</f>
        <v>Area</v>
      </c>
      <c r="D48" s="58">
        <f>IF($B48="","",IF($C48="Region",SUMIFS(Raw!$H:$H,Raw!$A:$A,$B$4,Raw!$G:$G,Month!D$5,Raw!#REF!,Month!$A48),IF($C48="Provider",SUMIFS(Raw!$H:$H,Raw!$A:$A,$B$4,Raw!$G:$G,Month!D$5,Raw!$C:$C,Month!$A48),SUMIFS(Raw!$H:$H,Raw!$A:$A,$B$4,Raw!$G:$G,Month!D$5,Raw!$E:$E,Month!$A48))))</f>
        <v>38205</v>
      </c>
      <c r="E48" s="58">
        <f>IF($B48="","",IF($C48="Region",SUMIFS(Raw!$H:$H,Raw!$A:$A,$B$4,Raw!$G:$G,Month!E$5,Raw!#REF!,Month!$A48),IF($C48="Provider",SUMIFS(Raw!$H:$H,Raw!$A:$A,$B$4,Raw!$G:$G,Month!E$5,Raw!$C:$C,Month!$A48),SUMIFS(Raw!$H:$H,Raw!$A:$A,$B$4,Raw!$G:$G,Month!E$5,Raw!$E:$E,Month!$A48))))</f>
        <v>38205</v>
      </c>
      <c r="F48" s="58">
        <f>IF($B48="","",IF($C48="Region",SUMIFS(Raw!$H:$H,Raw!$A:$A,$B$4,Raw!$G:$G,Month!F$5,Raw!#REF!,Month!$A48),IF($C48="Provider",SUMIFS(Raw!$H:$H,Raw!$A:$A,$B$4,Raw!$G:$G,Month!F$5,Raw!$C:$C,Month!$A48),SUMIFS(Raw!$H:$H,Raw!$A:$A,$B$4,Raw!$G:$G,Month!F$5,Raw!$E:$E,Month!$A48))))</f>
        <v>32099</v>
      </c>
      <c r="G48" s="58">
        <f>IF($B48="","",IF($C48="Region",SUMIFS(Raw!$H:$H,Raw!$A:$A,$B$4,Raw!$G:$G,Month!G$5,Raw!#REF!,Month!$A48),IF($C48="Provider",SUMIFS(Raw!$H:$H,Raw!$A:$A,$B$4,Raw!$G:$G,Month!G$5,Raw!$C:$C,Month!$A48),SUMIFS(Raw!$H:$H,Raw!$A:$A,$B$4,Raw!$G:$G,Month!G$5,Raw!$E:$E,Month!$A48))))</f>
        <v>0</v>
      </c>
      <c r="H48" s="58">
        <f>IF($B48="","",IF($C48="Region",SUMIFS(Raw!$H:$H,Raw!$A:$A,$B$4,Raw!$G:$G,Month!H$5,Raw!#REF!,Month!$A48),IF($C48="Provider",SUMIFS(Raw!$H:$H,Raw!$A:$A,$B$4,Raw!$G:$G,Month!H$5,Raw!$C:$C,Month!$A48),SUMIFS(Raw!$H:$H,Raw!$A:$A,$B$4,Raw!$G:$G,Month!H$5,Raw!$E:$E,Month!$A48))))</f>
        <v>147</v>
      </c>
      <c r="I48" s="58">
        <f>IF($B48="","",IF($C48="Region",SUMIFS(Raw!$H:$H,Raw!$A:$A,$B$4,Raw!$G:$G,Month!I$5,Raw!#REF!,Month!$A48),IF($C48="Provider",SUMIFS(Raw!$H:$H,Raw!$A:$A,$B$4,Raw!$G:$G,Month!I$5,Raw!$C:$C,Month!$A48),SUMIFS(Raw!$H:$H,Raw!$A:$A,$B$4,Raw!$G:$G,Month!I$5,Raw!$E:$E,Month!$A48))))</f>
        <v>4019</v>
      </c>
      <c r="J48" s="58">
        <f>IF($B48="","",IF($C48="Region",SUMIFS(Raw!$H:$H,Raw!$A:$A,$B$4,Raw!$G:$G,Month!J$5,Raw!#REF!,Month!$A48),IF($C48="Provider",SUMIFS(Raw!$H:$H,Raw!$A:$A,$B$4,Raw!$G:$G,Month!J$5,Raw!$C:$C,Month!$A48),SUMIFS(Raw!$H:$H,Raw!$A:$A,$B$4,Raw!$G:$G,Month!J$5,Raw!$E:$E,Month!$A48))))</f>
        <v>17334</v>
      </c>
      <c r="K48" s="58">
        <f>IF($B48="","",IF($C48="Region",SUMIFS(Raw!$H:$H,Raw!$A:$A,$B$4,Raw!$G:$G,Month!K$5,Raw!#REF!,Month!$A48),IF($C48="Provider",SUMIFS(Raw!$H:$H,Raw!$A:$A,$B$4,Raw!$G:$G,Month!K$5,Raw!$C:$C,Month!$A48),SUMIFS(Raw!$H:$H,Raw!$A:$A,$B$4,Raw!$G:$G,Month!K$5,Raw!$E:$E,Month!$A48))))</f>
        <v>6106</v>
      </c>
      <c r="L48" s="58">
        <f>IF($B48="","",IF($C48="Region",SUMIFS(Raw!$H:$H,Raw!$A:$A,$B$4,Raw!$G:$G,Month!L$5,Raw!#REF!,Month!$A48),IF($C48="Provider",SUMIFS(Raw!$H:$H,Raw!$A:$A,$B$4,Raw!$G:$G,Month!L$5,Raw!$C:$C,Month!$A48),SUMIFS(Raw!$H:$H,Raw!$A:$A,$B$4,Raw!$G:$G,Month!L$5,Raw!$E:$E,Month!$A48))))</f>
        <v>3281</v>
      </c>
      <c r="M48" s="58">
        <f>IF($B48="","",IF($C48="Region",SUMIFS(Raw!$H:$H,Raw!$A:$A,$B$4,Raw!$G:$G,Month!M$5,Raw!#REF!,Month!$A48),IF($C48="Provider",SUMIFS(Raw!$H:$H,Raw!$A:$A,$B$4,Raw!$G:$G,Month!M$5,Raw!$C:$C,Month!$A48),SUMIFS(Raw!$H:$H,Raw!$A:$A,$B$4,Raw!$G:$G,Month!M$5,Raw!$E:$E,Month!$A48))))</f>
        <v>651</v>
      </c>
      <c r="N48" s="58">
        <f>IF($B48="","",IF($C48="Region",SUMIFS(Raw!$H:$H,Raw!$A:$A,$B$4,Raw!$G:$G,Month!N$5,Raw!#REF!,Month!$A48),IF($C48="Provider",SUMIFS(Raw!$H:$H,Raw!$A:$A,$B$4,Raw!$G:$G,Month!N$5,Raw!$C:$C,Month!$A48),SUMIFS(Raw!$H:$H,Raw!$A:$A,$B$4,Raw!$G:$G,Month!N$5,Raw!$E:$E,Month!$A48))))</f>
        <v>2174</v>
      </c>
      <c r="O48" s="58">
        <f>IF($B48="","",IF($C48="Region",SUMIFS(Raw!$H:$H,Raw!$A:$A,$B$4,Raw!$G:$G,Month!O$5,Raw!#REF!,Month!$A48),IF($C48="Provider",SUMIFS(Raw!$H:$H,Raw!$A:$A,$B$4,Raw!$G:$G,Month!O$5,Raw!$C:$C,Month!$A48),SUMIFS(Raw!$H:$H,Raw!$A:$A,$B$4,Raw!$G:$G,Month!O$5,Raw!$E:$E,Month!$A48))))</f>
        <v>4683814</v>
      </c>
      <c r="P48" s="58">
        <f>IF($B48="","",IF($C48="Region",SUMIFS(Raw!$H:$H,Raw!$A:$A,$B$4,Raw!$G:$G,Month!P$5,Raw!#REF!,Month!$A48),IF($C48="Provider",SUMIFS(Raw!$H:$H,Raw!$A:$A,$B$4,Raw!$G:$G,Month!P$5,Raw!$C:$C,Month!$A48),SUMIFS(Raw!$H:$H,Raw!$A:$A,$B$4,Raw!$G:$G,Month!P$5,Raw!$E:$E,Month!$A48))))</f>
        <v>601</v>
      </c>
      <c r="Q48" s="58">
        <f>IF($B48="","",IF($C48="Region",SUMIFS(Raw!$H:$H,Raw!$A:$A,$B$4,Raw!$G:$G,Month!Q$5,Raw!#REF!,Month!$A48),IF($C48="Provider",SUMIFS(Raw!$H:$H,Raw!$A:$A,$B$4,Raw!$G:$G,Month!Q$5,Raw!$C:$C,Month!$A48),SUMIFS(Raw!$H:$H,Raw!$A:$A,$B$4,Raw!$G:$G,Month!Q$5,Raw!$E:$E,Month!$A48))))</f>
        <v>806</v>
      </c>
      <c r="R48" s="58">
        <f>IF($B48="","",IF($C48="Region",SUMIFS(Raw!$H:$H,Raw!$A:$A,$B$4,Raw!$G:$G,Month!R$5,Raw!#REF!,Month!$A48),IF($C48="Provider",SUMIFS(Raw!$H:$H,Raw!$A:$A,$B$4,Raw!$G:$G,Month!R$5,Raw!$C:$C,Month!$A48),SUMIFS(Raw!$H:$H,Raw!$A:$A,$B$4,Raw!$G:$G,Month!R$5,Raw!$E:$E,Month!$A48))))</f>
        <v>438895</v>
      </c>
      <c r="S48" s="58">
        <f>IF($B48="","",IF($C48="Region",SUMIFS(Raw!$H:$H,Raw!$A:$A,$B$4,Raw!$G:$G,Month!S$5,Raw!#REF!,Month!$A48),IF($C48="Provider",SUMIFS(Raw!$H:$H,Raw!$A:$A,$B$4,Raw!$G:$G,Month!S$5,Raw!$C:$C,Month!$A48),SUMIFS(Raw!$H:$H,Raw!$A:$A,$B$4,Raw!$G:$G,Month!S$5,Raw!$E:$E,Month!$A48))))</f>
        <v>16444</v>
      </c>
      <c r="T48" s="58">
        <f>IF($B48="","",IF($C48="Region",SUMIFS(Raw!$H:$H,Raw!$A:$A,$B$4,Raw!$G:$G,Month!T$5,Raw!#REF!,Month!$A48),IF($C48="Provider",SUMIFS(Raw!$H:$H,Raw!$A:$A,$B$4,Raw!$G:$G,Month!T$5,Raw!$C:$C,Month!$A48),SUMIFS(Raw!$H:$H,Raw!$A:$A,$B$4,Raw!$G:$G,Month!T$5,Raw!$E:$E,Month!$A48))))</f>
        <v>143134260</v>
      </c>
      <c r="U48" s="58">
        <f>IF($B48="","",IF($C48="Region",SUMIFS(Raw!$H:$H,Raw!$A:$A,$B$4,Raw!$G:$G,Month!U$5,Raw!#REF!,Month!$A48),IF($C48="Provider",SUMIFS(Raw!$H:$H,Raw!$A:$A,$B$4,Raw!$G:$G,Month!U$5,Raw!$C:$C,Month!$A48),SUMIFS(Raw!$H:$H,Raw!$A:$A,$B$4,Raw!$G:$G,Month!U$5,Raw!$E:$E,Month!$A48))))</f>
        <v>29205</v>
      </c>
      <c r="V48" s="58">
        <f>IF($B48="","",IF($C48="Region",SUMIFS(Raw!$H:$H,Raw!$A:$A,$B$4,Raw!$G:$G,Month!V$5,Raw!#REF!,Month!$A48),IF($C48="Provider",SUMIFS(Raw!$H:$H,Raw!$A:$A,$B$4,Raw!$G:$G,Month!V$5,Raw!$C:$C,Month!$A48),SUMIFS(Raw!$H:$H,Raw!$A:$A,$B$4,Raw!$G:$G,Month!V$5,Raw!$E:$E,Month!$A48))))</f>
        <v>0</v>
      </c>
      <c r="W48" s="58">
        <f>IF($B48="","",IF($C48="Region",SUMIFS(Raw!$H:$H,Raw!$A:$A,$B$4,Raw!$G:$G,Month!W$5,Raw!#REF!,Month!$A48),IF($C48="Provider",SUMIFS(Raw!$H:$H,Raw!$A:$A,$B$4,Raw!$G:$G,Month!W$5,Raw!$C:$C,Month!$A48),SUMIFS(Raw!$H:$H,Raw!$A:$A,$B$4,Raw!$G:$G,Month!W$5,Raw!$E:$E,Month!$A48))))</f>
        <v>11203</v>
      </c>
      <c r="X48" s="58">
        <f>IF($B48="","",IF($C48="Region",SUMIFS(Raw!$H:$H,Raw!$A:$A,$B$4,Raw!$G:$G,Month!X$5,Raw!#REF!,Month!$A48),IF($C48="Provider",SUMIFS(Raw!$H:$H,Raw!$A:$A,$B$4,Raw!$G:$G,Month!X$5,Raw!$C:$C,Month!$A48),SUMIFS(Raw!$H:$H,Raw!$A:$A,$B$4,Raw!$G:$G,Month!X$5,Raw!$E:$E,Month!$A48))))</f>
        <v>9567</v>
      </c>
      <c r="Y48" s="58">
        <f>IF($B48="","",IF($C48="Region",SUMIFS(Raw!$H:$H,Raw!$A:$A,$B$4,Raw!$G:$G,Month!Y$5,Raw!#REF!,Month!$A48),IF($C48="Provider",SUMIFS(Raw!$H:$H,Raw!$A:$A,$B$4,Raw!$G:$G,Month!Y$5,Raw!$C:$C,Month!$A48),SUMIFS(Raw!$H:$H,Raw!$A:$A,$B$4,Raw!$G:$G,Month!Y$5,Raw!$E:$E,Month!$A48))))</f>
        <v>8435</v>
      </c>
      <c r="Z48" s="58">
        <f>IF($B48="","",IF($C48="Region",SUMIFS(Raw!$H:$H,Raw!$A:$A,$B$4,Raw!$G:$G,Month!Z$5,Raw!#REF!,Month!$A48),IF($C48="Provider",SUMIFS(Raw!$H:$H,Raw!$A:$A,$B$4,Raw!$G:$G,Month!Z$5,Raw!$C:$C,Month!$A48),SUMIFS(Raw!$H:$H,Raw!$A:$A,$B$4,Raw!$G:$G,Month!Z$5,Raw!$E:$E,Month!$A48))))</f>
        <v>0</v>
      </c>
      <c r="AA48" s="58">
        <f>IF($B48="","",IF($C48="Region",SUMIFS(Raw!$H:$H,Raw!$A:$A,$B$4,Raw!$G:$G,Month!AA$5,Raw!#REF!,Month!$A48),IF($C48="Provider",SUMIFS(Raw!$H:$H,Raw!$A:$A,$B$4,Raw!$G:$G,Month!AA$5,Raw!$C:$C,Month!$A48),SUMIFS(Raw!$H:$H,Raw!$A:$A,$B$4,Raw!$G:$G,Month!AA$5,Raw!$E:$E,Month!$A48))))</f>
        <v>18023</v>
      </c>
      <c r="AB48" s="58">
        <f>IF($B48="","",IF($C48="Region",SUMIFS(Raw!$H:$H,Raw!$A:$A,$B$4,Raw!$G:$G,Month!AB$5,Raw!#REF!,Month!$A48),IF($C48="Provider",SUMIFS(Raw!$H:$H,Raw!$A:$A,$B$4,Raw!$G:$G,Month!AB$5,Raw!$C:$C,Month!$A48),SUMIFS(Raw!$H:$H,Raw!$A:$A,$B$4,Raw!$G:$G,Month!AB$5,Raw!$E:$E,Month!$A48))))</f>
        <v>8435</v>
      </c>
      <c r="AC48" s="58">
        <f>IF($B48="","",IF($C48="Region",SUMIFS(Raw!$H:$H,Raw!$A:$A,$B$4,Raw!$G:$G,Month!AC$5,Raw!#REF!,Month!$A48),IF($C48="Provider",SUMIFS(Raw!$H:$H,Raw!$A:$A,$B$4,Raw!$G:$G,Month!AC$5,Raw!$C:$C,Month!$A48),SUMIFS(Raw!$H:$H,Raw!$A:$A,$B$4,Raw!$G:$G,Month!AC$5,Raw!$E:$E,Month!$A48))))</f>
        <v>0</v>
      </c>
      <c r="AD48" s="58">
        <f>IF($B48="","",IF($C48="Region",SUMIFS(Raw!$H:$H,Raw!$A:$A,$B$4,Raw!$G:$G,Month!AD$5,Raw!#REF!,Month!$A48),IF($C48="Provider",SUMIFS(Raw!$H:$H,Raw!$A:$A,$B$4,Raw!$G:$G,Month!AD$5,Raw!$C:$C,Month!$A48),SUMIFS(Raw!$H:$H,Raw!$A:$A,$B$4,Raw!$G:$G,Month!AD$5,Raw!$E:$E,Month!$A48))))</f>
        <v>0</v>
      </c>
      <c r="AE48" s="58">
        <f>IF($B48="","",IF($C48="Region",SUMIFS(Raw!$H:$H,Raw!$A:$A,$B$4,Raw!$G:$G,Month!AE$5,Raw!#REF!,Month!$A48),IF($C48="Provider",SUMIFS(Raw!$H:$H,Raw!$A:$A,$B$4,Raw!$G:$G,Month!AE$5,Raw!$C:$C,Month!$A48),SUMIFS(Raw!$H:$H,Raw!$A:$A,$B$4,Raw!$G:$G,Month!AE$5,Raw!$E:$E,Month!$A48))))</f>
        <v>9588</v>
      </c>
      <c r="AF48" s="58">
        <f>IF($B48="","",IF($C48="Region",SUMIFS(Raw!$H:$H,Raw!$A:$A,$B$4,Raw!$G:$G,Month!AF$5,Raw!#REF!,Month!$A48),IF($C48="Provider",SUMIFS(Raw!$H:$H,Raw!$A:$A,$B$4,Raw!$G:$G,Month!AF$5,Raw!$C:$C,Month!$A48),SUMIFS(Raw!$H:$H,Raw!$A:$A,$B$4,Raw!$G:$G,Month!AF$5,Raw!$E:$E,Month!$A48))))</f>
        <v>0</v>
      </c>
      <c r="AG48" s="58">
        <f>IF($B48="","",IF($C48="Region",SUMIFS(Raw!$H:$H,Raw!$A:$A,$B$4,Raw!$G:$G,Month!AG$5,Raw!#REF!,Month!$A48),IF($C48="Provider",SUMIFS(Raw!$H:$H,Raw!$A:$A,$B$4,Raw!$G:$G,Month!AG$5,Raw!$C:$C,Month!$A48),SUMIFS(Raw!$H:$H,Raw!$A:$A,$B$4,Raw!$G:$G,Month!AG$5,Raw!$E:$E,Month!$A48))))</f>
        <v>0</v>
      </c>
      <c r="AH48" s="58">
        <f>IF($B48="","",IF($C48="Region",SUMIFS(Raw!$H:$H,Raw!$A:$A,$B$4,Raw!$G:$G,Month!AH$5,Raw!#REF!,Month!$A48),IF($C48="Provider",SUMIFS(Raw!$H:$H,Raw!$A:$A,$B$4,Raw!$G:$G,Month!AH$5,Raw!$C:$C,Month!$A48),SUMIFS(Raw!$H:$H,Raw!$A:$A,$B$4,Raw!$G:$G,Month!AH$5,Raw!$E:$E,Month!$A48))))</f>
        <v>0</v>
      </c>
      <c r="AI48" s="58">
        <f>IF($B48="","",IF($C48="Region",SUMIFS(Raw!$H:$H,Raw!$A:$A,$B$4,Raw!$G:$G,Month!AI$5,Raw!#REF!,Month!$A48),IF($C48="Provider",SUMIFS(Raw!$H:$H,Raw!$A:$A,$B$4,Raw!$G:$G,Month!AI$5,Raw!$C:$C,Month!$A48),SUMIFS(Raw!$H:$H,Raw!$A:$A,$B$4,Raw!$G:$G,Month!AI$5,Raw!$E:$E,Month!$A48))))</f>
        <v>0</v>
      </c>
      <c r="AJ48" s="58">
        <f>IF($B48="","",IF($C48="Region",SUMIFS(Raw!$H:$H,Raw!$A:$A,$B$4,Raw!$G:$G,Month!AJ$5,Raw!#REF!,Month!$A48),IF($C48="Provider",SUMIFS(Raw!$H:$H,Raw!$A:$A,$B$4,Raw!$G:$G,Month!AJ$5,Raw!$C:$C,Month!$A48),SUMIFS(Raw!$H:$H,Raw!$A:$A,$B$4,Raw!$G:$G,Month!AJ$5,Raw!$E:$E,Month!$A48))))</f>
        <v>1217</v>
      </c>
      <c r="AK48" s="58">
        <f>IF($B48="","",IF($C48="Region",SUMIFS(Raw!$H:$H,Raw!$A:$A,$B$4,Raw!$G:$G,Month!AK$5,Raw!#REF!,Month!$A48),IF($C48="Provider",SUMIFS(Raw!$H:$H,Raw!$A:$A,$B$4,Raw!$G:$G,Month!AK$5,Raw!$C:$C,Month!$A48),SUMIFS(Raw!$H:$H,Raw!$A:$A,$B$4,Raw!$G:$G,Month!AK$5,Raw!$E:$E,Month!$A48))))</f>
        <v>471</v>
      </c>
      <c r="AL48" s="58">
        <f>IF($B48="","",IF($C48="Region",SUMIFS(Raw!$H:$H,Raw!$A:$A,$B$4,Raw!$G:$G,Month!AL$5,Raw!#REF!,Month!$A48),IF($C48="Provider",SUMIFS(Raw!$H:$H,Raw!$A:$A,$B$4,Raw!$G:$G,Month!AL$5,Raw!$C:$C,Month!$A48),SUMIFS(Raw!$H:$H,Raw!$A:$A,$B$4,Raw!$G:$G,Month!AL$5,Raw!$E:$E,Month!$A48))))</f>
        <v>0</v>
      </c>
      <c r="AM48" s="58">
        <f>IF($B48="","",IF($C48="Region",SUMIFS(Raw!$H:$H,Raw!$A:$A,$B$4,Raw!$G:$G,Month!AM$5,Raw!#REF!,Month!$A48),IF($C48="Provider",SUMIFS(Raw!$H:$H,Raw!$A:$A,$B$4,Raw!$G:$G,Month!AM$5,Raw!$C:$C,Month!$A48),SUMIFS(Raw!$H:$H,Raw!$A:$A,$B$4,Raw!$G:$G,Month!AM$5,Raw!$E:$E,Month!$A48))))</f>
        <v>7942</v>
      </c>
      <c r="AN48" s="58">
        <f>IF($B48="","",IF($C48="Region",SUMIFS(Raw!$H:$H,Raw!$A:$A,$B$4,Raw!$G:$G,Month!AN$5,Raw!#REF!,Month!$A48),IF($C48="Provider",SUMIFS(Raw!$H:$H,Raw!$A:$A,$B$4,Raw!$G:$G,Month!AN$5,Raw!$C:$C,Month!$A48),SUMIFS(Raw!$H:$H,Raw!$A:$A,$B$4,Raw!$G:$G,Month!AN$5,Raw!$E:$E,Month!$A48))))</f>
        <v>3675</v>
      </c>
      <c r="AO48" s="58">
        <f>IF($B48="","",IF($C48="Region",SUMIFS(Raw!$H:$H,Raw!$A:$A,$B$4,Raw!$G:$G,Month!AO$5,Raw!#REF!,Month!$A48),IF($C48="Provider",SUMIFS(Raw!$H:$H,Raw!$A:$A,$B$4,Raw!$G:$G,Month!AO$5,Raw!$C:$C,Month!$A48),SUMIFS(Raw!$H:$H,Raw!$A:$A,$B$4,Raw!$G:$G,Month!AO$5,Raw!$E:$E,Month!$A48))))</f>
        <v>1845</v>
      </c>
      <c r="AP48" s="58">
        <f>IF($B48="","",IF($C48="Region",SUMIFS(Raw!$H:$H,Raw!$A:$A,$B$4,Raw!$G:$G,Month!AP$5,Raw!#REF!,Month!$A48),IF($C48="Provider",SUMIFS(Raw!$H:$H,Raw!$A:$A,$B$4,Raw!$G:$G,Month!AP$5,Raw!$C:$C,Month!$A48),SUMIFS(Raw!$H:$H,Raw!$A:$A,$B$4,Raw!$G:$G,Month!AP$5,Raw!$E:$E,Month!$A48))))</f>
        <v>972</v>
      </c>
      <c r="AQ48" s="58">
        <f>IF($B48="","",IF($C48="Region",SUMIFS(Raw!$H:$H,Raw!$A:$A,$B$4,Raw!$G:$G,Month!AQ$5,Raw!#REF!,Month!$A48),IF($C48="Provider",SUMIFS(Raw!$H:$H,Raw!$A:$A,$B$4,Raw!$G:$G,Month!AQ$5,Raw!$C:$C,Month!$A48),SUMIFS(Raw!$H:$H,Raw!$A:$A,$B$4,Raw!$G:$G,Month!AQ$5,Raw!$E:$E,Month!$A48))))</f>
        <v>5678</v>
      </c>
      <c r="AR48" s="58">
        <f>IF($B48="","",IF($C48="Region",SUMIFS(Raw!$H:$H,Raw!$A:$A,$B$4,Raw!$G:$G,Month!AR$5,Raw!#REF!,Month!$A48),IF($C48="Provider",SUMIFS(Raw!$H:$H,Raw!$A:$A,$B$4,Raw!$G:$G,Month!AR$5,Raw!$C:$C,Month!$A48),SUMIFS(Raw!$H:$H,Raw!$A:$A,$B$4,Raw!$G:$G,Month!AR$5,Raw!$E:$E,Month!$A48))))</f>
        <v>3219</v>
      </c>
      <c r="AS48" s="58">
        <f>IF($B48="","",IF($C48="Region",SUMIFS(Raw!$H:$H,Raw!$A:$A,$B$4,Raw!$G:$G,Month!AS$5,Raw!#REF!,Month!$A48),IF($C48="Provider",SUMIFS(Raw!$H:$H,Raw!$A:$A,$B$4,Raw!$G:$G,Month!AS$5,Raw!$C:$C,Month!$A48),SUMIFS(Raw!$H:$H,Raw!$A:$A,$B$4,Raw!$G:$G,Month!AS$5,Raw!$E:$E,Month!$A48))))</f>
        <v>1156</v>
      </c>
      <c r="AT48" s="58">
        <f>IF($B48="","",IF($C48="Region",SUMIFS(Raw!$H:$H,Raw!$A:$A,$B$4,Raw!$G:$G,Month!AT$5,Raw!#REF!,Month!$A48),IF($C48="Provider",SUMIFS(Raw!$H:$H,Raw!$A:$A,$B$4,Raw!$G:$G,Month!AT$5,Raw!$C:$C,Month!$A48),SUMIFS(Raw!$H:$H,Raw!$A:$A,$B$4,Raw!$G:$G,Month!AT$5,Raw!$E:$E,Month!$A48))))</f>
        <v>29205</v>
      </c>
      <c r="AU48" s="58">
        <f>IF($B48="","",IF($C48="Region",SUMIFS(Raw!$H:$H,Raw!$A:$A,$B$4,Raw!$G:$G,Month!AU$5,Raw!#REF!,Month!$A48),IF($C48="Provider",SUMIFS(Raw!$H:$H,Raw!$A:$A,$B$4,Raw!$G:$G,Month!AU$5,Raw!$C:$C,Month!$A48),SUMIFS(Raw!$H:$H,Raw!$A:$A,$B$4,Raw!$G:$G,Month!AU$5,Raw!$E:$E,Month!$A48))))</f>
        <v>4009</v>
      </c>
      <c r="AV48" s="58">
        <f>IF($B48="","",IF($C48="Region",SUMIFS(Raw!$H:$H,Raw!$A:$A,$B$4,Raw!$G:$G,Month!AV$5,Raw!#REF!,Month!$A48),IF($C48="Provider",SUMIFS(Raw!$H:$H,Raw!$A:$A,$B$4,Raw!$G:$G,Month!AV$5,Raw!$C:$C,Month!$A48),SUMIFS(Raw!$H:$H,Raw!$A:$A,$B$4,Raw!$G:$G,Month!AV$5,Raw!$E:$E,Month!$A48))))</f>
        <v>3376</v>
      </c>
      <c r="AW48" s="58">
        <f>IF($B48="","",IF($C48="Region",SUMIFS(Raw!$H:$H,Raw!$A:$A,$B$4,Raw!$G:$G,Month!AW$5,Raw!#REF!,Month!$A48),IF($C48="Provider",SUMIFS(Raw!$H:$H,Raw!$A:$A,$B$4,Raw!$G:$G,Month!AW$5,Raw!$C:$C,Month!$A48),SUMIFS(Raw!$H:$H,Raw!$A:$A,$B$4,Raw!$G:$G,Month!AW$5,Raw!$E:$E,Month!$A48))))</f>
        <v>51</v>
      </c>
      <c r="AX48" s="58">
        <f>IF($B48="","",IF($C48="Region",SUMIFS(Raw!$H:$H,Raw!$A:$A,$B$4,Raw!$G:$G,Month!AX$5,Raw!#REF!,Month!$A48),IF($C48="Provider",SUMIFS(Raw!$H:$H,Raw!$A:$A,$B$4,Raw!$G:$G,Month!AX$5,Raw!$C:$C,Month!$A48),SUMIFS(Raw!$H:$H,Raw!$A:$A,$B$4,Raw!$G:$G,Month!AX$5,Raw!$E:$E,Month!$A48))))</f>
        <v>22</v>
      </c>
      <c r="AY48" s="58">
        <f>IF($B48="","",IF($C48="Region",SUMIFS(Raw!$H:$H,Raw!$A:$A,$B$4,Raw!$G:$G,Month!AY$5,Raw!#REF!,Month!$A48),IF($C48="Provider",SUMIFS(Raw!$H:$H,Raw!$A:$A,$B$4,Raw!$G:$G,Month!AY$5,Raw!$C:$C,Month!$A48),SUMIFS(Raw!$H:$H,Raw!$A:$A,$B$4,Raw!$G:$G,Month!AY$5,Raw!$E:$E,Month!$A48))))</f>
        <v>5433</v>
      </c>
      <c r="AZ48" s="58">
        <f>IF($B48="","",IF($C48="Region",SUMIFS(Raw!$H:$H,Raw!$A:$A,$B$4,Raw!$G:$G,Month!AZ$5,Raw!#REF!,Month!$A48),IF($C48="Provider",SUMIFS(Raw!$H:$H,Raw!$A:$A,$B$4,Raw!$G:$G,Month!AZ$5,Raw!$C:$C,Month!$A48),SUMIFS(Raw!$H:$H,Raw!$A:$A,$B$4,Raw!$G:$G,Month!AZ$5,Raw!$E:$E,Month!$A48))))</f>
        <v>10</v>
      </c>
      <c r="BA48" s="58">
        <f>IF($B48="","",IF($C48="Region",SUMIFS(Raw!$H:$H,Raw!$A:$A,$B$4,Raw!$G:$G,Month!BA$5,Raw!#REF!,Month!$A48),IF($C48="Provider",SUMIFS(Raw!$H:$H,Raw!$A:$A,$B$4,Raw!$G:$G,Month!BA$5,Raw!$C:$C,Month!$A48),SUMIFS(Raw!$H:$H,Raw!$A:$A,$B$4,Raw!$G:$G,Month!BA$5,Raw!$E:$E,Month!$A48))))</f>
        <v>2040</v>
      </c>
      <c r="BB48" s="58">
        <f>IF($B48="","",IF($C48="Region",SUMIFS(Raw!$H:$H,Raw!$A:$A,$B$4,Raw!$G:$G,Month!BB$5,Raw!#REF!,Month!$A48),IF($C48="Provider",SUMIFS(Raw!$H:$H,Raw!$A:$A,$B$4,Raw!$G:$G,Month!BB$5,Raw!$C:$C,Month!$A48),SUMIFS(Raw!$H:$H,Raw!$A:$A,$B$4,Raw!$G:$G,Month!BB$5,Raw!$E:$E,Month!$A48))))</f>
        <v>32</v>
      </c>
      <c r="BC48" s="58">
        <f>IF($B48="","",IF($C48="Region",SUMIFS(Raw!$H:$H,Raw!$A:$A,$B$4,Raw!$G:$G,Month!BC$5,Raw!#REF!,Month!$A48),IF($C48="Provider",SUMIFS(Raw!$H:$H,Raw!$A:$A,$B$4,Raw!$G:$G,Month!BC$5,Raw!$C:$C,Month!$A48),SUMIFS(Raw!$H:$H,Raw!$A:$A,$B$4,Raw!$G:$G,Month!BC$5,Raw!$E:$E,Month!$A48))))</f>
        <v>2102</v>
      </c>
      <c r="BD48" s="58">
        <f>IF($B48="","",IF($C48="Region",SUMIFS(Raw!$H:$H,Raw!$A:$A,$B$4,Raw!$G:$G,Month!BD$5,Raw!#REF!,Month!$A48),IF($C48="Provider",SUMIFS(Raw!$H:$H,Raw!$A:$A,$B$4,Raw!$G:$G,Month!BD$5,Raw!$C:$C,Month!$A48),SUMIFS(Raw!$H:$H,Raw!$A:$A,$B$4,Raw!$G:$G,Month!BD$5,Raw!$E:$E,Month!$A48))))</f>
        <v>118</v>
      </c>
      <c r="BE48" s="58">
        <f>IF($B48="","",IF($C48="Region",SUMIFS(Raw!$H:$H,Raw!$A:$A,$B$4,Raw!$G:$G,Month!BE$5,Raw!#REF!,Month!$A48),IF($C48="Provider",SUMIFS(Raw!$H:$H,Raw!$A:$A,$B$4,Raw!$G:$G,Month!BE$5,Raw!$C:$C,Month!$A48),SUMIFS(Raw!$H:$H,Raw!$A:$A,$B$4,Raw!$G:$G,Month!BE$5,Raw!$E:$E,Month!$A48))))</f>
        <v>376</v>
      </c>
      <c r="BF48" s="58">
        <f>IF($B48="","",IF($C48="Region",SUMIFS(Raw!$H:$H,Raw!$A:$A,$B$4,Raw!$G:$G,Month!BF$5,Raw!#REF!,Month!$A48),IF($C48="Provider",SUMIFS(Raw!$H:$H,Raw!$A:$A,$B$4,Raw!$G:$G,Month!BF$5,Raw!$C:$C,Month!$A48),SUMIFS(Raw!$H:$H,Raw!$A:$A,$B$4,Raw!$G:$G,Month!BF$5,Raw!$E:$E,Month!$A48))))</f>
        <v>861</v>
      </c>
      <c r="BG48" s="58">
        <f>IF($B48="","",IF($C48="Region",SUMIFS(Raw!$H:$H,Raw!$A:$A,$B$4,Raw!$G:$G,Month!BG$5,Raw!#REF!,Month!$A48),IF($C48="Provider",SUMIFS(Raw!$H:$H,Raw!$A:$A,$B$4,Raw!$G:$G,Month!BG$5,Raw!$C:$C,Month!$A48),SUMIFS(Raw!$H:$H,Raw!$A:$A,$B$4,Raw!$G:$G,Month!BG$5,Raw!$E:$E,Month!$A48))))</f>
        <v>7778</v>
      </c>
      <c r="BH48" s="58">
        <f>IF($B48="","",IF($C48="Region",SUMIFS(Raw!$H:$H,Raw!$A:$A,$B$4,Raw!$G:$G,Month!BH$5,Raw!#REF!,Month!$A48),IF($C48="Provider",SUMIFS(Raw!$H:$H,Raw!$A:$A,$B$4,Raw!$G:$G,Month!BH$5,Raw!$C:$C,Month!$A48),SUMIFS(Raw!$H:$H,Raw!$A:$A,$B$4,Raw!$G:$G,Month!BH$5,Raw!$E:$E,Month!$A48))))</f>
        <v>7435</v>
      </c>
      <c r="BI48" s="58">
        <f>IF($B48="","",IF($C48="Region",SUMIFS(Raw!$H:$H,Raw!$A:$A,$B$4,Raw!$G:$G,Month!BI$5,Raw!#REF!,Month!$A48),IF($C48="Provider",SUMIFS(Raw!$H:$H,Raw!$A:$A,$B$4,Raw!$G:$G,Month!BI$5,Raw!$C:$C,Month!$A48),SUMIFS(Raw!$H:$H,Raw!$A:$A,$B$4,Raw!$G:$G,Month!BI$5,Raw!$E:$E,Month!$A48))))</f>
        <v>3048</v>
      </c>
      <c r="BJ48" s="58">
        <f>IF($B48="","",IF($C48="Region",SUMIFS(Raw!$H:$H,Raw!$A:$A,$B$4,Raw!$G:$G,Month!BJ$5,Raw!#REF!,Month!$A48),IF($C48="Provider",SUMIFS(Raw!$H:$H,Raw!$A:$A,$B$4,Raw!$G:$G,Month!BJ$5,Raw!$C:$C,Month!$A48),SUMIFS(Raw!$H:$H,Raw!$A:$A,$B$4,Raw!$G:$G,Month!BJ$5,Raw!$E:$E,Month!$A48))))</f>
        <v>2828</v>
      </c>
      <c r="BK48" s="58">
        <f>IF($B48="","",IF($C48="Region",SUMIFS(Raw!$H:$H,Raw!$A:$A,$B$4,Raw!$G:$G,Month!BK$5,Raw!#REF!,Month!$A48),IF($C48="Provider",SUMIFS(Raw!$H:$H,Raw!$A:$A,$B$4,Raw!$G:$G,Month!BK$5,Raw!$C:$C,Month!$A48),SUMIFS(Raw!$H:$H,Raw!$A:$A,$B$4,Raw!$G:$G,Month!BK$5,Raw!$E:$E,Month!$A48))))</f>
        <v>2318</v>
      </c>
      <c r="BL48" s="58">
        <f>IF($B48="","",IF($C48="Region",SUMIFS(Raw!$H:$H,Raw!$A:$A,$B$4,Raw!$G:$G,Month!BL$5,Raw!#REF!,Month!$A48),IF($C48="Provider",SUMIFS(Raw!$H:$H,Raw!$A:$A,$B$4,Raw!$G:$G,Month!BL$5,Raw!$C:$C,Month!$A48),SUMIFS(Raw!$H:$H,Raw!$A:$A,$B$4,Raw!$G:$G,Month!BL$5,Raw!$E:$E,Month!$A48))))</f>
        <v>1735</v>
      </c>
      <c r="BM48" s="58">
        <f>IF($B48="","",IF($C48="Region",SUMIFS(Raw!$H:$H,Raw!$A:$A,$B$4,Raw!$G:$G,Month!BM$5,Raw!#REF!,Month!$A48),IF($C48="Provider",SUMIFS(Raw!$H:$H,Raw!$A:$A,$B$4,Raw!$G:$G,Month!BM$5,Raw!$C:$C,Month!$A48),SUMIFS(Raw!$H:$H,Raw!$A:$A,$B$4,Raw!$G:$G,Month!BM$5,Raw!$E:$E,Month!$A48))))</f>
        <v>251</v>
      </c>
      <c r="BN48" s="58">
        <f>IF($B48="","",IF($C48="Region",SUMIFS(Raw!$H:$H,Raw!$A:$A,$B$4,Raw!$G:$G,Month!BN$5,Raw!#REF!,Month!$A48),IF($C48="Provider",SUMIFS(Raw!$H:$H,Raw!$A:$A,$B$4,Raw!$G:$G,Month!BN$5,Raw!$C:$C,Month!$A48),SUMIFS(Raw!$H:$H,Raw!$A:$A,$B$4,Raw!$G:$G,Month!BN$5,Raw!$E:$E,Month!$A48))))</f>
        <v>120</v>
      </c>
      <c r="BO48" s="58">
        <f>IF($B48="","",IF($C48="Region",SUMIFS(Raw!$H:$H,Raw!$A:$A,$B$4,Raw!$G:$G,Month!BO$5,Raw!#REF!,Month!$A48),IF($C48="Provider",SUMIFS(Raw!$H:$H,Raw!$A:$A,$B$4,Raw!$G:$G,Month!BO$5,Raw!$C:$C,Month!$A48),SUMIFS(Raw!$H:$H,Raw!$A:$A,$B$4,Raw!$G:$G,Month!BO$5,Raw!$E:$E,Month!$A48))))</f>
        <v>1499</v>
      </c>
      <c r="BP48" s="58">
        <f>IF($B48="","",IF($C48="Region",SUMIFS(Raw!$H:$H,Raw!$A:$A,$B$4,Raw!$G:$G,Month!BP$5,Raw!#REF!,Month!$A48),IF($C48="Provider",SUMIFS(Raw!$H:$H,Raw!$A:$A,$B$4,Raw!$G:$G,Month!BP$5,Raw!$C:$C,Month!$A48),SUMIFS(Raw!$H:$H,Raw!$A:$A,$B$4,Raw!$G:$G,Month!BP$5,Raw!$E:$E,Month!$A48))))</f>
        <v>2069254</v>
      </c>
      <c r="BQ48" s="58">
        <f>IF($B48="","",IF($C48="Region",SUMIFS(Raw!$H:$H,Raw!$A:$A,$B$4,Raw!$G:$G,Month!BQ$5,Raw!#REF!,Month!$A48),IF($C48="Provider",SUMIFS(Raw!$H:$H,Raw!$A:$A,$B$4,Raw!$G:$G,Month!BQ$5,Raw!$C:$C,Month!$A48),SUMIFS(Raw!$H:$H,Raw!$A:$A,$B$4,Raw!$G:$G,Month!BQ$5,Raw!$E:$E,Month!$A48))))</f>
        <v>2984</v>
      </c>
      <c r="BR48" s="58">
        <f>IF($B48="","",IF($C48="Region",SUMIFS(Raw!$H:$H,Raw!$A:$A,$B$4,Raw!$G:$G,Month!BR$5,Raw!#REF!,Month!$A48),IF($C48="Provider",SUMIFS(Raw!$H:$H,Raw!$A:$A,$B$4,Raw!$G:$G,Month!BR$5,Raw!$C:$C,Month!$A48),SUMIFS(Raw!$H:$H,Raw!$A:$A,$B$4,Raw!$G:$G,Month!BR$5,Raw!$E:$E,Month!$A48))))</f>
        <v>2330</v>
      </c>
      <c r="BS48" s="58">
        <f>IF($B48="","",IF($C48="Region",SUMIFS(Raw!$H:$H,Raw!$A:$A,$B$4,Raw!$G:$G,Month!BS$5,Raw!#REF!,Month!$A48),IF($C48="Provider",SUMIFS(Raw!$H:$H,Raw!$A:$A,$B$4,Raw!$G:$G,Month!BS$5,Raw!$C:$C,Month!$A48),SUMIFS(Raw!$H:$H,Raw!$A:$A,$B$4,Raw!$G:$G,Month!BS$5,Raw!$E:$E,Month!$A48))))</f>
        <v>174</v>
      </c>
      <c r="BT48" s="58">
        <f>IF($B48="","",IF($C48="Region",SUMIFS(Raw!$H:$H,Raw!$A:$A,$B$4,Raw!$G:$G,Month!BT$5,Raw!#REF!,Month!$A48),IF($C48="Provider",SUMIFS(Raw!$H:$H,Raw!$A:$A,$B$4,Raw!$G:$G,Month!BT$5,Raw!$C:$C,Month!$A48),SUMIFS(Raw!$H:$H,Raw!$A:$A,$B$4,Raw!$G:$G,Month!BT$5,Raw!$E:$E,Month!$A48))))</f>
        <v>975</v>
      </c>
      <c r="BU48" s="58">
        <f>IF($B48="","",IF($C48="Region",SUMIFS(Raw!$H:$H,Raw!$A:$A,$B$4,Raw!$G:$G,Month!BU$5,Raw!#REF!,Month!$A48),IF($C48="Provider",SUMIFS(Raw!$H:$H,Raw!$A:$A,$B$4,Raw!$G:$G,Month!BU$5,Raw!$C:$C,Month!$A48),SUMIFS(Raw!$H:$H,Raw!$A:$A,$B$4,Raw!$G:$G,Month!BU$5,Raw!$E:$E,Month!$A48))))</f>
        <v>6022656</v>
      </c>
      <c r="BV48" s="58">
        <f>IF($B48="","",IF($C48="Region",SUMIFS(Raw!$H:$H,Raw!$A:$A,$B$4,Raw!$G:$G,Month!BV$5,Raw!#REF!,Month!$A48),IF($C48="Provider",SUMIFS(Raw!$H:$H,Raw!$A:$A,$B$4,Raw!$G:$G,Month!BV$5,Raw!$C:$C,Month!$A48),SUMIFS(Raw!$H:$H,Raw!$A:$A,$B$4,Raw!$G:$G,Month!BV$5,Raw!$E:$E,Month!$A48))))</f>
        <v>303</v>
      </c>
      <c r="BW48" s="58">
        <f>IF($B48="","",IF($C48="Region",SUMIFS(Raw!$H:$H,Raw!$A:$A,$B$4,Raw!$G:$G,Month!BW$5,Raw!#REF!,Month!$A48),IF($C48="Provider",SUMIFS(Raw!$H:$H,Raw!$A:$A,$B$4,Raw!$G:$G,Month!BW$5,Raw!$C:$C,Month!$A48),SUMIFS(Raw!$H:$H,Raw!$A:$A,$B$4,Raw!$G:$G,Month!BW$5,Raw!$E:$E,Month!$A48))))</f>
        <v>22587</v>
      </c>
      <c r="BX48" s="58">
        <f>IF($B48="","",IF($C48="Region",SUMIFS(Raw!$H:$H,Raw!$A:$A,$B$4,Raw!$G:$G,Month!BX$5,Raw!#REF!,Month!$A48),IF($C48="Provider",SUMIFS(Raw!$H:$H,Raw!$A:$A,$B$4,Raw!$G:$G,Month!BX$5,Raw!$C:$C,Month!$A48),SUMIFS(Raw!$H:$H,Raw!$A:$A,$B$4,Raw!$G:$G,Month!BX$5,Raw!$E:$E,Month!$A48))))</f>
        <v>30</v>
      </c>
      <c r="BY48" s="58">
        <f>IF($B48="","",IF($C48="Region",SUMIFS(Raw!$H:$H,Raw!$A:$A,$B$4,Raw!$G:$G,Month!BY$5,Raw!#REF!,Month!$A48),IF($C48="Provider",SUMIFS(Raw!$H:$H,Raw!$A:$A,$B$4,Raw!$G:$G,Month!BY$5,Raw!$C:$C,Month!$A48),SUMIFS(Raw!$H:$H,Raw!$A:$A,$B$4,Raw!$G:$G,Month!BY$5,Raw!$E:$E,Month!$A48))))</f>
        <v>10828</v>
      </c>
      <c r="BZ48" s="58">
        <f>IF($B48="","",IF($C48="Region",SUMIFS(Raw!$H:$H,Raw!$A:$A,$B$4,Raw!$G:$G,Month!BZ$5,Raw!#REF!,Month!$A48),IF($C48="Provider",SUMIFS(Raw!$H:$H,Raw!$A:$A,$B$4,Raw!$G:$G,Month!BZ$5,Raw!$C:$C,Month!$A48),SUMIFS(Raw!$H:$H,Raw!$A:$A,$B$4,Raw!$G:$G,Month!BZ$5,Raw!$E:$E,Month!$A48))))</f>
        <v>4091</v>
      </c>
      <c r="CA48" s="58">
        <f>IF($B48="","",IF($C48="Region",SUMIFS(Raw!$H:$H,Raw!$A:$A,$B$4,Raw!$G:$G,Month!CA$5,Raw!#REF!,Month!$A48),IF($C48="Provider",SUMIFS(Raw!$H:$H,Raw!$A:$A,$B$4,Raw!$G:$G,Month!CA$5,Raw!$C:$C,Month!$A48),SUMIFS(Raw!$H:$H,Raw!$A:$A,$B$4,Raw!$G:$G,Month!CA$5,Raw!$E:$E,Month!$A48))))</f>
        <v>4288</v>
      </c>
      <c r="CB48" s="58">
        <f>IF($B48="","",IF($C48="Region",SUMIFS(Raw!$H:$H,Raw!$A:$A,$B$4,Raw!$G:$G,Month!CB$5,Raw!#REF!,Month!$A48),IF($C48="Provider",SUMIFS(Raw!$H:$H,Raw!$A:$A,$B$4,Raw!$G:$G,Month!CB$5,Raw!$C:$C,Month!$A48),SUMIFS(Raw!$H:$H,Raw!$A:$A,$B$4,Raw!$G:$G,Month!CB$5,Raw!$E:$E,Month!$A48))))</f>
        <v>1911</v>
      </c>
      <c r="CC48" s="58">
        <f>IF($B48="","",IF($C48="Region",SUMIFS(Raw!$H:$H,Raw!$A:$A,$B$4,Raw!$G:$G,Month!CC$5,Raw!#REF!,Month!$A48),IF($C48="Provider",SUMIFS(Raw!$H:$H,Raw!$A:$A,$B$4,Raw!$G:$G,Month!CC$5,Raw!$C:$C,Month!$A48),SUMIFS(Raw!$H:$H,Raw!$A:$A,$B$4,Raw!$G:$G,Month!CC$5,Raw!$E:$E,Month!$A48))))</f>
        <v>1225</v>
      </c>
      <c r="CD48" s="58">
        <f>IF($B48="","",IF($C48="Region",SUMIFS(Raw!$H:$H,Raw!$A:$A,$B$4,Raw!$G:$G,Month!CD$5,Raw!#REF!,Month!$A48),IF($C48="Provider",SUMIFS(Raw!$H:$H,Raw!$A:$A,$B$4,Raw!$G:$G,Month!CD$5,Raw!$C:$C,Month!$A48),SUMIFS(Raw!$H:$H,Raw!$A:$A,$B$4,Raw!$G:$G,Month!CD$5,Raw!$E:$E,Month!$A48))))</f>
        <v>2</v>
      </c>
      <c r="CE48" s="58">
        <f>IF($B48="","",IF($C48="Region",SUMIFS(Raw!$H:$H,Raw!$A:$A,$B$4,Raw!$G:$G,Month!CE$5,Raw!#REF!,Month!$A48),IF($C48="Provider",SUMIFS(Raw!$H:$H,Raw!$A:$A,$B$4,Raw!$G:$G,Month!CE$5,Raw!$C:$C,Month!$A48),SUMIFS(Raw!$H:$H,Raw!$A:$A,$B$4,Raw!$G:$G,Month!CE$5,Raw!$E:$E,Month!$A48))))</f>
        <v>378</v>
      </c>
      <c r="CF48" s="58">
        <f>IF($B48="","",IF($C48="Region",SUMIFS(Raw!$H:$H,Raw!$A:$A,$B$4,Raw!$G:$G,Month!CF$5,Raw!#REF!,Month!$A48),IF($C48="Provider",SUMIFS(Raw!$H:$H,Raw!$A:$A,$B$4,Raw!$G:$G,Month!CF$5,Raw!$C:$C,Month!$A48),SUMIFS(Raw!$H:$H,Raw!$A:$A,$B$4,Raw!$G:$G,Month!CF$5,Raw!$E:$E,Month!$A48))))</f>
        <v>7</v>
      </c>
      <c r="CG48" s="58">
        <f>IF($B48="","",IF($C48="Region",SUMIFS(Raw!$H:$H,Raw!$A:$A,$B$4,Raw!$G:$G,Month!CG$5,Raw!#REF!,Month!$A48),IF($C48="Provider",SUMIFS(Raw!$H:$H,Raw!$A:$A,$B$4,Raw!$G:$G,Month!CG$5,Raw!$C:$C,Month!$A48),SUMIFS(Raw!$H:$H,Raw!$A:$A,$B$4,Raw!$G:$G,Month!CG$5,Raw!$E:$E,Month!$A48))))</f>
        <v>2764</v>
      </c>
      <c r="CH48" s="58">
        <f>IF($B48="","",IF($C48="Region",SUMIFS(Raw!$H:$H,Raw!$A:$A,$B$4,Raw!$G:$G,Month!CH$5,Raw!#REF!,Month!$A48),IF($C48="Provider",SUMIFS(Raw!$H:$H,Raw!$A:$A,$B$4,Raw!$G:$G,Month!CH$5,Raw!$C:$C,Month!$A48),SUMIFS(Raw!$H:$H,Raw!$A:$A,$B$4,Raw!$G:$G,Month!CH$5,Raw!$E:$E,Month!$A48))))</f>
        <v>1104</v>
      </c>
      <c r="CI48" s="58">
        <f>IF($B48="","",IF($C48="Region",SUMIFS(Raw!$H:$H,Raw!$A:$A,$B$4,Raw!$G:$G,Month!CI$5,Raw!#REF!,Month!$A48),IF($C48="Provider",SUMIFS(Raw!$H:$H,Raw!$A:$A,$B$4,Raw!$G:$G,Month!CI$5,Raw!$C:$C,Month!$A48),SUMIFS(Raw!$H:$H,Raw!$A:$A,$B$4,Raw!$G:$G,Month!CI$5,Raw!$E:$E,Month!$A48))))</f>
        <v>10</v>
      </c>
      <c r="CJ48" s="58">
        <f>IF($B48="","",IF($C48="Region",SUMIFS(Raw!$H:$H,Raw!$A:$A,$B$4,Raw!$G:$G,Month!CJ$5,Raw!#REF!,Month!$A48),IF($C48="Provider",SUMIFS(Raw!$H:$H,Raw!$A:$A,$B$4,Raw!$G:$G,Month!CJ$5,Raw!$C:$C,Month!$A48),SUMIFS(Raw!$H:$H,Raw!$A:$A,$B$4,Raw!$G:$G,Month!CJ$5,Raw!$E:$E,Month!$A48))))</f>
        <v>0</v>
      </c>
      <c r="CK48" s="58">
        <f>IF($B48="","",IF($C48="Region",SUMIFS(Raw!$H:$H,Raw!$A:$A,$B$4,Raw!$G:$G,Month!CK$5,Raw!#REF!,Month!$A48),IF($C48="Provider",SUMIFS(Raw!$H:$H,Raw!$A:$A,$B$4,Raw!$G:$G,Month!CK$5,Raw!$C:$C,Month!$A48),SUMIFS(Raw!$H:$H,Raw!$A:$A,$B$4,Raw!$G:$G,Month!CK$5,Raw!$E:$E,Month!$A48))))</f>
        <v>0</v>
      </c>
      <c r="CL48" s="58">
        <f>IF($B48="","",IF($C48="Region",SUMIFS(Raw!$H:$H,Raw!$A:$A,$B$4,Raw!$G:$G,Month!CL$5,Raw!#REF!,Month!$A48),IF($C48="Provider",SUMIFS(Raw!$H:$H,Raw!$A:$A,$B$4,Raw!$G:$G,Month!CL$5,Raw!$C:$C,Month!$A48),SUMIFS(Raw!$H:$H,Raw!$A:$A,$B$4,Raw!$G:$G,Month!CL$5,Raw!$E:$E,Month!$A48))))</f>
        <v>0</v>
      </c>
      <c r="CM48" s="58">
        <f>IF($B48="","",IF($C48="Region",SUMIFS(Raw!$H:$H,Raw!$A:$A,$B$4,Raw!$G:$G,Month!CM$5,Raw!#REF!,Month!$A48),IF($C48="Provider",SUMIFS(Raw!$H:$H,Raw!$A:$A,$B$4,Raw!$G:$G,Month!CM$5,Raw!$C:$C,Month!$A48),SUMIFS(Raw!$H:$H,Raw!$A:$A,$B$4,Raw!$G:$G,Month!CM$5,Raw!$E:$E,Month!$A48))))</f>
        <v>1067</v>
      </c>
      <c r="CN48" s="58">
        <f>IF($B48="","",IF($C48="Region",SUMIFS(Raw!$H:$H,Raw!$A:$A,$B$4,Raw!$G:$G,Month!CN$5,Raw!#REF!,Month!$A48),IF($C48="Provider",SUMIFS(Raw!$H:$H,Raw!$A:$A,$B$4,Raw!$G:$G,Month!CN$5,Raw!$C:$C,Month!$A48),SUMIFS(Raw!$H:$H,Raw!$A:$A,$B$4,Raw!$G:$G,Month!CN$5,Raw!$E:$E,Month!$A48))))</f>
        <v>56</v>
      </c>
      <c r="CO48" s="58">
        <f>IF($B48="","",IF($C48="Region",SUMIFS(Raw!$H:$H,Raw!$A:$A,$B$4,Raw!$G:$G,Month!CO$5,Raw!#REF!,Month!$A48),IF($C48="Provider",SUMIFS(Raw!$H:$H,Raw!$A:$A,$B$4,Raw!$G:$G,Month!CO$5,Raw!$C:$C,Month!$A48),SUMIFS(Raw!$H:$H,Raw!$A:$A,$B$4,Raw!$G:$G,Month!CO$5,Raw!$E:$E,Month!$A48))))</f>
        <v>0</v>
      </c>
      <c r="CP48" s="58">
        <f>IF($B48="","",IF($C48="Region",SUMIFS(Raw!$H:$H,Raw!$A:$A,$B$4,Raw!$G:$G,Month!CP$5,Raw!#REF!,Month!$A48),IF($C48="Provider",SUMIFS(Raw!$H:$H,Raw!$A:$A,$B$4,Raw!$G:$G,Month!CP$5,Raw!$C:$C,Month!$A48),SUMIFS(Raw!$H:$H,Raw!$A:$A,$B$4,Raw!$G:$G,Month!CP$5,Raw!$E:$E,Month!$A48))))</f>
        <v>0</v>
      </c>
      <c r="CQ48" s="58">
        <f>IF($B48="","",IF($C48="Region",SUMIFS(Raw!$H:$H,Raw!$A:$A,$B$4,Raw!$G:$G,Month!CQ$5,Raw!#REF!,Month!$A48),IF($C48="Provider",SUMIFS(Raw!$H:$H,Raw!$A:$A,$B$4,Raw!$G:$G,Month!CQ$5,Raw!$C:$C,Month!$A48),SUMIFS(Raw!$H:$H,Raw!$A:$A,$B$4,Raw!$G:$G,Month!CQ$5,Raw!$E:$E,Month!$A48))))</f>
        <v>0</v>
      </c>
      <c r="CR48" s="58">
        <f>IF($B48="","",IF($C48="Region",SUMIFS(Raw!$H:$H,Raw!$A:$A,$B$4,Raw!$G:$G,Month!CR$5,Raw!#REF!,Month!$A48),IF($C48="Provider",SUMIFS(Raw!$H:$H,Raw!$A:$A,$B$4,Raw!$G:$G,Month!CR$5,Raw!$C:$C,Month!$A48),SUMIFS(Raw!$H:$H,Raw!$A:$A,$B$4,Raw!$G:$G,Month!CR$5,Raw!$E:$E,Month!$A48))))</f>
        <v>0</v>
      </c>
      <c r="CS48" s="58">
        <f>IF($B48="","",IF($C48="Region",SUMIFS(Raw!$H:$H,Raw!$A:$A,$B$4,Raw!$G:$G,Month!CS$5,Raw!#REF!,Month!$A48),IF($C48="Provider",SUMIFS(Raw!$H:$H,Raw!$A:$A,$B$4,Raw!$G:$G,Month!CS$5,Raw!$C:$C,Month!$A48),SUMIFS(Raw!$H:$H,Raw!$A:$A,$B$4,Raw!$G:$G,Month!CS$5,Raw!$E:$E,Month!$A48))))</f>
        <v>235</v>
      </c>
      <c r="CT48" s="58">
        <f>IF($B48="","",IF($C48="Region",SUMIFS(Raw!$H:$H,Raw!$A:$A,$B$4,Raw!$G:$G,Month!CT$5,Raw!#REF!,Month!$A48),IF($C48="Provider",SUMIFS(Raw!$H:$H,Raw!$A:$A,$B$4,Raw!$G:$G,Month!CT$5,Raw!$C:$C,Month!$A48),SUMIFS(Raw!$H:$H,Raw!$A:$A,$B$4,Raw!$G:$G,Month!CT$5,Raw!$E:$E,Month!$A48))))</f>
        <v>189</v>
      </c>
      <c r="CU48" s="58">
        <f>IF($B48="","",IF($C48="Region",SUMIFS(Raw!$H:$H,Raw!$A:$A,$B$4,Raw!$G:$G,Month!CU$5,Raw!#REF!,Month!$A48),IF($C48="Provider",SUMIFS(Raw!$H:$H,Raw!$A:$A,$B$4,Raw!$G:$G,Month!CU$5,Raw!$C:$C,Month!$A48),SUMIFS(Raw!$H:$H,Raw!$A:$A,$B$4,Raw!$G:$G,Month!CU$5,Raw!$E:$E,Month!$A48))))</f>
        <v>1295</v>
      </c>
      <c r="CV48" s="58">
        <f>IF($B48="","",IF($C48="Region",SUMIFS(Raw!$H:$H,Raw!$A:$A,$B$4,Raw!$G:$G,Month!CV$5,Raw!#REF!,Month!$A48),IF($C48="Provider",SUMIFS(Raw!$H:$H,Raw!$A:$A,$B$4,Raw!$G:$G,Month!CV$5,Raw!$C:$C,Month!$A48),SUMIFS(Raw!$H:$H,Raw!$A:$A,$B$4,Raw!$G:$G,Month!CV$5,Raw!$E:$E,Month!$A48))))</f>
        <v>807</v>
      </c>
      <c r="CW48" s="58">
        <f>IF($B48="","",IF($C48="Region",SUMIFS(Raw!$H:$H,Raw!$A:$A,$B$4,Raw!$G:$G,Month!CW$5,Raw!#REF!,Month!$A48),IF($C48="Provider",SUMIFS(Raw!$H:$H,Raw!$A:$A,$B$4,Raw!$G:$G,Month!CW$5,Raw!$C:$C,Month!$A48),SUMIFS(Raw!$H:$H,Raw!$A:$A,$B$4,Raw!$G:$G,Month!CW$5,Raw!$E:$E,Month!$A48))))</f>
        <v>782</v>
      </c>
      <c r="CX48" s="58">
        <f>IF($B48="","",IF($C48="Region",SUMIFS(Raw!$H:$H,Raw!$A:$A,$B$4,Raw!$G:$G,Month!CX$5,Raw!#REF!,Month!$A48),IF($C48="Provider",SUMIFS(Raw!$H:$H,Raw!$A:$A,$B$4,Raw!$G:$G,Month!CX$5,Raw!$C:$C,Month!$A48),SUMIFS(Raw!$H:$H,Raw!$A:$A,$B$4,Raw!$G:$G,Month!CX$5,Raw!$E:$E,Month!$A48))))</f>
        <v>782</v>
      </c>
      <c r="CY48" s="58">
        <f>IF($B48="","",IF($C48="Region",SUMIFS(Raw!$H:$H,Raw!$A:$A,$B$4,Raw!$G:$G,Month!CY$5,Raw!#REF!,Month!$A48),IF($C48="Provider",SUMIFS(Raw!$H:$H,Raw!$A:$A,$B$4,Raw!$G:$G,Month!CY$5,Raw!$C:$C,Month!$A48),SUMIFS(Raw!$H:$H,Raw!$A:$A,$B$4,Raw!$G:$G,Month!CY$5,Raw!$E:$E,Month!$A48))))</f>
        <v>89</v>
      </c>
      <c r="CZ48" s="58">
        <f>IF($B48="","",IF($C48="Region",SUMIFS(Raw!$H:$H,Raw!$A:$A,$B$4,Raw!$G:$G,Month!CZ$5,Raw!#REF!,Month!$A48),IF($C48="Provider",SUMIFS(Raw!$H:$H,Raw!$A:$A,$B$4,Raw!$G:$G,Month!CZ$5,Raw!$C:$C,Month!$A48),SUMIFS(Raw!$H:$H,Raw!$A:$A,$B$4,Raw!$G:$G,Month!CZ$5,Raw!$E:$E,Month!$A48))))</f>
        <v>30</v>
      </c>
      <c r="DA48" s="58">
        <f>IF($B48="","",IF($C48="Region",SUMIFS(Raw!$H:$H,Raw!$A:$A,$B$4,Raw!$G:$G,Month!DA$5,Raw!#REF!,Month!$A48),IF($C48="Provider",SUMIFS(Raw!$H:$H,Raw!$A:$A,$B$4,Raw!$G:$G,Month!DA$5,Raw!$C:$C,Month!$A48),SUMIFS(Raw!$H:$H,Raw!$A:$A,$B$4,Raw!$G:$G,Month!DA$5,Raw!$E:$E,Month!$A48))))</f>
        <v>17</v>
      </c>
      <c r="DB48" s="58">
        <f>IF($B48="","",IF($C48="Region",SUMIFS(Raw!$H:$H,Raw!$A:$A,$B$4,Raw!$G:$G,Month!DB$5,Raw!#REF!,Month!$A48),IF($C48="Provider",SUMIFS(Raw!$H:$H,Raw!$A:$A,$B$4,Raw!$G:$G,Month!DB$5,Raw!$C:$C,Month!$A48),SUMIFS(Raw!$H:$H,Raw!$A:$A,$B$4,Raw!$G:$G,Month!DB$5,Raw!$E:$E,Month!$A48))))</f>
        <v>0</v>
      </c>
      <c r="DC48" s="58">
        <f>IF($B48="","",IF($C48="Region",SUMIFS(Raw!$H:$H,Raw!$A:$A,$B$4,Raw!$G:$G,Month!DC$5,Raw!#REF!,Month!$A48),IF($C48="Provider",SUMIFS(Raw!$H:$H,Raw!$A:$A,$B$4,Raw!$G:$G,Month!DC$5,Raw!$C:$C,Month!$A48),SUMIFS(Raw!$H:$H,Raw!$A:$A,$B$4,Raw!$G:$G,Month!DC$5,Raw!$E:$E,Month!$A48))))</f>
        <v>8</v>
      </c>
      <c r="DD48" s="58">
        <f>IF($B48="","",IF($C48="Region",SUMIFS(Raw!$H:$H,Raw!$A:$A,$B$4,Raw!$G:$G,Month!DD$5,Raw!#REF!,Month!$A48),IF($C48="Provider",SUMIFS(Raw!$H:$H,Raw!$A:$A,$B$4,Raw!$G:$G,Month!DD$5,Raw!$C:$C,Month!$A48),SUMIFS(Raw!$H:$H,Raw!$A:$A,$B$4,Raw!$G:$G,Month!DD$5,Raw!$E:$E,Month!$A48))))</f>
        <v>0</v>
      </c>
      <c r="DE48" s="58">
        <f>IF($B48="","",IF($C48="Region",SUMIFS(Raw!$H:$H,Raw!$A:$A,$B$4,Raw!$G:$G,Month!DE$5,Raw!#REF!,Month!$A48),IF($C48="Provider",SUMIFS(Raw!$H:$H,Raw!$A:$A,$B$4,Raw!$G:$G,Month!DE$5,Raw!$C:$C,Month!$A48),SUMIFS(Raw!$H:$H,Raw!$A:$A,$B$4,Raw!$G:$G,Month!DE$5,Raw!$E:$E,Month!$A48))))</f>
        <v>49</v>
      </c>
      <c r="DF48" s="58">
        <f>IF($B48="","",IF($C48="Region",SUMIFS(Raw!$H:$H,Raw!$A:$A,$B$4,Raw!$G:$G,Month!DF$5,Raw!#REF!,Month!$A48),IF($C48="Provider",SUMIFS(Raw!$H:$H,Raw!$A:$A,$B$4,Raw!$G:$G,Month!DF$5,Raw!$C:$C,Month!$A48),SUMIFS(Raw!$H:$H,Raw!$A:$A,$B$4,Raw!$G:$G,Month!DF$5,Raw!$E:$E,Month!$A48))))</f>
        <v>16</v>
      </c>
      <c r="DG48" s="58">
        <f>IF($B48="","",IF($C48="Region",SUMIFS(Raw!$H:$H,Raw!$A:$A,$B$4,Raw!$G:$G,Month!DG$5,Raw!#REF!,Month!$A48),IF($C48="Provider",SUMIFS(Raw!$H:$H,Raw!$A:$A,$B$4,Raw!$G:$G,Month!DG$5,Raw!$C:$C,Month!$A48),SUMIFS(Raw!$H:$H,Raw!$A:$A,$B$4,Raw!$G:$G,Month!DG$5,Raw!$E:$E,Month!$A48))))</f>
        <v>0</v>
      </c>
      <c r="DH48" s="58">
        <f>IF($B48="","",IF($C48="Region",SUMIFS(Raw!$H:$H,Raw!$A:$A,$B$4,Raw!$G:$G,Month!DH$5,Raw!#REF!,Month!$A48),IF($C48="Provider",SUMIFS(Raw!$H:$H,Raw!$A:$A,$B$4,Raw!$G:$G,Month!DH$5,Raw!$C:$C,Month!$A48),SUMIFS(Raw!$H:$H,Raw!$A:$A,$B$4,Raw!$G:$G,Month!DH$5,Raw!$E:$E,Month!$A48))))</f>
        <v>0</v>
      </c>
      <c r="DI48" s="58">
        <f>IF($B48="","",IF($C48="Region",SUMIFS(Raw!$H:$H,Raw!$A:$A,$B$4,Raw!$G:$G,Month!DI$5,Raw!#REF!,Month!$A48),IF($C48="Provider",SUMIFS(Raw!$H:$H,Raw!$A:$A,$B$4,Raw!$G:$G,Month!DI$5,Raw!$C:$C,Month!$A48),SUMIFS(Raw!$H:$H,Raw!$A:$A,$B$4,Raw!$G:$G,Month!DI$5,Raw!$E:$E,Month!$A48))))</f>
        <v>54</v>
      </c>
      <c r="DJ48" s="58">
        <f>IF($B48="","",IF($C48="Region",SUMIFS(Raw!$H:$H,Raw!$A:$A,$B$4,Raw!$G:$G,Month!DJ$5,Raw!#REF!,Month!$A48),IF($C48="Provider",SUMIFS(Raw!$H:$H,Raw!$A:$A,$B$4,Raw!$G:$G,Month!DJ$5,Raw!$C:$C,Month!$A48),SUMIFS(Raw!$H:$H,Raw!$A:$A,$B$4,Raw!$G:$G,Month!DJ$5,Raw!$E:$E,Month!$A48))))</f>
        <v>35</v>
      </c>
      <c r="DK48" s="58">
        <f>IF($B48="","",IF($C48="Region",SUMIFS(Raw!$H:$H,Raw!$A:$A,$B$4,Raw!$G:$G,Month!DK$5,Raw!#REF!,Month!$A48),IF($C48="Provider",SUMIFS(Raw!$H:$H,Raw!$A:$A,$B$4,Raw!$G:$G,Month!DK$5,Raw!$C:$C,Month!$A48),SUMIFS(Raw!$H:$H,Raw!$A:$A,$B$4,Raw!$G:$G,Month!DK$5,Raw!$E:$E,Month!$A48))))</f>
        <v>2</v>
      </c>
      <c r="DL48" s="58">
        <f>IF($B48="","",IF($C48="Region",SUMIFS(Raw!$H:$H,Raw!$A:$A,$B$4,Raw!$G:$G,Month!DL$5,Raw!#REF!,Month!$A48),IF($C48="Provider",SUMIFS(Raw!$H:$H,Raw!$A:$A,$B$4,Raw!$G:$G,Month!DL$5,Raw!$C:$C,Month!$A48),SUMIFS(Raw!$H:$H,Raw!$A:$A,$B$4,Raw!$G:$G,Month!DL$5,Raw!$E:$E,Month!$A48))))</f>
        <v>1</v>
      </c>
      <c r="DM48" s="58">
        <f>IF($B48="","",IF($C48="Region",SUMIFS(Raw!$H:$H,Raw!$A:$A,$B$4,Raw!$G:$G,Month!DM$5,Raw!#REF!,Month!$A48),IF($C48="Provider",SUMIFS(Raw!$H:$H,Raw!$A:$A,$B$4,Raw!$G:$G,Month!DM$5,Raw!$C:$C,Month!$A48),SUMIFS(Raw!$H:$H,Raw!$A:$A,$B$4,Raw!$G:$G,Month!DM$5,Raw!$E:$E,Month!$A48))))</f>
        <v>45</v>
      </c>
      <c r="DN48" s="58">
        <f>IF($B48="","",IF($C48="Region",SUMIFS(Raw!$H:$H,Raw!$A:$A,$B$4,Raw!$G:$G,Month!DN$5,Raw!#REF!,Month!$A48),IF($C48="Provider",SUMIFS(Raw!$H:$H,Raw!$A:$A,$B$4,Raw!$G:$G,Month!DN$5,Raw!$C:$C,Month!$A48),SUMIFS(Raw!$H:$H,Raw!$A:$A,$B$4,Raw!$G:$G,Month!DN$5,Raw!$E:$E,Month!$A48))))</f>
        <v>42</v>
      </c>
    </row>
    <row r="49" spans="1:118" ht="14.5" x14ac:dyDescent="0.25">
      <c r="A49" s="5" t="str">
        <f>IF(Refs!A43="","",Refs!A43)</f>
        <v>111AI8</v>
      </c>
      <c r="B49" s="23" t="str">
        <f>IF(Refs!B43="","",Refs!B43)</f>
        <v>West Midlands (WMAS)</v>
      </c>
      <c r="C49" s="13" t="str">
        <f>IF(Refs!D43="","",Refs!D43)</f>
        <v>Area</v>
      </c>
      <c r="D49" s="58">
        <f>IF($B49="","",IF($C49="Region",SUMIFS(Raw!$H:$H,Raw!$A:$A,$B$4,Raw!$G:$G,Month!D$5,Raw!#REF!,Month!$A49),IF($C49="Provider",SUMIFS(Raw!$H:$H,Raw!$A:$A,$B$4,Raw!$G:$G,Month!D$5,Raw!$C:$C,Month!$A49),SUMIFS(Raw!$H:$H,Raw!$A:$A,$B$4,Raw!$G:$G,Month!D$5,Raw!$E:$E,Month!$A49))))</f>
        <v>178961</v>
      </c>
      <c r="E49" s="58">
        <f>IF($B49="","",IF($C49="Region",SUMIFS(Raw!$H:$H,Raw!$A:$A,$B$4,Raw!$G:$G,Month!E$5,Raw!#REF!,Month!$A49),IF($C49="Provider",SUMIFS(Raw!$H:$H,Raw!$A:$A,$B$4,Raw!$G:$G,Month!E$5,Raw!$C:$C,Month!$A49),SUMIFS(Raw!$H:$H,Raw!$A:$A,$B$4,Raw!$G:$G,Month!E$5,Raw!$E:$E,Month!$A49))))</f>
        <v>171582</v>
      </c>
      <c r="F49" s="58">
        <f>IF($B49="","",IF($C49="Region",SUMIFS(Raw!$H:$H,Raw!$A:$A,$B$4,Raw!$G:$G,Month!F$5,Raw!#REF!,Month!$A49),IF($C49="Provider",SUMIFS(Raw!$H:$H,Raw!$A:$A,$B$4,Raw!$G:$G,Month!F$5,Raw!$C:$C,Month!$A49),SUMIFS(Raw!$H:$H,Raw!$A:$A,$B$4,Raw!$G:$G,Month!F$5,Raw!$E:$E,Month!$A49))))</f>
        <v>163698</v>
      </c>
      <c r="G49" s="58">
        <f>IF($B49="","",IF($C49="Region",SUMIFS(Raw!$H:$H,Raw!$A:$A,$B$4,Raw!$G:$G,Month!G$5,Raw!#REF!,Month!$A49),IF($C49="Provider",SUMIFS(Raw!$H:$H,Raw!$A:$A,$B$4,Raw!$G:$G,Month!G$5,Raw!$C:$C,Month!$A49),SUMIFS(Raw!$H:$H,Raw!$A:$A,$B$4,Raw!$G:$G,Month!G$5,Raw!$E:$E,Month!$A49))))</f>
        <v>0</v>
      </c>
      <c r="H49" s="58">
        <f>IF($B49="","",IF($C49="Region",SUMIFS(Raw!$H:$H,Raw!$A:$A,$B$4,Raw!$G:$G,Month!H$5,Raw!#REF!,Month!$A49),IF($C49="Provider",SUMIFS(Raw!$H:$H,Raw!$A:$A,$B$4,Raw!$G:$G,Month!H$5,Raw!$C:$C,Month!$A49),SUMIFS(Raw!$H:$H,Raw!$A:$A,$B$4,Raw!$G:$G,Month!H$5,Raw!$E:$E,Month!$A49))))</f>
        <v>2545</v>
      </c>
      <c r="I49" s="58">
        <f>IF($B49="","",IF($C49="Region",SUMIFS(Raw!$H:$H,Raw!$A:$A,$B$4,Raw!$G:$G,Month!I$5,Raw!#REF!,Month!$A49),IF($C49="Provider",SUMIFS(Raw!$H:$H,Raw!$A:$A,$B$4,Raw!$G:$G,Month!I$5,Raw!$C:$C,Month!$A49),SUMIFS(Raw!$H:$H,Raw!$A:$A,$B$4,Raw!$G:$G,Month!I$5,Raw!$E:$E,Month!$A49))))</f>
        <v>0</v>
      </c>
      <c r="J49" s="58">
        <f>IF($B49="","",IF($C49="Region",SUMIFS(Raw!$H:$H,Raw!$A:$A,$B$4,Raw!$G:$G,Month!J$5,Raw!#REF!,Month!$A49),IF($C49="Provider",SUMIFS(Raw!$H:$H,Raw!$A:$A,$B$4,Raw!$G:$G,Month!J$5,Raw!$C:$C,Month!$A49),SUMIFS(Raw!$H:$H,Raw!$A:$A,$B$4,Raw!$G:$G,Month!J$5,Raw!$E:$E,Month!$A49))))</f>
        <v>111236</v>
      </c>
      <c r="K49" s="58">
        <f>IF($B49="","",IF($C49="Region",SUMIFS(Raw!$H:$H,Raw!$A:$A,$B$4,Raw!$G:$G,Month!K$5,Raw!#REF!,Month!$A49),IF($C49="Provider",SUMIFS(Raw!$H:$H,Raw!$A:$A,$B$4,Raw!$G:$G,Month!K$5,Raw!$C:$C,Month!$A49),SUMIFS(Raw!$H:$H,Raw!$A:$A,$B$4,Raw!$G:$G,Month!K$5,Raw!$E:$E,Month!$A49))))</f>
        <v>8294</v>
      </c>
      <c r="L49" s="58">
        <f>IF($B49="","",IF($C49="Region",SUMIFS(Raw!$H:$H,Raw!$A:$A,$B$4,Raw!$G:$G,Month!L$5,Raw!#REF!,Month!$A49),IF($C49="Provider",SUMIFS(Raw!$H:$H,Raw!$A:$A,$B$4,Raw!$G:$G,Month!L$5,Raw!$C:$C,Month!$A49),SUMIFS(Raw!$H:$H,Raw!$A:$A,$B$4,Raw!$G:$G,Month!L$5,Raw!$E:$E,Month!$A49))))</f>
        <v>1307</v>
      </c>
      <c r="M49" s="58">
        <f>IF($B49="","",IF($C49="Region",SUMIFS(Raw!$H:$H,Raw!$A:$A,$B$4,Raw!$G:$G,Month!M$5,Raw!#REF!,Month!$A49),IF($C49="Provider",SUMIFS(Raw!$H:$H,Raw!$A:$A,$B$4,Raw!$G:$G,Month!M$5,Raw!$C:$C,Month!$A49),SUMIFS(Raw!$H:$H,Raw!$A:$A,$B$4,Raw!$G:$G,Month!M$5,Raw!$E:$E,Month!$A49))))</f>
        <v>1061</v>
      </c>
      <c r="N49" s="58">
        <f>IF($B49="","",IF($C49="Region",SUMIFS(Raw!$H:$H,Raw!$A:$A,$B$4,Raw!$G:$G,Month!N$5,Raw!#REF!,Month!$A49),IF($C49="Provider",SUMIFS(Raw!$H:$H,Raw!$A:$A,$B$4,Raw!$G:$G,Month!N$5,Raw!$C:$C,Month!$A49),SUMIFS(Raw!$H:$H,Raw!$A:$A,$B$4,Raw!$G:$G,Month!N$5,Raw!$E:$E,Month!$A49))))</f>
        <v>5926</v>
      </c>
      <c r="O49" s="58">
        <f>IF($B49="","",IF($C49="Region",SUMIFS(Raw!$H:$H,Raw!$A:$A,$B$4,Raw!$G:$G,Month!O$5,Raw!#REF!,Month!$A49),IF($C49="Provider",SUMIFS(Raw!$H:$H,Raw!$A:$A,$B$4,Raw!$G:$G,Month!O$5,Raw!$C:$C,Month!$A49),SUMIFS(Raw!$H:$H,Raw!$A:$A,$B$4,Raw!$G:$G,Month!O$5,Raw!$E:$E,Month!$A49))))</f>
        <v>13554073</v>
      </c>
      <c r="P49" s="58">
        <f>IF($B49="","",IF($C49="Region",SUMIFS(Raw!$H:$H,Raw!$A:$A,$B$4,Raw!$G:$G,Month!P$5,Raw!#REF!,Month!$A49),IF($C49="Provider",SUMIFS(Raw!$H:$H,Raw!$A:$A,$B$4,Raw!$G:$G,Month!P$5,Raw!$C:$C,Month!$A49),SUMIFS(Raw!$H:$H,Raw!$A:$A,$B$4,Raw!$G:$G,Month!P$5,Raw!$E:$E,Month!$A49))))</f>
        <v>402</v>
      </c>
      <c r="Q49" s="58">
        <f>IF($B49="","",IF($C49="Region",SUMIFS(Raw!$H:$H,Raw!$A:$A,$B$4,Raw!$G:$G,Month!Q$5,Raw!#REF!,Month!$A49),IF($C49="Provider",SUMIFS(Raw!$H:$H,Raw!$A:$A,$B$4,Raw!$G:$G,Month!Q$5,Raw!$C:$C,Month!$A49),SUMIFS(Raw!$H:$H,Raw!$A:$A,$B$4,Raw!$G:$G,Month!Q$5,Raw!$E:$E,Month!$A49))))</f>
        <v>708</v>
      </c>
      <c r="R49" s="58">
        <f>IF($B49="","",IF($C49="Region",SUMIFS(Raw!$H:$H,Raw!$A:$A,$B$4,Raw!$G:$G,Month!R$5,Raw!#REF!,Month!$A49),IF($C49="Provider",SUMIFS(Raw!$H:$H,Raw!$A:$A,$B$4,Raw!$G:$G,Month!R$5,Raw!$C:$C,Month!$A49),SUMIFS(Raw!$H:$H,Raw!$A:$A,$B$4,Raw!$G:$G,Month!R$5,Raw!$E:$E,Month!$A49))))</f>
        <v>1488590</v>
      </c>
      <c r="S49" s="58">
        <f>IF($B49="","",IF($C49="Region",SUMIFS(Raw!$H:$H,Raw!$A:$A,$B$4,Raw!$G:$G,Month!S$5,Raw!#REF!,Month!$A49),IF($C49="Provider",SUMIFS(Raw!$H:$H,Raw!$A:$A,$B$4,Raw!$G:$G,Month!S$5,Raw!$C:$C,Month!$A49),SUMIFS(Raw!$H:$H,Raw!$A:$A,$B$4,Raw!$G:$G,Month!S$5,Raw!$E:$E,Month!$A49))))</f>
        <v>63891</v>
      </c>
      <c r="T49" s="58">
        <f>IF($B49="","",IF($C49="Region",SUMIFS(Raw!$H:$H,Raw!$A:$A,$B$4,Raw!$G:$G,Month!T$5,Raw!#REF!,Month!$A49),IF($C49="Provider",SUMIFS(Raw!$H:$H,Raw!$A:$A,$B$4,Raw!$G:$G,Month!T$5,Raw!$C:$C,Month!$A49),SUMIFS(Raw!$H:$H,Raw!$A:$A,$B$4,Raw!$G:$G,Month!T$5,Raw!$E:$E,Month!$A49))))</f>
        <v>174731823</v>
      </c>
      <c r="U49" s="58">
        <f>IF($B49="","",IF($C49="Region",SUMIFS(Raw!$H:$H,Raw!$A:$A,$B$4,Raw!$G:$G,Month!U$5,Raw!#REF!,Month!$A49),IF($C49="Provider",SUMIFS(Raw!$H:$H,Raw!$A:$A,$B$4,Raw!$G:$G,Month!U$5,Raw!$C:$C,Month!$A49),SUMIFS(Raw!$H:$H,Raw!$A:$A,$B$4,Raw!$G:$G,Month!U$5,Raw!$E:$E,Month!$A49))))</f>
        <v>151652</v>
      </c>
      <c r="V49" s="58">
        <f>IF($B49="","",IF($C49="Region",SUMIFS(Raw!$H:$H,Raw!$A:$A,$B$4,Raw!$G:$G,Month!V$5,Raw!#REF!,Month!$A49),IF($C49="Provider",SUMIFS(Raw!$H:$H,Raw!$A:$A,$B$4,Raw!$G:$G,Month!V$5,Raw!$C:$C,Month!$A49),SUMIFS(Raw!$H:$H,Raw!$A:$A,$B$4,Raw!$G:$G,Month!V$5,Raw!$E:$E,Month!$A49))))</f>
        <v>0</v>
      </c>
      <c r="W49" s="58">
        <f>IF($B49="","",IF($C49="Region",SUMIFS(Raw!$H:$H,Raw!$A:$A,$B$4,Raw!$G:$G,Month!W$5,Raw!#REF!,Month!$A49),IF($C49="Provider",SUMIFS(Raw!$H:$H,Raw!$A:$A,$B$4,Raw!$G:$G,Month!W$5,Raw!$C:$C,Month!$A49),SUMIFS(Raw!$H:$H,Raw!$A:$A,$B$4,Raw!$G:$G,Month!W$5,Raw!$E:$E,Month!$A49))))</f>
        <v>89135</v>
      </c>
      <c r="X49" s="58">
        <f>IF($B49="","",IF($C49="Region",SUMIFS(Raw!$H:$H,Raw!$A:$A,$B$4,Raw!$G:$G,Month!X$5,Raw!#REF!,Month!$A49),IF($C49="Provider",SUMIFS(Raw!$H:$H,Raw!$A:$A,$B$4,Raw!$G:$G,Month!X$5,Raw!$C:$C,Month!$A49),SUMIFS(Raw!$H:$H,Raw!$A:$A,$B$4,Raw!$G:$G,Month!X$5,Raw!$E:$E,Month!$A49))))</f>
        <v>25930</v>
      </c>
      <c r="Y49" s="58">
        <f>IF($B49="","",IF($C49="Region",SUMIFS(Raw!$H:$H,Raw!$A:$A,$B$4,Raw!$G:$G,Month!Y$5,Raw!#REF!,Month!$A49),IF($C49="Provider",SUMIFS(Raw!$H:$H,Raw!$A:$A,$B$4,Raw!$G:$G,Month!Y$5,Raw!$C:$C,Month!$A49),SUMIFS(Raw!$H:$H,Raw!$A:$A,$B$4,Raw!$G:$G,Month!Y$5,Raw!$E:$E,Month!$A49))))</f>
        <v>22175</v>
      </c>
      <c r="Z49" s="58">
        <f>IF($B49="","",IF($C49="Region",SUMIFS(Raw!$H:$H,Raw!$A:$A,$B$4,Raw!$G:$G,Month!Z$5,Raw!#REF!,Month!$A49),IF($C49="Provider",SUMIFS(Raw!$H:$H,Raw!$A:$A,$B$4,Raw!$G:$G,Month!Z$5,Raw!$C:$C,Month!$A49),SUMIFS(Raw!$H:$H,Raw!$A:$A,$B$4,Raw!$G:$G,Month!Z$5,Raw!$E:$E,Month!$A49))))</f>
        <v>14412</v>
      </c>
      <c r="AA49" s="58">
        <f>IF($B49="","",IF($C49="Region",SUMIFS(Raw!$H:$H,Raw!$A:$A,$B$4,Raw!$G:$G,Month!AA$5,Raw!#REF!,Month!$A49),IF($C49="Provider",SUMIFS(Raw!$H:$H,Raw!$A:$A,$B$4,Raw!$G:$G,Month!AA$5,Raw!$C:$C,Month!$A49),SUMIFS(Raw!$H:$H,Raw!$A:$A,$B$4,Raw!$G:$G,Month!AA$5,Raw!$E:$E,Month!$A49))))</f>
        <v>62517</v>
      </c>
      <c r="AB49" s="58">
        <f>IF($B49="","",IF($C49="Region",SUMIFS(Raw!$H:$H,Raw!$A:$A,$B$4,Raw!$G:$G,Month!AB$5,Raw!#REF!,Month!$A49),IF($C49="Provider",SUMIFS(Raw!$H:$H,Raw!$A:$A,$B$4,Raw!$G:$G,Month!AB$5,Raw!$C:$C,Month!$A49),SUMIFS(Raw!$H:$H,Raw!$A:$A,$B$4,Raw!$G:$G,Month!AB$5,Raw!$E:$E,Month!$A49))))</f>
        <v>5237</v>
      </c>
      <c r="AC49" s="58">
        <f>IF($B49="","",IF($C49="Region",SUMIFS(Raw!$H:$H,Raw!$A:$A,$B$4,Raw!$G:$G,Month!AC$5,Raw!#REF!,Month!$A49),IF($C49="Provider",SUMIFS(Raw!$H:$H,Raw!$A:$A,$B$4,Raw!$G:$G,Month!AC$5,Raw!$C:$C,Month!$A49),SUMIFS(Raw!$H:$H,Raw!$A:$A,$B$4,Raw!$G:$G,Month!AC$5,Raw!$E:$E,Month!$A49))))</f>
        <v>7800</v>
      </c>
      <c r="AD49" s="58">
        <f>IF($B49="","",IF($C49="Region",SUMIFS(Raw!$H:$H,Raw!$A:$A,$B$4,Raw!$G:$G,Month!AD$5,Raw!#REF!,Month!$A49),IF($C49="Provider",SUMIFS(Raw!$H:$H,Raw!$A:$A,$B$4,Raw!$G:$G,Month!AD$5,Raw!$C:$C,Month!$A49),SUMIFS(Raw!$H:$H,Raw!$A:$A,$B$4,Raw!$G:$G,Month!AD$5,Raw!$E:$E,Month!$A49))))</f>
        <v>1292</v>
      </c>
      <c r="AE49" s="58">
        <f>IF($B49="","",IF($C49="Region",SUMIFS(Raw!$H:$H,Raw!$A:$A,$B$4,Raw!$G:$G,Month!AE$5,Raw!#REF!,Month!$A49),IF($C49="Provider",SUMIFS(Raw!$H:$H,Raw!$A:$A,$B$4,Raw!$G:$G,Month!AE$5,Raw!$C:$C,Month!$A49),SUMIFS(Raw!$H:$H,Raw!$A:$A,$B$4,Raw!$G:$G,Month!AE$5,Raw!$E:$E,Month!$A49))))</f>
        <v>24228</v>
      </c>
      <c r="AF49" s="58">
        <f>IF($B49="","",IF($C49="Region",SUMIFS(Raw!$H:$H,Raw!$A:$A,$B$4,Raw!$G:$G,Month!AF$5,Raw!#REF!,Month!$A49),IF($C49="Provider",SUMIFS(Raw!$H:$H,Raw!$A:$A,$B$4,Raw!$G:$G,Month!AF$5,Raw!$C:$C,Month!$A49),SUMIFS(Raw!$H:$H,Raw!$A:$A,$B$4,Raw!$G:$G,Month!AF$5,Raw!$E:$E,Month!$A49))))</f>
        <v>1702</v>
      </c>
      <c r="AG49" s="58">
        <f>IF($B49="","",IF($C49="Region",SUMIFS(Raw!$H:$H,Raw!$A:$A,$B$4,Raw!$G:$G,Month!AG$5,Raw!#REF!,Month!$A49),IF($C49="Provider",SUMIFS(Raw!$H:$H,Raw!$A:$A,$B$4,Raw!$G:$G,Month!AG$5,Raw!$C:$C,Month!$A49),SUMIFS(Raw!$H:$H,Raw!$A:$A,$B$4,Raw!$G:$G,Month!AG$5,Raw!$E:$E,Month!$A49))))</f>
        <v>2206</v>
      </c>
      <c r="AH49" s="58">
        <f>IF($B49="","",IF($C49="Region",SUMIFS(Raw!$H:$H,Raw!$A:$A,$B$4,Raw!$G:$G,Month!AH$5,Raw!#REF!,Month!$A49),IF($C49="Provider",SUMIFS(Raw!$H:$H,Raw!$A:$A,$B$4,Raw!$G:$G,Month!AH$5,Raw!$C:$C,Month!$A49),SUMIFS(Raw!$H:$H,Raw!$A:$A,$B$4,Raw!$G:$G,Month!AH$5,Raw!$E:$E,Month!$A49))))</f>
        <v>5640</v>
      </c>
      <c r="AI49" s="58">
        <f>IF($B49="","",IF($C49="Region",SUMIFS(Raw!$H:$H,Raw!$A:$A,$B$4,Raw!$G:$G,Month!AI$5,Raw!#REF!,Month!$A49),IF($C49="Provider",SUMIFS(Raw!$H:$H,Raw!$A:$A,$B$4,Raw!$G:$G,Month!AI$5,Raw!$C:$C,Month!$A49),SUMIFS(Raw!$H:$H,Raw!$A:$A,$B$4,Raw!$G:$G,Month!AI$5,Raw!$E:$E,Month!$A49))))</f>
        <v>14412</v>
      </c>
      <c r="AJ49" s="58">
        <f>IF($B49="","",IF($C49="Region",SUMIFS(Raw!$H:$H,Raw!$A:$A,$B$4,Raw!$G:$G,Month!AJ$5,Raw!#REF!,Month!$A49),IF($C49="Provider",SUMIFS(Raw!$H:$H,Raw!$A:$A,$B$4,Raw!$G:$G,Month!AJ$5,Raw!$C:$C,Month!$A49),SUMIFS(Raw!$H:$H,Raw!$A:$A,$B$4,Raw!$G:$G,Month!AJ$5,Raw!$E:$E,Month!$A49))))</f>
        <v>102</v>
      </c>
      <c r="AK49" s="58">
        <f>IF($B49="","",IF($C49="Region",SUMIFS(Raw!$H:$H,Raw!$A:$A,$B$4,Raw!$G:$G,Month!AK$5,Raw!#REF!,Month!$A49),IF($C49="Provider",SUMIFS(Raw!$H:$H,Raw!$A:$A,$B$4,Raw!$G:$G,Month!AK$5,Raw!$C:$C,Month!$A49),SUMIFS(Raw!$H:$H,Raw!$A:$A,$B$4,Raw!$G:$G,Month!AK$5,Raw!$E:$E,Month!$A49))))</f>
        <v>2754</v>
      </c>
      <c r="AL49" s="58">
        <f>IF($B49="","",IF($C49="Region",SUMIFS(Raw!$H:$H,Raw!$A:$A,$B$4,Raw!$G:$G,Month!AL$5,Raw!#REF!,Month!$A49),IF($C49="Provider",SUMIFS(Raw!$H:$H,Raw!$A:$A,$B$4,Raw!$G:$G,Month!AL$5,Raw!$C:$C,Month!$A49),SUMIFS(Raw!$H:$H,Raw!$A:$A,$B$4,Raw!$G:$G,Month!AL$5,Raw!$E:$E,Month!$A49))))</f>
        <v>0</v>
      </c>
      <c r="AM49" s="58">
        <f>IF($B49="","",IF($C49="Region",SUMIFS(Raw!$H:$H,Raw!$A:$A,$B$4,Raw!$G:$G,Month!AM$5,Raw!#REF!,Month!$A49),IF($C49="Provider",SUMIFS(Raw!$H:$H,Raw!$A:$A,$B$4,Raw!$G:$G,Month!AM$5,Raw!$C:$C,Month!$A49),SUMIFS(Raw!$H:$H,Raw!$A:$A,$B$4,Raw!$G:$G,Month!AM$5,Raw!$E:$E,Month!$A49))))</f>
        <v>35277</v>
      </c>
      <c r="AN49" s="58">
        <f>IF($B49="","",IF($C49="Region",SUMIFS(Raw!$H:$H,Raw!$A:$A,$B$4,Raw!$G:$G,Month!AN$5,Raw!#REF!,Month!$A49),IF($C49="Provider",SUMIFS(Raw!$H:$H,Raw!$A:$A,$B$4,Raw!$G:$G,Month!AN$5,Raw!$C:$C,Month!$A49),SUMIFS(Raw!$H:$H,Raw!$A:$A,$B$4,Raw!$G:$G,Month!AN$5,Raw!$E:$E,Month!$A49))))</f>
        <v>15386</v>
      </c>
      <c r="AO49" s="58">
        <f>IF($B49="","",IF($C49="Region",SUMIFS(Raw!$H:$H,Raw!$A:$A,$B$4,Raw!$G:$G,Month!AO$5,Raw!#REF!,Month!$A49),IF($C49="Provider",SUMIFS(Raw!$H:$H,Raw!$A:$A,$B$4,Raw!$G:$G,Month!AO$5,Raw!$C:$C,Month!$A49),SUMIFS(Raw!$H:$H,Raw!$A:$A,$B$4,Raw!$G:$G,Month!AO$5,Raw!$E:$E,Month!$A49))))</f>
        <v>2562</v>
      </c>
      <c r="AP49" s="58">
        <f>IF($B49="","",IF($C49="Region",SUMIFS(Raw!$H:$H,Raw!$A:$A,$B$4,Raw!$G:$G,Month!AP$5,Raw!#REF!,Month!$A49),IF($C49="Provider",SUMIFS(Raw!$H:$H,Raw!$A:$A,$B$4,Raw!$G:$G,Month!AP$5,Raw!$C:$C,Month!$A49),SUMIFS(Raw!$H:$H,Raw!$A:$A,$B$4,Raw!$G:$G,Month!AP$5,Raw!$E:$E,Month!$A49))))</f>
        <v>2061</v>
      </c>
      <c r="AQ49" s="58">
        <f>IF($B49="","",IF($C49="Region",SUMIFS(Raw!$H:$H,Raw!$A:$A,$B$4,Raw!$G:$G,Month!AQ$5,Raw!#REF!,Month!$A49),IF($C49="Provider",SUMIFS(Raw!$H:$H,Raw!$A:$A,$B$4,Raw!$G:$G,Month!AQ$5,Raw!$C:$C,Month!$A49),SUMIFS(Raw!$H:$H,Raw!$A:$A,$B$4,Raw!$G:$G,Month!AQ$5,Raw!$E:$E,Month!$A49))))</f>
        <v>3901</v>
      </c>
      <c r="AR49" s="58">
        <f>IF($B49="","",IF($C49="Region",SUMIFS(Raw!$H:$H,Raw!$A:$A,$B$4,Raw!$G:$G,Month!AR$5,Raw!#REF!,Month!$A49),IF($C49="Provider",SUMIFS(Raw!$H:$H,Raw!$A:$A,$B$4,Raw!$G:$G,Month!AR$5,Raw!$C:$C,Month!$A49),SUMIFS(Raw!$H:$H,Raw!$A:$A,$B$4,Raw!$G:$G,Month!AR$5,Raw!$E:$E,Month!$A49))))</f>
        <v>1760</v>
      </c>
      <c r="AS49" s="58">
        <f>IF($B49="","",IF($C49="Region",SUMIFS(Raw!$H:$H,Raw!$A:$A,$B$4,Raw!$G:$G,Month!AS$5,Raw!#REF!,Month!$A49),IF($C49="Provider",SUMIFS(Raw!$H:$H,Raw!$A:$A,$B$4,Raw!$G:$G,Month!AS$5,Raw!$C:$C,Month!$A49),SUMIFS(Raw!$H:$H,Raw!$A:$A,$B$4,Raw!$G:$G,Month!AS$5,Raw!$E:$E,Month!$A49))))</f>
        <v>0</v>
      </c>
      <c r="AT49" s="58">
        <f>IF($B49="","",IF($C49="Region",SUMIFS(Raw!$H:$H,Raw!$A:$A,$B$4,Raw!$G:$G,Month!AT$5,Raw!#REF!,Month!$A49),IF($C49="Provider",SUMIFS(Raw!$H:$H,Raw!$A:$A,$B$4,Raw!$G:$G,Month!AT$5,Raw!$C:$C,Month!$A49),SUMIFS(Raw!$H:$H,Raw!$A:$A,$B$4,Raw!$G:$G,Month!AT$5,Raw!$E:$E,Month!$A49))))</f>
        <v>151652</v>
      </c>
      <c r="AU49" s="58">
        <f>IF($B49="","",IF($C49="Region",SUMIFS(Raw!$H:$H,Raw!$A:$A,$B$4,Raw!$G:$G,Month!AU$5,Raw!#REF!,Month!$A49),IF($C49="Provider",SUMIFS(Raw!$H:$H,Raw!$A:$A,$B$4,Raw!$G:$G,Month!AU$5,Raw!$C:$C,Month!$A49),SUMIFS(Raw!$H:$H,Raw!$A:$A,$B$4,Raw!$G:$G,Month!AU$5,Raw!$E:$E,Month!$A49))))</f>
        <v>18721</v>
      </c>
      <c r="AV49" s="58">
        <f>IF($B49="","",IF($C49="Region",SUMIFS(Raw!$H:$H,Raw!$A:$A,$B$4,Raw!$G:$G,Month!AV$5,Raw!#REF!,Month!$A49),IF($C49="Provider",SUMIFS(Raw!$H:$H,Raw!$A:$A,$B$4,Raw!$G:$G,Month!AV$5,Raw!$C:$C,Month!$A49),SUMIFS(Raw!$H:$H,Raw!$A:$A,$B$4,Raw!$G:$G,Month!AV$5,Raw!$E:$E,Month!$A49))))</f>
        <v>17883</v>
      </c>
      <c r="AW49" s="58">
        <f>IF($B49="","",IF($C49="Region",SUMIFS(Raw!$H:$H,Raw!$A:$A,$B$4,Raw!$G:$G,Month!AW$5,Raw!#REF!,Month!$A49),IF($C49="Provider",SUMIFS(Raw!$H:$H,Raw!$A:$A,$B$4,Raw!$G:$G,Month!AW$5,Raw!$C:$C,Month!$A49),SUMIFS(Raw!$H:$H,Raw!$A:$A,$B$4,Raw!$G:$G,Month!AW$5,Raw!$E:$E,Month!$A49))))</f>
        <v>15062</v>
      </c>
      <c r="AX49" s="58">
        <f>IF($B49="","",IF($C49="Region",SUMIFS(Raw!$H:$H,Raw!$A:$A,$B$4,Raw!$G:$G,Month!AX$5,Raw!#REF!,Month!$A49),IF($C49="Provider",SUMIFS(Raw!$H:$H,Raw!$A:$A,$B$4,Raw!$G:$G,Month!AX$5,Raw!$C:$C,Month!$A49),SUMIFS(Raw!$H:$H,Raw!$A:$A,$B$4,Raw!$G:$G,Month!AX$5,Raw!$E:$E,Month!$A49))))</f>
        <v>28</v>
      </c>
      <c r="AY49" s="58">
        <f>IF($B49="","",IF($C49="Region",SUMIFS(Raw!$H:$H,Raw!$A:$A,$B$4,Raw!$G:$G,Month!AY$5,Raw!#REF!,Month!$A49),IF($C49="Provider",SUMIFS(Raw!$H:$H,Raw!$A:$A,$B$4,Raw!$G:$G,Month!AY$5,Raw!$C:$C,Month!$A49),SUMIFS(Raw!$H:$H,Raw!$A:$A,$B$4,Raw!$G:$G,Month!AY$5,Raw!$E:$E,Month!$A49))))</f>
        <v>57992</v>
      </c>
      <c r="AZ49" s="58">
        <f>IF($B49="","",IF($C49="Region",SUMIFS(Raw!$H:$H,Raw!$A:$A,$B$4,Raw!$G:$G,Month!AZ$5,Raw!#REF!,Month!$A49),IF($C49="Provider",SUMIFS(Raw!$H:$H,Raw!$A:$A,$B$4,Raw!$G:$G,Month!AZ$5,Raw!$C:$C,Month!$A49),SUMIFS(Raw!$H:$H,Raw!$A:$A,$B$4,Raw!$G:$G,Month!AZ$5,Raw!$E:$E,Month!$A49))))</f>
        <v>39</v>
      </c>
      <c r="BA49" s="58">
        <f>IF($B49="","",IF($C49="Region",SUMIFS(Raw!$H:$H,Raw!$A:$A,$B$4,Raw!$G:$G,Month!BA$5,Raw!#REF!,Month!$A49),IF($C49="Provider",SUMIFS(Raw!$H:$H,Raw!$A:$A,$B$4,Raw!$G:$G,Month!BA$5,Raw!$C:$C,Month!$A49),SUMIFS(Raw!$H:$H,Raw!$A:$A,$B$4,Raw!$G:$G,Month!BA$5,Raw!$E:$E,Month!$A49))))</f>
        <v>20369</v>
      </c>
      <c r="BB49" s="58">
        <f>IF($B49="","",IF($C49="Region",SUMIFS(Raw!$H:$H,Raw!$A:$A,$B$4,Raw!$G:$G,Month!BB$5,Raw!#REF!,Month!$A49),IF($C49="Provider",SUMIFS(Raw!$H:$H,Raw!$A:$A,$B$4,Raw!$G:$G,Month!BB$5,Raw!$C:$C,Month!$A49),SUMIFS(Raw!$H:$H,Raw!$A:$A,$B$4,Raw!$G:$G,Month!BB$5,Raw!$E:$E,Month!$A49))))</f>
        <v>1016</v>
      </c>
      <c r="BC49" s="58">
        <f>IF($B49="","",IF($C49="Region",SUMIFS(Raw!$H:$H,Raw!$A:$A,$B$4,Raw!$G:$G,Month!BC$5,Raw!#REF!,Month!$A49),IF($C49="Provider",SUMIFS(Raw!$H:$H,Raw!$A:$A,$B$4,Raw!$G:$G,Month!BC$5,Raw!$C:$C,Month!$A49),SUMIFS(Raw!$H:$H,Raw!$A:$A,$B$4,Raw!$G:$G,Month!BC$5,Raw!$E:$E,Month!$A49))))</f>
        <v>9630</v>
      </c>
      <c r="BD49" s="58">
        <f>IF($B49="","",IF($C49="Region",SUMIFS(Raw!$H:$H,Raw!$A:$A,$B$4,Raw!$G:$G,Month!BD$5,Raw!#REF!,Month!$A49),IF($C49="Provider",SUMIFS(Raw!$H:$H,Raw!$A:$A,$B$4,Raw!$G:$G,Month!BD$5,Raw!$C:$C,Month!$A49),SUMIFS(Raw!$H:$H,Raw!$A:$A,$B$4,Raw!$G:$G,Month!BD$5,Raw!$E:$E,Month!$A49))))</f>
        <v>525</v>
      </c>
      <c r="BE49" s="58">
        <f>IF($B49="","",IF($C49="Region",SUMIFS(Raw!$H:$H,Raw!$A:$A,$B$4,Raw!$G:$G,Month!BE$5,Raw!#REF!,Month!$A49),IF($C49="Provider",SUMIFS(Raw!$H:$H,Raw!$A:$A,$B$4,Raw!$G:$G,Month!BE$5,Raw!$C:$C,Month!$A49),SUMIFS(Raw!$H:$H,Raw!$A:$A,$B$4,Raw!$G:$G,Month!BE$5,Raw!$E:$E,Month!$A49))))</f>
        <v>2849</v>
      </c>
      <c r="BF49" s="58">
        <f>IF($B49="","",IF($C49="Region",SUMIFS(Raw!$H:$H,Raw!$A:$A,$B$4,Raw!$G:$G,Month!BF$5,Raw!#REF!,Month!$A49),IF($C49="Provider",SUMIFS(Raw!$H:$H,Raw!$A:$A,$B$4,Raw!$G:$G,Month!BF$5,Raw!$C:$C,Month!$A49),SUMIFS(Raw!$H:$H,Raw!$A:$A,$B$4,Raw!$G:$G,Month!BF$5,Raw!$E:$E,Month!$A49))))</f>
        <v>288</v>
      </c>
      <c r="BG49" s="58">
        <f>IF($B49="","",IF($C49="Region",SUMIFS(Raw!$H:$H,Raw!$A:$A,$B$4,Raw!$G:$G,Month!BG$5,Raw!#REF!,Month!$A49),IF($C49="Provider",SUMIFS(Raw!$H:$H,Raw!$A:$A,$B$4,Raw!$G:$G,Month!BG$5,Raw!$C:$C,Month!$A49),SUMIFS(Raw!$H:$H,Raw!$A:$A,$B$4,Raw!$G:$G,Month!BG$5,Raw!$E:$E,Month!$A49))))</f>
        <v>10718</v>
      </c>
      <c r="BH49" s="58">
        <f>IF($B49="","",IF($C49="Region",SUMIFS(Raw!$H:$H,Raw!$A:$A,$B$4,Raw!$G:$G,Month!BH$5,Raw!#REF!,Month!$A49),IF($C49="Provider",SUMIFS(Raw!$H:$H,Raw!$A:$A,$B$4,Raw!$G:$G,Month!BH$5,Raw!$C:$C,Month!$A49),SUMIFS(Raw!$H:$H,Raw!$A:$A,$B$4,Raw!$G:$G,Month!BH$5,Raw!$E:$E,Month!$A49))))</f>
        <v>7019</v>
      </c>
      <c r="BI49" s="58">
        <f>IF($B49="","",IF($C49="Region",SUMIFS(Raw!$H:$H,Raw!$A:$A,$B$4,Raw!$G:$G,Month!BI$5,Raw!#REF!,Month!$A49),IF($C49="Provider",SUMIFS(Raw!$H:$H,Raw!$A:$A,$B$4,Raw!$G:$G,Month!BI$5,Raw!$C:$C,Month!$A49),SUMIFS(Raw!$H:$H,Raw!$A:$A,$B$4,Raw!$G:$G,Month!BI$5,Raw!$E:$E,Month!$A49))))</f>
        <v>11594</v>
      </c>
      <c r="BJ49" s="58">
        <f>IF($B49="","",IF($C49="Region",SUMIFS(Raw!$H:$H,Raw!$A:$A,$B$4,Raw!$G:$G,Month!BJ$5,Raw!#REF!,Month!$A49),IF($C49="Provider",SUMIFS(Raw!$H:$H,Raw!$A:$A,$B$4,Raw!$G:$G,Month!BJ$5,Raw!$C:$C,Month!$A49),SUMIFS(Raw!$H:$H,Raw!$A:$A,$B$4,Raw!$G:$G,Month!BJ$5,Raw!$E:$E,Month!$A49))))</f>
        <v>17432</v>
      </c>
      <c r="BK49" s="58">
        <f>IF($B49="","",IF($C49="Region",SUMIFS(Raw!$H:$H,Raw!$A:$A,$B$4,Raw!$G:$G,Month!BK$5,Raw!#REF!,Month!$A49),IF($C49="Provider",SUMIFS(Raw!$H:$H,Raw!$A:$A,$B$4,Raw!$G:$G,Month!BK$5,Raw!$C:$C,Month!$A49),SUMIFS(Raw!$H:$H,Raw!$A:$A,$B$4,Raw!$G:$G,Month!BK$5,Raw!$E:$E,Month!$A49))))</f>
        <v>15072</v>
      </c>
      <c r="BL49" s="58">
        <f>IF($B49="","",IF($C49="Region",SUMIFS(Raw!$H:$H,Raw!$A:$A,$B$4,Raw!$G:$G,Month!BL$5,Raw!#REF!,Month!$A49),IF($C49="Provider",SUMIFS(Raw!$H:$H,Raw!$A:$A,$B$4,Raw!$G:$G,Month!BL$5,Raw!$C:$C,Month!$A49),SUMIFS(Raw!$H:$H,Raw!$A:$A,$B$4,Raw!$G:$G,Month!BL$5,Raw!$E:$E,Month!$A49))))</f>
        <v>7778</v>
      </c>
      <c r="BM49" s="58">
        <f>IF($B49="","",IF($C49="Region",SUMIFS(Raw!$H:$H,Raw!$A:$A,$B$4,Raw!$G:$G,Month!BM$5,Raw!#REF!,Month!$A49),IF($C49="Provider",SUMIFS(Raw!$H:$H,Raw!$A:$A,$B$4,Raw!$G:$G,Month!BM$5,Raw!$C:$C,Month!$A49),SUMIFS(Raw!$H:$H,Raw!$A:$A,$B$4,Raw!$G:$G,Month!BM$5,Raw!$E:$E,Month!$A49))))</f>
        <v>4195</v>
      </c>
      <c r="BN49" s="58">
        <f>IF($B49="","",IF($C49="Region",SUMIFS(Raw!$H:$H,Raw!$A:$A,$B$4,Raw!$G:$G,Month!BN$5,Raw!#REF!,Month!$A49),IF($C49="Provider",SUMIFS(Raw!$H:$H,Raw!$A:$A,$B$4,Raw!$G:$G,Month!BN$5,Raw!$C:$C,Month!$A49),SUMIFS(Raw!$H:$H,Raw!$A:$A,$B$4,Raw!$G:$G,Month!BN$5,Raw!$E:$E,Month!$A49))))</f>
        <v>728</v>
      </c>
      <c r="BO49" s="58">
        <f>IF($B49="","",IF($C49="Region",SUMIFS(Raw!$H:$H,Raw!$A:$A,$B$4,Raw!$G:$G,Month!BO$5,Raw!#REF!,Month!$A49),IF($C49="Provider",SUMIFS(Raw!$H:$H,Raw!$A:$A,$B$4,Raw!$G:$G,Month!BO$5,Raw!$C:$C,Month!$A49),SUMIFS(Raw!$H:$H,Raw!$A:$A,$B$4,Raw!$G:$G,Month!BO$5,Raw!$E:$E,Month!$A49))))</f>
        <v>11218</v>
      </c>
      <c r="BP49" s="58">
        <f>IF($B49="","",IF($C49="Region",SUMIFS(Raw!$H:$H,Raw!$A:$A,$B$4,Raw!$G:$G,Month!BP$5,Raw!#REF!,Month!$A49),IF($C49="Provider",SUMIFS(Raw!$H:$H,Raw!$A:$A,$B$4,Raw!$G:$G,Month!BP$5,Raw!$C:$C,Month!$A49),SUMIFS(Raw!$H:$H,Raw!$A:$A,$B$4,Raw!$G:$G,Month!BP$5,Raw!$E:$E,Month!$A49))))</f>
        <v>32757736</v>
      </c>
      <c r="BQ49" s="58">
        <f>IF($B49="","",IF($C49="Region",SUMIFS(Raw!$H:$H,Raw!$A:$A,$B$4,Raw!$G:$G,Month!BQ$5,Raw!#REF!,Month!$A49),IF($C49="Provider",SUMIFS(Raw!$H:$H,Raw!$A:$A,$B$4,Raw!$G:$G,Month!BQ$5,Raw!$C:$C,Month!$A49),SUMIFS(Raw!$H:$H,Raw!$A:$A,$B$4,Raw!$G:$G,Month!BQ$5,Raw!$E:$E,Month!$A49))))</f>
        <v>17375</v>
      </c>
      <c r="BR49" s="58">
        <f>IF($B49="","",IF($C49="Region",SUMIFS(Raw!$H:$H,Raw!$A:$A,$B$4,Raw!$G:$G,Month!BR$5,Raw!#REF!,Month!$A49),IF($C49="Provider",SUMIFS(Raw!$H:$H,Raw!$A:$A,$B$4,Raw!$G:$G,Month!BR$5,Raw!$C:$C,Month!$A49),SUMIFS(Raw!$H:$H,Raw!$A:$A,$B$4,Raw!$G:$G,Month!BR$5,Raw!$E:$E,Month!$A49))))</f>
        <v>7079</v>
      </c>
      <c r="BS49" s="58">
        <f>IF($B49="","",IF($C49="Region",SUMIFS(Raw!$H:$H,Raw!$A:$A,$B$4,Raw!$G:$G,Month!BS$5,Raw!#REF!,Month!$A49),IF($C49="Provider",SUMIFS(Raw!$H:$H,Raw!$A:$A,$B$4,Raw!$G:$G,Month!BS$5,Raw!$C:$C,Month!$A49),SUMIFS(Raw!$H:$H,Raw!$A:$A,$B$4,Raw!$G:$G,Month!BS$5,Raw!$E:$E,Month!$A49))))</f>
        <v>686</v>
      </c>
      <c r="BT49" s="58">
        <f>IF($B49="","",IF($C49="Region",SUMIFS(Raw!$H:$H,Raw!$A:$A,$B$4,Raw!$G:$G,Month!BT$5,Raw!#REF!,Month!$A49),IF($C49="Provider",SUMIFS(Raw!$H:$H,Raw!$A:$A,$B$4,Raw!$G:$G,Month!BT$5,Raw!$C:$C,Month!$A49),SUMIFS(Raw!$H:$H,Raw!$A:$A,$B$4,Raw!$G:$G,Month!BT$5,Raw!$E:$E,Month!$A49))))</f>
        <v>4005</v>
      </c>
      <c r="BU49" s="58">
        <f>IF($B49="","",IF($C49="Region",SUMIFS(Raw!$H:$H,Raw!$A:$A,$B$4,Raw!$G:$G,Month!BU$5,Raw!#REF!,Month!$A49),IF($C49="Provider",SUMIFS(Raw!$H:$H,Raw!$A:$A,$B$4,Raw!$G:$G,Month!BU$5,Raw!$C:$C,Month!$A49),SUMIFS(Raw!$H:$H,Raw!$A:$A,$B$4,Raw!$G:$G,Month!BU$5,Raw!$E:$E,Month!$A49))))</f>
        <v>12951242</v>
      </c>
      <c r="BV49" s="58">
        <f>IF($B49="","",IF($C49="Region",SUMIFS(Raw!$H:$H,Raw!$A:$A,$B$4,Raw!$G:$G,Month!BV$5,Raw!#REF!,Month!$A49),IF($C49="Provider",SUMIFS(Raw!$H:$H,Raw!$A:$A,$B$4,Raw!$G:$G,Month!BV$5,Raw!$C:$C,Month!$A49),SUMIFS(Raw!$H:$H,Raw!$A:$A,$B$4,Raw!$G:$G,Month!BV$5,Raw!$E:$E,Month!$A49))))</f>
        <v>2024</v>
      </c>
      <c r="BW49" s="58">
        <f>IF($B49="","",IF($C49="Region",SUMIFS(Raw!$H:$H,Raw!$A:$A,$B$4,Raw!$G:$G,Month!BW$5,Raw!#REF!,Month!$A49),IF($C49="Provider",SUMIFS(Raw!$H:$H,Raw!$A:$A,$B$4,Raw!$G:$G,Month!BW$5,Raw!$C:$C,Month!$A49),SUMIFS(Raw!$H:$H,Raw!$A:$A,$B$4,Raw!$G:$G,Month!BW$5,Raw!$E:$E,Month!$A49))))</f>
        <v>116251</v>
      </c>
      <c r="BX49" s="58">
        <f>IF($B49="","",IF($C49="Region",SUMIFS(Raw!$H:$H,Raw!$A:$A,$B$4,Raw!$G:$G,Month!BX$5,Raw!#REF!,Month!$A49),IF($C49="Provider",SUMIFS(Raw!$H:$H,Raw!$A:$A,$B$4,Raw!$G:$G,Month!BX$5,Raw!$C:$C,Month!$A49),SUMIFS(Raw!$H:$H,Raw!$A:$A,$B$4,Raw!$G:$G,Month!BX$5,Raw!$E:$E,Month!$A49))))</f>
        <v>38</v>
      </c>
      <c r="BY49" s="58">
        <f>IF($B49="","",IF($C49="Region",SUMIFS(Raw!$H:$H,Raw!$A:$A,$B$4,Raw!$G:$G,Month!BY$5,Raw!#REF!,Month!$A49),IF($C49="Provider",SUMIFS(Raw!$H:$H,Raw!$A:$A,$B$4,Raw!$G:$G,Month!BY$5,Raw!$C:$C,Month!$A49),SUMIFS(Raw!$H:$H,Raw!$A:$A,$B$4,Raw!$G:$G,Month!BY$5,Raw!$E:$E,Month!$A49))))</f>
        <v>39578</v>
      </c>
      <c r="BZ49" s="58">
        <f>IF($B49="","",IF($C49="Region",SUMIFS(Raw!$H:$H,Raw!$A:$A,$B$4,Raw!$G:$G,Month!BZ$5,Raw!#REF!,Month!$A49),IF($C49="Provider",SUMIFS(Raw!$H:$H,Raw!$A:$A,$B$4,Raw!$G:$G,Month!BZ$5,Raw!$C:$C,Month!$A49),SUMIFS(Raw!$H:$H,Raw!$A:$A,$B$4,Raw!$G:$G,Month!BZ$5,Raw!$E:$E,Month!$A49))))</f>
        <v>21563</v>
      </c>
      <c r="CA49" s="58">
        <f>IF($B49="","",IF($C49="Region",SUMIFS(Raw!$H:$H,Raw!$A:$A,$B$4,Raw!$G:$G,Month!CA$5,Raw!#REF!,Month!$A49),IF($C49="Provider",SUMIFS(Raw!$H:$H,Raw!$A:$A,$B$4,Raw!$G:$G,Month!CA$5,Raw!$C:$C,Month!$A49),SUMIFS(Raw!$H:$H,Raw!$A:$A,$B$4,Raw!$G:$G,Month!CA$5,Raw!$E:$E,Month!$A49))))</f>
        <v>20868</v>
      </c>
      <c r="CB49" s="58">
        <f>IF($B49="","",IF($C49="Region",SUMIFS(Raw!$H:$H,Raw!$A:$A,$B$4,Raw!$G:$G,Month!CB$5,Raw!#REF!,Month!$A49),IF($C49="Provider",SUMIFS(Raw!$H:$H,Raw!$A:$A,$B$4,Raw!$G:$G,Month!CB$5,Raw!$C:$C,Month!$A49),SUMIFS(Raw!$H:$H,Raw!$A:$A,$B$4,Raw!$G:$G,Month!CB$5,Raw!$E:$E,Month!$A49))))</f>
        <v>9745</v>
      </c>
      <c r="CC49" s="58">
        <f>IF($B49="","",IF($C49="Region",SUMIFS(Raw!$H:$H,Raw!$A:$A,$B$4,Raw!$G:$G,Month!CC$5,Raw!#REF!,Month!$A49),IF($C49="Provider",SUMIFS(Raw!$H:$H,Raw!$A:$A,$B$4,Raw!$G:$G,Month!CC$5,Raw!$C:$C,Month!$A49),SUMIFS(Raw!$H:$H,Raw!$A:$A,$B$4,Raw!$G:$G,Month!CC$5,Raw!$E:$E,Month!$A49))))</f>
        <v>34290</v>
      </c>
      <c r="CD49" s="58">
        <f>IF($B49="","",IF($C49="Region",SUMIFS(Raw!$H:$H,Raw!$A:$A,$B$4,Raw!$G:$G,Month!CD$5,Raw!#REF!,Month!$A49),IF($C49="Provider",SUMIFS(Raw!$H:$H,Raw!$A:$A,$B$4,Raw!$G:$G,Month!CD$5,Raw!$C:$C,Month!$A49),SUMIFS(Raw!$H:$H,Raw!$A:$A,$B$4,Raw!$G:$G,Month!CD$5,Raw!$E:$E,Month!$A49))))</f>
        <v>1726</v>
      </c>
      <c r="CE49" s="58">
        <f>IF($B49="","",IF($C49="Region",SUMIFS(Raw!$H:$H,Raw!$A:$A,$B$4,Raw!$G:$G,Month!CE$5,Raw!#REF!,Month!$A49),IF($C49="Provider",SUMIFS(Raw!$H:$H,Raw!$A:$A,$B$4,Raw!$G:$G,Month!CE$5,Raw!$C:$C,Month!$A49),SUMIFS(Raw!$H:$H,Raw!$A:$A,$B$4,Raw!$G:$G,Month!CE$5,Raw!$E:$E,Month!$A49))))</f>
        <v>16251</v>
      </c>
      <c r="CF49" s="58">
        <f>IF($B49="","",IF($C49="Region",SUMIFS(Raw!$H:$H,Raw!$A:$A,$B$4,Raw!$G:$G,Month!CF$5,Raw!#REF!,Month!$A49),IF($C49="Provider",SUMIFS(Raw!$H:$H,Raw!$A:$A,$B$4,Raw!$G:$G,Month!CF$5,Raw!$C:$C,Month!$A49),SUMIFS(Raw!$H:$H,Raw!$A:$A,$B$4,Raw!$G:$G,Month!CF$5,Raw!$E:$E,Month!$A49))))</f>
        <v>3512</v>
      </c>
      <c r="CG49" s="58">
        <f>IF($B49="","",IF($C49="Region",SUMIFS(Raw!$H:$H,Raw!$A:$A,$B$4,Raw!$G:$G,Month!CG$5,Raw!#REF!,Month!$A49),IF($C49="Provider",SUMIFS(Raw!$H:$H,Raw!$A:$A,$B$4,Raw!$G:$G,Month!CG$5,Raw!$C:$C,Month!$A49),SUMIFS(Raw!$H:$H,Raw!$A:$A,$B$4,Raw!$G:$G,Month!CG$5,Raw!$E:$E,Month!$A49))))</f>
        <v>15654</v>
      </c>
      <c r="CH49" s="58">
        <f>IF($B49="","",IF($C49="Region",SUMIFS(Raw!$H:$H,Raw!$A:$A,$B$4,Raw!$G:$G,Month!CH$5,Raw!#REF!,Month!$A49),IF($C49="Provider",SUMIFS(Raw!$H:$H,Raw!$A:$A,$B$4,Raw!$G:$G,Month!CH$5,Raw!$C:$C,Month!$A49),SUMIFS(Raw!$H:$H,Raw!$A:$A,$B$4,Raw!$G:$G,Month!CH$5,Raw!$E:$E,Month!$A49))))</f>
        <v>5892</v>
      </c>
      <c r="CI49" s="58">
        <f>IF($B49="","",IF($C49="Region",SUMIFS(Raw!$H:$H,Raw!$A:$A,$B$4,Raw!$G:$G,Month!CI$5,Raw!#REF!,Month!$A49),IF($C49="Provider",SUMIFS(Raw!$H:$H,Raw!$A:$A,$B$4,Raw!$G:$G,Month!CI$5,Raw!$C:$C,Month!$A49),SUMIFS(Raw!$H:$H,Raw!$A:$A,$B$4,Raw!$G:$G,Month!CI$5,Raw!$E:$E,Month!$A49))))</f>
        <v>19</v>
      </c>
      <c r="CJ49" s="58">
        <f>IF($B49="","",IF($C49="Region",SUMIFS(Raw!$H:$H,Raw!$A:$A,$B$4,Raw!$G:$G,Month!CJ$5,Raw!#REF!,Month!$A49),IF($C49="Provider",SUMIFS(Raw!$H:$H,Raw!$A:$A,$B$4,Raw!$G:$G,Month!CJ$5,Raw!$C:$C,Month!$A49),SUMIFS(Raw!$H:$H,Raw!$A:$A,$B$4,Raw!$G:$G,Month!CJ$5,Raw!$E:$E,Month!$A49))))</f>
        <v>2</v>
      </c>
      <c r="CK49" s="58">
        <f>IF($B49="","",IF($C49="Region",SUMIFS(Raw!$H:$H,Raw!$A:$A,$B$4,Raw!$G:$G,Month!CK$5,Raw!#REF!,Month!$A49),IF($C49="Provider",SUMIFS(Raw!$H:$H,Raw!$A:$A,$B$4,Raw!$G:$G,Month!CK$5,Raw!$C:$C,Month!$A49),SUMIFS(Raw!$H:$H,Raw!$A:$A,$B$4,Raw!$G:$G,Month!CK$5,Raw!$E:$E,Month!$A49))))</f>
        <v>0</v>
      </c>
      <c r="CL49" s="58">
        <f>IF($B49="","",IF($C49="Region",SUMIFS(Raw!$H:$H,Raw!$A:$A,$B$4,Raw!$G:$G,Month!CL$5,Raw!#REF!,Month!$A49),IF($C49="Provider",SUMIFS(Raw!$H:$H,Raw!$A:$A,$B$4,Raw!$G:$G,Month!CL$5,Raw!$C:$C,Month!$A49),SUMIFS(Raw!$H:$H,Raw!$A:$A,$B$4,Raw!$G:$G,Month!CL$5,Raw!$E:$E,Month!$A49))))</f>
        <v>0</v>
      </c>
      <c r="CM49" s="58">
        <f>IF($B49="","",IF($C49="Region",SUMIFS(Raw!$H:$H,Raw!$A:$A,$B$4,Raw!$G:$G,Month!CM$5,Raw!#REF!,Month!$A49),IF($C49="Provider",SUMIFS(Raw!$H:$H,Raw!$A:$A,$B$4,Raw!$G:$G,Month!CM$5,Raw!$C:$C,Month!$A49),SUMIFS(Raw!$H:$H,Raw!$A:$A,$B$4,Raw!$G:$G,Month!CM$5,Raw!$E:$E,Month!$A49))))</f>
        <v>686</v>
      </c>
      <c r="CN49" s="58">
        <f>IF($B49="","",IF($C49="Region",SUMIFS(Raw!$H:$H,Raw!$A:$A,$B$4,Raw!$G:$G,Month!CN$5,Raw!#REF!,Month!$A49),IF($C49="Provider",SUMIFS(Raw!$H:$H,Raw!$A:$A,$B$4,Raw!$G:$G,Month!CN$5,Raw!$C:$C,Month!$A49),SUMIFS(Raw!$H:$H,Raw!$A:$A,$B$4,Raw!$G:$G,Month!CN$5,Raw!$E:$E,Month!$A49))))</f>
        <v>374</v>
      </c>
      <c r="CO49" s="58">
        <f>IF($B49="","",IF($C49="Region",SUMIFS(Raw!$H:$H,Raw!$A:$A,$B$4,Raw!$G:$G,Month!CO$5,Raw!#REF!,Month!$A49),IF($C49="Provider",SUMIFS(Raw!$H:$H,Raw!$A:$A,$B$4,Raw!$G:$G,Month!CO$5,Raw!$C:$C,Month!$A49),SUMIFS(Raw!$H:$H,Raw!$A:$A,$B$4,Raw!$G:$G,Month!CO$5,Raw!$E:$E,Month!$A49))))</f>
        <v>0</v>
      </c>
      <c r="CP49" s="58">
        <f>IF($B49="","",IF($C49="Region",SUMIFS(Raw!$H:$H,Raw!$A:$A,$B$4,Raw!$G:$G,Month!CP$5,Raw!#REF!,Month!$A49),IF($C49="Provider",SUMIFS(Raw!$H:$H,Raw!$A:$A,$B$4,Raw!$G:$G,Month!CP$5,Raw!$C:$C,Month!$A49),SUMIFS(Raw!$H:$H,Raw!$A:$A,$B$4,Raw!$G:$G,Month!CP$5,Raw!$E:$E,Month!$A49))))</f>
        <v>0</v>
      </c>
      <c r="CQ49" s="58">
        <f>IF($B49="","",IF($C49="Region",SUMIFS(Raw!$H:$H,Raw!$A:$A,$B$4,Raw!$G:$G,Month!CQ$5,Raw!#REF!,Month!$A49),IF($C49="Provider",SUMIFS(Raw!$H:$H,Raw!$A:$A,$B$4,Raw!$G:$G,Month!CQ$5,Raw!$C:$C,Month!$A49),SUMIFS(Raw!$H:$H,Raw!$A:$A,$B$4,Raw!$G:$G,Month!CQ$5,Raw!$E:$E,Month!$A49))))</f>
        <v>0</v>
      </c>
      <c r="CR49" s="58">
        <f>IF($B49="","",IF($C49="Region",SUMIFS(Raw!$H:$H,Raw!$A:$A,$B$4,Raw!$G:$G,Month!CR$5,Raw!#REF!,Month!$A49),IF($C49="Provider",SUMIFS(Raw!$H:$H,Raw!$A:$A,$B$4,Raw!$G:$G,Month!CR$5,Raw!$C:$C,Month!$A49),SUMIFS(Raw!$H:$H,Raw!$A:$A,$B$4,Raw!$G:$G,Month!CR$5,Raw!$E:$E,Month!$A49))))</f>
        <v>0</v>
      </c>
      <c r="CS49" s="58">
        <f>IF($B49="","",IF($C49="Region",SUMIFS(Raw!$H:$H,Raw!$A:$A,$B$4,Raw!$G:$G,Month!CS$5,Raw!#REF!,Month!$A49),IF($C49="Provider",SUMIFS(Raw!$H:$H,Raw!$A:$A,$B$4,Raw!$G:$G,Month!CS$5,Raw!$C:$C,Month!$A49),SUMIFS(Raw!$H:$H,Raw!$A:$A,$B$4,Raw!$G:$G,Month!CS$5,Raw!$E:$E,Month!$A49))))</f>
        <v>0</v>
      </c>
      <c r="CT49" s="58">
        <f>IF($B49="","",IF($C49="Region",SUMIFS(Raw!$H:$H,Raw!$A:$A,$B$4,Raw!$G:$G,Month!CT$5,Raw!#REF!,Month!$A49),IF($C49="Provider",SUMIFS(Raw!$H:$H,Raw!$A:$A,$B$4,Raw!$G:$G,Month!CT$5,Raw!$C:$C,Month!$A49),SUMIFS(Raw!$H:$H,Raw!$A:$A,$B$4,Raw!$G:$G,Month!CT$5,Raw!$E:$E,Month!$A49))))</f>
        <v>0</v>
      </c>
      <c r="CU49" s="58">
        <f>IF($B49="","",IF($C49="Region",SUMIFS(Raw!$H:$H,Raw!$A:$A,$B$4,Raw!$G:$G,Month!CU$5,Raw!#REF!,Month!$A49),IF($C49="Provider",SUMIFS(Raw!$H:$H,Raw!$A:$A,$B$4,Raw!$G:$G,Month!CU$5,Raw!$C:$C,Month!$A49),SUMIFS(Raw!$H:$H,Raw!$A:$A,$B$4,Raw!$G:$G,Month!CU$5,Raw!$E:$E,Month!$A49))))</f>
        <v>0</v>
      </c>
      <c r="CV49" s="58">
        <f>IF($B49="","",IF($C49="Region",SUMIFS(Raw!$H:$H,Raw!$A:$A,$B$4,Raw!$G:$G,Month!CV$5,Raw!#REF!,Month!$A49),IF($C49="Provider",SUMIFS(Raw!$H:$H,Raw!$A:$A,$B$4,Raw!$G:$G,Month!CV$5,Raw!$C:$C,Month!$A49),SUMIFS(Raw!$H:$H,Raw!$A:$A,$B$4,Raw!$G:$G,Month!CV$5,Raw!$E:$E,Month!$A49))))</f>
        <v>0</v>
      </c>
      <c r="CW49" s="58">
        <f>IF($B49="","",IF($C49="Region",SUMIFS(Raw!$H:$H,Raw!$A:$A,$B$4,Raw!$G:$G,Month!CW$5,Raw!#REF!,Month!$A49),IF($C49="Provider",SUMIFS(Raw!$H:$H,Raw!$A:$A,$B$4,Raw!$G:$G,Month!CW$5,Raw!$C:$C,Month!$A49),SUMIFS(Raw!$H:$H,Raw!$A:$A,$B$4,Raw!$G:$G,Month!CW$5,Raw!$E:$E,Month!$A49))))</f>
        <v>1663</v>
      </c>
      <c r="CX49" s="58">
        <f>IF($B49="","",IF($C49="Region",SUMIFS(Raw!$H:$H,Raw!$A:$A,$B$4,Raw!$G:$G,Month!CX$5,Raw!#REF!,Month!$A49),IF($C49="Provider",SUMIFS(Raw!$H:$H,Raw!$A:$A,$B$4,Raw!$G:$G,Month!CX$5,Raw!$C:$C,Month!$A49),SUMIFS(Raw!$H:$H,Raw!$A:$A,$B$4,Raw!$G:$G,Month!CX$5,Raw!$E:$E,Month!$A49))))</f>
        <v>1663</v>
      </c>
      <c r="CY49" s="58">
        <f>IF($B49="","",IF($C49="Region",SUMIFS(Raw!$H:$H,Raw!$A:$A,$B$4,Raw!$G:$G,Month!CY$5,Raw!#REF!,Month!$A49),IF($C49="Provider",SUMIFS(Raw!$H:$H,Raw!$A:$A,$B$4,Raw!$G:$G,Month!CY$5,Raw!$C:$C,Month!$A49),SUMIFS(Raw!$H:$H,Raw!$A:$A,$B$4,Raw!$G:$G,Month!CY$5,Raw!$E:$E,Month!$A49))))</f>
        <v>229</v>
      </c>
      <c r="CZ49" s="58">
        <f>IF($B49="","",IF($C49="Region",SUMIFS(Raw!$H:$H,Raw!$A:$A,$B$4,Raw!$G:$G,Month!CZ$5,Raw!#REF!,Month!$A49),IF($C49="Provider",SUMIFS(Raw!$H:$H,Raw!$A:$A,$B$4,Raw!$G:$G,Month!CZ$5,Raw!$C:$C,Month!$A49),SUMIFS(Raw!$H:$H,Raw!$A:$A,$B$4,Raw!$G:$G,Month!CZ$5,Raw!$E:$E,Month!$A49))))</f>
        <v>96</v>
      </c>
      <c r="DA49" s="58">
        <f>IF($B49="","",IF($C49="Region",SUMIFS(Raw!$H:$H,Raw!$A:$A,$B$4,Raw!$G:$G,Month!DA$5,Raw!#REF!,Month!$A49),IF($C49="Provider",SUMIFS(Raw!$H:$H,Raw!$A:$A,$B$4,Raw!$G:$G,Month!DA$5,Raw!$C:$C,Month!$A49),SUMIFS(Raw!$H:$H,Raw!$A:$A,$B$4,Raw!$G:$G,Month!DA$5,Raw!$E:$E,Month!$A49))))</f>
        <v>723</v>
      </c>
      <c r="DB49" s="58">
        <f>IF($B49="","",IF($C49="Region",SUMIFS(Raw!$H:$H,Raw!$A:$A,$B$4,Raw!$G:$G,Month!DB$5,Raw!#REF!,Month!$A49),IF($C49="Provider",SUMIFS(Raw!$H:$H,Raw!$A:$A,$B$4,Raw!$G:$G,Month!DB$5,Raw!$C:$C,Month!$A49),SUMIFS(Raw!$H:$H,Raw!$A:$A,$B$4,Raw!$G:$G,Month!DB$5,Raw!$E:$E,Month!$A49))))</f>
        <v>25</v>
      </c>
      <c r="DC49" s="58">
        <f>IF($B49="","",IF($C49="Region",SUMIFS(Raw!$H:$H,Raw!$A:$A,$B$4,Raw!$G:$G,Month!DC$5,Raw!#REF!,Month!$A49),IF($C49="Provider",SUMIFS(Raw!$H:$H,Raw!$A:$A,$B$4,Raw!$G:$G,Month!DC$5,Raw!$C:$C,Month!$A49),SUMIFS(Raw!$H:$H,Raw!$A:$A,$B$4,Raw!$G:$G,Month!DC$5,Raw!$E:$E,Month!$A49))))</f>
        <v>232</v>
      </c>
      <c r="DD49" s="58">
        <f>IF($B49="","",IF($C49="Region",SUMIFS(Raw!$H:$H,Raw!$A:$A,$B$4,Raw!$G:$G,Month!DD$5,Raw!#REF!,Month!$A49),IF($C49="Provider",SUMIFS(Raw!$H:$H,Raw!$A:$A,$B$4,Raw!$G:$G,Month!DD$5,Raw!$C:$C,Month!$A49),SUMIFS(Raw!$H:$H,Raw!$A:$A,$B$4,Raw!$G:$G,Month!DD$5,Raw!$E:$E,Month!$A49))))</f>
        <v>55</v>
      </c>
      <c r="DE49" s="58">
        <f>IF($B49="","",IF($C49="Region",SUMIFS(Raw!$H:$H,Raw!$A:$A,$B$4,Raw!$G:$G,Month!DE$5,Raw!#REF!,Month!$A49),IF($C49="Provider",SUMIFS(Raw!$H:$H,Raw!$A:$A,$B$4,Raw!$G:$G,Month!DE$5,Raw!$C:$C,Month!$A49),SUMIFS(Raw!$H:$H,Raw!$A:$A,$B$4,Raw!$G:$G,Month!DE$5,Raw!$E:$E,Month!$A49))))</f>
        <v>130</v>
      </c>
      <c r="DF49" s="58">
        <f>IF($B49="","",IF($C49="Region",SUMIFS(Raw!$H:$H,Raw!$A:$A,$B$4,Raw!$G:$G,Month!DF$5,Raw!#REF!,Month!$A49),IF($C49="Provider",SUMIFS(Raw!$H:$H,Raw!$A:$A,$B$4,Raw!$G:$G,Month!DF$5,Raw!$C:$C,Month!$A49),SUMIFS(Raw!$H:$H,Raw!$A:$A,$B$4,Raw!$G:$G,Month!DF$5,Raw!$E:$E,Month!$A49))))</f>
        <v>33</v>
      </c>
      <c r="DG49" s="58">
        <f>IF($B49="","",IF($C49="Region",SUMIFS(Raw!$H:$H,Raw!$A:$A,$B$4,Raw!$G:$G,Month!DG$5,Raw!#REF!,Month!$A49),IF($C49="Provider",SUMIFS(Raw!$H:$H,Raw!$A:$A,$B$4,Raw!$G:$G,Month!DG$5,Raw!$C:$C,Month!$A49),SUMIFS(Raw!$H:$H,Raw!$A:$A,$B$4,Raw!$G:$G,Month!DG$5,Raw!$E:$E,Month!$A49))))</f>
        <v>0</v>
      </c>
      <c r="DH49" s="58">
        <f>IF($B49="","",IF($C49="Region",SUMIFS(Raw!$H:$H,Raw!$A:$A,$B$4,Raw!$G:$G,Month!DH$5,Raw!#REF!,Month!$A49),IF($C49="Provider",SUMIFS(Raw!$H:$H,Raw!$A:$A,$B$4,Raw!$G:$G,Month!DH$5,Raw!$C:$C,Month!$A49),SUMIFS(Raw!$H:$H,Raw!$A:$A,$B$4,Raw!$G:$G,Month!DH$5,Raw!$E:$E,Month!$A49))))</f>
        <v>0</v>
      </c>
      <c r="DI49" s="58">
        <f>IF($B49="","",IF($C49="Region",SUMIFS(Raw!$H:$H,Raw!$A:$A,$B$4,Raw!$G:$G,Month!DI$5,Raw!#REF!,Month!$A49),IF($C49="Provider",SUMIFS(Raw!$H:$H,Raw!$A:$A,$B$4,Raw!$G:$G,Month!DI$5,Raw!$C:$C,Month!$A49),SUMIFS(Raw!$H:$H,Raw!$A:$A,$B$4,Raw!$G:$G,Month!DI$5,Raw!$E:$E,Month!$A49))))</f>
        <v>0</v>
      </c>
      <c r="DJ49" s="58">
        <f>IF($B49="","",IF($C49="Region",SUMIFS(Raw!$H:$H,Raw!$A:$A,$B$4,Raw!$G:$G,Month!DJ$5,Raw!#REF!,Month!$A49),IF($C49="Provider",SUMIFS(Raw!$H:$H,Raw!$A:$A,$B$4,Raw!$G:$G,Month!DJ$5,Raw!$C:$C,Month!$A49),SUMIFS(Raw!$H:$H,Raw!$A:$A,$B$4,Raw!$G:$G,Month!DJ$5,Raw!$E:$E,Month!$A49))))</f>
        <v>0</v>
      </c>
      <c r="DK49" s="58">
        <f>IF($B49="","",IF($C49="Region",SUMIFS(Raw!$H:$H,Raw!$A:$A,$B$4,Raw!$G:$G,Month!DK$5,Raw!#REF!,Month!$A49),IF($C49="Provider",SUMIFS(Raw!$H:$H,Raw!$A:$A,$B$4,Raw!$G:$G,Month!DK$5,Raw!$C:$C,Month!$A49),SUMIFS(Raw!$H:$H,Raw!$A:$A,$B$4,Raw!$G:$G,Month!DK$5,Raw!$E:$E,Month!$A49))))</f>
        <v>0</v>
      </c>
      <c r="DL49" s="58">
        <f>IF($B49="","",IF($C49="Region",SUMIFS(Raw!$H:$H,Raw!$A:$A,$B$4,Raw!$G:$G,Month!DL$5,Raw!#REF!,Month!$A49),IF($C49="Provider",SUMIFS(Raw!$H:$H,Raw!$A:$A,$B$4,Raw!$G:$G,Month!DL$5,Raw!$C:$C,Month!$A49),SUMIFS(Raw!$H:$H,Raw!$A:$A,$B$4,Raw!$G:$G,Month!DL$5,Raw!$E:$E,Month!$A49))))</f>
        <v>0</v>
      </c>
      <c r="DM49" s="58">
        <f>IF($B49="","",IF($C49="Region",SUMIFS(Raw!$H:$H,Raw!$A:$A,$B$4,Raw!$G:$G,Month!DM$5,Raw!#REF!,Month!$A49),IF($C49="Provider",SUMIFS(Raw!$H:$H,Raw!$A:$A,$B$4,Raw!$G:$G,Month!DM$5,Raw!$C:$C,Month!$A49),SUMIFS(Raw!$H:$H,Raw!$A:$A,$B$4,Raw!$G:$G,Month!DM$5,Raw!$E:$E,Month!$A49))))</f>
        <v>0</v>
      </c>
      <c r="DN49" s="58">
        <f>IF($B49="","",IF($C49="Region",SUMIFS(Raw!$H:$H,Raw!$A:$A,$B$4,Raw!$G:$G,Month!DN$5,Raw!#REF!,Month!$A49),IF($C49="Provider",SUMIFS(Raw!$H:$H,Raw!$A:$A,$B$4,Raw!$G:$G,Month!DN$5,Raw!$C:$C,Month!$A49),SUMIFS(Raw!$H:$H,Raw!$A:$A,$B$4,Raw!$G:$G,Month!DN$5,Raw!$E:$E,Month!$A49))))</f>
        <v>0</v>
      </c>
    </row>
    <row r="50" spans="1:118" ht="19.5" customHeight="1" x14ac:dyDescent="0.25">
      <c r="A50" s="5" t="str">
        <f>IF(Refs!A44="","",Refs!A44)</f>
        <v>111AC5</v>
      </c>
      <c r="B50" s="23" t="str">
        <f>IF(Refs!B44="","",Refs!B44)</f>
        <v>Cambridgeshire and Peterborough</v>
      </c>
      <c r="C50" s="13" t="str">
        <f>IF(Refs!D44="","",Refs!D44)</f>
        <v>Area</v>
      </c>
      <c r="D50" s="58">
        <f>IF($B50="","",IF($C50="Region",SUMIFS(Raw!$H:$H,Raw!$A:$A,$B$4,Raw!$G:$G,Month!D$5,Raw!#REF!,Month!$A50),IF($C50="Provider",SUMIFS(Raw!$H:$H,Raw!$A:$A,$B$4,Raw!$G:$G,Month!D$5,Raw!$C:$C,Month!$A50),SUMIFS(Raw!$H:$H,Raw!$A:$A,$B$4,Raw!$G:$G,Month!D$5,Raw!$E:$E,Month!$A50))))</f>
        <v>38762</v>
      </c>
      <c r="E50" s="58">
        <f>IF($B50="","",IF($C50="Region",SUMIFS(Raw!$H:$H,Raw!$A:$A,$B$4,Raw!$G:$G,Month!E$5,Raw!#REF!,Month!$A50),IF($C50="Provider",SUMIFS(Raw!$H:$H,Raw!$A:$A,$B$4,Raw!$G:$G,Month!E$5,Raw!$C:$C,Month!$A50),SUMIFS(Raw!$H:$H,Raw!$A:$A,$B$4,Raw!$G:$G,Month!E$5,Raw!$E:$E,Month!$A50))))</f>
        <v>38759</v>
      </c>
      <c r="F50" s="58">
        <f>IF($B50="","",IF($C50="Region",SUMIFS(Raw!$H:$H,Raw!$A:$A,$B$4,Raw!$G:$G,Month!F$5,Raw!#REF!,Month!$A50),IF($C50="Provider",SUMIFS(Raw!$H:$H,Raw!$A:$A,$B$4,Raw!$G:$G,Month!F$5,Raw!$C:$C,Month!$A50),SUMIFS(Raw!$H:$H,Raw!$A:$A,$B$4,Raw!$G:$G,Month!F$5,Raw!$E:$E,Month!$A50))))</f>
        <v>27971</v>
      </c>
      <c r="G50" s="58">
        <f>IF($B50="","",IF($C50="Region",SUMIFS(Raw!$H:$H,Raw!$A:$A,$B$4,Raw!$G:$G,Month!G$5,Raw!#REF!,Month!$A50),IF($C50="Provider",SUMIFS(Raw!$H:$H,Raw!$A:$A,$B$4,Raw!$G:$G,Month!G$5,Raw!$C:$C,Month!$A50),SUMIFS(Raw!$H:$H,Raw!$A:$A,$B$4,Raw!$G:$G,Month!G$5,Raw!$E:$E,Month!$A50))))</f>
        <v>0</v>
      </c>
      <c r="H50" s="58">
        <f>IF($B50="","",IF($C50="Region",SUMIFS(Raw!$H:$H,Raw!$A:$A,$B$4,Raw!$G:$G,Month!H$5,Raw!#REF!,Month!$A50),IF($C50="Provider",SUMIFS(Raw!$H:$H,Raw!$A:$A,$B$4,Raw!$G:$G,Month!H$5,Raw!$C:$C,Month!$A50),SUMIFS(Raw!$H:$H,Raw!$A:$A,$B$4,Raw!$G:$G,Month!H$5,Raw!$E:$E,Month!$A50))))</f>
        <v>1256</v>
      </c>
      <c r="I50" s="58">
        <f>IF($B50="","",IF($C50="Region",SUMIFS(Raw!$H:$H,Raw!$A:$A,$B$4,Raw!$G:$G,Month!I$5,Raw!#REF!,Month!$A50),IF($C50="Provider",SUMIFS(Raw!$H:$H,Raw!$A:$A,$B$4,Raw!$G:$G,Month!I$5,Raw!$C:$C,Month!$A50),SUMIFS(Raw!$H:$H,Raw!$A:$A,$B$4,Raw!$G:$G,Month!I$5,Raw!$E:$E,Month!$A50))))</f>
        <v>0</v>
      </c>
      <c r="J50" s="58">
        <f>IF($B50="","",IF($C50="Region",SUMIFS(Raw!$H:$H,Raw!$A:$A,$B$4,Raw!$G:$G,Month!J$5,Raw!#REF!,Month!$A50),IF($C50="Provider",SUMIFS(Raw!$H:$H,Raw!$A:$A,$B$4,Raw!$G:$G,Month!J$5,Raw!$C:$C,Month!$A50),SUMIFS(Raw!$H:$H,Raw!$A:$A,$B$4,Raw!$G:$G,Month!J$5,Raw!$E:$E,Month!$A50))))</f>
        <v>15913</v>
      </c>
      <c r="K50" s="58">
        <f>IF($B50="","",IF($C50="Region",SUMIFS(Raw!$H:$H,Raw!$A:$A,$B$4,Raw!$G:$G,Month!K$5,Raw!#REF!,Month!$A50),IF($C50="Provider",SUMIFS(Raw!$H:$H,Raw!$A:$A,$B$4,Raw!$G:$G,Month!K$5,Raw!$C:$C,Month!$A50),SUMIFS(Raw!$H:$H,Raw!$A:$A,$B$4,Raw!$G:$G,Month!K$5,Raw!$E:$E,Month!$A50))))</f>
        <v>3314</v>
      </c>
      <c r="L50" s="58">
        <f>IF($B50="","",IF($C50="Region",SUMIFS(Raw!$H:$H,Raw!$A:$A,$B$4,Raw!$G:$G,Month!L$5,Raw!#REF!,Month!$A50),IF($C50="Provider",SUMIFS(Raw!$H:$H,Raw!$A:$A,$B$4,Raw!$G:$G,Month!L$5,Raw!$C:$C,Month!$A50),SUMIFS(Raw!$H:$H,Raw!$A:$A,$B$4,Raw!$G:$G,Month!L$5,Raw!$E:$E,Month!$A50))))</f>
        <v>287</v>
      </c>
      <c r="M50" s="58">
        <f>IF($B50="","",IF($C50="Region",SUMIFS(Raw!$H:$H,Raw!$A:$A,$B$4,Raw!$G:$G,Month!M$5,Raw!#REF!,Month!$A50),IF($C50="Provider",SUMIFS(Raw!$H:$H,Raw!$A:$A,$B$4,Raw!$G:$G,Month!M$5,Raw!$C:$C,Month!$A50),SUMIFS(Raw!$H:$H,Raw!$A:$A,$B$4,Raw!$G:$G,Month!M$5,Raw!$E:$E,Month!$A50))))</f>
        <v>255</v>
      </c>
      <c r="N50" s="58">
        <f>IF($B50="","",IF($C50="Region",SUMIFS(Raw!$H:$H,Raw!$A:$A,$B$4,Raw!$G:$G,Month!N$5,Raw!#REF!,Month!$A50),IF($C50="Provider",SUMIFS(Raw!$H:$H,Raw!$A:$A,$B$4,Raw!$G:$G,Month!N$5,Raw!$C:$C,Month!$A50),SUMIFS(Raw!$H:$H,Raw!$A:$A,$B$4,Raw!$G:$G,Month!N$5,Raw!$E:$E,Month!$A50))))</f>
        <v>2772</v>
      </c>
      <c r="O50" s="58">
        <f>IF($B50="","",IF($C50="Region",SUMIFS(Raw!$H:$H,Raw!$A:$A,$B$4,Raw!$G:$G,Month!O$5,Raw!#REF!,Month!$A50),IF($C50="Provider",SUMIFS(Raw!$H:$H,Raw!$A:$A,$B$4,Raw!$G:$G,Month!O$5,Raw!$C:$C,Month!$A50),SUMIFS(Raw!$H:$H,Raw!$A:$A,$B$4,Raw!$G:$G,Month!O$5,Raw!$E:$E,Month!$A50))))</f>
        <v>4067490</v>
      </c>
      <c r="P50" s="58">
        <f>IF($B50="","",IF($C50="Region",SUMIFS(Raw!$H:$H,Raw!$A:$A,$B$4,Raw!$G:$G,Month!P$5,Raw!#REF!,Month!$A50),IF($C50="Provider",SUMIFS(Raw!$H:$H,Raw!$A:$A,$B$4,Raw!$G:$G,Month!P$5,Raw!$C:$C,Month!$A50),SUMIFS(Raw!$H:$H,Raw!$A:$A,$B$4,Raw!$G:$G,Month!P$5,Raw!$E:$E,Month!$A50))))</f>
        <v>812</v>
      </c>
      <c r="Q50" s="58">
        <f>IF($B50="","",IF($C50="Region",SUMIFS(Raw!$H:$H,Raw!$A:$A,$B$4,Raw!$G:$G,Month!Q$5,Raw!#REF!,Month!$A50),IF($C50="Provider",SUMIFS(Raw!$H:$H,Raw!$A:$A,$B$4,Raw!$G:$G,Month!Q$5,Raw!$C:$C,Month!$A50),SUMIFS(Raw!$H:$H,Raw!$A:$A,$B$4,Raw!$G:$G,Month!Q$5,Raw!$E:$E,Month!$A50))))</f>
        <v>1254</v>
      </c>
      <c r="R50" s="58">
        <f>IF($B50="","",IF($C50="Region",SUMIFS(Raw!$H:$H,Raw!$A:$A,$B$4,Raw!$G:$G,Month!R$5,Raw!#REF!,Month!$A50),IF($C50="Provider",SUMIFS(Raw!$H:$H,Raw!$A:$A,$B$4,Raw!$G:$G,Month!R$5,Raw!$C:$C,Month!$A50),SUMIFS(Raw!$H:$H,Raw!$A:$A,$B$4,Raw!$G:$G,Month!R$5,Raw!$E:$E,Month!$A50))))</f>
        <v>795816</v>
      </c>
      <c r="S50" s="58">
        <f>IF($B50="","",IF($C50="Region",SUMIFS(Raw!$H:$H,Raw!$A:$A,$B$4,Raw!$G:$G,Month!S$5,Raw!#REF!,Month!$A50),IF($C50="Provider",SUMIFS(Raw!$H:$H,Raw!$A:$A,$B$4,Raw!$G:$G,Month!S$5,Raw!$C:$C,Month!$A50),SUMIFS(Raw!$H:$H,Raw!$A:$A,$B$4,Raw!$G:$G,Month!S$5,Raw!$E:$E,Month!$A50))))</f>
        <v>15523</v>
      </c>
      <c r="T50" s="58">
        <f>IF($B50="","",IF($C50="Region",SUMIFS(Raw!$H:$H,Raw!$A:$A,$B$4,Raw!$G:$G,Month!T$5,Raw!#REF!,Month!$A50),IF($C50="Provider",SUMIFS(Raw!$H:$H,Raw!$A:$A,$B$4,Raw!$G:$G,Month!T$5,Raw!$C:$C,Month!$A50),SUMIFS(Raw!$H:$H,Raw!$A:$A,$B$4,Raw!$G:$G,Month!T$5,Raw!$E:$E,Month!$A50))))</f>
        <v>58506933</v>
      </c>
      <c r="U50" s="58">
        <f>IF($B50="","",IF($C50="Region",SUMIFS(Raw!$H:$H,Raw!$A:$A,$B$4,Raw!$G:$G,Month!U$5,Raw!#REF!,Month!$A50),IF($C50="Provider",SUMIFS(Raw!$H:$H,Raw!$A:$A,$B$4,Raw!$G:$G,Month!U$5,Raw!$C:$C,Month!$A50),SUMIFS(Raw!$H:$H,Raw!$A:$A,$B$4,Raw!$G:$G,Month!U$5,Raw!$E:$E,Month!$A50))))</f>
        <v>24509</v>
      </c>
      <c r="V50" s="58">
        <f>IF($B50="","",IF($C50="Region",SUMIFS(Raw!$H:$H,Raw!$A:$A,$B$4,Raw!$G:$G,Month!V$5,Raw!#REF!,Month!$A50),IF($C50="Provider",SUMIFS(Raw!$H:$H,Raw!$A:$A,$B$4,Raw!$G:$G,Month!V$5,Raw!$C:$C,Month!$A50),SUMIFS(Raw!$H:$H,Raw!$A:$A,$B$4,Raw!$G:$G,Month!V$5,Raw!$E:$E,Month!$A50))))</f>
        <v>187</v>
      </c>
      <c r="W50" s="58">
        <f>IF($B50="","",IF($C50="Region",SUMIFS(Raw!$H:$H,Raw!$A:$A,$B$4,Raw!$G:$G,Month!W$5,Raw!#REF!,Month!$A50),IF($C50="Provider",SUMIFS(Raw!$H:$H,Raw!$A:$A,$B$4,Raw!$G:$G,Month!W$5,Raw!$C:$C,Month!$A50),SUMIFS(Raw!$H:$H,Raw!$A:$A,$B$4,Raw!$G:$G,Month!W$5,Raw!$E:$E,Month!$A50))))</f>
        <v>9123</v>
      </c>
      <c r="X50" s="58">
        <f>IF($B50="","",IF($C50="Region",SUMIFS(Raw!$H:$H,Raw!$A:$A,$B$4,Raw!$G:$G,Month!X$5,Raw!#REF!,Month!$A50),IF($C50="Provider",SUMIFS(Raw!$H:$H,Raw!$A:$A,$B$4,Raw!$G:$G,Month!X$5,Raw!$C:$C,Month!$A50),SUMIFS(Raw!$H:$H,Raw!$A:$A,$B$4,Raw!$G:$G,Month!X$5,Raw!$E:$E,Month!$A50))))</f>
        <v>5548</v>
      </c>
      <c r="Y50" s="58">
        <f>IF($B50="","",IF($C50="Region",SUMIFS(Raw!$H:$H,Raw!$A:$A,$B$4,Raw!$G:$G,Month!Y$5,Raw!#REF!,Month!$A50),IF($C50="Provider",SUMIFS(Raw!$H:$H,Raw!$A:$A,$B$4,Raw!$G:$G,Month!Y$5,Raw!$C:$C,Month!$A50),SUMIFS(Raw!$H:$H,Raw!$A:$A,$B$4,Raw!$G:$G,Month!Y$5,Raw!$E:$E,Month!$A50))))</f>
        <v>9651</v>
      </c>
      <c r="Z50" s="58">
        <f>IF($B50="","",IF($C50="Region",SUMIFS(Raw!$H:$H,Raw!$A:$A,$B$4,Raw!$G:$G,Month!Z$5,Raw!#REF!,Month!$A50),IF($C50="Provider",SUMIFS(Raw!$H:$H,Raw!$A:$A,$B$4,Raw!$G:$G,Month!Z$5,Raw!$C:$C,Month!$A50),SUMIFS(Raw!$H:$H,Raw!$A:$A,$B$4,Raw!$G:$G,Month!Z$5,Raw!$E:$E,Month!$A50))))</f>
        <v>0</v>
      </c>
      <c r="AA50" s="58">
        <f>IF($B50="","",IF($C50="Region",SUMIFS(Raw!$H:$H,Raw!$A:$A,$B$4,Raw!$G:$G,Month!AA$5,Raw!#REF!,Month!$A50),IF($C50="Provider",SUMIFS(Raw!$H:$H,Raw!$A:$A,$B$4,Raw!$G:$G,Month!AA$5,Raw!$C:$C,Month!$A50),SUMIFS(Raw!$H:$H,Raw!$A:$A,$B$4,Raw!$G:$G,Month!AA$5,Raw!$E:$E,Month!$A50))))</f>
        <v>15199</v>
      </c>
      <c r="AB50" s="58">
        <f>IF($B50="","",IF($C50="Region",SUMIFS(Raw!$H:$H,Raw!$A:$A,$B$4,Raw!$G:$G,Month!AB$5,Raw!#REF!,Month!$A50),IF($C50="Provider",SUMIFS(Raw!$H:$H,Raw!$A:$A,$B$4,Raw!$G:$G,Month!AB$5,Raw!$C:$C,Month!$A50),SUMIFS(Raw!$H:$H,Raw!$A:$A,$B$4,Raw!$G:$G,Month!AB$5,Raw!$E:$E,Month!$A50))))</f>
        <v>6804</v>
      </c>
      <c r="AC50" s="58">
        <f>IF($B50="","",IF($C50="Region",SUMIFS(Raw!$H:$H,Raw!$A:$A,$B$4,Raw!$G:$G,Month!AC$5,Raw!#REF!,Month!$A50),IF($C50="Provider",SUMIFS(Raw!$H:$H,Raw!$A:$A,$B$4,Raw!$G:$G,Month!AC$5,Raw!$C:$C,Month!$A50),SUMIFS(Raw!$H:$H,Raw!$A:$A,$B$4,Raw!$G:$G,Month!AC$5,Raw!$E:$E,Month!$A50))))</f>
        <v>685</v>
      </c>
      <c r="AD50" s="58">
        <f>IF($B50="","",IF($C50="Region",SUMIFS(Raw!$H:$H,Raw!$A:$A,$B$4,Raw!$G:$G,Month!AD$5,Raw!#REF!,Month!$A50),IF($C50="Provider",SUMIFS(Raw!$H:$H,Raw!$A:$A,$B$4,Raw!$G:$G,Month!AD$5,Raw!$C:$C,Month!$A50),SUMIFS(Raw!$H:$H,Raw!$A:$A,$B$4,Raw!$G:$G,Month!AD$5,Raw!$E:$E,Month!$A50))))</f>
        <v>0</v>
      </c>
      <c r="AE50" s="58">
        <f>IF($B50="","",IF($C50="Region",SUMIFS(Raw!$H:$H,Raw!$A:$A,$B$4,Raw!$G:$G,Month!AE$5,Raw!#REF!,Month!$A50),IF($C50="Provider",SUMIFS(Raw!$H:$H,Raw!$A:$A,$B$4,Raw!$G:$G,Month!AE$5,Raw!$C:$C,Month!$A50),SUMIFS(Raw!$H:$H,Raw!$A:$A,$B$4,Raw!$G:$G,Month!AE$5,Raw!$E:$E,Month!$A50))))</f>
        <v>4</v>
      </c>
      <c r="AF50" s="58">
        <f>IF($B50="","",IF($C50="Region",SUMIFS(Raw!$H:$H,Raw!$A:$A,$B$4,Raw!$G:$G,Month!AF$5,Raw!#REF!,Month!$A50),IF($C50="Provider",SUMIFS(Raw!$H:$H,Raw!$A:$A,$B$4,Raw!$G:$G,Month!AF$5,Raw!$C:$C,Month!$A50),SUMIFS(Raw!$H:$H,Raw!$A:$A,$B$4,Raw!$G:$G,Month!AF$5,Raw!$E:$E,Month!$A50))))</f>
        <v>0</v>
      </c>
      <c r="AG50" s="58">
        <f>IF($B50="","",IF($C50="Region",SUMIFS(Raw!$H:$H,Raw!$A:$A,$B$4,Raw!$G:$G,Month!AG$5,Raw!#REF!,Month!$A50),IF($C50="Provider",SUMIFS(Raw!$H:$H,Raw!$A:$A,$B$4,Raw!$G:$G,Month!AG$5,Raw!$C:$C,Month!$A50),SUMIFS(Raw!$H:$H,Raw!$A:$A,$B$4,Raw!$G:$G,Month!AG$5,Raw!$E:$E,Month!$A50))))</f>
        <v>913</v>
      </c>
      <c r="AH50" s="58">
        <f>IF($B50="","",IF($C50="Region",SUMIFS(Raw!$H:$H,Raw!$A:$A,$B$4,Raw!$G:$G,Month!AH$5,Raw!#REF!,Month!$A50),IF($C50="Provider",SUMIFS(Raw!$H:$H,Raw!$A:$A,$B$4,Raw!$G:$G,Month!AH$5,Raw!$C:$C,Month!$A50),SUMIFS(Raw!$H:$H,Raw!$A:$A,$B$4,Raw!$G:$G,Month!AH$5,Raw!$E:$E,Month!$A50))))</f>
        <v>38</v>
      </c>
      <c r="AI50" s="58">
        <f>IF($B50="","",IF($C50="Region",SUMIFS(Raw!$H:$H,Raw!$A:$A,$B$4,Raw!$G:$G,Month!AI$5,Raw!#REF!,Month!$A50),IF($C50="Provider",SUMIFS(Raw!$H:$H,Raw!$A:$A,$B$4,Raw!$G:$G,Month!AI$5,Raw!$C:$C,Month!$A50),SUMIFS(Raw!$H:$H,Raw!$A:$A,$B$4,Raw!$G:$G,Month!AI$5,Raw!$E:$E,Month!$A50))))</f>
        <v>6755</v>
      </c>
      <c r="AJ50" s="58">
        <f>IF($B50="","",IF($C50="Region",SUMIFS(Raw!$H:$H,Raw!$A:$A,$B$4,Raw!$G:$G,Month!AJ$5,Raw!#REF!,Month!$A50),IF($C50="Provider",SUMIFS(Raw!$H:$H,Raw!$A:$A,$B$4,Raw!$G:$G,Month!AJ$5,Raw!$C:$C,Month!$A50),SUMIFS(Raw!$H:$H,Raw!$A:$A,$B$4,Raw!$G:$G,Month!AJ$5,Raw!$E:$E,Month!$A50))))</f>
        <v>135</v>
      </c>
      <c r="AK50" s="58">
        <f>IF($B50="","",IF($C50="Region",SUMIFS(Raw!$H:$H,Raw!$A:$A,$B$4,Raw!$G:$G,Month!AK$5,Raw!#REF!,Month!$A50),IF($C50="Provider",SUMIFS(Raw!$H:$H,Raw!$A:$A,$B$4,Raw!$G:$G,Month!AK$5,Raw!$C:$C,Month!$A50),SUMIFS(Raw!$H:$H,Raw!$A:$A,$B$4,Raw!$G:$G,Month!AK$5,Raw!$E:$E,Month!$A50))))</f>
        <v>611</v>
      </c>
      <c r="AL50" s="58">
        <f>IF($B50="","",IF($C50="Region",SUMIFS(Raw!$H:$H,Raw!$A:$A,$B$4,Raw!$G:$G,Month!AL$5,Raw!#REF!,Month!$A50),IF($C50="Provider",SUMIFS(Raw!$H:$H,Raw!$A:$A,$B$4,Raw!$G:$G,Month!AL$5,Raw!$C:$C,Month!$A50),SUMIFS(Raw!$H:$H,Raw!$A:$A,$B$4,Raw!$G:$G,Month!AL$5,Raw!$E:$E,Month!$A50))))</f>
        <v>0</v>
      </c>
      <c r="AM50" s="58">
        <f>IF($B50="","",IF($C50="Region",SUMIFS(Raw!$H:$H,Raw!$A:$A,$B$4,Raw!$G:$G,Month!AM$5,Raw!#REF!,Month!$A50),IF($C50="Provider",SUMIFS(Raw!$H:$H,Raw!$A:$A,$B$4,Raw!$G:$G,Month!AM$5,Raw!$C:$C,Month!$A50),SUMIFS(Raw!$H:$H,Raw!$A:$A,$B$4,Raw!$G:$G,Month!AM$5,Raw!$E:$E,Month!$A50))))</f>
        <v>6694</v>
      </c>
      <c r="AN50" s="58">
        <f>IF($B50="","",IF($C50="Region",SUMIFS(Raw!$H:$H,Raw!$A:$A,$B$4,Raw!$G:$G,Month!AN$5,Raw!#REF!,Month!$A50),IF($C50="Provider",SUMIFS(Raw!$H:$H,Raw!$A:$A,$B$4,Raw!$G:$G,Month!AN$5,Raw!$C:$C,Month!$A50),SUMIFS(Raw!$H:$H,Raw!$A:$A,$B$4,Raw!$G:$G,Month!AN$5,Raw!$E:$E,Month!$A50))))</f>
        <v>2968</v>
      </c>
      <c r="AO50" s="58">
        <f>IF($B50="","",IF($C50="Region",SUMIFS(Raw!$H:$H,Raw!$A:$A,$B$4,Raw!$G:$G,Month!AO$5,Raw!#REF!,Month!$A50),IF($C50="Provider",SUMIFS(Raw!$H:$H,Raw!$A:$A,$B$4,Raw!$G:$G,Month!AO$5,Raw!$C:$C,Month!$A50),SUMIFS(Raw!$H:$H,Raw!$A:$A,$B$4,Raw!$G:$G,Month!AO$5,Raw!$E:$E,Month!$A50))))</f>
        <v>1717</v>
      </c>
      <c r="AP50" s="58">
        <f>IF($B50="","",IF($C50="Region",SUMIFS(Raw!$H:$H,Raw!$A:$A,$B$4,Raw!$G:$G,Month!AP$5,Raw!#REF!,Month!$A50),IF($C50="Provider",SUMIFS(Raw!$H:$H,Raw!$A:$A,$B$4,Raw!$G:$G,Month!AP$5,Raw!$C:$C,Month!$A50),SUMIFS(Raw!$H:$H,Raw!$A:$A,$B$4,Raw!$G:$G,Month!AP$5,Raw!$E:$E,Month!$A50))))</f>
        <v>1363</v>
      </c>
      <c r="AQ50" s="58">
        <f>IF($B50="","",IF($C50="Region",SUMIFS(Raw!$H:$H,Raw!$A:$A,$B$4,Raw!$G:$G,Month!AQ$5,Raw!#REF!,Month!$A50),IF($C50="Provider",SUMIFS(Raw!$H:$H,Raw!$A:$A,$B$4,Raw!$G:$G,Month!AQ$5,Raw!$C:$C,Month!$A50),SUMIFS(Raw!$H:$H,Raw!$A:$A,$B$4,Raw!$G:$G,Month!AQ$5,Raw!$E:$E,Month!$A50))))</f>
        <v>5740</v>
      </c>
      <c r="AR50" s="58">
        <f>IF($B50="","",IF($C50="Region",SUMIFS(Raw!$H:$H,Raw!$A:$A,$B$4,Raw!$G:$G,Month!AR$5,Raw!#REF!,Month!$A50),IF($C50="Provider",SUMIFS(Raw!$H:$H,Raw!$A:$A,$B$4,Raw!$G:$G,Month!AR$5,Raw!$C:$C,Month!$A50),SUMIFS(Raw!$H:$H,Raw!$A:$A,$B$4,Raw!$G:$G,Month!AR$5,Raw!$E:$E,Month!$A50))))</f>
        <v>5307</v>
      </c>
      <c r="AS50" s="58">
        <f>IF($B50="","",IF($C50="Region",SUMIFS(Raw!$H:$H,Raw!$A:$A,$B$4,Raw!$G:$G,Month!AS$5,Raw!#REF!,Month!$A50),IF($C50="Provider",SUMIFS(Raw!$H:$H,Raw!$A:$A,$B$4,Raw!$G:$G,Month!AS$5,Raw!$C:$C,Month!$A50),SUMIFS(Raw!$H:$H,Raw!$A:$A,$B$4,Raw!$G:$G,Month!AS$5,Raw!$E:$E,Month!$A50))))</f>
        <v>5</v>
      </c>
      <c r="AT50" s="58">
        <f>IF($B50="","",IF($C50="Region",SUMIFS(Raw!$H:$H,Raw!$A:$A,$B$4,Raw!$G:$G,Month!AT$5,Raw!#REF!,Month!$A50),IF($C50="Provider",SUMIFS(Raw!$H:$H,Raw!$A:$A,$B$4,Raw!$G:$G,Month!AT$5,Raw!$C:$C,Month!$A50),SUMIFS(Raw!$H:$H,Raw!$A:$A,$B$4,Raw!$G:$G,Month!AT$5,Raw!$E:$E,Month!$A50))))</f>
        <v>24509</v>
      </c>
      <c r="AU50" s="58">
        <f>IF($B50="","",IF($C50="Region",SUMIFS(Raw!$H:$H,Raw!$A:$A,$B$4,Raw!$G:$G,Month!AU$5,Raw!#REF!,Month!$A50),IF($C50="Provider",SUMIFS(Raw!$H:$H,Raw!$A:$A,$B$4,Raw!$G:$G,Month!AU$5,Raw!$C:$C,Month!$A50),SUMIFS(Raw!$H:$H,Raw!$A:$A,$B$4,Raw!$G:$G,Month!AU$5,Raw!$E:$E,Month!$A50))))</f>
        <v>2858</v>
      </c>
      <c r="AV50" s="58">
        <f>IF($B50="","",IF($C50="Region",SUMIFS(Raw!$H:$H,Raw!$A:$A,$B$4,Raw!$G:$G,Month!AV$5,Raw!#REF!,Month!$A50),IF($C50="Provider",SUMIFS(Raw!$H:$H,Raw!$A:$A,$B$4,Raw!$G:$G,Month!AV$5,Raw!$C:$C,Month!$A50),SUMIFS(Raw!$H:$H,Raw!$A:$A,$B$4,Raw!$G:$G,Month!AV$5,Raw!$E:$E,Month!$A50))))</f>
        <v>3340</v>
      </c>
      <c r="AW50" s="58">
        <f>IF($B50="","",IF($C50="Region",SUMIFS(Raw!$H:$H,Raw!$A:$A,$B$4,Raw!$G:$G,Month!AW$5,Raw!#REF!,Month!$A50),IF($C50="Provider",SUMIFS(Raw!$H:$H,Raw!$A:$A,$B$4,Raw!$G:$G,Month!AW$5,Raw!$C:$C,Month!$A50),SUMIFS(Raw!$H:$H,Raw!$A:$A,$B$4,Raw!$G:$G,Month!AW$5,Raw!$E:$E,Month!$A50))))</f>
        <v>837</v>
      </c>
      <c r="AX50" s="58">
        <f>IF($B50="","",IF($C50="Region",SUMIFS(Raw!$H:$H,Raw!$A:$A,$B$4,Raw!$G:$G,Month!AX$5,Raw!#REF!,Month!$A50),IF($C50="Provider",SUMIFS(Raw!$H:$H,Raw!$A:$A,$B$4,Raw!$G:$G,Month!AX$5,Raw!$C:$C,Month!$A50),SUMIFS(Raw!$H:$H,Raw!$A:$A,$B$4,Raw!$G:$G,Month!AX$5,Raw!$E:$E,Month!$A50))))</f>
        <v>0</v>
      </c>
      <c r="AY50" s="58">
        <f>IF($B50="","",IF($C50="Region",SUMIFS(Raw!$H:$H,Raw!$A:$A,$B$4,Raw!$G:$G,Month!AY$5,Raw!#REF!,Month!$A50),IF($C50="Provider",SUMIFS(Raw!$H:$H,Raw!$A:$A,$B$4,Raw!$G:$G,Month!AY$5,Raw!$C:$C,Month!$A50),SUMIFS(Raw!$H:$H,Raw!$A:$A,$B$4,Raw!$G:$G,Month!AY$5,Raw!$E:$E,Month!$A50))))</f>
        <v>5569</v>
      </c>
      <c r="AZ50" s="58">
        <f>IF($B50="","",IF($C50="Region",SUMIFS(Raw!$H:$H,Raw!$A:$A,$B$4,Raw!$G:$G,Month!AZ$5,Raw!#REF!,Month!$A50),IF($C50="Provider",SUMIFS(Raw!$H:$H,Raw!$A:$A,$B$4,Raw!$G:$G,Month!AZ$5,Raw!$C:$C,Month!$A50),SUMIFS(Raw!$H:$H,Raw!$A:$A,$B$4,Raw!$G:$G,Month!AZ$5,Raw!$E:$E,Month!$A50))))</f>
        <v>5339</v>
      </c>
      <c r="BA50" s="58">
        <f>IF($B50="","",IF($C50="Region",SUMIFS(Raw!$H:$H,Raw!$A:$A,$B$4,Raw!$G:$G,Month!BA$5,Raw!#REF!,Month!$A50),IF($C50="Provider",SUMIFS(Raw!$H:$H,Raw!$A:$A,$B$4,Raw!$G:$G,Month!BA$5,Raw!$C:$C,Month!$A50),SUMIFS(Raw!$H:$H,Raw!$A:$A,$B$4,Raw!$G:$G,Month!BA$5,Raw!$E:$E,Month!$A50))))</f>
        <v>1333</v>
      </c>
      <c r="BB50" s="58">
        <f>IF($B50="","",IF($C50="Region",SUMIFS(Raw!$H:$H,Raw!$A:$A,$B$4,Raw!$G:$G,Month!BB$5,Raw!#REF!,Month!$A50),IF($C50="Provider",SUMIFS(Raw!$H:$H,Raw!$A:$A,$B$4,Raw!$G:$G,Month!BB$5,Raw!$C:$C,Month!$A50),SUMIFS(Raw!$H:$H,Raw!$A:$A,$B$4,Raw!$G:$G,Month!BB$5,Raw!$E:$E,Month!$A50))))</f>
        <v>266</v>
      </c>
      <c r="BC50" s="58">
        <f>IF($B50="","",IF($C50="Region",SUMIFS(Raw!$H:$H,Raw!$A:$A,$B$4,Raw!$G:$G,Month!BC$5,Raw!#REF!,Month!$A50),IF($C50="Provider",SUMIFS(Raw!$H:$H,Raw!$A:$A,$B$4,Raw!$G:$G,Month!BC$5,Raw!$C:$C,Month!$A50),SUMIFS(Raw!$H:$H,Raw!$A:$A,$B$4,Raw!$G:$G,Month!BC$5,Raw!$E:$E,Month!$A50))))</f>
        <v>1521</v>
      </c>
      <c r="BD50" s="58">
        <f>IF($B50="","",IF($C50="Region",SUMIFS(Raw!$H:$H,Raw!$A:$A,$B$4,Raw!$G:$G,Month!BD$5,Raw!#REF!,Month!$A50),IF($C50="Provider",SUMIFS(Raw!$H:$H,Raw!$A:$A,$B$4,Raw!$G:$G,Month!BD$5,Raw!$C:$C,Month!$A50),SUMIFS(Raw!$H:$H,Raw!$A:$A,$B$4,Raw!$G:$G,Month!BD$5,Raw!$E:$E,Month!$A50))))</f>
        <v>96</v>
      </c>
      <c r="BE50" s="58">
        <f>IF($B50="","",IF($C50="Region",SUMIFS(Raw!$H:$H,Raw!$A:$A,$B$4,Raw!$G:$G,Month!BE$5,Raw!#REF!,Month!$A50),IF($C50="Provider",SUMIFS(Raw!$H:$H,Raw!$A:$A,$B$4,Raw!$G:$G,Month!BE$5,Raw!$C:$C,Month!$A50),SUMIFS(Raw!$H:$H,Raw!$A:$A,$B$4,Raw!$G:$G,Month!BE$5,Raw!$E:$E,Month!$A50))))</f>
        <v>542</v>
      </c>
      <c r="BF50" s="58">
        <f>IF($B50="","",IF($C50="Region",SUMIFS(Raw!$H:$H,Raw!$A:$A,$B$4,Raw!$G:$G,Month!BF$5,Raw!#REF!,Month!$A50),IF($C50="Provider",SUMIFS(Raw!$H:$H,Raw!$A:$A,$B$4,Raw!$G:$G,Month!BF$5,Raw!$C:$C,Month!$A50),SUMIFS(Raw!$H:$H,Raw!$A:$A,$B$4,Raw!$G:$G,Month!BF$5,Raw!$E:$E,Month!$A50))))</f>
        <v>135</v>
      </c>
      <c r="BG50" s="58">
        <f>IF($B50="","",IF($C50="Region",SUMIFS(Raw!$H:$H,Raw!$A:$A,$B$4,Raw!$G:$G,Month!BG$5,Raw!#REF!,Month!$A50),IF($C50="Provider",SUMIFS(Raw!$H:$H,Raw!$A:$A,$B$4,Raw!$G:$G,Month!BG$5,Raw!$C:$C,Month!$A50),SUMIFS(Raw!$H:$H,Raw!$A:$A,$B$4,Raw!$G:$G,Month!BG$5,Raw!$E:$E,Month!$A50))))</f>
        <v>1843</v>
      </c>
      <c r="BH50" s="58">
        <f>IF($B50="","",IF($C50="Region",SUMIFS(Raw!$H:$H,Raw!$A:$A,$B$4,Raw!$G:$G,Month!BH$5,Raw!#REF!,Month!$A50),IF($C50="Provider",SUMIFS(Raw!$H:$H,Raw!$A:$A,$B$4,Raw!$G:$G,Month!BH$5,Raw!$C:$C,Month!$A50),SUMIFS(Raw!$H:$H,Raw!$A:$A,$B$4,Raw!$G:$G,Month!BH$5,Raw!$E:$E,Month!$A50))))</f>
        <v>757</v>
      </c>
      <c r="BI50" s="58">
        <f>IF($B50="","",IF($C50="Region",SUMIFS(Raw!$H:$H,Raw!$A:$A,$B$4,Raw!$G:$G,Month!BI$5,Raw!#REF!,Month!$A50),IF($C50="Provider",SUMIFS(Raw!$H:$H,Raw!$A:$A,$B$4,Raw!$G:$G,Month!BI$5,Raw!$C:$C,Month!$A50),SUMIFS(Raw!$H:$H,Raw!$A:$A,$B$4,Raw!$G:$G,Month!BI$5,Raw!$E:$E,Month!$A50))))</f>
        <v>1667</v>
      </c>
      <c r="BJ50" s="58">
        <f>IF($B50="","",IF($C50="Region",SUMIFS(Raw!$H:$H,Raw!$A:$A,$B$4,Raw!$G:$G,Month!BJ$5,Raw!#REF!,Month!$A50),IF($C50="Provider",SUMIFS(Raw!$H:$H,Raw!$A:$A,$B$4,Raw!$G:$G,Month!BJ$5,Raw!$C:$C,Month!$A50),SUMIFS(Raw!$H:$H,Raw!$A:$A,$B$4,Raw!$G:$G,Month!BJ$5,Raw!$E:$E,Month!$A50))))</f>
        <v>2811</v>
      </c>
      <c r="BK50" s="58">
        <f>IF($B50="","",IF($C50="Region",SUMIFS(Raw!$H:$H,Raw!$A:$A,$B$4,Raw!$G:$G,Month!BK$5,Raw!#REF!,Month!$A50),IF($C50="Provider",SUMIFS(Raw!$H:$H,Raw!$A:$A,$B$4,Raw!$G:$G,Month!BK$5,Raw!$C:$C,Month!$A50),SUMIFS(Raw!$H:$H,Raw!$A:$A,$B$4,Raw!$G:$G,Month!BK$5,Raw!$E:$E,Month!$A50))))</f>
        <v>2191</v>
      </c>
      <c r="BL50" s="58">
        <f>IF($B50="","",IF($C50="Region",SUMIFS(Raw!$H:$H,Raw!$A:$A,$B$4,Raw!$G:$G,Month!BL$5,Raw!#REF!,Month!$A50),IF($C50="Provider",SUMIFS(Raw!$H:$H,Raw!$A:$A,$B$4,Raw!$G:$G,Month!BL$5,Raw!$C:$C,Month!$A50),SUMIFS(Raw!$H:$H,Raw!$A:$A,$B$4,Raw!$G:$G,Month!BL$5,Raw!$E:$E,Month!$A50))))</f>
        <v>1405</v>
      </c>
      <c r="BM50" s="58">
        <f>IF($B50="","",IF($C50="Region",SUMIFS(Raw!$H:$H,Raw!$A:$A,$B$4,Raw!$G:$G,Month!BM$5,Raw!#REF!,Month!$A50),IF($C50="Provider",SUMIFS(Raw!$H:$H,Raw!$A:$A,$B$4,Raw!$G:$G,Month!BM$5,Raw!$C:$C,Month!$A50),SUMIFS(Raw!$H:$H,Raw!$A:$A,$B$4,Raw!$G:$G,Month!BM$5,Raw!$E:$E,Month!$A50))))</f>
        <v>477</v>
      </c>
      <c r="BN50" s="58">
        <f>IF($B50="","",IF($C50="Region",SUMIFS(Raw!$H:$H,Raw!$A:$A,$B$4,Raw!$G:$G,Month!BN$5,Raw!#REF!,Month!$A50),IF($C50="Provider",SUMIFS(Raw!$H:$H,Raw!$A:$A,$B$4,Raw!$G:$G,Month!BN$5,Raw!$C:$C,Month!$A50),SUMIFS(Raw!$H:$H,Raw!$A:$A,$B$4,Raw!$G:$G,Month!BN$5,Raw!$E:$E,Month!$A50))))</f>
        <v>0</v>
      </c>
      <c r="BO50" s="58">
        <f>IF($B50="","",IF($C50="Region",SUMIFS(Raw!$H:$H,Raw!$A:$A,$B$4,Raw!$G:$G,Month!BO$5,Raw!#REF!,Month!$A50),IF($C50="Provider",SUMIFS(Raw!$H:$H,Raw!$A:$A,$B$4,Raw!$G:$G,Month!BO$5,Raw!$C:$C,Month!$A50),SUMIFS(Raw!$H:$H,Raw!$A:$A,$B$4,Raw!$G:$G,Month!BO$5,Raw!$E:$E,Month!$A50))))</f>
        <v>1909</v>
      </c>
      <c r="BP50" s="58">
        <f>IF($B50="","",IF($C50="Region",SUMIFS(Raw!$H:$H,Raw!$A:$A,$B$4,Raw!$G:$G,Month!BP$5,Raw!#REF!,Month!$A50),IF($C50="Provider",SUMIFS(Raw!$H:$H,Raw!$A:$A,$B$4,Raw!$G:$G,Month!BP$5,Raw!$C:$C,Month!$A50),SUMIFS(Raw!$H:$H,Raw!$A:$A,$B$4,Raw!$G:$G,Month!BP$5,Raw!$E:$E,Month!$A50))))</f>
        <v>4428605</v>
      </c>
      <c r="BQ50" s="58">
        <f>IF($B50="","",IF($C50="Region",SUMIFS(Raw!$H:$H,Raw!$A:$A,$B$4,Raw!$G:$G,Month!BQ$5,Raw!#REF!,Month!$A50),IF($C50="Provider",SUMIFS(Raw!$H:$H,Raw!$A:$A,$B$4,Raw!$G:$G,Month!BQ$5,Raw!$C:$C,Month!$A50),SUMIFS(Raw!$H:$H,Raw!$A:$A,$B$4,Raw!$G:$G,Month!BQ$5,Raw!$E:$E,Month!$A50))))</f>
        <v>2813</v>
      </c>
      <c r="BR50" s="58">
        <f>IF($B50="","",IF($C50="Region",SUMIFS(Raw!$H:$H,Raw!$A:$A,$B$4,Raw!$G:$G,Month!BR$5,Raw!#REF!,Month!$A50),IF($C50="Provider",SUMIFS(Raw!$H:$H,Raw!$A:$A,$B$4,Raw!$G:$G,Month!BR$5,Raw!$C:$C,Month!$A50),SUMIFS(Raw!$H:$H,Raw!$A:$A,$B$4,Raw!$G:$G,Month!BR$5,Raw!$E:$E,Month!$A50))))</f>
        <v>1738</v>
      </c>
      <c r="BS50" s="58">
        <f>IF($B50="","",IF($C50="Region",SUMIFS(Raw!$H:$H,Raw!$A:$A,$B$4,Raw!$G:$G,Month!BS$5,Raw!#REF!,Month!$A50),IF($C50="Provider",SUMIFS(Raw!$H:$H,Raw!$A:$A,$B$4,Raw!$G:$G,Month!BS$5,Raw!$C:$C,Month!$A50),SUMIFS(Raw!$H:$H,Raw!$A:$A,$B$4,Raw!$G:$G,Month!BS$5,Raw!$E:$E,Month!$A50))))</f>
        <v>94</v>
      </c>
      <c r="BT50" s="58">
        <f>IF($B50="","",IF($C50="Region",SUMIFS(Raw!$H:$H,Raw!$A:$A,$B$4,Raw!$G:$G,Month!BT$5,Raw!#REF!,Month!$A50),IF($C50="Provider",SUMIFS(Raw!$H:$H,Raw!$A:$A,$B$4,Raw!$G:$G,Month!BT$5,Raw!$C:$C,Month!$A50),SUMIFS(Raw!$H:$H,Raw!$A:$A,$B$4,Raw!$G:$G,Month!BT$5,Raw!$E:$E,Month!$A50))))</f>
        <v>1644</v>
      </c>
      <c r="BU50" s="58">
        <f>IF($B50="","",IF($C50="Region",SUMIFS(Raw!$H:$H,Raw!$A:$A,$B$4,Raw!$G:$G,Month!BU$5,Raw!#REF!,Month!$A50),IF($C50="Provider",SUMIFS(Raw!$H:$H,Raw!$A:$A,$B$4,Raw!$G:$G,Month!BU$5,Raw!$C:$C,Month!$A50),SUMIFS(Raw!$H:$H,Raw!$A:$A,$B$4,Raw!$G:$G,Month!BU$5,Raw!$E:$E,Month!$A50))))</f>
        <v>4473323</v>
      </c>
      <c r="BV50" s="58">
        <f>IF($B50="","",IF($C50="Region",SUMIFS(Raw!$H:$H,Raw!$A:$A,$B$4,Raw!$G:$G,Month!BV$5,Raw!#REF!,Month!$A50),IF($C50="Provider",SUMIFS(Raw!$H:$H,Raw!$A:$A,$B$4,Raw!$G:$G,Month!BV$5,Raw!$C:$C,Month!$A50),SUMIFS(Raw!$H:$H,Raw!$A:$A,$B$4,Raw!$G:$G,Month!BV$5,Raw!$E:$E,Month!$A50))))</f>
        <v>404</v>
      </c>
      <c r="BW50" s="58">
        <f>IF($B50="","",IF($C50="Region",SUMIFS(Raw!$H:$H,Raw!$A:$A,$B$4,Raw!$G:$G,Month!BW$5,Raw!#REF!,Month!$A50),IF($C50="Provider",SUMIFS(Raw!$H:$H,Raw!$A:$A,$B$4,Raw!$G:$G,Month!BW$5,Raw!$C:$C,Month!$A50),SUMIFS(Raw!$H:$H,Raw!$A:$A,$B$4,Raw!$G:$G,Month!BW$5,Raw!$E:$E,Month!$A50))))</f>
        <v>19861</v>
      </c>
      <c r="BX50" s="58">
        <f>IF($B50="","",IF($C50="Region",SUMIFS(Raw!$H:$H,Raw!$A:$A,$B$4,Raw!$G:$G,Month!BX$5,Raw!#REF!,Month!$A50),IF($C50="Provider",SUMIFS(Raw!$H:$H,Raw!$A:$A,$B$4,Raw!$G:$G,Month!BX$5,Raw!$C:$C,Month!$A50),SUMIFS(Raw!$H:$H,Raw!$A:$A,$B$4,Raw!$G:$G,Month!BX$5,Raw!$E:$E,Month!$A50))))</f>
        <v>22</v>
      </c>
      <c r="BY50" s="58">
        <f>IF($B50="","",IF($C50="Region",SUMIFS(Raw!$H:$H,Raw!$A:$A,$B$4,Raw!$G:$G,Month!BY$5,Raw!#REF!,Month!$A50),IF($C50="Provider",SUMIFS(Raw!$H:$H,Raw!$A:$A,$B$4,Raw!$G:$G,Month!BY$5,Raw!$C:$C,Month!$A50),SUMIFS(Raw!$H:$H,Raw!$A:$A,$B$4,Raw!$G:$G,Month!BY$5,Raw!$E:$E,Month!$A50))))</f>
        <v>13792</v>
      </c>
      <c r="BZ50" s="58">
        <f>IF($B50="","",IF($C50="Region",SUMIFS(Raw!$H:$H,Raw!$A:$A,$B$4,Raw!$G:$G,Month!BZ$5,Raw!#REF!,Month!$A50),IF($C50="Provider",SUMIFS(Raw!$H:$H,Raw!$A:$A,$B$4,Raw!$G:$G,Month!BZ$5,Raw!$C:$C,Month!$A50),SUMIFS(Raw!$H:$H,Raw!$A:$A,$B$4,Raw!$G:$G,Month!BZ$5,Raw!$E:$E,Month!$A50))))</f>
        <v>4499</v>
      </c>
      <c r="CA50" s="58">
        <f>IF($B50="","",IF($C50="Region",SUMIFS(Raw!$H:$H,Raw!$A:$A,$B$4,Raw!$G:$G,Month!CA$5,Raw!#REF!,Month!$A50),IF($C50="Provider",SUMIFS(Raw!$H:$H,Raw!$A:$A,$B$4,Raw!$G:$G,Month!CA$5,Raw!$C:$C,Month!$A50),SUMIFS(Raw!$H:$H,Raw!$A:$A,$B$4,Raw!$G:$G,Month!CA$5,Raw!$E:$E,Month!$A50))))</f>
        <v>3443</v>
      </c>
      <c r="CB50" s="58">
        <f>IF($B50="","",IF($C50="Region",SUMIFS(Raw!$H:$H,Raw!$A:$A,$B$4,Raw!$G:$G,Month!CB$5,Raw!#REF!,Month!$A50),IF($C50="Provider",SUMIFS(Raw!$H:$H,Raw!$A:$A,$B$4,Raw!$G:$G,Month!CB$5,Raw!$C:$C,Month!$A50),SUMIFS(Raw!$H:$H,Raw!$A:$A,$B$4,Raw!$G:$G,Month!CB$5,Raw!$E:$E,Month!$A50))))</f>
        <v>2320</v>
      </c>
      <c r="CC50" s="58">
        <f>IF($B50="","",IF($C50="Region",SUMIFS(Raw!$H:$H,Raw!$A:$A,$B$4,Raw!$G:$G,Month!CC$5,Raw!#REF!,Month!$A50),IF($C50="Provider",SUMIFS(Raw!$H:$H,Raw!$A:$A,$B$4,Raw!$G:$G,Month!CC$5,Raw!$C:$C,Month!$A50),SUMIFS(Raw!$H:$H,Raw!$A:$A,$B$4,Raw!$G:$G,Month!CC$5,Raw!$E:$E,Month!$A50))))</f>
        <v>2199</v>
      </c>
      <c r="CD50" s="58">
        <f>IF($B50="","",IF($C50="Region",SUMIFS(Raw!$H:$H,Raw!$A:$A,$B$4,Raw!$G:$G,Month!CD$5,Raw!#REF!,Month!$A50),IF($C50="Provider",SUMIFS(Raw!$H:$H,Raw!$A:$A,$B$4,Raw!$G:$G,Month!CD$5,Raw!$C:$C,Month!$A50),SUMIFS(Raw!$H:$H,Raw!$A:$A,$B$4,Raw!$G:$G,Month!CD$5,Raw!$E:$E,Month!$A50))))</f>
        <v>1406</v>
      </c>
      <c r="CE50" s="58">
        <f>IF($B50="","",IF($C50="Region",SUMIFS(Raw!$H:$H,Raw!$A:$A,$B$4,Raw!$G:$G,Month!CE$5,Raw!#REF!,Month!$A50),IF($C50="Provider",SUMIFS(Raw!$H:$H,Raw!$A:$A,$B$4,Raw!$G:$G,Month!CE$5,Raw!$C:$C,Month!$A50),SUMIFS(Raw!$H:$H,Raw!$A:$A,$B$4,Raw!$G:$G,Month!CE$5,Raw!$E:$E,Month!$A50))))</f>
        <v>493</v>
      </c>
      <c r="CF50" s="58">
        <f>IF($B50="","",IF($C50="Region",SUMIFS(Raw!$H:$H,Raw!$A:$A,$B$4,Raw!$G:$G,Month!CF$5,Raw!#REF!,Month!$A50),IF($C50="Provider",SUMIFS(Raw!$H:$H,Raw!$A:$A,$B$4,Raw!$G:$G,Month!CF$5,Raw!$C:$C,Month!$A50),SUMIFS(Raw!$H:$H,Raw!$A:$A,$B$4,Raw!$G:$G,Month!CF$5,Raw!$E:$E,Month!$A50))))</f>
        <v>351</v>
      </c>
      <c r="CG50" s="58">
        <f>IF($B50="","",IF($C50="Region",SUMIFS(Raw!$H:$H,Raw!$A:$A,$B$4,Raw!$G:$G,Month!CG$5,Raw!#REF!,Month!$A50),IF($C50="Provider",SUMIFS(Raw!$H:$H,Raw!$A:$A,$B$4,Raw!$G:$G,Month!CG$5,Raw!$C:$C,Month!$A50),SUMIFS(Raw!$H:$H,Raw!$A:$A,$B$4,Raw!$G:$G,Month!CG$5,Raw!$E:$E,Month!$A50))))</f>
        <v>1843</v>
      </c>
      <c r="CH50" s="58">
        <f>IF($B50="","",IF($C50="Region",SUMIFS(Raw!$H:$H,Raw!$A:$A,$B$4,Raw!$G:$G,Month!CH$5,Raw!#REF!,Month!$A50),IF($C50="Provider",SUMIFS(Raw!$H:$H,Raw!$A:$A,$B$4,Raw!$G:$G,Month!CH$5,Raw!$C:$C,Month!$A50),SUMIFS(Raw!$H:$H,Raw!$A:$A,$B$4,Raw!$G:$G,Month!CH$5,Raw!$E:$E,Month!$A50))))</f>
        <v>259</v>
      </c>
      <c r="CI50" s="58">
        <f>IF($B50="","",IF($C50="Region",SUMIFS(Raw!$H:$H,Raw!$A:$A,$B$4,Raw!$G:$G,Month!CI$5,Raw!#REF!,Month!$A50),IF($C50="Provider",SUMIFS(Raw!$H:$H,Raw!$A:$A,$B$4,Raw!$G:$G,Month!CI$5,Raw!$C:$C,Month!$A50),SUMIFS(Raw!$H:$H,Raw!$A:$A,$B$4,Raw!$G:$G,Month!CI$5,Raw!$E:$E,Month!$A50))))</f>
        <v>0</v>
      </c>
      <c r="CJ50" s="58">
        <f>IF($B50="","",IF($C50="Region",SUMIFS(Raw!$H:$H,Raw!$A:$A,$B$4,Raw!$G:$G,Month!CJ$5,Raw!#REF!,Month!$A50),IF($C50="Provider",SUMIFS(Raw!$H:$H,Raw!$A:$A,$B$4,Raw!$G:$G,Month!CJ$5,Raw!$C:$C,Month!$A50),SUMIFS(Raw!$H:$H,Raw!$A:$A,$B$4,Raw!$G:$G,Month!CJ$5,Raw!$E:$E,Month!$A50))))</f>
        <v>0</v>
      </c>
      <c r="CK50" s="58">
        <f>IF($B50="","",IF($C50="Region",SUMIFS(Raw!$H:$H,Raw!$A:$A,$B$4,Raw!$G:$G,Month!CK$5,Raw!#REF!,Month!$A50),IF($C50="Provider",SUMIFS(Raw!$H:$H,Raw!$A:$A,$B$4,Raw!$G:$G,Month!CK$5,Raw!$C:$C,Month!$A50),SUMIFS(Raw!$H:$H,Raw!$A:$A,$B$4,Raw!$G:$G,Month!CK$5,Raw!$E:$E,Month!$A50))))</f>
        <v>11</v>
      </c>
      <c r="CL50" s="58">
        <f>IF($B50="","",IF($C50="Region",SUMIFS(Raw!$H:$H,Raw!$A:$A,$B$4,Raw!$G:$G,Month!CL$5,Raw!#REF!,Month!$A50),IF($C50="Provider",SUMIFS(Raw!$H:$H,Raw!$A:$A,$B$4,Raw!$G:$G,Month!CL$5,Raw!$C:$C,Month!$A50),SUMIFS(Raw!$H:$H,Raw!$A:$A,$B$4,Raw!$G:$G,Month!CL$5,Raw!$E:$E,Month!$A50))))</f>
        <v>11</v>
      </c>
      <c r="CM50" s="58">
        <f>IF($B50="","",IF($C50="Region",SUMIFS(Raw!$H:$H,Raw!$A:$A,$B$4,Raw!$G:$G,Month!CM$5,Raw!#REF!,Month!$A50),IF($C50="Provider",SUMIFS(Raw!$H:$H,Raw!$A:$A,$B$4,Raw!$G:$G,Month!CM$5,Raw!$C:$C,Month!$A50),SUMIFS(Raw!$H:$H,Raw!$A:$A,$B$4,Raw!$G:$G,Month!CM$5,Raw!$E:$E,Month!$A50))))</f>
        <v>152</v>
      </c>
      <c r="CN50" s="58">
        <f>IF($B50="","",IF($C50="Region",SUMIFS(Raw!$H:$H,Raw!$A:$A,$B$4,Raw!$G:$G,Month!CN$5,Raw!#REF!,Month!$A50),IF($C50="Provider",SUMIFS(Raw!$H:$H,Raw!$A:$A,$B$4,Raw!$G:$G,Month!CN$5,Raw!$C:$C,Month!$A50),SUMIFS(Raw!$H:$H,Raw!$A:$A,$B$4,Raw!$G:$G,Month!CN$5,Raw!$E:$E,Month!$A50))))</f>
        <v>102</v>
      </c>
      <c r="CO50" s="58">
        <f>IF($B50="","",IF($C50="Region",SUMIFS(Raw!$H:$H,Raw!$A:$A,$B$4,Raw!$G:$G,Month!CO$5,Raw!#REF!,Month!$A50),IF($C50="Provider",SUMIFS(Raw!$H:$H,Raw!$A:$A,$B$4,Raw!$G:$G,Month!CO$5,Raw!$C:$C,Month!$A50),SUMIFS(Raw!$H:$H,Raw!$A:$A,$B$4,Raw!$G:$G,Month!CO$5,Raw!$E:$E,Month!$A50))))</f>
        <v>431</v>
      </c>
      <c r="CP50" s="58">
        <f>IF($B50="","",IF($C50="Region",SUMIFS(Raw!$H:$H,Raw!$A:$A,$B$4,Raw!$G:$G,Month!CP$5,Raw!#REF!,Month!$A50),IF($C50="Provider",SUMIFS(Raw!$H:$H,Raw!$A:$A,$B$4,Raw!$G:$G,Month!CP$5,Raw!$C:$C,Month!$A50),SUMIFS(Raw!$H:$H,Raw!$A:$A,$B$4,Raw!$G:$G,Month!CP$5,Raw!$E:$E,Month!$A50))))</f>
        <v>426</v>
      </c>
      <c r="CQ50" s="58">
        <f>IF($B50="","",IF($C50="Region",SUMIFS(Raw!$H:$H,Raw!$A:$A,$B$4,Raw!$G:$G,Month!CQ$5,Raw!#REF!,Month!$A50),IF($C50="Provider",SUMIFS(Raw!$H:$H,Raw!$A:$A,$B$4,Raw!$G:$G,Month!CQ$5,Raw!$C:$C,Month!$A50),SUMIFS(Raw!$H:$H,Raw!$A:$A,$B$4,Raw!$G:$G,Month!CQ$5,Raw!$E:$E,Month!$A50))))</f>
        <v>86</v>
      </c>
      <c r="CR50" s="58">
        <f>IF($B50="","",IF($C50="Region",SUMIFS(Raw!$H:$H,Raw!$A:$A,$B$4,Raw!$G:$G,Month!CR$5,Raw!#REF!,Month!$A50),IF($C50="Provider",SUMIFS(Raw!$H:$H,Raw!$A:$A,$B$4,Raw!$G:$G,Month!CR$5,Raw!$C:$C,Month!$A50),SUMIFS(Raw!$H:$H,Raw!$A:$A,$B$4,Raw!$G:$G,Month!CR$5,Raw!$E:$E,Month!$A50))))</f>
        <v>81</v>
      </c>
      <c r="CS50" s="58">
        <f>IF($B50="","",IF($C50="Region",SUMIFS(Raw!$H:$H,Raw!$A:$A,$B$4,Raw!$G:$G,Month!CS$5,Raw!#REF!,Month!$A50),IF($C50="Provider",SUMIFS(Raw!$H:$H,Raw!$A:$A,$B$4,Raw!$G:$G,Month!CS$5,Raw!$C:$C,Month!$A50),SUMIFS(Raw!$H:$H,Raw!$A:$A,$B$4,Raw!$G:$G,Month!CS$5,Raw!$E:$E,Month!$A50))))</f>
        <v>405</v>
      </c>
      <c r="CT50" s="58">
        <f>IF($B50="","",IF($C50="Region",SUMIFS(Raw!$H:$H,Raw!$A:$A,$B$4,Raw!$G:$G,Month!CT$5,Raw!#REF!,Month!$A50),IF($C50="Provider",SUMIFS(Raw!$H:$H,Raw!$A:$A,$B$4,Raw!$G:$G,Month!CT$5,Raw!$C:$C,Month!$A50),SUMIFS(Raw!$H:$H,Raw!$A:$A,$B$4,Raw!$G:$G,Month!CT$5,Raw!$E:$E,Month!$A50))))</f>
        <v>353</v>
      </c>
      <c r="CU50" s="58">
        <f>IF($B50="","",IF($C50="Region",SUMIFS(Raw!$H:$H,Raw!$A:$A,$B$4,Raw!$G:$G,Month!CU$5,Raw!#REF!,Month!$A50),IF($C50="Provider",SUMIFS(Raw!$H:$H,Raw!$A:$A,$B$4,Raw!$G:$G,Month!CU$5,Raw!$C:$C,Month!$A50),SUMIFS(Raw!$H:$H,Raw!$A:$A,$B$4,Raw!$G:$G,Month!CU$5,Raw!$E:$E,Month!$A50))))</f>
        <v>960</v>
      </c>
      <c r="CV50" s="58">
        <f>IF($B50="","",IF($C50="Region",SUMIFS(Raw!$H:$H,Raw!$A:$A,$B$4,Raw!$G:$G,Month!CV$5,Raw!#REF!,Month!$A50),IF($C50="Provider",SUMIFS(Raw!$H:$H,Raw!$A:$A,$B$4,Raw!$G:$G,Month!CV$5,Raw!$C:$C,Month!$A50),SUMIFS(Raw!$H:$H,Raw!$A:$A,$B$4,Raw!$G:$G,Month!CV$5,Raw!$E:$E,Month!$A50))))</f>
        <v>887</v>
      </c>
      <c r="CW50" s="58">
        <f>IF($B50="","",IF($C50="Region",SUMIFS(Raw!$H:$H,Raw!$A:$A,$B$4,Raw!$G:$G,Month!CW$5,Raw!#REF!,Month!$A50),IF($C50="Provider",SUMIFS(Raw!$H:$H,Raw!$A:$A,$B$4,Raw!$G:$G,Month!CW$5,Raw!$C:$C,Month!$A50),SUMIFS(Raw!$H:$H,Raw!$A:$A,$B$4,Raw!$G:$G,Month!CW$5,Raw!$E:$E,Month!$A50))))</f>
        <v>783</v>
      </c>
      <c r="CX50" s="58">
        <f>IF($B50="","",IF($C50="Region",SUMIFS(Raw!$H:$H,Raw!$A:$A,$B$4,Raw!$G:$G,Month!CX$5,Raw!#REF!,Month!$A50),IF($C50="Provider",SUMIFS(Raw!$H:$H,Raw!$A:$A,$B$4,Raw!$G:$G,Month!CX$5,Raw!$C:$C,Month!$A50),SUMIFS(Raw!$H:$H,Raw!$A:$A,$B$4,Raw!$G:$G,Month!CX$5,Raw!$E:$E,Month!$A50))))</f>
        <v>770</v>
      </c>
      <c r="CY50" s="58">
        <f>IF($B50="","",IF($C50="Region",SUMIFS(Raw!$H:$H,Raw!$A:$A,$B$4,Raw!$G:$G,Month!CY$5,Raw!#REF!,Month!$A50),IF($C50="Provider",SUMIFS(Raw!$H:$H,Raw!$A:$A,$B$4,Raw!$G:$G,Month!CY$5,Raw!$C:$C,Month!$A50),SUMIFS(Raw!$H:$H,Raw!$A:$A,$B$4,Raw!$G:$G,Month!CY$5,Raw!$E:$E,Month!$A50))))</f>
        <v>50</v>
      </c>
      <c r="CZ50" s="58">
        <f>IF($B50="","",IF($C50="Region",SUMIFS(Raw!$H:$H,Raw!$A:$A,$B$4,Raw!$G:$G,Month!CZ$5,Raw!#REF!,Month!$A50),IF($C50="Provider",SUMIFS(Raw!$H:$H,Raw!$A:$A,$B$4,Raw!$G:$G,Month!CZ$5,Raw!$C:$C,Month!$A50),SUMIFS(Raw!$H:$H,Raw!$A:$A,$B$4,Raw!$G:$G,Month!CZ$5,Raw!$E:$E,Month!$A50))))</f>
        <v>26</v>
      </c>
      <c r="DA50" s="58">
        <f>IF($B50="","",IF($C50="Region",SUMIFS(Raw!$H:$H,Raw!$A:$A,$B$4,Raw!$G:$G,Month!DA$5,Raw!#REF!,Month!$A50),IF($C50="Provider",SUMIFS(Raw!$H:$H,Raw!$A:$A,$B$4,Raw!$G:$G,Month!DA$5,Raw!$C:$C,Month!$A50),SUMIFS(Raw!$H:$H,Raw!$A:$A,$B$4,Raw!$G:$G,Month!DA$5,Raw!$E:$E,Month!$A50))))</f>
        <v>9</v>
      </c>
      <c r="DB50" s="58">
        <f>IF($B50="","",IF($C50="Region",SUMIFS(Raw!$H:$H,Raw!$A:$A,$B$4,Raw!$G:$G,Month!DB$5,Raw!#REF!,Month!$A50),IF($C50="Provider",SUMIFS(Raw!$H:$H,Raw!$A:$A,$B$4,Raw!$G:$G,Month!DB$5,Raw!$C:$C,Month!$A50),SUMIFS(Raw!$H:$H,Raw!$A:$A,$B$4,Raw!$G:$G,Month!DB$5,Raw!$E:$E,Month!$A50))))</f>
        <v>1</v>
      </c>
      <c r="DC50" s="58">
        <f>IF($B50="","",IF($C50="Region",SUMIFS(Raw!$H:$H,Raw!$A:$A,$B$4,Raw!$G:$G,Month!DC$5,Raw!#REF!,Month!$A50),IF($C50="Provider",SUMIFS(Raw!$H:$H,Raw!$A:$A,$B$4,Raw!$G:$G,Month!DC$5,Raw!$C:$C,Month!$A50),SUMIFS(Raw!$H:$H,Raw!$A:$A,$B$4,Raw!$G:$G,Month!DC$5,Raw!$E:$E,Month!$A50))))</f>
        <v>43</v>
      </c>
      <c r="DD50" s="58">
        <f>IF($B50="","",IF($C50="Region",SUMIFS(Raw!$H:$H,Raw!$A:$A,$B$4,Raw!$G:$G,Month!DD$5,Raw!#REF!,Month!$A50),IF($C50="Provider",SUMIFS(Raw!$H:$H,Raw!$A:$A,$B$4,Raw!$G:$G,Month!DD$5,Raw!$C:$C,Month!$A50),SUMIFS(Raw!$H:$H,Raw!$A:$A,$B$4,Raw!$G:$G,Month!DD$5,Raw!$E:$E,Month!$A50))))</f>
        <v>27</v>
      </c>
      <c r="DE50" s="58">
        <f>IF($B50="","",IF($C50="Region",SUMIFS(Raw!$H:$H,Raw!$A:$A,$B$4,Raw!$G:$G,Month!DE$5,Raw!#REF!,Month!$A50),IF($C50="Provider",SUMIFS(Raw!$H:$H,Raw!$A:$A,$B$4,Raw!$G:$G,Month!DE$5,Raw!$C:$C,Month!$A50),SUMIFS(Raw!$H:$H,Raw!$A:$A,$B$4,Raw!$G:$G,Month!DE$5,Raw!$E:$E,Month!$A50))))</f>
        <v>68</v>
      </c>
      <c r="DF50" s="58">
        <f>IF($B50="","",IF($C50="Region",SUMIFS(Raw!$H:$H,Raw!$A:$A,$B$4,Raw!$G:$G,Month!DF$5,Raw!#REF!,Month!$A50),IF($C50="Provider",SUMIFS(Raw!$H:$H,Raw!$A:$A,$B$4,Raw!$G:$G,Month!DF$5,Raw!$C:$C,Month!$A50),SUMIFS(Raw!$H:$H,Raw!$A:$A,$B$4,Raw!$G:$G,Month!DF$5,Raw!$E:$E,Month!$A50))))</f>
        <v>6</v>
      </c>
      <c r="DG50" s="58">
        <f>IF($B50="","",IF($C50="Region",SUMIFS(Raw!$H:$H,Raw!$A:$A,$B$4,Raw!$G:$G,Month!DG$5,Raw!#REF!,Month!$A50),IF($C50="Provider",SUMIFS(Raw!$H:$H,Raw!$A:$A,$B$4,Raw!$G:$G,Month!DG$5,Raw!$C:$C,Month!$A50),SUMIFS(Raw!$H:$H,Raw!$A:$A,$B$4,Raw!$G:$G,Month!DG$5,Raw!$E:$E,Month!$A50))))</f>
        <v>1</v>
      </c>
      <c r="DH50" s="58">
        <f>IF($B50="","",IF($C50="Region",SUMIFS(Raw!$H:$H,Raw!$A:$A,$B$4,Raw!$G:$G,Month!DH$5,Raw!#REF!,Month!$A50),IF($C50="Provider",SUMIFS(Raw!$H:$H,Raw!$A:$A,$B$4,Raw!$G:$G,Month!DH$5,Raw!$C:$C,Month!$A50),SUMIFS(Raw!$H:$H,Raw!$A:$A,$B$4,Raw!$G:$G,Month!DH$5,Raw!$E:$E,Month!$A50))))</f>
        <v>0</v>
      </c>
      <c r="DI50" s="58">
        <f>IF($B50="","",IF($C50="Region",SUMIFS(Raw!$H:$H,Raw!$A:$A,$B$4,Raw!$G:$G,Month!DI$5,Raw!#REF!,Month!$A50),IF($C50="Provider",SUMIFS(Raw!$H:$H,Raw!$A:$A,$B$4,Raw!$G:$G,Month!DI$5,Raw!$C:$C,Month!$A50),SUMIFS(Raw!$H:$H,Raw!$A:$A,$B$4,Raw!$G:$G,Month!DI$5,Raw!$E:$E,Month!$A50))))</f>
        <v>3</v>
      </c>
      <c r="DJ50" s="58">
        <f>IF($B50="","",IF($C50="Region",SUMIFS(Raw!$H:$H,Raw!$A:$A,$B$4,Raw!$G:$G,Month!DJ$5,Raw!#REF!,Month!$A50),IF($C50="Provider",SUMIFS(Raw!$H:$H,Raw!$A:$A,$B$4,Raw!$G:$G,Month!DJ$5,Raw!$C:$C,Month!$A50),SUMIFS(Raw!$H:$H,Raw!$A:$A,$B$4,Raw!$G:$G,Month!DJ$5,Raw!$E:$E,Month!$A50))))</f>
        <v>3</v>
      </c>
      <c r="DK50" s="58">
        <f>IF($B50="","",IF($C50="Region",SUMIFS(Raw!$H:$H,Raw!$A:$A,$B$4,Raw!$G:$G,Month!DK$5,Raw!#REF!,Month!$A50),IF($C50="Provider",SUMIFS(Raw!$H:$H,Raw!$A:$A,$B$4,Raw!$G:$G,Month!DK$5,Raw!$C:$C,Month!$A50),SUMIFS(Raw!$H:$H,Raw!$A:$A,$B$4,Raw!$G:$G,Month!DK$5,Raw!$E:$E,Month!$A50))))</f>
        <v>0</v>
      </c>
      <c r="DL50" s="58">
        <f>IF($B50="","",IF($C50="Region",SUMIFS(Raw!$H:$H,Raw!$A:$A,$B$4,Raw!$G:$G,Month!DL$5,Raw!#REF!,Month!$A50),IF($C50="Provider",SUMIFS(Raw!$H:$H,Raw!$A:$A,$B$4,Raw!$G:$G,Month!DL$5,Raw!$C:$C,Month!$A50),SUMIFS(Raw!$H:$H,Raw!$A:$A,$B$4,Raw!$G:$G,Month!DL$5,Raw!$E:$E,Month!$A50))))</f>
        <v>0</v>
      </c>
      <c r="DM50" s="58">
        <f>IF($B50="","",IF($C50="Region",SUMIFS(Raw!$H:$H,Raw!$A:$A,$B$4,Raw!$G:$G,Month!DM$5,Raw!#REF!,Month!$A50),IF($C50="Provider",SUMIFS(Raw!$H:$H,Raw!$A:$A,$B$4,Raw!$G:$G,Month!DM$5,Raw!$C:$C,Month!$A50),SUMIFS(Raw!$H:$H,Raw!$A:$A,$B$4,Raw!$G:$G,Month!DM$5,Raw!$E:$E,Month!$A50))))</f>
        <v>366</v>
      </c>
      <c r="DN50" s="58">
        <f>IF($B50="","",IF($C50="Region",SUMIFS(Raw!$H:$H,Raw!$A:$A,$B$4,Raw!$G:$G,Month!DN$5,Raw!#REF!,Month!$A50),IF($C50="Provider",SUMIFS(Raw!$H:$H,Raw!$A:$A,$B$4,Raw!$G:$G,Month!DN$5,Raw!$C:$C,Month!$A50),SUMIFS(Raw!$H:$H,Raw!$A:$A,$B$4,Raw!$G:$G,Month!DN$5,Raw!$E:$E,Month!$A50))))</f>
        <v>359</v>
      </c>
    </row>
    <row r="51" spans="1:118" ht="14.5" x14ac:dyDescent="0.25">
      <c r="A51" s="5" t="str">
        <f>IF(Refs!A45="","",Refs!A45)</f>
        <v>111AB2</v>
      </c>
      <c r="B51" s="23" t="str">
        <f>IF(Refs!B45="","",Refs!B45)</f>
        <v>Hertfordshire</v>
      </c>
      <c r="C51" s="13" t="str">
        <f>IF(Refs!D45="","",Refs!D45)</f>
        <v>Area</v>
      </c>
      <c r="D51" s="58">
        <f>IF($B51="","",IF($C51="Region",SUMIFS(Raw!$H:$H,Raw!$A:$A,$B$4,Raw!$G:$G,Month!D$5,Raw!#REF!,Month!$A51),IF($C51="Provider",SUMIFS(Raw!$H:$H,Raw!$A:$A,$B$4,Raw!$G:$G,Month!D$5,Raw!$C:$C,Month!$A51),SUMIFS(Raw!$H:$H,Raw!$A:$A,$B$4,Raw!$G:$G,Month!D$5,Raw!$E:$E,Month!$A51))))</f>
        <v>44295</v>
      </c>
      <c r="E51" s="58">
        <f>IF($B51="","",IF($C51="Region",SUMIFS(Raw!$H:$H,Raw!$A:$A,$B$4,Raw!$G:$G,Month!E$5,Raw!#REF!,Month!$A51),IF($C51="Provider",SUMIFS(Raw!$H:$H,Raw!$A:$A,$B$4,Raw!$G:$G,Month!E$5,Raw!$C:$C,Month!$A51),SUMIFS(Raw!$H:$H,Raw!$A:$A,$B$4,Raw!$G:$G,Month!E$5,Raw!$E:$E,Month!$A51))))</f>
        <v>44291</v>
      </c>
      <c r="F51" s="58">
        <f>IF($B51="","",IF($C51="Region",SUMIFS(Raw!$H:$H,Raw!$A:$A,$B$4,Raw!$G:$G,Month!F$5,Raw!#REF!,Month!$A51),IF($C51="Provider",SUMIFS(Raw!$H:$H,Raw!$A:$A,$B$4,Raw!$G:$G,Month!F$5,Raw!$C:$C,Month!$A51),SUMIFS(Raw!$H:$H,Raw!$A:$A,$B$4,Raw!$G:$G,Month!F$5,Raw!$E:$E,Month!$A51))))</f>
        <v>38098</v>
      </c>
      <c r="G51" s="58">
        <f>IF($B51="","",IF($C51="Region",SUMIFS(Raw!$H:$H,Raw!$A:$A,$B$4,Raw!$G:$G,Month!G$5,Raw!#REF!,Month!$A51),IF($C51="Provider",SUMIFS(Raw!$H:$H,Raw!$A:$A,$B$4,Raw!$G:$G,Month!G$5,Raw!$C:$C,Month!$A51),SUMIFS(Raw!$H:$H,Raw!$A:$A,$B$4,Raw!$G:$G,Month!G$5,Raw!$E:$E,Month!$A51))))</f>
        <v>3</v>
      </c>
      <c r="H51" s="58">
        <f>IF($B51="","",IF($C51="Region",SUMIFS(Raw!$H:$H,Raw!$A:$A,$B$4,Raw!$G:$G,Month!H$5,Raw!#REF!,Month!$A51),IF($C51="Provider",SUMIFS(Raw!$H:$H,Raw!$A:$A,$B$4,Raw!$G:$G,Month!H$5,Raw!$C:$C,Month!$A51),SUMIFS(Raw!$H:$H,Raw!$A:$A,$B$4,Raw!$G:$G,Month!H$5,Raw!$E:$E,Month!$A51))))</f>
        <v>1017</v>
      </c>
      <c r="I51" s="58">
        <f>IF($B51="","",IF($C51="Region",SUMIFS(Raw!$H:$H,Raw!$A:$A,$B$4,Raw!$G:$G,Month!I$5,Raw!#REF!,Month!$A51),IF($C51="Provider",SUMIFS(Raw!$H:$H,Raw!$A:$A,$B$4,Raw!$G:$G,Month!I$5,Raw!$C:$C,Month!$A51),SUMIFS(Raw!$H:$H,Raw!$A:$A,$B$4,Raw!$G:$G,Month!I$5,Raw!$E:$E,Month!$A51))))</f>
        <v>0</v>
      </c>
      <c r="J51" s="58">
        <f>IF($B51="","",IF($C51="Region",SUMIFS(Raw!$H:$H,Raw!$A:$A,$B$4,Raw!$G:$G,Month!J$5,Raw!#REF!,Month!$A51),IF($C51="Provider",SUMIFS(Raw!$H:$H,Raw!$A:$A,$B$4,Raw!$G:$G,Month!J$5,Raw!$C:$C,Month!$A51),SUMIFS(Raw!$H:$H,Raw!$A:$A,$B$4,Raw!$G:$G,Month!J$5,Raw!$E:$E,Month!$A51))))</f>
        <v>20907</v>
      </c>
      <c r="K51" s="58">
        <f>IF($B51="","",IF($C51="Region",SUMIFS(Raw!$H:$H,Raw!$A:$A,$B$4,Raw!$G:$G,Month!K$5,Raw!#REF!,Month!$A51),IF($C51="Provider",SUMIFS(Raw!$H:$H,Raw!$A:$A,$B$4,Raw!$G:$G,Month!K$5,Raw!$C:$C,Month!$A51),SUMIFS(Raw!$H:$H,Raw!$A:$A,$B$4,Raw!$G:$G,Month!K$5,Raw!$E:$E,Month!$A51))))</f>
        <v>3453</v>
      </c>
      <c r="L51" s="58">
        <f>IF($B51="","",IF($C51="Region",SUMIFS(Raw!$H:$H,Raw!$A:$A,$B$4,Raw!$G:$G,Month!L$5,Raw!#REF!,Month!$A51),IF($C51="Provider",SUMIFS(Raw!$H:$H,Raw!$A:$A,$B$4,Raw!$G:$G,Month!L$5,Raw!$C:$C,Month!$A51),SUMIFS(Raw!$H:$H,Raw!$A:$A,$B$4,Raw!$G:$G,Month!L$5,Raw!$E:$E,Month!$A51))))</f>
        <v>453</v>
      </c>
      <c r="M51" s="58">
        <f>IF($B51="","",IF($C51="Region",SUMIFS(Raw!$H:$H,Raw!$A:$A,$B$4,Raw!$G:$G,Month!M$5,Raw!#REF!,Month!$A51),IF($C51="Provider",SUMIFS(Raw!$H:$H,Raw!$A:$A,$B$4,Raw!$G:$G,Month!M$5,Raw!$C:$C,Month!$A51),SUMIFS(Raw!$H:$H,Raw!$A:$A,$B$4,Raw!$G:$G,Month!M$5,Raw!$E:$E,Month!$A51))))</f>
        <v>338</v>
      </c>
      <c r="N51" s="58">
        <f>IF($B51="","",IF($C51="Region",SUMIFS(Raw!$H:$H,Raw!$A:$A,$B$4,Raw!$G:$G,Month!N$5,Raw!#REF!,Month!$A51),IF($C51="Provider",SUMIFS(Raw!$H:$H,Raw!$A:$A,$B$4,Raw!$G:$G,Month!N$5,Raw!$C:$C,Month!$A51),SUMIFS(Raw!$H:$H,Raw!$A:$A,$B$4,Raw!$G:$G,Month!N$5,Raw!$E:$E,Month!$A51))))</f>
        <v>2662</v>
      </c>
      <c r="O51" s="58">
        <f>IF($B51="","",IF($C51="Region",SUMIFS(Raw!$H:$H,Raw!$A:$A,$B$4,Raw!$G:$G,Month!O$5,Raw!#REF!,Month!$A51),IF($C51="Provider",SUMIFS(Raw!$H:$H,Raw!$A:$A,$B$4,Raw!$G:$G,Month!O$5,Raw!$C:$C,Month!$A51),SUMIFS(Raw!$H:$H,Raw!$A:$A,$B$4,Raw!$G:$G,Month!O$5,Raw!$E:$E,Month!$A51))))</f>
        <v>5890329</v>
      </c>
      <c r="P51" s="58">
        <f>IF($B51="","",IF($C51="Region",SUMIFS(Raw!$H:$H,Raw!$A:$A,$B$4,Raw!$G:$G,Month!P$5,Raw!#REF!,Month!$A51),IF($C51="Provider",SUMIFS(Raw!$H:$H,Raw!$A:$A,$B$4,Raw!$G:$G,Month!P$5,Raw!$C:$C,Month!$A51),SUMIFS(Raw!$H:$H,Raw!$A:$A,$B$4,Raw!$G:$G,Month!P$5,Raw!$E:$E,Month!$A51))))</f>
        <v>695</v>
      </c>
      <c r="Q51" s="58">
        <f>IF($B51="","",IF($C51="Region",SUMIFS(Raw!$H:$H,Raw!$A:$A,$B$4,Raw!$G:$G,Month!Q$5,Raw!#REF!,Month!$A51),IF($C51="Provider",SUMIFS(Raw!$H:$H,Raw!$A:$A,$B$4,Raw!$G:$G,Month!Q$5,Raw!$C:$C,Month!$A51),SUMIFS(Raw!$H:$H,Raw!$A:$A,$B$4,Raw!$G:$G,Month!Q$5,Raw!$E:$E,Month!$A51))))</f>
        <v>994</v>
      </c>
      <c r="R51" s="58">
        <f>IF($B51="","",IF($C51="Region",SUMIFS(Raw!$H:$H,Raw!$A:$A,$B$4,Raw!$G:$G,Month!R$5,Raw!#REF!,Month!$A51),IF($C51="Provider",SUMIFS(Raw!$H:$H,Raw!$A:$A,$B$4,Raw!$G:$G,Month!R$5,Raw!$C:$C,Month!$A51),SUMIFS(Raw!$H:$H,Raw!$A:$A,$B$4,Raw!$G:$G,Month!R$5,Raw!$E:$E,Month!$A51))))</f>
        <v>776854</v>
      </c>
      <c r="S51" s="58">
        <f>IF($B51="","",IF($C51="Region",SUMIFS(Raw!$H:$H,Raw!$A:$A,$B$4,Raw!$G:$G,Month!S$5,Raw!#REF!,Month!$A51),IF($C51="Provider",SUMIFS(Raw!$H:$H,Raw!$A:$A,$B$4,Raw!$G:$G,Month!S$5,Raw!$C:$C,Month!$A51),SUMIFS(Raw!$H:$H,Raw!$A:$A,$B$4,Raw!$G:$G,Month!S$5,Raw!$E:$E,Month!$A51))))</f>
        <v>22091</v>
      </c>
      <c r="T51" s="58">
        <f>IF($B51="","",IF($C51="Region",SUMIFS(Raw!$H:$H,Raw!$A:$A,$B$4,Raw!$G:$G,Month!T$5,Raw!#REF!,Month!$A51),IF($C51="Provider",SUMIFS(Raw!$H:$H,Raw!$A:$A,$B$4,Raw!$G:$G,Month!T$5,Raw!$C:$C,Month!$A51),SUMIFS(Raw!$H:$H,Raw!$A:$A,$B$4,Raw!$G:$G,Month!T$5,Raw!$E:$E,Month!$A51))))</f>
        <v>110833938</v>
      </c>
      <c r="U51" s="58">
        <f>IF($B51="","",IF($C51="Region",SUMIFS(Raw!$H:$H,Raw!$A:$A,$B$4,Raw!$G:$G,Month!U$5,Raw!#REF!,Month!$A51),IF($C51="Provider",SUMIFS(Raw!$H:$H,Raw!$A:$A,$B$4,Raw!$G:$G,Month!U$5,Raw!$C:$C,Month!$A51),SUMIFS(Raw!$H:$H,Raw!$A:$A,$B$4,Raw!$G:$G,Month!U$5,Raw!$E:$E,Month!$A51))))</f>
        <v>32964</v>
      </c>
      <c r="V51" s="58">
        <f>IF($B51="","",IF($C51="Region",SUMIFS(Raw!$H:$H,Raw!$A:$A,$B$4,Raw!$G:$G,Month!V$5,Raw!#REF!,Month!$A51),IF($C51="Provider",SUMIFS(Raw!$H:$H,Raw!$A:$A,$B$4,Raw!$G:$G,Month!V$5,Raw!$C:$C,Month!$A51),SUMIFS(Raw!$H:$H,Raw!$A:$A,$B$4,Raw!$G:$G,Month!V$5,Raw!$E:$E,Month!$A51))))</f>
        <v>426</v>
      </c>
      <c r="W51" s="58">
        <f>IF($B51="","",IF($C51="Region",SUMIFS(Raw!$H:$H,Raw!$A:$A,$B$4,Raw!$G:$G,Month!W$5,Raw!#REF!,Month!$A51),IF($C51="Provider",SUMIFS(Raw!$H:$H,Raw!$A:$A,$B$4,Raw!$G:$G,Month!W$5,Raw!$C:$C,Month!$A51),SUMIFS(Raw!$H:$H,Raw!$A:$A,$B$4,Raw!$G:$G,Month!W$5,Raw!$E:$E,Month!$A51))))</f>
        <v>10836</v>
      </c>
      <c r="X51" s="58">
        <f>IF($B51="","",IF($C51="Region",SUMIFS(Raw!$H:$H,Raw!$A:$A,$B$4,Raw!$G:$G,Month!X$5,Raw!#REF!,Month!$A51),IF($C51="Provider",SUMIFS(Raw!$H:$H,Raw!$A:$A,$B$4,Raw!$G:$G,Month!X$5,Raw!$C:$C,Month!$A51),SUMIFS(Raw!$H:$H,Raw!$A:$A,$B$4,Raw!$G:$G,Month!X$5,Raw!$E:$E,Month!$A51))))</f>
        <v>8082</v>
      </c>
      <c r="Y51" s="58">
        <f>IF($B51="","",IF($C51="Region",SUMIFS(Raw!$H:$H,Raw!$A:$A,$B$4,Raw!$G:$G,Month!Y$5,Raw!#REF!,Month!$A51),IF($C51="Provider",SUMIFS(Raw!$H:$H,Raw!$A:$A,$B$4,Raw!$G:$G,Month!Y$5,Raw!$C:$C,Month!$A51),SUMIFS(Raw!$H:$H,Raw!$A:$A,$B$4,Raw!$G:$G,Month!Y$5,Raw!$E:$E,Month!$A51))))</f>
        <v>13620</v>
      </c>
      <c r="Z51" s="58">
        <f>IF($B51="","",IF($C51="Region",SUMIFS(Raw!$H:$H,Raw!$A:$A,$B$4,Raw!$G:$G,Month!Z$5,Raw!#REF!,Month!$A51),IF($C51="Provider",SUMIFS(Raw!$H:$H,Raw!$A:$A,$B$4,Raw!$G:$G,Month!Z$5,Raw!$C:$C,Month!$A51),SUMIFS(Raw!$H:$H,Raw!$A:$A,$B$4,Raw!$G:$G,Month!Z$5,Raw!$E:$E,Month!$A51))))</f>
        <v>0</v>
      </c>
      <c r="AA51" s="58">
        <f>IF($B51="","",IF($C51="Region",SUMIFS(Raw!$H:$H,Raw!$A:$A,$B$4,Raw!$G:$G,Month!AA$5,Raw!#REF!,Month!$A51),IF($C51="Provider",SUMIFS(Raw!$H:$H,Raw!$A:$A,$B$4,Raw!$G:$G,Month!AA$5,Raw!$C:$C,Month!$A51),SUMIFS(Raw!$H:$H,Raw!$A:$A,$B$4,Raw!$G:$G,Month!AA$5,Raw!$E:$E,Month!$A51))))</f>
        <v>21702</v>
      </c>
      <c r="AB51" s="58">
        <f>IF($B51="","",IF($C51="Region",SUMIFS(Raw!$H:$H,Raw!$A:$A,$B$4,Raw!$G:$G,Month!AB$5,Raw!#REF!,Month!$A51),IF($C51="Provider",SUMIFS(Raw!$H:$H,Raw!$A:$A,$B$4,Raw!$G:$G,Month!AB$5,Raw!$C:$C,Month!$A51),SUMIFS(Raw!$H:$H,Raw!$A:$A,$B$4,Raw!$G:$G,Month!AB$5,Raw!$E:$E,Month!$A51))))</f>
        <v>13213</v>
      </c>
      <c r="AC51" s="58">
        <f>IF($B51="","",IF($C51="Region",SUMIFS(Raw!$H:$H,Raw!$A:$A,$B$4,Raw!$G:$G,Month!AC$5,Raw!#REF!,Month!$A51),IF($C51="Provider",SUMIFS(Raw!$H:$H,Raw!$A:$A,$B$4,Raw!$G:$G,Month!AC$5,Raw!$C:$C,Month!$A51),SUMIFS(Raw!$H:$H,Raw!$A:$A,$B$4,Raw!$G:$G,Month!AC$5,Raw!$E:$E,Month!$A51))))</f>
        <v>851</v>
      </c>
      <c r="AD51" s="58">
        <f>IF($B51="","",IF($C51="Region",SUMIFS(Raw!$H:$H,Raw!$A:$A,$B$4,Raw!$G:$G,Month!AD$5,Raw!#REF!,Month!$A51),IF($C51="Provider",SUMIFS(Raw!$H:$H,Raw!$A:$A,$B$4,Raw!$G:$G,Month!AD$5,Raw!$C:$C,Month!$A51),SUMIFS(Raw!$H:$H,Raw!$A:$A,$B$4,Raw!$G:$G,Month!AD$5,Raw!$E:$E,Month!$A51))))</f>
        <v>0</v>
      </c>
      <c r="AE51" s="58">
        <f>IF($B51="","",IF($C51="Region",SUMIFS(Raw!$H:$H,Raw!$A:$A,$B$4,Raw!$G:$G,Month!AE$5,Raw!#REF!,Month!$A51),IF($C51="Provider",SUMIFS(Raw!$H:$H,Raw!$A:$A,$B$4,Raw!$G:$G,Month!AE$5,Raw!$C:$C,Month!$A51),SUMIFS(Raw!$H:$H,Raw!$A:$A,$B$4,Raw!$G:$G,Month!AE$5,Raw!$E:$E,Month!$A51))))</f>
        <v>3</v>
      </c>
      <c r="AF51" s="58">
        <f>IF($B51="","",IF($C51="Region",SUMIFS(Raw!$H:$H,Raw!$A:$A,$B$4,Raw!$G:$G,Month!AF$5,Raw!#REF!,Month!$A51),IF($C51="Provider",SUMIFS(Raw!$H:$H,Raw!$A:$A,$B$4,Raw!$G:$G,Month!AF$5,Raw!$C:$C,Month!$A51),SUMIFS(Raw!$H:$H,Raw!$A:$A,$B$4,Raw!$G:$G,Month!AF$5,Raw!$E:$E,Month!$A51))))</f>
        <v>0</v>
      </c>
      <c r="AG51" s="58">
        <f>IF($B51="","",IF($C51="Region",SUMIFS(Raw!$H:$H,Raw!$A:$A,$B$4,Raw!$G:$G,Month!AG$5,Raw!#REF!,Month!$A51),IF($C51="Provider",SUMIFS(Raw!$H:$H,Raw!$A:$A,$B$4,Raw!$G:$G,Month!AG$5,Raw!$C:$C,Month!$A51),SUMIFS(Raw!$H:$H,Raw!$A:$A,$B$4,Raw!$G:$G,Month!AG$5,Raw!$E:$E,Month!$A51))))</f>
        <v>1309</v>
      </c>
      <c r="AH51" s="58">
        <f>IF($B51="","",IF($C51="Region",SUMIFS(Raw!$H:$H,Raw!$A:$A,$B$4,Raw!$G:$G,Month!AH$5,Raw!#REF!,Month!$A51),IF($C51="Provider",SUMIFS(Raw!$H:$H,Raw!$A:$A,$B$4,Raw!$G:$G,Month!AH$5,Raw!$C:$C,Month!$A51),SUMIFS(Raw!$H:$H,Raw!$A:$A,$B$4,Raw!$G:$G,Month!AH$5,Raw!$E:$E,Month!$A51))))</f>
        <v>689</v>
      </c>
      <c r="AI51" s="58">
        <f>IF($B51="","",IF($C51="Region",SUMIFS(Raw!$H:$H,Raw!$A:$A,$B$4,Raw!$G:$G,Month!AI$5,Raw!#REF!,Month!$A51),IF($C51="Provider",SUMIFS(Raw!$H:$H,Raw!$A:$A,$B$4,Raw!$G:$G,Month!AI$5,Raw!$C:$C,Month!$A51),SUMIFS(Raw!$H:$H,Raw!$A:$A,$B$4,Raw!$G:$G,Month!AI$5,Raw!$E:$E,Month!$A51))))</f>
        <v>5637</v>
      </c>
      <c r="AJ51" s="58">
        <f>IF($B51="","",IF($C51="Region",SUMIFS(Raw!$H:$H,Raw!$A:$A,$B$4,Raw!$G:$G,Month!AJ$5,Raw!#REF!,Month!$A51),IF($C51="Provider",SUMIFS(Raw!$H:$H,Raw!$A:$A,$B$4,Raw!$G:$G,Month!AJ$5,Raw!$C:$C,Month!$A51),SUMIFS(Raw!$H:$H,Raw!$A:$A,$B$4,Raw!$G:$G,Month!AJ$5,Raw!$E:$E,Month!$A51))))</f>
        <v>520</v>
      </c>
      <c r="AK51" s="58">
        <f>IF($B51="","",IF($C51="Region",SUMIFS(Raw!$H:$H,Raw!$A:$A,$B$4,Raw!$G:$G,Month!AK$5,Raw!#REF!,Month!$A51),IF($C51="Provider",SUMIFS(Raw!$H:$H,Raw!$A:$A,$B$4,Raw!$G:$G,Month!AK$5,Raw!$C:$C,Month!$A51),SUMIFS(Raw!$H:$H,Raw!$A:$A,$B$4,Raw!$G:$G,Month!AK$5,Raw!$E:$E,Month!$A51))))</f>
        <v>542</v>
      </c>
      <c r="AL51" s="58">
        <f>IF($B51="","",IF($C51="Region",SUMIFS(Raw!$H:$H,Raw!$A:$A,$B$4,Raw!$G:$G,Month!AL$5,Raw!#REF!,Month!$A51),IF($C51="Provider",SUMIFS(Raw!$H:$H,Raw!$A:$A,$B$4,Raw!$G:$G,Month!AL$5,Raw!$C:$C,Month!$A51),SUMIFS(Raw!$H:$H,Raw!$A:$A,$B$4,Raw!$G:$G,Month!AL$5,Raw!$E:$E,Month!$A51))))</f>
        <v>0</v>
      </c>
      <c r="AM51" s="58">
        <f>IF($B51="","",IF($C51="Region",SUMIFS(Raw!$H:$H,Raw!$A:$A,$B$4,Raw!$G:$G,Month!AM$5,Raw!#REF!,Month!$A51),IF($C51="Provider",SUMIFS(Raw!$H:$H,Raw!$A:$A,$B$4,Raw!$G:$G,Month!AM$5,Raw!$C:$C,Month!$A51),SUMIFS(Raw!$H:$H,Raw!$A:$A,$B$4,Raw!$G:$G,Month!AM$5,Raw!$E:$E,Month!$A51))))</f>
        <v>9007</v>
      </c>
      <c r="AN51" s="58">
        <f>IF($B51="","",IF($C51="Region",SUMIFS(Raw!$H:$H,Raw!$A:$A,$B$4,Raw!$G:$G,Month!AN$5,Raw!#REF!,Month!$A51),IF($C51="Provider",SUMIFS(Raw!$H:$H,Raw!$A:$A,$B$4,Raw!$G:$G,Month!AN$5,Raw!$C:$C,Month!$A51),SUMIFS(Raw!$H:$H,Raw!$A:$A,$B$4,Raw!$G:$G,Month!AN$5,Raw!$E:$E,Month!$A51))))</f>
        <v>3461</v>
      </c>
      <c r="AO51" s="58">
        <f>IF($B51="","",IF($C51="Region",SUMIFS(Raw!$H:$H,Raw!$A:$A,$B$4,Raw!$G:$G,Month!AO$5,Raw!#REF!,Month!$A51),IF($C51="Provider",SUMIFS(Raw!$H:$H,Raw!$A:$A,$B$4,Raw!$G:$G,Month!AO$5,Raw!$C:$C,Month!$A51),SUMIFS(Raw!$H:$H,Raw!$A:$A,$B$4,Raw!$G:$G,Month!AO$5,Raw!$E:$E,Month!$A51))))</f>
        <v>2196</v>
      </c>
      <c r="AP51" s="58">
        <f>IF($B51="","",IF($C51="Region",SUMIFS(Raw!$H:$H,Raw!$A:$A,$B$4,Raw!$G:$G,Month!AP$5,Raw!#REF!,Month!$A51),IF($C51="Provider",SUMIFS(Raw!$H:$H,Raw!$A:$A,$B$4,Raw!$G:$G,Month!AP$5,Raw!$C:$C,Month!$A51),SUMIFS(Raw!$H:$H,Raw!$A:$A,$B$4,Raw!$G:$G,Month!AP$5,Raw!$E:$E,Month!$A51))))</f>
        <v>1950</v>
      </c>
      <c r="AQ51" s="58">
        <f>IF($B51="","",IF($C51="Region",SUMIFS(Raw!$H:$H,Raw!$A:$A,$B$4,Raw!$G:$G,Month!AQ$5,Raw!#REF!,Month!$A51),IF($C51="Provider",SUMIFS(Raw!$H:$H,Raw!$A:$A,$B$4,Raw!$G:$G,Month!AQ$5,Raw!$C:$C,Month!$A51),SUMIFS(Raw!$H:$H,Raw!$A:$A,$B$4,Raw!$G:$G,Month!AQ$5,Raw!$E:$E,Month!$A51))))</f>
        <v>8398</v>
      </c>
      <c r="AR51" s="58">
        <f>IF($B51="","",IF($C51="Region",SUMIFS(Raw!$H:$H,Raw!$A:$A,$B$4,Raw!$G:$G,Month!AR$5,Raw!#REF!,Month!$A51),IF($C51="Provider",SUMIFS(Raw!$H:$H,Raw!$A:$A,$B$4,Raw!$G:$G,Month!AR$5,Raw!$C:$C,Month!$A51),SUMIFS(Raw!$H:$H,Raw!$A:$A,$B$4,Raw!$G:$G,Month!AR$5,Raw!$E:$E,Month!$A51))))</f>
        <v>6767</v>
      </c>
      <c r="AS51" s="58">
        <f>IF($B51="","",IF($C51="Region",SUMIFS(Raw!$H:$H,Raw!$A:$A,$B$4,Raw!$G:$G,Month!AS$5,Raw!#REF!,Month!$A51),IF($C51="Provider",SUMIFS(Raw!$H:$H,Raw!$A:$A,$B$4,Raw!$G:$G,Month!AS$5,Raw!$C:$C,Month!$A51),SUMIFS(Raw!$H:$H,Raw!$A:$A,$B$4,Raw!$G:$G,Month!AS$5,Raw!$E:$E,Month!$A51))))</f>
        <v>107</v>
      </c>
      <c r="AT51" s="58">
        <f>IF($B51="","",IF($C51="Region",SUMIFS(Raw!$H:$H,Raw!$A:$A,$B$4,Raw!$G:$G,Month!AT$5,Raw!#REF!,Month!$A51),IF($C51="Provider",SUMIFS(Raw!$H:$H,Raw!$A:$A,$B$4,Raw!$G:$G,Month!AT$5,Raw!$C:$C,Month!$A51),SUMIFS(Raw!$H:$H,Raw!$A:$A,$B$4,Raw!$G:$G,Month!AT$5,Raw!$E:$E,Month!$A51))))</f>
        <v>32964</v>
      </c>
      <c r="AU51" s="58">
        <f>IF($B51="","",IF($C51="Region",SUMIFS(Raw!$H:$H,Raw!$A:$A,$B$4,Raw!$G:$G,Month!AU$5,Raw!#REF!,Month!$A51),IF($C51="Provider",SUMIFS(Raw!$H:$H,Raw!$A:$A,$B$4,Raw!$G:$G,Month!AU$5,Raw!$C:$C,Month!$A51),SUMIFS(Raw!$H:$H,Raw!$A:$A,$B$4,Raw!$G:$G,Month!AU$5,Raw!$E:$E,Month!$A51))))</f>
        <v>3075</v>
      </c>
      <c r="AV51" s="58">
        <f>IF($B51="","",IF($C51="Region",SUMIFS(Raw!$H:$H,Raw!$A:$A,$B$4,Raw!$G:$G,Month!AV$5,Raw!#REF!,Month!$A51),IF($C51="Provider",SUMIFS(Raw!$H:$H,Raw!$A:$A,$B$4,Raw!$G:$G,Month!AV$5,Raw!$C:$C,Month!$A51),SUMIFS(Raw!$H:$H,Raw!$A:$A,$B$4,Raw!$G:$G,Month!AV$5,Raw!$E:$E,Month!$A51))))</f>
        <v>4225</v>
      </c>
      <c r="AW51" s="58">
        <f>IF($B51="","",IF($C51="Region",SUMIFS(Raw!$H:$H,Raw!$A:$A,$B$4,Raw!$G:$G,Month!AW$5,Raw!#REF!,Month!$A51),IF($C51="Provider",SUMIFS(Raw!$H:$H,Raw!$A:$A,$B$4,Raw!$G:$G,Month!AW$5,Raw!$C:$C,Month!$A51),SUMIFS(Raw!$H:$H,Raw!$A:$A,$B$4,Raw!$G:$G,Month!AW$5,Raw!$E:$E,Month!$A51))))</f>
        <v>349</v>
      </c>
      <c r="AX51" s="58">
        <f>IF($B51="","",IF($C51="Region",SUMIFS(Raw!$H:$H,Raw!$A:$A,$B$4,Raw!$G:$G,Month!AX$5,Raw!#REF!,Month!$A51),IF($C51="Provider",SUMIFS(Raw!$H:$H,Raw!$A:$A,$B$4,Raw!$G:$G,Month!AX$5,Raw!$C:$C,Month!$A51),SUMIFS(Raw!$H:$H,Raw!$A:$A,$B$4,Raw!$G:$G,Month!AX$5,Raw!$E:$E,Month!$A51))))</f>
        <v>2</v>
      </c>
      <c r="AY51" s="58">
        <f>IF($B51="","",IF($C51="Region",SUMIFS(Raw!$H:$H,Raw!$A:$A,$B$4,Raw!$G:$G,Month!AY$5,Raw!#REF!,Month!$A51),IF($C51="Provider",SUMIFS(Raw!$H:$H,Raw!$A:$A,$B$4,Raw!$G:$G,Month!AY$5,Raw!$C:$C,Month!$A51),SUMIFS(Raw!$H:$H,Raw!$A:$A,$B$4,Raw!$G:$G,Month!AY$5,Raw!$E:$E,Month!$A51))))</f>
        <v>10015</v>
      </c>
      <c r="AZ51" s="58">
        <f>IF($B51="","",IF($C51="Region",SUMIFS(Raw!$H:$H,Raw!$A:$A,$B$4,Raw!$G:$G,Month!AZ$5,Raw!#REF!,Month!$A51),IF($C51="Provider",SUMIFS(Raw!$H:$H,Raw!$A:$A,$B$4,Raw!$G:$G,Month!AZ$5,Raw!$C:$C,Month!$A51),SUMIFS(Raw!$H:$H,Raw!$A:$A,$B$4,Raw!$G:$G,Month!AZ$5,Raw!$E:$E,Month!$A51))))</f>
        <v>4260</v>
      </c>
      <c r="BA51" s="58">
        <f>IF($B51="","",IF($C51="Region",SUMIFS(Raw!$H:$H,Raw!$A:$A,$B$4,Raw!$G:$G,Month!BA$5,Raw!#REF!,Month!$A51),IF($C51="Provider",SUMIFS(Raw!$H:$H,Raw!$A:$A,$B$4,Raw!$G:$G,Month!BA$5,Raw!$C:$C,Month!$A51),SUMIFS(Raw!$H:$H,Raw!$A:$A,$B$4,Raw!$G:$G,Month!BA$5,Raw!$E:$E,Month!$A51))))</f>
        <v>1608</v>
      </c>
      <c r="BB51" s="58">
        <f>IF($B51="","",IF($C51="Region",SUMIFS(Raw!$H:$H,Raw!$A:$A,$B$4,Raw!$G:$G,Month!BB$5,Raw!#REF!,Month!$A51),IF($C51="Provider",SUMIFS(Raw!$H:$H,Raw!$A:$A,$B$4,Raw!$G:$G,Month!BB$5,Raw!$C:$C,Month!$A51),SUMIFS(Raw!$H:$H,Raw!$A:$A,$B$4,Raw!$G:$G,Month!BB$5,Raw!$E:$E,Month!$A51))))</f>
        <v>439</v>
      </c>
      <c r="BC51" s="58">
        <f>IF($B51="","",IF($C51="Region",SUMIFS(Raw!$H:$H,Raw!$A:$A,$B$4,Raw!$G:$G,Month!BC$5,Raw!#REF!,Month!$A51),IF($C51="Provider",SUMIFS(Raw!$H:$H,Raw!$A:$A,$B$4,Raw!$G:$G,Month!BC$5,Raw!$C:$C,Month!$A51),SUMIFS(Raw!$H:$H,Raw!$A:$A,$B$4,Raw!$G:$G,Month!BC$5,Raw!$E:$E,Month!$A51))))</f>
        <v>1915</v>
      </c>
      <c r="BD51" s="58">
        <f>IF($B51="","",IF($C51="Region",SUMIFS(Raw!$H:$H,Raw!$A:$A,$B$4,Raw!$G:$G,Month!BD$5,Raw!#REF!,Month!$A51),IF($C51="Provider",SUMIFS(Raw!$H:$H,Raw!$A:$A,$B$4,Raw!$G:$G,Month!BD$5,Raw!$C:$C,Month!$A51),SUMIFS(Raw!$H:$H,Raw!$A:$A,$B$4,Raw!$G:$G,Month!BD$5,Raw!$E:$E,Month!$A51))))</f>
        <v>149</v>
      </c>
      <c r="BE51" s="58">
        <f>IF($B51="","",IF($C51="Region",SUMIFS(Raw!$H:$H,Raw!$A:$A,$B$4,Raw!$G:$G,Month!BE$5,Raw!#REF!,Month!$A51),IF($C51="Provider",SUMIFS(Raw!$H:$H,Raw!$A:$A,$B$4,Raw!$G:$G,Month!BE$5,Raw!$C:$C,Month!$A51),SUMIFS(Raw!$H:$H,Raw!$A:$A,$B$4,Raw!$G:$G,Month!BE$5,Raw!$E:$E,Month!$A51))))</f>
        <v>1591</v>
      </c>
      <c r="BF51" s="58">
        <f>IF($B51="","",IF($C51="Region",SUMIFS(Raw!$H:$H,Raw!$A:$A,$B$4,Raw!$G:$G,Month!BF$5,Raw!#REF!,Month!$A51),IF($C51="Provider",SUMIFS(Raw!$H:$H,Raw!$A:$A,$B$4,Raw!$G:$G,Month!BF$5,Raw!$C:$C,Month!$A51),SUMIFS(Raw!$H:$H,Raw!$A:$A,$B$4,Raw!$G:$G,Month!BF$5,Raw!$E:$E,Month!$A51))))</f>
        <v>40</v>
      </c>
      <c r="BG51" s="58">
        <f>IF($B51="","",IF($C51="Region",SUMIFS(Raw!$H:$H,Raw!$A:$A,$B$4,Raw!$G:$G,Month!BG$5,Raw!#REF!,Month!$A51),IF($C51="Provider",SUMIFS(Raw!$H:$H,Raw!$A:$A,$B$4,Raw!$G:$G,Month!BG$5,Raw!$C:$C,Month!$A51),SUMIFS(Raw!$H:$H,Raw!$A:$A,$B$4,Raw!$G:$G,Month!BG$5,Raw!$E:$E,Month!$A51))))</f>
        <v>4132</v>
      </c>
      <c r="BH51" s="58">
        <f>IF($B51="","",IF($C51="Region",SUMIFS(Raw!$H:$H,Raw!$A:$A,$B$4,Raw!$G:$G,Month!BH$5,Raw!#REF!,Month!$A51),IF($C51="Provider",SUMIFS(Raw!$H:$H,Raw!$A:$A,$B$4,Raw!$G:$G,Month!BH$5,Raw!$C:$C,Month!$A51),SUMIFS(Raw!$H:$H,Raw!$A:$A,$B$4,Raw!$G:$G,Month!BH$5,Raw!$E:$E,Month!$A51))))</f>
        <v>2533</v>
      </c>
      <c r="BI51" s="58">
        <f>IF($B51="","",IF($C51="Region",SUMIFS(Raw!$H:$H,Raw!$A:$A,$B$4,Raw!$G:$G,Month!BI$5,Raw!#REF!,Month!$A51),IF($C51="Provider",SUMIFS(Raw!$H:$H,Raw!$A:$A,$B$4,Raw!$G:$G,Month!BI$5,Raw!$C:$C,Month!$A51),SUMIFS(Raw!$H:$H,Raw!$A:$A,$B$4,Raw!$G:$G,Month!BI$5,Raw!$E:$E,Month!$A51))))</f>
        <v>1513</v>
      </c>
      <c r="BJ51" s="58">
        <f>IF($B51="","",IF($C51="Region",SUMIFS(Raw!$H:$H,Raw!$A:$A,$B$4,Raw!$G:$G,Month!BJ$5,Raw!#REF!,Month!$A51),IF($C51="Provider",SUMIFS(Raw!$H:$H,Raw!$A:$A,$B$4,Raw!$G:$G,Month!BJ$5,Raw!$C:$C,Month!$A51),SUMIFS(Raw!$H:$H,Raw!$A:$A,$B$4,Raw!$G:$G,Month!BJ$5,Raw!$E:$E,Month!$A51))))</f>
        <v>3560</v>
      </c>
      <c r="BK51" s="58">
        <f>IF($B51="","",IF($C51="Region",SUMIFS(Raw!$H:$H,Raw!$A:$A,$B$4,Raw!$G:$G,Month!BK$5,Raw!#REF!,Month!$A51),IF($C51="Provider",SUMIFS(Raw!$H:$H,Raw!$A:$A,$B$4,Raw!$G:$G,Month!BK$5,Raw!$C:$C,Month!$A51),SUMIFS(Raw!$H:$H,Raw!$A:$A,$B$4,Raw!$G:$G,Month!BK$5,Raw!$E:$E,Month!$A51))))</f>
        <v>3049</v>
      </c>
      <c r="BL51" s="58">
        <f>IF($B51="","",IF($C51="Region",SUMIFS(Raw!$H:$H,Raw!$A:$A,$B$4,Raw!$G:$G,Month!BL$5,Raw!#REF!,Month!$A51),IF($C51="Provider",SUMIFS(Raw!$H:$H,Raw!$A:$A,$B$4,Raw!$G:$G,Month!BL$5,Raw!$C:$C,Month!$A51),SUMIFS(Raw!$H:$H,Raw!$A:$A,$B$4,Raw!$G:$G,Month!BL$5,Raw!$E:$E,Month!$A51))))</f>
        <v>1742</v>
      </c>
      <c r="BM51" s="58">
        <f>IF($B51="","",IF($C51="Region",SUMIFS(Raw!$H:$H,Raw!$A:$A,$B$4,Raw!$G:$G,Month!BM$5,Raw!#REF!,Month!$A51),IF($C51="Provider",SUMIFS(Raw!$H:$H,Raw!$A:$A,$B$4,Raw!$G:$G,Month!BM$5,Raw!$C:$C,Month!$A51),SUMIFS(Raw!$H:$H,Raw!$A:$A,$B$4,Raw!$G:$G,Month!BM$5,Raw!$E:$E,Month!$A51))))</f>
        <v>741</v>
      </c>
      <c r="BN51" s="58">
        <f>IF($B51="","",IF($C51="Region",SUMIFS(Raw!$H:$H,Raw!$A:$A,$B$4,Raw!$G:$G,Month!BN$5,Raw!#REF!,Month!$A51),IF($C51="Provider",SUMIFS(Raw!$H:$H,Raw!$A:$A,$B$4,Raw!$G:$G,Month!BN$5,Raw!$C:$C,Month!$A51),SUMIFS(Raw!$H:$H,Raw!$A:$A,$B$4,Raw!$G:$G,Month!BN$5,Raw!$E:$E,Month!$A51))))</f>
        <v>0</v>
      </c>
      <c r="BO51" s="58">
        <f>IF($B51="","",IF($C51="Region",SUMIFS(Raw!$H:$H,Raw!$A:$A,$B$4,Raw!$G:$G,Month!BO$5,Raw!#REF!,Month!$A51),IF($C51="Provider",SUMIFS(Raw!$H:$H,Raw!$A:$A,$B$4,Raw!$G:$G,Month!BO$5,Raw!$C:$C,Month!$A51),SUMIFS(Raw!$H:$H,Raw!$A:$A,$B$4,Raw!$G:$G,Month!BO$5,Raw!$E:$E,Month!$A51))))</f>
        <v>2691</v>
      </c>
      <c r="BP51" s="58">
        <f>IF($B51="","",IF($C51="Region",SUMIFS(Raw!$H:$H,Raw!$A:$A,$B$4,Raw!$G:$G,Month!BP$5,Raw!#REF!,Month!$A51),IF($C51="Provider",SUMIFS(Raw!$H:$H,Raw!$A:$A,$B$4,Raw!$G:$G,Month!BP$5,Raw!$C:$C,Month!$A51),SUMIFS(Raw!$H:$H,Raw!$A:$A,$B$4,Raw!$G:$G,Month!BP$5,Raw!$E:$E,Month!$A51))))</f>
        <v>6631025</v>
      </c>
      <c r="BQ51" s="58">
        <f>IF($B51="","",IF($C51="Region",SUMIFS(Raw!$H:$H,Raw!$A:$A,$B$4,Raw!$G:$G,Month!BQ$5,Raw!#REF!,Month!$A51),IF($C51="Provider",SUMIFS(Raw!$H:$H,Raw!$A:$A,$B$4,Raw!$G:$G,Month!BQ$5,Raw!$C:$C,Month!$A51),SUMIFS(Raw!$H:$H,Raw!$A:$A,$B$4,Raw!$G:$G,Month!BQ$5,Raw!$E:$E,Month!$A51))))</f>
        <v>3731</v>
      </c>
      <c r="BR51" s="58">
        <f>IF($B51="","",IF($C51="Region",SUMIFS(Raw!$H:$H,Raw!$A:$A,$B$4,Raw!$G:$G,Month!BR$5,Raw!#REF!,Month!$A51),IF($C51="Provider",SUMIFS(Raw!$H:$H,Raw!$A:$A,$B$4,Raw!$G:$G,Month!BR$5,Raw!$C:$C,Month!$A51),SUMIFS(Raw!$H:$H,Raw!$A:$A,$B$4,Raw!$G:$G,Month!BR$5,Raw!$E:$E,Month!$A51))))</f>
        <v>2536</v>
      </c>
      <c r="BS51" s="58">
        <f>IF($B51="","",IF($C51="Region",SUMIFS(Raw!$H:$H,Raw!$A:$A,$B$4,Raw!$G:$G,Month!BS$5,Raw!#REF!,Month!$A51),IF($C51="Provider",SUMIFS(Raw!$H:$H,Raw!$A:$A,$B$4,Raw!$G:$G,Month!BS$5,Raw!$C:$C,Month!$A51),SUMIFS(Raw!$H:$H,Raw!$A:$A,$B$4,Raw!$G:$G,Month!BS$5,Raw!$E:$E,Month!$A51))))</f>
        <v>116</v>
      </c>
      <c r="BT51" s="58">
        <f>IF($B51="","",IF($C51="Region",SUMIFS(Raw!$H:$H,Raw!$A:$A,$B$4,Raw!$G:$G,Month!BT$5,Raw!#REF!,Month!$A51),IF($C51="Provider",SUMIFS(Raw!$H:$H,Raw!$A:$A,$B$4,Raw!$G:$G,Month!BT$5,Raw!$C:$C,Month!$A51),SUMIFS(Raw!$H:$H,Raw!$A:$A,$B$4,Raw!$G:$G,Month!BT$5,Raw!$E:$E,Month!$A51))))</f>
        <v>2420</v>
      </c>
      <c r="BU51" s="58">
        <f>IF($B51="","",IF($C51="Region",SUMIFS(Raw!$H:$H,Raw!$A:$A,$B$4,Raw!$G:$G,Month!BU$5,Raw!#REF!,Month!$A51),IF($C51="Provider",SUMIFS(Raw!$H:$H,Raw!$A:$A,$B$4,Raw!$G:$G,Month!BU$5,Raw!$C:$C,Month!$A51),SUMIFS(Raw!$H:$H,Raw!$A:$A,$B$4,Raw!$G:$G,Month!BU$5,Raw!$E:$E,Month!$A51))))</f>
        <v>6020165</v>
      </c>
      <c r="BV51" s="58">
        <f>IF($B51="","",IF($C51="Region",SUMIFS(Raw!$H:$H,Raw!$A:$A,$B$4,Raw!$G:$G,Month!BV$5,Raw!#REF!,Month!$A51),IF($C51="Provider",SUMIFS(Raw!$H:$H,Raw!$A:$A,$B$4,Raw!$G:$G,Month!BV$5,Raw!$C:$C,Month!$A51),SUMIFS(Raw!$H:$H,Raw!$A:$A,$B$4,Raw!$G:$G,Month!BV$5,Raw!$E:$E,Month!$A51))))</f>
        <v>976</v>
      </c>
      <c r="BW51" s="58">
        <f>IF($B51="","",IF($C51="Region",SUMIFS(Raw!$H:$H,Raw!$A:$A,$B$4,Raw!$G:$G,Month!BW$5,Raw!#REF!,Month!$A51),IF($C51="Provider",SUMIFS(Raw!$H:$H,Raw!$A:$A,$B$4,Raw!$G:$G,Month!BW$5,Raw!$C:$C,Month!$A51),SUMIFS(Raw!$H:$H,Raw!$A:$A,$B$4,Raw!$G:$G,Month!BW$5,Raw!$E:$E,Month!$A51))))</f>
        <v>32687</v>
      </c>
      <c r="BX51" s="58">
        <f>IF($B51="","",IF($C51="Region",SUMIFS(Raw!$H:$H,Raw!$A:$A,$B$4,Raw!$G:$G,Month!BX$5,Raw!#REF!,Month!$A51),IF($C51="Provider",SUMIFS(Raw!$H:$H,Raw!$A:$A,$B$4,Raw!$G:$G,Month!BX$5,Raw!$C:$C,Month!$A51),SUMIFS(Raw!$H:$H,Raw!$A:$A,$B$4,Raw!$G:$G,Month!BX$5,Raw!$E:$E,Month!$A51))))</f>
        <v>14</v>
      </c>
      <c r="BY51" s="58">
        <f>IF($B51="","",IF($C51="Region",SUMIFS(Raw!$H:$H,Raw!$A:$A,$B$4,Raw!$G:$G,Month!BY$5,Raw!#REF!,Month!$A51),IF($C51="Provider",SUMIFS(Raw!$H:$H,Raw!$A:$A,$B$4,Raw!$G:$G,Month!BY$5,Raw!$C:$C,Month!$A51),SUMIFS(Raw!$H:$H,Raw!$A:$A,$B$4,Raw!$G:$G,Month!BY$5,Raw!$E:$E,Month!$A51))))</f>
        <v>23021</v>
      </c>
      <c r="BZ51" s="58">
        <f>IF($B51="","",IF($C51="Region",SUMIFS(Raw!$H:$H,Raw!$A:$A,$B$4,Raw!$G:$G,Month!BZ$5,Raw!#REF!,Month!$A51),IF($C51="Provider",SUMIFS(Raw!$H:$H,Raw!$A:$A,$B$4,Raw!$G:$G,Month!BZ$5,Raw!$C:$C,Month!$A51),SUMIFS(Raw!$H:$H,Raw!$A:$A,$B$4,Raw!$G:$G,Month!BZ$5,Raw!$E:$E,Month!$A51))))</f>
        <v>10194</v>
      </c>
      <c r="CA51" s="58">
        <f>IF($B51="","",IF($C51="Region",SUMIFS(Raw!$H:$H,Raw!$A:$A,$B$4,Raw!$G:$G,Month!CA$5,Raw!#REF!,Month!$A51),IF($C51="Provider",SUMIFS(Raw!$H:$H,Raw!$A:$A,$B$4,Raw!$G:$G,Month!CA$5,Raw!$C:$C,Month!$A51),SUMIFS(Raw!$H:$H,Raw!$A:$A,$B$4,Raw!$G:$G,Month!CA$5,Raw!$E:$E,Month!$A51))))</f>
        <v>5612</v>
      </c>
      <c r="CB51" s="58">
        <f>IF($B51="","",IF($C51="Region",SUMIFS(Raw!$H:$H,Raw!$A:$A,$B$4,Raw!$G:$G,Month!CB$5,Raw!#REF!,Month!$A51),IF($C51="Provider",SUMIFS(Raw!$H:$H,Raw!$A:$A,$B$4,Raw!$G:$G,Month!CB$5,Raw!$C:$C,Month!$A51),SUMIFS(Raw!$H:$H,Raw!$A:$A,$B$4,Raw!$G:$G,Month!CB$5,Raw!$E:$E,Month!$A51))))</f>
        <v>4154</v>
      </c>
      <c r="CC51" s="58">
        <f>IF($B51="","",IF($C51="Region",SUMIFS(Raw!$H:$H,Raw!$A:$A,$B$4,Raw!$G:$G,Month!CC$5,Raw!#REF!,Month!$A51),IF($C51="Provider",SUMIFS(Raw!$H:$H,Raw!$A:$A,$B$4,Raw!$G:$G,Month!CC$5,Raw!$C:$C,Month!$A51),SUMIFS(Raw!$H:$H,Raw!$A:$A,$B$4,Raw!$G:$G,Month!CC$5,Raw!$E:$E,Month!$A51))))</f>
        <v>4152</v>
      </c>
      <c r="CD51" s="58">
        <f>IF($B51="","",IF($C51="Region",SUMIFS(Raw!$H:$H,Raw!$A:$A,$B$4,Raw!$G:$G,Month!CD$5,Raw!#REF!,Month!$A51),IF($C51="Provider",SUMIFS(Raw!$H:$H,Raw!$A:$A,$B$4,Raw!$G:$G,Month!CD$5,Raw!$C:$C,Month!$A51),SUMIFS(Raw!$H:$H,Raw!$A:$A,$B$4,Raw!$G:$G,Month!CD$5,Raw!$E:$E,Month!$A51))))</f>
        <v>3825</v>
      </c>
      <c r="CE51" s="58">
        <f>IF($B51="","",IF($C51="Region",SUMIFS(Raw!$H:$H,Raw!$A:$A,$B$4,Raw!$G:$G,Month!CE$5,Raw!#REF!,Month!$A51),IF($C51="Provider",SUMIFS(Raw!$H:$H,Raw!$A:$A,$B$4,Raw!$G:$G,Month!CE$5,Raw!$C:$C,Month!$A51),SUMIFS(Raw!$H:$H,Raw!$A:$A,$B$4,Raw!$G:$G,Month!CE$5,Raw!$E:$E,Month!$A51))))</f>
        <v>782</v>
      </c>
      <c r="CF51" s="58">
        <f>IF($B51="","",IF($C51="Region",SUMIFS(Raw!$H:$H,Raw!$A:$A,$B$4,Raw!$G:$G,Month!CF$5,Raw!#REF!,Month!$A51),IF($C51="Provider",SUMIFS(Raw!$H:$H,Raw!$A:$A,$B$4,Raw!$G:$G,Month!CF$5,Raw!$C:$C,Month!$A51),SUMIFS(Raw!$H:$H,Raw!$A:$A,$B$4,Raw!$G:$G,Month!CF$5,Raw!$E:$E,Month!$A51))))</f>
        <v>581</v>
      </c>
      <c r="CG51" s="58">
        <f>IF($B51="","",IF($C51="Region",SUMIFS(Raw!$H:$H,Raw!$A:$A,$B$4,Raw!$G:$G,Month!CG$5,Raw!#REF!,Month!$A51),IF($C51="Provider",SUMIFS(Raw!$H:$H,Raw!$A:$A,$B$4,Raw!$G:$G,Month!CG$5,Raw!$C:$C,Month!$A51),SUMIFS(Raw!$H:$H,Raw!$A:$A,$B$4,Raw!$G:$G,Month!CG$5,Raw!$E:$E,Month!$A51))))</f>
        <v>2515</v>
      </c>
      <c r="CH51" s="58">
        <f>IF($B51="","",IF($C51="Region",SUMIFS(Raw!$H:$H,Raw!$A:$A,$B$4,Raw!$G:$G,Month!CH$5,Raw!#REF!,Month!$A51),IF($C51="Provider",SUMIFS(Raw!$H:$H,Raw!$A:$A,$B$4,Raw!$G:$G,Month!CH$5,Raw!$C:$C,Month!$A51),SUMIFS(Raw!$H:$H,Raw!$A:$A,$B$4,Raw!$G:$G,Month!CH$5,Raw!$E:$E,Month!$A51))))</f>
        <v>559</v>
      </c>
      <c r="CI51" s="58">
        <f>IF($B51="","",IF($C51="Region",SUMIFS(Raw!$H:$H,Raw!$A:$A,$B$4,Raw!$G:$G,Month!CI$5,Raw!#REF!,Month!$A51),IF($C51="Provider",SUMIFS(Raw!$H:$H,Raw!$A:$A,$B$4,Raw!$G:$G,Month!CI$5,Raw!$C:$C,Month!$A51),SUMIFS(Raw!$H:$H,Raw!$A:$A,$B$4,Raw!$G:$G,Month!CI$5,Raw!$E:$E,Month!$A51))))</f>
        <v>0</v>
      </c>
      <c r="CJ51" s="58">
        <f>IF($B51="","",IF($C51="Region",SUMIFS(Raw!$H:$H,Raw!$A:$A,$B$4,Raw!$G:$G,Month!CJ$5,Raw!#REF!,Month!$A51),IF($C51="Provider",SUMIFS(Raw!$H:$H,Raw!$A:$A,$B$4,Raw!$G:$G,Month!CJ$5,Raw!$C:$C,Month!$A51),SUMIFS(Raw!$H:$H,Raw!$A:$A,$B$4,Raw!$G:$G,Month!CJ$5,Raw!$E:$E,Month!$A51))))</f>
        <v>0</v>
      </c>
      <c r="CK51" s="58">
        <f>IF($B51="","",IF($C51="Region",SUMIFS(Raw!$H:$H,Raw!$A:$A,$B$4,Raw!$G:$G,Month!CK$5,Raw!#REF!,Month!$A51),IF($C51="Provider",SUMIFS(Raw!$H:$H,Raw!$A:$A,$B$4,Raw!$G:$G,Month!CK$5,Raw!$C:$C,Month!$A51),SUMIFS(Raw!$H:$H,Raw!$A:$A,$B$4,Raw!$G:$G,Month!CK$5,Raw!$E:$E,Month!$A51))))</f>
        <v>445</v>
      </c>
      <c r="CL51" s="58">
        <f>IF($B51="","",IF($C51="Region",SUMIFS(Raw!$H:$H,Raw!$A:$A,$B$4,Raw!$G:$G,Month!CL$5,Raw!#REF!,Month!$A51),IF($C51="Provider",SUMIFS(Raw!$H:$H,Raw!$A:$A,$B$4,Raw!$G:$G,Month!CL$5,Raw!$C:$C,Month!$A51),SUMIFS(Raw!$H:$H,Raw!$A:$A,$B$4,Raw!$G:$G,Month!CL$5,Raw!$E:$E,Month!$A51))))</f>
        <v>445</v>
      </c>
      <c r="CM51" s="58">
        <f>IF($B51="","",IF($C51="Region",SUMIFS(Raw!$H:$H,Raw!$A:$A,$B$4,Raw!$G:$G,Month!CM$5,Raw!#REF!,Month!$A51),IF($C51="Provider",SUMIFS(Raw!$H:$H,Raw!$A:$A,$B$4,Raw!$G:$G,Month!CM$5,Raw!$C:$C,Month!$A51),SUMIFS(Raw!$H:$H,Raw!$A:$A,$B$4,Raw!$G:$G,Month!CM$5,Raw!$E:$E,Month!$A51))))</f>
        <v>630</v>
      </c>
      <c r="CN51" s="58">
        <f>IF($B51="","",IF($C51="Region",SUMIFS(Raw!$H:$H,Raw!$A:$A,$B$4,Raw!$G:$G,Month!CN$5,Raw!#REF!,Month!$A51),IF($C51="Provider",SUMIFS(Raw!$H:$H,Raw!$A:$A,$B$4,Raw!$G:$G,Month!CN$5,Raw!$C:$C,Month!$A51),SUMIFS(Raw!$H:$H,Raw!$A:$A,$B$4,Raw!$G:$G,Month!CN$5,Raw!$E:$E,Month!$A51))))</f>
        <v>1143</v>
      </c>
      <c r="CO51" s="58">
        <f>IF($B51="","",IF($C51="Region",SUMIFS(Raw!$H:$H,Raw!$A:$A,$B$4,Raw!$G:$G,Month!CO$5,Raw!#REF!,Month!$A51),IF($C51="Provider",SUMIFS(Raw!$H:$H,Raw!$A:$A,$B$4,Raw!$G:$G,Month!CO$5,Raw!$C:$C,Month!$A51),SUMIFS(Raw!$H:$H,Raw!$A:$A,$B$4,Raw!$G:$G,Month!CO$5,Raw!$E:$E,Month!$A51))))</f>
        <v>438</v>
      </c>
      <c r="CP51" s="58">
        <f>IF($B51="","",IF($C51="Region",SUMIFS(Raw!$H:$H,Raw!$A:$A,$B$4,Raw!$G:$G,Month!CP$5,Raw!#REF!,Month!$A51),IF($C51="Provider",SUMIFS(Raw!$H:$H,Raw!$A:$A,$B$4,Raw!$G:$G,Month!CP$5,Raw!$C:$C,Month!$A51),SUMIFS(Raw!$H:$H,Raw!$A:$A,$B$4,Raw!$G:$G,Month!CP$5,Raw!$E:$E,Month!$A51))))</f>
        <v>435</v>
      </c>
      <c r="CQ51" s="58">
        <f>IF($B51="","",IF($C51="Region",SUMIFS(Raw!$H:$H,Raw!$A:$A,$B$4,Raw!$G:$G,Month!CQ$5,Raw!#REF!,Month!$A51),IF($C51="Provider",SUMIFS(Raw!$H:$H,Raw!$A:$A,$B$4,Raw!$G:$G,Month!CQ$5,Raw!$C:$C,Month!$A51),SUMIFS(Raw!$H:$H,Raw!$A:$A,$B$4,Raw!$G:$G,Month!CQ$5,Raw!$E:$E,Month!$A51))))</f>
        <v>118</v>
      </c>
      <c r="CR51" s="58">
        <f>IF($B51="","",IF($C51="Region",SUMIFS(Raw!$H:$H,Raw!$A:$A,$B$4,Raw!$G:$G,Month!CR$5,Raw!#REF!,Month!$A51),IF($C51="Provider",SUMIFS(Raw!$H:$H,Raw!$A:$A,$B$4,Raw!$G:$G,Month!CR$5,Raw!$C:$C,Month!$A51),SUMIFS(Raw!$H:$H,Raw!$A:$A,$B$4,Raw!$G:$G,Month!CR$5,Raw!$E:$E,Month!$A51))))</f>
        <v>118</v>
      </c>
      <c r="CS51" s="58">
        <f>IF($B51="","",IF($C51="Region",SUMIFS(Raw!$H:$H,Raw!$A:$A,$B$4,Raw!$G:$G,Month!CS$5,Raw!#REF!,Month!$A51),IF($C51="Provider",SUMIFS(Raw!$H:$H,Raw!$A:$A,$B$4,Raw!$G:$G,Month!CS$5,Raw!$C:$C,Month!$A51),SUMIFS(Raw!$H:$H,Raw!$A:$A,$B$4,Raw!$G:$G,Month!CS$5,Raw!$E:$E,Month!$A51))))</f>
        <v>1031</v>
      </c>
      <c r="CT51" s="58">
        <f>IF($B51="","",IF($C51="Region",SUMIFS(Raw!$H:$H,Raw!$A:$A,$B$4,Raw!$G:$G,Month!CT$5,Raw!#REF!,Month!$A51),IF($C51="Provider",SUMIFS(Raw!$H:$H,Raw!$A:$A,$B$4,Raw!$G:$G,Month!CT$5,Raw!$C:$C,Month!$A51),SUMIFS(Raw!$H:$H,Raw!$A:$A,$B$4,Raw!$G:$G,Month!CT$5,Raw!$E:$E,Month!$A51))))</f>
        <v>962</v>
      </c>
      <c r="CU51" s="58">
        <f>IF($B51="","",IF($C51="Region",SUMIFS(Raw!$H:$H,Raw!$A:$A,$B$4,Raw!$G:$G,Month!CU$5,Raw!#REF!,Month!$A51),IF($C51="Provider",SUMIFS(Raw!$H:$H,Raw!$A:$A,$B$4,Raw!$G:$G,Month!CU$5,Raw!$C:$C,Month!$A51),SUMIFS(Raw!$H:$H,Raw!$A:$A,$B$4,Raw!$G:$G,Month!CU$5,Raw!$E:$E,Month!$A51))))</f>
        <v>2637</v>
      </c>
      <c r="CV51" s="58">
        <f>IF($B51="","",IF($C51="Region",SUMIFS(Raw!$H:$H,Raw!$A:$A,$B$4,Raw!$G:$G,Month!CV$5,Raw!#REF!,Month!$A51),IF($C51="Provider",SUMIFS(Raw!$H:$H,Raw!$A:$A,$B$4,Raw!$G:$G,Month!CV$5,Raw!$C:$C,Month!$A51),SUMIFS(Raw!$H:$H,Raw!$A:$A,$B$4,Raw!$G:$G,Month!CV$5,Raw!$E:$E,Month!$A51))))</f>
        <v>2482</v>
      </c>
      <c r="CW51" s="58">
        <f>IF($B51="","",IF($C51="Region",SUMIFS(Raw!$H:$H,Raw!$A:$A,$B$4,Raw!$G:$G,Month!CW$5,Raw!#REF!,Month!$A51),IF($C51="Provider",SUMIFS(Raw!$H:$H,Raw!$A:$A,$B$4,Raw!$G:$G,Month!CW$5,Raw!$C:$C,Month!$A51),SUMIFS(Raw!$H:$H,Raw!$A:$A,$B$4,Raw!$G:$G,Month!CW$5,Raw!$E:$E,Month!$A51))))</f>
        <v>1397</v>
      </c>
      <c r="CX51" s="58">
        <f>IF($B51="","",IF($C51="Region",SUMIFS(Raw!$H:$H,Raw!$A:$A,$B$4,Raw!$G:$G,Month!CX$5,Raw!#REF!,Month!$A51),IF($C51="Provider",SUMIFS(Raw!$H:$H,Raw!$A:$A,$B$4,Raw!$G:$G,Month!CX$5,Raw!$C:$C,Month!$A51),SUMIFS(Raw!$H:$H,Raw!$A:$A,$B$4,Raw!$G:$G,Month!CX$5,Raw!$E:$E,Month!$A51))))</f>
        <v>1378</v>
      </c>
      <c r="CY51" s="58">
        <f>IF($B51="","",IF($C51="Region",SUMIFS(Raw!$H:$H,Raw!$A:$A,$B$4,Raw!$G:$G,Month!CY$5,Raw!#REF!,Month!$A51),IF($C51="Provider",SUMIFS(Raw!$H:$H,Raw!$A:$A,$B$4,Raw!$G:$G,Month!CY$5,Raw!$C:$C,Month!$A51),SUMIFS(Raw!$H:$H,Raw!$A:$A,$B$4,Raw!$G:$G,Month!CY$5,Raw!$E:$E,Month!$A51))))</f>
        <v>74</v>
      </c>
      <c r="CZ51" s="58">
        <f>IF($B51="","",IF($C51="Region",SUMIFS(Raw!$H:$H,Raw!$A:$A,$B$4,Raw!$G:$G,Month!CZ$5,Raw!#REF!,Month!$A51),IF($C51="Provider",SUMIFS(Raw!$H:$H,Raw!$A:$A,$B$4,Raw!$G:$G,Month!CZ$5,Raw!$C:$C,Month!$A51),SUMIFS(Raw!$H:$H,Raw!$A:$A,$B$4,Raw!$G:$G,Month!CZ$5,Raw!$E:$E,Month!$A51))))</f>
        <v>47</v>
      </c>
      <c r="DA51" s="58">
        <f>IF($B51="","",IF($C51="Region",SUMIFS(Raw!$H:$H,Raw!$A:$A,$B$4,Raw!$G:$G,Month!DA$5,Raw!#REF!,Month!$A51),IF($C51="Provider",SUMIFS(Raw!$H:$H,Raw!$A:$A,$B$4,Raw!$G:$G,Month!DA$5,Raw!$C:$C,Month!$A51),SUMIFS(Raw!$H:$H,Raw!$A:$A,$B$4,Raw!$G:$G,Month!DA$5,Raw!$E:$E,Month!$A51))))</f>
        <v>307</v>
      </c>
      <c r="DB51" s="58">
        <f>IF($B51="","",IF($C51="Region",SUMIFS(Raw!$H:$H,Raw!$A:$A,$B$4,Raw!$G:$G,Month!DB$5,Raw!#REF!,Month!$A51),IF($C51="Provider",SUMIFS(Raw!$H:$H,Raw!$A:$A,$B$4,Raw!$G:$G,Month!DB$5,Raw!$C:$C,Month!$A51),SUMIFS(Raw!$H:$H,Raw!$A:$A,$B$4,Raw!$G:$G,Month!DB$5,Raw!$E:$E,Month!$A51))))</f>
        <v>305</v>
      </c>
      <c r="DC51" s="58">
        <f>IF($B51="","",IF($C51="Region",SUMIFS(Raw!$H:$H,Raw!$A:$A,$B$4,Raw!$G:$G,Month!DC$5,Raw!#REF!,Month!$A51),IF($C51="Provider",SUMIFS(Raw!$H:$H,Raw!$A:$A,$B$4,Raw!$G:$G,Month!DC$5,Raw!$C:$C,Month!$A51),SUMIFS(Raw!$H:$H,Raw!$A:$A,$B$4,Raw!$G:$G,Month!DC$5,Raw!$E:$E,Month!$A51))))</f>
        <v>118</v>
      </c>
      <c r="DD51" s="58">
        <f>IF($B51="","",IF($C51="Region",SUMIFS(Raw!$H:$H,Raw!$A:$A,$B$4,Raw!$G:$G,Month!DD$5,Raw!#REF!,Month!$A51),IF($C51="Provider",SUMIFS(Raw!$H:$H,Raw!$A:$A,$B$4,Raw!$G:$G,Month!DD$5,Raw!$C:$C,Month!$A51),SUMIFS(Raw!$H:$H,Raw!$A:$A,$B$4,Raw!$G:$G,Month!DD$5,Raw!$E:$E,Month!$A51))))</f>
        <v>60</v>
      </c>
      <c r="DE51" s="58">
        <f>IF($B51="","",IF($C51="Region",SUMIFS(Raw!$H:$H,Raw!$A:$A,$B$4,Raw!$G:$G,Month!DE$5,Raw!#REF!,Month!$A51),IF($C51="Provider",SUMIFS(Raw!$H:$H,Raw!$A:$A,$B$4,Raw!$G:$G,Month!DE$5,Raw!$C:$C,Month!$A51),SUMIFS(Raw!$H:$H,Raw!$A:$A,$B$4,Raw!$G:$G,Month!DE$5,Raw!$E:$E,Month!$A51))))</f>
        <v>150</v>
      </c>
      <c r="DF51" s="58">
        <f>IF($B51="","",IF($C51="Region",SUMIFS(Raw!$H:$H,Raw!$A:$A,$B$4,Raw!$G:$G,Month!DF$5,Raw!#REF!,Month!$A51),IF($C51="Provider",SUMIFS(Raw!$H:$H,Raw!$A:$A,$B$4,Raw!$G:$G,Month!DF$5,Raw!$C:$C,Month!$A51),SUMIFS(Raw!$H:$H,Raw!$A:$A,$B$4,Raw!$G:$G,Month!DF$5,Raw!$E:$E,Month!$A51))))</f>
        <v>48</v>
      </c>
      <c r="DG51" s="58">
        <f>IF($B51="","",IF($C51="Region",SUMIFS(Raw!$H:$H,Raw!$A:$A,$B$4,Raw!$G:$G,Month!DG$5,Raw!#REF!,Month!$A51),IF($C51="Provider",SUMIFS(Raw!$H:$H,Raw!$A:$A,$B$4,Raw!$G:$G,Month!DG$5,Raw!$C:$C,Month!$A51),SUMIFS(Raw!$H:$H,Raw!$A:$A,$B$4,Raw!$G:$G,Month!DG$5,Raw!$E:$E,Month!$A51))))</f>
        <v>0</v>
      </c>
      <c r="DH51" s="58">
        <f>IF($B51="","",IF($C51="Region",SUMIFS(Raw!$H:$H,Raw!$A:$A,$B$4,Raw!$G:$G,Month!DH$5,Raw!#REF!,Month!$A51),IF($C51="Provider",SUMIFS(Raw!$H:$H,Raw!$A:$A,$B$4,Raw!$G:$G,Month!DH$5,Raw!$C:$C,Month!$A51),SUMIFS(Raw!$H:$H,Raw!$A:$A,$B$4,Raw!$G:$G,Month!DH$5,Raw!$E:$E,Month!$A51))))</f>
        <v>0</v>
      </c>
      <c r="DI51" s="58">
        <f>IF($B51="","",IF($C51="Region",SUMIFS(Raw!$H:$H,Raw!$A:$A,$B$4,Raw!$G:$G,Month!DI$5,Raw!#REF!,Month!$A51),IF($C51="Provider",SUMIFS(Raw!$H:$H,Raw!$A:$A,$B$4,Raw!$G:$G,Month!DI$5,Raw!$C:$C,Month!$A51),SUMIFS(Raw!$H:$H,Raw!$A:$A,$B$4,Raw!$G:$G,Month!DI$5,Raw!$E:$E,Month!$A51))))</f>
        <v>206</v>
      </c>
      <c r="DJ51" s="58">
        <f>IF($B51="","",IF($C51="Region",SUMIFS(Raw!$H:$H,Raw!$A:$A,$B$4,Raw!$G:$G,Month!DJ$5,Raw!#REF!,Month!$A51),IF($C51="Provider",SUMIFS(Raw!$H:$H,Raw!$A:$A,$B$4,Raw!$G:$G,Month!DJ$5,Raw!$C:$C,Month!$A51),SUMIFS(Raw!$H:$H,Raw!$A:$A,$B$4,Raw!$G:$G,Month!DJ$5,Raw!$E:$E,Month!$A51))))</f>
        <v>195</v>
      </c>
      <c r="DK51" s="58">
        <f>IF($B51="","",IF($C51="Region",SUMIFS(Raw!$H:$H,Raw!$A:$A,$B$4,Raw!$G:$G,Month!DK$5,Raw!#REF!,Month!$A51),IF($C51="Provider",SUMIFS(Raw!$H:$H,Raw!$A:$A,$B$4,Raw!$G:$G,Month!DK$5,Raw!$C:$C,Month!$A51),SUMIFS(Raw!$H:$H,Raw!$A:$A,$B$4,Raw!$G:$G,Month!DK$5,Raw!$E:$E,Month!$A51))))</f>
        <v>4</v>
      </c>
      <c r="DL51" s="58">
        <f>IF($B51="","",IF($C51="Region",SUMIFS(Raw!$H:$H,Raw!$A:$A,$B$4,Raw!$G:$G,Month!DL$5,Raw!#REF!,Month!$A51),IF($C51="Provider",SUMIFS(Raw!$H:$H,Raw!$A:$A,$B$4,Raw!$G:$G,Month!DL$5,Raw!$C:$C,Month!$A51),SUMIFS(Raw!$H:$H,Raw!$A:$A,$B$4,Raw!$G:$G,Month!DL$5,Raw!$E:$E,Month!$A51))))</f>
        <v>4</v>
      </c>
      <c r="DM51" s="58">
        <f>IF($B51="","",IF($C51="Region",SUMIFS(Raw!$H:$H,Raw!$A:$A,$B$4,Raw!$G:$G,Month!DM$5,Raw!#REF!,Month!$A51),IF($C51="Provider",SUMIFS(Raw!$H:$H,Raw!$A:$A,$B$4,Raw!$G:$G,Month!DM$5,Raw!$C:$C,Month!$A51),SUMIFS(Raw!$H:$H,Raw!$A:$A,$B$4,Raw!$G:$G,Month!DM$5,Raw!$E:$E,Month!$A51))))</f>
        <v>442</v>
      </c>
      <c r="DN51" s="58">
        <f>IF($B51="","",IF($C51="Region",SUMIFS(Raw!$H:$H,Raw!$A:$A,$B$4,Raw!$G:$G,Month!DN$5,Raw!#REF!,Month!$A51),IF($C51="Provider",SUMIFS(Raw!$H:$H,Raw!$A:$A,$B$4,Raw!$G:$G,Month!DN$5,Raw!$C:$C,Month!$A51),SUMIFS(Raw!$H:$H,Raw!$A:$A,$B$4,Raw!$G:$G,Month!DN$5,Raw!$E:$E,Month!$A51))))</f>
        <v>437</v>
      </c>
    </row>
    <row r="52" spans="1:118" ht="14.5" x14ac:dyDescent="0.25">
      <c r="A52" s="5" t="str">
        <f>IF(Refs!A46="","",Refs!A46)</f>
        <v>111AG7</v>
      </c>
      <c r="B52" s="23" t="str">
        <f>IF(Refs!B46="","",Refs!B46)</f>
        <v>Luton and Bedfordshire</v>
      </c>
      <c r="C52" s="13" t="str">
        <f>IF(Refs!D46="","",Refs!D46)</f>
        <v>Area</v>
      </c>
      <c r="D52" s="58">
        <f>IF($B52="","",IF($C52="Region",SUMIFS(Raw!$H:$H,Raw!$A:$A,$B$4,Raw!$G:$G,Month!D$5,Raw!#REF!,Month!$A52),IF($C52="Provider",SUMIFS(Raw!$H:$H,Raw!$A:$A,$B$4,Raw!$G:$G,Month!D$5,Raw!$C:$C,Month!$A52),SUMIFS(Raw!$H:$H,Raw!$A:$A,$B$4,Raw!$G:$G,Month!D$5,Raw!$E:$E,Month!$A52))))</f>
        <v>32425</v>
      </c>
      <c r="E52" s="58">
        <f>IF($B52="","",IF($C52="Region",SUMIFS(Raw!$H:$H,Raw!$A:$A,$B$4,Raw!$G:$G,Month!E$5,Raw!#REF!,Month!$A52),IF($C52="Provider",SUMIFS(Raw!$H:$H,Raw!$A:$A,$B$4,Raw!$G:$G,Month!E$5,Raw!$C:$C,Month!$A52),SUMIFS(Raw!$H:$H,Raw!$A:$A,$B$4,Raw!$G:$G,Month!E$5,Raw!$E:$E,Month!$A52))))</f>
        <v>32423</v>
      </c>
      <c r="F52" s="58">
        <f>IF($B52="","",IF($C52="Region",SUMIFS(Raw!$H:$H,Raw!$A:$A,$B$4,Raw!$G:$G,Month!F$5,Raw!#REF!,Month!$A52),IF($C52="Provider",SUMIFS(Raw!$H:$H,Raw!$A:$A,$B$4,Raw!$G:$G,Month!F$5,Raw!$C:$C,Month!$A52),SUMIFS(Raw!$H:$H,Raw!$A:$A,$B$4,Raw!$G:$G,Month!F$5,Raw!$E:$E,Month!$A52))))</f>
        <v>27470</v>
      </c>
      <c r="G52" s="58">
        <f>IF($B52="","",IF($C52="Region",SUMIFS(Raw!$H:$H,Raw!$A:$A,$B$4,Raw!$G:$G,Month!G$5,Raw!#REF!,Month!$A52),IF($C52="Provider",SUMIFS(Raw!$H:$H,Raw!$A:$A,$B$4,Raw!$G:$G,Month!G$5,Raw!$C:$C,Month!$A52),SUMIFS(Raw!$H:$H,Raw!$A:$A,$B$4,Raw!$G:$G,Month!G$5,Raw!$E:$E,Month!$A52))))</f>
        <v>0</v>
      </c>
      <c r="H52" s="58">
        <f>IF($B52="","",IF($C52="Region",SUMIFS(Raw!$H:$H,Raw!$A:$A,$B$4,Raw!$G:$G,Month!H$5,Raw!#REF!,Month!$A52),IF($C52="Provider",SUMIFS(Raw!$H:$H,Raw!$A:$A,$B$4,Raw!$G:$G,Month!H$5,Raw!$C:$C,Month!$A52),SUMIFS(Raw!$H:$H,Raw!$A:$A,$B$4,Raw!$G:$G,Month!H$5,Raw!$E:$E,Month!$A52))))</f>
        <v>587</v>
      </c>
      <c r="I52" s="58">
        <f>IF($B52="","",IF($C52="Region",SUMIFS(Raw!$H:$H,Raw!$A:$A,$B$4,Raw!$G:$G,Month!I$5,Raw!#REF!,Month!$A52),IF($C52="Provider",SUMIFS(Raw!$H:$H,Raw!$A:$A,$B$4,Raw!$G:$G,Month!I$5,Raw!$C:$C,Month!$A52),SUMIFS(Raw!$H:$H,Raw!$A:$A,$B$4,Raw!$G:$G,Month!I$5,Raw!$E:$E,Month!$A52))))</f>
        <v>0</v>
      </c>
      <c r="J52" s="58">
        <f>IF($B52="","",IF($C52="Region",SUMIFS(Raw!$H:$H,Raw!$A:$A,$B$4,Raw!$G:$G,Month!J$5,Raw!#REF!,Month!$A52),IF($C52="Provider",SUMIFS(Raw!$H:$H,Raw!$A:$A,$B$4,Raw!$G:$G,Month!J$5,Raw!$C:$C,Month!$A52),SUMIFS(Raw!$H:$H,Raw!$A:$A,$B$4,Raw!$G:$G,Month!J$5,Raw!$E:$E,Month!$A52))))</f>
        <v>14433</v>
      </c>
      <c r="K52" s="58">
        <f>IF($B52="","",IF($C52="Region",SUMIFS(Raw!$H:$H,Raw!$A:$A,$B$4,Raw!$G:$G,Month!K$5,Raw!#REF!,Month!$A52),IF($C52="Provider",SUMIFS(Raw!$H:$H,Raw!$A:$A,$B$4,Raw!$G:$G,Month!K$5,Raw!$C:$C,Month!$A52),SUMIFS(Raw!$H:$H,Raw!$A:$A,$B$4,Raw!$G:$G,Month!K$5,Raw!$E:$E,Month!$A52))))</f>
        <v>2674</v>
      </c>
      <c r="L52" s="58">
        <f>IF($B52="","",IF($C52="Region",SUMIFS(Raw!$H:$H,Raw!$A:$A,$B$4,Raw!$G:$G,Month!L$5,Raw!#REF!,Month!$A52),IF($C52="Provider",SUMIFS(Raw!$H:$H,Raw!$A:$A,$B$4,Raw!$G:$G,Month!L$5,Raw!$C:$C,Month!$A52),SUMIFS(Raw!$H:$H,Raw!$A:$A,$B$4,Raw!$G:$G,Month!L$5,Raw!$E:$E,Month!$A52))))</f>
        <v>289</v>
      </c>
      <c r="M52" s="58">
        <f>IF($B52="","",IF($C52="Region",SUMIFS(Raw!$H:$H,Raw!$A:$A,$B$4,Raw!$G:$G,Month!M$5,Raw!#REF!,Month!$A52),IF($C52="Provider",SUMIFS(Raw!$H:$H,Raw!$A:$A,$B$4,Raw!$G:$G,Month!M$5,Raw!$C:$C,Month!$A52),SUMIFS(Raw!$H:$H,Raw!$A:$A,$B$4,Raw!$G:$G,Month!M$5,Raw!$E:$E,Month!$A52))))</f>
        <v>241</v>
      </c>
      <c r="N52" s="58">
        <f>IF($B52="","",IF($C52="Region",SUMIFS(Raw!$H:$H,Raw!$A:$A,$B$4,Raw!$G:$G,Month!N$5,Raw!#REF!,Month!$A52),IF($C52="Provider",SUMIFS(Raw!$H:$H,Raw!$A:$A,$B$4,Raw!$G:$G,Month!N$5,Raw!$C:$C,Month!$A52),SUMIFS(Raw!$H:$H,Raw!$A:$A,$B$4,Raw!$G:$G,Month!N$5,Raw!$E:$E,Month!$A52))))</f>
        <v>2144</v>
      </c>
      <c r="O52" s="58">
        <f>IF($B52="","",IF($C52="Region",SUMIFS(Raw!$H:$H,Raw!$A:$A,$B$4,Raw!$G:$G,Month!O$5,Raw!#REF!,Month!$A52),IF($C52="Provider",SUMIFS(Raw!$H:$H,Raw!$A:$A,$B$4,Raw!$G:$G,Month!O$5,Raw!$C:$C,Month!$A52),SUMIFS(Raw!$H:$H,Raw!$A:$A,$B$4,Raw!$G:$G,Month!O$5,Raw!$E:$E,Month!$A52))))</f>
        <v>4629961</v>
      </c>
      <c r="P52" s="58">
        <f>IF($B52="","",IF($C52="Region",SUMIFS(Raw!$H:$H,Raw!$A:$A,$B$4,Raw!$G:$G,Month!P$5,Raw!#REF!,Month!$A52),IF($C52="Provider",SUMIFS(Raw!$H:$H,Raw!$A:$A,$B$4,Raw!$G:$G,Month!P$5,Raw!$C:$C,Month!$A52),SUMIFS(Raw!$H:$H,Raw!$A:$A,$B$4,Raw!$G:$G,Month!P$5,Raw!$E:$E,Month!$A52))))</f>
        <v>727</v>
      </c>
      <c r="Q52" s="58">
        <f>IF($B52="","",IF($C52="Region",SUMIFS(Raw!$H:$H,Raw!$A:$A,$B$4,Raw!$G:$G,Month!Q$5,Raw!#REF!,Month!$A52),IF($C52="Provider",SUMIFS(Raw!$H:$H,Raw!$A:$A,$B$4,Raw!$G:$G,Month!Q$5,Raw!$C:$C,Month!$A52),SUMIFS(Raw!$H:$H,Raw!$A:$A,$B$4,Raw!$G:$G,Month!Q$5,Raw!$E:$E,Month!$A52))))</f>
        <v>1020</v>
      </c>
      <c r="R52" s="58">
        <f>IF($B52="","",IF($C52="Region",SUMIFS(Raw!$H:$H,Raw!$A:$A,$B$4,Raw!$G:$G,Month!R$5,Raw!#REF!,Month!$A52),IF($C52="Provider",SUMIFS(Raw!$H:$H,Raw!$A:$A,$B$4,Raw!$G:$G,Month!R$5,Raw!$C:$C,Month!$A52),SUMIFS(Raw!$H:$H,Raw!$A:$A,$B$4,Raw!$G:$G,Month!R$5,Raw!$E:$E,Month!$A52))))</f>
        <v>629217</v>
      </c>
      <c r="S52" s="58">
        <f>IF($B52="","",IF($C52="Region",SUMIFS(Raw!$H:$H,Raw!$A:$A,$B$4,Raw!$G:$G,Month!S$5,Raw!#REF!,Month!$A52),IF($C52="Provider",SUMIFS(Raw!$H:$H,Raw!$A:$A,$B$4,Raw!$G:$G,Month!S$5,Raw!$C:$C,Month!$A52),SUMIFS(Raw!$H:$H,Raw!$A:$A,$B$4,Raw!$G:$G,Month!S$5,Raw!$E:$E,Month!$A52))))</f>
        <v>13821</v>
      </c>
      <c r="T52" s="58">
        <f>IF($B52="","",IF($C52="Region",SUMIFS(Raw!$H:$H,Raw!$A:$A,$B$4,Raw!$G:$G,Month!T$5,Raw!#REF!,Month!$A52),IF($C52="Provider",SUMIFS(Raw!$H:$H,Raw!$A:$A,$B$4,Raw!$G:$G,Month!T$5,Raw!$C:$C,Month!$A52),SUMIFS(Raw!$H:$H,Raw!$A:$A,$B$4,Raw!$G:$G,Month!T$5,Raw!$E:$E,Month!$A52))))</f>
        <v>58334124</v>
      </c>
      <c r="U52" s="58">
        <f>IF($B52="","",IF($C52="Region",SUMIFS(Raw!$H:$H,Raw!$A:$A,$B$4,Raw!$G:$G,Month!U$5,Raw!#REF!,Month!$A52),IF($C52="Provider",SUMIFS(Raw!$H:$H,Raw!$A:$A,$B$4,Raw!$G:$G,Month!U$5,Raw!$C:$C,Month!$A52),SUMIFS(Raw!$H:$H,Raw!$A:$A,$B$4,Raw!$G:$G,Month!U$5,Raw!$E:$E,Month!$A52))))</f>
        <v>23320</v>
      </c>
      <c r="V52" s="58">
        <f>IF($B52="","",IF($C52="Region",SUMIFS(Raw!$H:$H,Raw!$A:$A,$B$4,Raw!$G:$G,Month!V$5,Raw!#REF!,Month!$A52),IF($C52="Provider",SUMIFS(Raw!$H:$H,Raw!$A:$A,$B$4,Raw!$G:$G,Month!V$5,Raw!$C:$C,Month!$A52),SUMIFS(Raw!$H:$H,Raw!$A:$A,$B$4,Raw!$G:$G,Month!V$5,Raw!$E:$E,Month!$A52))))</f>
        <v>351</v>
      </c>
      <c r="W52" s="58">
        <f>IF($B52="","",IF($C52="Region",SUMIFS(Raw!$H:$H,Raw!$A:$A,$B$4,Raw!$G:$G,Month!W$5,Raw!#REF!,Month!$A52),IF($C52="Provider",SUMIFS(Raw!$H:$H,Raw!$A:$A,$B$4,Raw!$G:$G,Month!W$5,Raw!$C:$C,Month!$A52),SUMIFS(Raw!$H:$H,Raw!$A:$A,$B$4,Raw!$G:$G,Month!W$5,Raw!$E:$E,Month!$A52))))</f>
        <v>9375</v>
      </c>
      <c r="X52" s="58">
        <f>IF($B52="","",IF($C52="Region",SUMIFS(Raw!$H:$H,Raw!$A:$A,$B$4,Raw!$G:$G,Month!X$5,Raw!#REF!,Month!$A52),IF($C52="Provider",SUMIFS(Raw!$H:$H,Raw!$A:$A,$B$4,Raw!$G:$G,Month!X$5,Raw!$C:$C,Month!$A52),SUMIFS(Raw!$H:$H,Raw!$A:$A,$B$4,Raw!$G:$G,Month!X$5,Raw!$E:$E,Month!$A52))))</f>
        <v>5436</v>
      </c>
      <c r="Y52" s="58">
        <f>IF($B52="","",IF($C52="Region",SUMIFS(Raw!$H:$H,Raw!$A:$A,$B$4,Raw!$G:$G,Month!Y$5,Raw!#REF!,Month!$A52),IF($C52="Provider",SUMIFS(Raw!$H:$H,Raw!$A:$A,$B$4,Raw!$G:$G,Month!Y$5,Raw!$C:$C,Month!$A52),SUMIFS(Raw!$H:$H,Raw!$A:$A,$B$4,Raw!$G:$G,Month!Y$5,Raw!$E:$E,Month!$A52))))</f>
        <v>8158</v>
      </c>
      <c r="Z52" s="58">
        <f>IF($B52="","",IF($C52="Region",SUMIFS(Raw!$H:$H,Raw!$A:$A,$B$4,Raw!$G:$G,Month!Z$5,Raw!#REF!,Month!$A52),IF($C52="Provider",SUMIFS(Raw!$H:$H,Raw!$A:$A,$B$4,Raw!$G:$G,Month!Z$5,Raw!$C:$C,Month!$A52),SUMIFS(Raw!$H:$H,Raw!$A:$A,$B$4,Raw!$G:$G,Month!Z$5,Raw!$E:$E,Month!$A52))))</f>
        <v>0</v>
      </c>
      <c r="AA52" s="58">
        <f>IF($B52="","",IF($C52="Region",SUMIFS(Raw!$H:$H,Raw!$A:$A,$B$4,Raw!$G:$G,Month!AA$5,Raw!#REF!,Month!$A52),IF($C52="Provider",SUMIFS(Raw!$H:$H,Raw!$A:$A,$B$4,Raw!$G:$G,Month!AA$5,Raw!$C:$C,Month!$A52),SUMIFS(Raw!$H:$H,Raw!$A:$A,$B$4,Raw!$G:$G,Month!AA$5,Raw!$E:$E,Month!$A52))))</f>
        <v>13594</v>
      </c>
      <c r="AB52" s="58">
        <f>IF($B52="","",IF($C52="Region",SUMIFS(Raw!$H:$H,Raw!$A:$A,$B$4,Raw!$G:$G,Month!AB$5,Raw!#REF!,Month!$A52),IF($C52="Provider",SUMIFS(Raw!$H:$H,Raw!$A:$A,$B$4,Raw!$G:$G,Month!AB$5,Raw!$C:$C,Month!$A52),SUMIFS(Raw!$H:$H,Raw!$A:$A,$B$4,Raw!$G:$G,Month!AB$5,Raw!$E:$E,Month!$A52))))</f>
        <v>7417</v>
      </c>
      <c r="AC52" s="58">
        <f>IF($B52="","",IF($C52="Region",SUMIFS(Raw!$H:$H,Raw!$A:$A,$B$4,Raw!$G:$G,Month!AC$5,Raw!#REF!,Month!$A52),IF($C52="Provider",SUMIFS(Raw!$H:$H,Raw!$A:$A,$B$4,Raw!$G:$G,Month!AC$5,Raw!$C:$C,Month!$A52),SUMIFS(Raw!$H:$H,Raw!$A:$A,$B$4,Raw!$G:$G,Month!AC$5,Raw!$E:$E,Month!$A52))))</f>
        <v>1143</v>
      </c>
      <c r="AD52" s="58">
        <f>IF($B52="","",IF($C52="Region",SUMIFS(Raw!$H:$H,Raw!$A:$A,$B$4,Raw!$G:$G,Month!AD$5,Raw!#REF!,Month!$A52),IF($C52="Provider",SUMIFS(Raw!$H:$H,Raw!$A:$A,$B$4,Raw!$G:$G,Month!AD$5,Raw!$C:$C,Month!$A52),SUMIFS(Raw!$H:$H,Raw!$A:$A,$B$4,Raw!$G:$G,Month!AD$5,Raw!$E:$E,Month!$A52))))</f>
        <v>0</v>
      </c>
      <c r="AE52" s="58">
        <f>IF($B52="","",IF($C52="Region",SUMIFS(Raw!$H:$H,Raw!$A:$A,$B$4,Raw!$G:$G,Month!AE$5,Raw!#REF!,Month!$A52),IF($C52="Provider",SUMIFS(Raw!$H:$H,Raw!$A:$A,$B$4,Raw!$G:$G,Month!AE$5,Raw!$C:$C,Month!$A52),SUMIFS(Raw!$H:$H,Raw!$A:$A,$B$4,Raw!$G:$G,Month!AE$5,Raw!$E:$E,Month!$A52))))</f>
        <v>0</v>
      </c>
      <c r="AF52" s="58">
        <f>IF($B52="","",IF($C52="Region",SUMIFS(Raw!$H:$H,Raw!$A:$A,$B$4,Raw!$G:$G,Month!AF$5,Raw!#REF!,Month!$A52),IF($C52="Provider",SUMIFS(Raw!$H:$H,Raw!$A:$A,$B$4,Raw!$G:$G,Month!AF$5,Raw!$C:$C,Month!$A52),SUMIFS(Raw!$H:$H,Raw!$A:$A,$B$4,Raw!$G:$G,Month!AF$5,Raw!$E:$E,Month!$A52))))</f>
        <v>0</v>
      </c>
      <c r="AG52" s="58">
        <f>IF($B52="","",IF($C52="Region",SUMIFS(Raw!$H:$H,Raw!$A:$A,$B$4,Raw!$G:$G,Month!AG$5,Raw!#REF!,Month!$A52),IF($C52="Provider",SUMIFS(Raw!$H:$H,Raw!$A:$A,$B$4,Raw!$G:$G,Month!AG$5,Raw!$C:$C,Month!$A52),SUMIFS(Raw!$H:$H,Raw!$A:$A,$B$4,Raw!$G:$G,Month!AG$5,Raw!$E:$E,Month!$A52))))</f>
        <v>665</v>
      </c>
      <c r="AH52" s="58">
        <f>IF($B52="","",IF($C52="Region",SUMIFS(Raw!$H:$H,Raw!$A:$A,$B$4,Raw!$G:$G,Month!AH$5,Raw!#REF!,Month!$A52),IF($C52="Provider",SUMIFS(Raw!$H:$H,Raw!$A:$A,$B$4,Raw!$G:$G,Month!AH$5,Raw!$C:$C,Month!$A52),SUMIFS(Raw!$H:$H,Raw!$A:$A,$B$4,Raw!$G:$G,Month!AH$5,Raw!$E:$E,Month!$A52))))</f>
        <v>308</v>
      </c>
      <c r="AI52" s="58">
        <f>IF($B52="","",IF($C52="Region",SUMIFS(Raw!$H:$H,Raw!$A:$A,$B$4,Raw!$G:$G,Month!AI$5,Raw!#REF!,Month!$A52),IF($C52="Provider",SUMIFS(Raw!$H:$H,Raw!$A:$A,$B$4,Raw!$G:$G,Month!AI$5,Raw!$C:$C,Month!$A52),SUMIFS(Raw!$H:$H,Raw!$A:$A,$B$4,Raw!$G:$G,Month!AI$5,Raw!$E:$E,Month!$A52))))</f>
        <v>4061</v>
      </c>
      <c r="AJ52" s="58">
        <f>IF($B52="","",IF($C52="Region",SUMIFS(Raw!$H:$H,Raw!$A:$A,$B$4,Raw!$G:$G,Month!AJ$5,Raw!#REF!,Month!$A52),IF($C52="Provider",SUMIFS(Raw!$H:$H,Raw!$A:$A,$B$4,Raw!$G:$G,Month!AJ$5,Raw!$C:$C,Month!$A52),SUMIFS(Raw!$H:$H,Raw!$A:$A,$B$4,Raw!$G:$G,Month!AJ$5,Raw!$E:$E,Month!$A52))))</f>
        <v>500</v>
      </c>
      <c r="AK52" s="58">
        <f>IF($B52="","",IF($C52="Region",SUMIFS(Raw!$H:$H,Raw!$A:$A,$B$4,Raw!$G:$G,Month!AK$5,Raw!#REF!,Month!$A52),IF($C52="Provider",SUMIFS(Raw!$H:$H,Raw!$A:$A,$B$4,Raw!$G:$G,Month!AK$5,Raw!$C:$C,Month!$A52),SUMIFS(Raw!$H:$H,Raw!$A:$A,$B$4,Raw!$G:$G,Month!AK$5,Raw!$E:$E,Month!$A52))))</f>
        <v>334</v>
      </c>
      <c r="AL52" s="58">
        <f>IF($B52="","",IF($C52="Region",SUMIFS(Raw!$H:$H,Raw!$A:$A,$B$4,Raw!$G:$G,Month!AL$5,Raw!#REF!,Month!$A52),IF($C52="Provider",SUMIFS(Raw!$H:$H,Raw!$A:$A,$B$4,Raw!$G:$G,Month!AL$5,Raw!$C:$C,Month!$A52),SUMIFS(Raw!$H:$H,Raw!$A:$A,$B$4,Raw!$G:$G,Month!AL$5,Raw!$E:$E,Month!$A52))))</f>
        <v>0</v>
      </c>
      <c r="AM52" s="58">
        <f>IF($B52="","",IF($C52="Region",SUMIFS(Raw!$H:$H,Raw!$A:$A,$B$4,Raw!$G:$G,Month!AM$5,Raw!#REF!,Month!$A52),IF($C52="Provider",SUMIFS(Raw!$H:$H,Raw!$A:$A,$B$4,Raw!$G:$G,Month!AM$5,Raw!$C:$C,Month!$A52),SUMIFS(Raw!$H:$H,Raw!$A:$A,$B$4,Raw!$G:$G,Month!AM$5,Raw!$E:$E,Month!$A52))))</f>
        <v>6183</v>
      </c>
      <c r="AN52" s="58">
        <f>IF($B52="","",IF($C52="Region",SUMIFS(Raw!$H:$H,Raw!$A:$A,$B$4,Raw!$G:$G,Month!AN$5,Raw!#REF!,Month!$A52),IF($C52="Provider",SUMIFS(Raw!$H:$H,Raw!$A:$A,$B$4,Raw!$G:$G,Month!AN$5,Raw!$C:$C,Month!$A52),SUMIFS(Raw!$H:$H,Raw!$A:$A,$B$4,Raw!$G:$G,Month!AN$5,Raw!$E:$E,Month!$A52))))</f>
        <v>2110</v>
      </c>
      <c r="AO52" s="58">
        <f>IF($B52="","",IF($C52="Region",SUMIFS(Raw!$H:$H,Raw!$A:$A,$B$4,Raw!$G:$G,Month!AO$5,Raw!#REF!,Month!$A52),IF($C52="Provider",SUMIFS(Raw!$H:$H,Raw!$A:$A,$B$4,Raw!$G:$G,Month!AO$5,Raw!$C:$C,Month!$A52),SUMIFS(Raw!$H:$H,Raw!$A:$A,$B$4,Raw!$G:$G,Month!AO$5,Raw!$E:$E,Month!$A52))))</f>
        <v>1292</v>
      </c>
      <c r="AP52" s="58">
        <f>IF($B52="","",IF($C52="Region",SUMIFS(Raw!$H:$H,Raw!$A:$A,$B$4,Raw!$G:$G,Month!AP$5,Raw!#REF!,Month!$A52),IF($C52="Provider",SUMIFS(Raw!$H:$H,Raw!$A:$A,$B$4,Raw!$G:$G,Month!AP$5,Raw!$C:$C,Month!$A52),SUMIFS(Raw!$H:$H,Raw!$A:$A,$B$4,Raw!$G:$G,Month!AP$5,Raw!$E:$E,Month!$A52))))</f>
        <v>1086</v>
      </c>
      <c r="AQ52" s="58">
        <f>IF($B52="","",IF($C52="Region",SUMIFS(Raw!$H:$H,Raw!$A:$A,$B$4,Raw!$G:$G,Month!AQ$5,Raw!#REF!,Month!$A52),IF($C52="Provider",SUMIFS(Raw!$H:$H,Raw!$A:$A,$B$4,Raw!$G:$G,Month!AQ$5,Raw!$C:$C,Month!$A52),SUMIFS(Raw!$H:$H,Raw!$A:$A,$B$4,Raw!$G:$G,Month!AQ$5,Raw!$E:$E,Month!$A52))))</f>
        <v>4648</v>
      </c>
      <c r="AR52" s="58">
        <f>IF($B52="","",IF($C52="Region",SUMIFS(Raw!$H:$H,Raw!$A:$A,$B$4,Raw!$G:$G,Month!AR$5,Raw!#REF!,Month!$A52),IF($C52="Provider",SUMIFS(Raw!$H:$H,Raw!$A:$A,$B$4,Raw!$G:$G,Month!AR$5,Raw!$C:$C,Month!$A52),SUMIFS(Raw!$H:$H,Raw!$A:$A,$B$4,Raw!$G:$G,Month!AR$5,Raw!$E:$E,Month!$A52))))</f>
        <v>3834</v>
      </c>
      <c r="AS52" s="58">
        <f>IF($B52="","",IF($C52="Region",SUMIFS(Raw!$H:$H,Raw!$A:$A,$B$4,Raw!$G:$G,Month!AS$5,Raw!#REF!,Month!$A52),IF($C52="Provider",SUMIFS(Raw!$H:$H,Raw!$A:$A,$B$4,Raw!$G:$G,Month!AS$5,Raw!$C:$C,Month!$A52),SUMIFS(Raw!$H:$H,Raw!$A:$A,$B$4,Raw!$G:$G,Month!AS$5,Raw!$E:$E,Month!$A52))))</f>
        <v>32</v>
      </c>
      <c r="AT52" s="58">
        <f>IF($B52="","",IF($C52="Region",SUMIFS(Raw!$H:$H,Raw!$A:$A,$B$4,Raw!$G:$G,Month!AT$5,Raw!#REF!,Month!$A52),IF($C52="Provider",SUMIFS(Raw!$H:$H,Raw!$A:$A,$B$4,Raw!$G:$G,Month!AT$5,Raw!$C:$C,Month!$A52),SUMIFS(Raw!$H:$H,Raw!$A:$A,$B$4,Raw!$G:$G,Month!AT$5,Raw!$E:$E,Month!$A52))))</f>
        <v>23320</v>
      </c>
      <c r="AU52" s="58">
        <f>IF($B52="","",IF($C52="Region",SUMIFS(Raw!$H:$H,Raw!$A:$A,$B$4,Raw!$G:$G,Month!AU$5,Raw!#REF!,Month!$A52),IF($C52="Provider",SUMIFS(Raw!$H:$H,Raw!$A:$A,$B$4,Raw!$G:$G,Month!AU$5,Raw!$C:$C,Month!$A52),SUMIFS(Raw!$H:$H,Raw!$A:$A,$B$4,Raw!$G:$G,Month!AU$5,Raw!$E:$E,Month!$A52))))</f>
        <v>2031</v>
      </c>
      <c r="AV52" s="58">
        <f>IF($B52="","",IF($C52="Region",SUMIFS(Raw!$H:$H,Raw!$A:$A,$B$4,Raw!$G:$G,Month!AV$5,Raw!#REF!,Month!$A52),IF($C52="Provider",SUMIFS(Raw!$H:$H,Raw!$A:$A,$B$4,Raw!$G:$G,Month!AV$5,Raw!$C:$C,Month!$A52),SUMIFS(Raw!$H:$H,Raw!$A:$A,$B$4,Raw!$G:$G,Month!AV$5,Raw!$E:$E,Month!$A52))))</f>
        <v>2269</v>
      </c>
      <c r="AW52" s="58">
        <f>IF($B52="","",IF($C52="Region",SUMIFS(Raw!$H:$H,Raw!$A:$A,$B$4,Raw!$G:$G,Month!AW$5,Raw!#REF!,Month!$A52),IF($C52="Provider",SUMIFS(Raw!$H:$H,Raw!$A:$A,$B$4,Raw!$G:$G,Month!AW$5,Raw!$C:$C,Month!$A52),SUMIFS(Raw!$H:$H,Raw!$A:$A,$B$4,Raw!$G:$G,Month!AW$5,Raw!$E:$E,Month!$A52))))</f>
        <v>144</v>
      </c>
      <c r="AX52" s="58">
        <f>IF($B52="","",IF($C52="Region",SUMIFS(Raw!$H:$H,Raw!$A:$A,$B$4,Raw!$G:$G,Month!AX$5,Raw!#REF!,Month!$A52),IF($C52="Provider",SUMIFS(Raw!$H:$H,Raw!$A:$A,$B$4,Raw!$G:$G,Month!AX$5,Raw!$C:$C,Month!$A52),SUMIFS(Raw!$H:$H,Raw!$A:$A,$B$4,Raw!$G:$G,Month!AX$5,Raw!$E:$E,Month!$A52))))</f>
        <v>1</v>
      </c>
      <c r="AY52" s="58">
        <f>IF($B52="","",IF($C52="Region",SUMIFS(Raw!$H:$H,Raw!$A:$A,$B$4,Raw!$G:$G,Month!AY$5,Raw!#REF!,Month!$A52),IF($C52="Provider",SUMIFS(Raw!$H:$H,Raw!$A:$A,$B$4,Raw!$G:$G,Month!AY$5,Raw!$C:$C,Month!$A52),SUMIFS(Raw!$H:$H,Raw!$A:$A,$B$4,Raw!$G:$G,Month!AY$5,Raw!$E:$E,Month!$A52))))</f>
        <v>8368</v>
      </c>
      <c r="AZ52" s="58">
        <f>IF($B52="","",IF($C52="Region",SUMIFS(Raw!$H:$H,Raw!$A:$A,$B$4,Raw!$G:$G,Month!AZ$5,Raw!#REF!,Month!$A52),IF($C52="Provider",SUMIFS(Raw!$H:$H,Raw!$A:$A,$B$4,Raw!$G:$G,Month!AZ$5,Raw!$C:$C,Month!$A52),SUMIFS(Raw!$H:$H,Raw!$A:$A,$B$4,Raw!$G:$G,Month!AZ$5,Raw!$E:$E,Month!$A52))))</f>
        <v>2884</v>
      </c>
      <c r="BA52" s="58">
        <f>IF($B52="","",IF($C52="Region",SUMIFS(Raw!$H:$H,Raw!$A:$A,$B$4,Raw!$G:$G,Month!BA$5,Raw!#REF!,Month!$A52),IF($C52="Provider",SUMIFS(Raw!$H:$H,Raw!$A:$A,$B$4,Raw!$G:$G,Month!BA$5,Raw!$C:$C,Month!$A52),SUMIFS(Raw!$H:$H,Raw!$A:$A,$B$4,Raw!$G:$G,Month!BA$5,Raw!$E:$E,Month!$A52))))</f>
        <v>1657</v>
      </c>
      <c r="BB52" s="58">
        <f>IF($B52="","",IF($C52="Region",SUMIFS(Raw!$H:$H,Raw!$A:$A,$B$4,Raw!$G:$G,Month!BB$5,Raw!#REF!,Month!$A52),IF($C52="Provider",SUMIFS(Raw!$H:$H,Raw!$A:$A,$B$4,Raw!$G:$G,Month!BB$5,Raw!$C:$C,Month!$A52),SUMIFS(Raw!$H:$H,Raw!$A:$A,$B$4,Raw!$G:$G,Month!BB$5,Raw!$E:$E,Month!$A52))))</f>
        <v>310</v>
      </c>
      <c r="BC52" s="58">
        <f>IF($B52="","",IF($C52="Region",SUMIFS(Raw!$H:$H,Raw!$A:$A,$B$4,Raw!$G:$G,Month!BC$5,Raw!#REF!,Month!$A52),IF($C52="Provider",SUMIFS(Raw!$H:$H,Raw!$A:$A,$B$4,Raw!$G:$G,Month!BC$5,Raw!$C:$C,Month!$A52),SUMIFS(Raw!$H:$H,Raw!$A:$A,$B$4,Raw!$G:$G,Month!BC$5,Raw!$E:$E,Month!$A52))))</f>
        <v>1217</v>
      </c>
      <c r="BD52" s="58">
        <f>IF($B52="","",IF($C52="Region",SUMIFS(Raw!$H:$H,Raw!$A:$A,$B$4,Raw!$G:$G,Month!BD$5,Raw!#REF!,Month!$A52),IF($C52="Provider",SUMIFS(Raw!$H:$H,Raw!$A:$A,$B$4,Raw!$G:$G,Month!BD$5,Raw!$C:$C,Month!$A52),SUMIFS(Raw!$H:$H,Raw!$A:$A,$B$4,Raw!$G:$G,Month!BD$5,Raw!$E:$E,Month!$A52))))</f>
        <v>99</v>
      </c>
      <c r="BE52" s="58">
        <f>IF($B52="","",IF($C52="Region",SUMIFS(Raw!$H:$H,Raw!$A:$A,$B$4,Raw!$G:$G,Month!BE$5,Raw!#REF!,Month!$A52),IF($C52="Provider",SUMIFS(Raw!$H:$H,Raw!$A:$A,$B$4,Raw!$G:$G,Month!BE$5,Raw!$C:$C,Month!$A52),SUMIFS(Raw!$H:$H,Raw!$A:$A,$B$4,Raw!$G:$G,Month!BE$5,Raw!$E:$E,Month!$A52))))</f>
        <v>957</v>
      </c>
      <c r="BF52" s="58">
        <f>IF($B52="","",IF($C52="Region",SUMIFS(Raw!$H:$H,Raw!$A:$A,$B$4,Raw!$G:$G,Month!BF$5,Raw!#REF!,Month!$A52),IF($C52="Provider",SUMIFS(Raw!$H:$H,Raw!$A:$A,$B$4,Raw!$G:$G,Month!BF$5,Raw!$C:$C,Month!$A52),SUMIFS(Raw!$H:$H,Raw!$A:$A,$B$4,Raw!$G:$G,Month!BF$5,Raw!$E:$E,Month!$A52))))</f>
        <v>41</v>
      </c>
      <c r="BG52" s="58">
        <f>IF($B52="","",IF($C52="Region",SUMIFS(Raw!$H:$H,Raw!$A:$A,$B$4,Raw!$G:$G,Month!BG$5,Raw!#REF!,Month!$A52),IF($C52="Provider",SUMIFS(Raw!$H:$H,Raw!$A:$A,$B$4,Raw!$G:$G,Month!BG$5,Raw!$C:$C,Month!$A52),SUMIFS(Raw!$H:$H,Raw!$A:$A,$B$4,Raw!$G:$G,Month!BG$5,Raw!$E:$E,Month!$A52))))</f>
        <v>2515</v>
      </c>
      <c r="BH52" s="58">
        <f>IF($B52="","",IF($C52="Region",SUMIFS(Raw!$H:$H,Raw!$A:$A,$B$4,Raw!$G:$G,Month!BH$5,Raw!#REF!,Month!$A52),IF($C52="Provider",SUMIFS(Raw!$H:$H,Raw!$A:$A,$B$4,Raw!$G:$G,Month!BH$5,Raw!$C:$C,Month!$A52),SUMIFS(Raw!$H:$H,Raw!$A:$A,$B$4,Raw!$G:$G,Month!BH$5,Raw!$E:$E,Month!$A52))))</f>
        <v>1460</v>
      </c>
      <c r="BI52" s="58">
        <f>IF($B52="","",IF($C52="Region",SUMIFS(Raw!$H:$H,Raw!$A:$A,$B$4,Raw!$G:$G,Month!BI$5,Raw!#REF!,Month!$A52),IF($C52="Provider",SUMIFS(Raw!$H:$H,Raw!$A:$A,$B$4,Raw!$G:$G,Month!BI$5,Raw!$C:$C,Month!$A52),SUMIFS(Raw!$H:$H,Raw!$A:$A,$B$4,Raw!$G:$G,Month!BI$5,Raw!$E:$E,Month!$A52))))</f>
        <v>971</v>
      </c>
      <c r="BJ52" s="58">
        <f>IF($B52="","",IF($C52="Region",SUMIFS(Raw!$H:$H,Raw!$A:$A,$B$4,Raw!$G:$G,Month!BJ$5,Raw!#REF!,Month!$A52),IF($C52="Provider",SUMIFS(Raw!$H:$H,Raw!$A:$A,$B$4,Raw!$G:$G,Month!BJ$5,Raw!$C:$C,Month!$A52),SUMIFS(Raw!$H:$H,Raw!$A:$A,$B$4,Raw!$G:$G,Month!BJ$5,Raw!$E:$E,Month!$A52))))</f>
        <v>2603</v>
      </c>
      <c r="BK52" s="58">
        <f>IF($B52="","",IF($C52="Region",SUMIFS(Raw!$H:$H,Raw!$A:$A,$B$4,Raw!$G:$G,Month!BK$5,Raw!#REF!,Month!$A52),IF($C52="Provider",SUMIFS(Raw!$H:$H,Raw!$A:$A,$B$4,Raw!$G:$G,Month!BK$5,Raw!$C:$C,Month!$A52),SUMIFS(Raw!$H:$H,Raw!$A:$A,$B$4,Raw!$G:$G,Month!BK$5,Raw!$E:$E,Month!$A52))))</f>
        <v>2352</v>
      </c>
      <c r="BL52" s="58">
        <f>IF($B52="","",IF($C52="Region",SUMIFS(Raw!$H:$H,Raw!$A:$A,$B$4,Raw!$G:$G,Month!BL$5,Raw!#REF!,Month!$A52),IF($C52="Provider",SUMIFS(Raw!$H:$H,Raw!$A:$A,$B$4,Raw!$G:$G,Month!BL$5,Raw!$C:$C,Month!$A52),SUMIFS(Raw!$H:$H,Raw!$A:$A,$B$4,Raw!$G:$G,Month!BL$5,Raw!$E:$E,Month!$A52))))</f>
        <v>1089</v>
      </c>
      <c r="BM52" s="58">
        <f>IF($B52="","",IF($C52="Region",SUMIFS(Raw!$H:$H,Raw!$A:$A,$B$4,Raw!$G:$G,Month!BM$5,Raw!#REF!,Month!$A52),IF($C52="Provider",SUMIFS(Raw!$H:$H,Raw!$A:$A,$B$4,Raw!$G:$G,Month!BM$5,Raw!$C:$C,Month!$A52),SUMIFS(Raw!$H:$H,Raw!$A:$A,$B$4,Raw!$G:$G,Month!BM$5,Raw!$E:$E,Month!$A52))))</f>
        <v>597</v>
      </c>
      <c r="BN52" s="58">
        <f>IF($B52="","",IF($C52="Region",SUMIFS(Raw!$H:$H,Raw!$A:$A,$B$4,Raw!$G:$G,Month!BN$5,Raw!#REF!,Month!$A52),IF($C52="Provider",SUMIFS(Raw!$H:$H,Raw!$A:$A,$B$4,Raw!$G:$G,Month!BN$5,Raw!$C:$C,Month!$A52),SUMIFS(Raw!$H:$H,Raw!$A:$A,$B$4,Raw!$G:$G,Month!BN$5,Raw!$E:$E,Month!$A52))))</f>
        <v>0</v>
      </c>
      <c r="BO52" s="58">
        <f>IF($B52="","",IF($C52="Region",SUMIFS(Raw!$H:$H,Raw!$A:$A,$B$4,Raw!$G:$G,Month!BO$5,Raw!#REF!,Month!$A52),IF($C52="Provider",SUMIFS(Raw!$H:$H,Raw!$A:$A,$B$4,Raw!$G:$G,Month!BO$5,Raw!$C:$C,Month!$A52),SUMIFS(Raw!$H:$H,Raw!$A:$A,$B$4,Raw!$G:$G,Month!BO$5,Raw!$E:$E,Month!$A52))))</f>
        <v>2146</v>
      </c>
      <c r="BP52" s="58">
        <f>IF($B52="","",IF($C52="Region",SUMIFS(Raw!$H:$H,Raw!$A:$A,$B$4,Raw!$G:$G,Month!BP$5,Raw!#REF!,Month!$A52),IF($C52="Provider",SUMIFS(Raw!$H:$H,Raw!$A:$A,$B$4,Raw!$G:$G,Month!BP$5,Raw!$C:$C,Month!$A52),SUMIFS(Raw!$H:$H,Raw!$A:$A,$B$4,Raw!$G:$G,Month!BP$5,Raw!$E:$E,Month!$A52))))</f>
        <v>6256752</v>
      </c>
      <c r="BQ52" s="58">
        <f>IF($B52="","",IF($C52="Region",SUMIFS(Raw!$H:$H,Raw!$A:$A,$B$4,Raw!$G:$G,Month!BQ$5,Raw!#REF!,Month!$A52),IF($C52="Provider",SUMIFS(Raw!$H:$H,Raw!$A:$A,$B$4,Raw!$G:$G,Month!BQ$5,Raw!$C:$C,Month!$A52),SUMIFS(Raw!$H:$H,Raw!$A:$A,$B$4,Raw!$G:$G,Month!BQ$5,Raw!$E:$E,Month!$A52))))</f>
        <v>2348</v>
      </c>
      <c r="BR52" s="58">
        <f>IF($B52="","",IF($C52="Region",SUMIFS(Raw!$H:$H,Raw!$A:$A,$B$4,Raw!$G:$G,Month!BR$5,Raw!#REF!,Month!$A52),IF($C52="Provider",SUMIFS(Raw!$H:$H,Raw!$A:$A,$B$4,Raw!$G:$G,Month!BR$5,Raw!$C:$C,Month!$A52),SUMIFS(Raw!$H:$H,Raw!$A:$A,$B$4,Raw!$G:$G,Month!BR$5,Raw!$E:$E,Month!$A52))))</f>
        <v>1721</v>
      </c>
      <c r="BS52" s="58">
        <f>IF($B52="","",IF($C52="Region",SUMIFS(Raw!$H:$H,Raw!$A:$A,$B$4,Raw!$G:$G,Month!BS$5,Raw!#REF!,Month!$A52),IF($C52="Provider",SUMIFS(Raw!$H:$H,Raw!$A:$A,$B$4,Raw!$G:$G,Month!BS$5,Raw!$C:$C,Month!$A52),SUMIFS(Raw!$H:$H,Raw!$A:$A,$B$4,Raw!$G:$G,Month!BS$5,Raw!$E:$E,Month!$A52))))</f>
        <v>69</v>
      </c>
      <c r="BT52" s="58">
        <f>IF($B52="","",IF($C52="Region",SUMIFS(Raw!$H:$H,Raw!$A:$A,$B$4,Raw!$G:$G,Month!BT$5,Raw!#REF!,Month!$A52),IF($C52="Provider",SUMIFS(Raw!$H:$H,Raw!$A:$A,$B$4,Raw!$G:$G,Month!BT$5,Raw!$C:$C,Month!$A52),SUMIFS(Raw!$H:$H,Raw!$A:$A,$B$4,Raw!$G:$G,Month!BT$5,Raw!$E:$E,Month!$A52))))</f>
        <v>1652</v>
      </c>
      <c r="BU52" s="58">
        <f>IF($B52="","",IF($C52="Region",SUMIFS(Raw!$H:$H,Raw!$A:$A,$B$4,Raw!$G:$G,Month!BU$5,Raw!#REF!,Month!$A52),IF($C52="Provider",SUMIFS(Raw!$H:$H,Raw!$A:$A,$B$4,Raw!$G:$G,Month!BU$5,Raw!$C:$C,Month!$A52),SUMIFS(Raw!$H:$H,Raw!$A:$A,$B$4,Raw!$G:$G,Month!BU$5,Raw!$E:$E,Month!$A52))))</f>
        <v>4675893</v>
      </c>
      <c r="BV52" s="58">
        <f>IF($B52="","",IF($C52="Region",SUMIFS(Raw!$H:$H,Raw!$A:$A,$B$4,Raw!$G:$G,Month!BV$5,Raw!#REF!,Month!$A52),IF($C52="Provider",SUMIFS(Raw!$H:$H,Raw!$A:$A,$B$4,Raw!$G:$G,Month!BV$5,Raw!$C:$C,Month!$A52),SUMIFS(Raw!$H:$H,Raw!$A:$A,$B$4,Raw!$G:$G,Month!BV$5,Raw!$E:$E,Month!$A52))))</f>
        <v>543</v>
      </c>
      <c r="BW52" s="58">
        <f>IF($B52="","",IF($C52="Region",SUMIFS(Raw!$H:$H,Raw!$A:$A,$B$4,Raw!$G:$G,Month!BW$5,Raw!#REF!,Month!$A52),IF($C52="Provider",SUMIFS(Raw!$H:$H,Raw!$A:$A,$B$4,Raw!$G:$G,Month!BW$5,Raw!$C:$C,Month!$A52),SUMIFS(Raw!$H:$H,Raw!$A:$A,$B$4,Raw!$G:$G,Month!BW$5,Raw!$E:$E,Month!$A52))))</f>
        <v>22559</v>
      </c>
      <c r="BX52" s="58">
        <f>IF($B52="","",IF($C52="Region",SUMIFS(Raw!$H:$H,Raw!$A:$A,$B$4,Raw!$G:$G,Month!BX$5,Raw!#REF!,Month!$A52),IF($C52="Provider",SUMIFS(Raw!$H:$H,Raw!$A:$A,$B$4,Raw!$G:$G,Month!BX$5,Raw!$C:$C,Month!$A52),SUMIFS(Raw!$H:$H,Raw!$A:$A,$B$4,Raw!$G:$G,Month!BX$5,Raw!$E:$E,Month!$A52))))</f>
        <v>6</v>
      </c>
      <c r="BY52" s="58">
        <f>IF($B52="","",IF($C52="Region",SUMIFS(Raw!$H:$H,Raw!$A:$A,$B$4,Raw!$G:$G,Month!BY$5,Raw!#REF!,Month!$A52),IF($C52="Provider",SUMIFS(Raw!$H:$H,Raw!$A:$A,$B$4,Raw!$G:$G,Month!BY$5,Raw!$C:$C,Month!$A52),SUMIFS(Raw!$H:$H,Raw!$A:$A,$B$4,Raw!$G:$G,Month!BY$5,Raw!$E:$E,Month!$A52))))</f>
        <v>12613</v>
      </c>
      <c r="BZ52" s="58">
        <f>IF($B52="","",IF($C52="Region",SUMIFS(Raw!$H:$H,Raw!$A:$A,$B$4,Raw!$G:$G,Month!BZ$5,Raw!#REF!,Month!$A52),IF($C52="Provider",SUMIFS(Raw!$H:$H,Raw!$A:$A,$B$4,Raw!$G:$G,Month!BZ$5,Raw!$C:$C,Month!$A52),SUMIFS(Raw!$H:$H,Raw!$A:$A,$B$4,Raw!$G:$G,Month!BZ$5,Raw!$E:$E,Month!$A52))))</f>
        <v>7763</v>
      </c>
      <c r="CA52" s="58">
        <f>IF($B52="","",IF($C52="Region",SUMIFS(Raw!$H:$H,Raw!$A:$A,$B$4,Raw!$G:$G,Month!CA$5,Raw!#REF!,Month!$A52),IF($C52="Provider",SUMIFS(Raw!$H:$H,Raw!$A:$A,$B$4,Raw!$G:$G,Month!CA$5,Raw!$C:$C,Month!$A52),SUMIFS(Raw!$H:$H,Raw!$A:$A,$B$4,Raw!$G:$G,Month!CA$5,Raw!$E:$E,Month!$A52))))</f>
        <v>4983</v>
      </c>
      <c r="CB52" s="58">
        <f>IF($B52="","",IF($C52="Region",SUMIFS(Raw!$H:$H,Raw!$A:$A,$B$4,Raw!$G:$G,Month!CB$5,Raw!#REF!,Month!$A52),IF($C52="Provider",SUMIFS(Raw!$H:$H,Raw!$A:$A,$B$4,Raw!$G:$G,Month!CB$5,Raw!$C:$C,Month!$A52),SUMIFS(Raw!$H:$H,Raw!$A:$A,$B$4,Raw!$G:$G,Month!CB$5,Raw!$E:$E,Month!$A52))))</f>
        <v>3570</v>
      </c>
      <c r="CC52" s="58">
        <f>IF($B52="","",IF($C52="Region",SUMIFS(Raw!$H:$H,Raw!$A:$A,$B$4,Raw!$G:$G,Month!CC$5,Raw!#REF!,Month!$A52),IF($C52="Provider",SUMIFS(Raw!$H:$H,Raw!$A:$A,$B$4,Raw!$G:$G,Month!CC$5,Raw!$C:$C,Month!$A52),SUMIFS(Raw!$H:$H,Raw!$A:$A,$B$4,Raw!$G:$G,Month!CC$5,Raw!$E:$E,Month!$A52))))</f>
        <v>2390</v>
      </c>
      <c r="CD52" s="58">
        <f>IF($B52="","",IF($C52="Region",SUMIFS(Raw!$H:$H,Raw!$A:$A,$B$4,Raw!$G:$G,Month!CD$5,Raw!#REF!,Month!$A52),IF($C52="Provider",SUMIFS(Raw!$H:$H,Raw!$A:$A,$B$4,Raw!$G:$G,Month!CD$5,Raw!$C:$C,Month!$A52),SUMIFS(Raw!$H:$H,Raw!$A:$A,$B$4,Raw!$G:$G,Month!CD$5,Raw!$E:$E,Month!$A52))))</f>
        <v>2219</v>
      </c>
      <c r="CE52" s="58">
        <f>IF($B52="","",IF($C52="Region",SUMIFS(Raw!$H:$H,Raw!$A:$A,$B$4,Raw!$G:$G,Month!CE$5,Raw!#REF!,Month!$A52),IF($C52="Provider",SUMIFS(Raw!$H:$H,Raw!$A:$A,$B$4,Raw!$G:$G,Month!CE$5,Raw!$C:$C,Month!$A52),SUMIFS(Raw!$H:$H,Raw!$A:$A,$B$4,Raw!$G:$G,Month!CE$5,Raw!$E:$E,Month!$A52))))</f>
        <v>1506</v>
      </c>
      <c r="CF52" s="58">
        <f>IF($B52="","",IF($C52="Region",SUMIFS(Raw!$H:$H,Raw!$A:$A,$B$4,Raw!$G:$G,Month!CF$5,Raw!#REF!,Month!$A52),IF($C52="Provider",SUMIFS(Raw!$H:$H,Raw!$A:$A,$B$4,Raw!$G:$G,Month!CF$5,Raw!$C:$C,Month!$A52),SUMIFS(Raw!$H:$H,Raw!$A:$A,$B$4,Raw!$G:$G,Month!CF$5,Raw!$E:$E,Month!$A52))))</f>
        <v>1120</v>
      </c>
      <c r="CG52" s="58">
        <f>IF($B52="","",IF($C52="Region",SUMIFS(Raw!$H:$H,Raw!$A:$A,$B$4,Raw!$G:$G,Month!CG$5,Raw!#REF!,Month!$A52),IF($C52="Provider",SUMIFS(Raw!$H:$H,Raw!$A:$A,$B$4,Raw!$G:$G,Month!CG$5,Raw!$C:$C,Month!$A52),SUMIFS(Raw!$H:$H,Raw!$A:$A,$B$4,Raw!$G:$G,Month!CG$5,Raw!$E:$E,Month!$A52))))</f>
        <v>1830</v>
      </c>
      <c r="CH52" s="58">
        <f>IF($B52="","",IF($C52="Region",SUMIFS(Raw!$H:$H,Raw!$A:$A,$B$4,Raw!$G:$G,Month!CH$5,Raw!#REF!,Month!$A52),IF($C52="Provider",SUMIFS(Raw!$H:$H,Raw!$A:$A,$B$4,Raw!$G:$G,Month!CH$5,Raw!$C:$C,Month!$A52),SUMIFS(Raw!$H:$H,Raw!$A:$A,$B$4,Raw!$G:$G,Month!CH$5,Raw!$E:$E,Month!$A52))))</f>
        <v>381</v>
      </c>
      <c r="CI52" s="58">
        <f>IF($B52="","",IF($C52="Region",SUMIFS(Raw!$H:$H,Raw!$A:$A,$B$4,Raw!$G:$G,Month!CI$5,Raw!#REF!,Month!$A52),IF($C52="Provider",SUMIFS(Raw!$H:$H,Raw!$A:$A,$B$4,Raw!$G:$G,Month!CI$5,Raw!$C:$C,Month!$A52),SUMIFS(Raw!$H:$H,Raw!$A:$A,$B$4,Raw!$G:$G,Month!CI$5,Raw!$E:$E,Month!$A52))))</f>
        <v>0</v>
      </c>
      <c r="CJ52" s="58">
        <f>IF($B52="","",IF($C52="Region",SUMIFS(Raw!$H:$H,Raw!$A:$A,$B$4,Raw!$G:$G,Month!CJ$5,Raw!#REF!,Month!$A52),IF($C52="Provider",SUMIFS(Raw!$H:$H,Raw!$A:$A,$B$4,Raw!$G:$G,Month!CJ$5,Raw!$C:$C,Month!$A52),SUMIFS(Raw!$H:$H,Raw!$A:$A,$B$4,Raw!$G:$G,Month!CJ$5,Raw!$E:$E,Month!$A52))))</f>
        <v>0</v>
      </c>
      <c r="CK52" s="58">
        <f>IF($B52="","",IF($C52="Region",SUMIFS(Raw!$H:$H,Raw!$A:$A,$B$4,Raw!$G:$G,Month!CK$5,Raw!#REF!,Month!$A52),IF($C52="Provider",SUMIFS(Raw!$H:$H,Raw!$A:$A,$B$4,Raw!$G:$G,Month!CK$5,Raw!$C:$C,Month!$A52),SUMIFS(Raw!$H:$H,Raw!$A:$A,$B$4,Raw!$G:$G,Month!CK$5,Raw!$E:$E,Month!$A52))))</f>
        <v>22</v>
      </c>
      <c r="CL52" s="58">
        <f>IF($B52="","",IF($C52="Region",SUMIFS(Raw!$H:$H,Raw!$A:$A,$B$4,Raw!$G:$G,Month!CL$5,Raw!#REF!,Month!$A52),IF($C52="Provider",SUMIFS(Raw!$H:$H,Raw!$A:$A,$B$4,Raw!$G:$G,Month!CL$5,Raw!$C:$C,Month!$A52),SUMIFS(Raw!$H:$H,Raw!$A:$A,$B$4,Raw!$G:$G,Month!CL$5,Raw!$E:$E,Month!$A52))))</f>
        <v>22</v>
      </c>
      <c r="CM52" s="58">
        <f>IF($B52="","",IF($C52="Region",SUMIFS(Raw!$H:$H,Raw!$A:$A,$B$4,Raw!$G:$G,Month!CM$5,Raw!#REF!,Month!$A52),IF($C52="Provider",SUMIFS(Raw!$H:$H,Raw!$A:$A,$B$4,Raw!$G:$G,Month!CM$5,Raw!$C:$C,Month!$A52),SUMIFS(Raw!$H:$H,Raw!$A:$A,$B$4,Raw!$G:$G,Month!CM$5,Raw!$E:$E,Month!$A52))))</f>
        <v>451</v>
      </c>
      <c r="CN52" s="58">
        <f>IF($B52="","",IF($C52="Region",SUMIFS(Raw!$H:$H,Raw!$A:$A,$B$4,Raw!$G:$G,Month!CN$5,Raw!#REF!,Month!$A52),IF($C52="Provider",SUMIFS(Raw!$H:$H,Raw!$A:$A,$B$4,Raw!$G:$G,Month!CN$5,Raw!$C:$C,Month!$A52),SUMIFS(Raw!$H:$H,Raw!$A:$A,$B$4,Raw!$G:$G,Month!CN$5,Raw!$E:$E,Month!$A52))))</f>
        <v>613</v>
      </c>
      <c r="CO52" s="58">
        <f>IF($B52="","",IF($C52="Region",SUMIFS(Raw!$H:$H,Raw!$A:$A,$B$4,Raw!$G:$G,Month!CO$5,Raw!#REF!,Month!$A52),IF($C52="Provider",SUMIFS(Raw!$H:$H,Raw!$A:$A,$B$4,Raw!$G:$G,Month!CO$5,Raw!$C:$C,Month!$A52),SUMIFS(Raw!$H:$H,Raw!$A:$A,$B$4,Raw!$G:$G,Month!CO$5,Raw!$E:$E,Month!$A52))))</f>
        <v>335</v>
      </c>
      <c r="CP52" s="58">
        <f>IF($B52="","",IF($C52="Region",SUMIFS(Raw!$H:$H,Raw!$A:$A,$B$4,Raw!$G:$G,Month!CP$5,Raw!#REF!,Month!$A52),IF($C52="Provider",SUMIFS(Raw!$H:$H,Raw!$A:$A,$B$4,Raw!$G:$G,Month!CP$5,Raw!$C:$C,Month!$A52),SUMIFS(Raw!$H:$H,Raw!$A:$A,$B$4,Raw!$G:$G,Month!CP$5,Raw!$E:$E,Month!$A52))))</f>
        <v>330</v>
      </c>
      <c r="CQ52" s="58">
        <f>IF($B52="","",IF($C52="Region",SUMIFS(Raw!$H:$H,Raw!$A:$A,$B$4,Raw!$G:$G,Month!CQ$5,Raw!#REF!,Month!$A52),IF($C52="Provider",SUMIFS(Raw!$H:$H,Raw!$A:$A,$B$4,Raw!$G:$G,Month!CQ$5,Raw!$C:$C,Month!$A52),SUMIFS(Raw!$H:$H,Raw!$A:$A,$B$4,Raw!$G:$G,Month!CQ$5,Raw!$E:$E,Month!$A52))))</f>
        <v>86</v>
      </c>
      <c r="CR52" s="58">
        <f>IF($B52="","",IF($C52="Region",SUMIFS(Raw!$H:$H,Raw!$A:$A,$B$4,Raw!$G:$G,Month!CR$5,Raw!#REF!,Month!$A52),IF($C52="Provider",SUMIFS(Raw!$H:$H,Raw!$A:$A,$B$4,Raw!$G:$G,Month!CR$5,Raw!$C:$C,Month!$A52),SUMIFS(Raw!$H:$H,Raw!$A:$A,$B$4,Raw!$G:$G,Month!CR$5,Raw!$E:$E,Month!$A52))))</f>
        <v>78</v>
      </c>
      <c r="CS52" s="58">
        <f>IF($B52="","",IF($C52="Region",SUMIFS(Raw!$H:$H,Raw!$A:$A,$B$4,Raw!$G:$G,Month!CS$5,Raw!#REF!,Month!$A52),IF($C52="Provider",SUMIFS(Raw!$H:$H,Raw!$A:$A,$B$4,Raw!$G:$G,Month!CS$5,Raw!$C:$C,Month!$A52),SUMIFS(Raw!$H:$H,Raw!$A:$A,$B$4,Raw!$G:$G,Month!CS$5,Raw!$E:$E,Month!$A52))))</f>
        <v>582</v>
      </c>
      <c r="CT52" s="58">
        <f>IF($B52="","",IF($C52="Region",SUMIFS(Raw!$H:$H,Raw!$A:$A,$B$4,Raw!$G:$G,Month!CT$5,Raw!#REF!,Month!$A52),IF($C52="Provider",SUMIFS(Raw!$H:$H,Raw!$A:$A,$B$4,Raw!$G:$G,Month!CT$5,Raw!$C:$C,Month!$A52),SUMIFS(Raw!$H:$H,Raw!$A:$A,$B$4,Raw!$G:$G,Month!CT$5,Raw!$E:$E,Month!$A52))))</f>
        <v>549</v>
      </c>
      <c r="CU52" s="58">
        <f>IF($B52="","",IF($C52="Region",SUMIFS(Raw!$H:$H,Raw!$A:$A,$B$4,Raw!$G:$G,Month!CU$5,Raw!#REF!,Month!$A52),IF($C52="Provider",SUMIFS(Raw!$H:$H,Raw!$A:$A,$B$4,Raw!$G:$G,Month!CU$5,Raw!$C:$C,Month!$A52),SUMIFS(Raw!$H:$H,Raw!$A:$A,$B$4,Raw!$G:$G,Month!CU$5,Raw!$E:$E,Month!$A52))))</f>
        <v>1617</v>
      </c>
      <c r="CV52" s="58">
        <f>IF($B52="","",IF($C52="Region",SUMIFS(Raw!$H:$H,Raw!$A:$A,$B$4,Raw!$G:$G,Month!CV$5,Raw!#REF!,Month!$A52),IF($C52="Provider",SUMIFS(Raw!$H:$H,Raw!$A:$A,$B$4,Raw!$G:$G,Month!CV$5,Raw!$C:$C,Month!$A52),SUMIFS(Raw!$H:$H,Raw!$A:$A,$B$4,Raw!$G:$G,Month!CV$5,Raw!$E:$E,Month!$A52))))</f>
        <v>1559</v>
      </c>
      <c r="CW52" s="58">
        <f>IF($B52="","",IF($C52="Region",SUMIFS(Raw!$H:$H,Raw!$A:$A,$B$4,Raw!$G:$G,Month!CW$5,Raw!#REF!,Month!$A52),IF($C52="Provider",SUMIFS(Raw!$H:$H,Raw!$A:$A,$B$4,Raw!$G:$G,Month!CW$5,Raw!$C:$C,Month!$A52),SUMIFS(Raw!$H:$H,Raw!$A:$A,$B$4,Raw!$G:$G,Month!CW$5,Raw!$E:$E,Month!$A52))))</f>
        <v>926</v>
      </c>
      <c r="CX52" s="58">
        <f>IF($B52="","",IF($C52="Region",SUMIFS(Raw!$H:$H,Raw!$A:$A,$B$4,Raw!$G:$G,Month!CX$5,Raw!#REF!,Month!$A52),IF($C52="Provider",SUMIFS(Raw!$H:$H,Raw!$A:$A,$B$4,Raw!$G:$G,Month!CX$5,Raw!$C:$C,Month!$A52),SUMIFS(Raw!$H:$H,Raw!$A:$A,$B$4,Raw!$G:$G,Month!CX$5,Raw!$E:$E,Month!$A52))))</f>
        <v>909</v>
      </c>
      <c r="CY52" s="58">
        <f>IF($B52="","",IF($C52="Region",SUMIFS(Raw!$H:$H,Raw!$A:$A,$B$4,Raw!$G:$G,Month!CY$5,Raw!#REF!,Month!$A52),IF($C52="Provider",SUMIFS(Raw!$H:$H,Raw!$A:$A,$B$4,Raw!$G:$G,Month!CY$5,Raw!$C:$C,Month!$A52),SUMIFS(Raw!$H:$H,Raw!$A:$A,$B$4,Raw!$G:$G,Month!CY$5,Raw!$E:$E,Month!$A52))))</f>
        <v>59</v>
      </c>
      <c r="CZ52" s="58">
        <f>IF($B52="","",IF($C52="Region",SUMIFS(Raw!$H:$H,Raw!$A:$A,$B$4,Raw!$G:$G,Month!CZ$5,Raw!#REF!,Month!$A52),IF($C52="Provider",SUMIFS(Raw!$H:$H,Raw!$A:$A,$B$4,Raw!$G:$G,Month!CZ$5,Raw!$C:$C,Month!$A52),SUMIFS(Raw!$H:$H,Raw!$A:$A,$B$4,Raw!$G:$G,Month!CZ$5,Raw!$E:$E,Month!$A52))))</f>
        <v>41</v>
      </c>
      <c r="DA52" s="58">
        <f>IF($B52="","",IF($C52="Region",SUMIFS(Raw!$H:$H,Raw!$A:$A,$B$4,Raw!$G:$G,Month!DA$5,Raw!#REF!,Month!$A52),IF($C52="Provider",SUMIFS(Raw!$H:$H,Raw!$A:$A,$B$4,Raw!$G:$G,Month!DA$5,Raw!$C:$C,Month!$A52),SUMIFS(Raw!$H:$H,Raw!$A:$A,$B$4,Raw!$G:$G,Month!DA$5,Raw!$E:$E,Month!$A52))))</f>
        <v>142</v>
      </c>
      <c r="DB52" s="58">
        <f>IF($B52="","",IF($C52="Region",SUMIFS(Raw!$H:$H,Raw!$A:$A,$B$4,Raw!$G:$G,Month!DB$5,Raw!#REF!,Month!$A52),IF($C52="Provider",SUMIFS(Raw!$H:$H,Raw!$A:$A,$B$4,Raw!$G:$G,Month!DB$5,Raw!$C:$C,Month!$A52),SUMIFS(Raw!$H:$H,Raw!$A:$A,$B$4,Raw!$G:$G,Month!DB$5,Raw!$E:$E,Month!$A52))))</f>
        <v>142</v>
      </c>
      <c r="DC52" s="58">
        <f>IF($B52="","",IF($C52="Region",SUMIFS(Raw!$H:$H,Raw!$A:$A,$B$4,Raw!$G:$G,Month!DC$5,Raw!#REF!,Month!$A52),IF($C52="Provider",SUMIFS(Raw!$H:$H,Raw!$A:$A,$B$4,Raw!$G:$G,Month!DC$5,Raw!$C:$C,Month!$A52),SUMIFS(Raw!$H:$H,Raw!$A:$A,$B$4,Raw!$G:$G,Month!DC$5,Raw!$E:$E,Month!$A52))))</f>
        <v>19</v>
      </c>
      <c r="DD52" s="58">
        <f>IF($B52="","",IF($C52="Region",SUMIFS(Raw!$H:$H,Raw!$A:$A,$B$4,Raw!$G:$G,Month!DD$5,Raw!#REF!,Month!$A52),IF($C52="Provider",SUMIFS(Raw!$H:$H,Raw!$A:$A,$B$4,Raw!$G:$G,Month!DD$5,Raw!$C:$C,Month!$A52),SUMIFS(Raw!$H:$H,Raw!$A:$A,$B$4,Raw!$G:$G,Month!DD$5,Raw!$E:$E,Month!$A52))))</f>
        <v>16</v>
      </c>
      <c r="DE52" s="58">
        <f>IF($B52="","",IF($C52="Region",SUMIFS(Raw!$H:$H,Raw!$A:$A,$B$4,Raw!$G:$G,Month!DE$5,Raw!#REF!,Month!$A52),IF($C52="Provider",SUMIFS(Raw!$H:$H,Raw!$A:$A,$B$4,Raw!$G:$G,Month!DE$5,Raw!$C:$C,Month!$A52),SUMIFS(Raw!$H:$H,Raw!$A:$A,$B$4,Raw!$G:$G,Month!DE$5,Raw!$E:$E,Month!$A52))))</f>
        <v>98</v>
      </c>
      <c r="DF52" s="58">
        <f>IF($B52="","",IF($C52="Region",SUMIFS(Raw!$H:$H,Raw!$A:$A,$B$4,Raw!$G:$G,Month!DF$5,Raw!#REF!,Month!$A52),IF($C52="Provider",SUMIFS(Raw!$H:$H,Raw!$A:$A,$B$4,Raw!$G:$G,Month!DF$5,Raw!$C:$C,Month!$A52),SUMIFS(Raw!$H:$H,Raw!$A:$A,$B$4,Raw!$G:$G,Month!DF$5,Raw!$E:$E,Month!$A52))))</f>
        <v>43</v>
      </c>
      <c r="DG52" s="58">
        <f>IF($B52="","",IF($C52="Region",SUMIFS(Raw!$H:$H,Raw!$A:$A,$B$4,Raw!$G:$G,Month!DG$5,Raw!#REF!,Month!$A52),IF($C52="Provider",SUMIFS(Raw!$H:$H,Raw!$A:$A,$B$4,Raw!$G:$G,Month!DG$5,Raw!$C:$C,Month!$A52),SUMIFS(Raw!$H:$H,Raw!$A:$A,$B$4,Raw!$G:$G,Month!DG$5,Raw!$E:$E,Month!$A52))))</f>
        <v>0</v>
      </c>
      <c r="DH52" s="58">
        <f>IF($B52="","",IF($C52="Region",SUMIFS(Raw!$H:$H,Raw!$A:$A,$B$4,Raw!$G:$G,Month!DH$5,Raw!#REF!,Month!$A52),IF($C52="Provider",SUMIFS(Raw!$H:$H,Raw!$A:$A,$B$4,Raw!$G:$G,Month!DH$5,Raw!$C:$C,Month!$A52),SUMIFS(Raw!$H:$H,Raw!$A:$A,$B$4,Raw!$G:$G,Month!DH$5,Raw!$E:$E,Month!$A52))))</f>
        <v>0</v>
      </c>
      <c r="DI52" s="58">
        <f>IF($B52="","",IF($C52="Region",SUMIFS(Raw!$H:$H,Raw!$A:$A,$B$4,Raw!$G:$G,Month!DI$5,Raw!#REF!,Month!$A52),IF($C52="Provider",SUMIFS(Raw!$H:$H,Raw!$A:$A,$B$4,Raw!$G:$G,Month!DI$5,Raw!$C:$C,Month!$A52),SUMIFS(Raw!$H:$H,Raw!$A:$A,$B$4,Raw!$G:$G,Month!DI$5,Raw!$E:$E,Month!$A52))))</f>
        <v>111</v>
      </c>
      <c r="DJ52" s="58">
        <f>IF($B52="","",IF($C52="Region",SUMIFS(Raw!$H:$H,Raw!$A:$A,$B$4,Raw!$G:$G,Month!DJ$5,Raw!#REF!,Month!$A52),IF($C52="Provider",SUMIFS(Raw!$H:$H,Raw!$A:$A,$B$4,Raw!$G:$G,Month!DJ$5,Raw!$C:$C,Month!$A52),SUMIFS(Raw!$H:$H,Raw!$A:$A,$B$4,Raw!$G:$G,Month!DJ$5,Raw!$E:$E,Month!$A52))))</f>
        <v>111</v>
      </c>
      <c r="DK52" s="58">
        <f>IF($B52="","",IF($C52="Region",SUMIFS(Raw!$H:$H,Raw!$A:$A,$B$4,Raw!$G:$G,Month!DK$5,Raw!#REF!,Month!$A52),IF($C52="Provider",SUMIFS(Raw!$H:$H,Raw!$A:$A,$B$4,Raw!$G:$G,Month!DK$5,Raw!$C:$C,Month!$A52),SUMIFS(Raw!$H:$H,Raw!$A:$A,$B$4,Raw!$G:$G,Month!DK$5,Raw!$E:$E,Month!$A52))))</f>
        <v>4</v>
      </c>
      <c r="DL52" s="58">
        <f>IF($B52="","",IF($C52="Region",SUMIFS(Raw!$H:$H,Raw!$A:$A,$B$4,Raw!$G:$G,Month!DL$5,Raw!#REF!,Month!$A52),IF($C52="Provider",SUMIFS(Raw!$H:$H,Raw!$A:$A,$B$4,Raw!$G:$G,Month!DL$5,Raw!$C:$C,Month!$A52),SUMIFS(Raw!$H:$H,Raw!$A:$A,$B$4,Raw!$G:$G,Month!DL$5,Raw!$E:$E,Month!$A52))))</f>
        <v>3</v>
      </c>
      <c r="DM52" s="58">
        <f>IF($B52="","",IF($C52="Region",SUMIFS(Raw!$H:$H,Raw!$A:$A,$B$4,Raw!$G:$G,Month!DM$5,Raw!#REF!,Month!$A52),IF($C52="Provider",SUMIFS(Raw!$H:$H,Raw!$A:$A,$B$4,Raw!$G:$G,Month!DM$5,Raw!$C:$C,Month!$A52),SUMIFS(Raw!$H:$H,Raw!$A:$A,$B$4,Raw!$G:$G,Month!DM$5,Raw!$E:$E,Month!$A52))))</f>
        <v>193</v>
      </c>
      <c r="DN52" s="58">
        <f>IF($B52="","",IF($C52="Region",SUMIFS(Raw!$H:$H,Raw!$A:$A,$B$4,Raw!$G:$G,Month!DN$5,Raw!#REF!,Month!$A52),IF($C52="Provider",SUMIFS(Raw!$H:$H,Raw!$A:$A,$B$4,Raw!$G:$G,Month!DN$5,Raw!$C:$C,Month!$A52),SUMIFS(Raw!$H:$H,Raw!$A:$A,$B$4,Raw!$G:$G,Month!DN$5,Raw!$E:$E,Month!$A52))))</f>
        <v>190</v>
      </c>
    </row>
    <row r="53" spans="1:118" ht="14.5" x14ac:dyDescent="0.25">
      <c r="A53" s="5" t="str">
        <f>IF(Refs!A47="","",Refs!A47)</f>
        <v>111AH4</v>
      </c>
      <c r="B53" s="23" t="str">
        <f>IF(Refs!B47="","",Refs!B47)</f>
        <v>Mid and South Essex</v>
      </c>
      <c r="C53" s="13" t="str">
        <f>IF(Refs!D47="","",Refs!D47)</f>
        <v>Area</v>
      </c>
      <c r="D53" s="58">
        <f>IF($B53="","",IF($C53="Region",SUMIFS(Raw!$H:$H,Raw!$A:$A,$B$4,Raw!$G:$G,Month!D$5,Raw!#REF!,Month!$A53),IF($C53="Provider",SUMIFS(Raw!$H:$H,Raw!$A:$A,$B$4,Raw!$G:$G,Month!D$5,Raw!$C:$C,Month!$A53),SUMIFS(Raw!$H:$H,Raw!$A:$A,$B$4,Raw!$G:$G,Month!D$5,Raw!$E:$E,Month!$A53))))</f>
        <v>48133</v>
      </c>
      <c r="E53" s="58">
        <f>IF($B53="","",IF($C53="Region",SUMIFS(Raw!$H:$H,Raw!$A:$A,$B$4,Raw!$G:$G,Month!E$5,Raw!#REF!,Month!$A53),IF($C53="Provider",SUMIFS(Raw!$H:$H,Raw!$A:$A,$B$4,Raw!$G:$G,Month!E$5,Raw!$C:$C,Month!$A53),SUMIFS(Raw!$H:$H,Raw!$A:$A,$B$4,Raw!$G:$G,Month!E$5,Raw!$E:$E,Month!$A53))))</f>
        <v>7305</v>
      </c>
      <c r="F53" s="58">
        <f>IF($B53="","",IF($C53="Region",SUMIFS(Raw!$H:$H,Raw!$A:$A,$B$4,Raw!$G:$G,Month!F$5,Raw!#REF!,Month!$A53),IF($C53="Provider",SUMIFS(Raw!$H:$H,Raw!$A:$A,$B$4,Raw!$G:$G,Month!F$5,Raw!$C:$C,Month!$A53),SUMIFS(Raw!$H:$H,Raw!$A:$A,$B$4,Raw!$G:$G,Month!F$5,Raw!$E:$E,Month!$A53))))</f>
        <v>43257</v>
      </c>
      <c r="G53" s="58">
        <f>IF($B53="","",IF($C53="Region",SUMIFS(Raw!$H:$H,Raw!$A:$A,$B$4,Raw!$G:$G,Month!G$5,Raw!#REF!,Month!$A53),IF($C53="Provider",SUMIFS(Raw!$H:$H,Raw!$A:$A,$B$4,Raw!$G:$G,Month!G$5,Raw!$C:$C,Month!$A53),SUMIFS(Raw!$H:$H,Raw!$A:$A,$B$4,Raw!$G:$G,Month!G$5,Raw!$E:$E,Month!$A53))))</f>
        <v>0</v>
      </c>
      <c r="H53" s="58">
        <f>IF($B53="","",IF($C53="Region",SUMIFS(Raw!$H:$H,Raw!$A:$A,$B$4,Raw!$G:$G,Month!H$5,Raw!#REF!,Month!$A53),IF($C53="Provider",SUMIFS(Raw!$H:$H,Raw!$A:$A,$B$4,Raw!$G:$G,Month!H$5,Raw!$C:$C,Month!$A53),SUMIFS(Raw!$H:$H,Raw!$A:$A,$B$4,Raw!$G:$G,Month!H$5,Raw!$E:$E,Month!$A53))))</f>
        <v>0</v>
      </c>
      <c r="I53" s="58">
        <f>IF($B53="","",IF($C53="Region",SUMIFS(Raw!$H:$H,Raw!$A:$A,$B$4,Raw!$G:$G,Month!I$5,Raw!#REF!,Month!$A53),IF($C53="Provider",SUMIFS(Raw!$H:$H,Raw!$A:$A,$B$4,Raw!$G:$G,Month!I$5,Raw!$C:$C,Month!$A53),SUMIFS(Raw!$H:$H,Raw!$A:$A,$B$4,Raw!$G:$G,Month!I$5,Raw!$E:$E,Month!$A53))))</f>
        <v>185</v>
      </c>
      <c r="J53" s="58">
        <f>IF($B53="","",IF($C53="Region",SUMIFS(Raw!$H:$H,Raw!$A:$A,$B$4,Raw!$G:$G,Month!J$5,Raw!#REF!,Month!$A53),IF($C53="Provider",SUMIFS(Raw!$H:$H,Raw!$A:$A,$B$4,Raw!$G:$G,Month!J$5,Raw!$C:$C,Month!$A53),SUMIFS(Raw!$H:$H,Raw!$A:$A,$B$4,Raw!$G:$G,Month!J$5,Raw!$E:$E,Month!$A53))))</f>
        <v>28130</v>
      </c>
      <c r="K53" s="58">
        <f>IF($B53="","",IF($C53="Region",SUMIFS(Raw!$H:$H,Raw!$A:$A,$B$4,Raw!$G:$G,Month!K$5,Raw!#REF!,Month!$A53),IF($C53="Provider",SUMIFS(Raw!$H:$H,Raw!$A:$A,$B$4,Raw!$G:$G,Month!K$5,Raw!$C:$C,Month!$A53),SUMIFS(Raw!$H:$H,Raw!$A:$A,$B$4,Raw!$G:$G,Month!K$5,Raw!$E:$E,Month!$A53))))</f>
        <v>4876</v>
      </c>
      <c r="L53" s="58">
        <f>IF($B53="","",IF($C53="Region",SUMIFS(Raw!$H:$H,Raw!$A:$A,$B$4,Raw!$G:$G,Month!L$5,Raw!#REF!,Month!$A53),IF($C53="Provider",SUMIFS(Raw!$H:$H,Raw!$A:$A,$B$4,Raw!$G:$G,Month!L$5,Raw!$C:$C,Month!$A53),SUMIFS(Raw!$H:$H,Raw!$A:$A,$B$4,Raw!$G:$G,Month!L$5,Raw!$E:$E,Month!$A53))))</f>
        <v>2097</v>
      </c>
      <c r="M53" s="58">
        <f>IF($B53="","",IF($C53="Region",SUMIFS(Raw!$H:$H,Raw!$A:$A,$B$4,Raw!$G:$G,Month!M$5,Raw!#REF!,Month!$A53),IF($C53="Provider",SUMIFS(Raw!$H:$H,Raw!$A:$A,$B$4,Raw!$G:$G,Month!M$5,Raw!$C:$C,Month!$A53),SUMIFS(Raw!$H:$H,Raw!$A:$A,$B$4,Raw!$G:$G,Month!M$5,Raw!$E:$E,Month!$A53))))</f>
        <v>283</v>
      </c>
      <c r="N53" s="58">
        <f>IF($B53="","",IF($C53="Region",SUMIFS(Raw!$H:$H,Raw!$A:$A,$B$4,Raw!$G:$G,Month!N$5,Raw!#REF!,Month!$A53),IF($C53="Provider",SUMIFS(Raw!$H:$H,Raw!$A:$A,$B$4,Raw!$G:$G,Month!N$5,Raw!$C:$C,Month!$A53),SUMIFS(Raw!$H:$H,Raw!$A:$A,$B$4,Raw!$G:$G,Month!N$5,Raw!$E:$E,Month!$A53))))</f>
        <v>2496</v>
      </c>
      <c r="O53" s="58">
        <f>IF($B53="","",IF($C53="Region",SUMIFS(Raw!$H:$H,Raw!$A:$A,$B$4,Raw!$G:$G,Month!O$5,Raw!#REF!,Month!$A53),IF($C53="Provider",SUMIFS(Raw!$H:$H,Raw!$A:$A,$B$4,Raw!$G:$G,Month!O$5,Raw!$C:$C,Month!$A53),SUMIFS(Raw!$H:$H,Raw!$A:$A,$B$4,Raw!$G:$G,Month!O$5,Raw!$E:$E,Month!$A53))))</f>
        <v>4204987</v>
      </c>
      <c r="P53" s="58">
        <f>IF($B53="","",IF($C53="Region",SUMIFS(Raw!$H:$H,Raw!$A:$A,$B$4,Raw!$G:$G,Month!P$5,Raw!#REF!,Month!$A53),IF($C53="Provider",SUMIFS(Raw!$H:$H,Raw!$A:$A,$B$4,Raw!$G:$G,Month!P$5,Raw!$C:$C,Month!$A53),SUMIFS(Raw!$H:$H,Raw!$A:$A,$B$4,Raw!$G:$G,Month!P$5,Raw!$E:$E,Month!$A53))))</f>
        <v>8730</v>
      </c>
      <c r="Q53" s="58">
        <f>IF($B53="","",IF($C53="Region",SUMIFS(Raw!$H:$H,Raw!$A:$A,$B$4,Raw!$G:$G,Month!Q$5,Raw!#REF!,Month!$A53),IF($C53="Provider",SUMIFS(Raw!$H:$H,Raw!$A:$A,$B$4,Raw!$G:$G,Month!Q$5,Raw!$C:$C,Month!$A53),SUMIFS(Raw!$H:$H,Raw!$A:$A,$B$4,Raw!$G:$G,Month!Q$5,Raw!$E:$E,Month!$A53))))</f>
        <v>15164</v>
      </c>
      <c r="R53" s="58">
        <f>IF($B53="","",IF($C53="Region",SUMIFS(Raw!$H:$H,Raw!$A:$A,$B$4,Raw!$G:$G,Month!R$5,Raw!#REF!,Month!$A53),IF($C53="Provider",SUMIFS(Raw!$H:$H,Raw!$A:$A,$B$4,Raw!$G:$G,Month!R$5,Raw!$C:$C,Month!$A53),SUMIFS(Raw!$H:$H,Raw!$A:$A,$B$4,Raw!$G:$G,Month!R$5,Raw!$E:$E,Month!$A53))))</f>
        <v>483842</v>
      </c>
      <c r="S53" s="58">
        <f>IF($B53="","",IF($C53="Region",SUMIFS(Raw!$H:$H,Raw!$A:$A,$B$4,Raw!$G:$G,Month!S$5,Raw!#REF!,Month!$A53),IF($C53="Provider",SUMIFS(Raw!$H:$H,Raw!$A:$A,$B$4,Raw!$G:$G,Month!S$5,Raw!$C:$C,Month!$A53),SUMIFS(Raw!$H:$H,Raw!$A:$A,$B$4,Raw!$G:$G,Month!S$5,Raw!$E:$E,Month!$A53))))</f>
        <v>7885</v>
      </c>
      <c r="T53" s="58">
        <f>IF($B53="","",IF($C53="Region",SUMIFS(Raw!$H:$H,Raw!$A:$A,$B$4,Raw!$G:$G,Month!T$5,Raw!#REF!,Month!$A53),IF($C53="Provider",SUMIFS(Raw!$H:$H,Raw!$A:$A,$B$4,Raw!$G:$G,Month!T$5,Raw!$C:$C,Month!$A53),SUMIFS(Raw!$H:$H,Raw!$A:$A,$B$4,Raw!$G:$G,Month!T$5,Raw!$E:$E,Month!$A53))))</f>
        <v>49966132</v>
      </c>
      <c r="U53" s="58">
        <f>IF($B53="","",IF($C53="Region",SUMIFS(Raw!$H:$H,Raw!$A:$A,$B$4,Raw!$G:$G,Month!U$5,Raw!#REF!,Month!$A53),IF($C53="Provider",SUMIFS(Raw!$H:$H,Raw!$A:$A,$B$4,Raw!$G:$G,Month!U$5,Raw!$C:$C,Month!$A53),SUMIFS(Raw!$H:$H,Raw!$A:$A,$B$4,Raw!$G:$G,Month!U$5,Raw!$E:$E,Month!$A53))))</f>
        <v>40775</v>
      </c>
      <c r="V53" s="58">
        <f>IF($B53="","",IF($C53="Region",SUMIFS(Raw!$H:$H,Raw!$A:$A,$B$4,Raw!$G:$G,Month!V$5,Raw!#REF!,Month!$A53),IF($C53="Provider",SUMIFS(Raw!$H:$H,Raw!$A:$A,$B$4,Raw!$G:$G,Month!V$5,Raw!$C:$C,Month!$A53),SUMIFS(Raw!$H:$H,Raw!$A:$A,$B$4,Raw!$G:$G,Month!V$5,Raw!$E:$E,Month!$A53))))</f>
        <v>1095</v>
      </c>
      <c r="W53" s="58">
        <f>IF($B53="","",IF($C53="Region",SUMIFS(Raw!$H:$H,Raw!$A:$A,$B$4,Raw!$G:$G,Month!W$5,Raw!#REF!,Month!$A53),IF($C53="Provider",SUMIFS(Raw!$H:$H,Raw!$A:$A,$B$4,Raw!$G:$G,Month!W$5,Raw!$C:$C,Month!$A53),SUMIFS(Raw!$H:$H,Raw!$A:$A,$B$4,Raw!$G:$G,Month!W$5,Raw!$E:$E,Month!$A53))))</f>
        <v>20809</v>
      </c>
      <c r="X53" s="58">
        <f>IF($B53="","",IF($C53="Region",SUMIFS(Raw!$H:$H,Raw!$A:$A,$B$4,Raw!$G:$G,Month!X$5,Raw!#REF!,Month!$A53),IF($C53="Provider",SUMIFS(Raw!$H:$H,Raw!$A:$A,$B$4,Raw!$G:$G,Month!X$5,Raw!$C:$C,Month!$A53),SUMIFS(Raw!$H:$H,Raw!$A:$A,$B$4,Raw!$G:$G,Month!X$5,Raw!$E:$E,Month!$A53))))</f>
        <v>9801</v>
      </c>
      <c r="Y53" s="58">
        <f>IF($B53="","",IF($C53="Region",SUMIFS(Raw!$H:$H,Raw!$A:$A,$B$4,Raw!$G:$G,Month!Y$5,Raw!#REF!,Month!$A53),IF($C53="Provider",SUMIFS(Raw!$H:$H,Raw!$A:$A,$B$4,Raw!$G:$G,Month!Y$5,Raw!$C:$C,Month!$A53),SUMIFS(Raw!$H:$H,Raw!$A:$A,$B$4,Raw!$G:$G,Month!Y$5,Raw!$E:$E,Month!$A53))))</f>
        <v>7876</v>
      </c>
      <c r="Z53" s="58">
        <f>IF($B53="","",IF($C53="Region",SUMIFS(Raw!$H:$H,Raw!$A:$A,$B$4,Raw!$G:$G,Month!Z$5,Raw!#REF!,Month!$A53),IF($C53="Provider",SUMIFS(Raw!$H:$H,Raw!$A:$A,$B$4,Raw!$G:$G,Month!Z$5,Raw!$C:$C,Month!$A53),SUMIFS(Raw!$H:$H,Raw!$A:$A,$B$4,Raw!$G:$G,Month!Z$5,Raw!$E:$E,Month!$A53))))</f>
        <v>1194</v>
      </c>
      <c r="AA53" s="58">
        <f>IF($B53="","",IF($C53="Region",SUMIFS(Raw!$H:$H,Raw!$A:$A,$B$4,Raw!$G:$G,Month!AA$5,Raw!#REF!,Month!$A53),IF($C53="Provider",SUMIFS(Raw!$H:$H,Raw!$A:$A,$B$4,Raw!$G:$G,Month!AA$5,Raw!$C:$C,Month!$A53),SUMIFS(Raw!$H:$H,Raw!$A:$A,$B$4,Raw!$G:$G,Month!AA$5,Raw!$E:$E,Month!$A53))))</f>
        <v>24212</v>
      </c>
      <c r="AB53" s="58">
        <f>IF($B53="","",IF($C53="Region",SUMIFS(Raw!$H:$H,Raw!$A:$A,$B$4,Raw!$G:$G,Month!AB$5,Raw!#REF!,Month!$A53),IF($C53="Provider",SUMIFS(Raw!$H:$H,Raw!$A:$A,$B$4,Raw!$G:$G,Month!AB$5,Raw!$C:$C,Month!$A53),SUMIFS(Raw!$H:$H,Raw!$A:$A,$B$4,Raw!$G:$G,Month!AB$5,Raw!$E:$E,Month!$A53))))</f>
        <v>9556</v>
      </c>
      <c r="AC53" s="58">
        <f>IF($B53="","",IF($C53="Region",SUMIFS(Raw!$H:$H,Raw!$A:$A,$B$4,Raw!$G:$G,Month!AC$5,Raw!#REF!,Month!$A53),IF($C53="Provider",SUMIFS(Raw!$H:$H,Raw!$A:$A,$B$4,Raw!$G:$G,Month!AC$5,Raw!$C:$C,Month!$A53),SUMIFS(Raw!$H:$H,Raw!$A:$A,$B$4,Raw!$G:$G,Month!AC$5,Raw!$E:$E,Month!$A53))))</f>
        <v>3809</v>
      </c>
      <c r="AD53" s="58">
        <f>IF($B53="","",IF($C53="Region",SUMIFS(Raw!$H:$H,Raw!$A:$A,$B$4,Raw!$G:$G,Month!AD$5,Raw!#REF!,Month!$A53),IF($C53="Provider",SUMIFS(Raw!$H:$H,Raw!$A:$A,$B$4,Raw!$G:$G,Month!AD$5,Raw!$C:$C,Month!$A53),SUMIFS(Raw!$H:$H,Raw!$A:$A,$B$4,Raw!$G:$G,Month!AD$5,Raw!$E:$E,Month!$A53))))</f>
        <v>0</v>
      </c>
      <c r="AE53" s="58">
        <f>IF($B53="","",IF($C53="Region",SUMIFS(Raw!$H:$H,Raw!$A:$A,$B$4,Raw!$G:$G,Month!AE$5,Raw!#REF!,Month!$A53),IF($C53="Provider",SUMIFS(Raw!$H:$H,Raw!$A:$A,$B$4,Raw!$G:$G,Month!AE$5,Raw!$C:$C,Month!$A53),SUMIFS(Raw!$H:$H,Raw!$A:$A,$B$4,Raw!$G:$G,Month!AE$5,Raw!$E:$E,Month!$A53))))</f>
        <v>7819</v>
      </c>
      <c r="AF53" s="58">
        <f>IF($B53="","",IF($C53="Region",SUMIFS(Raw!$H:$H,Raw!$A:$A,$B$4,Raw!$G:$G,Month!AF$5,Raw!#REF!,Month!$A53),IF($C53="Provider",SUMIFS(Raw!$H:$H,Raw!$A:$A,$B$4,Raw!$G:$G,Month!AF$5,Raw!$C:$C,Month!$A53),SUMIFS(Raw!$H:$H,Raw!$A:$A,$B$4,Raw!$G:$G,Month!AF$5,Raw!$E:$E,Month!$A53))))</f>
        <v>8</v>
      </c>
      <c r="AG53" s="58">
        <f>IF($B53="","",IF($C53="Region",SUMIFS(Raw!$H:$H,Raw!$A:$A,$B$4,Raw!$G:$G,Month!AG$5,Raw!#REF!,Month!$A53),IF($C53="Provider",SUMIFS(Raw!$H:$H,Raw!$A:$A,$B$4,Raw!$G:$G,Month!AG$5,Raw!$C:$C,Month!$A53),SUMIFS(Raw!$H:$H,Raw!$A:$A,$B$4,Raw!$G:$G,Month!AG$5,Raw!$E:$E,Month!$A53))))</f>
        <v>0</v>
      </c>
      <c r="AH53" s="58">
        <f>IF($B53="","",IF($C53="Region",SUMIFS(Raw!$H:$H,Raw!$A:$A,$B$4,Raw!$G:$G,Month!AH$5,Raw!#REF!,Month!$A53),IF($C53="Provider",SUMIFS(Raw!$H:$H,Raw!$A:$A,$B$4,Raw!$G:$G,Month!AH$5,Raw!$C:$C,Month!$A53),SUMIFS(Raw!$H:$H,Raw!$A:$A,$B$4,Raw!$G:$G,Month!AH$5,Raw!$E:$E,Month!$A53))))</f>
        <v>579</v>
      </c>
      <c r="AI53" s="58">
        <f>IF($B53="","",IF($C53="Region",SUMIFS(Raw!$H:$H,Raw!$A:$A,$B$4,Raw!$G:$G,Month!AI$5,Raw!#REF!,Month!$A53),IF($C53="Provider",SUMIFS(Raw!$H:$H,Raw!$A:$A,$B$4,Raw!$G:$G,Month!AI$5,Raw!$C:$C,Month!$A53),SUMIFS(Raw!$H:$H,Raw!$A:$A,$B$4,Raw!$G:$G,Month!AI$5,Raw!$E:$E,Month!$A53))))</f>
        <v>2441</v>
      </c>
      <c r="AJ53" s="58">
        <f>IF($B53="","",IF($C53="Region",SUMIFS(Raw!$H:$H,Raw!$A:$A,$B$4,Raw!$G:$G,Month!AJ$5,Raw!#REF!,Month!$A53),IF($C53="Provider",SUMIFS(Raw!$H:$H,Raw!$A:$A,$B$4,Raw!$G:$G,Month!AJ$5,Raw!$C:$C,Month!$A53),SUMIFS(Raw!$H:$H,Raw!$A:$A,$B$4,Raw!$G:$G,Month!AJ$5,Raw!$E:$E,Month!$A53))))</f>
        <v>1222</v>
      </c>
      <c r="AK53" s="58">
        <f>IF($B53="","",IF($C53="Region",SUMIFS(Raw!$H:$H,Raw!$A:$A,$B$4,Raw!$G:$G,Month!AK$5,Raw!#REF!,Month!$A53),IF($C53="Provider",SUMIFS(Raw!$H:$H,Raw!$A:$A,$B$4,Raw!$G:$G,Month!AK$5,Raw!$C:$C,Month!$A53),SUMIFS(Raw!$H:$H,Raw!$A:$A,$B$4,Raw!$G:$G,Month!AK$5,Raw!$E:$E,Month!$A53))))</f>
        <v>0</v>
      </c>
      <c r="AL53" s="58">
        <f>IF($B53="","",IF($C53="Region",SUMIFS(Raw!$H:$H,Raw!$A:$A,$B$4,Raw!$G:$G,Month!AL$5,Raw!#REF!,Month!$A53),IF($C53="Provider",SUMIFS(Raw!$H:$H,Raw!$A:$A,$B$4,Raw!$G:$G,Month!AL$5,Raw!$C:$C,Month!$A53),SUMIFS(Raw!$H:$H,Raw!$A:$A,$B$4,Raw!$G:$G,Month!AL$5,Raw!$E:$E,Month!$A53))))</f>
        <v>0</v>
      </c>
      <c r="AM53" s="58">
        <f>IF($B53="","",IF($C53="Region",SUMIFS(Raw!$H:$H,Raw!$A:$A,$B$4,Raw!$G:$G,Month!AM$5,Raw!#REF!,Month!$A53),IF($C53="Provider",SUMIFS(Raw!$H:$H,Raw!$A:$A,$B$4,Raw!$G:$G,Month!AM$5,Raw!$C:$C,Month!$A53),SUMIFS(Raw!$H:$H,Raw!$A:$A,$B$4,Raw!$G:$G,Month!AM$5,Raw!$E:$E,Month!$A53))))</f>
        <v>378</v>
      </c>
      <c r="AN53" s="58">
        <f>IF($B53="","",IF($C53="Region",SUMIFS(Raw!$H:$H,Raw!$A:$A,$B$4,Raw!$G:$G,Month!AN$5,Raw!#REF!,Month!$A53),IF($C53="Provider",SUMIFS(Raw!$H:$H,Raw!$A:$A,$B$4,Raw!$G:$G,Month!AN$5,Raw!$C:$C,Month!$A53),SUMIFS(Raw!$H:$H,Raw!$A:$A,$B$4,Raw!$G:$G,Month!AN$5,Raw!$E:$E,Month!$A53))))</f>
        <v>121</v>
      </c>
      <c r="AO53" s="58">
        <f>IF($B53="","",IF($C53="Region",SUMIFS(Raw!$H:$H,Raw!$A:$A,$B$4,Raw!$G:$G,Month!AO$5,Raw!#REF!,Month!$A53),IF($C53="Provider",SUMIFS(Raw!$H:$H,Raw!$A:$A,$B$4,Raw!$G:$G,Month!AO$5,Raw!$C:$C,Month!$A53),SUMIFS(Raw!$H:$H,Raw!$A:$A,$B$4,Raw!$G:$G,Month!AO$5,Raw!$E:$E,Month!$A53))))</f>
        <v>4</v>
      </c>
      <c r="AP53" s="58">
        <f>IF($B53="","",IF($C53="Region",SUMIFS(Raw!$H:$H,Raw!$A:$A,$B$4,Raw!$G:$G,Month!AP$5,Raw!#REF!,Month!$A53),IF($C53="Provider",SUMIFS(Raw!$H:$H,Raw!$A:$A,$B$4,Raw!$G:$G,Month!AP$5,Raw!$C:$C,Month!$A53),SUMIFS(Raw!$H:$H,Raw!$A:$A,$B$4,Raw!$G:$G,Month!AP$5,Raw!$E:$E,Month!$A53))))</f>
        <v>0</v>
      </c>
      <c r="AQ53" s="58">
        <f>IF($B53="","",IF($C53="Region",SUMIFS(Raw!$H:$H,Raw!$A:$A,$B$4,Raw!$G:$G,Month!AQ$5,Raw!#REF!,Month!$A53),IF($C53="Provider",SUMIFS(Raw!$H:$H,Raw!$A:$A,$B$4,Raw!$G:$G,Month!AQ$5,Raw!$C:$C,Month!$A53),SUMIFS(Raw!$H:$H,Raw!$A:$A,$B$4,Raw!$G:$G,Month!AQ$5,Raw!$E:$E,Month!$A53))))</f>
        <v>21</v>
      </c>
      <c r="AR53" s="58">
        <f>IF($B53="","",IF($C53="Region",SUMIFS(Raw!$H:$H,Raw!$A:$A,$B$4,Raw!$G:$G,Month!AR$5,Raw!#REF!,Month!$A53),IF($C53="Provider",SUMIFS(Raw!$H:$H,Raw!$A:$A,$B$4,Raw!$G:$G,Month!AR$5,Raw!$C:$C,Month!$A53),SUMIFS(Raw!$H:$H,Raw!$A:$A,$B$4,Raw!$G:$G,Month!AR$5,Raw!$E:$E,Month!$A53))))</f>
        <v>21</v>
      </c>
      <c r="AS53" s="58">
        <f>IF($B53="","",IF($C53="Region",SUMIFS(Raw!$H:$H,Raw!$A:$A,$B$4,Raw!$G:$G,Month!AS$5,Raw!#REF!,Month!$A53),IF($C53="Provider",SUMIFS(Raw!$H:$H,Raw!$A:$A,$B$4,Raw!$G:$G,Month!AS$5,Raw!$C:$C,Month!$A53),SUMIFS(Raw!$H:$H,Raw!$A:$A,$B$4,Raw!$G:$G,Month!AS$5,Raw!$E:$E,Month!$A53))))</f>
        <v>0</v>
      </c>
      <c r="AT53" s="58">
        <f>IF($B53="","",IF($C53="Region",SUMIFS(Raw!$H:$H,Raw!$A:$A,$B$4,Raw!$G:$G,Month!AT$5,Raw!#REF!,Month!$A53),IF($C53="Provider",SUMIFS(Raw!$H:$H,Raw!$A:$A,$B$4,Raw!$G:$G,Month!AT$5,Raw!$C:$C,Month!$A53),SUMIFS(Raw!$H:$H,Raw!$A:$A,$B$4,Raw!$G:$G,Month!AT$5,Raw!$E:$E,Month!$A53))))</f>
        <v>40775</v>
      </c>
      <c r="AU53" s="58">
        <f>IF($B53="","",IF($C53="Region",SUMIFS(Raw!$H:$H,Raw!$A:$A,$B$4,Raw!$G:$G,Month!AU$5,Raw!#REF!,Month!$A53),IF($C53="Provider",SUMIFS(Raw!$H:$H,Raw!$A:$A,$B$4,Raw!$G:$G,Month!AU$5,Raw!$C:$C,Month!$A53),SUMIFS(Raw!$H:$H,Raw!$A:$A,$B$4,Raw!$G:$G,Month!AU$5,Raw!$E:$E,Month!$A53))))</f>
        <v>4952</v>
      </c>
      <c r="AV53" s="58">
        <f>IF($B53="","",IF($C53="Region",SUMIFS(Raw!$H:$H,Raw!$A:$A,$B$4,Raw!$G:$G,Month!AV$5,Raw!#REF!,Month!$A53),IF($C53="Provider",SUMIFS(Raw!$H:$H,Raw!$A:$A,$B$4,Raw!$G:$G,Month!AV$5,Raw!$C:$C,Month!$A53),SUMIFS(Raw!$H:$H,Raw!$A:$A,$B$4,Raw!$G:$G,Month!AV$5,Raw!$E:$E,Month!$A53))))</f>
        <v>3619</v>
      </c>
      <c r="AW53" s="58">
        <f>IF($B53="","",IF($C53="Region",SUMIFS(Raw!$H:$H,Raw!$A:$A,$B$4,Raw!$G:$G,Month!AW$5,Raw!#REF!,Month!$A53),IF($C53="Provider",SUMIFS(Raw!$H:$H,Raw!$A:$A,$B$4,Raw!$G:$G,Month!AW$5,Raw!$C:$C,Month!$A53),SUMIFS(Raw!$H:$H,Raw!$A:$A,$B$4,Raw!$G:$G,Month!AW$5,Raw!$E:$E,Month!$A53))))</f>
        <v>3214</v>
      </c>
      <c r="AX53" s="58">
        <f>IF($B53="","",IF($C53="Region",SUMIFS(Raw!$H:$H,Raw!$A:$A,$B$4,Raw!$G:$G,Month!AX$5,Raw!#REF!,Month!$A53),IF($C53="Provider",SUMIFS(Raw!$H:$H,Raw!$A:$A,$B$4,Raw!$G:$G,Month!AX$5,Raw!$C:$C,Month!$A53),SUMIFS(Raw!$H:$H,Raw!$A:$A,$B$4,Raw!$G:$G,Month!AX$5,Raw!$E:$E,Month!$A53))))</f>
        <v>1</v>
      </c>
      <c r="AY53" s="58">
        <f>IF($B53="","",IF($C53="Region",SUMIFS(Raw!$H:$H,Raw!$A:$A,$B$4,Raw!$G:$G,Month!AY$5,Raw!#REF!,Month!$A53),IF($C53="Provider",SUMIFS(Raw!$H:$H,Raw!$A:$A,$B$4,Raw!$G:$G,Month!AY$5,Raw!$C:$C,Month!$A53),SUMIFS(Raw!$H:$H,Raw!$A:$A,$B$4,Raw!$G:$G,Month!AY$5,Raw!$E:$E,Month!$A53))))</f>
        <v>13916</v>
      </c>
      <c r="AZ53" s="58">
        <f>IF($B53="","",IF($C53="Region",SUMIFS(Raw!$H:$H,Raw!$A:$A,$B$4,Raw!$G:$G,Month!AZ$5,Raw!#REF!,Month!$A53),IF($C53="Provider",SUMIFS(Raw!$H:$H,Raw!$A:$A,$B$4,Raw!$G:$G,Month!AZ$5,Raw!$C:$C,Month!$A53),SUMIFS(Raw!$H:$H,Raw!$A:$A,$B$4,Raw!$G:$G,Month!AZ$5,Raw!$E:$E,Month!$A53))))</f>
        <v>13</v>
      </c>
      <c r="BA53" s="58">
        <f>IF($B53="","",IF($C53="Region",SUMIFS(Raw!$H:$H,Raw!$A:$A,$B$4,Raw!$G:$G,Month!BA$5,Raw!#REF!,Month!$A53),IF($C53="Provider",SUMIFS(Raw!$H:$H,Raw!$A:$A,$B$4,Raw!$G:$G,Month!BA$5,Raw!$C:$C,Month!$A53),SUMIFS(Raw!$H:$H,Raw!$A:$A,$B$4,Raw!$G:$G,Month!BA$5,Raw!$E:$E,Month!$A53))))</f>
        <v>6566</v>
      </c>
      <c r="BB53" s="58">
        <f>IF($B53="","",IF($C53="Region",SUMIFS(Raw!$H:$H,Raw!$A:$A,$B$4,Raw!$G:$G,Month!BB$5,Raw!#REF!,Month!$A53),IF($C53="Provider",SUMIFS(Raw!$H:$H,Raw!$A:$A,$B$4,Raw!$G:$G,Month!BB$5,Raw!$C:$C,Month!$A53),SUMIFS(Raw!$H:$H,Raw!$A:$A,$B$4,Raw!$G:$G,Month!BB$5,Raw!$E:$E,Month!$A53))))</f>
        <v>744</v>
      </c>
      <c r="BC53" s="58">
        <f>IF($B53="","",IF($C53="Region",SUMIFS(Raw!$H:$H,Raw!$A:$A,$B$4,Raw!$G:$G,Month!BC$5,Raw!#REF!,Month!$A53),IF($C53="Provider",SUMIFS(Raw!$H:$H,Raw!$A:$A,$B$4,Raw!$G:$G,Month!BC$5,Raw!$C:$C,Month!$A53),SUMIFS(Raw!$H:$H,Raw!$A:$A,$B$4,Raw!$G:$G,Month!BC$5,Raw!$E:$E,Month!$A53))))</f>
        <v>1885</v>
      </c>
      <c r="BD53" s="58">
        <f>IF($B53="","",IF($C53="Region",SUMIFS(Raw!$H:$H,Raw!$A:$A,$B$4,Raw!$G:$G,Month!BD$5,Raw!#REF!,Month!$A53),IF($C53="Provider",SUMIFS(Raw!$H:$H,Raw!$A:$A,$B$4,Raw!$G:$G,Month!BD$5,Raw!$C:$C,Month!$A53),SUMIFS(Raw!$H:$H,Raw!$A:$A,$B$4,Raw!$G:$G,Month!BD$5,Raw!$E:$E,Month!$A53))))</f>
        <v>148</v>
      </c>
      <c r="BE53" s="58">
        <f>IF($B53="","",IF($C53="Region",SUMIFS(Raw!$H:$H,Raw!$A:$A,$B$4,Raw!$G:$G,Month!BE$5,Raw!#REF!,Month!$A53),IF($C53="Provider",SUMIFS(Raw!$H:$H,Raw!$A:$A,$B$4,Raw!$G:$G,Month!BE$5,Raw!$C:$C,Month!$A53),SUMIFS(Raw!$H:$H,Raw!$A:$A,$B$4,Raw!$G:$G,Month!BE$5,Raw!$E:$E,Month!$A53))))</f>
        <v>943</v>
      </c>
      <c r="BF53" s="58">
        <f>IF($B53="","",IF($C53="Region",SUMIFS(Raw!$H:$H,Raw!$A:$A,$B$4,Raw!$G:$G,Month!BF$5,Raw!#REF!,Month!$A53),IF($C53="Provider",SUMIFS(Raw!$H:$H,Raw!$A:$A,$B$4,Raw!$G:$G,Month!BF$5,Raw!$C:$C,Month!$A53),SUMIFS(Raw!$H:$H,Raw!$A:$A,$B$4,Raw!$G:$G,Month!BF$5,Raw!$E:$E,Month!$A53))))</f>
        <v>59</v>
      </c>
      <c r="BG53" s="58">
        <f>IF($B53="","",IF($C53="Region",SUMIFS(Raw!$H:$H,Raw!$A:$A,$B$4,Raw!$G:$G,Month!BG$5,Raw!#REF!,Month!$A53),IF($C53="Provider",SUMIFS(Raw!$H:$H,Raw!$A:$A,$B$4,Raw!$G:$G,Month!BG$5,Raw!$C:$C,Month!$A53),SUMIFS(Raw!$H:$H,Raw!$A:$A,$B$4,Raw!$G:$G,Month!BG$5,Raw!$E:$E,Month!$A53))))</f>
        <v>1529</v>
      </c>
      <c r="BH53" s="58">
        <f>IF($B53="","",IF($C53="Region",SUMIFS(Raw!$H:$H,Raw!$A:$A,$B$4,Raw!$G:$G,Month!BH$5,Raw!#REF!,Month!$A53),IF($C53="Provider",SUMIFS(Raw!$H:$H,Raw!$A:$A,$B$4,Raw!$G:$G,Month!BH$5,Raw!$C:$C,Month!$A53),SUMIFS(Raw!$H:$H,Raw!$A:$A,$B$4,Raw!$G:$G,Month!BH$5,Raw!$E:$E,Month!$A53))))</f>
        <v>951</v>
      </c>
      <c r="BI53" s="58">
        <f>IF($B53="","",IF($C53="Region",SUMIFS(Raw!$H:$H,Raw!$A:$A,$B$4,Raw!$G:$G,Month!BI$5,Raw!#REF!,Month!$A53),IF($C53="Provider",SUMIFS(Raw!$H:$H,Raw!$A:$A,$B$4,Raw!$G:$G,Month!BI$5,Raw!$C:$C,Month!$A53),SUMIFS(Raw!$H:$H,Raw!$A:$A,$B$4,Raw!$G:$G,Month!BI$5,Raw!$E:$E,Month!$A53))))</f>
        <v>6400</v>
      </c>
      <c r="BJ53" s="58">
        <f>IF($B53="","",IF($C53="Region",SUMIFS(Raw!$H:$H,Raw!$A:$A,$B$4,Raw!$G:$G,Month!BJ$5,Raw!#REF!,Month!$A53),IF($C53="Provider",SUMIFS(Raw!$H:$H,Raw!$A:$A,$B$4,Raw!$G:$G,Month!BJ$5,Raw!$C:$C,Month!$A53),SUMIFS(Raw!$H:$H,Raw!$A:$A,$B$4,Raw!$G:$G,Month!BJ$5,Raw!$E:$E,Month!$A53))))</f>
        <v>3425</v>
      </c>
      <c r="BK53" s="58">
        <f>IF($B53="","",IF($C53="Region",SUMIFS(Raw!$H:$H,Raw!$A:$A,$B$4,Raw!$G:$G,Month!BK$5,Raw!#REF!,Month!$A53),IF($C53="Provider",SUMIFS(Raw!$H:$H,Raw!$A:$A,$B$4,Raw!$G:$G,Month!BK$5,Raw!$C:$C,Month!$A53),SUMIFS(Raw!$H:$H,Raw!$A:$A,$B$4,Raw!$G:$G,Month!BK$5,Raw!$E:$E,Month!$A53))))</f>
        <v>3425</v>
      </c>
      <c r="BL53" s="58">
        <f>IF($B53="","",IF($C53="Region",SUMIFS(Raw!$H:$H,Raw!$A:$A,$B$4,Raw!$G:$G,Month!BL$5,Raw!#REF!,Month!$A53),IF($C53="Provider",SUMIFS(Raw!$H:$H,Raw!$A:$A,$B$4,Raw!$G:$G,Month!BL$5,Raw!$C:$C,Month!$A53),SUMIFS(Raw!$H:$H,Raw!$A:$A,$B$4,Raw!$G:$G,Month!BL$5,Raw!$E:$E,Month!$A53))))</f>
        <v>0</v>
      </c>
      <c r="BM53" s="58">
        <f>IF($B53="","",IF($C53="Region",SUMIFS(Raw!$H:$H,Raw!$A:$A,$B$4,Raw!$G:$G,Month!BM$5,Raw!#REF!,Month!$A53),IF($C53="Provider",SUMIFS(Raw!$H:$H,Raw!$A:$A,$B$4,Raw!$G:$G,Month!BM$5,Raw!$C:$C,Month!$A53),SUMIFS(Raw!$H:$H,Raw!$A:$A,$B$4,Raw!$G:$G,Month!BM$5,Raw!$E:$E,Month!$A53))))</f>
        <v>0</v>
      </c>
      <c r="BN53" s="58">
        <f>IF($B53="","",IF($C53="Region",SUMIFS(Raw!$H:$H,Raw!$A:$A,$B$4,Raw!$G:$G,Month!BN$5,Raw!#REF!,Month!$A53),IF($C53="Provider",SUMIFS(Raw!$H:$H,Raw!$A:$A,$B$4,Raw!$G:$G,Month!BN$5,Raw!$C:$C,Month!$A53),SUMIFS(Raw!$H:$H,Raw!$A:$A,$B$4,Raw!$G:$G,Month!BN$5,Raw!$E:$E,Month!$A53))))</f>
        <v>237</v>
      </c>
      <c r="BO53" s="58">
        <f>IF($B53="","",IF($C53="Region",SUMIFS(Raw!$H:$H,Raw!$A:$A,$B$4,Raw!$G:$G,Month!BO$5,Raw!#REF!,Month!$A53),IF($C53="Provider",SUMIFS(Raw!$H:$H,Raw!$A:$A,$B$4,Raw!$G:$G,Month!BO$5,Raw!$C:$C,Month!$A53),SUMIFS(Raw!$H:$H,Raw!$A:$A,$B$4,Raw!$G:$G,Month!BO$5,Raw!$E:$E,Month!$A53))))</f>
        <v>1826</v>
      </c>
      <c r="BP53" s="58">
        <f>IF($B53="","",IF($C53="Region",SUMIFS(Raw!$H:$H,Raw!$A:$A,$B$4,Raw!$G:$G,Month!BP$5,Raw!#REF!,Month!$A53),IF($C53="Provider",SUMIFS(Raw!$H:$H,Raw!$A:$A,$B$4,Raw!$G:$G,Month!BP$5,Raw!$C:$C,Month!$A53),SUMIFS(Raw!$H:$H,Raw!$A:$A,$B$4,Raw!$G:$G,Month!BP$5,Raw!$E:$E,Month!$A53))))</f>
        <v>0</v>
      </c>
      <c r="BQ53" s="58">
        <f>IF($B53="","",IF($C53="Region",SUMIFS(Raw!$H:$H,Raw!$A:$A,$B$4,Raw!$G:$G,Month!BQ$5,Raw!#REF!,Month!$A53),IF($C53="Provider",SUMIFS(Raw!$H:$H,Raw!$A:$A,$B$4,Raw!$G:$G,Month!BQ$5,Raw!$C:$C,Month!$A53),SUMIFS(Raw!$H:$H,Raw!$A:$A,$B$4,Raw!$G:$G,Month!BQ$5,Raw!$E:$E,Month!$A53))))</f>
        <v>3992</v>
      </c>
      <c r="BR53" s="58">
        <f>IF($B53="","",IF($C53="Region",SUMIFS(Raw!$H:$H,Raw!$A:$A,$B$4,Raw!$G:$G,Month!BR$5,Raw!#REF!,Month!$A53),IF($C53="Provider",SUMIFS(Raw!$H:$H,Raw!$A:$A,$B$4,Raw!$G:$G,Month!BR$5,Raw!$C:$C,Month!$A53),SUMIFS(Raw!$H:$H,Raw!$A:$A,$B$4,Raw!$G:$G,Month!BR$5,Raw!$E:$E,Month!$A53))))</f>
        <v>3992</v>
      </c>
      <c r="BS53" s="58">
        <f>IF($B53="","",IF($C53="Region",SUMIFS(Raw!$H:$H,Raw!$A:$A,$B$4,Raw!$G:$G,Month!BS$5,Raw!#REF!,Month!$A53),IF($C53="Provider",SUMIFS(Raw!$H:$H,Raw!$A:$A,$B$4,Raw!$G:$G,Month!BS$5,Raw!$C:$C,Month!$A53),SUMIFS(Raw!$H:$H,Raw!$A:$A,$B$4,Raw!$G:$G,Month!BS$5,Raw!$E:$E,Month!$A53))))</f>
        <v>144</v>
      </c>
      <c r="BT53" s="58">
        <f>IF($B53="","",IF($C53="Region",SUMIFS(Raw!$H:$H,Raw!$A:$A,$B$4,Raw!$G:$G,Month!BT$5,Raw!#REF!,Month!$A53),IF($C53="Provider",SUMIFS(Raw!$H:$H,Raw!$A:$A,$B$4,Raw!$G:$G,Month!BT$5,Raw!$C:$C,Month!$A53),SUMIFS(Raw!$H:$H,Raw!$A:$A,$B$4,Raw!$G:$G,Month!BT$5,Raw!$E:$E,Month!$A53))))</f>
        <v>1791</v>
      </c>
      <c r="BU53" s="58">
        <f>IF($B53="","",IF($C53="Region",SUMIFS(Raw!$H:$H,Raw!$A:$A,$B$4,Raw!$G:$G,Month!BU$5,Raw!#REF!,Month!$A53),IF($C53="Provider",SUMIFS(Raw!$H:$H,Raw!$A:$A,$B$4,Raw!$G:$G,Month!BU$5,Raw!$C:$C,Month!$A53),SUMIFS(Raw!$H:$H,Raw!$A:$A,$B$4,Raw!$G:$G,Month!BU$5,Raw!$E:$E,Month!$A53))))</f>
        <v>0</v>
      </c>
      <c r="BV53" s="58">
        <f>IF($B53="","",IF($C53="Region",SUMIFS(Raw!$H:$H,Raw!$A:$A,$B$4,Raw!$G:$G,Month!BV$5,Raw!#REF!,Month!$A53),IF($C53="Provider",SUMIFS(Raw!$H:$H,Raw!$A:$A,$B$4,Raw!$G:$G,Month!BV$5,Raw!$C:$C,Month!$A53),SUMIFS(Raw!$H:$H,Raw!$A:$A,$B$4,Raw!$G:$G,Month!BV$5,Raw!$E:$E,Month!$A53))))</f>
        <v>832</v>
      </c>
      <c r="BW53" s="58">
        <f>IF($B53="","",IF($C53="Region",SUMIFS(Raw!$H:$H,Raw!$A:$A,$B$4,Raw!$G:$G,Month!BW$5,Raw!#REF!,Month!$A53),IF($C53="Provider",SUMIFS(Raw!$H:$H,Raw!$A:$A,$B$4,Raw!$G:$G,Month!BW$5,Raw!$C:$C,Month!$A53),SUMIFS(Raw!$H:$H,Raw!$A:$A,$B$4,Raw!$G:$G,Month!BW$5,Raw!$E:$E,Month!$A53))))</f>
        <v>27976</v>
      </c>
      <c r="BX53" s="58">
        <f>IF($B53="","",IF($C53="Region",SUMIFS(Raw!$H:$H,Raw!$A:$A,$B$4,Raw!$G:$G,Month!BX$5,Raw!#REF!,Month!$A53),IF($C53="Provider",SUMIFS(Raw!$H:$H,Raw!$A:$A,$B$4,Raw!$G:$G,Month!BX$5,Raw!$C:$C,Month!$A53),SUMIFS(Raw!$H:$H,Raw!$A:$A,$B$4,Raw!$G:$G,Month!BX$5,Raw!$E:$E,Month!$A53))))</f>
        <v>22</v>
      </c>
      <c r="BY53" s="58">
        <f>IF($B53="","",IF($C53="Region",SUMIFS(Raw!$H:$H,Raw!$A:$A,$B$4,Raw!$G:$G,Month!BY$5,Raw!#REF!,Month!$A53),IF($C53="Provider",SUMIFS(Raw!$H:$H,Raw!$A:$A,$B$4,Raw!$G:$G,Month!BY$5,Raw!$C:$C,Month!$A53),SUMIFS(Raw!$H:$H,Raw!$A:$A,$B$4,Raw!$G:$G,Month!BY$5,Raw!$E:$E,Month!$A53))))</f>
        <v>19231</v>
      </c>
      <c r="BZ53" s="58">
        <f>IF($B53="","",IF($C53="Region",SUMIFS(Raw!$H:$H,Raw!$A:$A,$B$4,Raw!$G:$G,Month!BZ$5,Raw!#REF!,Month!$A53),IF($C53="Provider",SUMIFS(Raw!$H:$H,Raw!$A:$A,$B$4,Raw!$G:$G,Month!BZ$5,Raw!$C:$C,Month!$A53),SUMIFS(Raw!$H:$H,Raw!$A:$A,$B$4,Raw!$G:$G,Month!BZ$5,Raw!$E:$E,Month!$A53))))</f>
        <v>8434</v>
      </c>
      <c r="CA53" s="58">
        <f>IF($B53="","",IF($C53="Region",SUMIFS(Raw!$H:$H,Raw!$A:$A,$B$4,Raw!$G:$G,Month!CA$5,Raw!#REF!,Month!$A53),IF($C53="Provider",SUMIFS(Raw!$H:$H,Raw!$A:$A,$B$4,Raw!$G:$G,Month!CA$5,Raw!$C:$C,Month!$A53),SUMIFS(Raw!$H:$H,Raw!$A:$A,$B$4,Raw!$G:$G,Month!CA$5,Raw!$E:$E,Month!$A53))))</f>
        <v>5672</v>
      </c>
      <c r="CB53" s="58">
        <f>IF($B53="","",IF($C53="Region",SUMIFS(Raw!$H:$H,Raw!$A:$A,$B$4,Raw!$G:$G,Month!CB$5,Raw!#REF!,Month!$A53),IF($C53="Provider",SUMIFS(Raw!$H:$H,Raw!$A:$A,$B$4,Raw!$G:$G,Month!CB$5,Raw!$C:$C,Month!$A53),SUMIFS(Raw!$H:$H,Raw!$A:$A,$B$4,Raw!$G:$G,Month!CB$5,Raw!$E:$E,Month!$A53))))</f>
        <v>2293</v>
      </c>
      <c r="CC53" s="58">
        <f>IF($B53="","",IF($C53="Region",SUMIFS(Raw!$H:$H,Raw!$A:$A,$B$4,Raw!$G:$G,Month!CC$5,Raw!#REF!,Month!$A53),IF($C53="Provider",SUMIFS(Raw!$H:$H,Raw!$A:$A,$B$4,Raw!$G:$G,Month!CC$5,Raw!$C:$C,Month!$A53),SUMIFS(Raw!$H:$H,Raw!$A:$A,$B$4,Raw!$G:$G,Month!CC$5,Raw!$E:$E,Month!$A53))))</f>
        <v>15025</v>
      </c>
      <c r="CD53" s="58">
        <f>IF($B53="","",IF($C53="Region",SUMIFS(Raw!$H:$H,Raw!$A:$A,$B$4,Raw!$G:$G,Month!CD$5,Raw!#REF!,Month!$A53),IF($C53="Provider",SUMIFS(Raw!$H:$H,Raw!$A:$A,$B$4,Raw!$G:$G,Month!CD$5,Raw!$C:$C,Month!$A53),SUMIFS(Raw!$H:$H,Raw!$A:$A,$B$4,Raw!$G:$G,Month!CD$5,Raw!$E:$E,Month!$A53))))</f>
        <v>3426</v>
      </c>
      <c r="CE53" s="58">
        <f>IF($B53="","",IF($C53="Region",SUMIFS(Raw!$H:$H,Raw!$A:$A,$B$4,Raw!$G:$G,Month!CE$5,Raw!#REF!,Month!$A53),IF($C53="Provider",SUMIFS(Raw!$H:$H,Raw!$A:$A,$B$4,Raw!$G:$G,Month!CE$5,Raw!$C:$C,Month!$A53),SUMIFS(Raw!$H:$H,Raw!$A:$A,$B$4,Raw!$G:$G,Month!CE$5,Raw!$E:$E,Month!$A53))))</f>
        <v>611</v>
      </c>
      <c r="CF53" s="58">
        <f>IF($B53="","",IF($C53="Region",SUMIFS(Raw!$H:$H,Raw!$A:$A,$B$4,Raw!$G:$G,Month!CF$5,Raw!#REF!,Month!$A53),IF($C53="Provider",SUMIFS(Raw!$H:$H,Raw!$A:$A,$B$4,Raw!$G:$G,Month!CF$5,Raw!$C:$C,Month!$A53),SUMIFS(Raw!$H:$H,Raw!$A:$A,$B$4,Raw!$G:$G,Month!CF$5,Raw!$E:$E,Month!$A53))))</f>
        <v>16</v>
      </c>
      <c r="CG53" s="58">
        <f>IF($B53="","",IF($C53="Region",SUMIFS(Raw!$H:$H,Raw!$A:$A,$B$4,Raw!$G:$G,Month!CG$5,Raw!#REF!,Month!$A53),IF($C53="Provider",SUMIFS(Raw!$H:$H,Raw!$A:$A,$B$4,Raw!$G:$G,Month!CG$5,Raw!$C:$C,Month!$A53),SUMIFS(Raw!$H:$H,Raw!$A:$A,$B$4,Raw!$G:$G,Month!CG$5,Raw!$E:$E,Month!$A53))))</f>
        <v>3321</v>
      </c>
      <c r="CH53" s="58">
        <f>IF($B53="","",IF($C53="Region",SUMIFS(Raw!$H:$H,Raw!$A:$A,$B$4,Raw!$G:$G,Month!CH$5,Raw!#REF!,Month!$A53),IF($C53="Provider",SUMIFS(Raw!$H:$H,Raw!$A:$A,$B$4,Raw!$G:$G,Month!CH$5,Raw!$C:$C,Month!$A53),SUMIFS(Raw!$H:$H,Raw!$A:$A,$B$4,Raw!$G:$G,Month!CH$5,Raw!$E:$E,Month!$A53))))</f>
        <v>2699</v>
      </c>
      <c r="CI53" s="58">
        <f>IF($B53="","",IF($C53="Region",SUMIFS(Raw!$H:$H,Raw!$A:$A,$B$4,Raw!$G:$G,Month!CI$5,Raw!#REF!,Month!$A53),IF($C53="Provider",SUMIFS(Raw!$H:$H,Raw!$A:$A,$B$4,Raw!$G:$G,Month!CI$5,Raw!$C:$C,Month!$A53),SUMIFS(Raw!$H:$H,Raw!$A:$A,$B$4,Raw!$G:$G,Month!CI$5,Raw!$E:$E,Month!$A53))))</f>
        <v>1</v>
      </c>
      <c r="CJ53" s="58">
        <f>IF($B53="","",IF($C53="Region",SUMIFS(Raw!$H:$H,Raw!$A:$A,$B$4,Raw!$G:$G,Month!CJ$5,Raw!#REF!,Month!$A53),IF($C53="Provider",SUMIFS(Raw!$H:$H,Raw!$A:$A,$B$4,Raw!$G:$G,Month!CJ$5,Raw!$C:$C,Month!$A53),SUMIFS(Raw!$H:$H,Raw!$A:$A,$B$4,Raw!$G:$G,Month!CJ$5,Raw!$E:$E,Month!$A53))))</f>
        <v>0</v>
      </c>
      <c r="CK53" s="58">
        <f>IF($B53="","",IF($C53="Region",SUMIFS(Raw!$H:$H,Raw!$A:$A,$B$4,Raw!$G:$G,Month!CK$5,Raw!#REF!,Month!$A53),IF($C53="Provider",SUMIFS(Raw!$H:$H,Raw!$A:$A,$B$4,Raw!$G:$G,Month!CK$5,Raw!$C:$C,Month!$A53),SUMIFS(Raw!$H:$H,Raw!$A:$A,$B$4,Raw!$G:$G,Month!CK$5,Raw!$E:$E,Month!$A53))))</f>
        <v>0</v>
      </c>
      <c r="CL53" s="58">
        <f>IF($B53="","",IF($C53="Region",SUMIFS(Raw!$H:$H,Raw!$A:$A,$B$4,Raw!$G:$G,Month!CL$5,Raw!#REF!,Month!$A53),IF($C53="Provider",SUMIFS(Raw!$H:$H,Raw!$A:$A,$B$4,Raw!$G:$G,Month!CL$5,Raw!$C:$C,Month!$A53),SUMIFS(Raw!$H:$H,Raw!$A:$A,$B$4,Raw!$G:$G,Month!CL$5,Raw!$E:$E,Month!$A53))))</f>
        <v>0</v>
      </c>
      <c r="CM53" s="58">
        <f>IF($B53="","",IF($C53="Region",SUMIFS(Raw!$H:$H,Raw!$A:$A,$B$4,Raw!$G:$G,Month!CM$5,Raw!#REF!,Month!$A53),IF($C53="Provider",SUMIFS(Raw!$H:$H,Raw!$A:$A,$B$4,Raw!$G:$G,Month!CM$5,Raw!$C:$C,Month!$A53),SUMIFS(Raw!$H:$H,Raw!$A:$A,$B$4,Raw!$G:$G,Month!CM$5,Raw!$E:$E,Month!$A53))))</f>
        <v>0</v>
      </c>
      <c r="CN53" s="58">
        <f>IF($B53="","",IF($C53="Region",SUMIFS(Raw!$H:$H,Raw!$A:$A,$B$4,Raw!$G:$G,Month!CN$5,Raw!#REF!,Month!$A53),IF($C53="Provider",SUMIFS(Raw!$H:$H,Raw!$A:$A,$B$4,Raw!$G:$G,Month!CN$5,Raw!$C:$C,Month!$A53),SUMIFS(Raw!$H:$H,Raw!$A:$A,$B$4,Raw!$G:$G,Month!CN$5,Raw!$E:$E,Month!$A53))))</f>
        <v>887</v>
      </c>
      <c r="CO53" s="58">
        <f>IF($B53="","",IF($C53="Region",SUMIFS(Raw!$H:$H,Raw!$A:$A,$B$4,Raw!$G:$G,Month!CO$5,Raw!#REF!,Month!$A53),IF($C53="Provider",SUMIFS(Raw!$H:$H,Raw!$A:$A,$B$4,Raw!$G:$G,Month!CO$5,Raw!$C:$C,Month!$A53),SUMIFS(Raw!$H:$H,Raw!$A:$A,$B$4,Raw!$G:$G,Month!CO$5,Raw!$E:$E,Month!$A53))))</f>
        <v>801</v>
      </c>
      <c r="CP53" s="58">
        <f>IF($B53="","",IF($C53="Region",SUMIFS(Raw!$H:$H,Raw!$A:$A,$B$4,Raw!$G:$G,Month!CP$5,Raw!#REF!,Month!$A53),IF($C53="Provider",SUMIFS(Raw!$H:$H,Raw!$A:$A,$B$4,Raw!$G:$G,Month!CP$5,Raw!$C:$C,Month!$A53),SUMIFS(Raw!$H:$H,Raw!$A:$A,$B$4,Raw!$G:$G,Month!CP$5,Raw!$E:$E,Month!$A53))))</f>
        <v>796</v>
      </c>
      <c r="CQ53" s="58">
        <f>IF($B53="","",IF($C53="Region",SUMIFS(Raw!$H:$H,Raw!$A:$A,$B$4,Raw!$G:$G,Month!CQ$5,Raw!#REF!,Month!$A53),IF($C53="Provider",SUMIFS(Raw!$H:$H,Raw!$A:$A,$B$4,Raw!$G:$G,Month!CQ$5,Raw!$C:$C,Month!$A53),SUMIFS(Raw!$H:$H,Raw!$A:$A,$B$4,Raw!$G:$G,Month!CQ$5,Raw!$E:$E,Month!$A53))))</f>
        <v>0</v>
      </c>
      <c r="CR53" s="58">
        <f>IF($B53="","",IF($C53="Region",SUMIFS(Raw!$H:$H,Raw!$A:$A,$B$4,Raw!$G:$G,Month!CR$5,Raw!#REF!,Month!$A53),IF($C53="Provider",SUMIFS(Raw!$H:$H,Raw!$A:$A,$B$4,Raw!$G:$G,Month!CR$5,Raw!$C:$C,Month!$A53),SUMIFS(Raw!$H:$H,Raw!$A:$A,$B$4,Raw!$G:$G,Month!CR$5,Raw!$E:$E,Month!$A53))))</f>
        <v>0</v>
      </c>
      <c r="CS53" s="58">
        <f>IF($B53="","",IF($C53="Region",SUMIFS(Raw!$H:$H,Raw!$A:$A,$B$4,Raw!$G:$G,Month!CS$5,Raw!#REF!,Month!$A53),IF($C53="Provider",SUMIFS(Raw!$H:$H,Raw!$A:$A,$B$4,Raw!$G:$G,Month!CS$5,Raw!$C:$C,Month!$A53),SUMIFS(Raw!$H:$H,Raw!$A:$A,$B$4,Raw!$G:$G,Month!CS$5,Raw!$E:$E,Month!$A53))))</f>
        <v>203</v>
      </c>
      <c r="CT53" s="58">
        <f>IF($B53="","",IF($C53="Region",SUMIFS(Raw!$H:$H,Raw!$A:$A,$B$4,Raw!$G:$G,Month!CT$5,Raw!#REF!,Month!$A53),IF($C53="Provider",SUMIFS(Raw!$H:$H,Raw!$A:$A,$B$4,Raw!$G:$G,Month!CT$5,Raw!$C:$C,Month!$A53),SUMIFS(Raw!$H:$H,Raw!$A:$A,$B$4,Raw!$G:$G,Month!CT$5,Raw!$E:$E,Month!$A53))))</f>
        <v>92</v>
      </c>
      <c r="CU53" s="58">
        <f>IF($B53="","",IF($C53="Region",SUMIFS(Raw!$H:$H,Raw!$A:$A,$B$4,Raw!$G:$G,Month!CU$5,Raw!#REF!,Month!$A53),IF($C53="Provider",SUMIFS(Raw!$H:$H,Raw!$A:$A,$B$4,Raw!$G:$G,Month!CU$5,Raw!$C:$C,Month!$A53),SUMIFS(Raw!$H:$H,Raw!$A:$A,$B$4,Raw!$G:$G,Month!CU$5,Raw!$E:$E,Month!$A53))))</f>
        <v>2858</v>
      </c>
      <c r="CV53" s="58">
        <f>IF($B53="","",IF($C53="Region",SUMIFS(Raw!$H:$H,Raw!$A:$A,$B$4,Raw!$G:$G,Month!CV$5,Raw!#REF!,Month!$A53),IF($C53="Provider",SUMIFS(Raw!$H:$H,Raw!$A:$A,$B$4,Raw!$G:$G,Month!CV$5,Raw!$C:$C,Month!$A53),SUMIFS(Raw!$H:$H,Raw!$A:$A,$B$4,Raw!$G:$G,Month!CV$5,Raw!$E:$E,Month!$A53))))</f>
        <v>1811</v>
      </c>
      <c r="CW53" s="58">
        <f>IF($B53="","",IF($C53="Region",SUMIFS(Raw!$H:$H,Raw!$A:$A,$B$4,Raw!$G:$G,Month!CW$5,Raw!#REF!,Month!$A53),IF($C53="Provider",SUMIFS(Raw!$H:$H,Raw!$A:$A,$B$4,Raw!$G:$G,Month!CW$5,Raw!$C:$C,Month!$A53),SUMIFS(Raw!$H:$H,Raw!$A:$A,$B$4,Raw!$G:$G,Month!CW$5,Raw!$E:$E,Month!$A53))))</f>
        <v>118</v>
      </c>
      <c r="CX53" s="58">
        <f>IF($B53="","",IF($C53="Region",SUMIFS(Raw!$H:$H,Raw!$A:$A,$B$4,Raw!$G:$G,Month!CX$5,Raw!#REF!,Month!$A53),IF($C53="Provider",SUMIFS(Raw!$H:$H,Raw!$A:$A,$B$4,Raw!$G:$G,Month!CX$5,Raw!$C:$C,Month!$A53),SUMIFS(Raw!$H:$H,Raw!$A:$A,$B$4,Raw!$G:$G,Month!CX$5,Raw!$E:$E,Month!$A53))))</f>
        <v>118</v>
      </c>
      <c r="CY53" s="58">
        <f>IF($B53="","",IF($C53="Region",SUMIFS(Raw!$H:$H,Raw!$A:$A,$B$4,Raw!$G:$G,Month!CY$5,Raw!#REF!,Month!$A53),IF($C53="Provider",SUMIFS(Raw!$H:$H,Raw!$A:$A,$B$4,Raw!$G:$G,Month!CY$5,Raw!$C:$C,Month!$A53),SUMIFS(Raw!$H:$H,Raw!$A:$A,$B$4,Raw!$G:$G,Month!CY$5,Raw!$E:$E,Month!$A53))))</f>
        <v>32</v>
      </c>
      <c r="CZ53" s="58">
        <f>IF($B53="","",IF($C53="Region",SUMIFS(Raw!$H:$H,Raw!$A:$A,$B$4,Raw!$G:$G,Month!CZ$5,Raw!#REF!,Month!$A53),IF($C53="Provider",SUMIFS(Raw!$H:$H,Raw!$A:$A,$B$4,Raw!$G:$G,Month!CZ$5,Raw!$C:$C,Month!$A53),SUMIFS(Raw!$H:$H,Raw!$A:$A,$B$4,Raw!$G:$G,Month!CZ$5,Raw!$E:$E,Month!$A53))))</f>
        <v>10</v>
      </c>
      <c r="DA53" s="58">
        <f>IF($B53="","",IF($C53="Region",SUMIFS(Raw!$H:$H,Raw!$A:$A,$B$4,Raw!$G:$G,Month!DA$5,Raw!#REF!,Month!$A53),IF($C53="Provider",SUMIFS(Raw!$H:$H,Raw!$A:$A,$B$4,Raw!$G:$G,Month!DA$5,Raw!$C:$C,Month!$A53),SUMIFS(Raw!$H:$H,Raw!$A:$A,$B$4,Raw!$G:$G,Month!DA$5,Raw!$E:$E,Month!$A53))))</f>
        <v>46</v>
      </c>
      <c r="DB53" s="58">
        <f>IF($B53="","",IF($C53="Region",SUMIFS(Raw!$H:$H,Raw!$A:$A,$B$4,Raw!$G:$G,Month!DB$5,Raw!#REF!,Month!$A53),IF($C53="Provider",SUMIFS(Raw!$H:$H,Raw!$A:$A,$B$4,Raw!$G:$G,Month!DB$5,Raw!$C:$C,Month!$A53),SUMIFS(Raw!$H:$H,Raw!$A:$A,$B$4,Raw!$G:$G,Month!DB$5,Raw!$E:$E,Month!$A53))))</f>
        <v>11</v>
      </c>
      <c r="DC53" s="58">
        <f>IF($B53="","",IF($C53="Region",SUMIFS(Raw!$H:$H,Raw!$A:$A,$B$4,Raw!$G:$G,Month!DC$5,Raw!#REF!,Month!$A53),IF($C53="Provider",SUMIFS(Raw!$H:$H,Raw!$A:$A,$B$4,Raw!$G:$G,Month!DC$5,Raw!$C:$C,Month!$A53),SUMIFS(Raw!$H:$H,Raw!$A:$A,$B$4,Raw!$G:$G,Month!DC$5,Raw!$E:$E,Month!$A53))))</f>
        <v>0</v>
      </c>
      <c r="DD53" s="58">
        <f>IF($B53="","",IF($C53="Region",SUMIFS(Raw!$H:$H,Raw!$A:$A,$B$4,Raw!$G:$G,Month!DD$5,Raw!#REF!,Month!$A53),IF($C53="Provider",SUMIFS(Raw!$H:$H,Raw!$A:$A,$B$4,Raw!$G:$G,Month!DD$5,Raw!$C:$C,Month!$A53),SUMIFS(Raw!$H:$H,Raw!$A:$A,$B$4,Raw!$G:$G,Month!DD$5,Raw!$E:$E,Month!$A53))))</f>
        <v>0</v>
      </c>
      <c r="DE53" s="58">
        <f>IF($B53="","",IF($C53="Region",SUMIFS(Raw!$H:$H,Raw!$A:$A,$B$4,Raw!$G:$G,Month!DE$5,Raw!#REF!,Month!$A53),IF($C53="Provider",SUMIFS(Raw!$H:$H,Raw!$A:$A,$B$4,Raw!$G:$G,Month!DE$5,Raw!$C:$C,Month!$A53),SUMIFS(Raw!$H:$H,Raw!$A:$A,$B$4,Raw!$G:$G,Month!DE$5,Raw!$E:$E,Month!$A53))))</f>
        <v>16</v>
      </c>
      <c r="DF53" s="58">
        <f>IF($B53="","",IF($C53="Region",SUMIFS(Raw!$H:$H,Raw!$A:$A,$B$4,Raw!$G:$G,Month!DF$5,Raw!#REF!,Month!$A53),IF($C53="Provider",SUMIFS(Raw!$H:$H,Raw!$A:$A,$B$4,Raw!$G:$G,Month!DF$5,Raw!$C:$C,Month!$A53),SUMIFS(Raw!$H:$H,Raw!$A:$A,$B$4,Raw!$G:$G,Month!DF$5,Raw!$E:$E,Month!$A53))))</f>
        <v>13</v>
      </c>
      <c r="DG53" s="58">
        <f>IF($B53="","",IF($C53="Region",SUMIFS(Raw!$H:$H,Raw!$A:$A,$B$4,Raw!$G:$G,Month!DG$5,Raw!#REF!,Month!$A53),IF($C53="Provider",SUMIFS(Raw!$H:$H,Raw!$A:$A,$B$4,Raw!$G:$G,Month!DG$5,Raw!$C:$C,Month!$A53),SUMIFS(Raw!$H:$H,Raw!$A:$A,$B$4,Raw!$G:$G,Month!DG$5,Raw!$E:$E,Month!$A53))))</f>
        <v>0</v>
      </c>
      <c r="DH53" s="58">
        <f>IF($B53="","",IF($C53="Region",SUMIFS(Raw!$H:$H,Raw!$A:$A,$B$4,Raw!$G:$G,Month!DH$5,Raw!#REF!,Month!$A53),IF($C53="Provider",SUMIFS(Raw!$H:$H,Raw!$A:$A,$B$4,Raw!$G:$G,Month!DH$5,Raw!$C:$C,Month!$A53),SUMIFS(Raw!$H:$H,Raw!$A:$A,$B$4,Raw!$G:$G,Month!DH$5,Raw!$E:$E,Month!$A53))))</f>
        <v>0</v>
      </c>
      <c r="DI53" s="58">
        <f>IF($B53="","",IF($C53="Region",SUMIFS(Raw!$H:$H,Raw!$A:$A,$B$4,Raw!$G:$G,Month!DI$5,Raw!#REF!,Month!$A53),IF($C53="Provider",SUMIFS(Raw!$H:$H,Raw!$A:$A,$B$4,Raw!$G:$G,Month!DI$5,Raw!$C:$C,Month!$A53),SUMIFS(Raw!$H:$H,Raw!$A:$A,$B$4,Raw!$G:$G,Month!DI$5,Raw!$E:$E,Month!$A53))))</f>
        <v>0</v>
      </c>
      <c r="DJ53" s="58">
        <f>IF($B53="","",IF($C53="Region",SUMIFS(Raw!$H:$H,Raw!$A:$A,$B$4,Raw!$G:$G,Month!DJ$5,Raw!#REF!,Month!$A53),IF($C53="Provider",SUMIFS(Raw!$H:$H,Raw!$A:$A,$B$4,Raw!$G:$G,Month!DJ$5,Raw!$C:$C,Month!$A53),SUMIFS(Raw!$H:$H,Raw!$A:$A,$B$4,Raw!$G:$G,Month!DJ$5,Raw!$E:$E,Month!$A53))))</f>
        <v>0</v>
      </c>
      <c r="DK53" s="58">
        <f>IF($B53="","",IF($C53="Region",SUMIFS(Raw!$H:$H,Raw!$A:$A,$B$4,Raw!$G:$G,Month!DK$5,Raw!#REF!,Month!$A53),IF($C53="Provider",SUMIFS(Raw!$H:$H,Raw!$A:$A,$B$4,Raw!$G:$G,Month!DK$5,Raw!$C:$C,Month!$A53),SUMIFS(Raw!$H:$H,Raw!$A:$A,$B$4,Raw!$G:$G,Month!DK$5,Raw!$E:$E,Month!$A53))))</f>
        <v>0</v>
      </c>
      <c r="DL53" s="58">
        <f>IF($B53="","",IF($C53="Region",SUMIFS(Raw!$H:$H,Raw!$A:$A,$B$4,Raw!$G:$G,Month!DL$5,Raw!#REF!,Month!$A53),IF($C53="Provider",SUMIFS(Raw!$H:$H,Raw!$A:$A,$B$4,Raw!$G:$G,Month!DL$5,Raw!$C:$C,Month!$A53),SUMIFS(Raw!$H:$H,Raw!$A:$A,$B$4,Raw!$G:$G,Month!DL$5,Raw!$E:$E,Month!$A53))))</f>
        <v>0</v>
      </c>
      <c r="DM53" s="58">
        <f>IF($B53="","",IF($C53="Region",SUMIFS(Raw!$H:$H,Raw!$A:$A,$B$4,Raw!$G:$G,Month!DM$5,Raw!#REF!,Month!$A53),IF($C53="Provider",SUMIFS(Raw!$H:$H,Raw!$A:$A,$B$4,Raw!$G:$G,Month!DM$5,Raw!$C:$C,Month!$A53),SUMIFS(Raw!$H:$H,Raw!$A:$A,$B$4,Raw!$G:$G,Month!DM$5,Raw!$E:$E,Month!$A53))))</f>
        <v>0</v>
      </c>
      <c r="DN53" s="58">
        <f>IF($B53="","",IF($C53="Region",SUMIFS(Raw!$H:$H,Raw!$A:$A,$B$4,Raw!$G:$G,Month!DN$5,Raw!#REF!,Month!$A53),IF($C53="Provider",SUMIFS(Raw!$H:$H,Raw!$A:$A,$B$4,Raw!$G:$G,Month!DN$5,Raw!$C:$C,Month!$A53),SUMIFS(Raw!$H:$H,Raw!$A:$A,$B$4,Raw!$G:$G,Month!DN$5,Raw!$E:$E,Month!$A53))))</f>
        <v>0</v>
      </c>
    </row>
    <row r="54" spans="1:118" ht="14.5" x14ac:dyDescent="0.25">
      <c r="A54" s="5" t="str">
        <f>IF(Refs!A48="","",Refs!A48)</f>
        <v>111AC7</v>
      </c>
      <c r="B54" s="23" t="str">
        <f>IF(Refs!B48="","",Refs!B48)</f>
        <v>Milton Keynes</v>
      </c>
      <c r="C54" s="13" t="str">
        <f>IF(Refs!D48="","",Refs!D48)</f>
        <v>Area</v>
      </c>
      <c r="D54" s="58">
        <f>IF($B54="","",IF($C54="Region",SUMIFS(Raw!$H:$H,Raw!$A:$A,$B$4,Raw!$G:$G,Month!D$5,Raw!#REF!,Month!$A54),IF($C54="Provider",SUMIFS(Raw!$H:$H,Raw!$A:$A,$B$4,Raw!$G:$G,Month!D$5,Raw!$C:$C,Month!$A54),SUMIFS(Raw!$H:$H,Raw!$A:$A,$B$4,Raw!$G:$G,Month!D$5,Raw!$E:$E,Month!$A54))))</f>
        <v>10556</v>
      </c>
      <c r="E54" s="58">
        <f>IF($B54="","",IF($C54="Region",SUMIFS(Raw!$H:$H,Raw!$A:$A,$B$4,Raw!$G:$G,Month!E$5,Raw!#REF!,Month!$A54),IF($C54="Provider",SUMIFS(Raw!$H:$H,Raw!$A:$A,$B$4,Raw!$G:$G,Month!E$5,Raw!$C:$C,Month!$A54),SUMIFS(Raw!$H:$H,Raw!$A:$A,$B$4,Raw!$G:$G,Month!E$5,Raw!$E:$E,Month!$A54))))</f>
        <v>9271</v>
      </c>
      <c r="F54" s="58">
        <f>IF($B54="","",IF($C54="Region",SUMIFS(Raw!$H:$H,Raw!$A:$A,$B$4,Raw!$G:$G,Month!F$5,Raw!#REF!,Month!$A54),IF($C54="Provider",SUMIFS(Raw!$H:$H,Raw!$A:$A,$B$4,Raw!$G:$G,Month!F$5,Raw!$C:$C,Month!$A54),SUMIFS(Raw!$H:$H,Raw!$A:$A,$B$4,Raw!$G:$G,Month!F$5,Raw!$E:$E,Month!$A54))))</f>
        <v>9469</v>
      </c>
      <c r="G54" s="58">
        <f>IF($B54="","",IF($C54="Region",SUMIFS(Raw!$H:$H,Raw!$A:$A,$B$4,Raw!$G:$G,Month!G$5,Raw!#REF!,Month!$A54),IF($C54="Provider",SUMIFS(Raw!$H:$H,Raw!$A:$A,$B$4,Raw!$G:$G,Month!G$5,Raw!$C:$C,Month!$A54),SUMIFS(Raw!$H:$H,Raw!$A:$A,$B$4,Raw!$G:$G,Month!G$5,Raw!$E:$E,Month!$A54))))</f>
        <v>0</v>
      </c>
      <c r="H54" s="58">
        <f>IF($B54="","",IF($C54="Region",SUMIFS(Raw!$H:$H,Raw!$A:$A,$B$4,Raw!$G:$G,Month!H$5,Raw!#REF!,Month!$A54),IF($C54="Provider",SUMIFS(Raw!$H:$H,Raw!$A:$A,$B$4,Raw!$G:$G,Month!H$5,Raw!$C:$C,Month!$A54),SUMIFS(Raw!$H:$H,Raw!$A:$A,$B$4,Raw!$G:$G,Month!H$5,Raw!$E:$E,Month!$A54))))</f>
        <v>79</v>
      </c>
      <c r="I54" s="58">
        <f>IF($B54="","",IF($C54="Region",SUMIFS(Raw!$H:$H,Raw!$A:$A,$B$4,Raw!$G:$G,Month!I$5,Raw!#REF!,Month!$A54),IF($C54="Provider",SUMIFS(Raw!$H:$H,Raw!$A:$A,$B$4,Raw!$G:$G,Month!I$5,Raw!$C:$C,Month!$A54),SUMIFS(Raw!$H:$H,Raw!$A:$A,$B$4,Raw!$G:$G,Month!I$5,Raw!$E:$E,Month!$A54))))</f>
        <v>4477</v>
      </c>
      <c r="J54" s="58">
        <f>IF($B54="","",IF($C54="Region",SUMIFS(Raw!$H:$H,Raw!$A:$A,$B$4,Raw!$G:$G,Month!J$5,Raw!#REF!,Month!$A54),IF($C54="Provider",SUMIFS(Raw!$H:$H,Raw!$A:$A,$B$4,Raw!$G:$G,Month!J$5,Raw!$C:$C,Month!$A54),SUMIFS(Raw!$H:$H,Raw!$A:$A,$B$4,Raw!$G:$G,Month!J$5,Raw!$E:$E,Month!$A54))))</f>
        <v>8710</v>
      </c>
      <c r="K54" s="58">
        <f>IF($B54="","",IF($C54="Region",SUMIFS(Raw!$H:$H,Raw!$A:$A,$B$4,Raw!$G:$G,Month!K$5,Raw!#REF!,Month!$A54),IF($C54="Provider",SUMIFS(Raw!$H:$H,Raw!$A:$A,$B$4,Raw!$G:$G,Month!K$5,Raw!$C:$C,Month!$A54),SUMIFS(Raw!$H:$H,Raw!$A:$A,$B$4,Raw!$G:$G,Month!K$5,Raw!$E:$E,Month!$A54))))</f>
        <v>94</v>
      </c>
      <c r="L54" s="58">
        <f>IF($B54="","",IF($C54="Region",SUMIFS(Raw!$H:$H,Raw!$A:$A,$B$4,Raw!$G:$G,Month!L$5,Raw!#REF!,Month!$A54),IF($C54="Provider",SUMIFS(Raw!$H:$H,Raw!$A:$A,$B$4,Raw!$G:$G,Month!L$5,Raw!$C:$C,Month!$A54),SUMIFS(Raw!$H:$H,Raw!$A:$A,$B$4,Raw!$G:$G,Month!L$5,Raw!$E:$E,Month!$A54))))</f>
        <v>49</v>
      </c>
      <c r="M54" s="58">
        <f>IF($B54="","",IF($C54="Region",SUMIFS(Raw!$H:$H,Raw!$A:$A,$B$4,Raw!$G:$G,Month!M$5,Raw!#REF!,Month!$A54),IF($C54="Provider",SUMIFS(Raw!$H:$H,Raw!$A:$A,$B$4,Raw!$G:$G,Month!M$5,Raw!$C:$C,Month!$A54),SUMIFS(Raw!$H:$H,Raw!$A:$A,$B$4,Raw!$G:$G,Month!M$5,Raw!$E:$E,Month!$A54))))</f>
        <v>42</v>
      </c>
      <c r="N54" s="58">
        <f>IF($B54="","",IF($C54="Region",SUMIFS(Raw!$H:$H,Raw!$A:$A,$B$4,Raw!$G:$G,Month!N$5,Raw!#REF!,Month!$A54),IF($C54="Provider",SUMIFS(Raw!$H:$H,Raw!$A:$A,$B$4,Raw!$G:$G,Month!N$5,Raw!$C:$C,Month!$A54),SUMIFS(Raw!$H:$H,Raw!$A:$A,$B$4,Raw!$G:$G,Month!N$5,Raw!$E:$E,Month!$A54))))</f>
        <v>0</v>
      </c>
      <c r="O54" s="58">
        <f>IF($B54="","",IF($C54="Region",SUMIFS(Raw!$H:$H,Raw!$A:$A,$B$4,Raw!$G:$G,Month!O$5,Raw!#REF!,Month!$A54),IF($C54="Provider",SUMIFS(Raw!$H:$H,Raw!$A:$A,$B$4,Raw!$G:$G,Month!O$5,Raw!$C:$C,Month!$A54),SUMIFS(Raw!$H:$H,Raw!$A:$A,$B$4,Raw!$G:$G,Month!O$5,Raw!$E:$E,Month!$A54))))</f>
        <v>123881</v>
      </c>
      <c r="P54" s="58">
        <f>IF($B54="","",IF($C54="Region",SUMIFS(Raw!$H:$H,Raw!$A:$A,$B$4,Raw!$G:$G,Month!P$5,Raw!#REF!,Month!$A54),IF($C54="Provider",SUMIFS(Raw!$H:$H,Raw!$A:$A,$B$4,Raw!$G:$G,Month!P$5,Raw!$C:$C,Month!$A54),SUMIFS(Raw!$H:$H,Raw!$A:$A,$B$4,Raw!$G:$G,Month!P$5,Raw!$E:$E,Month!$A54))))</f>
        <v>69</v>
      </c>
      <c r="Q54" s="58">
        <f>IF($B54="","",IF($C54="Region",SUMIFS(Raw!$H:$H,Raw!$A:$A,$B$4,Raw!$G:$G,Month!Q$5,Raw!#REF!,Month!$A54),IF($C54="Provider",SUMIFS(Raw!$H:$H,Raw!$A:$A,$B$4,Raw!$G:$G,Month!Q$5,Raw!$C:$C,Month!$A54),SUMIFS(Raw!$H:$H,Raw!$A:$A,$B$4,Raw!$G:$G,Month!Q$5,Raw!$E:$E,Month!$A54))))</f>
        <v>174</v>
      </c>
      <c r="R54" s="58">
        <f>IF($B54="","",IF($C54="Region",SUMIFS(Raw!$H:$H,Raw!$A:$A,$B$4,Raw!$G:$G,Month!R$5,Raw!#REF!,Month!$A54),IF($C54="Provider",SUMIFS(Raw!$H:$H,Raw!$A:$A,$B$4,Raw!$G:$G,Month!R$5,Raw!$C:$C,Month!$A54),SUMIFS(Raw!$H:$H,Raw!$A:$A,$B$4,Raw!$G:$G,Month!R$5,Raw!$E:$E,Month!$A54))))</f>
        <v>5596</v>
      </c>
      <c r="S54" s="58">
        <f>IF($B54="","",IF($C54="Region",SUMIFS(Raw!$H:$H,Raw!$A:$A,$B$4,Raw!$G:$G,Month!S$5,Raw!#REF!,Month!$A54),IF($C54="Provider",SUMIFS(Raw!$H:$H,Raw!$A:$A,$B$4,Raw!$G:$G,Month!S$5,Raw!$C:$C,Month!$A54),SUMIFS(Raw!$H:$H,Raw!$A:$A,$B$4,Raw!$G:$G,Month!S$5,Raw!$E:$E,Month!$A54))))</f>
        <v>2424</v>
      </c>
      <c r="T54" s="58">
        <f>IF($B54="","",IF($C54="Region",SUMIFS(Raw!$H:$H,Raw!$A:$A,$B$4,Raw!$G:$G,Month!T$5,Raw!#REF!,Month!$A54),IF($C54="Provider",SUMIFS(Raw!$H:$H,Raw!$A:$A,$B$4,Raw!$G:$G,Month!T$5,Raw!$C:$C,Month!$A54),SUMIFS(Raw!$H:$H,Raw!$A:$A,$B$4,Raw!$G:$G,Month!T$5,Raw!$E:$E,Month!$A54))))</f>
        <v>8472984</v>
      </c>
      <c r="U54" s="58">
        <f>IF($B54="","",IF($C54="Region",SUMIFS(Raw!$H:$H,Raw!$A:$A,$B$4,Raw!$G:$G,Month!U$5,Raw!#REF!,Month!$A54),IF($C54="Provider",SUMIFS(Raw!$H:$H,Raw!$A:$A,$B$4,Raw!$G:$G,Month!U$5,Raw!$C:$C,Month!$A54),SUMIFS(Raw!$H:$H,Raw!$A:$A,$B$4,Raw!$G:$G,Month!U$5,Raw!$E:$E,Month!$A54))))</f>
        <v>8852</v>
      </c>
      <c r="V54" s="58">
        <f>IF($B54="","",IF($C54="Region",SUMIFS(Raw!$H:$H,Raw!$A:$A,$B$4,Raw!$G:$G,Month!V$5,Raw!#REF!,Month!$A54),IF($C54="Provider",SUMIFS(Raw!$H:$H,Raw!$A:$A,$B$4,Raw!$G:$G,Month!V$5,Raw!$C:$C,Month!$A54),SUMIFS(Raw!$H:$H,Raw!$A:$A,$B$4,Raw!$G:$G,Month!V$5,Raw!$E:$E,Month!$A54))))</f>
        <v>85</v>
      </c>
      <c r="W54" s="58">
        <f>IF($B54="","",IF($C54="Region",SUMIFS(Raw!$H:$H,Raw!$A:$A,$B$4,Raw!$G:$G,Month!W$5,Raw!#REF!,Month!$A54),IF($C54="Provider",SUMIFS(Raw!$H:$H,Raw!$A:$A,$B$4,Raw!$G:$G,Month!W$5,Raw!$C:$C,Month!$A54),SUMIFS(Raw!$H:$H,Raw!$A:$A,$B$4,Raw!$G:$G,Month!W$5,Raw!$E:$E,Month!$A54))))</f>
        <v>4216</v>
      </c>
      <c r="X54" s="58">
        <f>IF($B54="","",IF($C54="Region",SUMIFS(Raw!$H:$H,Raw!$A:$A,$B$4,Raw!$G:$G,Month!X$5,Raw!#REF!,Month!$A54),IF($C54="Provider",SUMIFS(Raw!$H:$H,Raw!$A:$A,$B$4,Raw!$G:$G,Month!X$5,Raw!$C:$C,Month!$A54),SUMIFS(Raw!$H:$H,Raw!$A:$A,$B$4,Raw!$G:$G,Month!X$5,Raw!$E:$E,Month!$A54))))</f>
        <v>2184</v>
      </c>
      <c r="Y54" s="58">
        <f>IF($B54="","",IF($C54="Region",SUMIFS(Raw!$H:$H,Raw!$A:$A,$B$4,Raw!$G:$G,Month!Y$5,Raw!#REF!,Month!$A54),IF($C54="Provider",SUMIFS(Raw!$H:$H,Raw!$A:$A,$B$4,Raw!$G:$G,Month!Y$5,Raw!$C:$C,Month!$A54),SUMIFS(Raw!$H:$H,Raw!$A:$A,$B$4,Raw!$G:$G,Month!Y$5,Raw!$E:$E,Month!$A54))))</f>
        <v>169</v>
      </c>
      <c r="Z54" s="58">
        <f>IF($B54="","",IF($C54="Region",SUMIFS(Raw!$H:$H,Raw!$A:$A,$B$4,Raw!$G:$G,Month!Z$5,Raw!#REF!,Month!$A54),IF($C54="Provider",SUMIFS(Raw!$H:$H,Raw!$A:$A,$B$4,Raw!$G:$G,Month!Z$5,Raw!$C:$C,Month!$A54),SUMIFS(Raw!$H:$H,Raw!$A:$A,$B$4,Raw!$G:$G,Month!Z$5,Raw!$E:$E,Month!$A54))))</f>
        <v>2198</v>
      </c>
      <c r="AA54" s="58">
        <f>IF($B54="","",IF($C54="Region",SUMIFS(Raw!$H:$H,Raw!$A:$A,$B$4,Raw!$G:$G,Month!AA$5,Raw!#REF!,Month!$A54),IF($C54="Provider",SUMIFS(Raw!$H:$H,Raw!$A:$A,$B$4,Raw!$G:$G,Month!AA$5,Raw!$C:$C,Month!$A54),SUMIFS(Raw!$H:$H,Raw!$A:$A,$B$4,Raw!$G:$G,Month!AA$5,Raw!$E:$E,Month!$A54))))</f>
        <v>4551</v>
      </c>
      <c r="AB54" s="58">
        <f>IF($B54="","",IF($C54="Region",SUMIFS(Raw!$H:$H,Raw!$A:$A,$B$4,Raw!$G:$G,Month!AB$5,Raw!#REF!,Month!$A54),IF($C54="Provider",SUMIFS(Raw!$H:$H,Raw!$A:$A,$B$4,Raw!$G:$G,Month!AB$5,Raw!$C:$C,Month!$A54),SUMIFS(Raw!$H:$H,Raw!$A:$A,$B$4,Raw!$G:$G,Month!AB$5,Raw!$E:$E,Month!$A54))))</f>
        <v>1375</v>
      </c>
      <c r="AC54" s="58">
        <f>IF($B54="","",IF($C54="Region",SUMIFS(Raw!$H:$H,Raw!$A:$A,$B$4,Raw!$G:$G,Month!AC$5,Raw!#REF!,Month!$A54),IF($C54="Provider",SUMIFS(Raw!$H:$H,Raw!$A:$A,$B$4,Raw!$G:$G,Month!AC$5,Raw!$C:$C,Month!$A54),SUMIFS(Raw!$H:$H,Raw!$A:$A,$B$4,Raw!$G:$G,Month!AC$5,Raw!$E:$E,Month!$A54))))</f>
        <v>322</v>
      </c>
      <c r="AD54" s="58">
        <f>IF($B54="","",IF($C54="Region",SUMIFS(Raw!$H:$H,Raw!$A:$A,$B$4,Raw!$G:$G,Month!AD$5,Raw!#REF!,Month!$A54),IF($C54="Provider",SUMIFS(Raw!$H:$H,Raw!$A:$A,$B$4,Raw!$G:$G,Month!AD$5,Raw!$C:$C,Month!$A54),SUMIFS(Raw!$H:$H,Raw!$A:$A,$B$4,Raw!$G:$G,Month!AD$5,Raw!$E:$E,Month!$A54))))</f>
        <v>0</v>
      </c>
      <c r="AE54" s="58">
        <f>IF($B54="","",IF($C54="Region",SUMIFS(Raw!$H:$H,Raw!$A:$A,$B$4,Raw!$G:$G,Month!AE$5,Raw!#REF!,Month!$A54),IF($C54="Provider",SUMIFS(Raw!$H:$H,Raw!$A:$A,$B$4,Raw!$G:$G,Month!AE$5,Raw!$C:$C,Month!$A54),SUMIFS(Raw!$H:$H,Raw!$A:$A,$B$4,Raw!$G:$G,Month!AE$5,Raw!$E:$E,Month!$A54))))</f>
        <v>2184</v>
      </c>
      <c r="AF54" s="58">
        <f>IF($B54="","",IF($C54="Region",SUMIFS(Raw!$H:$H,Raw!$A:$A,$B$4,Raw!$G:$G,Month!AF$5,Raw!#REF!,Month!$A54),IF($C54="Provider",SUMIFS(Raw!$H:$H,Raw!$A:$A,$B$4,Raw!$G:$G,Month!AF$5,Raw!$C:$C,Month!$A54),SUMIFS(Raw!$H:$H,Raw!$A:$A,$B$4,Raw!$G:$G,Month!AF$5,Raw!$E:$E,Month!$A54))))</f>
        <v>0</v>
      </c>
      <c r="AG54" s="58">
        <f>IF($B54="","",IF($C54="Region",SUMIFS(Raw!$H:$H,Raw!$A:$A,$B$4,Raw!$G:$G,Month!AG$5,Raw!#REF!,Month!$A54),IF($C54="Provider",SUMIFS(Raw!$H:$H,Raw!$A:$A,$B$4,Raw!$G:$G,Month!AG$5,Raw!$C:$C,Month!$A54),SUMIFS(Raw!$H:$H,Raw!$A:$A,$B$4,Raw!$G:$G,Month!AG$5,Raw!$E:$E,Month!$A54))))</f>
        <v>169</v>
      </c>
      <c r="AH54" s="58">
        <f>IF($B54="","",IF($C54="Region",SUMIFS(Raw!$H:$H,Raw!$A:$A,$B$4,Raw!$G:$G,Month!AH$5,Raw!#REF!,Month!$A54),IF($C54="Provider",SUMIFS(Raw!$H:$H,Raw!$A:$A,$B$4,Raw!$G:$G,Month!AH$5,Raw!$C:$C,Month!$A54),SUMIFS(Raw!$H:$H,Raw!$A:$A,$B$4,Raw!$G:$G,Month!AH$5,Raw!$E:$E,Month!$A54))))</f>
        <v>132</v>
      </c>
      <c r="AI54" s="58">
        <f>IF($B54="","",IF($C54="Region",SUMIFS(Raw!$H:$H,Raw!$A:$A,$B$4,Raw!$G:$G,Month!AI$5,Raw!#REF!,Month!$A54),IF($C54="Provider",SUMIFS(Raw!$H:$H,Raw!$A:$A,$B$4,Raw!$G:$G,Month!AI$5,Raw!$C:$C,Month!$A54),SUMIFS(Raw!$H:$H,Raw!$A:$A,$B$4,Raw!$G:$G,Month!AI$5,Raw!$E:$E,Month!$A54))))</f>
        <v>369</v>
      </c>
      <c r="AJ54" s="58">
        <f>IF($B54="","",IF($C54="Region",SUMIFS(Raw!$H:$H,Raw!$A:$A,$B$4,Raw!$G:$G,Month!AJ$5,Raw!#REF!,Month!$A54),IF($C54="Provider",SUMIFS(Raw!$H:$H,Raw!$A:$A,$B$4,Raw!$G:$G,Month!AJ$5,Raw!$C:$C,Month!$A54),SUMIFS(Raw!$H:$H,Raw!$A:$A,$B$4,Raw!$G:$G,Month!AJ$5,Raw!$E:$E,Month!$A54))))</f>
        <v>335</v>
      </c>
      <c r="AK54" s="58">
        <f>IF($B54="","",IF($C54="Region",SUMIFS(Raw!$H:$H,Raw!$A:$A,$B$4,Raw!$G:$G,Month!AK$5,Raw!#REF!,Month!$A54),IF($C54="Provider",SUMIFS(Raw!$H:$H,Raw!$A:$A,$B$4,Raw!$G:$G,Month!AK$5,Raw!$C:$C,Month!$A54),SUMIFS(Raw!$H:$H,Raw!$A:$A,$B$4,Raw!$G:$G,Month!AK$5,Raw!$E:$E,Month!$A54))))</f>
        <v>266</v>
      </c>
      <c r="AL54" s="58">
        <f>IF($B54="","",IF($C54="Region",SUMIFS(Raw!$H:$H,Raw!$A:$A,$B$4,Raw!$G:$G,Month!AL$5,Raw!#REF!,Month!$A54),IF($C54="Provider",SUMIFS(Raw!$H:$H,Raw!$A:$A,$B$4,Raw!$G:$G,Month!AL$5,Raw!$C:$C,Month!$A54),SUMIFS(Raw!$H:$H,Raw!$A:$A,$B$4,Raw!$G:$G,Month!AL$5,Raw!$E:$E,Month!$A54))))</f>
        <v>0</v>
      </c>
      <c r="AM54" s="58">
        <f>IF($B54="","",IF($C54="Region",SUMIFS(Raw!$H:$H,Raw!$A:$A,$B$4,Raw!$G:$G,Month!AM$5,Raw!#REF!,Month!$A54),IF($C54="Provider",SUMIFS(Raw!$H:$H,Raw!$A:$A,$B$4,Raw!$G:$G,Month!AM$5,Raw!$C:$C,Month!$A54),SUMIFS(Raw!$H:$H,Raw!$A:$A,$B$4,Raw!$G:$G,Month!AM$5,Raw!$E:$E,Month!$A54))))</f>
        <v>2118</v>
      </c>
      <c r="AN54" s="58">
        <f>IF($B54="","",IF($C54="Region",SUMIFS(Raw!$H:$H,Raw!$A:$A,$B$4,Raw!$G:$G,Month!AN$5,Raw!#REF!,Month!$A54),IF($C54="Provider",SUMIFS(Raw!$H:$H,Raw!$A:$A,$B$4,Raw!$G:$G,Month!AN$5,Raw!$C:$C,Month!$A54),SUMIFS(Raw!$H:$H,Raw!$A:$A,$B$4,Raw!$G:$G,Month!AN$5,Raw!$E:$E,Month!$A54))))</f>
        <v>1085</v>
      </c>
      <c r="AO54" s="58">
        <f>IF($B54="","",IF($C54="Region",SUMIFS(Raw!$H:$H,Raw!$A:$A,$B$4,Raw!$G:$G,Month!AO$5,Raw!#REF!,Month!$A54),IF($C54="Provider",SUMIFS(Raw!$H:$H,Raw!$A:$A,$B$4,Raw!$G:$G,Month!AO$5,Raw!$C:$C,Month!$A54),SUMIFS(Raw!$H:$H,Raw!$A:$A,$B$4,Raw!$G:$G,Month!AO$5,Raw!$E:$E,Month!$A54))))</f>
        <v>66</v>
      </c>
      <c r="AP54" s="58">
        <f>IF($B54="","",IF($C54="Region",SUMIFS(Raw!$H:$H,Raw!$A:$A,$B$4,Raw!$G:$G,Month!AP$5,Raw!#REF!,Month!$A54),IF($C54="Provider",SUMIFS(Raw!$H:$H,Raw!$A:$A,$B$4,Raw!$G:$G,Month!AP$5,Raw!$C:$C,Month!$A54),SUMIFS(Raw!$H:$H,Raw!$A:$A,$B$4,Raw!$G:$G,Month!AP$5,Raw!$E:$E,Month!$A54))))</f>
        <v>35</v>
      </c>
      <c r="AQ54" s="58">
        <f>IF($B54="","",IF($C54="Region",SUMIFS(Raw!$H:$H,Raw!$A:$A,$B$4,Raw!$G:$G,Month!AQ$5,Raw!#REF!,Month!$A54),IF($C54="Provider",SUMIFS(Raw!$H:$H,Raw!$A:$A,$B$4,Raw!$G:$G,Month!AQ$5,Raw!$C:$C,Month!$A54),SUMIFS(Raw!$H:$H,Raw!$A:$A,$B$4,Raw!$G:$G,Month!AQ$5,Raw!$E:$E,Month!$A54))))</f>
        <v>240</v>
      </c>
      <c r="AR54" s="58">
        <f>IF($B54="","",IF($C54="Region",SUMIFS(Raw!$H:$H,Raw!$A:$A,$B$4,Raw!$G:$G,Month!AR$5,Raw!#REF!,Month!$A54),IF($C54="Provider",SUMIFS(Raw!$H:$H,Raw!$A:$A,$B$4,Raw!$G:$G,Month!AR$5,Raw!$C:$C,Month!$A54),SUMIFS(Raw!$H:$H,Raw!$A:$A,$B$4,Raw!$G:$G,Month!AR$5,Raw!$E:$E,Month!$A54))))</f>
        <v>102</v>
      </c>
      <c r="AS54" s="58">
        <f>IF($B54="","",IF($C54="Region",SUMIFS(Raw!$H:$H,Raw!$A:$A,$B$4,Raw!$G:$G,Month!AS$5,Raw!#REF!,Month!$A54),IF($C54="Provider",SUMIFS(Raw!$H:$H,Raw!$A:$A,$B$4,Raw!$G:$G,Month!AS$5,Raw!$C:$C,Month!$A54),SUMIFS(Raw!$H:$H,Raw!$A:$A,$B$4,Raw!$G:$G,Month!AS$5,Raw!$E:$E,Month!$A54))))</f>
        <v>5</v>
      </c>
      <c r="AT54" s="58">
        <f>IF($B54="","",IF($C54="Region",SUMIFS(Raw!$H:$H,Raw!$A:$A,$B$4,Raw!$G:$G,Month!AT$5,Raw!#REF!,Month!$A54),IF($C54="Provider",SUMIFS(Raw!$H:$H,Raw!$A:$A,$B$4,Raw!$G:$G,Month!AT$5,Raw!$C:$C,Month!$A54),SUMIFS(Raw!$H:$H,Raw!$A:$A,$B$4,Raw!$G:$G,Month!AT$5,Raw!$E:$E,Month!$A54))))</f>
        <v>8852</v>
      </c>
      <c r="AU54" s="58">
        <f>IF($B54="","",IF($C54="Region",SUMIFS(Raw!$H:$H,Raw!$A:$A,$B$4,Raw!$G:$G,Month!AU$5,Raw!#REF!,Month!$A54),IF($C54="Provider",SUMIFS(Raw!$H:$H,Raw!$A:$A,$B$4,Raw!$G:$G,Month!AU$5,Raw!$C:$C,Month!$A54),SUMIFS(Raw!$H:$H,Raw!$A:$A,$B$4,Raw!$G:$G,Month!AU$5,Raw!$E:$E,Month!$A54))))</f>
        <v>1107</v>
      </c>
      <c r="AV54" s="58">
        <f>IF($B54="","",IF($C54="Region",SUMIFS(Raw!$H:$H,Raw!$A:$A,$B$4,Raw!$G:$G,Month!AV$5,Raw!#REF!,Month!$A54),IF($C54="Provider",SUMIFS(Raw!$H:$H,Raw!$A:$A,$B$4,Raw!$G:$G,Month!AV$5,Raw!$C:$C,Month!$A54),SUMIFS(Raw!$H:$H,Raw!$A:$A,$B$4,Raw!$G:$G,Month!AV$5,Raw!$E:$E,Month!$A54))))</f>
        <v>1171</v>
      </c>
      <c r="AW54" s="58">
        <f>IF($B54="","",IF($C54="Region",SUMIFS(Raw!$H:$H,Raw!$A:$A,$B$4,Raw!$G:$G,Month!AW$5,Raw!#REF!,Month!$A54),IF($C54="Provider",SUMIFS(Raw!$H:$H,Raw!$A:$A,$B$4,Raw!$G:$G,Month!AW$5,Raw!$C:$C,Month!$A54),SUMIFS(Raw!$H:$H,Raw!$A:$A,$B$4,Raw!$G:$G,Month!AW$5,Raw!$E:$E,Month!$A54))))</f>
        <v>702</v>
      </c>
      <c r="AX54" s="58">
        <f>IF($B54="","",IF($C54="Region",SUMIFS(Raw!$H:$H,Raw!$A:$A,$B$4,Raw!$G:$G,Month!AX$5,Raw!#REF!,Month!$A54),IF($C54="Provider",SUMIFS(Raw!$H:$H,Raw!$A:$A,$B$4,Raw!$G:$G,Month!AX$5,Raw!$C:$C,Month!$A54),SUMIFS(Raw!$H:$H,Raw!$A:$A,$B$4,Raw!$G:$G,Month!AX$5,Raw!$E:$E,Month!$A54))))</f>
        <v>2</v>
      </c>
      <c r="AY54" s="58">
        <f>IF($B54="","",IF($C54="Region",SUMIFS(Raw!$H:$H,Raw!$A:$A,$B$4,Raw!$G:$G,Month!AY$5,Raw!#REF!,Month!$A54),IF($C54="Provider",SUMIFS(Raw!$H:$H,Raw!$A:$A,$B$4,Raw!$G:$G,Month!AY$5,Raw!$C:$C,Month!$A54),SUMIFS(Raw!$H:$H,Raw!$A:$A,$B$4,Raw!$G:$G,Month!AY$5,Raw!$E:$E,Month!$A54))))</f>
        <v>2310</v>
      </c>
      <c r="AZ54" s="58">
        <f>IF($B54="","",IF($C54="Region",SUMIFS(Raw!$H:$H,Raw!$A:$A,$B$4,Raw!$G:$G,Month!AZ$5,Raw!#REF!,Month!$A54),IF($C54="Provider",SUMIFS(Raw!$H:$H,Raw!$A:$A,$B$4,Raw!$G:$G,Month!AZ$5,Raw!$C:$C,Month!$A54),SUMIFS(Raw!$H:$H,Raw!$A:$A,$B$4,Raw!$G:$G,Month!AZ$5,Raw!$E:$E,Month!$A54))))</f>
        <v>336</v>
      </c>
      <c r="BA54" s="58">
        <f>IF($B54="","",IF($C54="Region",SUMIFS(Raw!$H:$H,Raw!$A:$A,$B$4,Raw!$G:$G,Month!BA$5,Raw!#REF!,Month!$A54),IF($C54="Provider",SUMIFS(Raw!$H:$H,Raw!$A:$A,$B$4,Raw!$G:$G,Month!BA$5,Raw!$C:$C,Month!$A54),SUMIFS(Raw!$H:$H,Raw!$A:$A,$B$4,Raw!$G:$G,Month!BA$5,Raw!$E:$E,Month!$A54))))</f>
        <v>600</v>
      </c>
      <c r="BB54" s="58">
        <f>IF($B54="","",IF($C54="Region",SUMIFS(Raw!$H:$H,Raw!$A:$A,$B$4,Raw!$G:$G,Month!BB$5,Raw!#REF!,Month!$A54),IF($C54="Provider",SUMIFS(Raw!$H:$H,Raw!$A:$A,$B$4,Raw!$G:$G,Month!BB$5,Raw!$C:$C,Month!$A54),SUMIFS(Raw!$H:$H,Raw!$A:$A,$B$4,Raw!$G:$G,Month!BB$5,Raw!$E:$E,Month!$A54))))</f>
        <v>20</v>
      </c>
      <c r="BC54" s="58">
        <f>IF($B54="","",IF($C54="Region",SUMIFS(Raw!$H:$H,Raw!$A:$A,$B$4,Raw!$G:$G,Month!BC$5,Raw!#REF!,Month!$A54),IF($C54="Provider",SUMIFS(Raw!$H:$H,Raw!$A:$A,$B$4,Raw!$G:$G,Month!BC$5,Raw!$C:$C,Month!$A54),SUMIFS(Raw!$H:$H,Raw!$A:$A,$B$4,Raw!$G:$G,Month!BC$5,Raw!$E:$E,Month!$A54))))</f>
        <v>532</v>
      </c>
      <c r="BD54" s="58">
        <f>IF($B54="","",IF($C54="Region",SUMIFS(Raw!$H:$H,Raw!$A:$A,$B$4,Raw!$G:$G,Month!BD$5,Raw!#REF!,Month!$A54),IF($C54="Provider",SUMIFS(Raw!$H:$H,Raw!$A:$A,$B$4,Raw!$G:$G,Month!BD$5,Raw!$C:$C,Month!$A54),SUMIFS(Raw!$H:$H,Raw!$A:$A,$B$4,Raw!$G:$G,Month!BD$5,Raw!$E:$E,Month!$A54))))</f>
        <v>50</v>
      </c>
      <c r="BE54" s="58">
        <f>IF($B54="","",IF($C54="Region",SUMIFS(Raw!$H:$H,Raw!$A:$A,$B$4,Raw!$G:$G,Month!BE$5,Raw!#REF!,Month!$A54),IF($C54="Provider",SUMIFS(Raw!$H:$H,Raw!$A:$A,$B$4,Raw!$G:$G,Month!BE$5,Raw!$C:$C,Month!$A54),SUMIFS(Raw!$H:$H,Raw!$A:$A,$B$4,Raw!$G:$G,Month!BE$5,Raw!$E:$E,Month!$A54))))</f>
        <v>285</v>
      </c>
      <c r="BF54" s="58">
        <f>IF($B54="","",IF($C54="Region",SUMIFS(Raw!$H:$H,Raw!$A:$A,$B$4,Raw!$G:$G,Month!BF$5,Raw!#REF!,Month!$A54),IF($C54="Provider",SUMIFS(Raw!$H:$H,Raw!$A:$A,$B$4,Raw!$G:$G,Month!BF$5,Raw!$C:$C,Month!$A54),SUMIFS(Raw!$H:$H,Raw!$A:$A,$B$4,Raw!$G:$G,Month!BF$5,Raw!$E:$E,Month!$A54))))</f>
        <v>174</v>
      </c>
      <c r="BG54" s="58">
        <f>IF($B54="","",IF($C54="Region",SUMIFS(Raw!$H:$H,Raw!$A:$A,$B$4,Raw!$G:$G,Month!BG$5,Raw!#REF!,Month!$A54),IF($C54="Provider",SUMIFS(Raw!$H:$H,Raw!$A:$A,$B$4,Raw!$G:$G,Month!BG$5,Raw!$C:$C,Month!$A54),SUMIFS(Raw!$H:$H,Raw!$A:$A,$B$4,Raw!$G:$G,Month!BG$5,Raw!$E:$E,Month!$A54))))</f>
        <v>1080</v>
      </c>
      <c r="BH54" s="58">
        <f>IF($B54="","",IF($C54="Region",SUMIFS(Raw!$H:$H,Raw!$A:$A,$B$4,Raw!$G:$G,Month!BH$5,Raw!#REF!,Month!$A54),IF($C54="Provider",SUMIFS(Raw!$H:$H,Raw!$A:$A,$B$4,Raw!$G:$G,Month!BH$5,Raw!$C:$C,Month!$A54),SUMIFS(Raw!$H:$H,Raw!$A:$A,$B$4,Raw!$G:$G,Month!BH$5,Raw!$E:$E,Month!$A54))))</f>
        <v>882</v>
      </c>
      <c r="BI54" s="58">
        <f>IF($B54="","",IF($C54="Region",SUMIFS(Raw!$H:$H,Raw!$A:$A,$B$4,Raw!$G:$G,Month!BI$5,Raw!#REF!,Month!$A54),IF($C54="Provider",SUMIFS(Raw!$H:$H,Raw!$A:$A,$B$4,Raw!$G:$G,Month!BI$5,Raw!$C:$C,Month!$A54),SUMIFS(Raw!$H:$H,Raw!$A:$A,$B$4,Raw!$G:$G,Month!BI$5,Raw!$E:$E,Month!$A54))))</f>
        <v>1185</v>
      </c>
      <c r="BJ54" s="58">
        <f>IF($B54="","",IF($C54="Region",SUMIFS(Raw!$H:$H,Raw!$A:$A,$B$4,Raw!$G:$G,Month!BJ$5,Raw!#REF!,Month!$A54),IF($C54="Provider",SUMIFS(Raw!$H:$H,Raw!$A:$A,$B$4,Raw!$G:$G,Month!BJ$5,Raw!$C:$C,Month!$A54),SUMIFS(Raw!$H:$H,Raw!$A:$A,$B$4,Raw!$G:$G,Month!BJ$5,Raw!$E:$E,Month!$A54))))</f>
        <v>956</v>
      </c>
      <c r="BK54" s="58">
        <f>IF($B54="","",IF($C54="Region",SUMIFS(Raw!$H:$H,Raw!$A:$A,$B$4,Raw!$G:$G,Month!BK$5,Raw!#REF!,Month!$A54),IF($C54="Provider",SUMIFS(Raw!$H:$H,Raw!$A:$A,$B$4,Raw!$G:$G,Month!BK$5,Raw!$C:$C,Month!$A54),SUMIFS(Raw!$H:$H,Raw!$A:$A,$B$4,Raw!$G:$G,Month!BK$5,Raw!$E:$E,Month!$A54))))</f>
        <v>920</v>
      </c>
      <c r="BL54" s="58">
        <f>IF($B54="","",IF($C54="Region",SUMIFS(Raw!$H:$H,Raw!$A:$A,$B$4,Raw!$G:$G,Month!BL$5,Raw!#REF!,Month!$A54),IF($C54="Provider",SUMIFS(Raw!$H:$H,Raw!$A:$A,$B$4,Raw!$G:$G,Month!BL$5,Raw!$C:$C,Month!$A54),SUMIFS(Raw!$H:$H,Raw!$A:$A,$B$4,Raw!$G:$G,Month!BL$5,Raw!$E:$E,Month!$A54))))</f>
        <v>844</v>
      </c>
      <c r="BM54" s="58">
        <f>IF($B54="","",IF($C54="Region",SUMIFS(Raw!$H:$H,Raw!$A:$A,$B$4,Raw!$G:$G,Month!BM$5,Raw!#REF!,Month!$A54),IF($C54="Provider",SUMIFS(Raw!$H:$H,Raw!$A:$A,$B$4,Raw!$G:$G,Month!BM$5,Raw!$C:$C,Month!$A54),SUMIFS(Raw!$H:$H,Raw!$A:$A,$B$4,Raw!$G:$G,Month!BM$5,Raw!$E:$E,Month!$A54))))</f>
        <v>16</v>
      </c>
      <c r="BN54" s="58">
        <f>IF($B54="","",IF($C54="Region",SUMIFS(Raw!$H:$H,Raw!$A:$A,$B$4,Raw!$G:$G,Month!BN$5,Raw!#REF!,Month!$A54),IF($C54="Provider",SUMIFS(Raw!$H:$H,Raw!$A:$A,$B$4,Raw!$G:$G,Month!BN$5,Raw!$C:$C,Month!$A54),SUMIFS(Raw!$H:$H,Raw!$A:$A,$B$4,Raw!$G:$G,Month!BN$5,Raw!$E:$E,Month!$A54))))</f>
        <v>42</v>
      </c>
      <c r="BO54" s="58">
        <f>IF($B54="","",IF($C54="Region",SUMIFS(Raw!$H:$H,Raw!$A:$A,$B$4,Raw!$G:$G,Month!BO$5,Raw!#REF!,Month!$A54),IF($C54="Provider",SUMIFS(Raw!$H:$H,Raw!$A:$A,$B$4,Raw!$G:$G,Month!BO$5,Raw!$C:$C,Month!$A54),SUMIFS(Raw!$H:$H,Raw!$A:$A,$B$4,Raw!$G:$G,Month!BO$5,Raw!$E:$E,Month!$A54))))</f>
        <v>474</v>
      </c>
      <c r="BP54" s="58">
        <f>IF($B54="","",IF($C54="Region",SUMIFS(Raw!$H:$H,Raw!$A:$A,$B$4,Raw!$G:$G,Month!BP$5,Raw!#REF!,Month!$A54),IF($C54="Provider",SUMIFS(Raw!$H:$H,Raw!$A:$A,$B$4,Raw!$G:$G,Month!BP$5,Raw!$C:$C,Month!$A54),SUMIFS(Raw!$H:$H,Raw!$A:$A,$B$4,Raw!$G:$G,Month!BP$5,Raw!$E:$E,Month!$A54))))</f>
        <v>1078718</v>
      </c>
      <c r="BQ54" s="58">
        <f>IF($B54="","",IF($C54="Region",SUMIFS(Raw!$H:$H,Raw!$A:$A,$B$4,Raw!$G:$G,Month!BQ$5,Raw!#REF!,Month!$A54),IF($C54="Provider",SUMIFS(Raw!$H:$H,Raw!$A:$A,$B$4,Raw!$G:$G,Month!BQ$5,Raw!$C:$C,Month!$A54),SUMIFS(Raw!$H:$H,Raw!$A:$A,$B$4,Raw!$G:$G,Month!BQ$5,Raw!$E:$E,Month!$A54))))</f>
        <v>272</v>
      </c>
      <c r="BR54" s="58">
        <f>IF($B54="","",IF($C54="Region",SUMIFS(Raw!$H:$H,Raw!$A:$A,$B$4,Raw!$G:$G,Month!BR$5,Raw!#REF!,Month!$A54),IF($C54="Provider",SUMIFS(Raw!$H:$H,Raw!$A:$A,$B$4,Raw!$G:$G,Month!BR$5,Raw!$C:$C,Month!$A54),SUMIFS(Raw!$H:$H,Raw!$A:$A,$B$4,Raw!$G:$G,Month!BR$5,Raw!$E:$E,Month!$A54))))</f>
        <v>229</v>
      </c>
      <c r="BS54" s="58">
        <f>IF($B54="","",IF($C54="Region",SUMIFS(Raw!$H:$H,Raw!$A:$A,$B$4,Raw!$G:$G,Month!BS$5,Raw!#REF!,Month!$A54),IF($C54="Provider",SUMIFS(Raw!$H:$H,Raw!$A:$A,$B$4,Raw!$G:$G,Month!BS$5,Raw!$C:$C,Month!$A54),SUMIFS(Raw!$H:$H,Raw!$A:$A,$B$4,Raw!$G:$G,Month!BS$5,Raw!$E:$E,Month!$A54))))</f>
        <v>66</v>
      </c>
      <c r="BT54" s="58">
        <f>IF($B54="","",IF($C54="Region",SUMIFS(Raw!$H:$H,Raw!$A:$A,$B$4,Raw!$G:$G,Month!BT$5,Raw!#REF!,Month!$A54),IF($C54="Provider",SUMIFS(Raw!$H:$H,Raw!$A:$A,$B$4,Raw!$G:$G,Month!BT$5,Raw!$C:$C,Month!$A54),SUMIFS(Raw!$H:$H,Raw!$A:$A,$B$4,Raw!$G:$G,Month!BT$5,Raw!$E:$E,Month!$A54))))</f>
        <v>163</v>
      </c>
      <c r="BU54" s="58">
        <f>IF($B54="","",IF($C54="Region",SUMIFS(Raw!$H:$H,Raw!$A:$A,$B$4,Raw!$G:$G,Month!BU$5,Raw!#REF!,Month!$A54),IF($C54="Provider",SUMIFS(Raw!$H:$H,Raw!$A:$A,$B$4,Raw!$G:$G,Month!BU$5,Raw!$C:$C,Month!$A54),SUMIFS(Raw!$H:$H,Raw!$A:$A,$B$4,Raw!$G:$G,Month!BU$5,Raw!$E:$E,Month!$A54))))</f>
        <v>297703</v>
      </c>
      <c r="BV54" s="58">
        <f>IF($B54="","",IF($C54="Region",SUMIFS(Raw!$H:$H,Raw!$A:$A,$B$4,Raw!$G:$G,Month!BV$5,Raw!#REF!,Month!$A54),IF($C54="Provider",SUMIFS(Raw!$H:$H,Raw!$A:$A,$B$4,Raw!$G:$G,Month!BV$5,Raw!$C:$C,Month!$A54),SUMIFS(Raw!$H:$H,Raw!$A:$A,$B$4,Raw!$G:$G,Month!BV$5,Raw!$E:$E,Month!$A54))))</f>
        <v>454</v>
      </c>
      <c r="BW54" s="58">
        <f>IF($B54="","",IF($C54="Region",SUMIFS(Raw!$H:$H,Raw!$A:$A,$B$4,Raw!$G:$G,Month!BW$5,Raw!#REF!,Month!$A54),IF($C54="Provider",SUMIFS(Raw!$H:$H,Raw!$A:$A,$B$4,Raw!$G:$G,Month!BW$5,Raw!$C:$C,Month!$A54),SUMIFS(Raw!$H:$H,Raw!$A:$A,$B$4,Raw!$G:$G,Month!BW$5,Raw!$E:$E,Month!$A54))))</f>
        <v>6305</v>
      </c>
      <c r="BX54" s="58">
        <f>IF($B54="","",IF($C54="Region",SUMIFS(Raw!$H:$H,Raw!$A:$A,$B$4,Raw!$G:$G,Month!BX$5,Raw!#REF!,Month!$A54),IF($C54="Provider",SUMIFS(Raw!$H:$H,Raw!$A:$A,$B$4,Raw!$G:$G,Month!BX$5,Raw!$C:$C,Month!$A54),SUMIFS(Raw!$H:$H,Raw!$A:$A,$B$4,Raw!$G:$G,Month!BX$5,Raw!$E:$E,Month!$A54))))</f>
        <v>3</v>
      </c>
      <c r="BY54" s="58">
        <f>IF($B54="","",IF($C54="Region",SUMIFS(Raw!$H:$H,Raw!$A:$A,$B$4,Raw!$G:$G,Month!BY$5,Raw!#REF!,Month!$A54),IF($C54="Provider",SUMIFS(Raw!$H:$H,Raw!$A:$A,$B$4,Raw!$G:$G,Month!BY$5,Raw!$C:$C,Month!$A54),SUMIFS(Raw!$H:$H,Raw!$A:$A,$B$4,Raw!$G:$G,Month!BY$5,Raw!$E:$E,Month!$A54))))</f>
        <v>3959</v>
      </c>
      <c r="BZ54" s="58">
        <f>IF($B54="","",IF($C54="Region",SUMIFS(Raw!$H:$H,Raw!$A:$A,$B$4,Raw!$G:$G,Month!BZ$5,Raw!#REF!,Month!$A54),IF($C54="Provider",SUMIFS(Raw!$H:$H,Raw!$A:$A,$B$4,Raw!$G:$G,Month!BZ$5,Raw!$C:$C,Month!$A54),SUMIFS(Raw!$H:$H,Raw!$A:$A,$B$4,Raw!$G:$G,Month!BZ$5,Raw!$E:$E,Month!$A54))))</f>
        <v>1342</v>
      </c>
      <c r="CA54" s="58">
        <f>IF($B54="","",IF($C54="Region",SUMIFS(Raw!$H:$H,Raw!$A:$A,$B$4,Raw!$G:$G,Month!CA$5,Raw!#REF!,Month!$A54),IF($C54="Provider",SUMIFS(Raw!$H:$H,Raw!$A:$A,$B$4,Raw!$G:$G,Month!CA$5,Raw!$C:$C,Month!$A54),SUMIFS(Raw!$H:$H,Raw!$A:$A,$B$4,Raw!$G:$G,Month!CA$5,Raw!$E:$E,Month!$A54))))</f>
        <v>1511</v>
      </c>
      <c r="CB54" s="58">
        <f>IF($B54="","",IF($C54="Region",SUMIFS(Raw!$H:$H,Raw!$A:$A,$B$4,Raw!$G:$G,Month!CB$5,Raw!#REF!,Month!$A54),IF($C54="Provider",SUMIFS(Raw!$H:$H,Raw!$A:$A,$B$4,Raw!$G:$G,Month!CB$5,Raw!$C:$C,Month!$A54),SUMIFS(Raw!$H:$H,Raw!$A:$A,$B$4,Raw!$G:$G,Month!CB$5,Raw!$E:$E,Month!$A54))))</f>
        <v>743</v>
      </c>
      <c r="CC54" s="58">
        <f>IF($B54="","",IF($C54="Region",SUMIFS(Raw!$H:$H,Raw!$A:$A,$B$4,Raw!$G:$G,Month!CC$5,Raw!#REF!,Month!$A54),IF($C54="Provider",SUMIFS(Raw!$H:$H,Raw!$A:$A,$B$4,Raw!$G:$G,Month!CC$5,Raw!$C:$C,Month!$A54),SUMIFS(Raw!$H:$H,Raw!$A:$A,$B$4,Raw!$G:$G,Month!CC$5,Raw!$E:$E,Month!$A54))))</f>
        <v>533</v>
      </c>
      <c r="CD54" s="58">
        <f>IF($B54="","",IF($C54="Region",SUMIFS(Raw!$H:$H,Raw!$A:$A,$B$4,Raw!$G:$G,Month!CD$5,Raw!#REF!,Month!$A54),IF($C54="Provider",SUMIFS(Raw!$H:$H,Raw!$A:$A,$B$4,Raw!$G:$G,Month!CD$5,Raw!$C:$C,Month!$A54),SUMIFS(Raw!$H:$H,Raw!$A:$A,$B$4,Raw!$G:$G,Month!CD$5,Raw!$E:$E,Month!$A54))))</f>
        <v>260</v>
      </c>
      <c r="CE54" s="58">
        <f>IF($B54="","",IF($C54="Region",SUMIFS(Raw!$H:$H,Raw!$A:$A,$B$4,Raw!$G:$G,Month!CE$5,Raw!#REF!,Month!$A54),IF($C54="Provider",SUMIFS(Raw!$H:$H,Raw!$A:$A,$B$4,Raw!$G:$G,Month!CE$5,Raw!$C:$C,Month!$A54),SUMIFS(Raw!$H:$H,Raw!$A:$A,$B$4,Raw!$G:$G,Month!CE$5,Raw!$E:$E,Month!$A54))))</f>
        <v>18</v>
      </c>
      <c r="CF54" s="58">
        <f>IF($B54="","",IF($C54="Region",SUMIFS(Raw!$H:$H,Raw!$A:$A,$B$4,Raw!$G:$G,Month!CF$5,Raw!#REF!,Month!$A54),IF($C54="Provider",SUMIFS(Raw!$H:$H,Raw!$A:$A,$B$4,Raw!$G:$G,Month!CF$5,Raw!$C:$C,Month!$A54),SUMIFS(Raw!$H:$H,Raw!$A:$A,$B$4,Raw!$G:$G,Month!CF$5,Raw!$E:$E,Month!$A54))))</f>
        <v>6</v>
      </c>
      <c r="CG54" s="58">
        <f>IF($B54="","",IF($C54="Region",SUMIFS(Raw!$H:$H,Raw!$A:$A,$B$4,Raw!$G:$G,Month!CG$5,Raw!#REF!,Month!$A54),IF($C54="Provider",SUMIFS(Raw!$H:$H,Raw!$A:$A,$B$4,Raw!$G:$G,Month!CG$5,Raw!$C:$C,Month!$A54),SUMIFS(Raw!$H:$H,Raw!$A:$A,$B$4,Raw!$G:$G,Month!CG$5,Raw!$E:$E,Month!$A54))))</f>
        <v>702</v>
      </c>
      <c r="CH54" s="58">
        <f>IF($B54="","",IF($C54="Region",SUMIFS(Raw!$H:$H,Raw!$A:$A,$B$4,Raw!$G:$G,Month!CH$5,Raw!#REF!,Month!$A54),IF($C54="Provider",SUMIFS(Raw!$H:$H,Raw!$A:$A,$B$4,Raw!$G:$G,Month!CH$5,Raw!$C:$C,Month!$A54),SUMIFS(Raw!$H:$H,Raw!$A:$A,$B$4,Raw!$G:$G,Month!CH$5,Raw!$E:$E,Month!$A54))))</f>
        <v>332</v>
      </c>
      <c r="CI54" s="58">
        <f>IF($B54="","",IF($C54="Region",SUMIFS(Raw!$H:$H,Raw!$A:$A,$B$4,Raw!$G:$G,Month!CI$5,Raw!#REF!,Month!$A54),IF($C54="Provider",SUMIFS(Raw!$H:$H,Raw!$A:$A,$B$4,Raw!$G:$G,Month!CI$5,Raw!$C:$C,Month!$A54),SUMIFS(Raw!$H:$H,Raw!$A:$A,$B$4,Raw!$G:$G,Month!CI$5,Raw!$E:$E,Month!$A54))))</f>
        <v>0</v>
      </c>
      <c r="CJ54" s="58">
        <f>IF($B54="","",IF($C54="Region",SUMIFS(Raw!$H:$H,Raw!$A:$A,$B$4,Raw!$G:$G,Month!CJ$5,Raw!#REF!,Month!$A54),IF($C54="Provider",SUMIFS(Raw!$H:$H,Raw!$A:$A,$B$4,Raw!$G:$G,Month!CJ$5,Raw!$C:$C,Month!$A54),SUMIFS(Raw!$H:$H,Raw!$A:$A,$B$4,Raw!$G:$G,Month!CJ$5,Raw!$E:$E,Month!$A54))))</f>
        <v>0</v>
      </c>
      <c r="CK54" s="58">
        <f>IF($B54="","",IF($C54="Region",SUMIFS(Raw!$H:$H,Raw!$A:$A,$B$4,Raw!$G:$G,Month!CK$5,Raw!#REF!,Month!$A54),IF($C54="Provider",SUMIFS(Raw!$H:$H,Raw!$A:$A,$B$4,Raw!$G:$G,Month!CK$5,Raw!$C:$C,Month!$A54),SUMIFS(Raw!$H:$H,Raw!$A:$A,$B$4,Raw!$G:$G,Month!CK$5,Raw!$E:$E,Month!$A54))))</f>
        <v>0</v>
      </c>
      <c r="CL54" s="58">
        <f>IF($B54="","",IF($C54="Region",SUMIFS(Raw!$H:$H,Raw!$A:$A,$B$4,Raw!$G:$G,Month!CL$5,Raw!#REF!,Month!$A54),IF($C54="Provider",SUMIFS(Raw!$H:$H,Raw!$A:$A,$B$4,Raw!$G:$G,Month!CL$5,Raw!$C:$C,Month!$A54),SUMIFS(Raw!$H:$H,Raw!$A:$A,$B$4,Raw!$G:$G,Month!CL$5,Raw!$E:$E,Month!$A54))))</f>
        <v>0</v>
      </c>
      <c r="CM54" s="58">
        <f>IF($B54="","",IF($C54="Region",SUMIFS(Raw!$H:$H,Raw!$A:$A,$B$4,Raw!$G:$G,Month!CM$5,Raw!#REF!,Month!$A54),IF($C54="Provider",SUMIFS(Raw!$H:$H,Raw!$A:$A,$B$4,Raw!$G:$G,Month!CM$5,Raw!$C:$C,Month!$A54),SUMIFS(Raw!$H:$H,Raw!$A:$A,$B$4,Raw!$G:$G,Month!CM$5,Raw!$E:$E,Month!$A54))))</f>
        <v>1</v>
      </c>
      <c r="CN54" s="58">
        <f>IF($B54="","",IF($C54="Region",SUMIFS(Raw!$H:$H,Raw!$A:$A,$B$4,Raw!$G:$G,Month!CN$5,Raw!#REF!,Month!$A54),IF($C54="Provider",SUMIFS(Raw!$H:$H,Raw!$A:$A,$B$4,Raw!$G:$G,Month!CN$5,Raw!$C:$C,Month!$A54),SUMIFS(Raw!$H:$H,Raw!$A:$A,$B$4,Raw!$G:$G,Month!CN$5,Raw!$E:$E,Month!$A54))))</f>
        <v>84</v>
      </c>
      <c r="CO54" s="58">
        <f>IF($B54="","",IF($C54="Region",SUMIFS(Raw!$H:$H,Raw!$A:$A,$B$4,Raw!$G:$G,Month!CO$5,Raw!#REF!,Month!$A54),IF($C54="Provider",SUMIFS(Raw!$H:$H,Raw!$A:$A,$B$4,Raw!$G:$G,Month!CO$5,Raw!$C:$C,Month!$A54),SUMIFS(Raw!$H:$H,Raw!$A:$A,$B$4,Raw!$G:$G,Month!CO$5,Raw!$E:$E,Month!$A54))))</f>
        <v>0</v>
      </c>
      <c r="CP54" s="58">
        <f>IF($B54="","",IF($C54="Region",SUMIFS(Raw!$H:$H,Raw!$A:$A,$B$4,Raw!$G:$G,Month!CP$5,Raw!#REF!,Month!$A54),IF($C54="Provider",SUMIFS(Raw!$H:$H,Raw!$A:$A,$B$4,Raw!$G:$G,Month!CP$5,Raw!$C:$C,Month!$A54),SUMIFS(Raw!$H:$H,Raw!$A:$A,$B$4,Raw!$G:$G,Month!CP$5,Raw!$E:$E,Month!$A54))))</f>
        <v>0</v>
      </c>
      <c r="CQ54" s="58">
        <f>IF($B54="","",IF($C54="Region",SUMIFS(Raw!$H:$H,Raw!$A:$A,$B$4,Raw!$G:$G,Month!CQ$5,Raw!#REF!,Month!$A54),IF($C54="Provider",SUMIFS(Raw!$H:$H,Raw!$A:$A,$B$4,Raw!$G:$G,Month!CQ$5,Raw!$C:$C,Month!$A54),SUMIFS(Raw!$H:$H,Raw!$A:$A,$B$4,Raw!$G:$G,Month!CQ$5,Raw!$E:$E,Month!$A54))))</f>
        <v>0</v>
      </c>
      <c r="CR54" s="58">
        <f>IF($B54="","",IF($C54="Region",SUMIFS(Raw!$H:$H,Raw!$A:$A,$B$4,Raw!$G:$G,Month!CR$5,Raw!#REF!,Month!$A54),IF($C54="Provider",SUMIFS(Raw!$H:$H,Raw!$A:$A,$B$4,Raw!$G:$G,Month!CR$5,Raw!$C:$C,Month!$A54),SUMIFS(Raw!$H:$H,Raw!$A:$A,$B$4,Raw!$G:$G,Month!CR$5,Raw!$E:$E,Month!$A54))))</f>
        <v>0</v>
      </c>
      <c r="CS54" s="58">
        <f>IF($B54="","",IF($C54="Region",SUMIFS(Raw!$H:$H,Raw!$A:$A,$B$4,Raw!$G:$G,Month!CS$5,Raw!#REF!,Month!$A54),IF($C54="Provider",SUMIFS(Raw!$H:$H,Raw!$A:$A,$B$4,Raw!$G:$G,Month!CS$5,Raw!$C:$C,Month!$A54),SUMIFS(Raw!$H:$H,Raw!$A:$A,$B$4,Raw!$G:$G,Month!CS$5,Raw!$E:$E,Month!$A54))))</f>
        <v>5</v>
      </c>
      <c r="CT54" s="58">
        <f>IF($B54="","",IF($C54="Region",SUMIFS(Raw!$H:$H,Raw!$A:$A,$B$4,Raw!$G:$G,Month!CT$5,Raw!#REF!,Month!$A54),IF($C54="Provider",SUMIFS(Raw!$H:$H,Raw!$A:$A,$B$4,Raw!$G:$G,Month!CT$5,Raw!$C:$C,Month!$A54),SUMIFS(Raw!$H:$H,Raw!$A:$A,$B$4,Raw!$G:$G,Month!CT$5,Raw!$E:$E,Month!$A54))))</f>
        <v>0</v>
      </c>
      <c r="CU54" s="58">
        <f>IF($B54="","",IF($C54="Region",SUMIFS(Raw!$H:$H,Raw!$A:$A,$B$4,Raw!$G:$G,Month!CU$5,Raw!#REF!,Month!$A54),IF($C54="Provider",SUMIFS(Raw!$H:$H,Raw!$A:$A,$B$4,Raw!$G:$G,Month!CU$5,Raw!$C:$C,Month!$A54),SUMIFS(Raw!$H:$H,Raw!$A:$A,$B$4,Raw!$G:$G,Month!CU$5,Raw!$E:$E,Month!$A54))))</f>
        <v>76</v>
      </c>
      <c r="CV54" s="58">
        <f>IF($B54="","",IF($C54="Region",SUMIFS(Raw!$H:$H,Raw!$A:$A,$B$4,Raw!$G:$G,Month!CV$5,Raw!#REF!,Month!$A54),IF($C54="Provider",SUMIFS(Raw!$H:$H,Raw!$A:$A,$B$4,Raw!$G:$G,Month!CV$5,Raw!$C:$C,Month!$A54),SUMIFS(Raw!$H:$H,Raw!$A:$A,$B$4,Raw!$G:$G,Month!CV$5,Raw!$E:$E,Month!$A54))))</f>
        <v>1</v>
      </c>
      <c r="CW54" s="58">
        <f>IF($B54="","",IF($C54="Region",SUMIFS(Raw!$H:$H,Raw!$A:$A,$B$4,Raw!$G:$G,Month!CW$5,Raw!#REF!,Month!$A54),IF($C54="Provider",SUMIFS(Raw!$H:$H,Raw!$A:$A,$B$4,Raw!$G:$G,Month!CW$5,Raw!$C:$C,Month!$A54),SUMIFS(Raw!$H:$H,Raw!$A:$A,$B$4,Raw!$G:$G,Month!CW$5,Raw!$E:$E,Month!$A54))))</f>
        <v>165</v>
      </c>
      <c r="CX54" s="58">
        <f>IF($B54="","",IF($C54="Region",SUMIFS(Raw!$H:$H,Raw!$A:$A,$B$4,Raw!$G:$G,Month!CX$5,Raw!#REF!,Month!$A54),IF($C54="Provider",SUMIFS(Raw!$H:$H,Raw!$A:$A,$B$4,Raw!$G:$G,Month!CX$5,Raw!$C:$C,Month!$A54),SUMIFS(Raw!$H:$H,Raw!$A:$A,$B$4,Raw!$G:$G,Month!CX$5,Raw!$E:$E,Month!$A54))))</f>
        <v>154</v>
      </c>
      <c r="CY54" s="58">
        <f>IF($B54="","",IF($C54="Region",SUMIFS(Raw!$H:$H,Raw!$A:$A,$B$4,Raw!$G:$G,Month!CY$5,Raw!#REF!,Month!$A54),IF($C54="Provider",SUMIFS(Raw!$H:$H,Raw!$A:$A,$B$4,Raw!$G:$G,Month!CY$5,Raw!$C:$C,Month!$A54),SUMIFS(Raw!$H:$H,Raw!$A:$A,$B$4,Raw!$G:$G,Month!CY$5,Raw!$E:$E,Month!$A54))))</f>
        <v>18</v>
      </c>
      <c r="CZ54" s="58">
        <f>IF($B54="","",IF($C54="Region",SUMIFS(Raw!$H:$H,Raw!$A:$A,$B$4,Raw!$G:$G,Month!CZ$5,Raw!#REF!,Month!$A54),IF($C54="Provider",SUMIFS(Raw!$H:$H,Raw!$A:$A,$B$4,Raw!$G:$G,Month!CZ$5,Raw!$C:$C,Month!$A54),SUMIFS(Raw!$H:$H,Raw!$A:$A,$B$4,Raw!$G:$G,Month!CZ$5,Raw!$E:$E,Month!$A54))))</f>
        <v>9</v>
      </c>
      <c r="DA54" s="58">
        <f>IF($B54="","",IF($C54="Region",SUMIFS(Raw!$H:$H,Raw!$A:$A,$B$4,Raw!$G:$G,Month!DA$5,Raw!#REF!,Month!$A54),IF($C54="Provider",SUMIFS(Raw!$H:$H,Raw!$A:$A,$B$4,Raw!$G:$G,Month!DA$5,Raw!$C:$C,Month!$A54),SUMIFS(Raw!$H:$H,Raw!$A:$A,$B$4,Raw!$G:$G,Month!DA$5,Raw!$E:$E,Month!$A54))))</f>
        <v>6</v>
      </c>
      <c r="DB54" s="58">
        <f>IF($B54="","",IF($C54="Region",SUMIFS(Raw!$H:$H,Raw!$A:$A,$B$4,Raw!$G:$G,Month!DB$5,Raw!#REF!,Month!$A54),IF($C54="Provider",SUMIFS(Raw!$H:$H,Raw!$A:$A,$B$4,Raw!$G:$G,Month!DB$5,Raw!$C:$C,Month!$A54),SUMIFS(Raw!$H:$H,Raw!$A:$A,$B$4,Raw!$G:$G,Month!DB$5,Raw!$E:$E,Month!$A54))))</f>
        <v>2</v>
      </c>
      <c r="DC54" s="58">
        <f>IF($B54="","",IF($C54="Region",SUMIFS(Raw!$H:$H,Raw!$A:$A,$B$4,Raw!$G:$G,Month!DC$5,Raw!#REF!,Month!$A54),IF($C54="Provider",SUMIFS(Raw!$H:$H,Raw!$A:$A,$B$4,Raw!$G:$G,Month!DC$5,Raw!$C:$C,Month!$A54),SUMIFS(Raw!$H:$H,Raw!$A:$A,$B$4,Raw!$G:$G,Month!DC$5,Raw!$E:$E,Month!$A54))))</f>
        <v>0</v>
      </c>
      <c r="DD54" s="58">
        <f>IF($B54="","",IF($C54="Region",SUMIFS(Raw!$H:$H,Raw!$A:$A,$B$4,Raw!$G:$G,Month!DD$5,Raw!#REF!,Month!$A54),IF($C54="Provider",SUMIFS(Raw!$H:$H,Raw!$A:$A,$B$4,Raw!$G:$G,Month!DD$5,Raw!$C:$C,Month!$A54),SUMIFS(Raw!$H:$H,Raw!$A:$A,$B$4,Raw!$G:$G,Month!DD$5,Raw!$E:$E,Month!$A54))))</f>
        <v>0</v>
      </c>
      <c r="DE54" s="58">
        <f>IF($B54="","",IF($C54="Region",SUMIFS(Raw!$H:$H,Raw!$A:$A,$B$4,Raw!$G:$G,Month!DE$5,Raw!#REF!,Month!$A54),IF($C54="Provider",SUMIFS(Raw!$H:$H,Raw!$A:$A,$B$4,Raw!$G:$G,Month!DE$5,Raw!$C:$C,Month!$A54),SUMIFS(Raw!$H:$H,Raw!$A:$A,$B$4,Raw!$G:$G,Month!DE$5,Raw!$E:$E,Month!$A54))))</f>
        <v>17</v>
      </c>
      <c r="DF54" s="58">
        <f>IF($B54="","",IF($C54="Region",SUMIFS(Raw!$H:$H,Raw!$A:$A,$B$4,Raw!$G:$G,Month!DF$5,Raw!#REF!,Month!$A54),IF($C54="Provider",SUMIFS(Raw!$H:$H,Raw!$A:$A,$B$4,Raw!$G:$G,Month!DF$5,Raw!$C:$C,Month!$A54),SUMIFS(Raw!$H:$H,Raw!$A:$A,$B$4,Raw!$G:$G,Month!DF$5,Raw!$E:$E,Month!$A54))))</f>
        <v>6</v>
      </c>
      <c r="DG54" s="58">
        <f>IF($B54="","",IF($C54="Region",SUMIFS(Raw!$H:$H,Raw!$A:$A,$B$4,Raw!$G:$G,Month!DG$5,Raw!#REF!,Month!$A54),IF($C54="Provider",SUMIFS(Raw!$H:$H,Raw!$A:$A,$B$4,Raw!$G:$G,Month!DG$5,Raw!$C:$C,Month!$A54),SUMIFS(Raw!$H:$H,Raw!$A:$A,$B$4,Raw!$G:$G,Month!DG$5,Raw!$E:$E,Month!$A54))))</f>
        <v>0</v>
      </c>
      <c r="DH54" s="58">
        <f>IF($B54="","",IF($C54="Region",SUMIFS(Raw!$H:$H,Raw!$A:$A,$B$4,Raw!$G:$G,Month!DH$5,Raw!#REF!,Month!$A54),IF($C54="Provider",SUMIFS(Raw!$H:$H,Raw!$A:$A,$B$4,Raw!$G:$G,Month!DH$5,Raw!$C:$C,Month!$A54),SUMIFS(Raw!$H:$H,Raw!$A:$A,$B$4,Raw!$G:$G,Month!DH$5,Raw!$E:$E,Month!$A54))))</f>
        <v>0</v>
      </c>
      <c r="DI54" s="58">
        <f>IF($B54="","",IF($C54="Region",SUMIFS(Raw!$H:$H,Raw!$A:$A,$B$4,Raw!$G:$G,Month!DI$5,Raw!#REF!,Month!$A54),IF($C54="Provider",SUMIFS(Raw!$H:$H,Raw!$A:$A,$B$4,Raw!$G:$G,Month!DI$5,Raw!$C:$C,Month!$A54),SUMIFS(Raw!$H:$H,Raw!$A:$A,$B$4,Raw!$G:$G,Month!DI$5,Raw!$E:$E,Month!$A54))))</f>
        <v>48</v>
      </c>
      <c r="DJ54" s="58">
        <f>IF($B54="","",IF($C54="Region",SUMIFS(Raw!$H:$H,Raw!$A:$A,$B$4,Raw!$G:$G,Month!DJ$5,Raw!#REF!,Month!$A54),IF($C54="Provider",SUMIFS(Raw!$H:$H,Raw!$A:$A,$B$4,Raw!$G:$G,Month!DJ$5,Raw!$C:$C,Month!$A54),SUMIFS(Raw!$H:$H,Raw!$A:$A,$B$4,Raw!$G:$G,Month!DJ$5,Raw!$E:$E,Month!$A54))))</f>
        <v>0</v>
      </c>
      <c r="DK54" s="58">
        <f>IF($B54="","",IF($C54="Region",SUMIFS(Raw!$H:$H,Raw!$A:$A,$B$4,Raw!$G:$G,Month!DK$5,Raw!#REF!,Month!$A54),IF($C54="Provider",SUMIFS(Raw!$H:$H,Raw!$A:$A,$B$4,Raw!$G:$G,Month!DK$5,Raw!$C:$C,Month!$A54),SUMIFS(Raw!$H:$H,Raw!$A:$A,$B$4,Raw!$G:$G,Month!DK$5,Raw!$E:$E,Month!$A54))))</f>
        <v>0</v>
      </c>
      <c r="DL54" s="58">
        <f>IF($B54="","",IF($C54="Region",SUMIFS(Raw!$H:$H,Raw!$A:$A,$B$4,Raw!$G:$G,Month!DL$5,Raw!#REF!,Month!$A54),IF($C54="Provider",SUMIFS(Raw!$H:$H,Raw!$A:$A,$B$4,Raw!$G:$G,Month!DL$5,Raw!$C:$C,Month!$A54),SUMIFS(Raw!$H:$H,Raw!$A:$A,$B$4,Raw!$G:$G,Month!DL$5,Raw!$E:$E,Month!$A54))))</f>
        <v>0</v>
      </c>
      <c r="DM54" s="58">
        <f>IF($B54="","",IF($C54="Region",SUMIFS(Raw!$H:$H,Raw!$A:$A,$B$4,Raw!$G:$G,Month!DM$5,Raw!#REF!,Month!$A54),IF($C54="Provider",SUMIFS(Raw!$H:$H,Raw!$A:$A,$B$4,Raw!$G:$G,Month!DM$5,Raw!$C:$C,Month!$A54),SUMIFS(Raw!$H:$H,Raw!$A:$A,$B$4,Raw!$G:$G,Month!DM$5,Raw!$E:$E,Month!$A54))))</f>
        <v>41</v>
      </c>
      <c r="DN54" s="58">
        <f>IF($B54="","",IF($C54="Region",SUMIFS(Raw!$H:$H,Raw!$A:$A,$B$4,Raw!$G:$G,Month!DN$5,Raw!#REF!,Month!$A54),IF($C54="Provider",SUMIFS(Raw!$H:$H,Raw!$A:$A,$B$4,Raw!$G:$G,Month!DN$5,Raw!$C:$C,Month!$A54),SUMIFS(Raw!$H:$H,Raw!$A:$A,$B$4,Raw!$G:$G,Month!DN$5,Raw!$E:$E,Month!$A54))))</f>
        <v>41</v>
      </c>
    </row>
    <row r="55" spans="1:118" ht="14.5" x14ac:dyDescent="0.25">
      <c r="A55" s="5" t="str">
        <f>IF(Refs!A49="","",Refs!A49)</f>
        <v>111AG8</v>
      </c>
      <c r="B55" s="23" t="str">
        <f>IF(Refs!B49="","",Refs!B49)</f>
        <v>Norfolk including Great Yarmouth and Waveney</v>
      </c>
      <c r="C55" s="13" t="str">
        <f>IF(Refs!D49="","",Refs!D49)</f>
        <v>Area</v>
      </c>
      <c r="D55" s="58">
        <f>IF($B55="","",IF($C55="Region",SUMIFS(Raw!$H:$H,Raw!$A:$A,$B$4,Raw!$G:$G,Month!D$5,Raw!#REF!,Month!$A55),IF($C55="Provider",SUMIFS(Raw!$H:$H,Raw!$A:$A,$B$4,Raw!$G:$G,Month!D$5,Raw!$C:$C,Month!$A55),SUMIFS(Raw!$H:$H,Raw!$A:$A,$B$4,Raw!$G:$G,Month!D$5,Raw!$E:$E,Month!$A55))))</f>
        <v>37086</v>
      </c>
      <c r="E55" s="58">
        <f>IF($B55="","",IF($C55="Region",SUMIFS(Raw!$H:$H,Raw!$A:$A,$B$4,Raw!$G:$G,Month!E$5,Raw!#REF!,Month!$A55),IF($C55="Provider",SUMIFS(Raw!$H:$H,Raw!$A:$A,$B$4,Raw!$G:$G,Month!E$5,Raw!$C:$C,Month!$A55),SUMIFS(Raw!$H:$H,Raw!$A:$A,$B$4,Raw!$G:$G,Month!E$5,Raw!$E:$E,Month!$A55))))</f>
        <v>7425</v>
      </c>
      <c r="F55" s="58">
        <f>IF($B55="","",IF($C55="Region",SUMIFS(Raw!$H:$H,Raw!$A:$A,$B$4,Raw!$G:$G,Month!F$5,Raw!#REF!,Month!$A55),IF($C55="Provider",SUMIFS(Raw!$H:$H,Raw!$A:$A,$B$4,Raw!$G:$G,Month!F$5,Raw!$C:$C,Month!$A55),SUMIFS(Raw!$H:$H,Raw!$A:$A,$B$4,Raw!$G:$G,Month!F$5,Raw!$E:$E,Month!$A55))))</f>
        <v>32378</v>
      </c>
      <c r="G55" s="58">
        <f>IF($B55="","",IF($C55="Region",SUMIFS(Raw!$H:$H,Raw!$A:$A,$B$4,Raw!$G:$G,Month!G$5,Raw!#REF!,Month!$A55),IF($C55="Provider",SUMIFS(Raw!$H:$H,Raw!$A:$A,$B$4,Raw!$G:$G,Month!G$5,Raw!$C:$C,Month!$A55),SUMIFS(Raw!$H:$H,Raw!$A:$A,$B$4,Raw!$G:$G,Month!G$5,Raw!$E:$E,Month!$A55))))</f>
        <v>0</v>
      </c>
      <c r="H55" s="58">
        <f>IF($B55="","",IF($C55="Region",SUMIFS(Raw!$H:$H,Raw!$A:$A,$B$4,Raw!$G:$G,Month!H$5,Raw!#REF!,Month!$A55),IF($C55="Provider",SUMIFS(Raw!$H:$H,Raw!$A:$A,$B$4,Raw!$G:$G,Month!H$5,Raw!$C:$C,Month!$A55),SUMIFS(Raw!$H:$H,Raw!$A:$A,$B$4,Raw!$G:$G,Month!H$5,Raw!$E:$E,Month!$A55))))</f>
        <v>0</v>
      </c>
      <c r="I55" s="58">
        <f>IF($B55="","",IF($C55="Region",SUMIFS(Raw!$H:$H,Raw!$A:$A,$B$4,Raw!$G:$G,Month!I$5,Raw!#REF!,Month!$A55),IF($C55="Provider",SUMIFS(Raw!$H:$H,Raw!$A:$A,$B$4,Raw!$G:$G,Month!I$5,Raw!$C:$C,Month!$A55),SUMIFS(Raw!$H:$H,Raw!$A:$A,$B$4,Raw!$G:$G,Month!I$5,Raw!$E:$E,Month!$A55))))</f>
        <v>63</v>
      </c>
      <c r="J55" s="58">
        <f>IF($B55="","",IF($C55="Region",SUMIFS(Raw!$H:$H,Raw!$A:$A,$B$4,Raw!$G:$G,Month!J$5,Raw!#REF!,Month!$A55),IF($C55="Provider",SUMIFS(Raw!$H:$H,Raw!$A:$A,$B$4,Raw!$G:$G,Month!J$5,Raw!$C:$C,Month!$A55),SUMIFS(Raw!$H:$H,Raw!$A:$A,$B$4,Raw!$G:$G,Month!J$5,Raw!$E:$E,Month!$A55))))</f>
        <v>21700</v>
      </c>
      <c r="K55" s="58">
        <f>IF($B55="","",IF($C55="Region",SUMIFS(Raw!$H:$H,Raw!$A:$A,$B$4,Raw!$G:$G,Month!K$5,Raw!#REF!,Month!$A55),IF($C55="Provider",SUMIFS(Raw!$H:$H,Raw!$A:$A,$B$4,Raw!$G:$G,Month!K$5,Raw!$C:$C,Month!$A55),SUMIFS(Raw!$H:$H,Raw!$A:$A,$B$4,Raw!$G:$G,Month!K$5,Raw!$E:$E,Month!$A55))))</f>
        <v>4708</v>
      </c>
      <c r="L55" s="58">
        <f>IF($B55="","",IF($C55="Region",SUMIFS(Raw!$H:$H,Raw!$A:$A,$B$4,Raw!$G:$G,Month!L$5,Raw!#REF!,Month!$A55),IF($C55="Provider",SUMIFS(Raw!$H:$H,Raw!$A:$A,$B$4,Raw!$G:$G,Month!L$5,Raw!$C:$C,Month!$A55),SUMIFS(Raw!$H:$H,Raw!$A:$A,$B$4,Raw!$G:$G,Month!L$5,Raw!$E:$E,Month!$A55))))</f>
        <v>2365</v>
      </c>
      <c r="M55" s="58">
        <f>IF($B55="","",IF($C55="Region",SUMIFS(Raw!$H:$H,Raw!$A:$A,$B$4,Raw!$G:$G,Month!M$5,Raw!#REF!,Month!$A55),IF($C55="Provider",SUMIFS(Raw!$H:$H,Raw!$A:$A,$B$4,Raw!$G:$G,Month!M$5,Raw!$C:$C,Month!$A55),SUMIFS(Raw!$H:$H,Raw!$A:$A,$B$4,Raw!$G:$G,Month!M$5,Raw!$E:$E,Month!$A55))))</f>
        <v>214</v>
      </c>
      <c r="N55" s="58">
        <f>IF($B55="","",IF($C55="Region",SUMIFS(Raw!$H:$H,Raw!$A:$A,$B$4,Raw!$G:$G,Month!N$5,Raw!#REF!,Month!$A55),IF($C55="Provider",SUMIFS(Raw!$H:$H,Raw!$A:$A,$B$4,Raw!$G:$G,Month!N$5,Raw!$C:$C,Month!$A55),SUMIFS(Raw!$H:$H,Raw!$A:$A,$B$4,Raw!$G:$G,Month!N$5,Raw!$E:$E,Month!$A55))))</f>
        <v>2129</v>
      </c>
      <c r="O55" s="58">
        <f>IF($B55="","",IF($C55="Region",SUMIFS(Raw!$H:$H,Raw!$A:$A,$B$4,Raw!$G:$G,Month!O$5,Raw!#REF!,Month!$A55),IF($C55="Provider",SUMIFS(Raw!$H:$H,Raw!$A:$A,$B$4,Raw!$G:$G,Month!O$5,Raw!$C:$C,Month!$A55),SUMIFS(Raw!$H:$H,Raw!$A:$A,$B$4,Raw!$G:$G,Month!O$5,Raw!$E:$E,Month!$A55))))</f>
        <v>2948999</v>
      </c>
      <c r="P55" s="58">
        <f>IF($B55="","",IF($C55="Region",SUMIFS(Raw!$H:$H,Raw!$A:$A,$B$4,Raw!$G:$G,Month!P$5,Raw!#REF!,Month!$A55),IF($C55="Provider",SUMIFS(Raw!$H:$H,Raw!$A:$A,$B$4,Raw!$G:$G,Month!P$5,Raw!$C:$C,Month!$A55),SUMIFS(Raw!$H:$H,Raw!$A:$A,$B$4,Raw!$G:$G,Month!P$5,Raw!$E:$E,Month!$A55))))</f>
        <v>8620</v>
      </c>
      <c r="Q55" s="58">
        <f>IF($B55="","",IF($C55="Region",SUMIFS(Raw!$H:$H,Raw!$A:$A,$B$4,Raw!$G:$G,Month!Q$5,Raw!#REF!,Month!$A55),IF($C55="Provider",SUMIFS(Raw!$H:$H,Raw!$A:$A,$B$4,Raw!$G:$G,Month!Q$5,Raw!$C:$C,Month!$A55),SUMIFS(Raw!$H:$H,Raw!$A:$A,$B$4,Raw!$G:$G,Month!Q$5,Raw!$E:$E,Month!$A55))))</f>
        <v>13672</v>
      </c>
      <c r="R55" s="58">
        <f>IF($B55="","",IF($C55="Region",SUMIFS(Raw!$H:$H,Raw!$A:$A,$B$4,Raw!$G:$G,Month!R$5,Raw!#REF!,Month!$A55),IF($C55="Provider",SUMIFS(Raw!$H:$H,Raw!$A:$A,$B$4,Raw!$G:$G,Month!R$5,Raw!$C:$C,Month!$A55),SUMIFS(Raw!$H:$H,Raw!$A:$A,$B$4,Raw!$G:$G,Month!R$5,Raw!$E:$E,Month!$A55))))</f>
        <v>437102</v>
      </c>
      <c r="S55" s="58">
        <f>IF($B55="","",IF($C55="Region",SUMIFS(Raw!$H:$H,Raw!$A:$A,$B$4,Raw!$G:$G,Month!S$5,Raw!#REF!,Month!$A55),IF($C55="Provider",SUMIFS(Raw!$H:$H,Raw!$A:$A,$B$4,Raw!$G:$G,Month!S$5,Raw!$C:$C,Month!$A55),SUMIFS(Raw!$H:$H,Raw!$A:$A,$B$4,Raw!$G:$G,Month!S$5,Raw!$E:$E,Month!$A55))))</f>
        <v>5085</v>
      </c>
      <c r="T55" s="58">
        <f>IF($B55="","",IF($C55="Region",SUMIFS(Raw!$H:$H,Raw!$A:$A,$B$4,Raw!$G:$G,Month!T$5,Raw!#REF!,Month!$A55),IF($C55="Provider",SUMIFS(Raw!$H:$H,Raw!$A:$A,$B$4,Raw!$G:$G,Month!T$5,Raw!$C:$C,Month!$A55),SUMIFS(Raw!$H:$H,Raw!$A:$A,$B$4,Raw!$G:$G,Month!T$5,Raw!$E:$E,Month!$A55))))</f>
        <v>36045337</v>
      </c>
      <c r="U55" s="58">
        <f>IF($B55="","",IF($C55="Region",SUMIFS(Raw!$H:$H,Raw!$A:$A,$B$4,Raw!$G:$G,Month!U$5,Raw!#REF!,Month!$A55),IF($C55="Provider",SUMIFS(Raw!$H:$H,Raw!$A:$A,$B$4,Raw!$G:$G,Month!U$5,Raw!$C:$C,Month!$A55),SUMIFS(Raw!$H:$H,Raw!$A:$A,$B$4,Raw!$G:$G,Month!U$5,Raw!$E:$E,Month!$A55))))</f>
        <v>30371</v>
      </c>
      <c r="V55" s="58">
        <f>IF($B55="","",IF($C55="Region",SUMIFS(Raw!$H:$H,Raw!$A:$A,$B$4,Raw!$G:$G,Month!V$5,Raw!#REF!,Month!$A55),IF($C55="Provider",SUMIFS(Raw!$H:$H,Raw!$A:$A,$B$4,Raw!$G:$G,Month!V$5,Raw!$C:$C,Month!$A55),SUMIFS(Raw!$H:$H,Raw!$A:$A,$B$4,Raw!$G:$G,Month!V$5,Raw!$E:$E,Month!$A55))))</f>
        <v>845</v>
      </c>
      <c r="W55" s="58">
        <f>IF($B55="","",IF($C55="Region",SUMIFS(Raw!$H:$H,Raw!$A:$A,$B$4,Raw!$G:$G,Month!W$5,Raw!#REF!,Month!$A55),IF($C55="Provider",SUMIFS(Raw!$H:$H,Raw!$A:$A,$B$4,Raw!$G:$G,Month!W$5,Raw!$C:$C,Month!$A55),SUMIFS(Raw!$H:$H,Raw!$A:$A,$B$4,Raw!$G:$G,Month!W$5,Raw!$E:$E,Month!$A55))))</f>
        <v>14238</v>
      </c>
      <c r="X55" s="58">
        <f>IF($B55="","",IF($C55="Region",SUMIFS(Raw!$H:$H,Raw!$A:$A,$B$4,Raw!$G:$G,Month!X$5,Raw!#REF!,Month!$A55),IF($C55="Provider",SUMIFS(Raw!$H:$H,Raw!$A:$A,$B$4,Raw!$G:$G,Month!X$5,Raw!$C:$C,Month!$A55),SUMIFS(Raw!$H:$H,Raw!$A:$A,$B$4,Raw!$G:$G,Month!X$5,Raw!$E:$E,Month!$A55))))</f>
        <v>6342</v>
      </c>
      <c r="Y55" s="58">
        <f>IF($B55="","",IF($C55="Region",SUMIFS(Raw!$H:$H,Raw!$A:$A,$B$4,Raw!$G:$G,Month!Y$5,Raw!#REF!,Month!$A55),IF($C55="Provider",SUMIFS(Raw!$H:$H,Raw!$A:$A,$B$4,Raw!$G:$G,Month!Y$5,Raw!$C:$C,Month!$A55),SUMIFS(Raw!$H:$H,Raw!$A:$A,$B$4,Raw!$G:$G,Month!Y$5,Raw!$E:$E,Month!$A55))))</f>
        <v>7940</v>
      </c>
      <c r="Z55" s="58">
        <f>IF($B55="","",IF($C55="Region",SUMIFS(Raw!$H:$H,Raw!$A:$A,$B$4,Raw!$G:$G,Month!Z$5,Raw!#REF!,Month!$A55),IF($C55="Provider",SUMIFS(Raw!$H:$H,Raw!$A:$A,$B$4,Raw!$G:$G,Month!Z$5,Raw!$C:$C,Month!$A55),SUMIFS(Raw!$H:$H,Raw!$A:$A,$B$4,Raw!$G:$G,Month!Z$5,Raw!$E:$E,Month!$A55))))</f>
        <v>1006</v>
      </c>
      <c r="AA55" s="58">
        <f>IF($B55="","",IF($C55="Region",SUMIFS(Raw!$H:$H,Raw!$A:$A,$B$4,Raw!$G:$G,Month!AA$5,Raw!#REF!,Month!$A55),IF($C55="Provider",SUMIFS(Raw!$H:$H,Raw!$A:$A,$B$4,Raw!$G:$G,Month!AA$5,Raw!$C:$C,Month!$A55),SUMIFS(Raw!$H:$H,Raw!$A:$A,$B$4,Raw!$G:$G,Month!AA$5,Raw!$E:$E,Month!$A55))))</f>
        <v>17066</v>
      </c>
      <c r="AB55" s="58">
        <f>IF($B55="","",IF($C55="Region",SUMIFS(Raw!$H:$H,Raw!$A:$A,$B$4,Raw!$G:$G,Month!AB$5,Raw!#REF!,Month!$A55),IF($C55="Provider",SUMIFS(Raw!$H:$H,Raw!$A:$A,$B$4,Raw!$G:$G,Month!AB$5,Raw!$C:$C,Month!$A55),SUMIFS(Raw!$H:$H,Raw!$A:$A,$B$4,Raw!$G:$G,Month!AB$5,Raw!$E:$E,Month!$A55))))</f>
        <v>8653</v>
      </c>
      <c r="AC55" s="58">
        <f>IF($B55="","",IF($C55="Region",SUMIFS(Raw!$H:$H,Raw!$A:$A,$B$4,Raw!$G:$G,Month!AC$5,Raw!#REF!,Month!$A55),IF($C55="Provider",SUMIFS(Raw!$H:$H,Raw!$A:$A,$B$4,Raw!$G:$G,Month!AC$5,Raw!$C:$C,Month!$A55),SUMIFS(Raw!$H:$H,Raw!$A:$A,$B$4,Raw!$G:$G,Month!AC$5,Raw!$E:$E,Month!$A55))))</f>
        <v>1009</v>
      </c>
      <c r="AD55" s="58">
        <f>IF($B55="","",IF($C55="Region",SUMIFS(Raw!$H:$H,Raw!$A:$A,$B$4,Raw!$G:$G,Month!AD$5,Raw!#REF!,Month!$A55),IF($C55="Provider",SUMIFS(Raw!$H:$H,Raw!$A:$A,$B$4,Raw!$G:$G,Month!AD$5,Raw!$C:$C,Month!$A55),SUMIFS(Raw!$H:$H,Raw!$A:$A,$B$4,Raw!$G:$G,Month!AD$5,Raw!$E:$E,Month!$A55))))</f>
        <v>0</v>
      </c>
      <c r="AE55" s="58">
        <f>IF($B55="","",IF($C55="Region",SUMIFS(Raw!$H:$H,Raw!$A:$A,$B$4,Raw!$G:$G,Month!AE$5,Raw!#REF!,Month!$A55),IF($C55="Provider",SUMIFS(Raw!$H:$H,Raw!$A:$A,$B$4,Raw!$G:$G,Month!AE$5,Raw!$C:$C,Month!$A55),SUMIFS(Raw!$H:$H,Raw!$A:$A,$B$4,Raw!$G:$G,Month!AE$5,Raw!$E:$E,Month!$A55))))</f>
        <v>5009</v>
      </c>
      <c r="AF55" s="58">
        <f>IF($B55="","",IF($C55="Region",SUMIFS(Raw!$H:$H,Raw!$A:$A,$B$4,Raw!$G:$G,Month!AF$5,Raw!#REF!,Month!$A55),IF($C55="Provider",SUMIFS(Raw!$H:$H,Raw!$A:$A,$B$4,Raw!$G:$G,Month!AF$5,Raw!$C:$C,Month!$A55),SUMIFS(Raw!$H:$H,Raw!$A:$A,$B$4,Raw!$G:$G,Month!AF$5,Raw!$E:$E,Month!$A55))))</f>
        <v>511</v>
      </c>
      <c r="AG55" s="58">
        <f>IF($B55="","",IF($C55="Region",SUMIFS(Raw!$H:$H,Raw!$A:$A,$B$4,Raw!$G:$G,Month!AG$5,Raw!#REF!,Month!$A55),IF($C55="Provider",SUMIFS(Raw!$H:$H,Raw!$A:$A,$B$4,Raw!$G:$G,Month!AG$5,Raw!$C:$C,Month!$A55),SUMIFS(Raw!$H:$H,Raw!$A:$A,$B$4,Raw!$G:$G,Month!AG$5,Raw!$E:$E,Month!$A55))))</f>
        <v>0</v>
      </c>
      <c r="AH55" s="58">
        <f>IF($B55="","",IF($C55="Region",SUMIFS(Raw!$H:$H,Raw!$A:$A,$B$4,Raw!$G:$G,Month!AH$5,Raw!#REF!,Month!$A55),IF($C55="Provider",SUMIFS(Raw!$H:$H,Raw!$A:$A,$B$4,Raw!$G:$G,Month!AH$5,Raw!$C:$C,Month!$A55),SUMIFS(Raw!$H:$H,Raw!$A:$A,$B$4,Raw!$G:$G,Month!AH$5,Raw!$E:$E,Month!$A55))))</f>
        <v>205</v>
      </c>
      <c r="AI55" s="58">
        <f>IF($B55="","",IF($C55="Region",SUMIFS(Raw!$H:$H,Raw!$A:$A,$B$4,Raw!$G:$G,Month!AI$5,Raw!#REF!,Month!$A55),IF($C55="Provider",SUMIFS(Raw!$H:$H,Raw!$A:$A,$B$4,Raw!$G:$G,Month!AI$5,Raw!$C:$C,Month!$A55),SUMIFS(Raw!$H:$H,Raw!$A:$A,$B$4,Raw!$G:$G,Month!AI$5,Raw!$E:$E,Month!$A55))))</f>
        <v>1679</v>
      </c>
      <c r="AJ55" s="58">
        <f>IF($B55="","",IF($C55="Region",SUMIFS(Raw!$H:$H,Raw!$A:$A,$B$4,Raw!$G:$G,Month!AJ$5,Raw!#REF!,Month!$A55),IF($C55="Provider",SUMIFS(Raw!$H:$H,Raw!$A:$A,$B$4,Raw!$G:$G,Month!AJ$5,Raw!$C:$C,Month!$A55),SUMIFS(Raw!$H:$H,Raw!$A:$A,$B$4,Raw!$G:$G,Month!AJ$5,Raw!$E:$E,Month!$A55))))</f>
        <v>1194</v>
      </c>
      <c r="AK55" s="58">
        <f>IF($B55="","",IF($C55="Region",SUMIFS(Raw!$H:$H,Raw!$A:$A,$B$4,Raw!$G:$G,Month!AK$5,Raw!#REF!,Month!$A55),IF($C55="Provider",SUMIFS(Raw!$H:$H,Raw!$A:$A,$B$4,Raw!$G:$G,Month!AK$5,Raw!$C:$C,Month!$A55),SUMIFS(Raw!$H:$H,Raw!$A:$A,$B$4,Raw!$G:$G,Month!AK$5,Raw!$E:$E,Month!$A55))))</f>
        <v>0</v>
      </c>
      <c r="AL55" s="58">
        <f>IF($B55="","",IF($C55="Region",SUMIFS(Raw!$H:$H,Raw!$A:$A,$B$4,Raw!$G:$G,Month!AL$5,Raw!#REF!,Month!$A55),IF($C55="Provider",SUMIFS(Raw!$H:$H,Raw!$A:$A,$B$4,Raw!$G:$G,Month!AL$5,Raw!$C:$C,Month!$A55),SUMIFS(Raw!$H:$H,Raw!$A:$A,$B$4,Raw!$G:$G,Month!AL$5,Raw!$E:$E,Month!$A55))))</f>
        <v>0</v>
      </c>
      <c r="AM55" s="58">
        <f>IF($B55="","",IF($C55="Region",SUMIFS(Raw!$H:$H,Raw!$A:$A,$B$4,Raw!$G:$G,Month!AM$5,Raw!#REF!,Month!$A55),IF($C55="Provider",SUMIFS(Raw!$H:$H,Raw!$A:$A,$B$4,Raw!$G:$G,Month!AM$5,Raw!$C:$C,Month!$A55),SUMIFS(Raw!$H:$H,Raw!$A:$A,$B$4,Raw!$G:$G,Month!AM$5,Raw!$E:$E,Month!$A55))))</f>
        <v>463</v>
      </c>
      <c r="AN55" s="58">
        <f>IF($B55="","",IF($C55="Region",SUMIFS(Raw!$H:$H,Raw!$A:$A,$B$4,Raw!$G:$G,Month!AN$5,Raw!#REF!,Month!$A55),IF($C55="Provider",SUMIFS(Raw!$H:$H,Raw!$A:$A,$B$4,Raw!$G:$G,Month!AN$5,Raw!$C:$C,Month!$A55),SUMIFS(Raw!$H:$H,Raw!$A:$A,$B$4,Raw!$G:$G,Month!AN$5,Raw!$E:$E,Month!$A55))))</f>
        <v>168</v>
      </c>
      <c r="AO55" s="58">
        <f>IF($B55="","",IF($C55="Region",SUMIFS(Raw!$H:$H,Raw!$A:$A,$B$4,Raw!$G:$G,Month!AO$5,Raw!#REF!,Month!$A55),IF($C55="Provider",SUMIFS(Raw!$H:$H,Raw!$A:$A,$B$4,Raw!$G:$G,Month!AO$5,Raw!$C:$C,Month!$A55),SUMIFS(Raw!$H:$H,Raw!$A:$A,$B$4,Raw!$G:$G,Month!AO$5,Raw!$E:$E,Month!$A55))))</f>
        <v>4</v>
      </c>
      <c r="AP55" s="58">
        <f>IF($B55="","",IF($C55="Region",SUMIFS(Raw!$H:$H,Raw!$A:$A,$B$4,Raw!$G:$G,Month!AP$5,Raw!#REF!,Month!$A55),IF($C55="Provider",SUMIFS(Raw!$H:$H,Raw!$A:$A,$B$4,Raw!$G:$G,Month!AP$5,Raw!$C:$C,Month!$A55),SUMIFS(Raw!$H:$H,Raw!$A:$A,$B$4,Raw!$G:$G,Month!AP$5,Raw!$E:$E,Month!$A55))))</f>
        <v>0</v>
      </c>
      <c r="AQ55" s="58">
        <f>IF($B55="","",IF($C55="Region",SUMIFS(Raw!$H:$H,Raw!$A:$A,$B$4,Raw!$G:$G,Month!AQ$5,Raw!#REF!,Month!$A55),IF($C55="Provider",SUMIFS(Raw!$H:$H,Raw!$A:$A,$B$4,Raw!$G:$G,Month!AQ$5,Raw!$C:$C,Month!$A55),SUMIFS(Raw!$H:$H,Raw!$A:$A,$B$4,Raw!$G:$G,Month!AQ$5,Raw!$E:$E,Month!$A55))))</f>
        <v>22</v>
      </c>
      <c r="AR55" s="58">
        <f>IF($B55="","",IF($C55="Region",SUMIFS(Raw!$H:$H,Raw!$A:$A,$B$4,Raw!$G:$G,Month!AR$5,Raw!#REF!,Month!$A55),IF($C55="Provider",SUMIFS(Raw!$H:$H,Raw!$A:$A,$B$4,Raw!$G:$G,Month!AR$5,Raw!$C:$C,Month!$A55),SUMIFS(Raw!$H:$H,Raw!$A:$A,$B$4,Raw!$G:$G,Month!AR$5,Raw!$E:$E,Month!$A55))))</f>
        <v>18</v>
      </c>
      <c r="AS55" s="58">
        <f>IF($B55="","",IF($C55="Region",SUMIFS(Raw!$H:$H,Raw!$A:$A,$B$4,Raw!$G:$G,Month!AS$5,Raw!#REF!,Month!$A55),IF($C55="Provider",SUMIFS(Raw!$H:$H,Raw!$A:$A,$B$4,Raw!$G:$G,Month!AS$5,Raw!$C:$C,Month!$A55),SUMIFS(Raw!$H:$H,Raw!$A:$A,$B$4,Raw!$G:$G,Month!AS$5,Raw!$E:$E,Month!$A55))))</f>
        <v>0</v>
      </c>
      <c r="AT55" s="58">
        <f>IF($B55="","",IF($C55="Region",SUMIFS(Raw!$H:$H,Raw!$A:$A,$B$4,Raw!$G:$G,Month!AT$5,Raw!#REF!,Month!$A55),IF($C55="Provider",SUMIFS(Raw!$H:$H,Raw!$A:$A,$B$4,Raw!$G:$G,Month!AT$5,Raw!$C:$C,Month!$A55),SUMIFS(Raw!$H:$H,Raw!$A:$A,$B$4,Raw!$G:$G,Month!AT$5,Raw!$E:$E,Month!$A55))))</f>
        <v>30371</v>
      </c>
      <c r="AU55" s="58">
        <f>IF($B55="","",IF($C55="Region",SUMIFS(Raw!$H:$H,Raw!$A:$A,$B$4,Raw!$G:$G,Month!AU$5,Raw!#REF!,Month!$A55),IF($C55="Provider",SUMIFS(Raw!$H:$H,Raw!$A:$A,$B$4,Raw!$G:$G,Month!AU$5,Raw!$C:$C,Month!$A55),SUMIFS(Raw!$H:$H,Raw!$A:$A,$B$4,Raw!$G:$G,Month!AU$5,Raw!$E:$E,Month!$A55))))</f>
        <v>4538</v>
      </c>
      <c r="AV55" s="58">
        <f>IF($B55="","",IF($C55="Region",SUMIFS(Raw!$H:$H,Raw!$A:$A,$B$4,Raw!$G:$G,Month!AV$5,Raw!#REF!,Month!$A55),IF($C55="Provider",SUMIFS(Raw!$H:$H,Raw!$A:$A,$B$4,Raw!$G:$G,Month!AV$5,Raw!$C:$C,Month!$A55),SUMIFS(Raw!$H:$H,Raw!$A:$A,$B$4,Raw!$G:$G,Month!AV$5,Raw!$E:$E,Month!$A55))))</f>
        <v>1918</v>
      </c>
      <c r="AW55" s="58">
        <f>IF($B55="","",IF($C55="Region",SUMIFS(Raw!$H:$H,Raw!$A:$A,$B$4,Raw!$G:$G,Month!AW$5,Raw!#REF!,Month!$A55),IF($C55="Provider",SUMIFS(Raw!$H:$H,Raw!$A:$A,$B$4,Raw!$G:$G,Month!AW$5,Raw!$C:$C,Month!$A55),SUMIFS(Raw!$H:$H,Raw!$A:$A,$B$4,Raw!$G:$G,Month!AW$5,Raw!$E:$E,Month!$A55))))</f>
        <v>1685</v>
      </c>
      <c r="AX55" s="58">
        <f>IF($B55="","",IF($C55="Region",SUMIFS(Raw!$H:$H,Raw!$A:$A,$B$4,Raw!$G:$G,Month!AX$5,Raw!#REF!,Month!$A55),IF($C55="Provider",SUMIFS(Raw!$H:$H,Raw!$A:$A,$B$4,Raw!$G:$G,Month!AX$5,Raw!$C:$C,Month!$A55),SUMIFS(Raw!$H:$H,Raw!$A:$A,$B$4,Raw!$G:$G,Month!AX$5,Raw!$E:$E,Month!$A55))))</f>
        <v>1</v>
      </c>
      <c r="AY55" s="58">
        <f>IF($B55="","",IF($C55="Region",SUMIFS(Raw!$H:$H,Raw!$A:$A,$B$4,Raw!$G:$G,Month!AY$5,Raw!#REF!,Month!$A55),IF($C55="Provider",SUMIFS(Raw!$H:$H,Raw!$A:$A,$B$4,Raw!$G:$G,Month!AY$5,Raw!$C:$C,Month!$A55),SUMIFS(Raw!$H:$H,Raw!$A:$A,$B$4,Raw!$G:$G,Month!AY$5,Raw!$E:$E,Month!$A55))))</f>
        <v>8572</v>
      </c>
      <c r="AZ55" s="58">
        <f>IF($B55="","",IF($C55="Region",SUMIFS(Raw!$H:$H,Raw!$A:$A,$B$4,Raw!$G:$G,Month!AZ$5,Raw!#REF!,Month!$A55),IF($C55="Provider",SUMIFS(Raw!$H:$H,Raw!$A:$A,$B$4,Raw!$G:$G,Month!AZ$5,Raw!$C:$C,Month!$A55),SUMIFS(Raw!$H:$H,Raw!$A:$A,$B$4,Raw!$G:$G,Month!AZ$5,Raw!$E:$E,Month!$A55))))</f>
        <v>5</v>
      </c>
      <c r="BA55" s="58">
        <f>IF($B55="","",IF($C55="Region",SUMIFS(Raw!$H:$H,Raw!$A:$A,$B$4,Raw!$G:$G,Month!BA$5,Raw!#REF!,Month!$A55),IF($C55="Provider",SUMIFS(Raw!$H:$H,Raw!$A:$A,$B$4,Raw!$G:$G,Month!BA$5,Raw!$C:$C,Month!$A55),SUMIFS(Raw!$H:$H,Raw!$A:$A,$B$4,Raw!$G:$G,Month!BA$5,Raw!$E:$E,Month!$A55))))</f>
        <v>4265</v>
      </c>
      <c r="BB55" s="58">
        <f>IF($B55="","",IF($C55="Region",SUMIFS(Raw!$H:$H,Raw!$A:$A,$B$4,Raw!$G:$G,Month!BB$5,Raw!#REF!,Month!$A55),IF($C55="Provider",SUMIFS(Raw!$H:$H,Raw!$A:$A,$B$4,Raw!$G:$G,Month!BB$5,Raw!$C:$C,Month!$A55),SUMIFS(Raw!$H:$H,Raw!$A:$A,$B$4,Raw!$G:$G,Month!BB$5,Raw!$E:$E,Month!$A55))))</f>
        <v>529</v>
      </c>
      <c r="BC55" s="58">
        <f>IF($B55="","",IF($C55="Region",SUMIFS(Raw!$H:$H,Raw!$A:$A,$B$4,Raw!$G:$G,Month!BC$5,Raw!#REF!,Month!$A55),IF($C55="Provider",SUMIFS(Raw!$H:$H,Raw!$A:$A,$B$4,Raw!$G:$G,Month!BC$5,Raw!$C:$C,Month!$A55),SUMIFS(Raw!$H:$H,Raw!$A:$A,$B$4,Raw!$G:$G,Month!BC$5,Raw!$E:$E,Month!$A55))))</f>
        <v>2552</v>
      </c>
      <c r="BD55" s="58">
        <f>IF($B55="","",IF($C55="Region",SUMIFS(Raw!$H:$H,Raw!$A:$A,$B$4,Raw!$G:$G,Month!BD$5,Raw!#REF!,Month!$A55),IF($C55="Provider",SUMIFS(Raw!$H:$H,Raw!$A:$A,$B$4,Raw!$G:$G,Month!BD$5,Raw!$C:$C,Month!$A55),SUMIFS(Raw!$H:$H,Raw!$A:$A,$B$4,Raw!$G:$G,Month!BD$5,Raw!$E:$E,Month!$A55))))</f>
        <v>116</v>
      </c>
      <c r="BE55" s="58">
        <f>IF($B55="","",IF($C55="Region",SUMIFS(Raw!$H:$H,Raw!$A:$A,$B$4,Raw!$G:$G,Month!BE$5,Raw!#REF!,Month!$A55),IF($C55="Provider",SUMIFS(Raw!$H:$H,Raw!$A:$A,$B$4,Raw!$G:$G,Month!BE$5,Raw!$C:$C,Month!$A55),SUMIFS(Raw!$H:$H,Raw!$A:$A,$B$4,Raw!$G:$G,Month!BE$5,Raw!$E:$E,Month!$A55))))</f>
        <v>555</v>
      </c>
      <c r="BF55" s="58">
        <f>IF($B55="","",IF($C55="Region",SUMIFS(Raw!$H:$H,Raw!$A:$A,$B$4,Raw!$G:$G,Month!BF$5,Raw!#REF!,Month!$A55),IF($C55="Provider",SUMIFS(Raw!$H:$H,Raw!$A:$A,$B$4,Raw!$G:$G,Month!BF$5,Raw!$C:$C,Month!$A55),SUMIFS(Raw!$H:$H,Raw!$A:$A,$B$4,Raw!$G:$G,Month!BF$5,Raw!$E:$E,Month!$A55))))</f>
        <v>58</v>
      </c>
      <c r="BG55" s="58">
        <f>IF($B55="","",IF($C55="Region",SUMIFS(Raw!$H:$H,Raw!$A:$A,$B$4,Raw!$G:$G,Month!BG$5,Raw!#REF!,Month!$A55),IF($C55="Provider",SUMIFS(Raw!$H:$H,Raw!$A:$A,$B$4,Raw!$G:$G,Month!BG$5,Raw!$C:$C,Month!$A55),SUMIFS(Raw!$H:$H,Raw!$A:$A,$B$4,Raw!$G:$G,Month!BG$5,Raw!$E:$E,Month!$A55))))</f>
        <v>1295</v>
      </c>
      <c r="BH55" s="58">
        <f>IF($B55="","",IF($C55="Region",SUMIFS(Raw!$H:$H,Raw!$A:$A,$B$4,Raw!$G:$G,Month!BH$5,Raw!#REF!,Month!$A55),IF($C55="Provider",SUMIFS(Raw!$H:$H,Raw!$A:$A,$B$4,Raw!$G:$G,Month!BH$5,Raw!$C:$C,Month!$A55),SUMIFS(Raw!$H:$H,Raw!$A:$A,$B$4,Raw!$G:$G,Month!BH$5,Raw!$E:$E,Month!$A55))))</f>
        <v>805</v>
      </c>
      <c r="BI55" s="58">
        <f>IF($B55="","",IF($C55="Region",SUMIFS(Raw!$H:$H,Raw!$A:$A,$B$4,Raw!$G:$G,Month!BI$5,Raw!#REF!,Month!$A55),IF($C55="Provider",SUMIFS(Raw!$H:$H,Raw!$A:$A,$B$4,Raw!$G:$G,Month!BI$5,Raw!$C:$C,Month!$A55),SUMIFS(Raw!$H:$H,Raw!$A:$A,$B$4,Raw!$G:$G,Month!BI$5,Raw!$E:$E,Month!$A55))))</f>
        <v>5967</v>
      </c>
      <c r="BJ55" s="58">
        <f>IF($B55="","",IF($C55="Region",SUMIFS(Raw!$H:$H,Raw!$A:$A,$B$4,Raw!$G:$G,Month!BJ$5,Raw!#REF!,Month!$A55),IF($C55="Provider",SUMIFS(Raw!$H:$H,Raw!$A:$A,$B$4,Raw!$G:$G,Month!BJ$5,Raw!$C:$C,Month!$A55),SUMIFS(Raw!$H:$H,Raw!$A:$A,$B$4,Raw!$G:$G,Month!BJ$5,Raw!$E:$E,Month!$A55))))</f>
        <v>3062</v>
      </c>
      <c r="BK55" s="58">
        <f>IF($B55="","",IF($C55="Region",SUMIFS(Raw!$H:$H,Raw!$A:$A,$B$4,Raw!$G:$G,Month!BK$5,Raw!#REF!,Month!$A55),IF($C55="Provider",SUMIFS(Raw!$H:$H,Raw!$A:$A,$B$4,Raw!$G:$G,Month!BK$5,Raw!$C:$C,Month!$A55),SUMIFS(Raw!$H:$H,Raw!$A:$A,$B$4,Raw!$G:$G,Month!BK$5,Raw!$E:$E,Month!$A55))))</f>
        <v>3062</v>
      </c>
      <c r="BL55" s="58">
        <f>IF($B55="","",IF($C55="Region",SUMIFS(Raw!$H:$H,Raw!$A:$A,$B$4,Raw!$G:$G,Month!BL$5,Raw!#REF!,Month!$A55),IF($C55="Provider",SUMIFS(Raw!$H:$H,Raw!$A:$A,$B$4,Raw!$G:$G,Month!BL$5,Raw!$C:$C,Month!$A55),SUMIFS(Raw!$H:$H,Raw!$A:$A,$B$4,Raw!$G:$G,Month!BL$5,Raw!$E:$E,Month!$A55))))</f>
        <v>0</v>
      </c>
      <c r="BM55" s="58">
        <f>IF($B55="","",IF($C55="Region",SUMIFS(Raw!$H:$H,Raw!$A:$A,$B$4,Raw!$G:$G,Month!BM$5,Raw!#REF!,Month!$A55),IF($C55="Provider",SUMIFS(Raw!$H:$H,Raw!$A:$A,$B$4,Raw!$G:$G,Month!BM$5,Raw!$C:$C,Month!$A55),SUMIFS(Raw!$H:$H,Raw!$A:$A,$B$4,Raw!$G:$G,Month!BM$5,Raw!$E:$E,Month!$A55))))</f>
        <v>0</v>
      </c>
      <c r="BN55" s="58">
        <f>IF($B55="","",IF($C55="Region",SUMIFS(Raw!$H:$H,Raw!$A:$A,$B$4,Raw!$G:$G,Month!BN$5,Raw!#REF!,Month!$A55),IF($C55="Provider",SUMIFS(Raw!$H:$H,Raw!$A:$A,$B$4,Raw!$G:$G,Month!BN$5,Raw!$C:$C,Month!$A55),SUMIFS(Raw!$H:$H,Raw!$A:$A,$B$4,Raw!$G:$G,Month!BN$5,Raw!$E:$E,Month!$A55))))</f>
        <v>252</v>
      </c>
      <c r="BO55" s="58">
        <f>IF($B55="","",IF($C55="Region",SUMIFS(Raw!$H:$H,Raw!$A:$A,$B$4,Raw!$G:$G,Month!BO$5,Raw!#REF!,Month!$A55),IF($C55="Provider",SUMIFS(Raw!$H:$H,Raw!$A:$A,$B$4,Raw!$G:$G,Month!BO$5,Raw!$C:$C,Month!$A55),SUMIFS(Raw!$H:$H,Raw!$A:$A,$B$4,Raw!$G:$G,Month!BO$5,Raw!$E:$E,Month!$A55))))</f>
        <v>1653</v>
      </c>
      <c r="BP55" s="58">
        <f>IF($B55="","",IF($C55="Region",SUMIFS(Raw!$H:$H,Raw!$A:$A,$B$4,Raw!$G:$G,Month!BP$5,Raw!#REF!,Month!$A55),IF($C55="Provider",SUMIFS(Raw!$H:$H,Raw!$A:$A,$B$4,Raw!$G:$G,Month!BP$5,Raw!$C:$C,Month!$A55),SUMIFS(Raw!$H:$H,Raw!$A:$A,$B$4,Raw!$G:$G,Month!BP$5,Raw!$E:$E,Month!$A55))))</f>
        <v>0</v>
      </c>
      <c r="BQ55" s="58">
        <f>IF($B55="","",IF($C55="Region",SUMIFS(Raw!$H:$H,Raw!$A:$A,$B$4,Raw!$G:$G,Month!BQ$5,Raw!#REF!,Month!$A55),IF($C55="Provider",SUMIFS(Raw!$H:$H,Raw!$A:$A,$B$4,Raw!$G:$G,Month!BQ$5,Raw!$C:$C,Month!$A55),SUMIFS(Raw!$H:$H,Raw!$A:$A,$B$4,Raw!$G:$G,Month!BQ$5,Raw!$E:$E,Month!$A55))))</f>
        <v>2673</v>
      </c>
      <c r="BR55" s="58">
        <f>IF($B55="","",IF($C55="Region",SUMIFS(Raw!$H:$H,Raw!$A:$A,$B$4,Raw!$G:$G,Month!BR$5,Raw!#REF!,Month!$A55),IF($C55="Provider",SUMIFS(Raw!$H:$H,Raw!$A:$A,$B$4,Raw!$G:$G,Month!BR$5,Raw!$C:$C,Month!$A55),SUMIFS(Raw!$H:$H,Raw!$A:$A,$B$4,Raw!$G:$G,Month!BR$5,Raw!$E:$E,Month!$A55))))</f>
        <v>2673</v>
      </c>
      <c r="BS55" s="58">
        <f>IF($B55="","",IF($C55="Region",SUMIFS(Raw!$H:$H,Raw!$A:$A,$B$4,Raw!$G:$G,Month!BS$5,Raw!#REF!,Month!$A55),IF($C55="Provider",SUMIFS(Raw!$H:$H,Raw!$A:$A,$B$4,Raw!$G:$G,Month!BS$5,Raw!$C:$C,Month!$A55),SUMIFS(Raw!$H:$H,Raw!$A:$A,$B$4,Raw!$G:$G,Month!BS$5,Raw!$E:$E,Month!$A55))))</f>
        <v>149</v>
      </c>
      <c r="BT55" s="58">
        <f>IF($B55="","",IF($C55="Region",SUMIFS(Raw!$H:$H,Raw!$A:$A,$B$4,Raw!$G:$G,Month!BT$5,Raw!#REF!,Month!$A55),IF($C55="Provider",SUMIFS(Raw!$H:$H,Raw!$A:$A,$B$4,Raw!$G:$G,Month!BT$5,Raw!$C:$C,Month!$A55),SUMIFS(Raw!$H:$H,Raw!$A:$A,$B$4,Raw!$G:$G,Month!BT$5,Raw!$E:$E,Month!$A55))))</f>
        <v>1575</v>
      </c>
      <c r="BU55" s="58">
        <f>IF($B55="","",IF($C55="Region",SUMIFS(Raw!$H:$H,Raw!$A:$A,$B$4,Raw!$G:$G,Month!BU$5,Raw!#REF!,Month!$A55),IF($C55="Provider",SUMIFS(Raw!$H:$H,Raw!$A:$A,$B$4,Raw!$G:$G,Month!BU$5,Raw!$C:$C,Month!$A55),SUMIFS(Raw!$H:$H,Raw!$A:$A,$B$4,Raw!$G:$G,Month!BU$5,Raw!$E:$E,Month!$A55))))</f>
        <v>0</v>
      </c>
      <c r="BV55" s="58">
        <f>IF($B55="","",IF($C55="Region",SUMIFS(Raw!$H:$H,Raw!$A:$A,$B$4,Raw!$G:$G,Month!BV$5,Raw!#REF!,Month!$A55),IF($C55="Provider",SUMIFS(Raw!$H:$H,Raw!$A:$A,$B$4,Raw!$G:$G,Month!BV$5,Raw!$C:$C,Month!$A55),SUMIFS(Raw!$H:$H,Raw!$A:$A,$B$4,Raw!$G:$G,Month!BV$5,Raw!$E:$E,Month!$A55))))</f>
        <v>483</v>
      </c>
      <c r="BW55" s="58">
        <f>IF($B55="","",IF($C55="Region",SUMIFS(Raw!$H:$H,Raw!$A:$A,$B$4,Raw!$G:$G,Month!BW$5,Raw!#REF!,Month!$A55),IF($C55="Provider",SUMIFS(Raw!$H:$H,Raw!$A:$A,$B$4,Raw!$G:$G,Month!BW$5,Raw!$C:$C,Month!$A55),SUMIFS(Raw!$H:$H,Raw!$A:$A,$B$4,Raw!$G:$G,Month!BW$5,Raw!$E:$E,Month!$A55))))</f>
        <v>19347</v>
      </c>
      <c r="BX55" s="58">
        <f>IF($B55="","",IF($C55="Region",SUMIFS(Raw!$H:$H,Raw!$A:$A,$B$4,Raw!$G:$G,Month!BX$5,Raw!#REF!,Month!$A55),IF($C55="Provider",SUMIFS(Raw!$H:$H,Raw!$A:$A,$B$4,Raw!$G:$G,Month!BX$5,Raw!$C:$C,Month!$A55),SUMIFS(Raw!$H:$H,Raw!$A:$A,$B$4,Raw!$G:$G,Month!BX$5,Raw!$E:$E,Month!$A55))))</f>
        <v>11</v>
      </c>
      <c r="BY55" s="58">
        <f>IF($B55="","",IF($C55="Region",SUMIFS(Raw!$H:$H,Raw!$A:$A,$B$4,Raw!$G:$G,Month!BY$5,Raw!#REF!,Month!$A55),IF($C55="Provider",SUMIFS(Raw!$H:$H,Raw!$A:$A,$B$4,Raw!$G:$G,Month!BY$5,Raw!$C:$C,Month!$A55),SUMIFS(Raw!$H:$H,Raw!$A:$A,$B$4,Raw!$G:$G,Month!BY$5,Raw!$E:$E,Month!$A55))))</f>
        <v>12964</v>
      </c>
      <c r="BZ55" s="58">
        <f>IF($B55="","",IF($C55="Region",SUMIFS(Raw!$H:$H,Raw!$A:$A,$B$4,Raw!$G:$G,Month!BZ$5,Raw!#REF!,Month!$A55),IF($C55="Provider",SUMIFS(Raw!$H:$H,Raw!$A:$A,$B$4,Raw!$G:$G,Month!BZ$5,Raw!$C:$C,Month!$A55),SUMIFS(Raw!$H:$H,Raw!$A:$A,$B$4,Raw!$G:$G,Month!BZ$5,Raw!$E:$E,Month!$A55))))</f>
        <v>4087</v>
      </c>
      <c r="CA55" s="58">
        <f>IF($B55="","",IF($C55="Region",SUMIFS(Raw!$H:$H,Raw!$A:$A,$B$4,Raw!$G:$G,Month!CA$5,Raw!#REF!,Month!$A55),IF($C55="Provider",SUMIFS(Raw!$H:$H,Raw!$A:$A,$B$4,Raw!$G:$G,Month!CA$5,Raw!$C:$C,Month!$A55),SUMIFS(Raw!$H:$H,Raw!$A:$A,$B$4,Raw!$G:$G,Month!CA$5,Raw!$E:$E,Month!$A55))))</f>
        <v>3494</v>
      </c>
      <c r="CB55" s="58">
        <f>IF($B55="","",IF($C55="Region",SUMIFS(Raw!$H:$H,Raw!$A:$A,$B$4,Raw!$G:$G,Month!CB$5,Raw!#REF!,Month!$A55),IF($C55="Provider",SUMIFS(Raw!$H:$H,Raw!$A:$A,$B$4,Raw!$G:$G,Month!CB$5,Raw!$C:$C,Month!$A55),SUMIFS(Raw!$H:$H,Raw!$A:$A,$B$4,Raw!$G:$G,Month!CB$5,Raw!$E:$E,Month!$A55))))</f>
        <v>1263</v>
      </c>
      <c r="CC55" s="58">
        <f>IF($B55="","",IF($C55="Region",SUMIFS(Raw!$H:$H,Raw!$A:$A,$B$4,Raw!$G:$G,Month!CC$5,Raw!#REF!,Month!$A55),IF($C55="Provider",SUMIFS(Raw!$H:$H,Raw!$A:$A,$B$4,Raw!$G:$G,Month!CC$5,Raw!$C:$C,Month!$A55),SUMIFS(Raw!$H:$H,Raw!$A:$A,$B$4,Raw!$G:$G,Month!CC$5,Raw!$E:$E,Month!$A55))))</f>
        <v>10466</v>
      </c>
      <c r="CD55" s="58">
        <f>IF($B55="","",IF($C55="Region",SUMIFS(Raw!$H:$H,Raw!$A:$A,$B$4,Raw!$G:$G,Month!CD$5,Raw!#REF!,Month!$A55),IF($C55="Provider",SUMIFS(Raw!$H:$H,Raw!$A:$A,$B$4,Raw!$G:$G,Month!CD$5,Raw!$C:$C,Month!$A55),SUMIFS(Raw!$H:$H,Raw!$A:$A,$B$4,Raw!$G:$G,Month!CD$5,Raw!$E:$E,Month!$A55))))</f>
        <v>1553</v>
      </c>
      <c r="CE55" s="58">
        <f>IF($B55="","",IF($C55="Region",SUMIFS(Raw!$H:$H,Raw!$A:$A,$B$4,Raw!$G:$G,Month!CE$5,Raw!#REF!,Month!$A55),IF($C55="Provider",SUMIFS(Raw!$H:$H,Raw!$A:$A,$B$4,Raw!$G:$G,Month!CE$5,Raw!$C:$C,Month!$A55),SUMIFS(Raw!$H:$H,Raw!$A:$A,$B$4,Raw!$G:$G,Month!CE$5,Raw!$E:$E,Month!$A55))))</f>
        <v>317</v>
      </c>
      <c r="CF55" s="58">
        <f>IF($B55="","",IF($C55="Region",SUMIFS(Raw!$H:$H,Raw!$A:$A,$B$4,Raw!$G:$G,Month!CF$5,Raw!#REF!,Month!$A55),IF($C55="Provider",SUMIFS(Raw!$H:$H,Raw!$A:$A,$B$4,Raw!$G:$G,Month!CF$5,Raw!$C:$C,Month!$A55),SUMIFS(Raw!$H:$H,Raw!$A:$A,$B$4,Raw!$G:$G,Month!CF$5,Raw!$E:$E,Month!$A55))))</f>
        <v>7</v>
      </c>
      <c r="CG55" s="58">
        <f>IF($B55="","",IF($C55="Region",SUMIFS(Raw!$H:$H,Raw!$A:$A,$B$4,Raw!$G:$G,Month!CG$5,Raw!#REF!,Month!$A55),IF($C55="Provider",SUMIFS(Raw!$H:$H,Raw!$A:$A,$B$4,Raw!$G:$G,Month!CG$5,Raw!$C:$C,Month!$A55),SUMIFS(Raw!$H:$H,Raw!$A:$A,$B$4,Raw!$G:$G,Month!CG$5,Raw!$E:$E,Month!$A55))))</f>
        <v>1720</v>
      </c>
      <c r="CH55" s="58">
        <f>IF($B55="","",IF($C55="Region",SUMIFS(Raw!$H:$H,Raw!$A:$A,$B$4,Raw!$G:$G,Month!CH$5,Raw!#REF!,Month!$A55),IF($C55="Provider",SUMIFS(Raw!$H:$H,Raw!$A:$A,$B$4,Raw!$G:$G,Month!CH$5,Raw!$C:$C,Month!$A55),SUMIFS(Raw!$H:$H,Raw!$A:$A,$B$4,Raw!$G:$G,Month!CH$5,Raw!$E:$E,Month!$A55))))</f>
        <v>1264</v>
      </c>
      <c r="CI55" s="58">
        <f>IF($B55="","",IF($C55="Region",SUMIFS(Raw!$H:$H,Raw!$A:$A,$B$4,Raw!$G:$G,Month!CI$5,Raw!#REF!,Month!$A55),IF($C55="Provider",SUMIFS(Raw!$H:$H,Raw!$A:$A,$B$4,Raw!$G:$G,Month!CI$5,Raw!$C:$C,Month!$A55),SUMIFS(Raw!$H:$H,Raw!$A:$A,$B$4,Raw!$G:$G,Month!CI$5,Raw!$E:$E,Month!$A55))))</f>
        <v>0</v>
      </c>
      <c r="CJ55" s="58">
        <f>IF($B55="","",IF($C55="Region",SUMIFS(Raw!$H:$H,Raw!$A:$A,$B$4,Raw!$G:$G,Month!CJ$5,Raw!#REF!,Month!$A55),IF($C55="Provider",SUMIFS(Raw!$H:$H,Raw!$A:$A,$B$4,Raw!$G:$G,Month!CJ$5,Raw!$C:$C,Month!$A55),SUMIFS(Raw!$H:$H,Raw!$A:$A,$B$4,Raw!$G:$G,Month!CJ$5,Raw!$E:$E,Month!$A55))))</f>
        <v>0</v>
      </c>
      <c r="CK55" s="58">
        <f>IF($B55="","",IF($C55="Region",SUMIFS(Raw!$H:$H,Raw!$A:$A,$B$4,Raw!$G:$G,Month!CK$5,Raw!#REF!,Month!$A55),IF($C55="Provider",SUMIFS(Raw!$H:$H,Raw!$A:$A,$B$4,Raw!$G:$G,Month!CK$5,Raw!$C:$C,Month!$A55),SUMIFS(Raw!$H:$H,Raw!$A:$A,$B$4,Raw!$G:$G,Month!CK$5,Raw!$E:$E,Month!$A55))))</f>
        <v>0</v>
      </c>
      <c r="CL55" s="58">
        <f>IF($B55="","",IF($C55="Region",SUMIFS(Raw!$H:$H,Raw!$A:$A,$B$4,Raw!$G:$G,Month!CL$5,Raw!#REF!,Month!$A55),IF($C55="Provider",SUMIFS(Raw!$H:$H,Raw!$A:$A,$B$4,Raw!$G:$G,Month!CL$5,Raw!$C:$C,Month!$A55),SUMIFS(Raw!$H:$H,Raw!$A:$A,$B$4,Raw!$G:$G,Month!CL$5,Raw!$E:$E,Month!$A55))))</f>
        <v>0</v>
      </c>
      <c r="CM55" s="58">
        <f>IF($B55="","",IF($C55="Region",SUMIFS(Raw!$H:$H,Raw!$A:$A,$B$4,Raw!$G:$G,Month!CM$5,Raw!#REF!,Month!$A55),IF($C55="Provider",SUMIFS(Raw!$H:$H,Raw!$A:$A,$B$4,Raw!$G:$G,Month!CM$5,Raw!$C:$C,Month!$A55),SUMIFS(Raw!$H:$H,Raw!$A:$A,$B$4,Raw!$G:$G,Month!CM$5,Raw!$E:$E,Month!$A55))))</f>
        <v>0</v>
      </c>
      <c r="CN55" s="58">
        <f>IF($B55="","",IF($C55="Region",SUMIFS(Raw!$H:$H,Raw!$A:$A,$B$4,Raw!$G:$G,Month!CN$5,Raw!#REF!,Month!$A55),IF($C55="Provider",SUMIFS(Raw!$H:$H,Raw!$A:$A,$B$4,Raw!$G:$G,Month!CN$5,Raw!$C:$C,Month!$A55),SUMIFS(Raw!$H:$H,Raw!$A:$A,$B$4,Raw!$G:$G,Month!CN$5,Raw!$E:$E,Month!$A55))))</f>
        <v>498</v>
      </c>
      <c r="CO55" s="58">
        <f>IF($B55="","",IF($C55="Region",SUMIFS(Raw!$H:$H,Raw!$A:$A,$B$4,Raw!$G:$G,Month!CO$5,Raw!#REF!,Month!$A55),IF($C55="Provider",SUMIFS(Raw!$H:$H,Raw!$A:$A,$B$4,Raw!$G:$G,Month!CO$5,Raw!$C:$C,Month!$A55),SUMIFS(Raw!$H:$H,Raw!$A:$A,$B$4,Raw!$G:$G,Month!CO$5,Raw!$E:$E,Month!$A55))))</f>
        <v>452</v>
      </c>
      <c r="CP55" s="58">
        <f>IF($B55="","",IF($C55="Region",SUMIFS(Raw!$H:$H,Raw!$A:$A,$B$4,Raw!$G:$G,Month!CP$5,Raw!#REF!,Month!$A55),IF($C55="Provider",SUMIFS(Raw!$H:$H,Raw!$A:$A,$B$4,Raw!$G:$G,Month!CP$5,Raw!$C:$C,Month!$A55),SUMIFS(Raw!$H:$H,Raw!$A:$A,$B$4,Raw!$G:$G,Month!CP$5,Raw!$E:$E,Month!$A55))))</f>
        <v>452</v>
      </c>
      <c r="CQ55" s="58">
        <f>IF($B55="","",IF($C55="Region",SUMIFS(Raw!$H:$H,Raw!$A:$A,$B$4,Raw!$G:$G,Month!CQ$5,Raw!#REF!,Month!$A55),IF($C55="Provider",SUMIFS(Raw!$H:$H,Raw!$A:$A,$B$4,Raw!$G:$G,Month!CQ$5,Raw!$C:$C,Month!$A55),SUMIFS(Raw!$H:$H,Raw!$A:$A,$B$4,Raw!$G:$G,Month!CQ$5,Raw!$E:$E,Month!$A55))))</f>
        <v>0</v>
      </c>
      <c r="CR55" s="58">
        <f>IF($B55="","",IF($C55="Region",SUMIFS(Raw!$H:$H,Raw!$A:$A,$B$4,Raw!$G:$G,Month!CR$5,Raw!#REF!,Month!$A55),IF($C55="Provider",SUMIFS(Raw!$H:$H,Raw!$A:$A,$B$4,Raw!$G:$G,Month!CR$5,Raw!$C:$C,Month!$A55),SUMIFS(Raw!$H:$H,Raw!$A:$A,$B$4,Raw!$G:$G,Month!CR$5,Raw!$E:$E,Month!$A55))))</f>
        <v>0</v>
      </c>
      <c r="CS55" s="58">
        <f>IF($B55="","",IF($C55="Region",SUMIFS(Raw!$H:$H,Raw!$A:$A,$B$4,Raw!$G:$G,Month!CS$5,Raw!#REF!,Month!$A55),IF($C55="Provider",SUMIFS(Raw!$H:$H,Raw!$A:$A,$B$4,Raw!$G:$G,Month!CS$5,Raw!$C:$C,Month!$A55),SUMIFS(Raw!$H:$H,Raw!$A:$A,$B$4,Raw!$G:$G,Month!CS$5,Raw!$E:$E,Month!$A55))))</f>
        <v>357</v>
      </c>
      <c r="CT55" s="58">
        <f>IF($B55="","",IF($C55="Region",SUMIFS(Raw!$H:$H,Raw!$A:$A,$B$4,Raw!$G:$G,Month!CT$5,Raw!#REF!,Month!$A55),IF($C55="Provider",SUMIFS(Raw!$H:$H,Raw!$A:$A,$B$4,Raw!$G:$G,Month!CT$5,Raw!$C:$C,Month!$A55),SUMIFS(Raw!$H:$H,Raw!$A:$A,$B$4,Raw!$G:$G,Month!CT$5,Raw!$E:$E,Month!$A55))))</f>
        <v>236</v>
      </c>
      <c r="CU55" s="58">
        <f>IF($B55="","",IF($C55="Region",SUMIFS(Raw!$H:$H,Raw!$A:$A,$B$4,Raw!$G:$G,Month!CU$5,Raw!#REF!,Month!$A55),IF($C55="Provider",SUMIFS(Raw!$H:$H,Raw!$A:$A,$B$4,Raw!$G:$G,Month!CU$5,Raw!$C:$C,Month!$A55),SUMIFS(Raw!$H:$H,Raw!$A:$A,$B$4,Raw!$G:$G,Month!CU$5,Raw!$E:$E,Month!$A55))))</f>
        <v>3379</v>
      </c>
      <c r="CV55" s="58">
        <f>IF($B55="","",IF($C55="Region",SUMIFS(Raw!$H:$H,Raw!$A:$A,$B$4,Raw!$G:$G,Month!CV$5,Raw!#REF!,Month!$A55),IF($C55="Provider",SUMIFS(Raw!$H:$H,Raw!$A:$A,$B$4,Raw!$G:$G,Month!CV$5,Raw!$C:$C,Month!$A55),SUMIFS(Raw!$H:$H,Raw!$A:$A,$B$4,Raw!$G:$G,Month!CV$5,Raw!$E:$E,Month!$A55))))</f>
        <v>3173</v>
      </c>
      <c r="CW55" s="58">
        <f>IF($B55="","",IF($C55="Region",SUMIFS(Raw!$H:$H,Raw!$A:$A,$B$4,Raw!$G:$G,Month!CW$5,Raw!#REF!,Month!$A55),IF($C55="Provider",SUMIFS(Raw!$H:$H,Raw!$A:$A,$B$4,Raw!$G:$G,Month!CW$5,Raw!$C:$C,Month!$A55),SUMIFS(Raw!$H:$H,Raw!$A:$A,$B$4,Raw!$G:$G,Month!CW$5,Raw!$E:$E,Month!$A55))))</f>
        <v>136</v>
      </c>
      <c r="CX55" s="58">
        <f>IF($B55="","",IF($C55="Region",SUMIFS(Raw!$H:$H,Raw!$A:$A,$B$4,Raw!$G:$G,Month!CX$5,Raw!#REF!,Month!$A55),IF($C55="Provider",SUMIFS(Raw!$H:$H,Raw!$A:$A,$B$4,Raw!$G:$G,Month!CX$5,Raw!$C:$C,Month!$A55),SUMIFS(Raw!$H:$H,Raw!$A:$A,$B$4,Raw!$G:$G,Month!CX$5,Raw!$E:$E,Month!$A55))))</f>
        <v>136</v>
      </c>
      <c r="CY55" s="58">
        <f>IF($B55="","",IF($C55="Region",SUMIFS(Raw!$H:$H,Raw!$A:$A,$B$4,Raw!$G:$G,Month!CY$5,Raw!#REF!,Month!$A55),IF($C55="Provider",SUMIFS(Raw!$H:$H,Raw!$A:$A,$B$4,Raw!$G:$G,Month!CY$5,Raw!$C:$C,Month!$A55),SUMIFS(Raw!$H:$H,Raw!$A:$A,$B$4,Raw!$G:$G,Month!CY$5,Raw!$E:$E,Month!$A55))))</f>
        <v>28</v>
      </c>
      <c r="CZ55" s="58">
        <f>IF($B55="","",IF($C55="Region",SUMIFS(Raw!$H:$H,Raw!$A:$A,$B$4,Raw!$G:$G,Month!CZ$5,Raw!#REF!,Month!$A55),IF($C55="Provider",SUMIFS(Raw!$H:$H,Raw!$A:$A,$B$4,Raw!$G:$G,Month!CZ$5,Raw!$C:$C,Month!$A55),SUMIFS(Raw!$H:$H,Raw!$A:$A,$B$4,Raw!$G:$G,Month!CZ$5,Raw!$E:$E,Month!$A55))))</f>
        <v>11</v>
      </c>
      <c r="DA55" s="58">
        <f>IF($B55="","",IF($C55="Region",SUMIFS(Raw!$H:$H,Raw!$A:$A,$B$4,Raw!$G:$G,Month!DA$5,Raw!#REF!,Month!$A55),IF($C55="Provider",SUMIFS(Raw!$H:$H,Raw!$A:$A,$B$4,Raw!$G:$G,Month!DA$5,Raw!$C:$C,Month!$A55),SUMIFS(Raw!$H:$H,Raw!$A:$A,$B$4,Raw!$G:$G,Month!DA$5,Raw!$E:$E,Month!$A55))))</f>
        <v>30</v>
      </c>
      <c r="DB55" s="58">
        <f>IF($B55="","",IF($C55="Region",SUMIFS(Raw!$H:$H,Raw!$A:$A,$B$4,Raw!$G:$G,Month!DB$5,Raw!#REF!,Month!$A55),IF($C55="Provider",SUMIFS(Raw!$H:$H,Raw!$A:$A,$B$4,Raw!$G:$G,Month!DB$5,Raw!$C:$C,Month!$A55),SUMIFS(Raw!$H:$H,Raw!$A:$A,$B$4,Raw!$G:$G,Month!DB$5,Raw!$E:$E,Month!$A55))))</f>
        <v>5</v>
      </c>
      <c r="DC55" s="58">
        <f>IF($B55="","",IF($C55="Region",SUMIFS(Raw!$H:$H,Raw!$A:$A,$B$4,Raw!$G:$G,Month!DC$5,Raw!#REF!,Month!$A55),IF($C55="Provider",SUMIFS(Raw!$H:$H,Raw!$A:$A,$B$4,Raw!$G:$G,Month!DC$5,Raw!$C:$C,Month!$A55),SUMIFS(Raw!$H:$H,Raw!$A:$A,$B$4,Raw!$G:$G,Month!DC$5,Raw!$E:$E,Month!$A55))))</f>
        <v>0</v>
      </c>
      <c r="DD55" s="58">
        <f>IF($B55="","",IF($C55="Region",SUMIFS(Raw!$H:$H,Raw!$A:$A,$B$4,Raw!$G:$G,Month!DD$5,Raw!#REF!,Month!$A55),IF($C55="Provider",SUMIFS(Raw!$H:$H,Raw!$A:$A,$B$4,Raw!$G:$G,Month!DD$5,Raw!$C:$C,Month!$A55),SUMIFS(Raw!$H:$H,Raw!$A:$A,$B$4,Raw!$G:$G,Month!DD$5,Raw!$E:$E,Month!$A55))))</f>
        <v>0</v>
      </c>
      <c r="DE55" s="58">
        <f>IF($B55="","",IF($C55="Region",SUMIFS(Raw!$H:$H,Raw!$A:$A,$B$4,Raw!$G:$G,Month!DE$5,Raw!#REF!,Month!$A55),IF($C55="Provider",SUMIFS(Raw!$H:$H,Raw!$A:$A,$B$4,Raw!$G:$G,Month!DE$5,Raw!$C:$C,Month!$A55),SUMIFS(Raw!$H:$H,Raw!$A:$A,$B$4,Raw!$G:$G,Month!DE$5,Raw!$E:$E,Month!$A55))))</f>
        <v>11</v>
      </c>
      <c r="DF55" s="58">
        <f>IF($B55="","",IF($C55="Region",SUMIFS(Raw!$H:$H,Raw!$A:$A,$B$4,Raw!$G:$G,Month!DF$5,Raw!#REF!,Month!$A55),IF($C55="Provider",SUMIFS(Raw!$H:$H,Raw!$A:$A,$B$4,Raw!$G:$G,Month!DF$5,Raw!$C:$C,Month!$A55),SUMIFS(Raw!$H:$H,Raw!$A:$A,$B$4,Raw!$G:$G,Month!DF$5,Raw!$E:$E,Month!$A55))))</f>
        <v>7</v>
      </c>
      <c r="DG55" s="58">
        <f>IF($B55="","",IF($C55="Region",SUMIFS(Raw!$H:$H,Raw!$A:$A,$B$4,Raw!$G:$G,Month!DG$5,Raw!#REF!,Month!$A55),IF($C55="Provider",SUMIFS(Raw!$H:$H,Raw!$A:$A,$B$4,Raw!$G:$G,Month!DG$5,Raw!$C:$C,Month!$A55),SUMIFS(Raw!$H:$H,Raw!$A:$A,$B$4,Raw!$G:$G,Month!DG$5,Raw!$E:$E,Month!$A55))))</f>
        <v>0</v>
      </c>
      <c r="DH55" s="58">
        <f>IF($B55="","",IF($C55="Region",SUMIFS(Raw!$H:$H,Raw!$A:$A,$B$4,Raw!$G:$G,Month!DH$5,Raw!#REF!,Month!$A55),IF($C55="Provider",SUMIFS(Raw!$H:$H,Raw!$A:$A,$B$4,Raw!$G:$G,Month!DH$5,Raw!$C:$C,Month!$A55),SUMIFS(Raw!$H:$H,Raw!$A:$A,$B$4,Raw!$G:$G,Month!DH$5,Raw!$E:$E,Month!$A55))))</f>
        <v>0</v>
      </c>
      <c r="DI55" s="58">
        <f>IF($B55="","",IF($C55="Region",SUMIFS(Raw!$H:$H,Raw!$A:$A,$B$4,Raw!$G:$G,Month!DI$5,Raw!#REF!,Month!$A55),IF($C55="Provider",SUMIFS(Raw!$H:$H,Raw!$A:$A,$B$4,Raw!$G:$G,Month!DI$5,Raw!$C:$C,Month!$A55),SUMIFS(Raw!$H:$H,Raw!$A:$A,$B$4,Raw!$G:$G,Month!DI$5,Raw!$E:$E,Month!$A55))))</f>
        <v>14</v>
      </c>
      <c r="DJ55" s="58">
        <f>IF($B55="","",IF($C55="Region",SUMIFS(Raw!$H:$H,Raw!$A:$A,$B$4,Raw!$G:$G,Month!DJ$5,Raw!#REF!,Month!$A55),IF($C55="Provider",SUMIFS(Raw!$H:$H,Raw!$A:$A,$B$4,Raw!$G:$G,Month!DJ$5,Raw!$C:$C,Month!$A55),SUMIFS(Raw!$H:$H,Raw!$A:$A,$B$4,Raw!$G:$G,Month!DJ$5,Raw!$E:$E,Month!$A55))))</f>
        <v>14</v>
      </c>
      <c r="DK55" s="58">
        <f>IF($B55="","",IF($C55="Region",SUMIFS(Raw!$H:$H,Raw!$A:$A,$B$4,Raw!$G:$G,Month!DK$5,Raw!#REF!,Month!$A55),IF($C55="Provider",SUMIFS(Raw!$H:$H,Raw!$A:$A,$B$4,Raw!$G:$G,Month!DK$5,Raw!$C:$C,Month!$A55),SUMIFS(Raw!$H:$H,Raw!$A:$A,$B$4,Raw!$G:$G,Month!DK$5,Raw!$E:$E,Month!$A55))))</f>
        <v>2</v>
      </c>
      <c r="DL55" s="58">
        <f>IF($B55="","",IF($C55="Region",SUMIFS(Raw!$H:$H,Raw!$A:$A,$B$4,Raw!$G:$G,Month!DL$5,Raw!#REF!,Month!$A55),IF($C55="Provider",SUMIFS(Raw!$H:$H,Raw!$A:$A,$B$4,Raw!$G:$G,Month!DL$5,Raw!$C:$C,Month!$A55),SUMIFS(Raw!$H:$H,Raw!$A:$A,$B$4,Raw!$G:$G,Month!DL$5,Raw!$E:$E,Month!$A55))))</f>
        <v>2</v>
      </c>
      <c r="DM55" s="58">
        <f>IF($B55="","",IF($C55="Region",SUMIFS(Raw!$H:$H,Raw!$A:$A,$B$4,Raw!$G:$G,Month!DM$5,Raw!#REF!,Month!$A55),IF($C55="Provider",SUMIFS(Raw!$H:$H,Raw!$A:$A,$B$4,Raw!$G:$G,Month!DM$5,Raw!$C:$C,Month!$A55),SUMIFS(Raw!$H:$H,Raw!$A:$A,$B$4,Raw!$G:$G,Month!DM$5,Raw!$E:$E,Month!$A55))))</f>
        <v>0</v>
      </c>
      <c r="DN55" s="58">
        <f>IF($B55="","",IF($C55="Region",SUMIFS(Raw!$H:$H,Raw!$A:$A,$B$4,Raw!$G:$G,Month!DN$5,Raw!#REF!,Month!$A55),IF($C55="Provider",SUMIFS(Raw!$H:$H,Raw!$A:$A,$B$4,Raw!$G:$G,Month!DN$5,Raw!$C:$C,Month!$A55),SUMIFS(Raw!$H:$H,Raw!$A:$A,$B$4,Raw!$G:$G,Month!DN$5,Raw!$E:$E,Month!$A55))))</f>
        <v>0</v>
      </c>
    </row>
    <row r="56" spans="1:118" ht="14.5" x14ac:dyDescent="0.25">
      <c r="A56" s="5" t="str">
        <f>IF(Refs!A50="","",Refs!A50)</f>
        <v>111AH7</v>
      </c>
      <c r="B56" s="23" t="str">
        <f>IF(Refs!B50="","",Refs!B50)</f>
        <v>North East Essex &amp; Suffolk</v>
      </c>
      <c r="C56" s="13" t="str">
        <f>IF(Refs!D50="","",Refs!D50)</f>
        <v>Area</v>
      </c>
      <c r="D56" s="58">
        <f>IF($B56="","",IF($C56="Region",SUMIFS(Raw!$H:$H,Raw!$A:$A,$B$4,Raw!$G:$G,Month!D$5,Raw!#REF!,Month!$A56),IF($C56="Provider",SUMIFS(Raw!$H:$H,Raw!$A:$A,$B$4,Raw!$G:$G,Month!D$5,Raw!$C:$C,Month!$A56),SUMIFS(Raw!$H:$H,Raw!$A:$A,$B$4,Raw!$G:$G,Month!D$5,Raw!$E:$E,Month!$A56))))</f>
        <v>35062</v>
      </c>
      <c r="E56" s="58">
        <f>IF($B56="","",IF($C56="Region",SUMIFS(Raw!$H:$H,Raw!$A:$A,$B$4,Raw!$G:$G,Month!E$5,Raw!#REF!,Month!$A56),IF($C56="Provider",SUMIFS(Raw!$H:$H,Raw!$A:$A,$B$4,Raw!$G:$G,Month!E$5,Raw!$C:$C,Month!$A56),SUMIFS(Raw!$H:$H,Raw!$A:$A,$B$4,Raw!$G:$G,Month!E$5,Raw!$E:$E,Month!$A56))))</f>
        <v>21791</v>
      </c>
      <c r="F56" s="58">
        <f>IF($B56="","",IF($C56="Region",SUMIFS(Raw!$H:$H,Raw!$A:$A,$B$4,Raw!$G:$G,Month!F$5,Raw!#REF!,Month!$A56),IF($C56="Provider",SUMIFS(Raw!$H:$H,Raw!$A:$A,$B$4,Raw!$G:$G,Month!F$5,Raw!$C:$C,Month!$A56),SUMIFS(Raw!$H:$H,Raw!$A:$A,$B$4,Raw!$G:$G,Month!F$5,Raw!$E:$E,Month!$A56))))</f>
        <v>32910</v>
      </c>
      <c r="G56" s="58">
        <f>IF($B56="","",IF($C56="Region",SUMIFS(Raw!$H:$H,Raw!$A:$A,$B$4,Raw!$G:$G,Month!G$5,Raw!#REF!,Month!$A56),IF($C56="Provider",SUMIFS(Raw!$H:$H,Raw!$A:$A,$B$4,Raw!$G:$G,Month!G$5,Raw!$C:$C,Month!$A56),SUMIFS(Raw!$H:$H,Raw!$A:$A,$B$4,Raw!$G:$G,Month!G$5,Raw!$E:$E,Month!$A56))))</f>
        <v>0</v>
      </c>
      <c r="H56" s="58">
        <f>IF($B56="","",IF($C56="Region",SUMIFS(Raw!$H:$H,Raw!$A:$A,$B$4,Raw!$G:$G,Month!H$5,Raw!#REF!,Month!$A56),IF($C56="Provider",SUMIFS(Raw!$H:$H,Raw!$A:$A,$B$4,Raw!$G:$G,Month!H$5,Raw!$C:$C,Month!$A56),SUMIFS(Raw!$H:$H,Raw!$A:$A,$B$4,Raw!$G:$G,Month!H$5,Raw!$E:$E,Month!$A56))))</f>
        <v>575</v>
      </c>
      <c r="I56" s="58">
        <f>IF($B56="","",IF($C56="Region",SUMIFS(Raw!$H:$H,Raw!$A:$A,$B$4,Raw!$G:$G,Month!I$5,Raw!#REF!,Month!$A56),IF($C56="Provider",SUMIFS(Raw!$H:$H,Raw!$A:$A,$B$4,Raw!$G:$G,Month!I$5,Raw!$C:$C,Month!$A56),SUMIFS(Raw!$H:$H,Raw!$A:$A,$B$4,Raw!$G:$G,Month!I$5,Raw!$E:$E,Month!$A56))))</f>
        <v>19</v>
      </c>
      <c r="J56" s="58">
        <f>IF($B56="","",IF($C56="Region",SUMIFS(Raw!$H:$H,Raw!$A:$A,$B$4,Raw!$G:$G,Month!J$5,Raw!#REF!,Month!$A56),IF($C56="Provider",SUMIFS(Raw!$H:$H,Raw!$A:$A,$B$4,Raw!$G:$G,Month!J$5,Raw!$C:$C,Month!$A56),SUMIFS(Raw!$H:$H,Raw!$A:$A,$B$4,Raw!$G:$G,Month!J$5,Raw!$E:$E,Month!$A56))))</f>
        <v>22927</v>
      </c>
      <c r="K56" s="58">
        <f>IF($B56="","",IF($C56="Region",SUMIFS(Raw!$H:$H,Raw!$A:$A,$B$4,Raw!$G:$G,Month!K$5,Raw!#REF!,Month!$A56),IF($C56="Provider",SUMIFS(Raw!$H:$H,Raw!$A:$A,$B$4,Raw!$G:$G,Month!K$5,Raw!$C:$C,Month!$A56),SUMIFS(Raw!$H:$H,Raw!$A:$A,$B$4,Raw!$G:$G,Month!K$5,Raw!$E:$E,Month!$A56))))</f>
        <v>2152</v>
      </c>
      <c r="L56" s="58">
        <f>IF($B56="","",IF($C56="Region",SUMIFS(Raw!$H:$H,Raw!$A:$A,$B$4,Raw!$G:$G,Month!L$5,Raw!#REF!,Month!$A56),IF($C56="Provider",SUMIFS(Raw!$H:$H,Raw!$A:$A,$B$4,Raw!$G:$G,Month!L$5,Raw!$C:$C,Month!$A56),SUMIFS(Raw!$H:$H,Raw!$A:$A,$B$4,Raw!$G:$G,Month!L$5,Raw!$E:$E,Month!$A56))))</f>
        <v>987</v>
      </c>
      <c r="M56" s="58">
        <f>IF($B56="","",IF($C56="Region",SUMIFS(Raw!$H:$H,Raw!$A:$A,$B$4,Raw!$G:$G,Month!M$5,Raw!#REF!,Month!$A56),IF($C56="Provider",SUMIFS(Raw!$H:$H,Raw!$A:$A,$B$4,Raw!$G:$G,Month!M$5,Raw!$C:$C,Month!$A56),SUMIFS(Raw!$H:$H,Raw!$A:$A,$B$4,Raw!$G:$G,Month!M$5,Raw!$E:$E,Month!$A56))))</f>
        <v>384</v>
      </c>
      <c r="N56" s="58">
        <f>IF($B56="","",IF($C56="Region",SUMIFS(Raw!$H:$H,Raw!$A:$A,$B$4,Raw!$G:$G,Month!N$5,Raw!#REF!,Month!$A56),IF($C56="Provider",SUMIFS(Raw!$H:$H,Raw!$A:$A,$B$4,Raw!$G:$G,Month!N$5,Raw!$C:$C,Month!$A56),SUMIFS(Raw!$H:$H,Raw!$A:$A,$B$4,Raw!$G:$G,Month!N$5,Raw!$E:$E,Month!$A56))))</f>
        <v>781</v>
      </c>
      <c r="O56" s="58">
        <f>IF($B56="","",IF($C56="Region",SUMIFS(Raw!$H:$H,Raw!$A:$A,$B$4,Raw!$G:$G,Month!O$5,Raw!#REF!,Month!$A56),IF($C56="Provider",SUMIFS(Raw!$H:$H,Raw!$A:$A,$B$4,Raw!$G:$G,Month!O$5,Raw!$C:$C,Month!$A56),SUMIFS(Raw!$H:$H,Raw!$A:$A,$B$4,Raw!$G:$G,Month!O$5,Raw!$E:$E,Month!$A56))))</f>
        <v>2594741</v>
      </c>
      <c r="P56" s="58">
        <f>IF($B56="","",IF($C56="Region",SUMIFS(Raw!$H:$H,Raw!$A:$A,$B$4,Raw!$G:$G,Month!P$5,Raw!#REF!,Month!$A56),IF($C56="Provider",SUMIFS(Raw!$H:$H,Raw!$A:$A,$B$4,Raw!$G:$G,Month!P$5,Raw!$C:$C,Month!$A56),SUMIFS(Raw!$H:$H,Raw!$A:$A,$B$4,Raw!$G:$G,Month!P$5,Raw!$E:$E,Month!$A56))))</f>
        <v>417</v>
      </c>
      <c r="Q56" s="58">
        <f>IF($B56="","",IF($C56="Region",SUMIFS(Raw!$H:$H,Raw!$A:$A,$B$4,Raw!$G:$G,Month!Q$5,Raw!#REF!,Month!$A56),IF($C56="Provider",SUMIFS(Raw!$H:$H,Raw!$A:$A,$B$4,Raw!$G:$G,Month!Q$5,Raw!$C:$C,Month!$A56),SUMIFS(Raw!$H:$H,Raw!$A:$A,$B$4,Raw!$G:$G,Month!Q$5,Raw!$E:$E,Month!$A56))))</f>
        <v>667</v>
      </c>
      <c r="R56" s="58">
        <f>IF($B56="","",IF($C56="Region",SUMIFS(Raw!$H:$H,Raw!$A:$A,$B$4,Raw!$G:$G,Month!R$5,Raw!#REF!,Month!$A56),IF($C56="Provider",SUMIFS(Raw!$H:$H,Raw!$A:$A,$B$4,Raw!$G:$G,Month!R$5,Raw!$C:$C,Month!$A56),SUMIFS(Raw!$H:$H,Raw!$A:$A,$B$4,Raw!$G:$G,Month!R$5,Raw!$E:$E,Month!$A56))))</f>
        <v>177490</v>
      </c>
      <c r="S56" s="58">
        <f>IF($B56="","",IF($C56="Region",SUMIFS(Raw!$H:$H,Raw!$A:$A,$B$4,Raw!$G:$G,Month!S$5,Raw!#REF!,Month!$A56),IF($C56="Provider",SUMIFS(Raw!$H:$H,Raw!$A:$A,$B$4,Raw!$G:$G,Month!S$5,Raw!$C:$C,Month!$A56),SUMIFS(Raw!$H:$H,Raw!$A:$A,$B$4,Raw!$G:$G,Month!S$5,Raw!$E:$E,Month!$A56))))</f>
        <v>11479</v>
      </c>
      <c r="T56" s="58">
        <f>IF($B56="","",IF($C56="Region",SUMIFS(Raw!$H:$H,Raw!$A:$A,$B$4,Raw!$G:$G,Month!T$5,Raw!#REF!,Month!$A56),IF($C56="Provider",SUMIFS(Raw!$H:$H,Raw!$A:$A,$B$4,Raw!$G:$G,Month!T$5,Raw!$C:$C,Month!$A56),SUMIFS(Raw!$H:$H,Raw!$A:$A,$B$4,Raw!$G:$G,Month!T$5,Raw!$E:$E,Month!$A56))))</f>
        <v>41584386</v>
      </c>
      <c r="U56" s="58">
        <f>IF($B56="","",IF($C56="Region",SUMIFS(Raw!$H:$H,Raw!$A:$A,$B$4,Raw!$G:$G,Month!U$5,Raw!#REF!,Month!$A56),IF($C56="Provider",SUMIFS(Raw!$H:$H,Raw!$A:$A,$B$4,Raw!$G:$G,Month!U$5,Raw!$C:$C,Month!$A56),SUMIFS(Raw!$H:$H,Raw!$A:$A,$B$4,Raw!$G:$G,Month!U$5,Raw!$E:$E,Month!$A56))))</f>
        <v>30357</v>
      </c>
      <c r="V56" s="58">
        <f>IF($B56="","",IF($C56="Region",SUMIFS(Raw!$H:$H,Raw!$A:$A,$B$4,Raw!$G:$G,Month!V$5,Raw!#REF!,Month!$A56),IF($C56="Provider",SUMIFS(Raw!$H:$H,Raw!$A:$A,$B$4,Raw!$G:$G,Month!V$5,Raw!$C:$C,Month!$A56),SUMIFS(Raw!$H:$H,Raw!$A:$A,$B$4,Raw!$G:$G,Month!V$5,Raw!$E:$E,Month!$A56))))</f>
        <v>232</v>
      </c>
      <c r="W56" s="58">
        <f>IF($B56="","",IF($C56="Region",SUMIFS(Raw!$H:$H,Raw!$A:$A,$B$4,Raw!$G:$G,Month!W$5,Raw!#REF!,Month!$A56),IF($C56="Provider",SUMIFS(Raw!$H:$H,Raw!$A:$A,$B$4,Raw!$G:$G,Month!W$5,Raw!$C:$C,Month!$A56),SUMIFS(Raw!$H:$H,Raw!$A:$A,$B$4,Raw!$G:$G,Month!W$5,Raw!$E:$E,Month!$A56))))</f>
        <v>14046</v>
      </c>
      <c r="X56" s="58">
        <f>IF($B56="","",IF($C56="Region",SUMIFS(Raw!$H:$H,Raw!$A:$A,$B$4,Raw!$G:$G,Month!X$5,Raw!#REF!,Month!$A56),IF($C56="Provider",SUMIFS(Raw!$H:$H,Raw!$A:$A,$B$4,Raw!$G:$G,Month!X$5,Raw!$C:$C,Month!$A56),SUMIFS(Raw!$H:$H,Raw!$A:$A,$B$4,Raw!$G:$G,Month!X$5,Raw!$E:$E,Month!$A56))))</f>
        <v>8971</v>
      </c>
      <c r="Y56" s="58">
        <f>IF($B56="","",IF($C56="Region",SUMIFS(Raw!$H:$H,Raw!$A:$A,$B$4,Raw!$G:$G,Month!Y$5,Raw!#REF!,Month!$A56),IF($C56="Provider",SUMIFS(Raw!$H:$H,Raw!$A:$A,$B$4,Raw!$G:$G,Month!Y$5,Raw!$C:$C,Month!$A56),SUMIFS(Raw!$H:$H,Raw!$A:$A,$B$4,Raw!$G:$G,Month!Y$5,Raw!$E:$E,Month!$A56))))</f>
        <v>7108</v>
      </c>
      <c r="Z56" s="58">
        <f>IF($B56="","",IF($C56="Region",SUMIFS(Raw!$H:$H,Raw!$A:$A,$B$4,Raw!$G:$G,Month!Z$5,Raw!#REF!,Month!$A56),IF($C56="Provider",SUMIFS(Raw!$H:$H,Raw!$A:$A,$B$4,Raw!$G:$G,Month!Z$5,Raw!$C:$C,Month!$A56),SUMIFS(Raw!$H:$H,Raw!$A:$A,$B$4,Raw!$G:$G,Month!Z$5,Raw!$E:$E,Month!$A56))))</f>
        <v>0</v>
      </c>
      <c r="AA56" s="58">
        <f>IF($B56="","",IF($C56="Region",SUMIFS(Raw!$H:$H,Raw!$A:$A,$B$4,Raw!$G:$G,Month!AA$5,Raw!#REF!,Month!$A56),IF($C56="Provider",SUMIFS(Raw!$H:$H,Raw!$A:$A,$B$4,Raw!$G:$G,Month!AA$5,Raw!$C:$C,Month!$A56),SUMIFS(Raw!$H:$H,Raw!$A:$A,$B$4,Raw!$G:$G,Month!AA$5,Raw!$E:$E,Month!$A56))))</f>
        <v>16079</v>
      </c>
      <c r="AB56" s="58">
        <f>IF($B56="","",IF($C56="Region",SUMIFS(Raw!$H:$H,Raw!$A:$A,$B$4,Raw!$G:$G,Month!AB$5,Raw!#REF!,Month!$A56),IF($C56="Provider",SUMIFS(Raw!$H:$H,Raw!$A:$A,$B$4,Raw!$G:$G,Month!AB$5,Raw!$C:$C,Month!$A56),SUMIFS(Raw!$H:$H,Raw!$A:$A,$B$4,Raw!$G:$G,Month!AB$5,Raw!$E:$E,Month!$A56))))</f>
        <v>3160</v>
      </c>
      <c r="AC56" s="58">
        <f>IF($B56="","",IF($C56="Region",SUMIFS(Raw!$H:$H,Raw!$A:$A,$B$4,Raw!$G:$G,Month!AC$5,Raw!#REF!,Month!$A56),IF($C56="Provider",SUMIFS(Raw!$H:$H,Raw!$A:$A,$B$4,Raw!$G:$G,Month!AC$5,Raw!$C:$C,Month!$A56),SUMIFS(Raw!$H:$H,Raw!$A:$A,$B$4,Raw!$G:$G,Month!AC$5,Raw!$E:$E,Month!$A56))))</f>
        <v>0</v>
      </c>
      <c r="AD56" s="58">
        <f>IF($B56="","",IF($C56="Region",SUMIFS(Raw!$H:$H,Raw!$A:$A,$B$4,Raw!$G:$G,Month!AD$5,Raw!#REF!,Month!$A56),IF($C56="Provider",SUMIFS(Raw!$H:$H,Raw!$A:$A,$B$4,Raw!$G:$G,Month!AD$5,Raw!$C:$C,Month!$A56),SUMIFS(Raw!$H:$H,Raw!$A:$A,$B$4,Raw!$G:$G,Month!AD$5,Raw!$E:$E,Month!$A56))))</f>
        <v>39</v>
      </c>
      <c r="AE56" s="58">
        <f>IF($B56="","",IF($C56="Region",SUMIFS(Raw!$H:$H,Raw!$A:$A,$B$4,Raw!$G:$G,Month!AE$5,Raw!#REF!,Month!$A56),IF($C56="Provider",SUMIFS(Raw!$H:$H,Raw!$A:$A,$B$4,Raw!$G:$G,Month!AE$5,Raw!$C:$C,Month!$A56),SUMIFS(Raw!$H:$H,Raw!$A:$A,$B$4,Raw!$G:$G,Month!AE$5,Raw!$E:$E,Month!$A56))))</f>
        <v>589</v>
      </c>
      <c r="AF56" s="58">
        <f>IF($B56="","",IF($C56="Region",SUMIFS(Raw!$H:$H,Raw!$A:$A,$B$4,Raw!$G:$G,Month!AF$5,Raw!#REF!,Month!$A56),IF($C56="Provider",SUMIFS(Raw!$H:$H,Raw!$A:$A,$B$4,Raw!$G:$G,Month!AF$5,Raw!$C:$C,Month!$A56),SUMIFS(Raw!$H:$H,Raw!$A:$A,$B$4,Raw!$G:$G,Month!AF$5,Raw!$E:$E,Month!$A56))))</f>
        <v>0</v>
      </c>
      <c r="AG56" s="58">
        <f>IF($B56="","",IF($C56="Region",SUMIFS(Raw!$H:$H,Raw!$A:$A,$B$4,Raw!$G:$G,Month!AG$5,Raw!#REF!,Month!$A56),IF($C56="Provider",SUMIFS(Raw!$H:$H,Raw!$A:$A,$B$4,Raw!$G:$G,Month!AG$5,Raw!$C:$C,Month!$A56),SUMIFS(Raw!$H:$H,Raw!$A:$A,$B$4,Raw!$G:$G,Month!AG$5,Raw!$E:$E,Month!$A56))))</f>
        <v>1146</v>
      </c>
      <c r="AH56" s="58">
        <f>IF($B56="","",IF($C56="Region",SUMIFS(Raw!$H:$H,Raw!$A:$A,$B$4,Raw!$G:$G,Month!AH$5,Raw!#REF!,Month!$A56),IF($C56="Provider",SUMIFS(Raw!$H:$H,Raw!$A:$A,$B$4,Raw!$G:$G,Month!AH$5,Raw!$C:$C,Month!$A56),SUMIFS(Raw!$H:$H,Raw!$A:$A,$B$4,Raw!$G:$G,Month!AH$5,Raw!$E:$E,Month!$A56))))</f>
        <v>498</v>
      </c>
      <c r="AI56" s="58">
        <f>IF($B56="","",IF($C56="Region",SUMIFS(Raw!$H:$H,Raw!$A:$A,$B$4,Raw!$G:$G,Month!AI$5,Raw!#REF!,Month!$A56),IF($C56="Provider",SUMIFS(Raw!$H:$H,Raw!$A:$A,$B$4,Raw!$G:$G,Month!AI$5,Raw!$C:$C,Month!$A56),SUMIFS(Raw!$H:$H,Raw!$A:$A,$B$4,Raw!$G:$G,Month!AI$5,Raw!$E:$E,Month!$A56))))</f>
        <v>10647</v>
      </c>
      <c r="AJ56" s="58">
        <f>IF($B56="","",IF($C56="Region",SUMIFS(Raw!$H:$H,Raw!$A:$A,$B$4,Raw!$G:$G,Month!AJ$5,Raw!#REF!,Month!$A56),IF($C56="Provider",SUMIFS(Raw!$H:$H,Raw!$A:$A,$B$4,Raw!$G:$G,Month!AJ$5,Raw!$C:$C,Month!$A56),SUMIFS(Raw!$H:$H,Raw!$A:$A,$B$4,Raw!$G:$G,Month!AJ$5,Raw!$E:$E,Month!$A56))))</f>
        <v>246</v>
      </c>
      <c r="AK56" s="58">
        <f>IF($B56="","",IF($C56="Region",SUMIFS(Raw!$H:$H,Raw!$A:$A,$B$4,Raw!$G:$G,Month!AK$5,Raw!#REF!,Month!$A56),IF($C56="Provider",SUMIFS(Raw!$H:$H,Raw!$A:$A,$B$4,Raw!$G:$G,Month!AK$5,Raw!$C:$C,Month!$A56),SUMIFS(Raw!$H:$H,Raw!$A:$A,$B$4,Raw!$G:$G,Month!AK$5,Raw!$E:$E,Month!$A56))))</f>
        <v>105</v>
      </c>
      <c r="AL56" s="58">
        <f>IF($B56="","",IF($C56="Region",SUMIFS(Raw!$H:$H,Raw!$A:$A,$B$4,Raw!$G:$G,Month!AL$5,Raw!#REF!,Month!$A56),IF($C56="Provider",SUMIFS(Raw!$H:$H,Raw!$A:$A,$B$4,Raw!$G:$G,Month!AL$5,Raw!$C:$C,Month!$A56),SUMIFS(Raw!$H:$H,Raw!$A:$A,$B$4,Raw!$G:$G,Month!AL$5,Raw!$E:$E,Month!$A56))))</f>
        <v>0</v>
      </c>
      <c r="AM56" s="58">
        <f>IF($B56="","",IF($C56="Region",SUMIFS(Raw!$H:$H,Raw!$A:$A,$B$4,Raw!$G:$G,Month!AM$5,Raw!#REF!,Month!$A56),IF($C56="Provider",SUMIFS(Raw!$H:$H,Raw!$A:$A,$B$4,Raw!$G:$G,Month!AM$5,Raw!$C:$C,Month!$A56),SUMIFS(Raw!$H:$H,Raw!$A:$A,$B$4,Raw!$G:$G,Month!AM$5,Raw!$E:$E,Month!$A56))))</f>
        <v>8948</v>
      </c>
      <c r="AN56" s="58">
        <f>IF($B56="","",IF($C56="Region",SUMIFS(Raw!$H:$H,Raw!$A:$A,$B$4,Raw!$G:$G,Month!AN$5,Raw!#REF!,Month!$A56),IF($C56="Provider",SUMIFS(Raw!$H:$H,Raw!$A:$A,$B$4,Raw!$G:$G,Month!AN$5,Raw!$C:$C,Month!$A56),SUMIFS(Raw!$H:$H,Raw!$A:$A,$B$4,Raw!$G:$G,Month!AN$5,Raw!$E:$E,Month!$A56))))</f>
        <v>4765</v>
      </c>
      <c r="AO56" s="58">
        <f>IF($B56="","",IF($C56="Region",SUMIFS(Raw!$H:$H,Raw!$A:$A,$B$4,Raw!$G:$G,Month!AO$5,Raw!#REF!,Month!$A56),IF($C56="Provider",SUMIFS(Raw!$H:$H,Raw!$A:$A,$B$4,Raw!$G:$G,Month!AO$5,Raw!$C:$C,Month!$A56),SUMIFS(Raw!$H:$H,Raw!$A:$A,$B$4,Raw!$G:$G,Month!AO$5,Raw!$E:$E,Month!$A56))))</f>
        <v>460</v>
      </c>
      <c r="AP56" s="58">
        <f>IF($B56="","",IF($C56="Region",SUMIFS(Raw!$H:$H,Raw!$A:$A,$B$4,Raw!$G:$G,Month!AP$5,Raw!#REF!,Month!$A56),IF($C56="Provider",SUMIFS(Raw!$H:$H,Raw!$A:$A,$B$4,Raw!$G:$G,Month!AP$5,Raw!$C:$C,Month!$A56),SUMIFS(Raw!$H:$H,Raw!$A:$A,$B$4,Raw!$G:$G,Month!AP$5,Raw!$E:$E,Month!$A56))))</f>
        <v>23</v>
      </c>
      <c r="AQ56" s="58">
        <f>IF($B56="","",IF($C56="Region",SUMIFS(Raw!$H:$H,Raw!$A:$A,$B$4,Raw!$G:$G,Month!AQ$5,Raw!#REF!,Month!$A56),IF($C56="Provider",SUMIFS(Raw!$H:$H,Raw!$A:$A,$B$4,Raw!$G:$G,Month!AQ$5,Raw!$C:$C,Month!$A56),SUMIFS(Raw!$H:$H,Raw!$A:$A,$B$4,Raw!$G:$G,Month!AQ$5,Raw!$E:$E,Month!$A56))))</f>
        <v>877</v>
      </c>
      <c r="AR56" s="58">
        <f>IF($B56="","",IF($C56="Region",SUMIFS(Raw!$H:$H,Raw!$A:$A,$B$4,Raw!$G:$G,Month!AR$5,Raw!#REF!,Month!$A56),IF($C56="Provider",SUMIFS(Raw!$H:$H,Raw!$A:$A,$B$4,Raw!$G:$G,Month!AR$5,Raw!$C:$C,Month!$A56),SUMIFS(Raw!$H:$H,Raw!$A:$A,$B$4,Raw!$G:$G,Month!AR$5,Raw!$E:$E,Month!$A56))))</f>
        <v>291</v>
      </c>
      <c r="AS56" s="58">
        <f>IF($B56="","",IF($C56="Region",SUMIFS(Raw!$H:$H,Raw!$A:$A,$B$4,Raw!$G:$G,Month!AS$5,Raw!#REF!,Month!$A56),IF($C56="Provider",SUMIFS(Raw!$H:$H,Raw!$A:$A,$B$4,Raw!$G:$G,Month!AS$5,Raw!$C:$C,Month!$A56),SUMIFS(Raw!$H:$H,Raw!$A:$A,$B$4,Raw!$G:$G,Month!AS$5,Raw!$E:$E,Month!$A56))))</f>
        <v>5018</v>
      </c>
      <c r="AT56" s="58">
        <f>IF($B56="","",IF($C56="Region",SUMIFS(Raw!$H:$H,Raw!$A:$A,$B$4,Raw!$G:$G,Month!AT$5,Raw!#REF!,Month!$A56),IF($C56="Provider",SUMIFS(Raw!$H:$H,Raw!$A:$A,$B$4,Raw!$G:$G,Month!AT$5,Raw!$C:$C,Month!$A56),SUMIFS(Raw!$H:$H,Raw!$A:$A,$B$4,Raw!$G:$G,Month!AT$5,Raw!$E:$E,Month!$A56))))</f>
        <v>29535</v>
      </c>
      <c r="AU56" s="58">
        <f>IF($B56="","",IF($C56="Region",SUMIFS(Raw!$H:$H,Raw!$A:$A,$B$4,Raw!$G:$G,Month!AU$5,Raw!#REF!,Month!$A56),IF($C56="Provider",SUMIFS(Raw!$H:$H,Raw!$A:$A,$B$4,Raw!$G:$G,Month!AU$5,Raw!$C:$C,Month!$A56),SUMIFS(Raw!$H:$H,Raw!$A:$A,$B$4,Raw!$G:$G,Month!AU$5,Raw!$E:$E,Month!$A56))))</f>
        <v>4820</v>
      </c>
      <c r="AV56" s="58">
        <f>IF($B56="","",IF($C56="Region",SUMIFS(Raw!$H:$H,Raw!$A:$A,$B$4,Raw!$G:$G,Month!AV$5,Raw!#REF!,Month!$A56),IF($C56="Provider",SUMIFS(Raw!$H:$H,Raw!$A:$A,$B$4,Raw!$G:$G,Month!AV$5,Raw!$C:$C,Month!$A56),SUMIFS(Raw!$H:$H,Raw!$A:$A,$B$4,Raw!$G:$G,Month!AV$5,Raw!$E:$E,Month!$A56))))</f>
        <v>3697</v>
      </c>
      <c r="AW56" s="58">
        <f>IF($B56="","",IF($C56="Region",SUMIFS(Raw!$H:$H,Raw!$A:$A,$B$4,Raw!$G:$G,Month!AW$5,Raw!#REF!,Month!$A56),IF($C56="Provider",SUMIFS(Raw!$H:$H,Raw!$A:$A,$B$4,Raw!$G:$G,Month!AW$5,Raw!$C:$C,Month!$A56),SUMIFS(Raw!$H:$H,Raw!$A:$A,$B$4,Raw!$G:$G,Month!AW$5,Raw!$E:$E,Month!$A56))))</f>
        <v>3037</v>
      </c>
      <c r="AX56" s="58">
        <f>IF($B56="","",IF($C56="Region",SUMIFS(Raw!$H:$H,Raw!$A:$A,$B$4,Raw!$G:$G,Month!AX$5,Raw!#REF!,Month!$A56),IF($C56="Provider",SUMIFS(Raw!$H:$H,Raw!$A:$A,$B$4,Raw!$G:$G,Month!AX$5,Raw!$C:$C,Month!$A56),SUMIFS(Raw!$H:$H,Raw!$A:$A,$B$4,Raw!$G:$G,Month!AX$5,Raw!$E:$E,Month!$A56))))</f>
        <v>1</v>
      </c>
      <c r="AY56" s="58">
        <f>IF($B56="","",IF($C56="Region",SUMIFS(Raw!$H:$H,Raw!$A:$A,$B$4,Raw!$G:$G,Month!AY$5,Raw!#REF!,Month!$A56),IF($C56="Provider",SUMIFS(Raw!$H:$H,Raw!$A:$A,$B$4,Raw!$G:$G,Month!AY$5,Raw!$C:$C,Month!$A56),SUMIFS(Raw!$H:$H,Raw!$A:$A,$B$4,Raw!$G:$G,Month!AY$5,Raw!$E:$E,Month!$A56))))</f>
        <v>10506</v>
      </c>
      <c r="AZ56" s="58">
        <f>IF($B56="","",IF($C56="Region",SUMIFS(Raw!$H:$H,Raw!$A:$A,$B$4,Raw!$G:$G,Month!AZ$5,Raw!#REF!,Month!$A56),IF($C56="Provider",SUMIFS(Raw!$H:$H,Raw!$A:$A,$B$4,Raw!$G:$G,Month!AZ$5,Raw!$C:$C,Month!$A56),SUMIFS(Raw!$H:$H,Raw!$A:$A,$B$4,Raw!$G:$G,Month!AZ$5,Raw!$E:$E,Month!$A56))))</f>
        <v>5</v>
      </c>
      <c r="BA56" s="58">
        <f>IF($B56="","",IF($C56="Region",SUMIFS(Raw!$H:$H,Raw!$A:$A,$B$4,Raw!$G:$G,Month!BA$5,Raw!#REF!,Month!$A56),IF($C56="Provider",SUMIFS(Raw!$H:$H,Raw!$A:$A,$B$4,Raw!$G:$G,Month!BA$5,Raw!$C:$C,Month!$A56),SUMIFS(Raw!$H:$H,Raw!$A:$A,$B$4,Raw!$G:$G,Month!BA$5,Raw!$E:$E,Month!$A56))))</f>
        <v>2986</v>
      </c>
      <c r="BB56" s="58">
        <f>IF($B56="","",IF($C56="Region",SUMIFS(Raw!$H:$H,Raw!$A:$A,$B$4,Raw!$G:$G,Month!BB$5,Raw!#REF!,Month!$A56),IF($C56="Provider",SUMIFS(Raw!$H:$H,Raw!$A:$A,$B$4,Raw!$G:$G,Month!BB$5,Raw!$C:$C,Month!$A56),SUMIFS(Raw!$H:$H,Raw!$A:$A,$B$4,Raw!$G:$G,Month!BB$5,Raw!$E:$E,Month!$A56))))</f>
        <v>241</v>
      </c>
      <c r="BC56" s="58">
        <f>IF($B56="","",IF($C56="Region",SUMIFS(Raw!$H:$H,Raw!$A:$A,$B$4,Raw!$G:$G,Month!BC$5,Raw!#REF!,Month!$A56),IF($C56="Provider",SUMIFS(Raw!$H:$H,Raw!$A:$A,$B$4,Raw!$G:$G,Month!BC$5,Raw!$C:$C,Month!$A56),SUMIFS(Raw!$H:$H,Raw!$A:$A,$B$4,Raw!$G:$G,Month!BC$5,Raw!$E:$E,Month!$A56))))</f>
        <v>2211</v>
      </c>
      <c r="BD56" s="58">
        <f>IF($B56="","",IF($C56="Region",SUMIFS(Raw!$H:$H,Raw!$A:$A,$B$4,Raw!$G:$G,Month!BD$5,Raw!#REF!,Month!$A56),IF($C56="Provider",SUMIFS(Raw!$H:$H,Raw!$A:$A,$B$4,Raw!$G:$G,Month!BD$5,Raw!$C:$C,Month!$A56),SUMIFS(Raw!$H:$H,Raw!$A:$A,$B$4,Raw!$G:$G,Month!BD$5,Raw!$E:$E,Month!$A56))))</f>
        <v>96</v>
      </c>
      <c r="BE56" s="58">
        <f>IF($B56="","",IF($C56="Region",SUMIFS(Raw!$H:$H,Raw!$A:$A,$B$4,Raw!$G:$G,Month!BE$5,Raw!#REF!,Month!$A56),IF($C56="Provider",SUMIFS(Raw!$H:$H,Raw!$A:$A,$B$4,Raw!$G:$G,Month!BE$5,Raw!$C:$C,Month!$A56),SUMIFS(Raw!$H:$H,Raw!$A:$A,$B$4,Raw!$G:$G,Month!BE$5,Raw!$E:$E,Month!$A56))))</f>
        <v>821</v>
      </c>
      <c r="BF56" s="58">
        <f>IF($B56="","",IF($C56="Region",SUMIFS(Raw!$H:$H,Raw!$A:$A,$B$4,Raw!$G:$G,Month!BF$5,Raw!#REF!,Month!$A56),IF($C56="Provider",SUMIFS(Raw!$H:$H,Raw!$A:$A,$B$4,Raw!$G:$G,Month!BF$5,Raw!$C:$C,Month!$A56),SUMIFS(Raw!$H:$H,Raw!$A:$A,$B$4,Raw!$G:$G,Month!BF$5,Raw!$E:$E,Month!$A56))))</f>
        <v>63</v>
      </c>
      <c r="BG56" s="58">
        <f>IF($B56="","",IF($C56="Region",SUMIFS(Raw!$H:$H,Raw!$A:$A,$B$4,Raw!$G:$G,Month!BG$5,Raw!#REF!,Month!$A56),IF($C56="Provider",SUMIFS(Raw!$H:$H,Raw!$A:$A,$B$4,Raw!$G:$G,Month!BG$5,Raw!$C:$C,Month!$A56),SUMIFS(Raw!$H:$H,Raw!$A:$A,$B$4,Raw!$G:$G,Month!BG$5,Raw!$E:$E,Month!$A56))))</f>
        <v>1504</v>
      </c>
      <c r="BH56" s="58">
        <f>IF($B56="","",IF($C56="Region",SUMIFS(Raw!$H:$H,Raw!$A:$A,$B$4,Raw!$G:$G,Month!BH$5,Raw!#REF!,Month!$A56),IF($C56="Provider",SUMIFS(Raw!$H:$H,Raw!$A:$A,$B$4,Raw!$G:$G,Month!BH$5,Raw!$C:$C,Month!$A56),SUMIFS(Raw!$H:$H,Raw!$A:$A,$B$4,Raw!$G:$G,Month!BH$5,Raw!$E:$E,Month!$A56))))</f>
        <v>862</v>
      </c>
      <c r="BI56" s="58">
        <f>IF($B56="","",IF($C56="Region",SUMIFS(Raw!$H:$H,Raw!$A:$A,$B$4,Raw!$G:$G,Month!BI$5,Raw!#REF!,Month!$A56),IF($C56="Provider",SUMIFS(Raw!$H:$H,Raw!$A:$A,$B$4,Raw!$G:$G,Month!BI$5,Raw!$C:$C,Month!$A56),SUMIFS(Raw!$H:$H,Raw!$A:$A,$B$4,Raw!$G:$G,Month!BI$5,Raw!$E:$E,Month!$A56))))</f>
        <v>2584</v>
      </c>
      <c r="BJ56" s="58">
        <f>IF($B56="","",IF($C56="Region",SUMIFS(Raw!$H:$H,Raw!$A:$A,$B$4,Raw!$G:$G,Month!BJ$5,Raw!#REF!,Month!$A56),IF($C56="Provider",SUMIFS(Raw!$H:$H,Raw!$A:$A,$B$4,Raw!$G:$G,Month!BJ$5,Raw!$C:$C,Month!$A56),SUMIFS(Raw!$H:$H,Raw!$A:$A,$B$4,Raw!$G:$G,Month!BJ$5,Raw!$E:$E,Month!$A56))))</f>
        <v>3226</v>
      </c>
      <c r="BK56" s="58">
        <f>IF($B56="","",IF($C56="Region",SUMIFS(Raw!$H:$H,Raw!$A:$A,$B$4,Raw!$G:$G,Month!BK$5,Raw!#REF!,Month!$A56),IF($C56="Provider",SUMIFS(Raw!$H:$H,Raw!$A:$A,$B$4,Raw!$G:$G,Month!BK$5,Raw!$C:$C,Month!$A56),SUMIFS(Raw!$H:$H,Raw!$A:$A,$B$4,Raw!$G:$G,Month!BK$5,Raw!$E:$E,Month!$A56))))</f>
        <v>2232</v>
      </c>
      <c r="BL56" s="58">
        <f>IF($B56="","",IF($C56="Region",SUMIFS(Raw!$H:$H,Raw!$A:$A,$B$4,Raw!$G:$G,Month!BL$5,Raw!#REF!,Month!$A56),IF($C56="Provider",SUMIFS(Raw!$H:$H,Raw!$A:$A,$B$4,Raw!$G:$G,Month!BL$5,Raw!$C:$C,Month!$A56),SUMIFS(Raw!$H:$H,Raw!$A:$A,$B$4,Raw!$G:$G,Month!BL$5,Raw!$E:$E,Month!$A56))))</f>
        <v>1905</v>
      </c>
      <c r="BM56" s="58">
        <f>IF($B56="","",IF($C56="Region",SUMIFS(Raw!$H:$H,Raw!$A:$A,$B$4,Raw!$G:$G,Month!BM$5,Raw!#REF!,Month!$A56),IF($C56="Provider",SUMIFS(Raw!$H:$H,Raw!$A:$A,$B$4,Raw!$G:$G,Month!BM$5,Raw!$C:$C,Month!$A56),SUMIFS(Raw!$H:$H,Raw!$A:$A,$B$4,Raw!$G:$G,Month!BM$5,Raw!$E:$E,Month!$A56))))</f>
        <v>274</v>
      </c>
      <c r="BN56" s="58">
        <f>IF($B56="","",IF($C56="Region",SUMIFS(Raw!$H:$H,Raw!$A:$A,$B$4,Raw!$G:$G,Month!BN$5,Raw!#REF!,Month!$A56),IF($C56="Provider",SUMIFS(Raw!$H:$H,Raw!$A:$A,$B$4,Raw!$G:$G,Month!BN$5,Raw!$C:$C,Month!$A56),SUMIFS(Raw!$H:$H,Raw!$A:$A,$B$4,Raw!$G:$G,Month!BN$5,Raw!$E:$E,Month!$A56))))</f>
        <v>222</v>
      </c>
      <c r="BO56" s="58">
        <f>IF($B56="","",IF($C56="Region",SUMIFS(Raw!$H:$H,Raw!$A:$A,$B$4,Raw!$G:$G,Month!BO$5,Raw!#REF!,Month!$A56),IF($C56="Provider",SUMIFS(Raw!$H:$H,Raw!$A:$A,$B$4,Raw!$G:$G,Month!BO$5,Raw!$C:$C,Month!$A56),SUMIFS(Raw!$H:$H,Raw!$A:$A,$B$4,Raw!$G:$G,Month!BO$5,Raw!$E:$E,Month!$A56))))</f>
        <v>1706</v>
      </c>
      <c r="BP56" s="58">
        <f>IF($B56="","",IF($C56="Region",SUMIFS(Raw!$H:$H,Raw!$A:$A,$B$4,Raw!$G:$G,Month!BP$5,Raw!#REF!,Month!$A56),IF($C56="Provider",SUMIFS(Raw!$H:$H,Raw!$A:$A,$B$4,Raw!$G:$G,Month!BP$5,Raw!$C:$C,Month!$A56),SUMIFS(Raw!$H:$H,Raw!$A:$A,$B$4,Raw!$G:$G,Month!BP$5,Raw!$E:$E,Month!$A56))))</f>
        <v>2274132</v>
      </c>
      <c r="BQ56" s="58">
        <f>IF($B56="","",IF($C56="Region",SUMIFS(Raw!$H:$H,Raw!$A:$A,$B$4,Raw!$G:$G,Month!BQ$5,Raw!#REF!,Month!$A56),IF($C56="Provider",SUMIFS(Raw!$H:$H,Raw!$A:$A,$B$4,Raw!$G:$G,Month!BQ$5,Raw!$C:$C,Month!$A56),SUMIFS(Raw!$H:$H,Raw!$A:$A,$B$4,Raw!$G:$G,Month!BQ$5,Raw!$E:$E,Month!$A56))))</f>
        <v>2997</v>
      </c>
      <c r="BR56" s="58">
        <f>IF($B56="","",IF($C56="Region",SUMIFS(Raw!$H:$H,Raw!$A:$A,$B$4,Raw!$G:$G,Month!BR$5,Raw!#REF!,Month!$A56),IF($C56="Provider",SUMIFS(Raw!$H:$H,Raw!$A:$A,$B$4,Raw!$G:$G,Month!BR$5,Raw!$C:$C,Month!$A56),SUMIFS(Raw!$H:$H,Raw!$A:$A,$B$4,Raw!$G:$G,Month!BR$5,Raw!$E:$E,Month!$A56))))</f>
        <v>1738</v>
      </c>
      <c r="BS56" s="58">
        <f>IF($B56="","",IF($C56="Region",SUMIFS(Raw!$H:$H,Raw!$A:$A,$B$4,Raw!$G:$G,Month!BS$5,Raw!#REF!,Month!$A56),IF($C56="Provider",SUMIFS(Raw!$H:$H,Raw!$A:$A,$B$4,Raw!$G:$G,Month!BS$5,Raw!$C:$C,Month!$A56),SUMIFS(Raw!$H:$H,Raw!$A:$A,$B$4,Raw!$G:$G,Month!BS$5,Raw!$E:$E,Month!$A56))))</f>
        <v>179</v>
      </c>
      <c r="BT56" s="58">
        <f>IF($B56="","",IF($C56="Region",SUMIFS(Raw!$H:$H,Raw!$A:$A,$B$4,Raw!$G:$G,Month!BT$5,Raw!#REF!,Month!$A56),IF($C56="Provider",SUMIFS(Raw!$H:$H,Raw!$A:$A,$B$4,Raw!$G:$G,Month!BT$5,Raw!$C:$C,Month!$A56),SUMIFS(Raw!$H:$H,Raw!$A:$A,$B$4,Raw!$G:$G,Month!BT$5,Raw!$E:$E,Month!$A56))))</f>
        <v>714</v>
      </c>
      <c r="BU56" s="58">
        <f>IF($B56="","",IF($C56="Region",SUMIFS(Raw!$H:$H,Raw!$A:$A,$B$4,Raw!$G:$G,Month!BU$5,Raw!#REF!,Month!$A56),IF($C56="Provider",SUMIFS(Raw!$H:$H,Raw!$A:$A,$B$4,Raw!$G:$G,Month!BU$5,Raw!$C:$C,Month!$A56),SUMIFS(Raw!$H:$H,Raw!$A:$A,$B$4,Raw!$G:$G,Month!BU$5,Raw!$E:$E,Month!$A56))))</f>
        <v>2203525</v>
      </c>
      <c r="BV56" s="58">
        <f>IF($B56="","",IF($C56="Region",SUMIFS(Raw!$H:$H,Raw!$A:$A,$B$4,Raw!$G:$G,Month!BV$5,Raw!#REF!,Month!$A56),IF($C56="Provider",SUMIFS(Raw!$H:$H,Raw!$A:$A,$B$4,Raw!$G:$G,Month!BV$5,Raw!$C:$C,Month!$A56),SUMIFS(Raw!$H:$H,Raw!$A:$A,$B$4,Raw!$G:$G,Month!BV$5,Raw!$E:$E,Month!$A56))))</f>
        <v>0</v>
      </c>
      <c r="BW56" s="58">
        <f>IF($B56="","",IF($C56="Region",SUMIFS(Raw!$H:$H,Raw!$A:$A,$B$4,Raw!$G:$G,Month!BW$5,Raw!#REF!,Month!$A56),IF($C56="Provider",SUMIFS(Raw!$H:$H,Raw!$A:$A,$B$4,Raw!$G:$G,Month!BW$5,Raw!$C:$C,Month!$A56),SUMIFS(Raw!$H:$H,Raw!$A:$A,$B$4,Raw!$G:$G,Month!BW$5,Raw!$E:$E,Month!$A56))))</f>
        <v>23142</v>
      </c>
      <c r="BX56" s="58">
        <f>IF($B56="","",IF($C56="Region",SUMIFS(Raw!$H:$H,Raw!$A:$A,$B$4,Raw!$G:$G,Month!BX$5,Raw!#REF!,Month!$A56),IF($C56="Provider",SUMIFS(Raw!$H:$H,Raw!$A:$A,$B$4,Raw!$G:$G,Month!BX$5,Raw!$C:$C,Month!$A56),SUMIFS(Raw!$H:$H,Raw!$A:$A,$B$4,Raw!$G:$G,Month!BX$5,Raw!$E:$E,Month!$A56))))</f>
        <v>38</v>
      </c>
      <c r="BY56" s="58">
        <f>IF($B56="","",IF($C56="Region",SUMIFS(Raw!$H:$H,Raw!$A:$A,$B$4,Raw!$G:$G,Month!BY$5,Raw!#REF!,Month!$A56),IF($C56="Provider",SUMIFS(Raw!$H:$H,Raw!$A:$A,$B$4,Raw!$G:$G,Month!BY$5,Raw!$C:$C,Month!$A56),SUMIFS(Raw!$H:$H,Raw!$A:$A,$B$4,Raw!$G:$G,Month!BY$5,Raw!$E:$E,Month!$A56))))</f>
        <v>16139</v>
      </c>
      <c r="BZ56" s="58">
        <f>IF($B56="","",IF($C56="Region",SUMIFS(Raw!$H:$H,Raw!$A:$A,$B$4,Raw!$G:$G,Month!BZ$5,Raw!#REF!,Month!$A56),IF($C56="Provider",SUMIFS(Raw!$H:$H,Raw!$A:$A,$B$4,Raw!$G:$G,Month!BZ$5,Raw!$C:$C,Month!$A56),SUMIFS(Raw!$H:$H,Raw!$A:$A,$B$4,Raw!$G:$G,Month!BZ$5,Raw!$E:$E,Month!$A56))))</f>
        <v>1892</v>
      </c>
      <c r="CA56" s="58">
        <f>IF($B56="","",IF($C56="Region",SUMIFS(Raw!$H:$H,Raw!$A:$A,$B$4,Raw!$G:$G,Month!CA$5,Raw!#REF!,Month!$A56),IF($C56="Provider",SUMIFS(Raw!$H:$H,Raw!$A:$A,$B$4,Raw!$G:$G,Month!CA$5,Raw!$C:$C,Month!$A56),SUMIFS(Raw!$H:$H,Raw!$A:$A,$B$4,Raw!$G:$G,Month!CA$5,Raw!$E:$E,Month!$A56))))</f>
        <v>3237</v>
      </c>
      <c r="CB56" s="58">
        <f>IF($B56="","",IF($C56="Region",SUMIFS(Raw!$H:$H,Raw!$A:$A,$B$4,Raw!$G:$G,Month!CB$5,Raw!#REF!,Month!$A56),IF($C56="Provider",SUMIFS(Raw!$H:$H,Raw!$A:$A,$B$4,Raw!$G:$G,Month!CB$5,Raw!$C:$C,Month!$A56),SUMIFS(Raw!$H:$H,Raw!$A:$A,$B$4,Raw!$G:$G,Month!CB$5,Raw!$E:$E,Month!$A56))))</f>
        <v>966</v>
      </c>
      <c r="CC56" s="58">
        <f>IF($B56="","",IF($C56="Region",SUMIFS(Raw!$H:$H,Raw!$A:$A,$B$4,Raw!$G:$G,Month!CC$5,Raw!#REF!,Month!$A56),IF($C56="Provider",SUMIFS(Raw!$H:$H,Raw!$A:$A,$B$4,Raw!$G:$G,Month!CC$5,Raw!$C:$C,Month!$A56),SUMIFS(Raw!$H:$H,Raw!$A:$A,$B$4,Raw!$G:$G,Month!CC$5,Raw!$E:$E,Month!$A56))))</f>
        <v>8655</v>
      </c>
      <c r="CD56" s="58">
        <f>IF($B56="","",IF($C56="Region",SUMIFS(Raw!$H:$H,Raw!$A:$A,$B$4,Raw!$G:$G,Month!CD$5,Raw!#REF!,Month!$A56),IF($C56="Provider",SUMIFS(Raw!$H:$H,Raw!$A:$A,$B$4,Raw!$G:$G,Month!CD$5,Raw!$C:$C,Month!$A56),SUMIFS(Raw!$H:$H,Raw!$A:$A,$B$4,Raw!$G:$G,Month!CD$5,Raw!$E:$E,Month!$A56))))</f>
        <v>12</v>
      </c>
      <c r="CE56" s="58">
        <f>IF($B56="","",IF($C56="Region",SUMIFS(Raw!$H:$H,Raw!$A:$A,$B$4,Raw!$G:$G,Month!CE$5,Raw!#REF!,Month!$A56),IF($C56="Provider",SUMIFS(Raw!$H:$H,Raw!$A:$A,$B$4,Raw!$G:$G,Month!CE$5,Raw!$C:$C,Month!$A56),SUMIFS(Raw!$H:$H,Raw!$A:$A,$B$4,Raw!$G:$G,Month!CE$5,Raw!$E:$E,Month!$A56))))</f>
        <v>737</v>
      </c>
      <c r="CF56" s="58">
        <f>IF($B56="","",IF($C56="Region",SUMIFS(Raw!$H:$H,Raw!$A:$A,$B$4,Raw!$G:$G,Month!CF$5,Raw!#REF!,Month!$A56),IF($C56="Provider",SUMIFS(Raw!$H:$H,Raw!$A:$A,$B$4,Raw!$G:$G,Month!CF$5,Raw!$C:$C,Month!$A56),SUMIFS(Raw!$H:$H,Raw!$A:$A,$B$4,Raw!$G:$G,Month!CF$5,Raw!$E:$E,Month!$A56))))</f>
        <v>141</v>
      </c>
      <c r="CG56" s="58">
        <f>IF($B56="","",IF($C56="Region",SUMIFS(Raw!$H:$H,Raw!$A:$A,$B$4,Raw!$G:$G,Month!CG$5,Raw!#REF!,Month!$A56),IF($C56="Provider",SUMIFS(Raw!$H:$H,Raw!$A:$A,$B$4,Raw!$G:$G,Month!CG$5,Raw!$C:$C,Month!$A56),SUMIFS(Raw!$H:$H,Raw!$A:$A,$B$4,Raw!$G:$G,Month!CG$5,Raw!$E:$E,Month!$A56))))</f>
        <v>3178</v>
      </c>
      <c r="CH56" s="58">
        <f>IF($B56="","",IF($C56="Region",SUMIFS(Raw!$H:$H,Raw!$A:$A,$B$4,Raw!$G:$G,Month!CH$5,Raw!#REF!,Month!$A56),IF($C56="Provider",SUMIFS(Raw!$H:$H,Raw!$A:$A,$B$4,Raw!$G:$G,Month!CH$5,Raw!$C:$C,Month!$A56),SUMIFS(Raw!$H:$H,Raw!$A:$A,$B$4,Raw!$G:$G,Month!CH$5,Raw!$E:$E,Month!$A56))))</f>
        <v>771</v>
      </c>
      <c r="CI56" s="58">
        <f>IF($B56="","",IF($C56="Region",SUMIFS(Raw!$H:$H,Raw!$A:$A,$B$4,Raw!$G:$G,Month!CI$5,Raw!#REF!,Month!$A56),IF($C56="Provider",SUMIFS(Raw!$H:$H,Raw!$A:$A,$B$4,Raw!$G:$G,Month!CI$5,Raw!$C:$C,Month!$A56),SUMIFS(Raw!$H:$H,Raw!$A:$A,$B$4,Raw!$G:$G,Month!CI$5,Raw!$E:$E,Month!$A56))))</f>
        <v>1</v>
      </c>
      <c r="CJ56" s="58">
        <f>IF($B56="","",IF($C56="Region",SUMIFS(Raw!$H:$H,Raw!$A:$A,$B$4,Raw!$G:$G,Month!CJ$5,Raw!#REF!,Month!$A56),IF($C56="Provider",SUMIFS(Raw!$H:$H,Raw!$A:$A,$B$4,Raw!$G:$G,Month!CJ$5,Raw!$C:$C,Month!$A56),SUMIFS(Raw!$H:$H,Raw!$A:$A,$B$4,Raw!$G:$G,Month!CJ$5,Raw!$E:$E,Month!$A56))))</f>
        <v>0</v>
      </c>
      <c r="CK56" s="58">
        <f>IF($B56="","",IF($C56="Region",SUMIFS(Raw!$H:$H,Raw!$A:$A,$B$4,Raw!$G:$G,Month!CK$5,Raw!#REF!,Month!$A56),IF($C56="Provider",SUMIFS(Raw!$H:$H,Raw!$A:$A,$B$4,Raw!$G:$G,Month!CK$5,Raw!$C:$C,Month!$A56),SUMIFS(Raw!$H:$H,Raw!$A:$A,$B$4,Raw!$G:$G,Month!CK$5,Raw!$E:$E,Month!$A56))))</f>
        <v>0</v>
      </c>
      <c r="CL56" s="58">
        <f>IF($B56="","",IF($C56="Region",SUMIFS(Raw!$H:$H,Raw!$A:$A,$B$4,Raw!$G:$G,Month!CL$5,Raw!#REF!,Month!$A56),IF($C56="Provider",SUMIFS(Raw!$H:$H,Raw!$A:$A,$B$4,Raw!$G:$G,Month!CL$5,Raw!$C:$C,Month!$A56),SUMIFS(Raw!$H:$H,Raw!$A:$A,$B$4,Raw!$G:$G,Month!CL$5,Raw!$E:$E,Month!$A56))))</f>
        <v>0</v>
      </c>
      <c r="CM56" s="58">
        <f>IF($B56="","",IF($C56="Region",SUMIFS(Raw!$H:$H,Raw!$A:$A,$B$4,Raw!$G:$G,Month!CM$5,Raw!#REF!,Month!$A56),IF($C56="Provider",SUMIFS(Raw!$H:$H,Raw!$A:$A,$B$4,Raw!$G:$G,Month!CM$5,Raw!$C:$C,Month!$A56),SUMIFS(Raw!$H:$H,Raw!$A:$A,$B$4,Raw!$G:$G,Month!CM$5,Raw!$E:$E,Month!$A56))))</f>
        <v>0</v>
      </c>
      <c r="CN56" s="58">
        <f>IF($B56="","",IF($C56="Region",SUMIFS(Raw!$H:$H,Raw!$A:$A,$B$4,Raw!$G:$G,Month!CN$5,Raw!#REF!,Month!$A56),IF($C56="Provider",SUMIFS(Raw!$H:$H,Raw!$A:$A,$B$4,Raw!$G:$G,Month!CN$5,Raw!$C:$C,Month!$A56),SUMIFS(Raw!$H:$H,Raw!$A:$A,$B$4,Raw!$G:$G,Month!CN$5,Raw!$E:$E,Month!$A56))))</f>
        <v>37</v>
      </c>
      <c r="CO56" s="58">
        <f>IF($B56="","",IF($C56="Region",SUMIFS(Raw!$H:$H,Raw!$A:$A,$B$4,Raw!$G:$G,Month!CO$5,Raw!#REF!,Month!$A56),IF($C56="Provider",SUMIFS(Raw!$H:$H,Raw!$A:$A,$B$4,Raw!$G:$G,Month!CO$5,Raw!$C:$C,Month!$A56),SUMIFS(Raw!$H:$H,Raw!$A:$A,$B$4,Raw!$G:$G,Month!CO$5,Raw!$E:$E,Month!$A56))))</f>
        <v>728</v>
      </c>
      <c r="CP56" s="58">
        <f>IF($B56="","",IF($C56="Region",SUMIFS(Raw!$H:$H,Raw!$A:$A,$B$4,Raw!$G:$G,Month!CP$5,Raw!#REF!,Month!$A56),IF($C56="Provider",SUMIFS(Raw!$H:$H,Raw!$A:$A,$B$4,Raw!$G:$G,Month!CP$5,Raw!$C:$C,Month!$A56),SUMIFS(Raw!$H:$H,Raw!$A:$A,$B$4,Raw!$G:$G,Month!CP$5,Raw!$E:$E,Month!$A56))))</f>
        <v>0</v>
      </c>
      <c r="CQ56" s="58">
        <f>IF($B56="","",IF($C56="Region",SUMIFS(Raw!$H:$H,Raw!$A:$A,$B$4,Raw!$G:$G,Month!CQ$5,Raw!#REF!,Month!$A56),IF($C56="Provider",SUMIFS(Raw!$H:$H,Raw!$A:$A,$B$4,Raw!$G:$G,Month!CQ$5,Raw!$C:$C,Month!$A56),SUMIFS(Raw!$H:$H,Raw!$A:$A,$B$4,Raw!$G:$G,Month!CQ$5,Raw!$E:$E,Month!$A56))))</f>
        <v>90</v>
      </c>
      <c r="CR56" s="58">
        <f>IF($B56="","",IF($C56="Region",SUMIFS(Raw!$H:$H,Raw!$A:$A,$B$4,Raw!$G:$G,Month!CR$5,Raw!#REF!,Month!$A56),IF($C56="Provider",SUMIFS(Raw!$H:$H,Raw!$A:$A,$B$4,Raw!$G:$G,Month!CR$5,Raw!$C:$C,Month!$A56),SUMIFS(Raw!$H:$H,Raw!$A:$A,$B$4,Raw!$G:$G,Month!CR$5,Raw!$E:$E,Month!$A56))))</f>
        <v>0</v>
      </c>
      <c r="CS56" s="58">
        <f>IF($B56="","",IF($C56="Region",SUMIFS(Raw!$H:$H,Raw!$A:$A,$B$4,Raw!$G:$G,Month!CS$5,Raw!#REF!,Month!$A56),IF($C56="Provider",SUMIFS(Raw!$H:$H,Raw!$A:$A,$B$4,Raw!$G:$G,Month!CS$5,Raw!$C:$C,Month!$A56),SUMIFS(Raw!$H:$H,Raw!$A:$A,$B$4,Raw!$G:$G,Month!CS$5,Raw!$E:$E,Month!$A56))))</f>
        <v>261</v>
      </c>
      <c r="CT56" s="58">
        <f>IF($B56="","",IF($C56="Region",SUMIFS(Raw!$H:$H,Raw!$A:$A,$B$4,Raw!$G:$G,Month!CT$5,Raw!#REF!,Month!$A56),IF($C56="Provider",SUMIFS(Raw!$H:$H,Raw!$A:$A,$B$4,Raw!$G:$G,Month!CT$5,Raw!$C:$C,Month!$A56),SUMIFS(Raw!$H:$H,Raw!$A:$A,$B$4,Raw!$G:$G,Month!CT$5,Raw!$E:$E,Month!$A56))))</f>
        <v>224</v>
      </c>
      <c r="CU56" s="58">
        <f>IF($B56="","",IF($C56="Region",SUMIFS(Raw!$H:$H,Raw!$A:$A,$B$4,Raw!$G:$G,Month!CU$5,Raw!#REF!,Month!$A56),IF($C56="Provider",SUMIFS(Raw!$H:$H,Raw!$A:$A,$B$4,Raw!$G:$G,Month!CU$5,Raw!$C:$C,Month!$A56),SUMIFS(Raw!$H:$H,Raw!$A:$A,$B$4,Raw!$G:$G,Month!CU$5,Raw!$E:$E,Month!$A56))))</f>
        <v>914</v>
      </c>
      <c r="CV56" s="58">
        <f>IF($B56="","",IF($C56="Region",SUMIFS(Raw!$H:$H,Raw!$A:$A,$B$4,Raw!$G:$G,Month!CV$5,Raw!#REF!,Month!$A56),IF($C56="Provider",SUMIFS(Raw!$H:$H,Raw!$A:$A,$B$4,Raw!$G:$G,Month!CV$5,Raw!$C:$C,Month!$A56),SUMIFS(Raw!$H:$H,Raw!$A:$A,$B$4,Raw!$G:$G,Month!CV$5,Raw!$E:$E,Month!$A56))))</f>
        <v>851</v>
      </c>
      <c r="CW56" s="58">
        <f>IF($B56="","",IF($C56="Region",SUMIFS(Raw!$H:$H,Raw!$A:$A,$B$4,Raw!$G:$G,Month!CW$5,Raw!#REF!,Month!$A56),IF($C56="Provider",SUMIFS(Raw!$H:$H,Raw!$A:$A,$B$4,Raw!$G:$G,Month!CW$5,Raw!$C:$C,Month!$A56),SUMIFS(Raw!$H:$H,Raw!$A:$A,$B$4,Raw!$G:$G,Month!CW$5,Raw!$E:$E,Month!$A56))))</f>
        <v>1</v>
      </c>
      <c r="CX56" s="58">
        <f>IF($B56="","",IF($C56="Region",SUMIFS(Raw!$H:$H,Raw!$A:$A,$B$4,Raw!$G:$G,Month!CX$5,Raw!#REF!,Month!$A56),IF($C56="Provider",SUMIFS(Raw!$H:$H,Raw!$A:$A,$B$4,Raw!$G:$G,Month!CX$5,Raw!$C:$C,Month!$A56),SUMIFS(Raw!$H:$H,Raw!$A:$A,$B$4,Raw!$G:$G,Month!CX$5,Raw!$E:$E,Month!$A56))))</f>
        <v>1</v>
      </c>
      <c r="CY56" s="58">
        <f>IF($B56="","",IF($C56="Region",SUMIFS(Raw!$H:$H,Raw!$A:$A,$B$4,Raw!$G:$G,Month!CY$5,Raw!#REF!,Month!$A56),IF($C56="Provider",SUMIFS(Raw!$H:$H,Raw!$A:$A,$B$4,Raw!$G:$G,Month!CY$5,Raw!$C:$C,Month!$A56),SUMIFS(Raw!$H:$H,Raw!$A:$A,$B$4,Raw!$G:$G,Month!CY$5,Raw!$E:$E,Month!$A56))))</f>
        <v>0</v>
      </c>
      <c r="CZ56" s="58">
        <f>IF($B56="","",IF($C56="Region",SUMIFS(Raw!$H:$H,Raw!$A:$A,$B$4,Raw!$G:$G,Month!CZ$5,Raw!#REF!,Month!$A56),IF($C56="Provider",SUMIFS(Raw!$H:$H,Raw!$A:$A,$B$4,Raw!$G:$G,Month!CZ$5,Raw!$C:$C,Month!$A56),SUMIFS(Raw!$H:$H,Raw!$A:$A,$B$4,Raw!$G:$G,Month!CZ$5,Raw!$E:$E,Month!$A56))))</f>
        <v>0</v>
      </c>
      <c r="DA56" s="58">
        <f>IF($B56="","",IF($C56="Region",SUMIFS(Raw!$H:$H,Raw!$A:$A,$B$4,Raw!$G:$G,Month!DA$5,Raw!#REF!,Month!$A56),IF($C56="Provider",SUMIFS(Raw!$H:$H,Raw!$A:$A,$B$4,Raw!$G:$G,Month!DA$5,Raw!$C:$C,Month!$A56),SUMIFS(Raw!$H:$H,Raw!$A:$A,$B$4,Raw!$G:$G,Month!DA$5,Raw!$E:$E,Month!$A56))))</f>
        <v>0</v>
      </c>
      <c r="DB56" s="58">
        <f>IF($B56="","",IF($C56="Region",SUMIFS(Raw!$H:$H,Raw!$A:$A,$B$4,Raw!$G:$G,Month!DB$5,Raw!#REF!,Month!$A56),IF($C56="Provider",SUMIFS(Raw!$H:$H,Raw!$A:$A,$B$4,Raw!$G:$G,Month!DB$5,Raw!$C:$C,Month!$A56),SUMIFS(Raw!$H:$H,Raw!$A:$A,$B$4,Raw!$G:$G,Month!DB$5,Raw!$E:$E,Month!$A56))))</f>
        <v>0</v>
      </c>
      <c r="DC56" s="58">
        <f>IF($B56="","",IF($C56="Region",SUMIFS(Raw!$H:$H,Raw!$A:$A,$B$4,Raw!$G:$G,Month!DC$5,Raw!#REF!,Month!$A56),IF($C56="Provider",SUMIFS(Raw!$H:$H,Raw!$A:$A,$B$4,Raw!$G:$G,Month!DC$5,Raw!$C:$C,Month!$A56),SUMIFS(Raw!$H:$H,Raw!$A:$A,$B$4,Raw!$G:$G,Month!DC$5,Raw!$E:$E,Month!$A56))))</f>
        <v>0</v>
      </c>
      <c r="DD56" s="58">
        <f>IF($B56="","",IF($C56="Region",SUMIFS(Raw!$H:$H,Raw!$A:$A,$B$4,Raw!$G:$G,Month!DD$5,Raw!#REF!,Month!$A56),IF($C56="Provider",SUMIFS(Raw!$H:$H,Raw!$A:$A,$B$4,Raw!$G:$G,Month!DD$5,Raw!$C:$C,Month!$A56),SUMIFS(Raw!$H:$H,Raw!$A:$A,$B$4,Raw!$G:$G,Month!DD$5,Raw!$E:$E,Month!$A56))))</f>
        <v>0</v>
      </c>
      <c r="DE56" s="58">
        <f>IF($B56="","",IF($C56="Region",SUMIFS(Raw!$H:$H,Raw!$A:$A,$B$4,Raw!$G:$G,Month!DE$5,Raw!#REF!,Month!$A56),IF($C56="Provider",SUMIFS(Raw!$H:$H,Raw!$A:$A,$B$4,Raw!$G:$G,Month!DE$5,Raw!$C:$C,Month!$A56),SUMIFS(Raw!$H:$H,Raw!$A:$A,$B$4,Raw!$G:$G,Month!DE$5,Raw!$E:$E,Month!$A56))))</f>
        <v>0</v>
      </c>
      <c r="DF56" s="58">
        <f>IF($B56="","",IF($C56="Region",SUMIFS(Raw!$H:$H,Raw!$A:$A,$B$4,Raw!$G:$G,Month!DF$5,Raw!#REF!,Month!$A56),IF($C56="Provider",SUMIFS(Raw!$H:$H,Raw!$A:$A,$B$4,Raw!$G:$G,Month!DF$5,Raw!$C:$C,Month!$A56),SUMIFS(Raw!$H:$H,Raw!$A:$A,$B$4,Raw!$G:$G,Month!DF$5,Raw!$E:$E,Month!$A56))))</f>
        <v>0</v>
      </c>
      <c r="DG56" s="58">
        <f>IF($B56="","",IF($C56="Region",SUMIFS(Raw!$H:$H,Raw!$A:$A,$B$4,Raw!$G:$G,Month!DG$5,Raw!#REF!,Month!$A56),IF($C56="Provider",SUMIFS(Raw!$H:$H,Raw!$A:$A,$B$4,Raw!$G:$G,Month!DG$5,Raw!$C:$C,Month!$A56),SUMIFS(Raw!$H:$H,Raw!$A:$A,$B$4,Raw!$G:$G,Month!DG$5,Raw!$E:$E,Month!$A56))))</f>
        <v>0</v>
      </c>
      <c r="DH56" s="58">
        <f>IF($B56="","",IF($C56="Region",SUMIFS(Raw!$H:$H,Raw!$A:$A,$B$4,Raw!$G:$G,Month!DH$5,Raw!#REF!,Month!$A56),IF($C56="Provider",SUMIFS(Raw!$H:$H,Raw!$A:$A,$B$4,Raw!$G:$G,Month!DH$5,Raw!$C:$C,Month!$A56),SUMIFS(Raw!$H:$H,Raw!$A:$A,$B$4,Raw!$G:$G,Month!DH$5,Raw!$E:$E,Month!$A56))))</f>
        <v>0</v>
      </c>
      <c r="DI56" s="58">
        <f>IF($B56="","",IF($C56="Region",SUMIFS(Raw!$H:$H,Raw!$A:$A,$B$4,Raw!$G:$G,Month!DI$5,Raw!#REF!,Month!$A56),IF($C56="Provider",SUMIFS(Raw!$H:$H,Raw!$A:$A,$B$4,Raw!$G:$G,Month!DI$5,Raw!$C:$C,Month!$A56),SUMIFS(Raw!$H:$H,Raw!$A:$A,$B$4,Raw!$G:$G,Month!DI$5,Raw!$E:$E,Month!$A56))))</f>
        <v>33</v>
      </c>
      <c r="DJ56" s="58">
        <f>IF($B56="","",IF($C56="Region",SUMIFS(Raw!$H:$H,Raw!$A:$A,$B$4,Raw!$G:$G,Month!DJ$5,Raw!#REF!,Month!$A56),IF($C56="Provider",SUMIFS(Raw!$H:$H,Raw!$A:$A,$B$4,Raw!$G:$G,Month!DJ$5,Raw!$C:$C,Month!$A56),SUMIFS(Raw!$H:$H,Raw!$A:$A,$B$4,Raw!$G:$G,Month!DJ$5,Raw!$E:$E,Month!$A56))))</f>
        <v>30</v>
      </c>
      <c r="DK56" s="58">
        <f>IF($B56="","",IF($C56="Region",SUMIFS(Raw!$H:$H,Raw!$A:$A,$B$4,Raw!$G:$G,Month!DK$5,Raw!#REF!,Month!$A56),IF($C56="Provider",SUMIFS(Raw!$H:$H,Raw!$A:$A,$B$4,Raw!$G:$G,Month!DK$5,Raw!$C:$C,Month!$A56),SUMIFS(Raw!$H:$H,Raw!$A:$A,$B$4,Raw!$G:$G,Month!DK$5,Raw!$E:$E,Month!$A56))))</f>
        <v>2</v>
      </c>
      <c r="DL56" s="58">
        <f>IF($B56="","",IF($C56="Region",SUMIFS(Raw!$H:$H,Raw!$A:$A,$B$4,Raw!$G:$G,Month!DL$5,Raw!#REF!,Month!$A56),IF($C56="Provider",SUMIFS(Raw!$H:$H,Raw!$A:$A,$B$4,Raw!$G:$G,Month!DL$5,Raw!$C:$C,Month!$A56),SUMIFS(Raw!$H:$H,Raw!$A:$A,$B$4,Raw!$G:$G,Month!DL$5,Raw!$E:$E,Month!$A56))))</f>
        <v>1</v>
      </c>
      <c r="DM56" s="58">
        <f>IF($B56="","",IF($C56="Region",SUMIFS(Raw!$H:$H,Raw!$A:$A,$B$4,Raw!$G:$G,Month!DM$5,Raw!#REF!,Month!$A56),IF($C56="Provider",SUMIFS(Raw!$H:$H,Raw!$A:$A,$B$4,Raw!$G:$G,Month!DM$5,Raw!$C:$C,Month!$A56),SUMIFS(Raw!$H:$H,Raw!$A:$A,$B$4,Raw!$G:$G,Month!DM$5,Raw!$E:$E,Month!$A56))))</f>
        <v>0</v>
      </c>
      <c r="DN56" s="58">
        <f>IF($B56="","",IF($C56="Region",SUMIFS(Raw!$H:$H,Raw!$A:$A,$B$4,Raw!$G:$G,Month!DN$5,Raw!#REF!,Month!$A56),IF($C56="Provider",SUMIFS(Raw!$H:$H,Raw!$A:$A,$B$4,Raw!$G:$G,Month!DN$5,Raw!$C:$C,Month!$A56),SUMIFS(Raw!$H:$H,Raw!$A:$A,$B$4,Raw!$G:$G,Month!DN$5,Raw!$E:$E,Month!$A56))))</f>
        <v>0</v>
      </c>
    </row>
    <row r="57" spans="1:118" ht="14.5" x14ac:dyDescent="0.25">
      <c r="A57" s="5" t="str">
        <f>IF(Refs!A51="","",Refs!A51)</f>
        <v>111AI3</v>
      </c>
      <c r="B57" s="23" t="str">
        <f>IF(Refs!B51="","",Refs!B51)</f>
        <v>West Essex (HUC)</v>
      </c>
      <c r="C57" s="13" t="str">
        <f>IF(Refs!D51="","",Refs!D51)</f>
        <v>Area</v>
      </c>
      <c r="D57" s="58">
        <f>IF($B57="","",IF($C57="Region",SUMIFS(Raw!$H:$H,Raw!$A:$A,$B$4,Raw!$G:$G,Month!D$5,Raw!#REF!,Month!$A57),IF($C57="Provider",SUMIFS(Raw!$H:$H,Raw!$A:$A,$B$4,Raw!$G:$G,Month!D$5,Raw!$C:$C,Month!$A57),SUMIFS(Raw!$H:$H,Raw!$A:$A,$B$4,Raw!$G:$G,Month!D$5,Raw!$E:$E,Month!$A57))))</f>
        <v>11294</v>
      </c>
      <c r="E57" s="58">
        <f>IF($B57="","",IF($C57="Region",SUMIFS(Raw!$H:$H,Raw!$A:$A,$B$4,Raw!$G:$G,Month!E$5,Raw!#REF!,Month!$A57),IF($C57="Provider",SUMIFS(Raw!$H:$H,Raw!$A:$A,$B$4,Raw!$G:$G,Month!E$5,Raw!$C:$C,Month!$A57),SUMIFS(Raw!$H:$H,Raw!$A:$A,$B$4,Raw!$G:$G,Month!E$5,Raw!$E:$E,Month!$A57))))</f>
        <v>11294</v>
      </c>
      <c r="F57" s="58">
        <f>IF($B57="","",IF($C57="Region",SUMIFS(Raw!$H:$H,Raw!$A:$A,$B$4,Raw!$G:$G,Month!F$5,Raw!#REF!,Month!$A57),IF($C57="Provider",SUMIFS(Raw!$H:$H,Raw!$A:$A,$B$4,Raw!$G:$G,Month!F$5,Raw!$C:$C,Month!$A57),SUMIFS(Raw!$H:$H,Raw!$A:$A,$B$4,Raw!$G:$G,Month!F$5,Raw!$E:$E,Month!$A57))))</f>
        <v>9590</v>
      </c>
      <c r="G57" s="58">
        <f>IF($B57="","",IF($C57="Region",SUMIFS(Raw!$H:$H,Raw!$A:$A,$B$4,Raw!$G:$G,Month!G$5,Raw!#REF!,Month!$A57),IF($C57="Provider",SUMIFS(Raw!$H:$H,Raw!$A:$A,$B$4,Raw!$G:$G,Month!G$5,Raw!$C:$C,Month!$A57),SUMIFS(Raw!$H:$H,Raw!$A:$A,$B$4,Raw!$G:$G,Month!G$5,Raw!$E:$E,Month!$A57))))</f>
        <v>0</v>
      </c>
      <c r="H57" s="58">
        <f>IF($B57="","",IF($C57="Region",SUMIFS(Raw!$H:$H,Raw!$A:$A,$B$4,Raw!$G:$G,Month!H$5,Raw!#REF!,Month!$A57),IF($C57="Provider",SUMIFS(Raw!$H:$H,Raw!$A:$A,$B$4,Raw!$G:$G,Month!H$5,Raw!$C:$C,Month!$A57),SUMIFS(Raw!$H:$H,Raw!$A:$A,$B$4,Raw!$G:$G,Month!H$5,Raw!$E:$E,Month!$A57))))</f>
        <v>203</v>
      </c>
      <c r="I57" s="58">
        <f>IF($B57="","",IF($C57="Region",SUMIFS(Raw!$H:$H,Raw!$A:$A,$B$4,Raw!$G:$G,Month!I$5,Raw!#REF!,Month!$A57),IF($C57="Provider",SUMIFS(Raw!$H:$H,Raw!$A:$A,$B$4,Raw!$G:$G,Month!I$5,Raw!$C:$C,Month!$A57),SUMIFS(Raw!$H:$H,Raw!$A:$A,$B$4,Raw!$G:$G,Month!I$5,Raw!$E:$E,Month!$A57))))</f>
        <v>0</v>
      </c>
      <c r="J57" s="58">
        <f>IF($B57="","",IF($C57="Region",SUMIFS(Raw!$H:$H,Raw!$A:$A,$B$4,Raw!$G:$G,Month!J$5,Raw!#REF!,Month!$A57),IF($C57="Provider",SUMIFS(Raw!$H:$H,Raw!$A:$A,$B$4,Raw!$G:$G,Month!J$5,Raw!$C:$C,Month!$A57),SUMIFS(Raw!$H:$H,Raw!$A:$A,$B$4,Raw!$G:$G,Month!J$5,Raw!$E:$E,Month!$A57))))</f>
        <v>5092</v>
      </c>
      <c r="K57" s="58">
        <f>IF($B57="","",IF($C57="Region",SUMIFS(Raw!$H:$H,Raw!$A:$A,$B$4,Raw!$G:$G,Month!K$5,Raw!#REF!,Month!$A57),IF($C57="Provider",SUMIFS(Raw!$H:$H,Raw!$A:$A,$B$4,Raw!$G:$G,Month!K$5,Raw!$C:$C,Month!$A57),SUMIFS(Raw!$H:$H,Raw!$A:$A,$B$4,Raw!$G:$G,Month!K$5,Raw!$E:$E,Month!$A57))))</f>
        <v>999</v>
      </c>
      <c r="L57" s="58">
        <f>IF($B57="","",IF($C57="Region",SUMIFS(Raw!$H:$H,Raw!$A:$A,$B$4,Raw!$G:$G,Month!L$5,Raw!#REF!,Month!$A57),IF($C57="Provider",SUMIFS(Raw!$H:$H,Raw!$A:$A,$B$4,Raw!$G:$G,Month!L$5,Raw!$C:$C,Month!$A57),SUMIFS(Raw!$H:$H,Raw!$A:$A,$B$4,Raw!$G:$G,Month!L$5,Raw!$E:$E,Month!$A57))))</f>
        <v>118</v>
      </c>
      <c r="M57" s="58">
        <f>IF($B57="","",IF($C57="Region",SUMIFS(Raw!$H:$H,Raw!$A:$A,$B$4,Raw!$G:$G,Month!M$5,Raw!#REF!,Month!$A57),IF($C57="Provider",SUMIFS(Raw!$H:$H,Raw!$A:$A,$B$4,Raw!$G:$G,Month!M$5,Raw!$C:$C,Month!$A57),SUMIFS(Raw!$H:$H,Raw!$A:$A,$B$4,Raw!$G:$G,Month!M$5,Raw!$E:$E,Month!$A57))))</f>
        <v>104</v>
      </c>
      <c r="N57" s="58">
        <f>IF($B57="","",IF($C57="Region",SUMIFS(Raw!$H:$H,Raw!$A:$A,$B$4,Raw!$G:$G,Month!N$5,Raw!#REF!,Month!$A57),IF($C57="Provider",SUMIFS(Raw!$H:$H,Raw!$A:$A,$B$4,Raw!$G:$G,Month!N$5,Raw!$C:$C,Month!$A57),SUMIFS(Raw!$H:$H,Raw!$A:$A,$B$4,Raw!$G:$G,Month!N$5,Raw!$E:$E,Month!$A57))))</f>
        <v>777</v>
      </c>
      <c r="O57" s="58">
        <f>IF($B57="","",IF($C57="Region",SUMIFS(Raw!$H:$H,Raw!$A:$A,$B$4,Raw!$G:$G,Month!O$5,Raw!#REF!,Month!$A57),IF($C57="Provider",SUMIFS(Raw!$H:$H,Raw!$A:$A,$B$4,Raw!$G:$G,Month!O$5,Raw!$C:$C,Month!$A57),SUMIFS(Raw!$H:$H,Raw!$A:$A,$B$4,Raw!$G:$G,Month!O$5,Raw!$E:$E,Month!$A57))))</f>
        <v>1519586</v>
      </c>
      <c r="P57" s="58">
        <f>IF($B57="","",IF($C57="Region",SUMIFS(Raw!$H:$H,Raw!$A:$A,$B$4,Raw!$G:$G,Month!P$5,Raw!#REF!,Month!$A57),IF($C57="Provider",SUMIFS(Raw!$H:$H,Raw!$A:$A,$B$4,Raw!$G:$G,Month!P$5,Raw!$C:$C,Month!$A57),SUMIFS(Raw!$H:$H,Raw!$A:$A,$B$4,Raw!$G:$G,Month!P$5,Raw!$E:$E,Month!$A57))))</f>
        <v>696</v>
      </c>
      <c r="Q57" s="58">
        <f>IF($B57="","",IF($C57="Region",SUMIFS(Raw!$H:$H,Raw!$A:$A,$B$4,Raw!$G:$G,Month!Q$5,Raw!#REF!,Month!$A57),IF($C57="Provider",SUMIFS(Raw!$H:$H,Raw!$A:$A,$B$4,Raw!$G:$G,Month!Q$5,Raw!$C:$C,Month!$A57),SUMIFS(Raw!$H:$H,Raw!$A:$A,$B$4,Raw!$G:$G,Month!Q$5,Raw!$E:$E,Month!$A57))))</f>
        <v>991</v>
      </c>
      <c r="R57" s="58">
        <f>IF($B57="","",IF($C57="Region",SUMIFS(Raw!$H:$H,Raw!$A:$A,$B$4,Raw!$G:$G,Month!R$5,Raw!#REF!,Month!$A57),IF($C57="Provider",SUMIFS(Raw!$H:$H,Raw!$A:$A,$B$4,Raw!$G:$G,Month!R$5,Raw!$C:$C,Month!$A57),SUMIFS(Raw!$H:$H,Raw!$A:$A,$B$4,Raw!$G:$G,Month!R$5,Raw!$E:$E,Month!$A57))))</f>
        <v>209470</v>
      </c>
      <c r="S57" s="58">
        <f>IF($B57="","",IF($C57="Region",SUMIFS(Raw!$H:$H,Raw!$A:$A,$B$4,Raw!$G:$G,Month!S$5,Raw!#REF!,Month!$A57),IF($C57="Provider",SUMIFS(Raw!$H:$H,Raw!$A:$A,$B$4,Raw!$G:$G,Month!S$5,Raw!$C:$C,Month!$A57),SUMIFS(Raw!$H:$H,Raw!$A:$A,$B$4,Raw!$G:$G,Month!S$5,Raw!$E:$E,Month!$A57))))</f>
        <v>5492</v>
      </c>
      <c r="T57" s="58">
        <f>IF($B57="","",IF($C57="Region",SUMIFS(Raw!$H:$H,Raw!$A:$A,$B$4,Raw!$G:$G,Month!T$5,Raw!#REF!,Month!$A57),IF($C57="Provider",SUMIFS(Raw!$H:$H,Raw!$A:$A,$B$4,Raw!$G:$G,Month!T$5,Raw!$C:$C,Month!$A57),SUMIFS(Raw!$H:$H,Raw!$A:$A,$B$4,Raw!$G:$G,Month!T$5,Raw!$E:$E,Month!$A57))))</f>
        <v>26967399</v>
      </c>
      <c r="U57" s="58">
        <f>IF($B57="","",IF($C57="Region",SUMIFS(Raw!$H:$H,Raw!$A:$A,$B$4,Raw!$G:$G,Month!U$5,Raw!#REF!,Month!$A57),IF($C57="Provider",SUMIFS(Raw!$H:$H,Raw!$A:$A,$B$4,Raw!$G:$G,Month!U$5,Raw!$C:$C,Month!$A57),SUMIFS(Raw!$H:$H,Raw!$A:$A,$B$4,Raw!$G:$G,Month!U$5,Raw!$E:$E,Month!$A57))))</f>
        <v>7911</v>
      </c>
      <c r="V57" s="58">
        <f>IF($B57="","",IF($C57="Region",SUMIFS(Raw!$H:$H,Raw!$A:$A,$B$4,Raw!$G:$G,Month!V$5,Raw!#REF!,Month!$A57),IF($C57="Provider",SUMIFS(Raw!$H:$H,Raw!$A:$A,$B$4,Raw!$G:$G,Month!V$5,Raw!$C:$C,Month!$A57),SUMIFS(Raw!$H:$H,Raw!$A:$A,$B$4,Raw!$G:$G,Month!V$5,Raw!$E:$E,Month!$A57))))</f>
        <v>62</v>
      </c>
      <c r="W57" s="58">
        <f>IF($B57="","",IF($C57="Region",SUMIFS(Raw!$H:$H,Raw!$A:$A,$B$4,Raw!$G:$G,Month!W$5,Raw!#REF!,Month!$A57),IF($C57="Provider",SUMIFS(Raw!$H:$H,Raw!$A:$A,$B$4,Raw!$G:$G,Month!W$5,Raw!$C:$C,Month!$A57),SUMIFS(Raw!$H:$H,Raw!$A:$A,$B$4,Raw!$G:$G,Month!W$5,Raw!$E:$E,Month!$A57))))</f>
        <v>2451</v>
      </c>
      <c r="X57" s="58">
        <f>IF($B57="","",IF($C57="Region",SUMIFS(Raw!$H:$H,Raw!$A:$A,$B$4,Raw!$G:$G,Month!X$5,Raw!#REF!,Month!$A57),IF($C57="Provider",SUMIFS(Raw!$H:$H,Raw!$A:$A,$B$4,Raw!$G:$G,Month!X$5,Raw!$C:$C,Month!$A57),SUMIFS(Raw!$H:$H,Raw!$A:$A,$B$4,Raw!$G:$G,Month!X$5,Raw!$E:$E,Month!$A57))))</f>
        <v>1958</v>
      </c>
      <c r="Y57" s="58">
        <f>IF($B57="","",IF($C57="Region",SUMIFS(Raw!$H:$H,Raw!$A:$A,$B$4,Raw!$G:$G,Month!Y$5,Raw!#REF!,Month!$A57),IF($C57="Provider",SUMIFS(Raw!$H:$H,Raw!$A:$A,$B$4,Raw!$G:$G,Month!Y$5,Raw!$C:$C,Month!$A57),SUMIFS(Raw!$H:$H,Raw!$A:$A,$B$4,Raw!$G:$G,Month!Y$5,Raw!$E:$E,Month!$A57))))</f>
        <v>3440</v>
      </c>
      <c r="Z57" s="58">
        <f>IF($B57="","",IF($C57="Region",SUMIFS(Raw!$H:$H,Raw!$A:$A,$B$4,Raw!$G:$G,Month!Z$5,Raw!#REF!,Month!$A57),IF($C57="Provider",SUMIFS(Raw!$H:$H,Raw!$A:$A,$B$4,Raw!$G:$G,Month!Z$5,Raw!$C:$C,Month!$A57),SUMIFS(Raw!$H:$H,Raw!$A:$A,$B$4,Raw!$G:$G,Month!Z$5,Raw!$E:$E,Month!$A57))))</f>
        <v>0</v>
      </c>
      <c r="AA57" s="58">
        <f>IF($B57="","",IF($C57="Region",SUMIFS(Raw!$H:$H,Raw!$A:$A,$B$4,Raw!$G:$G,Month!AA$5,Raw!#REF!,Month!$A57),IF($C57="Provider",SUMIFS(Raw!$H:$H,Raw!$A:$A,$B$4,Raw!$G:$G,Month!AA$5,Raw!$C:$C,Month!$A57),SUMIFS(Raw!$H:$H,Raw!$A:$A,$B$4,Raw!$G:$G,Month!AA$5,Raw!$E:$E,Month!$A57))))</f>
        <v>5398</v>
      </c>
      <c r="AB57" s="58">
        <f>IF($B57="","",IF($C57="Region",SUMIFS(Raw!$H:$H,Raw!$A:$A,$B$4,Raw!$G:$G,Month!AB$5,Raw!#REF!,Month!$A57),IF($C57="Provider",SUMIFS(Raw!$H:$H,Raw!$A:$A,$B$4,Raw!$G:$G,Month!AB$5,Raw!$C:$C,Month!$A57),SUMIFS(Raw!$H:$H,Raw!$A:$A,$B$4,Raw!$G:$G,Month!AB$5,Raw!$E:$E,Month!$A57))))</f>
        <v>3453</v>
      </c>
      <c r="AC57" s="58">
        <f>IF($B57="","",IF($C57="Region",SUMIFS(Raw!$H:$H,Raw!$A:$A,$B$4,Raw!$G:$G,Month!AC$5,Raw!#REF!,Month!$A57),IF($C57="Provider",SUMIFS(Raw!$H:$H,Raw!$A:$A,$B$4,Raw!$G:$G,Month!AC$5,Raw!$C:$C,Month!$A57),SUMIFS(Raw!$H:$H,Raw!$A:$A,$B$4,Raw!$G:$G,Month!AC$5,Raw!$E:$E,Month!$A57))))</f>
        <v>218</v>
      </c>
      <c r="AD57" s="58">
        <f>IF($B57="","",IF($C57="Region",SUMIFS(Raw!$H:$H,Raw!$A:$A,$B$4,Raw!$G:$G,Month!AD$5,Raw!#REF!,Month!$A57),IF($C57="Provider",SUMIFS(Raw!$H:$H,Raw!$A:$A,$B$4,Raw!$G:$G,Month!AD$5,Raw!$C:$C,Month!$A57),SUMIFS(Raw!$H:$H,Raw!$A:$A,$B$4,Raw!$G:$G,Month!AD$5,Raw!$E:$E,Month!$A57))))</f>
        <v>0</v>
      </c>
      <c r="AE57" s="58">
        <f>IF($B57="","",IF($C57="Region",SUMIFS(Raw!$H:$H,Raw!$A:$A,$B$4,Raw!$G:$G,Month!AE$5,Raw!#REF!,Month!$A57),IF($C57="Provider",SUMIFS(Raw!$H:$H,Raw!$A:$A,$B$4,Raw!$G:$G,Month!AE$5,Raw!$C:$C,Month!$A57),SUMIFS(Raw!$H:$H,Raw!$A:$A,$B$4,Raw!$G:$G,Month!AE$5,Raw!$E:$E,Month!$A57))))</f>
        <v>0</v>
      </c>
      <c r="AF57" s="58">
        <f>IF($B57="","",IF($C57="Region",SUMIFS(Raw!$H:$H,Raw!$A:$A,$B$4,Raw!$G:$G,Month!AF$5,Raw!#REF!,Month!$A57),IF($C57="Provider",SUMIFS(Raw!$H:$H,Raw!$A:$A,$B$4,Raw!$G:$G,Month!AF$5,Raw!$C:$C,Month!$A57),SUMIFS(Raw!$H:$H,Raw!$A:$A,$B$4,Raw!$G:$G,Month!AF$5,Raw!$E:$E,Month!$A57))))</f>
        <v>0</v>
      </c>
      <c r="AG57" s="58">
        <f>IF($B57="","",IF($C57="Region",SUMIFS(Raw!$H:$H,Raw!$A:$A,$B$4,Raw!$G:$G,Month!AG$5,Raw!#REF!,Month!$A57),IF($C57="Provider",SUMIFS(Raw!$H:$H,Raw!$A:$A,$B$4,Raw!$G:$G,Month!AG$5,Raw!$C:$C,Month!$A57),SUMIFS(Raw!$H:$H,Raw!$A:$A,$B$4,Raw!$G:$G,Month!AG$5,Raw!$E:$E,Month!$A57))))</f>
        <v>344</v>
      </c>
      <c r="AH57" s="58">
        <f>IF($B57="","",IF($C57="Region",SUMIFS(Raw!$H:$H,Raw!$A:$A,$B$4,Raw!$G:$G,Month!AH$5,Raw!#REF!,Month!$A57),IF($C57="Provider",SUMIFS(Raw!$H:$H,Raw!$A:$A,$B$4,Raw!$G:$G,Month!AH$5,Raw!$C:$C,Month!$A57),SUMIFS(Raw!$H:$H,Raw!$A:$A,$B$4,Raw!$G:$G,Month!AH$5,Raw!$E:$E,Month!$A57))))</f>
        <v>50</v>
      </c>
      <c r="AI57" s="58">
        <f>IF($B57="","",IF($C57="Region",SUMIFS(Raw!$H:$H,Raw!$A:$A,$B$4,Raw!$G:$G,Month!AI$5,Raw!#REF!,Month!$A57),IF($C57="Provider",SUMIFS(Raw!$H:$H,Raw!$A:$A,$B$4,Raw!$G:$G,Month!AI$5,Raw!$C:$C,Month!$A57),SUMIFS(Raw!$H:$H,Raw!$A:$A,$B$4,Raw!$G:$G,Month!AI$5,Raw!$E:$E,Month!$A57))))</f>
        <v>1333</v>
      </c>
      <c r="AJ57" s="58">
        <f>IF($B57="","",IF($C57="Region",SUMIFS(Raw!$H:$H,Raw!$A:$A,$B$4,Raw!$G:$G,Month!AJ$5,Raw!#REF!,Month!$A57),IF($C57="Provider",SUMIFS(Raw!$H:$H,Raw!$A:$A,$B$4,Raw!$G:$G,Month!AJ$5,Raw!$C:$C,Month!$A57),SUMIFS(Raw!$H:$H,Raw!$A:$A,$B$4,Raw!$G:$G,Month!AJ$5,Raw!$E:$E,Month!$A57))))</f>
        <v>127</v>
      </c>
      <c r="AK57" s="58">
        <f>IF($B57="","",IF($C57="Region",SUMIFS(Raw!$H:$H,Raw!$A:$A,$B$4,Raw!$G:$G,Month!AK$5,Raw!#REF!,Month!$A57),IF($C57="Provider",SUMIFS(Raw!$H:$H,Raw!$A:$A,$B$4,Raw!$G:$G,Month!AK$5,Raw!$C:$C,Month!$A57),SUMIFS(Raw!$H:$H,Raw!$A:$A,$B$4,Raw!$G:$G,Month!AK$5,Raw!$E:$E,Month!$A57))))</f>
        <v>156</v>
      </c>
      <c r="AL57" s="58">
        <f>IF($B57="","",IF($C57="Region",SUMIFS(Raw!$H:$H,Raw!$A:$A,$B$4,Raw!$G:$G,Month!AL$5,Raw!#REF!,Month!$A57),IF($C57="Provider",SUMIFS(Raw!$H:$H,Raw!$A:$A,$B$4,Raw!$G:$G,Month!AL$5,Raw!$C:$C,Month!$A57),SUMIFS(Raw!$H:$H,Raw!$A:$A,$B$4,Raw!$G:$G,Month!AL$5,Raw!$E:$E,Month!$A57))))</f>
        <v>0</v>
      </c>
      <c r="AM57" s="58">
        <f>IF($B57="","",IF($C57="Region",SUMIFS(Raw!$H:$H,Raw!$A:$A,$B$4,Raw!$G:$G,Month!AM$5,Raw!#REF!,Month!$A57),IF($C57="Provider",SUMIFS(Raw!$H:$H,Raw!$A:$A,$B$4,Raw!$G:$G,Month!AM$5,Raw!$C:$C,Month!$A57),SUMIFS(Raw!$H:$H,Raw!$A:$A,$B$4,Raw!$G:$G,Month!AM$5,Raw!$E:$E,Month!$A57))))</f>
        <v>2217</v>
      </c>
      <c r="AN57" s="58">
        <f>IF($B57="","",IF($C57="Region",SUMIFS(Raw!$H:$H,Raw!$A:$A,$B$4,Raw!$G:$G,Month!AN$5,Raw!#REF!,Month!$A57),IF($C57="Provider",SUMIFS(Raw!$H:$H,Raw!$A:$A,$B$4,Raw!$G:$G,Month!AN$5,Raw!$C:$C,Month!$A57),SUMIFS(Raw!$H:$H,Raw!$A:$A,$B$4,Raw!$G:$G,Month!AN$5,Raw!$E:$E,Month!$A57))))</f>
        <v>818</v>
      </c>
      <c r="AO57" s="58">
        <f>IF($B57="","",IF($C57="Region",SUMIFS(Raw!$H:$H,Raw!$A:$A,$B$4,Raw!$G:$G,Month!AO$5,Raw!#REF!,Month!$A57),IF($C57="Provider",SUMIFS(Raw!$H:$H,Raw!$A:$A,$B$4,Raw!$G:$G,Month!AO$5,Raw!$C:$C,Month!$A57),SUMIFS(Raw!$H:$H,Raw!$A:$A,$B$4,Raw!$G:$G,Month!AO$5,Raw!$E:$E,Month!$A57))))</f>
        <v>531</v>
      </c>
      <c r="AP57" s="58">
        <f>IF($B57="","",IF($C57="Region",SUMIFS(Raw!$H:$H,Raw!$A:$A,$B$4,Raw!$G:$G,Month!AP$5,Raw!#REF!,Month!$A57),IF($C57="Provider",SUMIFS(Raw!$H:$H,Raw!$A:$A,$B$4,Raw!$G:$G,Month!AP$5,Raw!$C:$C,Month!$A57),SUMIFS(Raw!$H:$H,Raw!$A:$A,$B$4,Raw!$G:$G,Month!AP$5,Raw!$E:$E,Month!$A57))))</f>
        <v>472</v>
      </c>
      <c r="AQ57" s="58">
        <f>IF($B57="","",IF($C57="Region",SUMIFS(Raw!$H:$H,Raw!$A:$A,$B$4,Raw!$G:$G,Month!AQ$5,Raw!#REF!,Month!$A57),IF($C57="Provider",SUMIFS(Raw!$H:$H,Raw!$A:$A,$B$4,Raw!$G:$G,Month!AQ$5,Raw!$C:$C,Month!$A57),SUMIFS(Raw!$H:$H,Raw!$A:$A,$B$4,Raw!$G:$G,Month!AQ$5,Raw!$E:$E,Month!$A57))))</f>
        <v>2190</v>
      </c>
      <c r="AR57" s="58">
        <f>IF($B57="","",IF($C57="Region",SUMIFS(Raw!$H:$H,Raw!$A:$A,$B$4,Raw!$G:$G,Month!AR$5,Raw!#REF!,Month!$A57),IF($C57="Provider",SUMIFS(Raw!$H:$H,Raw!$A:$A,$B$4,Raw!$G:$G,Month!AR$5,Raw!$C:$C,Month!$A57),SUMIFS(Raw!$H:$H,Raw!$A:$A,$B$4,Raw!$G:$G,Month!AR$5,Raw!$E:$E,Month!$A57))))</f>
        <v>1794</v>
      </c>
      <c r="AS57" s="58">
        <f>IF($B57="","",IF($C57="Region",SUMIFS(Raw!$H:$H,Raw!$A:$A,$B$4,Raw!$G:$G,Month!AS$5,Raw!#REF!,Month!$A57),IF($C57="Provider",SUMIFS(Raw!$H:$H,Raw!$A:$A,$B$4,Raw!$G:$G,Month!AS$5,Raw!$C:$C,Month!$A57),SUMIFS(Raw!$H:$H,Raw!$A:$A,$B$4,Raw!$G:$G,Month!AS$5,Raw!$E:$E,Month!$A57))))</f>
        <v>82</v>
      </c>
      <c r="AT57" s="58">
        <f>IF($B57="","",IF($C57="Region",SUMIFS(Raw!$H:$H,Raw!$A:$A,$B$4,Raw!$G:$G,Month!AT$5,Raw!#REF!,Month!$A57),IF($C57="Provider",SUMIFS(Raw!$H:$H,Raw!$A:$A,$B$4,Raw!$G:$G,Month!AT$5,Raw!$C:$C,Month!$A57),SUMIFS(Raw!$H:$H,Raw!$A:$A,$B$4,Raw!$G:$G,Month!AT$5,Raw!$E:$E,Month!$A57))))</f>
        <v>7911</v>
      </c>
      <c r="AU57" s="58">
        <f>IF($B57="","",IF($C57="Region",SUMIFS(Raw!$H:$H,Raw!$A:$A,$B$4,Raw!$G:$G,Month!AU$5,Raw!#REF!,Month!$A57),IF($C57="Provider",SUMIFS(Raw!$H:$H,Raw!$A:$A,$B$4,Raw!$G:$G,Month!AU$5,Raw!$C:$C,Month!$A57),SUMIFS(Raw!$H:$H,Raw!$A:$A,$B$4,Raw!$G:$G,Month!AU$5,Raw!$E:$E,Month!$A57))))</f>
        <v>776</v>
      </c>
      <c r="AV57" s="58">
        <f>IF($B57="","",IF($C57="Region",SUMIFS(Raw!$H:$H,Raw!$A:$A,$B$4,Raw!$G:$G,Month!AV$5,Raw!#REF!,Month!$A57),IF($C57="Provider",SUMIFS(Raw!$H:$H,Raw!$A:$A,$B$4,Raw!$G:$G,Month!AV$5,Raw!$C:$C,Month!$A57),SUMIFS(Raw!$H:$H,Raw!$A:$A,$B$4,Raw!$G:$G,Month!AV$5,Raw!$E:$E,Month!$A57))))</f>
        <v>993</v>
      </c>
      <c r="AW57" s="58">
        <f>IF($B57="","",IF($C57="Region",SUMIFS(Raw!$H:$H,Raw!$A:$A,$B$4,Raw!$G:$G,Month!AW$5,Raw!#REF!,Month!$A57),IF($C57="Provider",SUMIFS(Raw!$H:$H,Raw!$A:$A,$B$4,Raw!$G:$G,Month!AW$5,Raw!$C:$C,Month!$A57),SUMIFS(Raw!$H:$H,Raw!$A:$A,$B$4,Raw!$G:$G,Month!AW$5,Raw!$E:$E,Month!$A57))))</f>
        <v>90</v>
      </c>
      <c r="AX57" s="58">
        <f>IF($B57="","",IF($C57="Region",SUMIFS(Raw!$H:$H,Raw!$A:$A,$B$4,Raw!$G:$G,Month!AX$5,Raw!#REF!,Month!$A57),IF($C57="Provider",SUMIFS(Raw!$H:$H,Raw!$A:$A,$B$4,Raw!$G:$G,Month!AX$5,Raw!$C:$C,Month!$A57),SUMIFS(Raw!$H:$H,Raw!$A:$A,$B$4,Raw!$G:$G,Month!AX$5,Raw!$E:$E,Month!$A57))))</f>
        <v>0</v>
      </c>
      <c r="AY57" s="58">
        <f>IF($B57="","",IF($C57="Region",SUMIFS(Raw!$H:$H,Raw!$A:$A,$B$4,Raw!$G:$G,Month!AY$5,Raw!#REF!,Month!$A57),IF($C57="Provider",SUMIFS(Raw!$H:$H,Raw!$A:$A,$B$4,Raw!$G:$G,Month!AY$5,Raw!$C:$C,Month!$A57),SUMIFS(Raw!$H:$H,Raw!$A:$A,$B$4,Raw!$G:$G,Month!AY$5,Raw!$E:$E,Month!$A57))))</f>
        <v>2331</v>
      </c>
      <c r="AZ57" s="58">
        <f>IF($B57="","",IF($C57="Region",SUMIFS(Raw!$H:$H,Raw!$A:$A,$B$4,Raw!$G:$G,Month!AZ$5,Raw!#REF!,Month!$A57),IF($C57="Provider",SUMIFS(Raw!$H:$H,Raw!$A:$A,$B$4,Raw!$G:$G,Month!AZ$5,Raw!$C:$C,Month!$A57),SUMIFS(Raw!$H:$H,Raw!$A:$A,$B$4,Raw!$G:$G,Month!AZ$5,Raw!$E:$E,Month!$A57))))</f>
        <v>1003</v>
      </c>
      <c r="BA57" s="58">
        <f>IF($B57="","",IF($C57="Region",SUMIFS(Raw!$H:$H,Raw!$A:$A,$B$4,Raw!$G:$G,Month!BA$5,Raw!#REF!,Month!$A57),IF($C57="Provider",SUMIFS(Raw!$H:$H,Raw!$A:$A,$B$4,Raw!$G:$G,Month!BA$5,Raw!$C:$C,Month!$A57),SUMIFS(Raw!$H:$H,Raw!$A:$A,$B$4,Raw!$G:$G,Month!BA$5,Raw!$E:$E,Month!$A57))))</f>
        <v>369</v>
      </c>
      <c r="BB57" s="58">
        <f>IF($B57="","",IF($C57="Region",SUMIFS(Raw!$H:$H,Raw!$A:$A,$B$4,Raw!$G:$G,Month!BB$5,Raw!#REF!,Month!$A57),IF($C57="Provider",SUMIFS(Raw!$H:$H,Raw!$A:$A,$B$4,Raw!$G:$G,Month!BB$5,Raw!$C:$C,Month!$A57),SUMIFS(Raw!$H:$H,Raw!$A:$A,$B$4,Raw!$G:$G,Month!BB$5,Raw!$E:$E,Month!$A57))))</f>
        <v>129</v>
      </c>
      <c r="BC57" s="58">
        <f>IF($B57="","",IF($C57="Region",SUMIFS(Raw!$H:$H,Raw!$A:$A,$B$4,Raw!$G:$G,Month!BC$5,Raw!#REF!,Month!$A57),IF($C57="Provider",SUMIFS(Raw!$H:$H,Raw!$A:$A,$B$4,Raw!$G:$G,Month!BC$5,Raw!$C:$C,Month!$A57),SUMIFS(Raw!$H:$H,Raw!$A:$A,$B$4,Raw!$G:$G,Month!BC$5,Raw!$E:$E,Month!$A57))))</f>
        <v>469</v>
      </c>
      <c r="BD57" s="58">
        <f>IF($B57="","",IF($C57="Region",SUMIFS(Raw!$H:$H,Raw!$A:$A,$B$4,Raw!$G:$G,Month!BD$5,Raw!#REF!,Month!$A57),IF($C57="Provider",SUMIFS(Raw!$H:$H,Raw!$A:$A,$B$4,Raw!$G:$G,Month!BD$5,Raw!$C:$C,Month!$A57),SUMIFS(Raw!$H:$H,Raw!$A:$A,$B$4,Raw!$G:$G,Month!BD$5,Raw!$E:$E,Month!$A57))))</f>
        <v>27</v>
      </c>
      <c r="BE57" s="58">
        <f>IF($B57="","",IF($C57="Region",SUMIFS(Raw!$H:$H,Raw!$A:$A,$B$4,Raw!$G:$G,Month!BE$5,Raw!#REF!,Month!$A57),IF($C57="Provider",SUMIFS(Raw!$H:$H,Raw!$A:$A,$B$4,Raw!$G:$G,Month!BE$5,Raw!$C:$C,Month!$A57),SUMIFS(Raw!$H:$H,Raw!$A:$A,$B$4,Raw!$G:$G,Month!BE$5,Raw!$E:$E,Month!$A57))))</f>
        <v>486</v>
      </c>
      <c r="BF57" s="58">
        <f>IF($B57="","",IF($C57="Region",SUMIFS(Raw!$H:$H,Raw!$A:$A,$B$4,Raw!$G:$G,Month!BF$5,Raw!#REF!,Month!$A57),IF($C57="Provider",SUMIFS(Raw!$H:$H,Raw!$A:$A,$B$4,Raw!$G:$G,Month!BF$5,Raw!$C:$C,Month!$A57),SUMIFS(Raw!$H:$H,Raw!$A:$A,$B$4,Raw!$G:$G,Month!BF$5,Raw!$E:$E,Month!$A57))))</f>
        <v>4</v>
      </c>
      <c r="BG57" s="58">
        <f>IF($B57="","",IF($C57="Region",SUMIFS(Raw!$H:$H,Raw!$A:$A,$B$4,Raw!$G:$G,Month!BG$5,Raw!#REF!,Month!$A57),IF($C57="Provider",SUMIFS(Raw!$H:$H,Raw!$A:$A,$B$4,Raw!$G:$G,Month!BG$5,Raw!$C:$C,Month!$A57),SUMIFS(Raw!$H:$H,Raw!$A:$A,$B$4,Raw!$G:$G,Month!BG$5,Raw!$E:$E,Month!$A57))))</f>
        <v>942</v>
      </c>
      <c r="BH57" s="58">
        <f>IF($B57="","",IF($C57="Region",SUMIFS(Raw!$H:$H,Raw!$A:$A,$B$4,Raw!$G:$G,Month!BH$5,Raw!#REF!,Month!$A57),IF($C57="Provider",SUMIFS(Raw!$H:$H,Raw!$A:$A,$B$4,Raw!$G:$G,Month!BH$5,Raw!$C:$C,Month!$A57),SUMIFS(Raw!$H:$H,Raw!$A:$A,$B$4,Raw!$G:$G,Month!BH$5,Raw!$E:$E,Month!$A57))))</f>
        <v>585</v>
      </c>
      <c r="BI57" s="58">
        <f>IF($B57="","",IF($C57="Region",SUMIFS(Raw!$H:$H,Raw!$A:$A,$B$4,Raw!$G:$G,Month!BI$5,Raw!#REF!,Month!$A57),IF($C57="Provider",SUMIFS(Raw!$H:$H,Raw!$A:$A,$B$4,Raw!$G:$G,Month!BI$5,Raw!$C:$C,Month!$A57),SUMIFS(Raw!$H:$H,Raw!$A:$A,$B$4,Raw!$G:$G,Month!BI$5,Raw!$E:$E,Month!$A57))))</f>
        <v>382</v>
      </c>
      <c r="BJ57" s="58">
        <f>IF($B57="","",IF($C57="Region",SUMIFS(Raw!$H:$H,Raw!$A:$A,$B$4,Raw!$G:$G,Month!BJ$5,Raw!#REF!,Month!$A57),IF($C57="Provider",SUMIFS(Raw!$H:$H,Raw!$A:$A,$B$4,Raw!$G:$G,Month!BJ$5,Raw!$C:$C,Month!$A57),SUMIFS(Raw!$H:$H,Raw!$A:$A,$B$4,Raw!$G:$G,Month!BJ$5,Raw!$E:$E,Month!$A57))))</f>
        <v>866</v>
      </c>
      <c r="BK57" s="58">
        <f>IF($B57="","",IF($C57="Region",SUMIFS(Raw!$H:$H,Raw!$A:$A,$B$4,Raw!$G:$G,Month!BK$5,Raw!#REF!,Month!$A57),IF($C57="Provider",SUMIFS(Raw!$H:$H,Raw!$A:$A,$B$4,Raw!$G:$G,Month!BK$5,Raw!$C:$C,Month!$A57),SUMIFS(Raw!$H:$H,Raw!$A:$A,$B$4,Raw!$G:$G,Month!BK$5,Raw!$E:$E,Month!$A57))))</f>
        <v>712</v>
      </c>
      <c r="BL57" s="58">
        <f>IF($B57="","",IF($C57="Region",SUMIFS(Raw!$H:$H,Raw!$A:$A,$B$4,Raw!$G:$G,Month!BL$5,Raw!#REF!,Month!$A57),IF($C57="Provider",SUMIFS(Raw!$H:$H,Raw!$A:$A,$B$4,Raw!$G:$G,Month!BL$5,Raw!$C:$C,Month!$A57),SUMIFS(Raw!$H:$H,Raw!$A:$A,$B$4,Raw!$G:$G,Month!BL$5,Raw!$E:$E,Month!$A57))))</f>
        <v>409</v>
      </c>
      <c r="BM57" s="58">
        <f>IF($B57="","",IF($C57="Region",SUMIFS(Raw!$H:$H,Raw!$A:$A,$B$4,Raw!$G:$G,Month!BM$5,Raw!#REF!,Month!$A57),IF($C57="Provider",SUMIFS(Raw!$H:$H,Raw!$A:$A,$B$4,Raw!$G:$G,Month!BM$5,Raw!$C:$C,Month!$A57),SUMIFS(Raw!$H:$H,Raw!$A:$A,$B$4,Raw!$G:$G,Month!BM$5,Raw!$E:$E,Month!$A57))))</f>
        <v>170</v>
      </c>
      <c r="BN57" s="58">
        <f>IF($B57="","",IF($C57="Region",SUMIFS(Raw!$H:$H,Raw!$A:$A,$B$4,Raw!$G:$G,Month!BN$5,Raw!#REF!,Month!$A57),IF($C57="Provider",SUMIFS(Raw!$H:$H,Raw!$A:$A,$B$4,Raw!$G:$G,Month!BN$5,Raw!$C:$C,Month!$A57),SUMIFS(Raw!$H:$H,Raw!$A:$A,$B$4,Raw!$G:$G,Month!BN$5,Raw!$E:$E,Month!$A57))))</f>
        <v>0</v>
      </c>
      <c r="BO57" s="58">
        <f>IF($B57="","",IF($C57="Region",SUMIFS(Raw!$H:$H,Raw!$A:$A,$B$4,Raw!$G:$G,Month!BO$5,Raw!#REF!,Month!$A57),IF($C57="Provider",SUMIFS(Raw!$H:$H,Raw!$A:$A,$B$4,Raw!$G:$G,Month!BO$5,Raw!$C:$C,Month!$A57),SUMIFS(Raw!$H:$H,Raw!$A:$A,$B$4,Raw!$G:$G,Month!BO$5,Raw!$E:$E,Month!$A57))))</f>
        <v>606</v>
      </c>
      <c r="BP57" s="58">
        <f>IF($B57="","",IF($C57="Region",SUMIFS(Raw!$H:$H,Raw!$A:$A,$B$4,Raw!$G:$G,Month!BP$5,Raw!#REF!,Month!$A57),IF($C57="Provider",SUMIFS(Raw!$H:$H,Raw!$A:$A,$B$4,Raw!$G:$G,Month!BP$5,Raw!$C:$C,Month!$A57),SUMIFS(Raw!$H:$H,Raw!$A:$A,$B$4,Raw!$G:$G,Month!BP$5,Raw!$E:$E,Month!$A57))))</f>
        <v>1568469</v>
      </c>
      <c r="BQ57" s="58">
        <f>IF($B57="","",IF($C57="Region",SUMIFS(Raw!$H:$H,Raw!$A:$A,$B$4,Raw!$G:$G,Month!BQ$5,Raw!#REF!,Month!$A57),IF($C57="Provider",SUMIFS(Raw!$H:$H,Raw!$A:$A,$B$4,Raw!$G:$G,Month!BQ$5,Raw!$C:$C,Month!$A57),SUMIFS(Raw!$H:$H,Raw!$A:$A,$B$4,Raw!$G:$G,Month!BQ$5,Raw!$E:$E,Month!$A57))))</f>
        <v>860</v>
      </c>
      <c r="BR57" s="58">
        <f>IF($B57="","",IF($C57="Region",SUMIFS(Raw!$H:$H,Raw!$A:$A,$B$4,Raw!$G:$G,Month!BR$5,Raw!#REF!,Month!$A57),IF($C57="Provider",SUMIFS(Raw!$H:$H,Raw!$A:$A,$B$4,Raw!$G:$G,Month!BR$5,Raw!$C:$C,Month!$A57),SUMIFS(Raw!$H:$H,Raw!$A:$A,$B$4,Raw!$G:$G,Month!BR$5,Raw!$E:$E,Month!$A57))))</f>
        <v>573</v>
      </c>
      <c r="BS57" s="58">
        <f>IF($B57="","",IF($C57="Region",SUMIFS(Raw!$H:$H,Raw!$A:$A,$B$4,Raw!$G:$G,Month!BS$5,Raw!#REF!,Month!$A57),IF($C57="Provider",SUMIFS(Raw!$H:$H,Raw!$A:$A,$B$4,Raw!$G:$G,Month!BS$5,Raw!$C:$C,Month!$A57),SUMIFS(Raw!$H:$H,Raw!$A:$A,$B$4,Raw!$G:$G,Month!BS$5,Raw!$E:$E,Month!$A57))))</f>
        <v>37</v>
      </c>
      <c r="BT57" s="58">
        <f>IF($B57="","",IF($C57="Region",SUMIFS(Raw!$H:$H,Raw!$A:$A,$B$4,Raw!$G:$G,Month!BT$5,Raw!#REF!,Month!$A57),IF($C57="Provider",SUMIFS(Raw!$H:$H,Raw!$A:$A,$B$4,Raw!$G:$G,Month!BT$5,Raw!$C:$C,Month!$A57),SUMIFS(Raw!$H:$H,Raw!$A:$A,$B$4,Raw!$G:$G,Month!BT$5,Raw!$E:$E,Month!$A57))))</f>
        <v>536</v>
      </c>
      <c r="BU57" s="58">
        <f>IF($B57="","",IF($C57="Region",SUMIFS(Raw!$H:$H,Raw!$A:$A,$B$4,Raw!$G:$G,Month!BU$5,Raw!#REF!,Month!$A57),IF($C57="Provider",SUMIFS(Raw!$H:$H,Raw!$A:$A,$B$4,Raw!$G:$G,Month!BU$5,Raw!$C:$C,Month!$A57),SUMIFS(Raw!$H:$H,Raw!$A:$A,$B$4,Raw!$G:$G,Month!BU$5,Raw!$E:$E,Month!$A57))))</f>
        <v>1233971</v>
      </c>
      <c r="BV57" s="58">
        <f>IF($B57="","",IF($C57="Region",SUMIFS(Raw!$H:$H,Raw!$A:$A,$B$4,Raw!$G:$G,Month!BV$5,Raw!#REF!,Month!$A57),IF($C57="Provider",SUMIFS(Raw!$H:$H,Raw!$A:$A,$B$4,Raw!$G:$G,Month!BV$5,Raw!$C:$C,Month!$A57),SUMIFS(Raw!$H:$H,Raw!$A:$A,$B$4,Raw!$G:$G,Month!BV$5,Raw!$E:$E,Month!$A57))))</f>
        <v>191</v>
      </c>
      <c r="BW57" s="58">
        <f>IF($B57="","",IF($C57="Region",SUMIFS(Raw!$H:$H,Raw!$A:$A,$B$4,Raw!$G:$G,Month!BW$5,Raw!#REF!,Month!$A57),IF($C57="Provider",SUMIFS(Raw!$H:$H,Raw!$A:$A,$B$4,Raw!$G:$G,Month!BW$5,Raw!$C:$C,Month!$A57),SUMIFS(Raw!$H:$H,Raw!$A:$A,$B$4,Raw!$G:$G,Month!BW$5,Raw!$E:$E,Month!$A57))))</f>
        <v>8147</v>
      </c>
      <c r="BX57" s="58">
        <f>IF($B57="","",IF($C57="Region",SUMIFS(Raw!$H:$H,Raw!$A:$A,$B$4,Raw!$G:$G,Month!BX$5,Raw!#REF!,Month!$A57),IF($C57="Provider",SUMIFS(Raw!$H:$H,Raw!$A:$A,$B$4,Raw!$G:$G,Month!BX$5,Raw!$C:$C,Month!$A57),SUMIFS(Raw!$H:$H,Raw!$A:$A,$B$4,Raw!$G:$G,Month!BX$5,Raw!$E:$E,Month!$A57))))</f>
        <v>1</v>
      </c>
      <c r="BY57" s="58">
        <f>IF($B57="","",IF($C57="Region",SUMIFS(Raw!$H:$H,Raw!$A:$A,$B$4,Raw!$G:$G,Month!BY$5,Raw!#REF!,Month!$A57),IF($C57="Provider",SUMIFS(Raw!$H:$H,Raw!$A:$A,$B$4,Raw!$G:$G,Month!BY$5,Raw!$C:$C,Month!$A57),SUMIFS(Raw!$H:$H,Raw!$A:$A,$B$4,Raw!$G:$G,Month!BY$5,Raw!$E:$E,Month!$A57))))</f>
        <v>5873</v>
      </c>
      <c r="BZ57" s="58">
        <f>IF($B57="","",IF($C57="Region",SUMIFS(Raw!$H:$H,Raw!$A:$A,$B$4,Raw!$G:$G,Month!BZ$5,Raw!#REF!,Month!$A57),IF($C57="Provider",SUMIFS(Raw!$H:$H,Raw!$A:$A,$B$4,Raw!$G:$G,Month!BZ$5,Raw!$C:$C,Month!$A57),SUMIFS(Raw!$H:$H,Raw!$A:$A,$B$4,Raw!$G:$G,Month!BZ$5,Raw!$E:$E,Month!$A57))))</f>
        <v>2017</v>
      </c>
      <c r="CA57" s="58">
        <f>IF($B57="","",IF($C57="Region",SUMIFS(Raw!$H:$H,Raw!$A:$A,$B$4,Raw!$G:$G,Month!CA$5,Raw!#REF!,Month!$A57),IF($C57="Provider",SUMIFS(Raw!$H:$H,Raw!$A:$A,$B$4,Raw!$G:$G,Month!CA$5,Raw!$C:$C,Month!$A57),SUMIFS(Raw!$H:$H,Raw!$A:$A,$B$4,Raw!$G:$G,Month!CA$5,Raw!$E:$E,Month!$A57))))</f>
        <v>1148</v>
      </c>
      <c r="CB57" s="58">
        <f>IF($B57="","",IF($C57="Region",SUMIFS(Raw!$H:$H,Raw!$A:$A,$B$4,Raw!$G:$G,Month!CB$5,Raw!#REF!,Month!$A57),IF($C57="Provider",SUMIFS(Raw!$H:$H,Raw!$A:$A,$B$4,Raw!$G:$G,Month!CB$5,Raw!$C:$C,Month!$A57),SUMIFS(Raw!$H:$H,Raw!$A:$A,$B$4,Raw!$G:$G,Month!CB$5,Raw!$E:$E,Month!$A57))))</f>
        <v>551</v>
      </c>
      <c r="CC57" s="58">
        <f>IF($B57="","",IF($C57="Region",SUMIFS(Raw!$H:$H,Raw!$A:$A,$B$4,Raw!$G:$G,Month!CC$5,Raw!#REF!,Month!$A57),IF($C57="Provider",SUMIFS(Raw!$H:$H,Raw!$A:$A,$B$4,Raw!$G:$G,Month!CC$5,Raw!$C:$C,Month!$A57),SUMIFS(Raw!$H:$H,Raw!$A:$A,$B$4,Raw!$G:$G,Month!CC$5,Raw!$E:$E,Month!$A57))))</f>
        <v>1102</v>
      </c>
      <c r="CD57" s="58">
        <f>IF($B57="","",IF($C57="Region",SUMIFS(Raw!$H:$H,Raw!$A:$A,$B$4,Raw!$G:$G,Month!CD$5,Raw!#REF!,Month!$A57),IF($C57="Provider",SUMIFS(Raw!$H:$H,Raw!$A:$A,$B$4,Raw!$G:$G,Month!CD$5,Raw!$C:$C,Month!$A57),SUMIFS(Raw!$H:$H,Raw!$A:$A,$B$4,Raw!$G:$G,Month!CD$5,Raw!$E:$E,Month!$A57))))</f>
        <v>1001</v>
      </c>
      <c r="CE57" s="58">
        <f>IF($B57="","",IF($C57="Region",SUMIFS(Raw!$H:$H,Raw!$A:$A,$B$4,Raw!$G:$G,Month!CE$5,Raw!#REF!,Month!$A57),IF($C57="Provider",SUMIFS(Raw!$H:$H,Raw!$A:$A,$B$4,Raw!$G:$G,Month!CE$5,Raw!$C:$C,Month!$A57),SUMIFS(Raw!$H:$H,Raw!$A:$A,$B$4,Raw!$G:$G,Month!CE$5,Raw!$E:$E,Month!$A57))))</f>
        <v>157</v>
      </c>
      <c r="CF57" s="58">
        <f>IF($B57="","",IF($C57="Region",SUMIFS(Raw!$H:$H,Raw!$A:$A,$B$4,Raw!$G:$G,Month!CF$5,Raw!#REF!,Month!$A57),IF($C57="Provider",SUMIFS(Raw!$H:$H,Raw!$A:$A,$B$4,Raw!$G:$G,Month!CF$5,Raw!$C:$C,Month!$A57),SUMIFS(Raw!$H:$H,Raw!$A:$A,$B$4,Raw!$G:$G,Month!CF$5,Raw!$E:$E,Month!$A57))))</f>
        <v>112</v>
      </c>
      <c r="CG57" s="58">
        <f>IF($B57="","",IF($C57="Region",SUMIFS(Raw!$H:$H,Raw!$A:$A,$B$4,Raw!$G:$G,Month!CG$5,Raw!#REF!,Month!$A57),IF($C57="Provider",SUMIFS(Raw!$H:$H,Raw!$A:$A,$B$4,Raw!$G:$G,Month!CG$5,Raw!$C:$C,Month!$A57),SUMIFS(Raw!$H:$H,Raw!$A:$A,$B$4,Raw!$G:$G,Month!CG$5,Raw!$E:$E,Month!$A57))))</f>
        <v>709</v>
      </c>
      <c r="CH57" s="58">
        <f>IF($B57="","",IF($C57="Region",SUMIFS(Raw!$H:$H,Raw!$A:$A,$B$4,Raw!$G:$G,Month!CH$5,Raw!#REF!,Month!$A57),IF($C57="Provider",SUMIFS(Raw!$H:$H,Raw!$A:$A,$B$4,Raw!$G:$G,Month!CH$5,Raw!$C:$C,Month!$A57),SUMIFS(Raw!$H:$H,Raw!$A:$A,$B$4,Raw!$G:$G,Month!CH$5,Raw!$E:$E,Month!$A57))))</f>
        <v>179</v>
      </c>
      <c r="CI57" s="58">
        <f>IF($B57="","",IF($C57="Region",SUMIFS(Raw!$H:$H,Raw!$A:$A,$B$4,Raw!$G:$G,Month!CI$5,Raw!#REF!,Month!$A57),IF($C57="Provider",SUMIFS(Raw!$H:$H,Raw!$A:$A,$B$4,Raw!$G:$G,Month!CI$5,Raw!$C:$C,Month!$A57),SUMIFS(Raw!$H:$H,Raw!$A:$A,$B$4,Raw!$G:$G,Month!CI$5,Raw!$E:$E,Month!$A57))))</f>
        <v>0</v>
      </c>
      <c r="CJ57" s="58">
        <f>IF($B57="","",IF($C57="Region",SUMIFS(Raw!$H:$H,Raw!$A:$A,$B$4,Raw!$G:$G,Month!CJ$5,Raw!#REF!,Month!$A57),IF($C57="Provider",SUMIFS(Raw!$H:$H,Raw!$A:$A,$B$4,Raw!$G:$G,Month!CJ$5,Raw!$C:$C,Month!$A57),SUMIFS(Raw!$H:$H,Raw!$A:$A,$B$4,Raw!$G:$G,Month!CJ$5,Raw!$E:$E,Month!$A57))))</f>
        <v>0</v>
      </c>
      <c r="CK57" s="58">
        <f>IF($B57="","",IF($C57="Region",SUMIFS(Raw!$H:$H,Raw!$A:$A,$B$4,Raw!$G:$G,Month!CK$5,Raw!#REF!,Month!$A57),IF($C57="Provider",SUMIFS(Raw!$H:$H,Raw!$A:$A,$B$4,Raw!$G:$G,Month!CK$5,Raw!$C:$C,Month!$A57),SUMIFS(Raw!$H:$H,Raw!$A:$A,$B$4,Raw!$G:$G,Month!CK$5,Raw!$E:$E,Month!$A57))))</f>
        <v>16</v>
      </c>
      <c r="CL57" s="58">
        <f>IF($B57="","",IF($C57="Region",SUMIFS(Raw!$H:$H,Raw!$A:$A,$B$4,Raw!$G:$G,Month!CL$5,Raw!#REF!,Month!$A57),IF($C57="Provider",SUMIFS(Raw!$H:$H,Raw!$A:$A,$B$4,Raw!$G:$G,Month!CL$5,Raw!$C:$C,Month!$A57),SUMIFS(Raw!$H:$H,Raw!$A:$A,$B$4,Raw!$G:$G,Month!CL$5,Raw!$E:$E,Month!$A57))))</f>
        <v>16</v>
      </c>
      <c r="CM57" s="58">
        <f>IF($B57="","",IF($C57="Region",SUMIFS(Raw!$H:$H,Raw!$A:$A,$B$4,Raw!$G:$G,Month!CM$5,Raw!#REF!,Month!$A57),IF($C57="Provider",SUMIFS(Raw!$H:$H,Raw!$A:$A,$B$4,Raw!$G:$G,Month!CM$5,Raw!$C:$C,Month!$A57),SUMIFS(Raw!$H:$H,Raw!$A:$A,$B$4,Raw!$G:$G,Month!CM$5,Raw!$E:$E,Month!$A57))))</f>
        <v>158</v>
      </c>
      <c r="CN57" s="58">
        <f>IF($B57="","",IF($C57="Region",SUMIFS(Raw!$H:$H,Raw!$A:$A,$B$4,Raw!$G:$G,Month!CN$5,Raw!#REF!,Month!$A57),IF($C57="Provider",SUMIFS(Raw!$H:$H,Raw!$A:$A,$B$4,Raw!$G:$G,Month!CN$5,Raw!$C:$C,Month!$A57),SUMIFS(Raw!$H:$H,Raw!$A:$A,$B$4,Raw!$G:$G,Month!CN$5,Raw!$E:$E,Month!$A57))))</f>
        <v>341</v>
      </c>
      <c r="CO57" s="58">
        <f>IF($B57="","",IF($C57="Region",SUMIFS(Raw!$H:$H,Raw!$A:$A,$B$4,Raw!$G:$G,Month!CO$5,Raw!#REF!,Month!$A57),IF($C57="Provider",SUMIFS(Raw!$H:$H,Raw!$A:$A,$B$4,Raw!$G:$G,Month!CO$5,Raw!$C:$C,Month!$A57),SUMIFS(Raw!$H:$H,Raw!$A:$A,$B$4,Raw!$G:$G,Month!CO$5,Raw!$E:$E,Month!$A57))))</f>
        <v>137</v>
      </c>
      <c r="CP57" s="58">
        <f>IF($B57="","",IF($C57="Region",SUMIFS(Raw!$H:$H,Raw!$A:$A,$B$4,Raw!$G:$G,Month!CP$5,Raw!#REF!,Month!$A57),IF($C57="Provider",SUMIFS(Raw!$H:$H,Raw!$A:$A,$B$4,Raw!$G:$G,Month!CP$5,Raw!$C:$C,Month!$A57),SUMIFS(Raw!$H:$H,Raw!$A:$A,$B$4,Raw!$G:$G,Month!CP$5,Raw!$E:$E,Month!$A57))))</f>
        <v>136</v>
      </c>
      <c r="CQ57" s="58">
        <f>IF($B57="","",IF($C57="Region",SUMIFS(Raw!$H:$H,Raw!$A:$A,$B$4,Raw!$G:$G,Month!CQ$5,Raw!#REF!,Month!$A57),IF($C57="Provider",SUMIFS(Raw!$H:$H,Raw!$A:$A,$B$4,Raw!$G:$G,Month!CQ$5,Raw!$C:$C,Month!$A57),SUMIFS(Raw!$H:$H,Raw!$A:$A,$B$4,Raw!$G:$G,Month!CQ$5,Raw!$E:$E,Month!$A57))))</f>
        <v>25</v>
      </c>
      <c r="CR57" s="58">
        <f>IF($B57="","",IF($C57="Region",SUMIFS(Raw!$H:$H,Raw!$A:$A,$B$4,Raw!$G:$G,Month!CR$5,Raw!#REF!,Month!$A57),IF($C57="Provider",SUMIFS(Raw!$H:$H,Raw!$A:$A,$B$4,Raw!$G:$G,Month!CR$5,Raw!$C:$C,Month!$A57),SUMIFS(Raw!$H:$H,Raw!$A:$A,$B$4,Raw!$G:$G,Month!CR$5,Raw!$E:$E,Month!$A57))))</f>
        <v>22</v>
      </c>
      <c r="CS57" s="58">
        <f>IF($B57="","",IF($C57="Region",SUMIFS(Raw!$H:$H,Raw!$A:$A,$B$4,Raw!$G:$G,Month!CS$5,Raw!#REF!,Month!$A57),IF($C57="Provider",SUMIFS(Raw!$H:$H,Raw!$A:$A,$B$4,Raw!$G:$G,Month!CS$5,Raw!$C:$C,Month!$A57),SUMIFS(Raw!$H:$H,Raw!$A:$A,$B$4,Raw!$G:$G,Month!CS$5,Raw!$E:$E,Month!$A57))))</f>
        <v>220</v>
      </c>
      <c r="CT57" s="58">
        <f>IF($B57="","",IF($C57="Region",SUMIFS(Raw!$H:$H,Raw!$A:$A,$B$4,Raw!$G:$G,Month!CT$5,Raw!#REF!,Month!$A57),IF($C57="Provider",SUMIFS(Raw!$H:$H,Raw!$A:$A,$B$4,Raw!$G:$G,Month!CT$5,Raw!$C:$C,Month!$A57),SUMIFS(Raw!$H:$H,Raw!$A:$A,$B$4,Raw!$G:$G,Month!CT$5,Raw!$E:$E,Month!$A57))))</f>
        <v>199</v>
      </c>
      <c r="CU57" s="58">
        <f>IF($B57="","",IF($C57="Region",SUMIFS(Raw!$H:$H,Raw!$A:$A,$B$4,Raw!$G:$G,Month!CU$5,Raw!#REF!,Month!$A57),IF($C57="Provider",SUMIFS(Raw!$H:$H,Raw!$A:$A,$B$4,Raw!$G:$G,Month!CU$5,Raw!$C:$C,Month!$A57),SUMIFS(Raw!$H:$H,Raw!$A:$A,$B$4,Raw!$G:$G,Month!CU$5,Raw!$E:$E,Month!$A57))))</f>
        <v>999</v>
      </c>
      <c r="CV57" s="58">
        <f>IF($B57="","",IF($C57="Region",SUMIFS(Raw!$H:$H,Raw!$A:$A,$B$4,Raw!$G:$G,Month!CV$5,Raw!#REF!,Month!$A57),IF($C57="Provider",SUMIFS(Raw!$H:$H,Raw!$A:$A,$B$4,Raw!$G:$G,Month!CV$5,Raw!$C:$C,Month!$A57),SUMIFS(Raw!$H:$H,Raw!$A:$A,$B$4,Raw!$G:$G,Month!CV$5,Raw!$E:$E,Month!$A57))))</f>
        <v>903</v>
      </c>
      <c r="CW57" s="58">
        <f>IF($B57="","",IF($C57="Region",SUMIFS(Raw!$H:$H,Raw!$A:$A,$B$4,Raw!$G:$G,Month!CW$5,Raw!#REF!,Month!$A57),IF($C57="Provider",SUMIFS(Raw!$H:$H,Raw!$A:$A,$B$4,Raw!$G:$G,Month!CW$5,Raw!$C:$C,Month!$A57),SUMIFS(Raw!$H:$H,Raw!$A:$A,$B$4,Raw!$G:$G,Month!CW$5,Raw!$E:$E,Month!$A57))))</f>
        <v>226</v>
      </c>
      <c r="CX57" s="58">
        <f>IF($B57="","",IF($C57="Region",SUMIFS(Raw!$H:$H,Raw!$A:$A,$B$4,Raw!$G:$G,Month!CX$5,Raw!#REF!,Month!$A57),IF($C57="Provider",SUMIFS(Raw!$H:$H,Raw!$A:$A,$B$4,Raw!$G:$G,Month!CX$5,Raw!$C:$C,Month!$A57),SUMIFS(Raw!$H:$H,Raw!$A:$A,$B$4,Raw!$G:$G,Month!CX$5,Raw!$E:$E,Month!$A57))))</f>
        <v>223</v>
      </c>
      <c r="CY57" s="58">
        <f>IF($B57="","",IF($C57="Region",SUMIFS(Raw!$H:$H,Raw!$A:$A,$B$4,Raw!$G:$G,Month!CY$5,Raw!#REF!,Month!$A57),IF($C57="Provider",SUMIFS(Raw!$H:$H,Raw!$A:$A,$B$4,Raw!$G:$G,Month!CY$5,Raw!$C:$C,Month!$A57),SUMIFS(Raw!$H:$H,Raw!$A:$A,$B$4,Raw!$G:$G,Month!CY$5,Raw!$E:$E,Month!$A57))))</f>
        <v>19</v>
      </c>
      <c r="CZ57" s="58">
        <f>IF($B57="","",IF($C57="Region",SUMIFS(Raw!$H:$H,Raw!$A:$A,$B$4,Raw!$G:$G,Month!CZ$5,Raw!#REF!,Month!$A57),IF($C57="Provider",SUMIFS(Raw!$H:$H,Raw!$A:$A,$B$4,Raw!$G:$G,Month!CZ$5,Raw!$C:$C,Month!$A57),SUMIFS(Raw!$H:$H,Raw!$A:$A,$B$4,Raw!$G:$G,Month!CZ$5,Raw!$E:$E,Month!$A57))))</f>
        <v>9</v>
      </c>
      <c r="DA57" s="58">
        <f>IF($B57="","",IF($C57="Region",SUMIFS(Raw!$H:$H,Raw!$A:$A,$B$4,Raw!$G:$G,Month!DA$5,Raw!#REF!,Month!$A57),IF($C57="Provider",SUMIFS(Raw!$H:$H,Raw!$A:$A,$B$4,Raw!$G:$G,Month!DA$5,Raw!$C:$C,Month!$A57),SUMIFS(Raw!$H:$H,Raw!$A:$A,$B$4,Raw!$G:$G,Month!DA$5,Raw!$E:$E,Month!$A57))))</f>
        <v>46</v>
      </c>
      <c r="DB57" s="58">
        <f>IF($B57="","",IF($C57="Region",SUMIFS(Raw!$H:$H,Raw!$A:$A,$B$4,Raw!$G:$G,Month!DB$5,Raw!#REF!,Month!$A57),IF($C57="Provider",SUMIFS(Raw!$H:$H,Raw!$A:$A,$B$4,Raw!$G:$G,Month!DB$5,Raw!$C:$C,Month!$A57),SUMIFS(Raw!$H:$H,Raw!$A:$A,$B$4,Raw!$G:$G,Month!DB$5,Raw!$E:$E,Month!$A57))))</f>
        <v>46</v>
      </c>
      <c r="DC57" s="58">
        <f>IF($B57="","",IF($C57="Region",SUMIFS(Raw!$H:$H,Raw!$A:$A,$B$4,Raw!$G:$G,Month!DC$5,Raw!#REF!,Month!$A57),IF($C57="Provider",SUMIFS(Raw!$H:$H,Raw!$A:$A,$B$4,Raw!$G:$G,Month!DC$5,Raw!$C:$C,Month!$A57),SUMIFS(Raw!$H:$H,Raw!$A:$A,$B$4,Raw!$G:$G,Month!DC$5,Raw!$E:$E,Month!$A57))))</f>
        <v>11</v>
      </c>
      <c r="DD57" s="58">
        <f>IF($B57="","",IF($C57="Region",SUMIFS(Raw!$H:$H,Raw!$A:$A,$B$4,Raw!$G:$G,Month!DD$5,Raw!#REF!,Month!$A57),IF($C57="Provider",SUMIFS(Raw!$H:$H,Raw!$A:$A,$B$4,Raw!$G:$G,Month!DD$5,Raw!$C:$C,Month!$A57),SUMIFS(Raw!$H:$H,Raw!$A:$A,$B$4,Raw!$G:$G,Month!DD$5,Raw!$E:$E,Month!$A57))))</f>
        <v>3</v>
      </c>
      <c r="DE57" s="58">
        <f>IF($B57="","",IF($C57="Region",SUMIFS(Raw!$H:$H,Raw!$A:$A,$B$4,Raw!$G:$G,Month!DE$5,Raw!#REF!,Month!$A57),IF($C57="Provider",SUMIFS(Raw!$H:$H,Raw!$A:$A,$B$4,Raw!$G:$G,Month!DE$5,Raw!$C:$C,Month!$A57),SUMIFS(Raw!$H:$H,Raw!$A:$A,$B$4,Raw!$G:$G,Month!DE$5,Raw!$E:$E,Month!$A57))))</f>
        <v>17</v>
      </c>
      <c r="DF57" s="58">
        <f>IF($B57="","",IF($C57="Region",SUMIFS(Raw!$H:$H,Raw!$A:$A,$B$4,Raw!$G:$G,Month!DF$5,Raw!#REF!,Month!$A57),IF($C57="Provider",SUMIFS(Raw!$H:$H,Raw!$A:$A,$B$4,Raw!$G:$G,Month!DF$5,Raw!$C:$C,Month!$A57),SUMIFS(Raw!$H:$H,Raw!$A:$A,$B$4,Raw!$G:$G,Month!DF$5,Raw!$E:$E,Month!$A57))))</f>
        <v>5</v>
      </c>
      <c r="DG57" s="58">
        <f>IF($B57="","",IF($C57="Region",SUMIFS(Raw!$H:$H,Raw!$A:$A,$B$4,Raw!$G:$G,Month!DG$5,Raw!#REF!,Month!$A57),IF($C57="Provider",SUMIFS(Raw!$H:$H,Raw!$A:$A,$B$4,Raw!$G:$G,Month!DG$5,Raw!$C:$C,Month!$A57),SUMIFS(Raw!$H:$H,Raw!$A:$A,$B$4,Raw!$G:$G,Month!DG$5,Raw!$E:$E,Month!$A57))))</f>
        <v>0</v>
      </c>
      <c r="DH57" s="58">
        <f>IF($B57="","",IF($C57="Region",SUMIFS(Raw!$H:$H,Raw!$A:$A,$B$4,Raw!$G:$G,Month!DH$5,Raw!#REF!,Month!$A57),IF($C57="Provider",SUMIFS(Raw!$H:$H,Raw!$A:$A,$B$4,Raw!$G:$G,Month!DH$5,Raw!$C:$C,Month!$A57),SUMIFS(Raw!$H:$H,Raw!$A:$A,$B$4,Raw!$G:$G,Month!DH$5,Raw!$E:$E,Month!$A57))))</f>
        <v>0</v>
      </c>
      <c r="DI57" s="58">
        <f>IF($B57="","",IF($C57="Region",SUMIFS(Raw!$H:$H,Raw!$A:$A,$B$4,Raw!$G:$G,Month!DI$5,Raw!#REF!,Month!$A57),IF($C57="Provider",SUMIFS(Raw!$H:$H,Raw!$A:$A,$B$4,Raw!$G:$G,Month!DI$5,Raw!$C:$C,Month!$A57),SUMIFS(Raw!$H:$H,Raw!$A:$A,$B$4,Raw!$G:$G,Month!DI$5,Raw!$E:$E,Month!$A57))))</f>
        <v>65</v>
      </c>
      <c r="DJ57" s="58">
        <f>IF($B57="","",IF($C57="Region",SUMIFS(Raw!$H:$H,Raw!$A:$A,$B$4,Raw!$G:$G,Month!DJ$5,Raw!#REF!,Month!$A57),IF($C57="Provider",SUMIFS(Raw!$H:$H,Raw!$A:$A,$B$4,Raw!$G:$G,Month!DJ$5,Raw!$C:$C,Month!$A57),SUMIFS(Raw!$H:$H,Raw!$A:$A,$B$4,Raw!$G:$G,Month!DJ$5,Raw!$E:$E,Month!$A57))))</f>
        <v>61</v>
      </c>
      <c r="DK57" s="58">
        <f>IF($B57="","",IF($C57="Region",SUMIFS(Raw!$H:$H,Raw!$A:$A,$B$4,Raw!$G:$G,Month!DK$5,Raw!#REF!,Month!$A57),IF($C57="Provider",SUMIFS(Raw!$H:$H,Raw!$A:$A,$B$4,Raw!$G:$G,Month!DK$5,Raw!$C:$C,Month!$A57),SUMIFS(Raw!$H:$H,Raw!$A:$A,$B$4,Raw!$G:$G,Month!DK$5,Raw!$E:$E,Month!$A57))))</f>
        <v>2</v>
      </c>
      <c r="DL57" s="58">
        <f>IF($B57="","",IF($C57="Region",SUMIFS(Raw!$H:$H,Raw!$A:$A,$B$4,Raw!$G:$G,Month!DL$5,Raw!#REF!,Month!$A57),IF($C57="Provider",SUMIFS(Raw!$H:$H,Raw!$A:$A,$B$4,Raw!$G:$G,Month!DL$5,Raw!$C:$C,Month!$A57),SUMIFS(Raw!$H:$H,Raw!$A:$A,$B$4,Raw!$G:$G,Month!DL$5,Raw!$E:$E,Month!$A57))))</f>
        <v>1</v>
      </c>
      <c r="DM57" s="58">
        <f>IF($B57="","",IF($C57="Region",SUMIFS(Raw!$H:$H,Raw!$A:$A,$B$4,Raw!$G:$G,Month!DM$5,Raw!#REF!,Month!$A57),IF($C57="Provider",SUMIFS(Raw!$H:$H,Raw!$A:$A,$B$4,Raw!$G:$G,Month!DM$5,Raw!$C:$C,Month!$A57),SUMIFS(Raw!$H:$H,Raw!$A:$A,$B$4,Raw!$G:$G,Month!DM$5,Raw!$E:$E,Month!$A57))))</f>
        <v>42</v>
      </c>
      <c r="DN57" s="58">
        <f>IF($B57="","",IF($C57="Region",SUMIFS(Raw!$H:$H,Raw!$A:$A,$B$4,Raw!$G:$G,Month!DN$5,Raw!#REF!,Month!$A57),IF($C57="Provider",SUMIFS(Raw!$H:$H,Raw!$A:$A,$B$4,Raw!$G:$G,Month!DN$5,Raw!$C:$C,Month!$A57),SUMIFS(Raw!$H:$H,Raw!$A:$A,$B$4,Raw!$G:$G,Month!DN$5,Raw!$E:$E,Month!$A57))))</f>
        <v>42</v>
      </c>
    </row>
    <row r="58" spans="1:118" ht="19.899999999999999" customHeight="1" x14ac:dyDescent="0.25">
      <c r="A58" s="5" t="str">
        <f>IF(Refs!A52="","",Refs!A52)</f>
        <v>111AD5</v>
      </c>
      <c r="B58" s="23" t="str">
        <f>IF(Refs!B52="","",Refs!B52)</f>
        <v>North Central London</v>
      </c>
      <c r="C58" s="13" t="str">
        <f>IF(Refs!D52="","",Refs!D52)</f>
        <v>Area</v>
      </c>
      <c r="D58" s="58">
        <f>IF($B58="","",IF($C58="Region",SUMIFS(Raw!$H:$H,Raw!$A:$A,$B$4,Raw!$G:$G,Month!D$5,Raw!#REF!,Month!$A58),IF($C58="Provider",SUMIFS(Raw!$H:$H,Raw!$A:$A,$B$4,Raw!$G:$G,Month!D$5,Raw!$C:$C,Month!$A58),SUMIFS(Raw!$H:$H,Raw!$A:$A,$B$4,Raw!$G:$G,Month!D$5,Raw!$E:$E,Month!$A58))))</f>
        <v>49387</v>
      </c>
      <c r="E58" s="58">
        <f>IF($B58="","",IF($C58="Region",SUMIFS(Raw!$H:$H,Raw!$A:$A,$B$4,Raw!$G:$G,Month!E$5,Raw!#REF!,Month!$A58),IF($C58="Provider",SUMIFS(Raw!$H:$H,Raw!$A:$A,$B$4,Raw!$G:$G,Month!E$5,Raw!$C:$C,Month!$A58),SUMIFS(Raw!$H:$H,Raw!$A:$A,$B$4,Raw!$G:$G,Month!E$5,Raw!$E:$E,Month!$A58))))</f>
        <v>49387</v>
      </c>
      <c r="F58" s="58">
        <f>IF($B58="","",IF($C58="Region",SUMIFS(Raw!$H:$H,Raw!$A:$A,$B$4,Raw!$G:$G,Month!F$5,Raw!#REF!,Month!$A58),IF($C58="Provider",SUMIFS(Raw!$H:$H,Raw!$A:$A,$B$4,Raw!$G:$G,Month!F$5,Raw!$C:$C,Month!$A58),SUMIFS(Raw!$H:$H,Raw!$A:$A,$B$4,Raw!$G:$G,Month!F$5,Raw!$E:$E,Month!$A58))))</f>
        <v>48432</v>
      </c>
      <c r="G58" s="58">
        <f>IF($B58="","",IF($C58="Region",SUMIFS(Raw!$H:$H,Raw!$A:$A,$B$4,Raw!$G:$G,Month!G$5,Raw!#REF!,Month!$A58),IF($C58="Provider",SUMIFS(Raw!$H:$H,Raw!$A:$A,$B$4,Raw!$G:$G,Month!G$5,Raw!$C:$C,Month!$A58),SUMIFS(Raw!$H:$H,Raw!$A:$A,$B$4,Raw!$G:$G,Month!G$5,Raw!$E:$E,Month!$A58))))</f>
        <v>456</v>
      </c>
      <c r="H58" s="58">
        <f>IF($B58="","",IF($C58="Region",SUMIFS(Raw!$H:$H,Raw!$A:$A,$B$4,Raw!$G:$G,Month!H$5,Raw!#REF!,Month!$A58),IF($C58="Provider",SUMIFS(Raw!$H:$H,Raw!$A:$A,$B$4,Raw!$G:$G,Month!H$5,Raw!$C:$C,Month!$A58),SUMIFS(Raw!$H:$H,Raw!$A:$A,$B$4,Raw!$G:$G,Month!H$5,Raw!$E:$E,Month!$A58))))</f>
        <v>796</v>
      </c>
      <c r="I58" s="58">
        <f>IF($B58="","",IF($C58="Region",SUMIFS(Raw!$H:$H,Raw!$A:$A,$B$4,Raw!$G:$G,Month!I$5,Raw!#REF!,Month!$A58),IF($C58="Provider",SUMIFS(Raw!$H:$H,Raw!$A:$A,$B$4,Raw!$G:$G,Month!I$5,Raw!$C:$C,Month!$A58),SUMIFS(Raw!$H:$H,Raw!$A:$A,$B$4,Raw!$G:$G,Month!I$5,Raw!$E:$E,Month!$A58))))</f>
        <v>48</v>
      </c>
      <c r="J58" s="58">
        <f>IF($B58="","",IF($C58="Region",SUMIFS(Raw!$H:$H,Raw!$A:$A,$B$4,Raw!$G:$G,Month!J$5,Raw!#REF!,Month!$A58),IF($C58="Provider",SUMIFS(Raw!$H:$H,Raw!$A:$A,$B$4,Raw!$G:$G,Month!J$5,Raw!$C:$C,Month!$A58),SUMIFS(Raw!$H:$H,Raw!$A:$A,$B$4,Raw!$G:$G,Month!J$5,Raw!$E:$E,Month!$A58))))</f>
        <v>42097</v>
      </c>
      <c r="K58" s="58">
        <f>IF($B58="","",IF($C58="Region",SUMIFS(Raw!$H:$H,Raw!$A:$A,$B$4,Raw!$G:$G,Month!K$5,Raw!#REF!,Month!$A58),IF($C58="Provider",SUMIFS(Raw!$H:$H,Raw!$A:$A,$B$4,Raw!$G:$G,Month!K$5,Raw!$C:$C,Month!$A58),SUMIFS(Raw!$H:$H,Raw!$A:$A,$B$4,Raw!$G:$G,Month!K$5,Raw!$E:$E,Month!$A58))))</f>
        <v>955</v>
      </c>
      <c r="L58" s="58">
        <f>IF($B58="","",IF($C58="Region",SUMIFS(Raw!$H:$H,Raw!$A:$A,$B$4,Raw!$G:$G,Month!L$5,Raw!#REF!,Month!$A58),IF($C58="Provider",SUMIFS(Raw!$H:$H,Raw!$A:$A,$B$4,Raw!$G:$G,Month!L$5,Raw!$C:$C,Month!$A58),SUMIFS(Raw!$H:$H,Raw!$A:$A,$B$4,Raw!$G:$G,Month!L$5,Raw!$E:$E,Month!$A58))))</f>
        <v>329</v>
      </c>
      <c r="M58" s="58">
        <f>IF($B58="","",IF($C58="Region",SUMIFS(Raw!$H:$H,Raw!$A:$A,$B$4,Raw!$G:$G,Month!M$5,Raw!#REF!,Month!$A58),IF($C58="Provider",SUMIFS(Raw!$H:$H,Raw!$A:$A,$B$4,Raw!$G:$G,Month!M$5,Raw!$C:$C,Month!$A58),SUMIFS(Raw!$H:$H,Raw!$A:$A,$B$4,Raw!$G:$G,Month!M$5,Raw!$E:$E,Month!$A58))))</f>
        <v>175</v>
      </c>
      <c r="N58" s="58">
        <f>IF($B58="","",IF($C58="Region",SUMIFS(Raw!$H:$H,Raw!$A:$A,$B$4,Raw!$G:$G,Month!N$5,Raw!#REF!,Month!$A58),IF($C58="Provider",SUMIFS(Raw!$H:$H,Raw!$A:$A,$B$4,Raw!$G:$G,Month!N$5,Raw!$C:$C,Month!$A58),SUMIFS(Raw!$H:$H,Raw!$A:$A,$B$4,Raw!$G:$G,Month!N$5,Raw!$E:$E,Month!$A58))))</f>
        <v>451</v>
      </c>
      <c r="O58" s="58">
        <f>IF($B58="","",IF($C58="Region",SUMIFS(Raw!$H:$H,Raw!$A:$A,$B$4,Raw!$G:$G,Month!O$5,Raw!#REF!,Month!$A58),IF($C58="Provider",SUMIFS(Raw!$H:$H,Raw!$A:$A,$B$4,Raw!$G:$G,Month!O$5,Raw!$C:$C,Month!$A58),SUMIFS(Raw!$H:$H,Raw!$A:$A,$B$4,Raw!$G:$G,Month!O$5,Raw!$E:$E,Month!$A58))))</f>
        <v>1836901</v>
      </c>
      <c r="P58" s="58">
        <f>IF($B58="","",IF($C58="Region",SUMIFS(Raw!$H:$H,Raw!$A:$A,$B$4,Raw!$G:$G,Month!P$5,Raw!#REF!,Month!$A58),IF($C58="Provider",SUMIFS(Raw!$H:$H,Raw!$A:$A,$B$4,Raw!$G:$G,Month!P$5,Raw!$C:$C,Month!$A58),SUMIFS(Raw!$H:$H,Raw!$A:$A,$B$4,Raw!$G:$G,Month!P$5,Raw!$E:$E,Month!$A58))))</f>
        <v>192</v>
      </c>
      <c r="Q58" s="58">
        <f>IF($B58="","",IF($C58="Region",SUMIFS(Raw!$H:$H,Raw!$A:$A,$B$4,Raw!$G:$G,Month!Q$5,Raw!#REF!,Month!$A58),IF($C58="Provider",SUMIFS(Raw!$H:$H,Raw!$A:$A,$B$4,Raw!$G:$G,Month!Q$5,Raw!$C:$C,Month!$A58),SUMIFS(Raw!$H:$H,Raw!$A:$A,$B$4,Raw!$G:$G,Month!Q$5,Raw!$E:$E,Month!$A58))))</f>
        <v>420</v>
      </c>
      <c r="R58" s="58">
        <f>IF($B58="","",IF($C58="Region",SUMIFS(Raw!$H:$H,Raw!$A:$A,$B$4,Raw!$G:$G,Month!R$5,Raw!#REF!,Month!$A58),IF($C58="Provider",SUMIFS(Raw!$H:$H,Raw!$A:$A,$B$4,Raw!$G:$G,Month!R$5,Raw!$C:$C,Month!$A58),SUMIFS(Raw!$H:$H,Raw!$A:$A,$B$4,Raw!$G:$G,Month!R$5,Raw!$E:$E,Month!$A58))))</f>
        <v>94731</v>
      </c>
      <c r="S58" s="58">
        <f>IF($B58="","",IF($C58="Region",SUMIFS(Raw!$H:$H,Raw!$A:$A,$B$4,Raw!$G:$G,Month!S$5,Raw!#REF!,Month!$A58),IF($C58="Provider",SUMIFS(Raw!$H:$H,Raw!$A:$A,$B$4,Raw!$G:$G,Month!S$5,Raw!$C:$C,Month!$A58),SUMIFS(Raw!$H:$H,Raw!$A:$A,$B$4,Raw!$G:$G,Month!S$5,Raw!$E:$E,Month!$A58))))</f>
        <v>11677</v>
      </c>
      <c r="T58" s="58">
        <f>IF($B58="","",IF($C58="Region",SUMIFS(Raw!$H:$H,Raw!$A:$A,$B$4,Raw!$G:$G,Month!T$5,Raw!#REF!,Month!$A58),IF($C58="Provider",SUMIFS(Raw!$H:$H,Raw!$A:$A,$B$4,Raw!$G:$G,Month!T$5,Raw!$C:$C,Month!$A58),SUMIFS(Raw!$H:$H,Raw!$A:$A,$B$4,Raw!$G:$G,Month!T$5,Raw!$E:$E,Month!$A58))))</f>
        <v>45999882</v>
      </c>
      <c r="U58" s="58">
        <f>IF($B58="","",IF($C58="Region",SUMIFS(Raw!$H:$H,Raw!$A:$A,$B$4,Raw!$G:$G,Month!U$5,Raw!#REF!,Month!$A58),IF($C58="Provider",SUMIFS(Raw!$H:$H,Raw!$A:$A,$B$4,Raw!$G:$G,Month!U$5,Raw!$C:$C,Month!$A58),SUMIFS(Raw!$H:$H,Raw!$A:$A,$B$4,Raw!$G:$G,Month!U$5,Raw!$E:$E,Month!$A58))))</f>
        <v>35139</v>
      </c>
      <c r="V58" s="58">
        <f>IF($B58="","",IF($C58="Region",SUMIFS(Raw!$H:$H,Raw!$A:$A,$B$4,Raw!$G:$G,Month!V$5,Raw!#REF!,Month!$A58),IF($C58="Provider",SUMIFS(Raw!$H:$H,Raw!$A:$A,$B$4,Raw!$G:$G,Month!V$5,Raw!$C:$C,Month!$A58),SUMIFS(Raw!$H:$H,Raw!$A:$A,$B$4,Raw!$G:$G,Month!V$5,Raw!$E:$E,Month!$A58))))</f>
        <v>39</v>
      </c>
      <c r="W58" s="58">
        <f>IF($B58="","",IF($C58="Region",SUMIFS(Raw!$H:$H,Raw!$A:$A,$B$4,Raw!$G:$G,Month!W$5,Raw!#REF!,Month!$A58),IF($C58="Provider",SUMIFS(Raw!$H:$H,Raw!$A:$A,$B$4,Raw!$G:$G,Month!W$5,Raw!$C:$C,Month!$A58),SUMIFS(Raw!$H:$H,Raw!$A:$A,$B$4,Raw!$G:$G,Month!W$5,Raw!$E:$E,Month!$A58))))</f>
        <v>20695</v>
      </c>
      <c r="X58" s="58">
        <f>IF($B58="","",IF($C58="Region",SUMIFS(Raw!$H:$H,Raw!$A:$A,$B$4,Raw!$G:$G,Month!X$5,Raw!#REF!,Month!$A58),IF($C58="Provider",SUMIFS(Raw!$H:$H,Raw!$A:$A,$B$4,Raw!$G:$G,Month!X$5,Raw!$C:$C,Month!$A58),SUMIFS(Raw!$H:$H,Raw!$A:$A,$B$4,Raw!$G:$G,Month!X$5,Raw!$E:$E,Month!$A58))))</f>
        <v>6523</v>
      </c>
      <c r="Y58" s="58">
        <f>IF($B58="","",IF($C58="Region",SUMIFS(Raw!$H:$H,Raw!$A:$A,$B$4,Raw!$G:$G,Month!Y$5,Raw!#REF!,Month!$A58),IF($C58="Provider",SUMIFS(Raw!$H:$H,Raw!$A:$A,$B$4,Raw!$G:$G,Month!Y$5,Raw!$C:$C,Month!$A58),SUMIFS(Raw!$H:$H,Raw!$A:$A,$B$4,Raw!$G:$G,Month!Y$5,Raw!$E:$E,Month!$A58))))</f>
        <v>7187</v>
      </c>
      <c r="Z58" s="58">
        <f>IF($B58="","",IF($C58="Region",SUMIFS(Raw!$H:$H,Raw!$A:$A,$B$4,Raw!$G:$G,Month!Z$5,Raw!#REF!,Month!$A58),IF($C58="Provider",SUMIFS(Raw!$H:$H,Raw!$A:$A,$B$4,Raw!$G:$G,Month!Z$5,Raw!$C:$C,Month!$A58),SUMIFS(Raw!$H:$H,Raw!$A:$A,$B$4,Raw!$G:$G,Month!Z$5,Raw!$E:$E,Month!$A58))))</f>
        <v>695</v>
      </c>
      <c r="AA58" s="58">
        <f>IF($B58="","",IF($C58="Region",SUMIFS(Raw!$H:$H,Raw!$A:$A,$B$4,Raw!$G:$G,Month!AA$5,Raw!#REF!,Month!$A58),IF($C58="Provider",SUMIFS(Raw!$H:$H,Raw!$A:$A,$B$4,Raw!$G:$G,Month!AA$5,Raw!$C:$C,Month!$A58),SUMIFS(Raw!$H:$H,Raw!$A:$A,$B$4,Raw!$G:$G,Month!AA$5,Raw!$E:$E,Month!$A58))))</f>
        <v>14244</v>
      </c>
      <c r="AB58" s="58">
        <f>IF($B58="","",IF($C58="Region",SUMIFS(Raw!$H:$H,Raw!$A:$A,$B$4,Raw!$G:$G,Month!AB$5,Raw!#REF!,Month!$A58),IF($C58="Provider",SUMIFS(Raw!$H:$H,Raw!$A:$A,$B$4,Raw!$G:$G,Month!AB$5,Raw!$C:$C,Month!$A58),SUMIFS(Raw!$H:$H,Raw!$A:$A,$B$4,Raw!$G:$G,Month!AB$5,Raw!$E:$E,Month!$A58))))</f>
        <v>6517</v>
      </c>
      <c r="AC58" s="58">
        <f>IF($B58="","",IF($C58="Region",SUMIFS(Raw!$H:$H,Raw!$A:$A,$B$4,Raw!$G:$G,Month!AC$5,Raw!#REF!,Month!$A58),IF($C58="Provider",SUMIFS(Raw!$H:$H,Raw!$A:$A,$B$4,Raw!$G:$G,Month!AC$5,Raw!$C:$C,Month!$A58),SUMIFS(Raw!$H:$H,Raw!$A:$A,$B$4,Raw!$G:$G,Month!AC$5,Raw!$E:$E,Month!$A58))))</f>
        <v>477</v>
      </c>
      <c r="AD58" s="58">
        <f>IF($B58="","",IF($C58="Region",SUMIFS(Raw!$H:$H,Raw!$A:$A,$B$4,Raw!$G:$G,Month!AD$5,Raw!#REF!,Month!$A58),IF($C58="Provider",SUMIFS(Raw!$H:$H,Raw!$A:$A,$B$4,Raw!$G:$G,Month!AD$5,Raw!$C:$C,Month!$A58),SUMIFS(Raw!$H:$H,Raw!$A:$A,$B$4,Raw!$G:$G,Month!AD$5,Raw!$E:$E,Month!$A58))))</f>
        <v>0</v>
      </c>
      <c r="AE58" s="58">
        <f>IF($B58="","",IF($C58="Region",SUMIFS(Raw!$H:$H,Raw!$A:$A,$B$4,Raw!$G:$G,Month!AE$5,Raw!#REF!,Month!$A58),IF($C58="Provider",SUMIFS(Raw!$H:$H,Raw!$A:$A,$B$4,Raw!$G:$G,Month!AE$5,Raw!$C:$C,Month!$A58),SUMIFS(Raw!$H:$H,Raw!$A:$A,$B$4,Raw!$G:$G,Month!AE$5,Raw!$E:$E,Month!$A58))))</f>
        <v>5954</v>
      </c>
      <c r="AF58" s="58">
        <f>IF($B58="","",IF($C58="Region",SUMIFS(Raw!$H:$H,Raw!$A:$A,$B$4,Raw!$G:$G,Month!AF$5,Raw!#REF!,Month!$A58),IF($C58="Provider",SUMIFS(Raw!$H:$H,Raw!$A:$A,$B$4,Raw!$G:$G,Month!AF$5,Raw!$C:$C,Month!$A58),SUMIFS(Raw!$H:$H,Raw!$A:$A,$B$4,Raw!$G:$G,Month!AF$5,Raw!$E:$E,Month!$A58))))</f>
        <v>26</v>
      </c>
      <c r="AG58" s="58">
        <f>IF($B58="","",IF($C58="Region",SUMIFS(Raw!$H:$H,Raw!$A:$A,$B$4,Raw!$G:$G,Month!AG$5,Raw!#REF!,Month!$A58),IF($C58="Provider",SUMIFS(Raw!$H:$H,Raw!$A:$A,$B$4,Raw!$G:$G,Month!AG$5,Raw!$C:$C,Month!$A58),SUMIFS(Raw!$H:$H,Raw!$A:$A,$B$4,Raw!$G:$G,Month!AG$5,Raw!$E:$E,Month!$A58))))</f>
        <v>0</v>
      </c>
      <c r="AH58" s="58">
        <f>IF($B58="","",IF($C58="Region",SUMIFS(Raw!$H:$H,Raw!$A:$A,$B$4,Raw!$G:$G,Month!AH$5,Raw!#REF!,Month!$A58),IF($C58="Provider",SUMIFS(Raw!$H:$H,Raw!$A:$A,$B$4,Raw!$G:$G,Month!AH$5,Raw!$C:$C,Month!$A58),SUMIFS(Raw!$H:$H,Raw!$A:$A,$B$4,Raw!$G:$G,Month!AH$5,Raw!$E:$E,Month!$A58))))</f>
        <v>131</v>
      </c>
      <c r="AI58" s="58">
        <f>IF($B58="","",IF($C58="Region",SUMIFS(Raw!$H:$H,Raw!$A:$A,$B$4,Raw!$G:$G,Month!AI$5,Raw!#REF!,Month!$A58),IF($C58="Provider",SUMIFS(Raw!$H:$H,Raw!$A:$A,$B$4,Raw!$G:$G,Month!AI$5,Raw!$C:$C,Month!$A58),SUMIFS(Raw!$H:$H,Raw!$A:$A,$B$4,Raw!$G:$G,Month!AI$5,Raw!$E:$E,Month!$A58))))</f>
        <v>1139</v>
      </c>
      <c r="AJ58" s="58">
        <f>IF($B58="","",IF($C58="Region",SUMIFS(Raw!$H:$H,Raw!$A:$A,$B$4,Raw!$G:$G,Month!AJ$5,Raw!#REF!,Month!$A58),IF($C58="Provider",SUMIFS(Raw!$H:$H,Raw!$A:$A,$B$4,Raw!$G:$G,Month!AJ$5,Raw!$C:$C,Month!$A58),SUMIFS(Raw!$H:$H,Raw!$A:$A,$B$4,Raw!$G:$G,Month!AJ$5,Raw!$E:$E,Month!$A58))))</f>
        <v>6157</v>
      </c>
      <c r="AK58" s="58">
        <f>IF($B58="","",IF($C58="Region",SUMIFS(Raw!$H:$H,Raw!$A:$A,$B$4,Raw!$G:$G,Month!AK$5,Raw!#REF!,Month!$A58),IF($C58="Provider",SUMIFS(Raw!$H:$H,Raw!$A:$A,$B$4,Raw!$G:$G,Month!AK$5,Raw!$C:$C,Month!$A58),SUMIFS(Raw!$H:$H,Raw!$A:$A,$B$4,Raw!$G:$G,Month!AK$5,Raw!$E:$E,Month!$A58))))</f>
        <v>0</v>
      </c>
      <c r="AL58" s="58">
        <f>IF($B58="","",IF($C58="Region",SUMIFS(Raw!$H:$H,Raw!$A:$A,$B$4,Raw!$G:$G,Month!AL$5,Raw!#REF!,Month!$A58),IF($C58="Provider",SUMIFS(Raw!$H:$H,Raw!$A:$A,$B$4,Raw!$G:$G,Month!AL$5,Raw!$C:$C,Month!$A58),SUMIFS(Raw!$H:$H,Raw!$A:$A,$B$4,Raw!$G:$G,Month!AL$5,Raw!$E:$E,Month!$A58))))</f>
        <v>0</v>
      </c>
      <c r="AM58" s="58">
        <f>IF($B58="","",IF($C58="Region",SUMIFS(Raw!$H:$H,Raw!$A:$A,$B$4,Raw!$G:$G,Month!AM$5,Raw!#REF!,Month!$A58),IF($C58="Provider",SUMIFS(Raw!$H:$H,Raw!$A:$A,$B$4,Raw!$G:$G,Month!AM$5,Raw!$C:$C,Month!$A58),SUMIFS(Raw!$H:$H,Raw!$A:$A,$B$4,Raw!$G:$G,Month!AM$5,Raw!$E:$E,Month!$A58))))</f>
        <v>0</v>
      </c>
      <c r="AN58" s="58">
        <f>IF($B58="","",IF($C58="Region",SUMIFS(Raw!$H:$H,Raw!$A:$A,$B$4,Raw!$G:$G,Month!AN$5,Raw!#REF!,Month!$A58),IF($C58="Provider",SUMIFS(Raw!$H:$H,Raw!$A:$A,$B$4,Raw!$G:$G,Month!AN$5,Raw!$C:$C,Month!$A58),SUMIFS(Raw!$H:$H,Raw!$A:$A,$B$4,Raw!$G:$G,Month!AN$5,Raw!$E:$E,Month!$A58))))</f>
        <v>0</v>
      </c>
      <c r="AO58" s="58">
        <f>IF($B58="","",IF($C58="Region",SUMIFS(Raw!$H:$H,Raw!$A:$A,$B$4,Raw!$G:$G,Month!AO$5,Raw!#REF!,Month!$A58),IF($C58="Provider",SUMIFS(Raw!$H:$H,Raw!$A:$A,$B$4,Raw!$G:$G,Month!AO$5,Raw!$C:$C,Month!$A58),SUMIFS(Raw!$H:$H,Raw!$A:$A,$B$4,Raw!$G:$G,Month!AO$5,Raw!$E:$E,Month!$A58))))</f>
        <v>0</v>
      </c>
      <c r="AP58" s="58">
        <f>IF($B58="","",IF($C58="Region",SUMIFS(Raw!$H:$H,Raw!$A:$A,$B$4,Raw!$G:$G,Month!AP$5,Raw!#REF!,Month!$A58),IF($C58="Provider",SUMIFS(Raw!$H:$H,Raw!$A:$A,$B$4,Raw!$G:$G,Month!AP$5,Raw!$C:$C,Month!$A58),SUMIFS(Raw!$H:$H,Raw!$A:$A,$B$4,Raw!$G:$G,Month!AP$5,Raw!$E:$E,Month!$A58))))</f>
        <v>0</v>
      </c>
      <c r="AQ58" s="58">
        <f>IF($B58="","",IF($C58="Region",SUMIFS(Raw!$H:$H,Raw!$A:$A,$B$4,Raw!$G:$G,Month!AQ$5,Raw!#REF!,Month!$A58),IF($C58="Provider",SUMIFS(Raw!$H:$H,Raw!$A:$A,$B$4,Raw!$G:$G,Month!AQ$5,Raw!$C:$C,Month!$A58),SUMIFS(Raw!$H:$H,Raw!$A:$A,$B$4,Raw!$G:$G,Month!AQ$5,Raw!$E:$E,Month!$A58))))</f>
        <v>0</v>
      </c>
      <c r="AR58" s="58">
        <f>IF($B58="","",IF($C58="Region",SUMIFS(Raw!$H:$H,Raw!$A:$A,$B$4,Raw!$G:$G,Month!AR$5,Raw!#REF!,Month!$A58),IF($C58="Provider",SUMIFS(Raw!$H:$H,Raw!$A:$A,$B$4,Raw!$G:$G,Month!AR$5,Raw!$C:$C,Month!$A58),SUMIFS(Raw!$H:$H,Raw!$A:$A,$B$4,Raw!$G:$G,Month!AR$5,Raw!$E:$E,Month!$A58))))</f>
        <v>0</v>
      </c>
      <c r="AS58" s="58">
        <f>IF($B58="","",IF($C58="Region",SUMIFS(Raw!$H:$H,Raw!$A:$A,$B$4,Raw!$G:$G,Month!AS$5,Raw!#REF!,Month!$A58),IF($C58="Provider",SUMIFS(Raw!$H:$H,Raw!$A:$A,$B$4,Raw!$G:$G,Month!AS$5,Raw!$C:$C,Month!$A58),SUMIFS(Raw!$H:$H,Raw!$A:$A,$B$4,Raw!$G:$G,Month!AS$5,Raw!$E:$E,Month!$A58))))</f>
        <v>1444</v>
      </c>
      <c r="AT58" s="58">
        <f>IF($B58="","",IF($C58="Region",SUMIFS(Raw!$H:$H,Raw!$A:$A,$B$4,Raw!$G:$G,Month!AT$5,Raw!#REF!,Month!$A58),IF($C58="Provider",SUMIFS(Raw!$H:$H,Raw!$A:$A,$B$4,Raw!$G:$G,Month!AT$5,Raw!$C:$C,Month!$A58),SUMIFS(Raw!$H:$H,Raw!$A:$A,$B$4,Raw!$G:$G,Month!AT$5,Raw!$E:$E,Month!$A58))))</f>
        <v>46637</v>
      </c>
      <c r="AU58" s="58">
        <f>IF($B58="","",IF($C58="Region",SUMIFS(Raw!$H:$H,Raw!$A:$A,$B$4,Raw!$G:$G,Month!AU$5,Raw!#REF!,Month!$A58),IF($C58="Provider",SUMIFS(Raw!$H:$H,Raw!$A:$A,$B$4,Raw!$G:$G,Month!AU$5,Raw!$C:$C,Month!$A58),SUMIFS(Raw!$H:$H,Raw!$A:$A,$B$4,Raw!$G:$G,Month!AU$5,Raw!$E:$E,Month!$A58))))</f>
        <v>4598</v>
      </c>
      <c r="AV58" s="58">
        <f>IF($B58="","",IF($C58="Region",SUMIFS(Raw!$H:$H,Raw!$A:$A,$B$4,Raw!$G:$G,Month!AV$5,Raw!#REF!,Month!$A58),IF($C58="Provider",SUMIFS(Raw!$H:$H,Raw!$A:$A,$B$4,Raw!$G:$G,Month!AV$5,Raw!$C:$C,Month!$A58),SUMIFS(Raw!$H:$H,Raw!$A:$A,$B$4,Raw!$G:$G,Month!AV$5,Raw!$E:$E,Month!$A58))))</f>
        <v>6356</v>
      </c>
      <c r="AW58" s="58">
        <f>IF($B58="","",IF($C58="Region",SUMIFS(Raw!$H:$H,Raw!$A:$A,$B$4,Raw!$G:$G,Month!AW$5,Raw!#REF!,Month!$A58),IF($C58="Provider",SUMIFS(Raw!$H:$H,Raw!$A:$A,$B$4,Raw!$G:$G,Month!AW$5,Raw!$C:$C,Month!$A58),SUMIFS(Raw!$H:$H,Raw!$A:$A,$B$4,Raw!$G:$G,Month!AW$5,Raw!$E:$E,Month!$A58))))</f>
        <v>6343</v>
      </c>
      <c r="AX58" s="58">
        <f>IF($B58="","",IF($C58="Region",SUMIFS(Raw!$H:$H,Raw!$A:$A,$B$4,Raw!$G:$G,Month!AX$5,Raw!#REF!,Month!$A58),IF($C58="Provider",SUMIFS(Raw!$H:$H,Raw!$A:$A,$B$4,Raw!$G:$G,Month!AX$5,Raw!$C:$C,Month!$A58),SUMIFS(Raw!$H:$H,Raw!$A:$A,$B$4,Raw!$G:$G,Month!AX$5,Raw!$E:$E,Month!$A58))))</f>
        <v>0</v>
      </c>
      <c r="AY58" s="58">
        <f>IF($B58="","",IF($C58="Region",SUMIFS(Raw!$H:$H,Raw!$A:$A,$B$4,Raw!$G:$G,Month!AY$5,Raw!#REF!,Month!$A58),IF($C58="Provider",SUMIFS(Raw!$H:$H,Raw!$A:$A,$B$4,Raw!$G:$G,Month!AY$5,Raw!$C:$C,Month!$A58),SUMIFS(Raw!$H:$H,Raw!$A:$A,$B$4,Raw!$G:$G,Month!AY$5,Raw!$E:$E,Month!$A58))))</f>
        <v>12044</v>
      </c>
      <c r="AZ58" s="58">
        <f>IF($B58="","",IF($C58="Region",SUMIFS(Raw!$H:$H,Raw!$A:$A,$B$4,Raw!$G:$G,Month!AZ$5,Raw!#REF!,Month!$A58),IF($C58="Provider",SUMIFS(Raw!$H:$H,Raw!$A:$A,$B$4,Raw!$G:$G,Month!AZ$5,Raw!$C:$C,Month!$A58),SUMIFS(Raw!$H:$H,Raw!$A:$A,$B$4,Raw!$G:$G,Month!AZ$5,Raw!$E:$E,Month!$A58))))</f>
        <v>1192</v>
      </c>
      <c r="BA58" s="58">
        <f>IF($B58="","",IF($C58="Region",SUMIFS(Raw!$H:$H,Raw!$A:$A,$B$4,Raw!$G:$G,Month!BA$5,Raw!#REF!,Month!$A58),IF($C58="Provider",SUMIFS(Raw!$H:$H,Raw!$A:$A,$B$4,Raw!$G:$G,Month!BA$5,Raw!$C:$C,Month!$A58),SUMIFS(Raw!$H:$H,Raw!$A:$A,$B$4,Raw!$G:$G,Month!BA$5,Raw!$E:$E,Month!$A58))))</f>
        <v>0</v>
      </c>
      <c r="BB58" s="58">
        <f>IF($B58="","",IF($C58="Region",SUMIFS(Raw!$H:$H,Raw!$A:$A,$B$4,Raw!$G:$G,Month!BB$5,Raw!#REF!,Month!$A58),IF($C58="Provider",SUMIFS(Raw!$H:$H,Raw!$A:$A,$B$4,Raw!$G:$G,Month!BB$5,Raw!$C:$C,Month!$A58),SUMIFS(Raw!$H:$H,Raw!$A:$A,$B$4,Raw!$G:$G,Month!BB$5,Raw!$E:$E,Month!$A58))))</f>
        <v>0</v>
      </c>
      <c r="BC58" s="58">
        <f>IF($B58="","",IF($C58="Region",SUMIFS(Raw!$H:$H,Raw!$A:$A,$B$4,Raw!$G:$G,Month!BC$5,Raw!#REF!,Month!$A58),IF($C58="Provider",SUMIFS(Raw!$H:$H,Raw!$A:$A,$B$4,Raw!$G:$G,Month!BC$5,Raw!$C:$C,Month!$A58),SUMIFS(Raw!$H:$H,Raw!$A:$A,$B$4,Raw!$G:$G,Month!BC$5,Raw!$E:$E,Month!$A58))))</f>
        <v>3182</v>
      </c>
      <c r="BD58" s="58">
        <f>IF($B58="","",IF($C58="Region",SUMIFS(Raw!$H:$H,Raw!$A:$A,$B$4,Raw!$G:$G,Month!BD$5,Raw!#REF!,Month!$A58),IF($C58="Provider",SUMIFS(Raw!$H:$H,Raw!$A:$A,$B$4,Raw!$G:$G,Month!BD$5,Raw!$C:$C,Month!$A58),SUMIFS(Raw!$H:$H,Raw!$A:$A,$B$4,Raw!$G:$G,Month!BD$5,Raw!$E:$E,Month!$A58))))</f>
        <v>168</v>
      </c>
      <c r="BE58" s="58">
        <f>IF($B58="","",IF($C58="Region",SUMIFS(Raw!$H:$H,Raw!$A:$A,$B$4,Raw!$G:$G,Month!BE$5,Raw!#REF!,Month!$A58),IF($C58="Provider",SUMIFS(Raw!$H:$H,Raw!$A:$A,$B$4,Raw!$G:$G,Month!BE$5,Raw!$C:$C,Month!$A58),SUMIFS(Raw!$H:$H,Raw!$A:$A,$B$4,Raw!$G:$G,Month!BE$5,Raw!$E:$E,Month!$A58))))</f>
        <v>710</v>
      </c>
      <c r="BF58" s="58">
        <f>IF($B58="","",IF($C58="Region",SUMIFS(Raw!$H:$H,Raw!$A:$A,$B$4,Raw!$G:$G,Month!BF$5,Raw!#REF!,Month!$A58),IF($C58="Provider",SUMIFS(Raw!$H:$H,Raw!$A:$A,$B$4,Raw!$G:$G,Month!BF$5,Raw!$C:$C,Month!$A58),SUMIFS(Raw!$H:$H,Raw!$A:$A,$B$4,Raw!$G:$G,Month!BF$5,Raw!$E:$E,Month!$A58))))</f>
        <v>450</v>
      </c>
      <c r="BG58" s="58">
        <f>IF($B58="","",IF($C58="Region",SUMIFS(Raw!$H:$H,Raw!$A:$A,$B$4,Raw!$G:$G,Month!BG$5,Raw!#REF!,Month!$A58),IF($C58="Provider",SUMIFS(Raw!$H:$H,Raw!$A:$A,$B$4,Raw!$G:$G,Month!BG$5,Raw!$C:$C,Month!$A58),SUMIFS(Raw!$H:$H,Raw!$A:$A,$B$4,Raw!$G:$G,Month!BG$5,Raw!$E:$E,Month!$A58))))</f>
        <v>4565</v>
      </c>
      <c r="BH58" s="58">
        <f>IF($B58="","",IF($C58="Region",SUMIFS(Raw!$H:$H,Raw!$A:$A,$B$4,Raw!$G:$G,Month!BH$5,Raw!#REF!,Month!$A58),IF($C58="Provider",SUMIFS(Raw!$H:$H,Raw!$A:$A,$B$4,Raw!$G:$G,Month!BH$5,Raw!$C:$C,Month!$A58),SUMIFS(Raw!$H:$H,Raw!$A:$A,$B$4,Raw!$G:$G,Month!BH$5,Raw!$E:$E,Month!$A58))))</f>
        <v>4565</v>
      </c>
      <c r="BI58" s="58">
        <f>IF($B58="","",IF($C58="Region",SUMIFS(Raw!$H:$H,Raw!$A:$A,$B$4,Raw!$G:$G,Month!BI$5,Raw!#REF!,Month!$A58),IF($C58="Provider",SUMIFS(Raw!$H:$H,Raw!$A:$A,$B$4,Raw!$G:$G,Month!BI$5,Raw!$C:$C,Month!$A58),SUMIFS(Raw!$H:$H,Raw!$A:$A,$B$4,Raw!$G:$G,Month!BI$5,Raw!$E:$E,Month!$A58))))</f>
        <v>8004</v>
      </c>
      <c r="BJ58" s="58">
        <f>IF($B58="","",IF($C58="Region",SUMIFS(Raw!$H:$H,Raw!$A:$A,$B$4,Raw!$G:$G,Month!BJ$5,Raw!#REF!,Month!$A58),IF($C58="Provider",SUMIFS(Raw!$H:$H,Raw!$A:$A,$B$4,Raw!$G:$G,Month!BJ$5,Raw!$C:$C,Month!$A58),SUMIFS(Raw!$H:$H,Raw!$A:$A,$B$4,Raw!$G:$G,Month!BJ$5,Raw!$E:$E,Month!$A58))))</f>
        <v>3379</v>
      </c>
      <c r="BK58" s="58">
        <f>IF($B58="","",IF($C58="Region",SUMIFS(Raw!$H:$H,Raw!$A:$A,$B$4,Raw!$G:$G,Month!BK$5,Raw!#REF!,Month!$A58),IF($C58="Provider",SUMIFS(Raw!$H:$H,Raw!$A:$A,$B$4,Raw!$G:$G,Month!BK$5,Raw!$C:$C,Month!$A58),SUMIFS(Raw!$H:$H,Raw!$A:$A,$B$4,Raw!$G:$G,Month!BK$5,Raw!$E:$E,Month!$A58))))</f>
        <v>2411</v>
      </c>
      <c r="BL58" s="58">
        <f>IF($B58="","",IF($C58="Region",SUMIFS(Raw!$H:$H,Raw!$A:$A,$B$4,Raw!$G:$G,Month!BL$5,Raw!#REF!,Month!$A58),IF($C58="Provider",SUMIFS(Raw!$H:$H,Raw!$A:$A,$B$4,Raw!$G:$G,Month!BL$5,Raw!$C:$C,Month!$A58),SUMIFS(Raw!$H:$H,Raw!$A:$A,$B$4,Raw!$G:$G,Month!BL$5,Raw!$E:$E,Month!$A58))))</f>
        <v>2054</v>
      </c>
      <c r="BM58" s="58">
        <f>IF($B58="","",IF($C58="Region",SUMIFS(Raw!$H:$H,Raw!$A:$A,$B$4,Raw!$G:$G,Month!BM$5,Raw!#REF!,Month!$A58),IF($C58="Provider",SUMIFS(Raw!$H:$H,Raw!$A:$A,$B$4,Raw!$G:$G,Month!BM$5,Raw!$C:$C,Month!$A58),SUMIFS(Raw!$H:$H,Raw!$A:$A,$B$4,Raw!$G:$G,Month!BM$5,Raw!$E:$E,Month!$A58))))</f>
        <v>223</v>
      </c>
      <c r="BN58" s="58">
        <f>IF($B58="","",IF($C58="Region",SUMIFS(Raw!$H:$H,Raw!$A:$A,$B$4,Raw!$G:$G,Month!BN$5,Raw!#REF!,Month!$A58),IF($C58="Provider",SUMIFS(Raw!$H:$H,Raw!$A:$A,$B$4,Raw!$G:$G,Month!BN$5,Raw!$C:$C,Month!$A58),SUMIFS(Raw!$H:$H,Raw!$A:$A,$B$4,Raw!$G:$G,Month!BN$5,Raw!$E:$E,Month!$A58))))</f>
        <v>0</v>
      </c>
      <c r="BO58" s="58">
        <f>IF($B58="","",IF($C58="Region",SUMIFS(Raw!$H:$H,Raw!$A:$A,$B$4,Raw!$G:$G,Month!BO$5,Raw!#REF!,Month!$A58),IF($C58="Provider",SUMIFS(Raw!$H:$H,Raw!$A:$A,$B$4,Raw!$G:$G,Month!BO$5,Raw!$C:$C,Month!$A58),SUMIFS(Raw!$H:$H,Raw!$A:$A,$B$4,Raw!$G:$G,Month!BO$5,Raw!$E:$E,Month!$A58))))</f>
        <v>669</v>
      </c>
      <c r="BP58" s="58">
        <f>IF($B58="","",IF($C58="Region",SUMIFS(Raw!$H:$H,Raw!$A:$A,$B$4,Raw!$G:$G,Month!BP$5,Raw!#REF!,Month!$A58),IF($C58="Provider",SUMIFS(Raw!$H:$H,Raw!$A:$A,$B$4,Raw!$G:$G,Month!BP$5,Raw!$C:$C,Month!$A58),SUMIFS(Raw!$H:$H,Raw!$A:$A,$B$4,Raw!$G:$G,Month!BP$5,Raw!$E:$E,Month!$A58))))</f>
        <v>2334305</v>
      </c>
      <c r="BQ58" s="58">
        <f>IF($B58="","",IF($C58="Region",SUMIFS(Raw!$H:$H,Raw!$A:$A,$B$4,Raw!$G:$G,Month!BQ$5,Raw!#REF!,Month!$A58),IF($C58="Provider",SUMIFS(Raw!$H:$H,Raw!$A:$A,$B$4,Raw!$G:$G,Month!BQ$5,Raw!$C:$C,Month!$A58),SUMIFS(Raw!$H:$H,Raw!$A:$A,$B$4,Raw!$G:$G,Month!BQ$5,Raw!$E:$E,Month!$A58))))</f>
        <v>3981</v>
      </c>
      <c r="BR58" s="58">
        <f>IF($B58="","",IF($C58="Region",SUMIFS(Raw!$H:$H,Raw!$A:$A,$B$4,Raw!$G:$G,Month!BR$5,Raw!#REF!,Month!$A58),IF($C58="Provider",SUMIFS(Raw!$H:$H,Raw!$A:$A,$B$4,Raw!$G:$G,Month!BR$5,Raw!$C:$C,Month!$A58),SUMIFS(Raw!$H:$H,Raw!$A:$A,$B$4,Raw!$G:$G,Month!BR$5,Raw!$E:$E,Month!$A58))))</f>
        <v>374</v>
      </c>
      <c r="BS58" s="58">
        <f>IF($B58="","",IF($C58="Region",SUMIFS(Raw!$H:$H,Raw!$A:$A,$B$4,Raw!$G:$G,Month!BS$5,Raw!#REF!,Month!$A58),IF($C58="Provider",SUMIFS(Raw!$H:$H,Raw!$A:$A,$B$4,Raw!$G:$G,Month!BS$5,Raw!$C:$C,Month!$A58),SUMIFS(Raw!$H:$H,Raw!$A:$A,$B$4,Raw!$G:$G,Month!BS$5,Raw!$E:$E,Month!$A58))))</f>
        <v>0</v>
      </c>
      <c r="BT58" s="58">
        <f>IF($B58="","",IF($C58="Region",SUMIFS(Raw!$H:$H,Raw!$A:$A,$B$4,Raw!$G:$G,Month!BT$5,Raw!#REF!,Month!$A58),IF($C58="Provider",SUMIFS(Raw!$H:$H,Raw!$A:$A,$B$4,Raw!$G:$G,Month!BT$5,Raw!$C:$C,Month!$A58),SUMIFS(Raw!$H:$H,Raw!$A:$A,$B$4,Raw!$G:$G,Month!BT$5,Raw!$E:$E,Month!$A58))))</f>
        <v>117</v>
      </c>
      <c r="BU58" s="58">
        <f>IF($B58="","",IF($C58="Region",SUMIFS(Raw!$H:$H,Raw!$A:$A,$B$4,Raw!$G:$G,Month!BU$5,Raw!#REF!,Month!$A58),IF($C58="Provider",SUMIFS(Raw!$H:$H,Raw!$A:$A,$B$4,Raw!$G:$G,Month!BU$5,Raw!$C:$C,Month!$A58),SUMIFS(Raw!$H:$H,Raw!$A:$A,$B$4,Raw!$G:$G,Month!BU$5,Raw!$E:$E,Month!$A58))))</f>
        <v>338213</v>
      </c>
      <c r="BV58" s="58">
        <f>IF($B58="","",IF($C58="Region",SUMIFS(Raw!$H:$H,Raw!$A:$A,$B$4,Raw!$G:$G,Month!BV$5,Raw!#REF!,Month!$A58),IF($C58="Provider",SUMIFS(Raw!$H:$H,Raw!$A:$A,$B$4,Raw!$G:$G,Month!BV$5,Raw!$C:$C,Month!$A58),SUMIFS(Raw!$H:$H,Raw!$A:$A,$B$4,Raw!$G:$G,Month!BV$5,Raw!$E:$E,Month!$A58))))</f>
        <v>0</v>
      </c>
      <c r="BW58" s="58">
        <f>IF($B58="","",IF($C58="Region",SUMIFS(Raw!$H:$H,Raw!$A:$A,$B$4,Raw!$G:$G,Month!BW$5,Raw!#REF!,Month!$A58),IF($C58="Provider",SUMIFS(Raw!$H:$H,Raw!$A:$A,$B$4,Raw!$G:$G,Month!BW$5,Raw!$C:$C,Month!$A58),SUMIFS(Raw!$H:$H,Raw!$A:$A,$B$4,Raw!$G:$G,Month!BW$5,Raw!$E:$E,Month!$A58))))</f>
        <v>32913</v>
      </c>
      <c r="BX58" s="58">
        <f>IF($B58="","",IF($C58="Region",SUMIFS(Raw!$H:$H,Raw!$A:$A,$B$4,Raw!$G:$G,Month!BX$5,Raw!#REF!,Month!$A58),IF($C58="Provider",SUMIFS(Raw!$H:$H,Raw!$A:$A,$B$4,Raw!$G:$G,Month!BX$5,Raw!$C:$C,Month!$A58),SUMIFS(Raw!$H:$H,Raw!$A:$A,$B$4,Raw!$G:$G,Month!BX$5,Raw!$E:$E,Month!$A58))))</f>
        <v>12</v>
      </c>
      <c r="BY58" s="58">
        <f>IF($B58="","",IF($C58="Region",SUMIFS(Raw!$H:$H,Raw!$A:$A,$B$4,Raw!$G:$G,Month!BY$5,Raw!#REF!,Month!$A58),IF($C58="Provider",SUMIFS(Raw!$H:$H,Raw!$A:$A,$B$4,Raw!$G:$G,Month!BY$5,Raw!$C:$C,Month!$A58),SUMIFS(Raw!$H:$H,Raw!$A:$A,$B$4,Raw!$G:$G,Month!BY$5,Raw!$E:$E,Month!$A58))))</f>
        <v>12649</v>
      </c>
      <c r="BZ58" s="58">
        <f>IF($B58="","",IF($C58="Region",SUMIFS(Raw!$H:$H,Raw!$A:$A,$B$4,Raw!$G:$G,Month!BZ$5,Raw!#REF!,Month!$A58),IF($C58="Provider",SUMIFS(Raw!$H:$H,Raw!$A:$A,$B$4,Raw!$G:$G,Month!BZ$5,Raw!$C:$C,Month!$A58),SUMIFS(Raw!$H:$H,Raw!$A:$A,$B$4,Raw!$G:$G,Month!BZ$5,Raw!$E:$E,Month!$A58))))</f>
        <v>4981</v>
      </c>
      <c r="CA58" s="58">
        <f>IF($B58="","",IF($C58="Region",SUMIFS(Raw!$H:$H,Raw!$A:$A,$B$4,Raw!$G:$G,Month!CA$5,Raw!#REF!,Month!$A58),IF($C58="Provider",SUMIFS(Raw!$H:$H,Raw!$A:$A,$B$4,Raw!$G:$G,Month!CA$5,Raw!$C:$C,Month!$A58),SUMIFS(Raw!$H:$H,Raw!$A:$A,$B$4,Raw!$G:$G,Month!CA$5,Raw!$E:$E,Month!$A58))))</f>
        <v>1585</v>
      </c>
      <c r="CB58" s="58">
        <f>IF($B58="","",IF($C58="Region",SUMIFS(Raw!$H:$H,Raw!$A:$A,$B$4,Raw!$G:$G,Month!CB$5,Raw!#REF!,Month!$A58),IF($C58="Provider",SUMIFS(Raw!$H:$H,Raw!$A:$A,$B$4,Raw!$G:$G,Month!CB$5,Raw!$C:$C,Month!$A58),SUMIFS(Raw!$H:$H,Raw!$A:$A,$B$4,Raw!$G:$G,Month!CB$5,Raw!$E:$E,Month!$A58))))</f>
        <v>1585</v>
      </c>
      <c r="CC58" s="58">
        <f>IF($B58="","",IF($C58="Region",SUMIFS(Raw!$H:$H,Raw!$A:$A,$B$4,Raw!$G:$G,Month!CC$5,Raw!#REF!,Month!$A58),IF($C58="Provider",SUMIFS(Raw!$H:$H,Raw!$A:$A,$B$4,Raw!$G:$G,Month!CC$5,Raw!$C:$C,Month!$A58),SUMIFS(Raw!$H:$H,Raw!$A:$A,$B$4,Raw!$G:$G,Month!CC$5,Raw!$E:$E,Month!$A58))))</f>
        <v>5708</v>
      </c>
      <c r="CD58" s="58">
        <f>IF($B58="","",IF($C58="Region",SUMIFS(Raw!$H:$H,Raw!$A:$A,$B$4,Raw!$G:$G,Month!CD$5,Raw!#REF!,Month!$A58),IF($C58="Provider",SUMIFS(Raw!$H:$H,Raw!$A:$A,$B$4,Raw!$G:$G,Month!CD$5,Raw!$C:$C,Month!$A58),SUMIFS(Raw!$H:$H,Raw!$A:$A,$B$4,Raw!$G:$G,Month!CD$5,Raw!$E:$E,Month!$A58))))</f>
        <v>2458</v>
      </c>
      <c r="CE58" s="58">
        <f>IF($B58="","",IF($C58="Region",SUMIFS(Raw!$H:$H,Raw!$A:$A,$B$4,Raw!$G:$G,Month!CE$5,Raw!#REF!,Month!$A58),IF($C58="Provider",SUMIFS(Raw!$H:$H,Raw!$A:$A,$B$4,Raw!$G:$G,Month!CE$5,Raw!$C:$C,Month!$A58),SUMIFS(Raw!$H:$H,Raw!$A:$A,$B$4,Raw!$G:$G,Month!CE$5,Raw!$E:$E,Month!$A58))))</f>
        <v>1803</v>
      </c>
      <c r="CF58" s="58">
        <f>IF($B58="","",IF($C58="Region",SUMIFS(Raw!$H:$H,Raw!$A:$A,$B$4,Raw!$G:$G,Month!CF$5,Raw!#REF!,Month!$A58),IF($C58="Provider",SUMIFS(Raw!$H:$H,Raw!$A:$A,$B$4,Raw!$G:$G,Month!CF$5,Raw!$C:$C,Month!$A58),SUMIFS(Raw!$H:$H,Raw!$A:$A,$B$4,Raw!$G:$G,Month!CF$5,Raw!$E:$E,Month!$A58))))</f>
        <v>938</v>
      </c>
      <c r="CG58" s="58">
        <f>IF($B58="","",IF($C58="Region",SUMIFS(Raw!$H:$H,Raw!$A:$A,$B$4,Raw!$G:$G,Month!CG$5,Raw!#REF!,Month!$A58),IF($C58="Provider",SUMIFS(Raw!$H:$H,Raw!$A:$A,$B$4,Raw!$G:$G,Month!CG$5,Raw!$C:$C,Month!$A58),SUMIFS(Raw!$H:$H,Raw!$A:$A,$B$4,Raw!$G:$G,Month!CG$5,Raw!$E:$E,Month!$A58))))</f>
        <v>0</v>
      </c>
      <c r="CH58" s="58">
        <f>IF($B58="","",IF($C58="Region",SUMIFS(Raw!$H:$H,Raw!$A:$A,$B$4,Raw!$G:$G,Month!CH$5,Raw!#REF!,Month!$A58),IF($C58="Provider",SUMIFS(Raw!$H:$H,Raw!$A:$A,$B$4,Raw!$G:$G,Month!CH$5,Raw!$C:$C,Month!$A58),SUMIFS(Raw!$H:$H,Raw!$A:$A,$B$4,Raw!$G:$G,Month!CH$5,Raw!$E:$E,Month!$A58))))</f>
        <v>0</v>
      </c>
      <c r="CI58" s="58">
        <f>IF($B58="","",IF($C58="Region",SUMIFS(Raw!$H:$H,Raw!$A:$A,$B$4,Raw!$G:$G,Month!CI$5,Raw!#REF!,Month!$A58),IF($C58="Provider",SUMIFS(Raw!$H:$H,Raw!$A:$A,$B$4,Raw!$G:$G,Month!CI$5,Raw!$C:$C,Month!$A58),SUMIFS(Raw!$H:$H,Raw!$A:$A,$B$4,Raw!$G:$G,Month!CI$5,Raw!$E:$E,Month!$A58))))</f>
        <v>0</v>
      </c>
      <c r="CJ58" s="58">
        <f>IF($B58="","",IF($C58="Region",SUMIFS(Raw!$H:$H,Raw!$A:$A,$B$4,Raw!$G:$G,Month!CJ$5,Raw!#REF!,Month!$A58),IF($C58="Provider",SUMIFS(Raw!$H:$H,Raw!$A:$A,$B$4,Raw!$G:$G,Month!CJ$5,Raw!$C:$C,Month!$A58),SUMIFS(Raw!$H:$H,Raw!$A:$A,$B$4,Raw!$G:$G,Month!CJ$5,Raw!$E:$E,Month!$A58))))</f>
        <v>0</v>
      </c>
      <c r="CK58" s="58">
        <f>IF($B58="","",IF($C58="Region",SUMIFS(Raw!$H:$H,Raw!$A:$A,$B$4,Raw!$G:$G,Month!CK$5,Raw!#REF!,Month!$A58),IF($C58="Provider",SUMIFS(Raw!$H:$H,Raw!$A:$A,$B$4,Raw!$G:$G,Month!CK$5,Raw!$C:$C,Month!$A58),SUMIFS(Raw!$H:$H,Raw!$A:$A,$B$4,Raw!$G:$G,Month!CK$5,Raw!$E:$E,Month!$A58))))</f>
        <v>0</v>
      </c>
      <c r="CL58" s="58">
        <f>IF($B58="","",IF($C58="Region",SUMIFS(Raw!$H:$H,Raw!$A:$A,$B$4,Raw!$G:$G,Month!CL$5,Raw!#REF!,Month!$A58),IF($C58="Provider",SUMIFS(Raw!$H:$H,Raw!$A:$A,$B$4,Raw!$G:$G,Month!CL$5,Raw!$C:$C,Month!$A58),SUMIFS(Raw!$H:$H,Raw!$A:$A,$B$4,Raw!$G:$G,Month!CL$5,Raw!$E:$E,Month!$A58))))</f>
        <v>0</v>
      </c>
      <c r="CM58" s="58">
        <f>IF($B58="","",IF($C58="Region",SUMIFS(Raw!$H:$H,Raw!$A:$A,$B$4,Raw!$G:$G,Month!CM$5,Raw!#REF!,Month!$A58),IF($C58="Provider",SUMIFS(Raw!$H:$H,Raw!$A:$A,$B$4,Raw!$G:$G,Month!CM$5,Raw!$C:$C,Month!$A58),SUMIFS(Raw!$H:$H,Raw!$A:$A,$B$4,Raw!$G:$G,Month!CM$5,Raw!$E:$E,Month!$A58))))</f>
        <v>0</v>
      </c>
      <c r="CN58" s="58">
        <f>IF($B58="","",IF($C58="Region",SUMIFS(Raw!$H:$H,Raw!$A:$A,$B$4,Raw!$G:$G,Month!CN$5,Raw!#REF!,Month!$A58),IF($C58="Provider",SUMIFS(Raw!$H:$H,Raw!$A:$A,$B$4,Raw!$G:$G,Month!CN$5,Raw!$C:$C,Month!$A58),SUMIFS(Raw!$H:$H,Raw!$A:$A,$B$4,Raw!$G:$G,Month!CN$5,Raw!$E:$E,Month!$A58))))</f>
        <v>506</v>
      </c>
      <c r="CO58" s="58">
        <f>IF($B58="","",IF($C58="Region",SUMIFS(Raw!$H:$H,Raw!$A:$A,$B$4,Raw!$G:$G,Month!CO$5,Raw!#REF!,Month!$A58),IF($C58="Provider",SUMIFS(Raw!$H:$H,Raw!$A:$A,$B$4,Raw!$G:$G,Month!CO$5,Raw!$C:$C,Month!$A58),SUMIFS(Raw!$H:$H,Raw!$A:$A,$B$4,Raw!$G:$G,Month!CO$5,Raw!$E:$E,Month!$A58))))</f>
        <v>695</v>
      </c>
      <c r="CP58" s="58">
        <f>IF($B58="","",IF($C58="Region",SUMIFS(Raw!$H:$H,Raw!$A:$A,$B$4,Raw!$G:$G,Month!CP$5,Raw!#REF!,Month!$A58),IF($C58="Provider",SUMIFS(Raw!$H:$H,Raw!$A:$A,$B$4,Raw!$G:$G,Month!CP$5,Raw!$C:$C,Month!$A58),SUMIFS(Raw!$H:$H,Raw!$A:$A,$B$4,Raw!$G:$G,Month!CP$5,Raw!$E:$E,Month!$A58))))</f>
        <v>505</v>
      </c>
      <c r="CQ58" s="58">
        <f>IF($B58="","",IF($C58="Region",SUMIFS(Raw!$H:$H,Raw!$A:$A,$B$4,Raw!$G:$G,Month!CQ$5,Raw!#REF!,Month!$A58),IF($C58="Provider",SUMIFS(Raw!$H:$H,Raw!$A:$A,$B$4,Raw!$G:$G,Month!CQ$5,Raw!$C:$C,Month!$A58),SUMIFS(Raw!$H:$H,Raw!$A:$A,$B$4,Raw!$G:$G,Month!CQ$5,Raw!$E:$E,Month!$A58))))</f>
        <v>0</v>
      </c>
      <c r="CR58" s="58">
        <f>IF($B58="","",IF($C58="Region",SUMIFS(Raw!$H:$H,Raw!$A:$A,$B$4,Raw!$G:$G,Month!CR$5,Raw!#REF!,Month!$A58),IF($C58="Provider",SUMIFS(Raw!$H:$H,Raw!$A:$A,$B$4,Raw!$G:$G,Month!CR$5,Raw!$C:$C,Month!$A58),SUMIFS(Raw!$H:$H,Raw!$A:$A,$B$4,Raw!$G:$G,Month!CR$5,Raw!$E:$E,Month!$A58))))</f>
        <v>0</v>
      </c>
      <c r="CS58" s="58">
        <f>IF($B58="","",IF($C58="Region",SUMIFS(Raw!$H:$H,Raw!$A:$A,$B$4,Raw!$G:$G,Month!CS$5,Raw!#REF!,Month!$A58),IF($C58="Provider",SUMIFS(Raw!$H:$H,Raw!$A:$A,$B$4,Raw!$G:$G,Month!CS$5,Raw!$C:$C,Month!$A58),SUMIFS(Raw!$H:$H,Raw!$A:$A,$B$4,Raw!$G:$G,Month!CS$5,Raw!$E:$E,Month!$A58))))</f>
        <v>278</v>
      </c>
      <c r="CT58" s="58">
        <f>IF($B58="","",IF($C58="Region",SUMIFS(Raw!$H:$H,Raw!$A:$A,$B$4,Raw!$G:$G,Month!CT$5,Raw!#REF!,Month!$A58),IF($C58="Provider",SUMIFS(Raw!$H:$H,Raw!$A:$A,$B$4,Raw!$G:$G,Month!CT$5,Raw!$C:$C,Month!$A58),SUMIFS(Raw!$H:$H,Raw!$A:$A,$B$4,Raw!$G:$G,Month!CT$5,Raw!$E:$E,Month!$A58))))</f>
        <v>277</v>
      </c>
      <c r="CU58" s="58">
        <f>IF($B58="","",IF($C58="Region",SUMIFS(Raw!$H:$H,Raw!$A:$A,$B$4,Raw!$G:$G,Month!CU$5,Raw!#REF!,Month!$A58),IF($C58="Provider",SUMIFS(Raw!$H:$H,Raw!$A:$A,$B$4,Raw!$G:$G,Month!CU$5,Raw!$C:$C,Month!$A58),SUMIFS(Raw!$H:$H,Raw!$A:$A,$B$4,Raw!$G:$G,Month!CU$5,Raw!$E:$E,Month!$A58))))</f>
        <v>712</v>
      </c>
      <c r="CV58" s="58">
        <f>IF($B58="","",IF($C58="Region",SUMIFS(Raw!$H:$H,Raw!$A:$A,$B$4,Raw!$G:$G,Month!CV$5,Raw!#REF!,Month!$A58),IF($C58="Provider",SUMIFS(Raw!$H:$H,Raw!$A:$A,$B$4,Raw!$G:$G,Month!CV$5,Raw!$C:$C,Month!$A58),SUMIFS(Raw!$H:$H,Raw!$A:$A,$B$4,Raw!$G:$G,Month!CV$5,Raw!$E:$E,Month!$A58))))</f>
        <v>710</v>
      </c>
      <c r="CW58" s="58">
        <f>IF($B58="","",IF($C58="Region",SUMIFS(Raw!$H:$H,Raw!$A:$A,$B$4,Raw!$G:$G,Month!CW$5,Raw!#REF!,Month!$A58),IF($C58="Provider",SUMIFS(Raw!$H:$H,Raw!$A:$A,$B$4,Raw!$G:$G,Month!CW$5,Raw!$C:$C,Month!$A58),SUMIFS(Raw!$H:$H,Raw!$A:$A,$B$4,Raw!$G:$G,Month!CW$5,Raw!$E:$E,Month!$A58))))</f>
        <v>1226</v>
      </c>
      <c r="CX58" s="58">
        <f>IF($B58="","",IF($C58="Region",SUMIFS(Raw!$H:$H,Raw!$A:$A,$B$4,Raw!$G:$G,Month!CX$5,Raw!#REF!,Month!$A58),IF($C58="Provider",SUMIFS(Raw!$H:$H,Raw!$A:$A,$B$4,Raw!$G:$G,Month!CX$5,Raw!$C:$C,Month!$A58),SUMIFS(Raw!$H:$H,Raw!$A:$A,$B$4,Raw!$G:$G,Month!CX$5,Raw!$E:$E,Month!$A58))))</f>
        <v>1170</v>
      </c>
      <c r="CY58" s="58">
        <f>IF($B58="","",IF($C58="Region",SUMIFS(Raw!$H:$H,Raw!$A:$A,$B$4,Raw!$G:$G,Month!CY$5,Raw!#REF!,Month!$A58),IF($C58="Provider",SUMIFS(Raw!$H:$H,Raw!$A:$A,$B$4,Raw!$G:$G,Month!CY$5,Raw!$C:$C,Month!$A58),SUMIFS(Raw!$H:$H,Raw!$A:$A,$B$4,Raw!$G:$G,Month!CY$5,Raw!$E:$E,Month!$A58))))</f>
        <v>81</v>
      </c>
      <c r="CZ58" s="58">
        <f>IF($B58="","",IF($C58="Region",SUMIFS(Raw!$H:$H,Raw!$A:$A,$B$4,Raw!$G:$G,Month!CZ$5,Raw!#REF!,Month!$A58),IF($C58="Provider",SUMIFS(Raw!$H:$H,Raw!$A:$A,$B$4,Raw!$G:$G,Month!CZ$5,Raw!$C:$C,Month!$A58),SUMIFS(Raw!$H:$H,Raw!$A:$A,$B$4,Raw!$G:$G,Month!CZ$5,Raw!$E:$E,Month!$A58))))</f>
        <v>27</v>
      </c>
      <c r="DA58" s="58">
        <f>IF($B58="","",IF($C58="Region",SUMIFS(Raw!$H:$H,Raw!$A:$A,$B$4,Raw!$G:$G,Month!DA$5,Raw!#REF!,Month!$A58),IF($C58="Provider",SUMIFS(Raw!$H:$H,Raw!$A:$A,$B$4,Raw!$G:$G,Month!DA$5,Raw!$C:$C,Month!$A58),SUMIFS(Raw!$H:$H,Raw!$A:$A,$B$4,Raw!$G:$G,Month!DA$5,Raw!$E:$E,Month!$A58))))</f>
        <v>137</v>
      </c>
      <c r="DB58" s="58">
        <f>IF($B58="","",IF($C58="Region",SUMIFS(Raw!$H:$H,Raw!$A:$A,$B$4,Raw!$G:$G,Month!DB$5,Raw!#REF!,Month!$A58),IF($C58="Provider",SUMIFS(Raw!$H:$H,Raw!$A:$A,$B$4,Raw!$G:$G,Month!DB$5,Raw!$C:$C,Month!$A58),SUMIFS(Raw!$H:$H,Raw!$A:$A,$B$4,Raw!$G:$G,Month!DB$5,Raw!$E:$E,Month!$A58))))</f>
        <v>56</v>
      </c>
      <c r="DC58" s="58">
        <f>IF($B58="","",IF($C58="Region",SUMIFS(Raw!$H:$H,Raw!$A:$A,$B$4,Raw!$G:$G,Month!DC$5,Raw!#REF!,Month!$A58),IF($C58="Provider",SUMIFS(Raw!$H:$H,Raw!$A:$A,$B$4,Raw!$G:$G,Month!DC$5,Raw!$C:$C,Month!$A58),SUMIFS(Raw!$H:$H,Raw!$A:$A,$B$4,Raw!$G:$G,Month!DC$5,Raw!$E:$E,Month!$A58))))</f>
        <v>208</v>
      </c>
      <c r="DD58" s="58">
        <f>IF($B58="","",IF($C58="Region",SUMIFS(Raw!$H:$H,Raw!$A:$A,$B$4,Raw!$G:$G,Month!DD$5,Raw!#REF!,Month!$A58),IF($C58="Provider",SUMIFS(Raw!$H:$H,Raw!$A:$A,$B$4,Raw!$G:$G,Month!DD$5,Raw!$C:$C,Month!$A58),SUMIFS(Raw!$H:$H,Raw!$A:$A,$B$4,Raw!$G:$G,Month!DD$5,Raw!$E:$E,Month!$A58))))</f>
        <v>0</v>
      </c>
      <c r="DE58" s="58">
        <f>IF($B58="","",IF($C58="Region",SUMIFS(Raw!$H:$H,Raw!$A:$A,$B$4,Raw!$G:$G,Month!DE$5,Raw!#REF!,Month!$A58),IF($C58="Provider",SUMIFS(Raw!$H:$H,Raw!$A:$A,$B$4,Raw!$G:$G,Month!DE$5,Raw!$C:$C,Month!$A58),SUMIFS(Raw!$H:$H,Raw!$A:$A,$B$4,Raw!$G:$G,Month!DE$5,Raw!$E:$E,Month!$A58))))</f>
        <v>0</v>
      </c>
      <c r="DF58" s="58">
        <f>IF($B58="","",IF($C58="Region",SUMIFS(Raw!$H:$H,Raw!$A:$A,$B$4,Raw!$G:$G,Month!DF$5,Raw!#REF!,Month!$A58),IF($C58="Provider",SUMIFS(Raw!$H:$H,Raw!$A:$A,$B$4,Raw!$G:$G,Month!DF$5,Raw!$C:$C,Month!$A58),SUMIFS(Raw!$H:$H,Raw!$A:$A,$B$4,Raw!$G:$G,Month!DF$5,Raw!$E:$E,Month!$A58))))</f>
        <v>0</v>
      </c>
      <c r="DG58" s="58">
        <f>IF($B58="","",IF($C58="Region",SUMIFS(Raw!$H:$H,Raw!$A:$A,$B$4,Raw!$G:$G,Month!DG$5,Raw!#REF!,Month!$A58),IF($C58="Provider",SUMIFS(Raw!$H:$H,Raw!$A:$A,$B$4,Raw!$G:$G,Month!DG$5,Raw!$C:$C,Month!$A58),SUMIFS(Raw!$H:$H,Raw!$A:$A,$B$4,Raw!$G:$G,Month!DG$5,Raw!$E:$E,Month!$A58))))</f>
        <v>0</v>
      </c>
      <c r="DH58" s="58">
        <f>IF($B58="","",IF($C58="Region",SUMIFS(Raw!$H:$H,Raw!$A:$A,$B$4,Raw!$G:$G,Month!DH$5,Raw!#REF!,Month!$A58),IF($C58="Provider",SUMIFS(Raw!$H:$H,Raw!$A:$A,$B$4,Raw!$G:$G,Month!DH$5,Raw!$C:$C,Month!$A58),SUMIFS(Raw!$H:$H,Raw!$A:$A,$B$4,Raw!$G:$G,Month!DH$5,Raw!$E:$E,Month!$A58))))</f>
        <v>0</v>
      </c>
      <c r="DI58" s="58">
        <f>IF($B58="","",IF($C58="Region",SUMIFS(Raw!$H:$H,Raw!$A:$A,$B$4,Raw!$G:$G,Month!DI$5,Raw!#REF!,Month!$A58),IF($C58="Provider",SUMIFS(Raw!$H:$H,Raw!$A:$A,$B$4,Raw!$G:$G,Month!DI$5,Raw!$C:$C,Month!$A58),SUMIFS(Raw!$H:$H,Raw!$A:$A,$B$4,Raw!$G:$G,Month!DI$5,Raw!$E:$E,Month!$A58))))</f>
        <v>20</v>
      </c>
      <c r="DJ58" s="58">
        <f>IF($B58="","",IF($C58="Region",SUMIFS(Raw!$H:$H,Raw!$A:$A,$B$4,Raw!$G:$G,Month!DJ$5,Raw!#REF!,Month!$A58),IF($C58="Provider",SUMIFS(Raw!$H:$H,Raw!$A:$A,$B$4,Raw!$G:$G,Month!DJ$5,Raw!$C:$C,Month!$A58),SUMIFS(Raw!$H:$H,Raw!$A:$A,$B$4,Raw!$G:$G,Month!DJ$5,Raw!$E:$E,Month!$A58))))</f>
        <v>15</v>
      </c>
      <c r="DK58" s="58">
        <f>IF($B58="","",IF($C58="Region",SUMIFS(Raw!$H:$H,Raw!$A:$A,$B$4,Raw!$G:$G,Month!DK$5,Raw!#REF!,Month!$A58),IF($C58="Provider",SUMIFS(Raw!$H:$H,Raw!$A:$A,$B$4,Raw!$G:$G,Month!DK$5,Raw!$C:$C,Month!$A58),SUMIFS(Raw!$H:$H,Raw!$A:$A,$B$4,Raw!$G:$G,Month!DK$5,Raw!$E:$E,Month!$A58))))</f>
        <v>2</v>
      </c>
      <c r="DL58" s="58">
        <f>IF($B58="","",IF($C58="Region",SUMIFS(Raw!$H:$H,Raw!$A:$A,$B$4,Raw!$G:$G,Month!DL$5,Raw!#REF!,Month!$A58),IF($C58="Provider",SUMIFS(Raw!$H:$H,Raw!$A:$A,$B$4,Raw!$G:$G,Month!DL$5,Raw!$C:$C,Month!$A58),SUMIFS(Raw!$H:$H,Raw!$A:$A,$B$4,Raw!$G:$G,Month!DL$5,Raw!$E:$E,Month!$A58))))</f>
        <v>0</v>
      </c>
      <c r="DM58" s="58">
        <f>IF($B58="","",IF($C58="Region",SUMIFS(Raw!$H:$H,Raw!$A:$A,$B$4,Raw!$G:$G,Month!DM$5,Raw!#REF!,Month!$A58),IF($C58="Provider",SUMIFS(Raw!$H:$H,Raw!$A:$A,$B$4,Raw!$G:$G,Month!DM$5,Raw!$C:$C,Month!$A58),SUMIFS(Raw!$H:$H,Raw!$A:$A,$B$4,Raw!$G:$G,Month!DM$5,Raw!$E:$E,Month!$A58))))</f>
        <v>0</v>
      </c>
      <c r="DN58" s="58">
        <f>IF($B58="","",IF($C58="Region",SUMIFS(Raw!$H:$H,Raw!$A:$A,$B$4,Raw!$G:$G,Month!DN$5,Raw!#REF!,Month!$A58),IF($C58="Provider",SUMIFS(Raw!$H:$H,Raw!$A:$A,$B$4,Raw!$G:$G,Month!DN$5,Raw!$C:$C,Month!$A58),SUMIFS(Raw!$H:$H,Raw!$A:$A,$B$4,Raw!$G:$G,Month!DN$5,Raw!$E:$E,Month!$A58))))</f>
        <v>0</v>
      </c>
    </row>
    <row r="59" spans="1:118" ht="14.5" x14ac:dyDescent="0.25">
      <c r="A59" s="5" t="str">
        <f>IF(Refs!A53="","",Refs!A53)</f>
        <v>111AH5</v>
      </c>
      <c r="B59" s="23" t="str">
        <f>IF(Refs!B53="","",Refs!B53)</f>
        <v>North East London</v>
      </c>
      <c r="C59" s="13" t="str">
        <f>IF(Refs!D53="","",Refs!D53)</f>
        <v>Area</v>
      </c>
      <c r="D59" s="58">
        <f>IF($B59="","",IF($C59="Region",SUMIFS(Raw!$H:$H,Raw!$A:$A,$B$4,Raw!$G:$G,Month!D$5,Raw!#REF!,Month!$A59),IF($C59="Provider",SUMIFS(Raw!$H:$H,Raw!$A:$A,$B$4,Raw!$G:$G,Month!D$5,Raw!$C:$C,Month!$A59),SUMIFS(Raw!$H:$H,Raw!$A:$A,$B$4,Raw!$G:$G,Month!D$5,Raw!$E:$E,Month!$A59))))</f>
        <v>84443</v>
      </c>
      <c r="E59" s="58">
        <f>IF($B59="","",IF($C59="Region",SUMIFS(Raw!$H:$H,Raw!$A:$A,$B$4,Raw!$G:$G,Month!E$5,Raw!#REF!,Month!$A59),IF($C59="Provider",SUMIFS(Raw!$H:$H,Raw!$A:$A,$B$4,Raw!$G:$G,Month!E$5,Raw!$C:$C,Month!$A59),SUMIFS(Raw!$H:$H,Raw!$A:$A,$B$4,Raw!$G:$G,Month!E$5,Raw!$E:$E,Month!$A59))))</f>
        <v>16207</v>
      </c>
      <c r="F59" s="58">
        <f>IF($B59="","",IF($C59="Region",SUMIFS(Raw!$H:$H,Raw!$A:$A,$B$4,Raw!$G:$G,Month!F$5,Raw!#REF!,Month!$A59),IF($C59="Provider",SUMIFS(Raw!$H:$H,Raw!$A:$A,$B$4,Raw!$G:$G,Month!F$5,Raw!$C:$C,Month!$A59),SUMIFS(Raw!$H:$H,Raw!$A:$A,$B$4,Raw!$G:$G,Month!F$5,Raw!$E:$E,Month!$A59))))</f>
        <v>81326</v>
      </c>
      <c r="G59" s="58">
        <f>IF($B59="","",IF($C59="Region",SUMIFS(Raw!$H:$H,Raw!$A:$A,$B$4,Raw!$G:$G,Month!G$5,Raw!#REF!,Month!$A59),IF($C59="Provider",SUMIFS(Raw!$H:$H,Raw!$A:$A,$B$4,Raw!$G:$G,Month!G$5,Raw!$C:$C,Month!$A59),SUMIFS(Raw!$H:$H,Raw!$A:$A,$B$4,Raw!$G:$G,Month!G$5,Raw!$E:$E,Month!$A59))))</f>
        <v>47</v>
      </c>
      <c r="H59" s="58">
        <f>IF($B59="","",IF($C59="Region",SUMIFS(Raw!$H:$H,Raw!$A:$A,$B$4,Raw!$G:$G,Month!H$5,Raw!#REF!,Month!$A59),IF($C59="Provider",SUMIFS(Raw!$H:$H,Raw!$A:$A,$B$4,Raw!$G:$G,Month!H$5,Raw!$C:$C,Month!$A59),SUMIFS(Raw!$H:$H,Raw!$A:$A,$B$4,Raw!$G:$G,Month!H$5,Raw!$E:$E,Month!$A59))))</f>
        <v>6693</v>
      </c>
      <c r="I59" s="58">
        <f>IF($B59="","",IF($C59="Region",SUMIFS(Raw!$H:$H,Raw!$A:$A,$B$4,Raw!$G:$G,Month!I$5,Raw!#REF!,Month!$A59),IF($C59="Provider",SUMIFS(Raw!$H:$H,Raw!$A:$A,$B$4,Raw!$G:$G,Month!I$5,Raw!$C:$C,Month!$A59),SUMIFS(Raw!$H:$H,Raw!$A:$A,$B$4,Raw!$G:$G,Month!I$5,Raw!$E:$E,Month!$A59))))</f>
        <v>0</v>
      </c>
      <c r="J59" s="58">
        <f>IF($B59="","",IF($C59="Region",SUMIFS(Raw!$H:$H,Raw!$A:$A,$B$4,Raw!$G:$G,Month!J$5,Raw!#REF!,Month!$A59),IF($C59="Provider",SUMIFS(Raw!$H:$H,Raw!$A:$A,$B$4,Raw!$G:$G,Month!J$5,Raw!$C:$C,Month!$A59),SUMIFS(Raw!$H:$H,Raw!$A:$A,$B$4,Raw!$G:$G,Month!J$5,Raw!$E:$E,Month!$A59))))</f>
        <v>71401</v>
      </c>
      <c r="K59" s="58">
        <f>IF($B59="","",IF($C59="Region",SUMIFS(Raw!$H:$H,Raw!$A:$A,$B$4,Raw!$G:$G,Month!K$5,Raw!#REF!,Month!$A59),IF($C59="Provider",SUMIFS(Raw!$H:$H,Raw!$A:$A,$B$4,Raw!$G:$G,Month!K$5,Raw!$C:$C,Month!$A59),SUMIFS(Raw!$H:$H,Raw!$A:$A,$B$4,Raw!$G:$G,Month!K$5,Raw!$E:$E,Month!$A59))))</f>
        <v>3117</v>
      </c>
      <c r="L59" s="58">
        <f>IF($B59="","",IF($C59="Region",SUMIFS(Raw!$H:$H,Raw!$A:$A,$B$4,Raw!$G:$G,Month!L$5,Raw!#REF!,Month!$A59),IF($C59="Provider",SUMIFS(Raw!$H:$H,Raw!$A:$A,$B$4,Raw!$G:$G,Month!L$5,Raw!$C:$C,Month!$A59),SUMIFS(Raw!$H:$H,Raw!$A:$A,$B$4,Raw!$G:$G,Month!L$5,Raw!$E:$E,Month!$A59))))</f>
        <v>239</v>
      </c>
      <c r="M59" s="58">
        <f>IF($B59="","",IF($C59="Region",SUMIFS(Raw!$H:$H,Raw!$A:$A,$B$4,Raw!$G:$G,Month!M$5,Raw!#REF!,Month!$A59),IF($C59="Provider",SUMIFS(Raw!$H:$H,Raw!$A:$A,$B$4,Raw!$G:$G,Month!M$5,Raw!$C:$C,Month!$A59),SUMIFS(Raw!$H:$H,Raw!$A:$A,$B$4,Raw!$G:$G,Month!M$5,Raw!$E:$E,Month!$A59))))</f>
        <v>1017</v>
      </c>
      <c r="N59" s="58">
        <f>IF($B59="","",IF($C59="Region",SUMIFS(Raw!$H:$H,Raw!$A:$A,$B$4,Raw!$G:$G,Month!N$5,Raw!#REF!,Month!$A59),IF($C59="Provider",SUMIFS(Raw!$H:$H,Raw!$A:$A,$B$4,Raw!$G:$G,Month!N$5,Raw!$C:$C,Month!$A59),SUMIFS(Raw!$H:$H,Raw!$A:$A,$B$4,Raw!$G:$G,Month!N$5,Raw!$E:$E,Month!$A59))))</f>
        <v>1861</v>
      </c>
      <c r="O59" s="58">
        <f>IF($B59="","",IF($C59="Region",SUMIFS(Raw!$H:$H,Raw!$A:$A,$B$4,Raw!$G:$G,Month!O$5,Raw!#REF!,Month!$A59),IF($C59="Provider",SUMIFS(Raw!$H:$H,Raw!$A:$A,$B$4,Raw!$G:$G,Month!O$5,Raw!$C:$C,Month!$A59),SUMIFS(Raw!$H:$H,Raw!$A:$A,$B$4,Raw!$G:$G,Month!O$5,Raw!$E:$E,Month!$A59))))</f>
        <v>265090</v>
      </c>
      <c r="P59" s="58">
        <f>IF($B59="","",IF($C59="Region",SUMIFS(Raw!$H:$H,Raw!$A:$A,$B$4,Raw!$G:$G,Month!P$5,Raw!#REF!,Month!$A59),IF($C59="Provider",SUMIFS(Raw!$H:$H,Raw!$A:$A,$B$4,Raw!$G:$G,Month!P$5,Raw!$C:$C,Month!$A59),SUMIFS(Raw!$H:$H,Raw!$A:$A,$B$4,Raw!$G:$G,Month!P$5,Raw!$E:$E,Month!$A59))))</f>
        <v>342</v>
      </c>
      <c r="Q59" s="58">
        <f>IF($B59="","",IF($C59="Region",SUMIFS(Raw!$H:$H,Raw!$A:$A,$B$4,Raw!$G:$G,Month!Q$5,Raw!#REF!,Month!$A59),IF($C59="Provider",SUMIFS(Raw!$H:$H,Raw!$A:$A,$B$4,Raw!$G:$G,Month!Q$5,Raw!$C:$C,Month!$A59),SUMIFS(Raw!$H:$H,Raw!$A:$A,$B$4,Raw!$G:$G,Month!Q$5,Raw!$E:$E,Month!$A59))))</f>
        <v>607</v>
      </c>
      <c r="R59" s="58">
        <f>IF($B59="","",IF($C59="Region",SUMIFS(Raw!$H:$H,Raw!$A:$A,$B$4,Raw!$G:$G,Month!R$5,Raw!#REF!,Month!$A59),IF($C59="Provider",SUMIFS(Raw!$H:$H,Raw!$A:$A,$B$4,Raw!$G:$G,Month!R$5,Raw!$C:$C,Month!$A59),SUMIFS(Raw!$H:$H,Raw!$A:$A,$B$4,Raw!$G:$G,Month!R$5,Raw!$E:$E,Month!$A59))))</f>
        <v>498101</v>
      </c>
      <c r="S59" s="58">
        <f>IF($B59="","",IF($C59="Region",SUMIFS(Raw!$H:$H,Raw!$A:$A,$B$4,Raw!$G:$G,Month!S$5,Raw!#REF!,Month!$A59),IF($C59="Provider",SUMIFS(Raw!$H:$H,Raw!$A:$A,$B$4,Raw!$G:$G,Month!S$5,Raw!$C:$C,Month!$A59),SUMIFS(Raw!$H:$H,Raw!$A:$A,$B$4,Raw!$G:$G,Month!S$5,Raw!$E:$E,Month!$A59))))</f>
        <v>8614</v>
      </c>
      <c r="T59" s="58">
        <f>IF($B59="","",IF($C59="Region",SUMIFS(Raw!$H:$H,Raw!$A:$A,$B$4,Raw!$G:$G,Month!T$5,Raw!#REF!,Month!$A59),IF($C59="Provider",SUMIFS(Raw!$H:$H,Raw!$A:$A,$B$4,Raw!$G:$G,Month!T$5,Raw!$C:$C,Month!$A59),SUMIFS(Raw!$H:$H,Raw!$A:$A,$B$4,Raw!$G:$G,Month!T$5,Raw!$E:$E,Month!$A59))))</f>
        <v>48102876</v>
      </c>
      <c r="U59" s="58">
        <f>IF($B59="","",IF($C59="Region",SUMIFS(Raw!$H:$H,Raw!$A:$A,$B$4,Raw!$G:$G,Month!U$5,Raw!#REF!,Month!$A59),IF($C59="Provider",SUMIFS(Raw!$H:$H,Raw!$A:$A,$B$4,Raw!$G:$G,Month!U$5,Raw!$C:$C,Month!$A59),SUMIFS(Raw!$H:$H,Raw!$A:$A,$B$4,Raw!$G:$G,Month!U$5,Raw!$E:$E,Month!$A59))))</f>
        <v>71828</v>
      </c>
      <c r="V59" s="58">
        <f>IF($B59="","",IF($C59="Region",SUMIFS(Raw!$H:$H,Raw!$A:$A,$B$4,Raw!$G:$G,Month!V$5,Raw!#REF!,Month!$A59),IF($C59="Provider",SUMIFS(Raw!$H:$H,Raw!$A:$A,$B$4,Raw!$G:$G,Month!V$5,Raw!$C:$C,Month!$A59),SUMIFS(Raw!$H:$H,Raw!$A:$A,$B$4,Raw!$G:$G,Month!V$5,Raw!$E:$E,Month!$A59))))</f>
        <v>6854</v>
      </c>
      <c r="W59" s="58">
        <f>IF($B59="","",IF($C59="Region",SUMIFS(Raw!$H:$H,Raw!$A:$A,$B$4,Raw!$G:$G,Month!W$5,Raw!#REF!,Month!$A59),IF($C59="Provider",SUMIFS(Raw!$H:$H,Raw!$A:$A,$B$4,Raw!$G:$G,Month!W$5,Raw!$C:$C,Month!$A59),SUMIFS(Raw!$H:$H,Raw!$A:$A,$B$4,Raw!$G:$G,Month!W$5,Raw!$E:$E,Month!$A59))))</f>
        <v>26028</v>
      </c>
      <c r="X59" s="58">
        <f>IF($B59="","",IF($C59="Region",SUMIFS(Raw!$H:$H,Raw!$A:$A,$B$4,Raw!$G:$G,Month!X$5,Raw!#REF!,Month!$A59),IF($C59="Provider",SUMIFS(Raw!$H:$H,Raw!$A:$A,$B$4,Raw!$G:$G,Month!X$5,Raw!$C:$C,Month!$A59),SUMIFS(Raw!$H:$H,Raw!$A:$A,$B$4,Raw!$G:$G,Month!X$5,Raw!$E:$E,Month!$A59))))</f>
        <v>11678</v>
      </c>
      <c r="Y59" s="58">
        <f>IF($B59="","",IF($C59="Region",SUMIFS(Raw!$H:$H,Raw!$A:$A,$B$4,Raw!$G:$G,Month!Y$5,Raw!#REF!,Month!$A59),IF($C59="Provider",SUMIFS(Raw!$H:$H,Raw!$A:$A,$B$4,Raw!$G:$G,Month!Y$5,Raw!$C:$C,Month!$A59),SUMIFS(Raw!$H:$H,Raw!$A:$A,$B$4,Raw!$G:$G,Month!Y$5,Raw!$E:$E,Month!$A59))))</f>
        <v>24631</v>
      </c>
      <c r="Z59" s="58">
        <f>IF($B59="","",IF($C59="Region",SUMIFS(Raw!$H:$H,Raw!$A:$A,$B$4,Raw!$G:$G,Month!Z$5,Raw!#REF!,Month!$A59),IF($C59="Provider",SUMIFS(Raw!$H:$H,Raw!$A:$A,$B$4,Raw!$G:$G,Month!Z$5,Raw!$C:$C,Month!$A59),SUMIFS(Raw!$H:$H,Raw!$A:$A,$B$4,Raw!$G:$G,Month!Z$5,Raw!$E:$E,Month!$A59))))</f>
        <v>2637</v>
      </c>
      <c r="AA59" s="58">
        <f>IF($B59="","",IF($C59="Region",SUMIFS(Raw!$H:$H,Raw!$A:$A,$B$4,Raw!$G:$G,Month!AA$5,Raw!#REF!,Month!$A59),IF($C59="Provider",SUMIFS(Raw!$H:$H,Raw!$A:$A,$B$4,Raw!$G:$G,Month!AA$5,Raw!$C:$C,Month!$A59),SUMIFS(Raw!$H:$H,Raw!$A:$A,$B$4,Raw!$G:$G,Month!AA$5,Raw!$E:$E,Month!$A59))))</f>
        <v>39759</v>
      </c>
      <c r="AB59" s="58">
        <f>IF($B59="","",IF($C59="Region",SUMIFS(Raw!$H:$H,Raw!$A:$A,$B$4,Raw!$G:$G,Month!AB$5,Raw!#REF!,Month!$A59),IF($C59="Provider",SUMIFS(Raw!$H:$H,Raw!$A:$A,$B$4,Raw!$G:$G,Month!AB$5,Raw!$C:$C,Month!$A59),SUMIFS(Raw!$H:$H,Raw!$A:$A,$B$4,Raw!$G:$G,Month!AB$5,Raw!$E:$E,Month!$A59))))</f>
        <v>18904</v>
      </c>
      <c r="AC59" s="58">
        <f>IF($B59="","",IF($C59="Region",SUMIFS(Raw!$H:$H,Raw!$A:$A,$B$4,Raw!$G:$G,Month!AC$5,Raw!#REF!,Month!$A59),IF($C59="Provider",SUMIFS(Raw!$H:$H,Raw!$A:$A,$B$4,Raw!$G:$G,Month!AC$5,Raw!$C:$C,Month!$A59),SUMIFS(Raw!$H:$H,Raw!$A:$A,$B$4,Raw!$G:$G,Month!AC$5,Raw!$E:$E,Month!$A59))))</f>
        <v>9127</v>
      </c>
      <c r="AD59" s="58">
        <f>IF($B59="","",IF($C59="Region",SUMIFS(Raw!$H:$H,Raw!$A:$A,$B$4,Raw!$G:$G,Month!AD$5,Raw!#REF!,Month!$A59),IF($C59="Provider",SUMIFS(Raw!$H:$H,Raw!$A:$A,$B$4,Raw!$G:$G,Month!AD$5,Raw!$C:$C,Month!$A59),SUMIFS(Raw!$H:$H,Raw!$A:$A,$B$4,Raw!$G:$G,Month!AD$5,Raw!$E:$E,Month!$A59))))</f>
        <v>96</v>
      </c>
      <c r="AE59" s="58">
        <f>IF($B59="","",IF($C59="Region",SUMIFS(Raw!$H:$H,Raw!$A:$A,$B$4,Raw!$G:$G,Month!AE$5,Raw!#REF!,Month!$A59),IF($C59="Provider",SUMIFS(Raw!$H:$H,Raw!$A:$A,$B$4,Raw!$G:$G,Month!AE$5,Raw!$C:$C,Month!$A59),SUMIFS(Raw!$H:$H,Raw!$A:$A,$B$4,Raw!$G:$G,Month!AE$5,Raw!$E:$E,Month!$A59))))</f>
        <v>6870</v>
      </c>
      <c r="AF59" s="58">
        <f>IF($B59="","",IF($C59="Region",SUMIFS(Raw!$H:$H,Raw!$A:$A,$B$4,Raw!$G:$G,Month!AF$5,Raw!#REF!,Month!$A59),IF($C59="Provider",SUMIFS(Raw!$H:$H,Raw!$A:$A,$B$4,Raw!$G:$G,Month!AF$5,Raw!$C:$C,Month!$A59),SUMIFS(Raw!$H:$H,Raw!$A:$A,$B$4,Raw!$G:$G,Month!AF$5,Raw!$E:$E,Month!$A59))))</f>
        <v>15</v>
      </c>
      <c r="AG59" s="58">
        <f>IF($B59="","",IF($C59="Region",SUMIFS(Raw!$H:$H,Raw!$A:$A,$B$4,Raw!$G:$G,Month!AG$5,Raw!#REF!,Month!$A59),IF($C59="Provider",SUMIFS(Raw!$H:$H,Raw!$A:$A,$B$4,Raw!$G:$G,Month!AG$5,Raw!$C:$C,Month!$A59),SUMIFS(Raw!$H:$H,Raw!$A:$A,$B$4,Raw!$G:$G,Month!AG$5,Raw!$E:$E,Month!$A59))))</f>
        <v>1952</v>
      </c>
      <c r="AH59" s="58">
        <f>IF($B59="","",IF($C59="Region",SUMIFS(Raw!$H:$H,Raw!$A:$A,$B$4,Raw!$G:$G,Month!AH$5,Raw!#REF!,Month!$A59),IF($C59="Provider",SUMIFS(Raw!$H:$H,Raw!$A:$A,$B$4,Raw!$G:$G,Month!AH$5,Raw!$C:$C,Month!$A59),SUMIFS(Raw!$H:$H,Raw!$A:$A,$B$4,Raw!$G:$G,Month!AH$5,Raw!$E:$E,Month!$A59))))</f>
        <v>201</v>
      </c>
      <c r="AI59" s="58">
        <f>IF($B59="","",IF($C59="Region",SUMIFS(Raw!$H:$H,Raw!$A:$A,$B$4,Raw!$G:$G,Month!AI$5,Raw!#REF!,Month!$A59),IF($C59="Provider",SUMIFS(Raw!$H:$H,Raw!$A:$A,$B$4,Raw!$G:$G,Month!AI$5,Raw!$C:$C,Month!$A59),SUMIFS(Raw!$H:$H,Raw!$A:$A,$B$4,Raw!$G:$G,Month!AI$5,Raw!$E:$E,Month!$A59))))</f>
        <v>2594</v>
      </c>
      <c r="AJ59" s="58">
        <f>IF($B59="","",IF($C59="Region",SUMIFS(Raw!$H:$H,Raw!$A:$A,$B$4,Raw!$G:$G,Month!AJ$5,Raw!#REF!,Month!$A59),IF($C59="Provider",SUMIFS(Raw!$H:$H,Raw!$A:$A,$B$4,Raw!$G:$G,Month!AJ$5,Raw!$C:$C,Month!$A59),SUMIFS(Raw!$H:$H,Raw!$A:$A,$B$4,Raw!$G:$G,Month!AJ$5,Raw!$E:$E,Month!$A59))))</f>
        <v>17023</v>
      </c>
      <c r="AK59" s="58">
        <f>IF($B59="","",IF($C59="Region",SUMIFS(Raw!$H:$H,Raw!$A:$A,$B$4,Raw!$G:$G,Month!AK$5,Raw!#REF!,Month!$A59),IF($C59="Provider",SUMIFS(Raw!$H:$H,Raw!$A:$A,$B$4,Raw!$G:$G,Month!AK$5,Raw!$C:$C,Month!$A59),SUMIFS(Raw!$H:$H,Raw!$A:$A,$B$4,Raw!$G:$G,Month!AK$5,Raw!$E:$E,Month!$A59))))</f>
        <v>1744</v>
      </c>
      <c r="AL59" s="58">
        <f>IF($B59="","",IF($C59="Region",SUMIFS(Raw!$H:$H,Raw!$A:$A,$B$4,Raw!$G:$G,Month!AL$5,Raw!#REF!,Month!$A59),IF($C59="Provider",SUMIFS(Raw!$H:$H,Raw!$A:$A,$B$4,Raw!$G:$G,Month!AL$5,Raw!$C:$C,Month!$A59),SUMIFS(Raw!$H:$H,Raw!$A:$A,$B$4,Raw!$G:$G,Month!AL$5,Raw!$E:$E,Month!$A59))))</f>
        <v>201</v>
      </c>
      <c r="AM59" s="58">
        <f>IF($B59="","",IF($C59="Region",SUMIFS(Raw!$H:$H,Raw!$A:$A,$B$4,Raw!$G:$G,Month!AM$5,Raw!#REF!,Month!$A59),IF($C59="Provider",SUMIFS(Raw!$H:$H,Raw!$A:$A,$B$4,Raw!$G:$G,Month!AM$5,Raw!$C:$C,Month!$A59),SUMIFS(Raw!$H:$H,Raw!$A:$A,$B$4,Raw!$G:$G,Month!AM$5,Raw!$E:$E,Month!$A59))))</f>
        <v>11333</v>
      </c>
      <c r="AN59" s="58">
        <f>IF($B59="","",IF($C59="Region",SUMIFS(Raw!$H:$H,Raw!$A:$A,$B$4,Raw!$G:$G,Month!AN$5,Raw!#REF!,Month!$A59),IF($C59="Provider",SUMIFS(Raw!$H:$H,Raw!$A:$A,$B$4,Raw!$G:$G,Month!AN$5,Raw!$C:$C,Month!$A59),SUMIFS(Raw!$H:$H,Raw!$A:$A,$B$4,Raw!$G:$G,Month!AN$5,Raw!$E:$E,Month!$A59))))</f>
        <v>2932</v>
      </c>
      <c r="AO59" s="58">
        <f>IF($B59="","",IF($C59="Region",SUMIFS(Raw!$H:$H,Raw!$A:$A,$B$4,Raw!$G:$G,Month!AO$5,Raw!#REF!,Month!$A59),IF($C59="Provider",SUMIFS(Raw!$H:$H,Raw!$A:$A,$B$4,Raw!$G:$G,Month!AO$5,Raw!$C:$C,Month!$A59),SUMIFS(Raw!$H:$H,Raw!$A:$A,$B$4,Raw!$G:$G,Month!AO$5,Raw!$E:$E,Month!$A59))))</f>
        <v>21335</v>
      </c>
      <c r="AP59" s="58">
        <f>IF($B59="","",IF($C59="Region",SUMIFS(Raw!$H:$H,Raw!$A:$A,$B$4,Raw!$G:$G,Month!AP$5,Raw!#REF!,Month!$A59),IF($C59="Provider",SUMIFS(Raw!$H:$H,Raw!$A:$A,$B$4,Raw!$G:$G,Month!AP$5,Raw!$C:$C,Month!$A59),SUMIFS(Raw!$H:$H,Raw!$A:$A,$B$4,Raw!$G:$G,Month!AP$5,Raw!$E:$E,Month!$A59))))</f>
        <v>8690</v>
      </c>
      <c r="AQ59" s="58">
        <f>IF($B59="","",IF($C59="Region",SUMIFS(Raw!$H:$H,Raw!$A:$A,$B$4,Raw!$G:$G,Month!AQ$5,Raw!#REF!,Month!$A59),IF($C59="Provider",SUMIFS(Raw!$H:$H,Raw!$A:$A,$B$4,Raw!$G:$G,Month!AQ$5,Raw!$C:$C,Month!$A59),SUMIFS(Raw!$H:$H,Raw!$A:$A,$B$4,Raw!$G:$G,Month!AQ$5,Raw!$E:$E,Month!$A59))))</f>
        <v>23761</v>
      </c>
      <c r="AR59" s="58">
        <f>IF($B59="","",IF($C59="Region",SUMIFS(Raw!$H:$H,Raw!$A:$A,$B$4,Raw!$G:$G,Month!AR$5,Raw!#REF!,Month!$A59),IF($C59="Provider",SUMIFS(Raw!$H:$H,Raw!$A:$A,$B$4,Raw!$G:$G,Month!AR$5,Raw!$C:$C,Month!$A59),SUMIFS(Raw!$H:$H,Raw!$A:$A,$B$4,Raw!$G:$G,Month!AR$5,Raw!$E:$E,Month!$A59))))</f>
        <v>15101</v>
      </c>
      <c r="AS59" s="58">
        <f>IF($B59="","",IF($C59="Region",SUMIFS(Raw!$H:$H,Raw!$A:$A,$B$4,Raw!$G:$G,Month!AS$5,Raw!#REF!,Month!$A59),IF($C59="Provider",SUMIFS(Raw!$H:$H,Raw!$A:$A,$B$4,Raw!$G:$G,Month!AS$5,Raw!$C:$C,Month!$A59),SUMIFS(Raw!$H:$H,Raw!$A:$A,$B$4,Raw!$G:$G,Month!AS$5,Raw!$E:$E,Month!$A59))))</f>
        <v>6000</v>
      </c>
      <c r="AT59" s="58">
        <f>IF($B59="","",IF($C59="Region",SUMIFS(Raw!$H:$H,Raw!$A:$A,$B$4,Raw!$G:$G,Month!AT$5,Raw!#REF!,Month!$A59),IF($C59="Provider",SUMIFS(Raw!$H:$H,Raw!$A:$A,$B$4,Raw!$G:$G,Month!AT$5,Raw!$C:$C,Month!$A59),SUMIFS(Raw!$H:$H,Raw!$A:$A,$B$4,Raw!$G:$G,Month!AT$5,Raw!$E:$E,Month!$A59))))</f>
        <v>62687</v>
      </c>
      <c r="AU59" s="58">
        <f>IF($B59="","",IF($C59="Region",SUMIFS(Raw!$H:$H,Raw!$A:$A,$B$4,Raw!$G:$G,Month!AU$5,Raw!#REF!,Month!$A59),IF($C59="Provider",SUMIFS(Raw!$H:$H,Raw!$A:$A,$B$4,Raw!$G:$G,Month!AU$5,Raw!$C:$C,Month!$A59),SUMIFS(Raw!$H:$H,Raw!$A:$A,$B$4,Raw!$G:$G,Month!AU$5,Raw!$E:$E,Month!$A59))))</f>
        <v>5291</v>
      </c>
      <c r="AV59" s="58">
        <f>IF($B59="","",IF($C59="Region",SUMIFS(Raw!$H:$H,Raw!$A:$A,$B$4,Raw!$G:$G,Month!AV$5,Raw!#REF!,Month!$A59),IF($C59="Provider",SUMIFS(Raw!$H:$H,Raw!$A:$A,$B$4,Raw!$G:$G,Month!AV$5,Raw!$C:$C,Month!$A59),SUMIFS(Raw!$H:$H,Raw!$A:$A,$B$4,Raw!$G:$G,Month!AV$5,Raw!$E:$E,Month!$A59))))</f>
        <v>6351</v>
      </c>
      <c r="AW59" s="58">
        <f>IF($B59="","",IF($C59="Region",SUMIFS(Raw!$H:$H,Raw!$A:$A,$B$4,Raw!$G:$G,Month!AW$5,Raw!#REF!,Month!$A59),IF($C59="Provider",SUMIFS(Raw!$H:$H,Raw!$A:$A,$B$4,Raw!$G:$G,Month!AW$5,Raw!$C:$C,Month!$A59),SUMIFS(Raw!$H:$H,Raw!$A:$A,$B$4,Raw!$G:$G,Month!AW$5,Raw!$E:$E,Month!$A59))))</f>
        <v>181</v>
      </c>
      <c r="AX59" s="58">
        <f>IF($B59="","",IF($C59="Region",SUMIFS(Raw!$H:$H,Raw!$A:$A,$B$4,Raw!$G:$G,Month!AX$5,Raw!#REF!,Month!$A59),IF($C59="Provider",SUMIFS(Raw!$H:$H,Raw!$A:$A,$B$4,Raw!$G:$G,Month!AX$5,Raw!$C:$C,Month!$A59),SUMIFS(Raw!$H:$H,Raw!$A:$A,$B$4,Raw!$G:$G,Month!AX$5,Raw!$E:$E,Month!$A59))))</f>
        <v>2</v>
      </c>
      <c r="AY59" s="58">
        <f>IF($B59="","",IF($C59="Region",SUMIFS(Raw!$H:$H,Raw!$A:$A,$B$4,Raw!$G:$G,Month!AY$5,Raw!#REF!,Month!$A59),IF($C59="Provider",SUMIFS(Raw!$H:$H,Raw!$A:$A,$B$4,Raw!$G:$G,Month!AY$5,Raw!$C:$C,Month!$A59),SUMIFS(Raw!$H:$H,Raw!$A:$A,$B$4,Raw!$G:$G,Month!AY$5,Raw!$E:$E,Month!$A59))))</f>
        <v>26041</v>
      </c>
      <c r="AZ59" s="58">
        <f>IF($B59="","",IF($C59="Region",SUMIFS(Raw!$H:$H,Raw!$A:$A,$B$4,Raw!$G:$G,Month!AZ$5,Raw!#REF!,Month!$A59),IF($C59="Provider",SUMIFS(Raw!$H:$H,Raw!$A:$A,$B$4,Raw!$G:$G,Month!AZ$5,Raw!$C:$C,Month!$A59),SUMIFS(Raw!$H:$H,Raw!$A:$A,$B$4,Raw!$G:$G,Month!AZ$5,Raw!$E:$E,Month!$A59))))</f>
        <v>1508</v>
      </c>
      <c r="BA59" s="58">
        <f>IF($B59="","",IF($C59="Region",SUMIFS(Raw!$H:$H,Raw!$A:$A,$B$4,Raw!$G:$G,Month!BA$5,Raw!#REF!,Month!$A59),IF($C59="Provider",SUMIFS(Raw!$H:$H,Raw!$A:$A,$B$4,Raw!$G:$G,Month!BA$5,Raw!$C:$C,Month!$A59),SUMIFS(Raw!$H:$H,Raw!$A:$A,$B$4,Raw!$G:$G,Month!BA$5,Raw!$E:$E,Month!$A59))))</f>
        <v>1403</v>
      </c>
      <c r="BB59" s="58">
        <f>IF($B59="","",IF($C59="Region",SUMIFS(Raw!$H:$H,Raw!$A:$A,$B$4,Raw!$G:$G,Month!BB$5,Raw!#REF!,Month!$A59),IF($C59="Provider",SUMIFS(Raw!$H:$H,Raw!$A:$A,$B$4,Raw!$G:$G,Month!BB$5,Raw!$C:$C,Month!$A59),SUMIFS(Raw!$H:$H,Raw!$A:$A,$B$4,Raw!$G:$G,Month!BB$5,Raw!$E:$E,Month!$A59))))</f>
        <v>64</v>
      </c>
      <c r="BC59" s="58">
        <f>IF($B59="","",IF($C59="Region",SUMIFS(Raw!$H:$H,Raw!$A:$A,$B$4,Raw!$G:$G,Month!BC$5,Raw!#REF!,Month!$A59),IF($C59="Provider",SUMIFS(Raw!$H:$H,Raw!$A:$A,$B$4,Raw!$G:$G,Month!BC$5,Raw!$C:$C,Month!$A59),SUMIFS(Raw!$H:$H,Raw!$A:$A,$B$4,Raw!$G:$G,Month!BC$5,Raw!$E:$E,Month!$A59))))</f>
        <v>2951</v>
      </c>
      <c r="BD59" s="58">
        <f>IF($B59="","",IF($C59="Region",SUMIFS(Raw!$H:$H,Raw!$A:$A,$B$4,Raw!$G:$G,Month!BD$5,Raw!#REF!,Month!$A59),IF($C59="Provider",SUMIFS(Raw!$H:$H,Raw!$A:$A,$B$4,Raw!$G:$G,Month!BD$5,Raw!$C:$C,Month!$A59),SUMIFS(Raw!$H:$H,Raw!$A:$A,$B$4,Raw!$G:$G,Month!BD$5,Raw!$E:$E,Month!$A59))))</f>
        <v>216</v>
      </c>
      <c r="BE59" s="58">
        <f>IF($B59="","",IF($C59="Region",SUMIFS(Raw!$H:$H,Raw!$A:$A,$B$4,Raw!$G:$G,Month!BE$5,Raw!#REF!,Month!$A59),IF($C59="Provider",SUMIFS(Raw!$H:$H,Raw!$A:$A,$B$4,Raw!$G:$G,Month!BE$5,Raw!$C:$C,Month!$A59),SUMIFS(Raw!$H:$H,Raw!$A:$A,$B$4,Raw!$G:$G,Month!BE$5,Raw!$E:$E,Month!$A59))))</f>
        <v>1427</v>
      </c>
      <c r="BF59" s="58">
        <f>IF($B59="","",IF($C59="Region",SUMIFS(Raw!$H:$H,Raw!$A:$A,$B$4,Raw!$G:$G,Month!BF$5,Raw!#REF!,Month!$A59),IF($C59="Provider",SUMIFS(Raw!$H:$H,Raw!$A:$A,$B$4,Raw!$G:$G,Month!BF$5,Raw!$C:$C,Month!$A59),SUMIFS(Raw!$H:$H,Raw!$A:$A,$B$4,Raw!$G:$G,Month!BF$5,Raw!$E:$E,Month!$A59))))</f>
        <v>879</v>
      </c>
      <c r="BG59" s="58">
        <f>IF($B59="","",IF($C59="Region",SUMIFS(Raw!$H:$H,Raw!$A:$A,$B$4,Raw!$G:$G,Month!BG$5,Raw!#REF!,Month!$A59),IF($C59="Provider",SUMIFS(Raw!$H:$H,Raw!$A:$A,$B$4,Raw!$G:$G,Month!BG$5,Raw!$C:$C,Month!$A59),SUMIFS(Raw!$H:$H,Raw!$A:$A,$B$4,Raw!$G:$G,Month!BG$5,Raw!$E:$E,Month!$A59))))</f>
        <v>8183</v>
      </c>
      <c r="BH59" s="58">
        <f>IF($B59="","",IF($C59="Region",SUMIFS(Raw!$H:$H,Raw!$A:$A,$B$4,Raw!$G:$G,Month!BH$5,Raw!#REF!,Month!$A59),IF($C59="Provider",SUMIFS(Raw!$H:$H,Raw!$A:$A,$B$4,Raw!$G:$G,Month!BH$5,Raw!$C:$C,Month!$A59),SUMIFS(Raw!$H:$H,Raw!$A:$A,$B$4,Raw!$G:$G,Month!BH$5,Raw!$E:$E,Month!$A59))))</f>
        <v>7517</v>
      </c>
      <c r="BI59" s="58">
        <f>IF($B59="","",IF($C59="Region",SUMIFS(Raw!$H:$H,Raw!$A:$A,$B$4,Raw!$G:$G,Month!BI$5,Raw!#REF!,Month!$A59),IF($C59="Provider",SUMIFS(Raw!$H:$H,Raw!$A:$A,$B$4,Raw!$G:$G,Month!BI$5,Raw!$C:$C,Month!$A59),SUMIFS(Raw!$H:$H,Raw!$A:$A,$B$4,Raw!$G:$G,Month!BI$5,Raw!$E:$E,Month!$A59))))</f>
        <v>8371</v>
      </c>
      <c r="BJ59" s="58">
        <f>IF($B59="","",IF($C59="Region",SUMIFS(Raw!$H:$H,Raw!$A:$A,$B$4,Raw!$G:$G,Month!BJ$5,Raw!#REF!,Month!$A59),IF($C59="Provider",SUMIFS(Raw!$H:$H,Raw!$A:$A,$B$4,Raw!$G:$G,Month!BJ$5,Raw!$C:$C,Month!$A59),SUMIFS(Raw!$H:$H,Raw!$A:$A,$B$4,Raw!$G:$G,Month!BJ$5,Raw!$E:$E,Month!$A59))))</f>
        <v>5288</v>
      </c>
      <c r="BK59" s="58">
        <f>IF($B59="","",IF($C59="Region",SUMIFS(Raw!$H:$H,Raw!$A:$A,$B$4,Raw!$G:$G,Month!BK$5,Raw!#REF!,Month!$A59),IF($C59="Provider",SUMIFS(Raw!$H:$H,Raw!$A:$A,$B$4,Raw!$G:$G,Month!BK$5,Raw!$C:$C,Month!$A59),SUMIFS(Raw!$H:$H,Raw!$A:$A,$B$4,Raw!$G:$G,Month!BK$5,Raw!$E:$E,Month!$A59))))</f>
        <v>5053</v>
      </c>
      <c r="BL59" s="58">
        <f>IF($B59="","",IF($C59="Region",SUMIFS(Raw!$H:$H,Raw!$A:$A,$B$4,Raw!$G:$G,Month!BL$5,Raw!#REF!,Month!$A59),IF($C59="Provider",SUMIFS(Raw!$H:$H,Raw!$A:$A,$B$4,Raw!$G:$G,Month!BL$5,Raw!$C:$C,Month!$A59),SUMIFS(Raw!$H:$H,Raw!$A:$A,$B$4,Raw!$G:$G,Month!BL$5,Raw!$E:$E,Month!$A59))))</f>
        <v>3272</v>
      </c>
      <c r="BM59" s="58">
        <f>IF($B59="","",IF($C59="Region",SUMIFS(Raw!$H:$H,Raw!$A:$A,$B$4,Raw!$G:$G,Month!BM$5,Raw!#REF!,Month!$A59),IF($C59="Provider",SUMIFS(Raw!$H:$H,Raw!$A:$A,$B$4,Raw!$G:$G,Month!BM$5,Raw!$C:$C,Month!$A59),SUMIFS(Raw!$H:$H,Raw!$A:$A,$B$4,Raw!$G:$G,Month!BM$5,Raw!$E:$E,Month!$A59))))</f>
        <v>1781</v>
      </c>
      <c r="BN59" s="58">
        <f>IF($B59="","",IF($C59="Region",SUMIFS(Raw!$H:$H,Raw!$A:$A,$B$4,Raw!$G:$G,Month!BN$5,Raw!#REF!,Month!$A59),IF($C59="Provider",SUMIFS(Raw!$H:$H,Raw!$A:$A,$B$4,Raw!$G:$G,Month!BN$5,Raw!$C:$C,Month!$A59),SUMIFS(Raw!$H:$H,Raw!$A:$A,$B$4,Raw!$G:$G,Month!BN$5,Raw!$E:$E,Month!$A59))))</f>
        <v>91</v>
      </c>
      <c r="BO59" s="58">
        <f>IF($B59="","",IF($C59="Region",SUMIFS(Raw!$H:$H,Raw!$A:$A,$B$4,Raw!$G:$G,Month!BO$5,Raw!#REF!,Month!$A59),IF($C59="Provider",SUMIFS(Raw!$H:$H,Raw!$A:$A,$B$4,Raw!$G:$G,Month!BO$5,Raw!$C:$C,Month!$A59),SUMIFS(Raw!$H:$H,Raw!$A:$A,$B$4,Raw!$G:$G,Month!BO$5,Raw!$E:$E,Month!$A59))))</f>
        <v>4393</v>
      </c>
      <c r="BP59" s="58">
        <f>IF($B59="","",IF($C59="Region",SUMIFS(Raw!$H:$H,Raw!$A:$A,$B$4,Raw!$G:$G,Month!BP$5,Raw!#REF!,Month!$A59),IF($C59="Provider",SUMIFS(Raw!$H:$H,Raw!$A:$A,$B$4,Raw!$G:$G,Month!BP$5,Raw!$C:$C,Month!$A59),SUMIFS(Raw!$H:$H,Raw!$A:$A,$B$4,Raw!$G:$G,Month!BP$5,Raw!$E:$E,Month!$A59))))</f>
        <v>18754</v>
      </c>
      <c r="BQ59" s="58">
        <f>IF($B59="","",IF($C59="Region",SUMIFS(Raw!$H:$H,Raw!$A:$A,$B$4,Raw!$G:$G,Month!BQ$5,Raw!#REF!,Month!$A59),IF($C59="Provider",SUMIFS(Raw!$H:$H,Raw!$A:$A,$B$4,Raw!$G:$G,Month!BQ$5,Raw!$C:$C,Month!$A59),SUMIFS(Raw!$H:$H,Raw!$A:$A,$B$4,Raw!$G:$G,Month!BQ$5,Raw!$E:$E,Month!$A59))))</f>
        <v>6168</v>
      </c>
      <c r="BR59" s="58">
        <f>IF($B59="","",IF($C59="Region",SUMIFS(Raw!$H:$H,Raw!$A:$A,$B$4,Raw!$G:$G,Month!BR$5,Raw!#REF!,Month!$A59),IF($C59="Provider",SUMIFS(Raw!$H:$H,Raw!$A:$A,$B$4,Raw!$G:$G,Month!BR$5,Raw!$C:$C,Month!$A59),SUMIFS(Raw!$H:$H,Raw!$A:$A,$B$4,Raw!$G:$G,Month!BR$5,Raw!$E:$E,Month!$A59))))</f>
        <v>5170</v>
      </c>
      <c r="BS59" s="58">
        <f>IF($B59="","",IF($C59="Region",SUMIFS(Raw!$H:$H,Raw!$A:$A,$B$4,Raw!$G:$G,Month!BS$5,Raw!#REF!,Month!$A59),IF($C59="Provider",SUMIFS(Raw!$H:$H,Raw!$A:$A,$B$4,Raw!$G:$G,Month!BS$5,Raw!$C:$C,Month!$A59),SUMIFS(Raw!$H:$H,Raw!$A:$A,$B$4,Raw!$G:$G,Month!BS$5,Raw!$E:$E,Month!$A59))))</f>
        <v>132</v>
      </c>
      <c r="BT59" s="58">
        <f>IF($B59="","",IF($C59="Region",SUMIFS(Raw!$H:$H,Raw!$A:$A,$B$4,Raw!$G:$G,Month!BT$5,Raw!#REF!,Month!$A59),IF($C59="Provider",SUMIFS(Raw!$H:$H,Raw!$A:$A,$B$4,Raw!$G:$G,Month!BT$5,Raw!$C:$C,Month!$A59),SUMIFS(Raw!$H:$H,Raw!$A:$A,$B$4,Raw!$G:$G,Month!BT$5,Raw!$E:$E,Month!$A59))))</f>
        <v>2171</v>
      </c>
      <c r="BU59" s="58">
        <f>IF($B59="","",IF($C59="Region",SUMIFS(Raw!$H:$H,Raw!$A:$A,$B$4,Raw!$G:$G,Month!BU$5,Raw!#REF!,Month!$A59),IF($C59="Provider",SUMIFS(Raw!$H:$H,Raw!$A:$A,$B$4,Raw!$G:$G,Month!BU$5,Raw!$C:$C,Month!$A59),SUMIFS(Raw!$H:$H,Raw!$A:$A,$B$4,Raw!$G:$G,Month!BU$5,Raw!$E:$E,Month!$A59))))</f>
        <v>216119</v>
      </c>
      <c r="BV59" s="58">
        <f>IF($B59="","",IF($C59="Region",SUMIFS(Raw!$H:$H,Raw!$A:$A,$B$4,Raw!$G:$G,Month!BV$5,Raw!#REF!,Month!$A59),IF($C59="Provider",SUMIFS(Raw!$H:$H,Raw!$A:$A,$B$4,Raw!$G:$G,Month!BV$5,Raw!$C:$C,Month!$A59),SUMIFS(Raw!$H:$H,Raw!$A:$A,$B$4,Raw!$G:$G,Month!BV$5,Raw!$E:$E,Month!$A59))))</f>
        <v>2410</v>
      </c>
      <c r="BW59" s="58">
        <f>IF($B59="","",IF($C59="Region",SUMIFS(Raw!$H:$H,Raw!$A:$A,$B$4,Raw!$G:$G,Month!BW$5,Raw!#REF!,Month!$A59),IF($C59="Provider",SUMIFS(Raw!$H:$H,Raw!$A:$A,$B$4,Raw!$G:$G,Month!BW$5,Raw!$C:$C,Month!$A59),SUMIFS(Raw!$H:$H,Raw!$A:$A,$B$4,Raw!$G:$G,Month!BW$5,Raw!$E:$E,Month!$A59))))</f>
        <v>40200</v>
      </c>
      <c r="BX59" s="58">
        <f>IF($B59="","",IF($C59="Region",SUMIFS(Raw!$H:$H,Raw!$A:$A,$B$4,Raw!$G:$G,Month!BX$5,Raw!#REF!,Month!$A59),IF($C59="Provider",SUMIFS(Raw!$H:$H,Raw!$A:$A,$B$4,Raw!$G:$G,Month!BX$5,Raw!$C:$C,Month!$A59),SUMIFS(Raw!$H:$H,Raw!$A:$A,$B$4,Raw!$G:$G,Month!BX$5,Raw!$E:$E,Month!$A59))))</f>
        <v>17</v>
      </c>
      <c r="BY59" s="58">
        <f>IF($B59="","",IF($C59="Region",SUMIFS(Raw!$H:$H,Raw!$A:$A,$B$4,Raw!$G:$G,Month!BY$5,Raw!#REF!,Month!$A59),IF($C59="Provider",SUMIFS(Raw!$H:$H,Raw!$A:$A,$B$4,Raw!$G:$G,Month!BY$5,Raw!$C:$C,Month!$A59),SUMIFS(Raw!$H:$H,Raw!$A:$A,$B$4,Raw!$G:$G,Month!BY$5,Raw!$E:$E,Month!$A59))))</f>
        <v>20230</v>
      </c>
      <c r="BZ59" s="58">
        <f>IF($B59="","",IF($C59="Region",SUMIFS(Raw!$H:$H,Raw!$A:$A,$B$4,Raw!$G:$G,Month!BZ$5,Raw!#REF!,Month!$A59),IF($C59="Provider",SUMIFS(Raw!$H:$H,Raw!$A:$A,$B$4,Raw!$G:$G,Month!BZ$5,Raw!$C:$C,Month!$A59),SUMIFS(Raw!$H:$H,Raw!$A:$A,$B$4,Raw!$G:$G,Month!BZ$5,Raw!$E:$E,Month!$A59))))</f>
        <v>21273</v>
      </c>
      <c r="CA59" s="58">
        <f>IF($B59="","",IF($C59="Region",SUMIFS(Raw!$H:$H,Raw!$A:$A,$B$4,Raw!$G:$G,Month!CA$5,Raw!#REF!,Month!$A59),IF($C59="Provider",SUMIFS(Raw!$H:$H,Raw!$A:$A,$B$4,Raw!$G:$G,Month!CA$5,Raw!$C:$C,Month!$A59),SUMIFS(Raw!$H:$H,Raw!$A:$A,$B$4,Raw!$G:$G,Month!CA$5,Raw!$E:$E,Month!$A59))))</f>
        <v>9695</v>
      </c>
      <c r="CB59" s="58">
        <f>IF($B59="","",IF($C59="Region",SUMIFS(Raw!$H:$H,Raw!$A:$A,$B$4,Raw!$G:$G,Month!CB$5,Raw!#REF!,Month!$A59),IF($C59="Provider",SUMIFS(Raw!$H:$H,Raw!$A:$A,$B$4,Raw!$G:$G,Month!CB$5,Raw!$C:$C,Month!$A59),SUMIFS(Raw!$H:$H,Raw!$A:$A,$B$4,Raw!$G:$G,Month!CB$5,Raw!$E:$E,Month!$A59))))</f>
        <v>4566</v>
      </c>
      <c r="CC59" s="58">
        <f>IF($B59="","",IF($C59="Region",SUMIFS(Raw!$H:$H,Raw!$A:$A,$B$4,Raw!$G:$G,Month!CC$5,Raw!#REF!,Month!$A59),IF($C59="Provider",SUMIFS(Raw!$H:$H,Raw!$A:$A,$B$4,Raw!$G:$G,Month!CC$5,Raw!$C:$C,Month!$A59),SUMIFS(Raw!$H:$H,Raw!$A:$A,$B$4,Raw!$G:$G,Month!CC$5,Raw!$E:$E,Month!$A59))))</f>
        <v>5757</v>
      </c>
      <c r="CD59" s="58">
        <f>IF($B59="","",IF($C59="Region",SUMIFS(Raw!$H:$H,Raw!$A:$A,$B$4,Raw!$G:$G,Month!CD$5,Raw!#REF!,Month!$A59),IF($C59="Provider",SUMIFS(Raw!$H:$H,Raw!$A:$A,$B$4,Raw!$G:$G,Month!CD$5,Raw!$C:$C,Month!$A59),SUMIFS(Raw!$H:$H,Raw!$A:$A,$B$4,Raw!$G:$G,Month!CD$5,Raw!$E:$E,Month!$A59))))</f>
        <v>4714</v>
      </c>
      <c r="CE59" s="58">
        <f>IF($B59="","",IF($C59="Region",SUMIFS(Raw!$H:$H,Raw!$A:$A,$B$4,Raw!$G:$G,Month!CE$5,Raw!#REF!,Month!$A59),IF($C59="Provider",SUMIFS(Raw!$H:$H,Raw!$A:$A,$B$4,Raw!$G:$G,Month!CE$5,Raw!$C:$C,Month!$A59),SUMIFS(Raw!$H:$H,Raw!$A:$A,$B$4,Raw!$G:$G,Month!CE$5,Raw!$E:$E,Month!$A59))))</f>
        <v>8656</v>
      </c>
      <c r="CF59" s="58">
        <f>IF($B59="","",IF($C59="Region",SUMIFS(Raw!$H:$H,Raw!$A:$A,$B$4,Raw!$G:$G,Month!CF$5,Raw!#REF!,Month!$A59),IF($C59="Provider",SUMIFS(Raw!$H:$H,Raw!$A:$A,$B$4,Raw!$G:$G,Month!CF$5,Raw!$C:$C,Month!$A59),SUMIFS(Raw!$H:$H,Raw!$A:$A,$B$4,Raw!$G:$G,Month!CF$5,Raw!$E:$E,Month!$A59))))</f>
        <v>5427</v>
      </c>
      <c r="CG59" s="58">
        <f>IF($B59="","",IF($C59="Region",SUMIFS(Raw!$H:$H,Raw!$A:$A,$B$4,Raw!$G:$G,Month!CG$5,Raw!#REF!,Month!$A59),IF($C59="Provider",SUMIFS(Raw!$H:$H,Raw!$A:$A,$B$4,Raw!$G:$G,Month!CG$5,Raw!$C:$C,Month!$A59),SUMIFS(Raw!$H:$H,Raw!$A:$A,$B$4,Raw!$G:$G,Month!CG$5,Raw!$E:$E,Month!$A59))))</f>
        <v>3394</v>
      </c>
      <c r="CH59" s="58">
        <f>IF($B59="","",IF($C59="Region",SUMIFS(Raw!$H:$H,Raw!$A:$A,$B$4,Raw!$G:$G,Month!CH$5,Raw!#REF!,Month!$A59),IF($C59="Provider",SUMIFS(Raw!$H:$H,Raw!$A:$A,$B$4,Raw!$G:$G,Month!CH$5,Raw!$C:$C,Month!$A59),SUMIFS(Raw!$H:$H,Raw!$A:$A,$B$4,Raw!$G:$G,Month!CH$5,Raw!$E:$E,Month!$A59))))</f>
        <v>870</v>
      </c>
      <c r="CI59" s="58">
        <f>IF($B59="","",IF($C59="Region",SUMIFS(Raw!$H:$H,Raw!$A:$A,$B$4,Raw!$G:$G,Month!CI$5,Raw!#REF!,Month!$A59),IF($C59="Provider",SUMIFS(Raw!$H:$H,Raw!$A:$A,$B$4,Raw!$G:$G,Month!CI$5,Raw!$C:$C,Month!$A59),SUMIFS(Raw!$H:$H,Raw!$A:$A,$B$4,Raw!$G:$G,Month!CI$5,Raw!$E:$E,Month!$A59))))</f>
        <v>2</v>
      </c>
      <c r="CJ59" s="58">
        <f>IF($B59="","",IF($C59="Region",SUMIFS(Raw!$H:$H,Raw!$A:$A,$B$4,Raw!$G:$G,Month!CJ$5,Raw!#REF!,Month!$A59),IF($C59="Provider",SUMIFS(Raw!$H:$H,Raw!$A:$A,$B$4,Raw!$G:$G,Month!CJ$5,Raw!$C:$C,Month!$A59),SUMIFS(Raw!$H:$H,Raw!$A:$A,$B$4,Raw!$G:$G,Month!CJ$5,Raw!$E:$E,Month!$A59))))</f>
        <v>0</v>
      </c>
      <c r="CK59" s="58">
        <f>IF($B59="","",IF($C59="Region",SUMIFS(Raw!$H:$H,Raw!$A:$A,$B$4,Raw!$G:$G,Month!CK$5,Raw!#REF!,Month!$A59),IF($C59="Provider",SUMIFS(Raw!$H:$H,Raw!$A:$A,$B$4,Raw!$G:$G,Month!CK$5,Raw!$C:$C,Month!$A59),SUMIFS(Raw!$H:$H,Raw!$A:$A,$B$4,Raw!$G:$G,Month!CK$5,Raw!$E:$E,Month!$A59))))</f>
        <v>6856</v>
      </c>
      <c r="CL59" s="58">
        <f>IF($B59="","",IF($C59="Region",SUMIFS(Raw!$H:$H,Raw!$A:$A,$B$4,Raw!$G:$G,Month!CL$5,Raw!#REF!,Month!$A59),IF($C59="Provider",SUMIFS(Raw!$H:$H,Raw!$A:$A,$B$4,Raw!$G:$G,Month!CL$5,Raw!$C:$C,Month!$A59),SUMIFS(Raw!$H:$H,Raw!$A:$A,$B$4,Raw!$G:$G,Month!CL$5,Raw!$E:$E,Month!$A59))))</f>
        <v>0</v>
      </c>
      <c r="CM59" s="58">
        <f>IF($B59="","",IF($C59="Region",SUMIFS(Raw!$H:$H,Raw!$A:$A,$B$4,Raw!$G:$G,Month!CM$5,Raw!#REF!,Month!$A59),IF($C59="Provider",SUMIFS(Raw!$H:$H,Raw!$A:$A,$B$4,Raw!$G:$G,Month!CM$5,Raw!$C:$C,Month!$A59),SUMIFS(Raw!$H:$H,Raw!$A:$A,$B$4,Raw!$G:$G,Month!CM$5,Raw!$E:$E,Month!$A59))))</f>
        <v>5696</v>
      </c>
      <c r="CN59" s="58">
        <f>IF($B59="","",IF($C59="Region",SUMIFS(Raw!$H:$H,Raw!$A:$A,$B$4,Raw!$G:$G,Month!CN$5,Raw!#REF!,Month!$A59),IF($C59="Provider",SUMIFS(Raw!$H:$H,Raw!$A:$A,$B$4,Raw!$G:$G,Month!CN$5,Raw!$C:$C,Month!$A59),SUMIFS(Raw!$H:$H,Raw!$A:$A,$B$4,Raw!$G:$G,Month!CN$5,Raw!$E:$E,Month!$A59))))</f>
        <v>1210</v>
      </c>
      <c r="CO59" s="58">
        <f>IF($B59="","",IF($C59="Region",SUMIFS(Raw!$H:$H,Raw!$A:$A,$B$4,Raw!$G:$G,Month!CO$5,Raw!#REF!,Month!$A59),IF($C59="Provider",SUMIFS(Raw!$H:$H,Raw!$A:$A,$B$4,Raw!$G:$G,Month!CO$5,Raw!$C:$C,Month!$A59),SUMIFS(Raw!$H:$H,Raw!$A:$A,$B$4,Raw!$G:$G,Month!CO$5,Raw!$E:$E,Month!$A59))))</f>
        <v>1364</v>
      </c>
      <c r="CP59" s="58">
        <f>IF($B59="","",IF($C59="Region",SUMIFS(Raw!$H:$H,Raw!$A:$A,$B$4,Raw!$G:$G,Month!CP$5,Raw!#REF!,Month!$A59),IF($C59="Provider",SUMIFS(Raw!$H:$H,Raw!$A:$A,$B$4,Raw!$G:$G,Month!CP$5,Raw!$C:$C,Month!$A59),SUMIFS(Raw!$H:$H,Raw!$A:$A,$B$4,Raw!$G:$G,Month!CP$5,Raw!$E:$E,Month!$A59))))</f>
        <v>179</v>
      </c>
      <c r="CQ59" s="58">
        <f>IF($B59="","",IF($C59="Region",SUMIFS(Raw!$H:$H,Raw!$A:$A,$B$4,Raw!$G:$G,Month!CQ$5,Raw!#REF!,Month!$A59),IF($C59="Provider",SUMIFS(Raw!$H:$H,Raw!$A:$A,$B$4,Raw!$G:$G,Month!CQ$5,Raw!$C:$C,Month!$A59),SUMIFS(Raw!$H:$H,Raw!$A:$A,$B$4,Raw!$G:$G,Month!CQ$5,Raw!$E:$E,Month!$A59))))</f>
        <v>1</v>
      </c>
      <c r="CR59" s="58">
        <f>IF($B59="","",IF($C59="Region",SUMIFS(Raw!$H:$H,Raw!$A:$A,$B$4,Raw!$G:$G,Month!CR$5,Raw!#REF!,Month!$A59),IF($C59="Provider",SUMIFS(Raw!$H:$H,Raw!$A:$A,$B$4,Raw!$G:$G,Month!CR$5,Raw!$C:$C,Month!$A59),SUMIFS(Raw!$H:$H,Raw!$A:$A,$B$4,Raw!$G:$G,Month!CR$5,Raw!$E:$E,Month!$A59))))</f>
        <v>0</v>
      </c>
      <c r="CS59" s="58">
        <f>IF($B59="","",IF($C59="Region",SUMIFS(Raw!$H:$H,Raw!$A:$A,$B$4,Raw!$G:$G,Month!CS$5,Raw!#REF!,Month!$A59),IF($C59="Provider",SUMIFS(Raw!$H:$H,Raw!$A:$A,$B$4,Raw!$G:$G,Month!CS$5,Raw!$C:$C,Month!$A59),SUMIFS(Raw!$H:$H,Raw!$A:$A,$B$4,Raw!$G:$G,Month!CS$5,Raw!$E:$E,Month!$A59))))</f>
        <v>750</v>
      </c>
      <c r="CT59" s="58">
        <f>IF($B59="","",IF($C59="Region",SUMIFS(Raw!$H:$H,Raw!$A:$A,$B$4,Raw!$G:$G,Month!CT$5,Raw!#REF!,Month!$A59),IF($C59="Provider",SUMIFS(Raw!$H:$H,Raw!$A:$A,$B$4,Raw!$G:$G,Month!CT$5,Raw!$C:$C,Month!$A59),SUMIFS(Raw!$H:$H,Raw!$A:$A,$B$4,Raw!$G:$G,Month!CT$5,Raw!$E:$E,Month!$A59))))</f>
        <v>727</v>
      </c>
      <c r="CU59" s="58">
        <f>IF($B59="","",IF($C59="Region",SUMIFS(Raw!$H:$H,Raw!$A:$A,$B$4,Raw!$G:$G,Month!CU$5,Raw!#REF!,Month!$A59),IF($C59="Provider",SUMIFS(Raw!$H:$H,Raw!$A:$A,$B$4,Raw!$G:$G,Month!CU$5,Raw!$C:$C,Month!$A59),SUMIFS(Raw!$H:$H,Raw!$A:$A,$B$4,Raw!$G:$G,Month!CU$5,Raw!$E:$E,Month!$A59))))</f>
        <v>5757</v>
      </c>
      <c r="CV59" s="58">
        <f>IF($B59="","",IF($C59="Region",SUMIFS(Raw!$H:$H,Raw!$A:$A,$B$4,Raw!$G:$G,Month!CV$5,Raw!#REF!,Month!$A59),IF($C59="Provider",SUMIFS(Raw!$H:$H,Raw!$A:$A,$B$4,Raw!$G:$G,Month!CV$5,Raw!$C:$C,Month!$A59),SUMIFS(Raw!$H:$H,Raw!$A:$A,$B$4,Raw!$G:$G,Month!CV$5,Raw!$E:$E,Month!$A59))))</f>
        <v>5515</v>
      </c>
      <c r="CW59" s="58">
        <f>IF($B59="","",IF($C59="Region",SUMIFS(Raw!$H:$H,Raw!$A:$A,$B$4,Raw!$G:$G,Month!CW$5,Raw!#REF!,Month!$A59),IF($C59="Provider",SUMIFS(Raw!$H:$H,Raw!$A:$A,$B$4,Raw!$G:$G,Month!CW$5,Raw!$C:$C,Month!$A59),SUMIFS(Raw!$H:$H,Raw!$A:$A,$B$4,Raw!$G:$G,Month!CW$5,Raw!$E:$E,Month!$A59))))</f>
        <v>1901</v>
      </c>
      <c r="CX59" s="58">
        <f>IF($B59="","",IF($C59="Region",SUMIFS(Raw!$H:$H,Raw!$A:$A,$B$4,Raw!$G:$G,Month!CX$5,Raw!#REF!,Month!$A59),IF($C59="Provider",SUMIFS(Raw!$H:$H,Raw!$A:$A,$B$4,Raw!$G:$G,Month!CX$5,Raw!$C:$C,Month!$A59),SUMIFS(Raw!$H:$H,Raw!$A:$A,$B$4,Raw!$G:$G,Month!CX$5,Raw!$E:$E,Month!$A59))))</f>
        <v>1810</v>
      </c>
      <c r="CY59" s="58">
        <f>IF($B59="","",IF($C59="Region",SUMIFS(Raw!$H:$H,Raw!$A:$A,$B$4,Raw!$G:$G,Month!CY$5,Raw!#REF!,Month!$A59),IF($C59="Provider",SUMIFS(Raw!$H:$H,Raw!$A:$A,$B$4,Raw!$G:$G,Month!CY$5,Raw!$C:$C,Month!$A59),SUMIFS(Raw!$H:$H,Raw!$A:$A,$B$4,Raw!$G:$G,Month!CY$5,Raw!$E:$E,Month!$A59))))</f>
        <v>267</v>
      </c>
      <c r="CZ59" s="58">
        <f>IF($B59="","",IF($C59="Region",SUMIFS(Raw!$H:$H,Raw!$A:$A,$B$4,Raw!$G:$G,Month!CZ$5,Raw!#REF!,Month!$A59),IF($C59="Provider",SUMIFS(Raw!$H:$H,Raw!$A:$A,$B$4,Raw!$G:$G,Month!CZ$5,Raw!$C:$C,Month!$A59),SUMIFS(Raw!$H:$H,Raw!$A:$A,$B$4,Raw!$G:$G,Month!CZ$5,Raw!$E:$E,Month!$A59))))</f>
        <v>213</v>
      </c>
      <c r="DA59" s="58">
        <f>IF($B59="","",IF($C59="Region",SUMIFS(Raw!$H:$H,Raw!$A:$A,$B$4,Raw!$G:$G,Month!DA$5,Raw!#REF!,Month!$A59),IF($C59="Provider",SUMIFS(Raw!$H:$H,Raw!$A:$A,$B$4,Raw!$G:$G,Month!DA$5,Raw!$C:$C,Month!$A59),SUMIFS(Raw!$H:$H,Raw!$A:$A,$B$4,Raw!$G:$G,Month!DA$5,Raw!$E:$E,Month!$A59))))</f>
        <v>198</v>
      </c>
      <c r="DB59" s="58">
        <f>IF($B59="","",IF($C59="Region",SUMIFS(Raw!$H:$H,Raw!$A:$A,$B$4,Raw!$G:$G,Month!DB$5,Raw!#REF!,Month!$A59),IF($C59="Provider",SUMIFS(Raw!$H:$H,Raw!$A:$A,$B$4,Raw!$G:$G,Month!DB$5,Raw!$C:$C,Month!$A59),SUMIFS(Raw!$H:$H,Raw!$A:$A,$B$4,Raw!$G:$G,Month!DB$5,Raw!$E:$E,Month!$A59))))</f>
        <v>189</v>
      </c>
      <c r="DC59" s="58">
        <f>IF($B59="","",IF($C59="Region",SUMIFS(Raw!$H:$H,Raw!$A:$A,$B$4,Raw!$G:$G,Month!DC$5,Raw!#REF!,Month!$A59),IF($C59="Provider",SUMIFS(Raw!$H:$H,Raw!$A:$A,$B$4,Raw!$G:$G,Month!DC$5,Raw!$C:$C,Month!$A59),SUMIFS(Raw!$H:$H,Raw!$A:$A,$B$4,Raw!$G:$G,Month!DC$5,Raw!$E:$E,Month!$A59))))</f>
        <v>306</v>
      </c>
      <c r="DD59" s="58">
        <f>IF($B59="","",IF($C59="Region",SUMIFS(Raw!$H:$H,Raw!$A:$A,$B$4,Raw!$G:$G,Month!DD$5,Raw!#REF!,Month!$A59),IF($C59="Provider",SUMIFS(Raw!$H:$H,Raw!$A:$A,$B$4,Raw!$G:$G,Month!DD$5,Raw!$C:$C,Month!$A59),SUMIFS(Raw!$H:$H,Raw!$A:$A,$B$4,Raw!$G:$G,Month!DD$5,Raw!$E:$E,Month!$A59))))</f>
        <v>213</v>
      </c>
      <c r="DE59" s="58">
        <f>IF($B59="","",IF($C59="Region",SUMIFS(Raw!$H:$H,Raw!$A:$A,$B$4,Raw!$G:$G,Month!DE$5,Raw!#REF!,Month!$A59),IF($C59="Provider",SUMIFS(Raw!$H:$H,Raw!$A:$A,$B$4,Raw!$G:$G,Month!DE$5,Raw!$C:$C,Month!$A59),SUMIFS(Raw!$H:$H,Raw!$A:$A,$B$4,Raw!$G:$G,Month!DE$5,Raw!$E:$E,Month!$A59))))</f>
        <v>99</v>
      </c>
      <c r="DF59" s="58">
        <f>IF($B59="","",IF($C59="Region",SUMIFS(Raw!$H:$H,Raw!$A:$A,$B$4,Raw!$G:$G,Month!DF$5,Raw!#REF!,Month!$A59),IF($C59="Provider",SUMIFS(Raw!$H:$H,Raw!$A:$A,$B$4,Raw!$G:$G,Month!DF$5,Raw!$C:$C,Month!$A59),SUMIFS(Raw!$H:$H,Raw!$A:$A,$B$4,Raw!$G:$G,Month!DF$5,Raw!$E:$E,Month!$A59))))</f>
        <v>27</v>
      </c>
      <c r="DG59" s="58">
        <f>IF($B59="","",IF($C59="Region",SUMIFS(Raw!$H:$H,Raw!$A:$A,$B$4,Raw!$G:$G,Month!DG$5,Raw!#REF!,Month!$A59),IF($C59="Provider",SUMIFS(Raw!$H:$H,Raw!$A:$A,$B$4,Raw!$G:$G,Month!DG$5,Raw!$C:$C,Month!$A59),SUMIFS(Raw!$H:$H,Raw!$A:$A,$B$4,Raw!$G:$G,Month!DG$5,Raw!$E:$E,Month!$A59))))</f>
        <v>0</v>
      </c>
      <c r="DH59" s="58">
        <f>IF($B59="","",IF($C59="Region",SUMIFS(Raw!$H:$H,Raw!$A:$A,$B$4,Raw!$G:$G,Month!DH$5,Raw!#REF!,Month!$A59),IF($C59="Provider",SUMIFS(Raw!$H:$H,Raw!$A:$A,$B$4,Raw!$G:$G,Month!DH$5,Raw!$C:$C,Month!$A59),SUMIFS(Raw!$H:$H,Raw!$A:$A,$B$4,Raw!$G:$G,Month!DH$5,Raw!$E:$E,Month!$A59))))</f>
        <v>0</v>
      </c>
      <c r="DI59" s="58">
        <f>IF($B59="","",IF($C59="Region",SUMIFS(Raw!$H:$H,Raw!$A:$A,$B$4,Raw!$G:$G,Month!DI$5,Raw!#REF!,Month!$A59),IF($C59="Provider",SUMIFS(Raw!$H:$H,Raw!$A:$A,$B$4,Raw!$G:$G,Month!DI$5,Raw!$C:$C,Month!$A59),SUMIFS(Raw!$H:$H,Raw!$A:$A,$B$4,Raw!$G:$G,Month!DI$5,Raw!$E:$E,Month!$A59))))</f>
        <v>306</v>
      </c>
      <c r="DJ59" s="58">
        <f>IF($B59="","",IF($C59="Region",SUMIFS(Raw!$H:$H,Raw!$A:$A,$B$4,Raw!$G:$G,Month!DJ$5,Raw!#REF!,Month!$A59),IF($C59="Provider",SUMIFS(Raw!$H:$H,Raw!$A:$A,$B$4,Raw!$G:$G,Month!DJ$5,Raw!$C:$C,Month!$A59),SUMIFS(Raw!$H:$H,Raw!$A:$A,$B$4,Raw!$G:$G,Month!DJ$5,Raw!$E:$E,Month!$A59))))</f>
        <v>213</v>
      </c>
      <c r="DK59" s="58">
        <f>IF($B59="","",IF($C59="Region",SUMIFS(Raw!$H:$H,Raw!$A:$A,$B$4,Raw!$G:$G,Month!DK$5,Raw!#REF!,Month!$A59),IF($C59="Provider",SUMIFS(Raw!$H:$H,Raw!$A:$A,$B$4,Raw!$G:$G,Month!DK$5,Raw!$C:$C,Month!$A59),SUMIFS(Raw!$H:$H,Raw!$A:$A,$B$4,Raw!$G:$G,Month!DK$5,Raw!$E:$E,Month!$A59))))</f>
        <v>3</v>
      </c>
      <c r="DL59" s="58">
        <f>IF($B59="","",IF($C59="Region",SUMIFS(Raw!$H:$H,Raw!$A:$A,$B$4,Raw!$G:$G,Month!DL$5,Raw!#REF!,Month!$A59),IF($C59="Provider",SUMIFS(Raw!$H:$H,Raw!$A:$A,$B$4,Raw!$G:$G,Month!DL$5,Raw!$C:$C,Month!$A59),SUMIFS(Raw!$H:$H,Raw!$A:$A,$B$4,Raw!$G:$G,Month!DL$5,Raw!$E:$E,Month!$A59))))</f>
        <v>3</v>
      </c>
      <c r="DM59" s="58">
        <f>IF($B59="","",IF($C59="Region",SUMIFS(Raw!$H:$H,Raw!$A:$A,$B$4,Raw!$G:$G,Month!DM$5,Raw!#REF!,Month!$A59),IF($C59="Provider",SUMIFS(Raw!$H:$H,Raw!$A:$A,$B$4,Raw!$G:$G,Month!DM$5,Raw!$C:$C,Month!$A59),SUMIFS(Raw!$H:$H,Raw!$A:$A,$B$4,Raw!$G:$G,Month!DM$5,Raw!$E:$E,Month!$A59))))</f>
        <v>0</v>
      </c>
      <c r="DN59" s="58">
        <f>IF($B59="","",IF($C59="Region",SUMIFS(Raw!$H:$H,Raw!$A:$A,$B$4,Raw!$G:$G,Month!DN$5,Raw!#REF!,Month!$A59),IF($C59="Provider",SUMIFS(Raw!$H:$H,Raw!$A:$A,$B$4,Raw!$G:$G,Month!DN$5,Raw!$C:$C,Month!$A59),SUMIFS(Raw!$H:$H,Raw!$A:$A,$B$4,Raw!$G:$G,Month!DN$5,Raw!$E:$E,Month!$A59))))</f>
        <v>0</v>
      </c>
    </row>
    <row r="60" spans="1:118" ht="14.5" x14ac:dyDescent="0.25">
      <c r="A60" s="5" t="str">
        <f>IF(Refs!A54="","",Refs!A54)</f>
        <v>111AJ1</v>
      </c>
      <c r="B60" s="23" t="str">
        <f>IF(Refs!B54="","",Refs!B54)</f>
        <v>North West London</v>
      </c>
      <c r="C60" s="13" t="str">
        <f>IF(Refs!D54="","",Refs!D54)</f>
        <v>Area</v>
      </c>
      <c r="D60" s="58">
        <f>IF($B60="","",IF($C60="Region",SUMIFS(Raw!$H:$H,Raw!$A:$A,$B$4,Raw!$G:$G,Month!D$5,Raw!#REF!,Month!$A60),IF($C60="Provider",SUMIFS(Raw!$H:$H,Raw!$A:$A,$B$4,Raw!$G:$G,Month!D$5,Raw!$C:$C,Month!$A60),SUMIFS(Raw!$H:$H,Raw!$A:$A,$B$4,Raw!$G:$G,Month!D$5,Raw!$E:$E,Month!$A60))))</f>
        <v>68270</v>
      </c>
      <c r="E60" s="58">
        <f>IF($B60="","",IF($C60="Region",SUMIFS(Raw!$H:$H,Raw!$A:$A,$B$4,Raw!$G:$G,Month!E$5,Raw!#REF!,Month!$A60),IF($C60="Provider",SUMIFS(Raw!$H:$H,Raw!$A:$A,$B$4,Raw!$G:$G,Month!E$5,Raw!$C:$C,Month!$A60),SUMIFS(Raw!$H:$H,Raw!$A:$A,$B$4,Raw!$G:$G,Month!E$5,Raw!$E:$E,Month!$A60))))</f>
        <v>6156</v>
      </c>
      <c r="F60" s="58">
        <f>IF($B60="","",IF($C60="Region",SUMIFS(Raw!$H:$H,Raw!$A:$A,$B$4,Raw!$G:$G,Month!F$5,Raw!#REF!,Month!$A60),IF($C60="Provider",SUMIFS(Raw!$H:$H,Raw!$A:$A,$B$4,Raw!$G:$G,Month!F$5,Raw!$C:$C,Month!$A60),SUMIFS(Raw!$H:$H,Raw!$A:$A,$B$4,Raw!$G:$G,Month!F$5,Raw!$E:$E,Month!$A60))))</f>
        <v>64287</v>
      </c>
      <c r="G60" s="58">
        <f>IF($B60="","",IF($C60="Region",SUMIFS(Raw!$H:$H,Raw!$A:$A,$B$4,Raw!$G:$G,Month!G$5,Raw!#REF!,Month!$A60),IF($C60="Provider",SUMIFS(Raw!$H:$H,Raw!$A:$A,$B$4,Raw!$G:$G,Month!G$5,Raw!$C:$C,Month!$A60),SUMIFS(Raw!$H:$H,Raw!$A:$A,$B$4,Raw!$G:$G,Month!G$5,Raw!$E:$E,Month!$A60))))</f>
        <v>31</v>
      </c>
      <c r="H60" s="58">
        <f>IF($B60="","",IF($C60="Region",SUMIFS(Raw!$H:$H,Raw!$A:$A,$B$4,Raw!$G:$G,Month!H$5,Raw!#REF!,Month!$A60),IF($C60="Provider",SUMIFS(Raw!$H:$H,Raw!$A:$A,$B$4,Raw!$G:$G,Month!H$5,Raw!$C:$C,Month!$A60),SUMIFS(Raw!$H:$H,Raw!$A:$A,$B$4,Raw!$G:$G,Month!H$5,Raw!$E:$E,Month!$A60))))</f>
        <v>2547</v>
      </c>
      <c r="I60" s="58">
        <f>IF($B60="","",IF($C60="Region",SUMIFS(Raw!$H:$H,Raw!$A:$A,$B$4,Raw!$G:$G,Month!I$5,Raw!#REF!,Month!$A60),IF($C60="Provider",SUMIFS(Raw!$H:$H,Raw!$A:$A,$B$4,Raw!$G:$G,Month!I$5,Raw!$C:$C,Month!$A60),SUMIFS(Raw!$H:$H,Raw!$A:$A,$B$4,Raw!$G:$G,Month!I$5,Raw!$E:$E,Month!$A60))))</f>
        <v>0</v>
      </c>
      <c r="J60" s="58">
        <f>IF($B60="","",IF($C60="Region",SUMIFS(Raw!$H:$H,Raw!$A:$A,$B$4,Raw!$G:$G,Month!J$5,Raw!#REF!,Month!$A60),IF($C60="Provider",SUMIFS(Raw!$H:$H,Raw!$A:$A,$B$4,Raw!$G:$G,Month!J$5,Raw!$C:$C,Month!$A60),SUMIFS(Raw!$H:$H,Raw!$A:$A,$B$4,Raw!$G:$G,Month!J$5,Raw!$E:$E,Month!$A60))))</f>
        <v>47775</v>
      </c>
      <c r="K60" s="58">
        <f>IF($B60="","",IF($C60="Region",SUMIFS(Raw!$H:$H,Raw!$A:$A,$B$4,Raw!$G:$G,Month!K$5,Raw!#REF!,Month!$A60),IF($C60="Provider",SUMIFS(Raw!$H:$H,Raw!$A:$A,$B$4,Raw!$G:$G,Month!K$5,Raw!$C:$C,Month!$A60),SUMIFS(Raw!$H:$H,Raw!$A:$A,$B$4,Raw!$G:$G,Month!K$5,Raw!$E:$E,Month!$A60))))</f>
        <v>3983</v>
      </c>
      <c r="L60" s="58">
        <f>IF($B60="","",IF($C60="Region",SUMIFS(Raw!$H:$H,Raw!$A:$A,$B$4,Raw!$G:$G,Month!L$5,Raw!#REF!,Month!$A60),IF($C60="Provider",SUMIFS(Raw!$H:$H,Raw!$A:$A,$B$4,Raw!$G:$G,Month!L$5,Raw!$C:$C,Month!$A60),SUMIFS(Raw!$H:$H,Raw!$A:$A,$B$4,Raw!$G:$G,Month!L$5,Raw!$E:$E,Month!$A60))))</f>
        <v>681</v>
      </c>
      <c r="M60" s="58">
        <f>IF($B60="","",IF($C60="Region",SUMIFS(Raw!$H:$H,Raw!$A:$A,$B$4,Raw!$G:$G,Month!M$5,Raw!#REF!,Month!$A60),IF($C60="Provider",SUMIFS(Raw!$H:$H,Raw!$A:$A,$B$4,Raw!$G:$G,Month!M$5,Raw!$C:$C,Month!$A60),SUMIFS(Raw!$H:$H,Raw!$A:$A,$B$4,Raw!$G:$G,Month!M$5,Raw!$E:$E,Month!$A60))))</f>
        <v>1124</v>
      </c>
      <c r="N60" s="58">
        <f>IF($B60="","",IF($C60="Region",SUMIFS(Raw!$H:$H,Raw!$A:$A,$B$4,Raw!$G:$G,Month!N$5,Raw!#REF!,Month!$A60),IF($C60="Provider",SUMIFS(Raw!$H:$H,Raw!$A:$A,$B$4,Raw!$G:$G,Month!N$5,Raw!$C:$C,Month!$A60),SUMIFS(Raw!$H:$H,Raw!$A:$A,$B$4,Raw!$G:$G,Month!N$5,Raw!$E:$E,Month!$A60))))</f>
        <v>2178</v>
      </c>
      <c r="O60" s="58">
        <f>IF($B60="","",IF($C60="Region",SUMIFS(Raw!$H:$H,Raw!$A:$A,$B$4,Raw!$G:$G,Month!O$5,Raw!#REF!,Month!$A60),IF($C60="Provider",SUMIFS(Raw!$H:$H,Raw!$A:$A,$B$4,Raw!$G:$G,Month!O$5,Raw!$C:$C,Month!$A60),SUMIFS(Raw!$H:$H,Raw!$A:$A,$B$4,Raw!$G:$G,Month!O$5,Raw!$E:$E,Month!$A60))))</f>
        <v>369022</v>
      </c>
      <c r="P60" s="58">
        <f>IF($B60="","",IF($C60="Region",SUMIFS(Raw!$H:$H,Raw!$A:$A,$B$4,Raw!$G:$G,Month!P$5,Raw!#REF!,Month!$A60),IF($C60="Provider",SUMIFS(Raw!$H:$H,Raw!$A:$A,$B$4,Raw!$G:$G,Month!P$5,Raw!$C:$C,Month!$A60),SUMIFS(Raw!$H:$H,Raw!$A:$A,$B$4,Raw!$G:$G,Month!P$5,Raw!$E:$E,Month!$A60))))</f>
        <v>399</v>
      </c>
      <c r="Q60" s="58">
        <f>IF($B60="","",IF($C60="Region",SUMIFS(Raw!$H:$H,Raw!$A:$A,$B$4,Raw!$G:$G,Month!Q$5,Raw!#REF!,Month!$A60),IF($C60="Provider",SUMIFS(Raw!$H:$H,Raw!$A:$A,$B$4,Raw!$G:$G,Month!Q$5,Raw!$C:$C,Month!$A60),SUMIFS(Raw!$H:$H,Raw!$A:$A,$B$4,Raw!$G:$G,Month!Q$5,Raw!$E:$E,Month!$A60))))</f>
        <v>586</v>
      </c>
      <c r="R60" s="58">
        <f>IF($B60="","",IF($C60="Region",SUMIFS(Raw!$H:$H,Raw!$A:$A,$B$4,Raw!$G:$G,Month!R$5,Raw!#REF!,Month!$A60),IF($C60="Provider",SUMIFS(Raw!$H:$H,Raw!$A:$A,$B$4,Raw!$G:$G,Month!R$5,Raw!$C:$C,Month!$A60),SUMIFS(Raw!$H:$H,Raw!$A:$A,$B$4,Raw!$G:$G,Month!R$5,Raw!$E:$E,Month!$A60))))</f>
        <v>218400</v>
      </c>
      <c r="S60" s="58">
        <f>IF($B60="","",IF($C60="Region",SUMIFS(Raw!$H:$H,Raw!$A:$A,$B$4,Raw!$G:$G,Month!S$5,Raw!#REF!,Month!$A60),IF($C60="Provider",SUMIFS(Raw!$H:$H,Raw!$A:$A,$B$4,Raw!$G:$G,Month!S$5,Raw!$C:$C,Month!$A60),SUMIFS(Raw!$H:$H,Raw!$A:$A,$B$4,Raw!$G:$G,Month!S$5,Raw!$E:$E,Month!$A60))))</f>
        <v>6997</v>
      </c>
      <c r="T60" s="58">
        <f>IF($B60="","",IF($C60="Region",SUMIFS(Raw!$H:$H,Raw!$A:$A,$B$4,Raw!$G:$G,Month!T$5,Raw!#REF!,Month!$A60),IF($C60="Provider",SUMIFS(Raw!$H:$H,Raw!$A:$A,$B$4,Raw!$G:$G,Month!T$5,Raw!$C:$C,Month!$A60),SUMIFS(Raw!$H:$H,Raw!$A:$A,$B$4,Raw!$G:$G,Month!T$5,Raw!$E:$E,Month!$A60))))</f>
        <v>36155671</v>
      </c>
      <c r="U60" s="58">
        <f>IF($B60="","",IF($C60="Region",SUMIFS(Raw!$H:$H,Raw!$A:$A,$B$4,Raw!$G:$G,Month!U$5,Raw!#REF!,Month!$A60),IF($C60="Provider",SUMIFS(Raw!$H:$H,Raw!$A:$A,$B$4,Raw!$G:$G,Month!U$5,Raw!$C:$C,Month!$A60),SUMIFS(Raw!$H:$H,Raw!$A:$A,$B$4,Raw!$G:$G,Month!U$5,Raw!$E:$E,Month!$A60))))</f>
        <v>62723</v>
      </c>
      <c r="V60" s="58">
        <f>IF($B60="","",IF($C60="Region",SUMIFS(Raw!$H:$H,Raw!$A:$A,$B$4,Raw!$G:$G,Month!V$5,Raw!#REF!,Month!$A60),IF($C60="Provider",SUMIFS(Raw!$H:$H,Raw!$A:$A,$B$4,Raw!$G:$G,Month!V$5,Raw!$C:$C,Month!$A60),SUMIFS(Raw!$H:$H,Raw!$A:$A,$B$4,Raw!$G:$G,Month!V$5,Raw!$E:$E,Month!$A60))))</f>
        <v>1812</v>
      </c>
      <c r="W60" s="58">
        <f>IF($B60="","",IF($C60="Region",SUMIFS(Raw!$H:$H,Raw!$A:$A,$B$4,Raw!$G:$G,Month!W$5,Raw!#REF!,Month!$A60),IF($C60="Provider",SUMIFS(Raw!$H:$H,Raw!$A:$A,$B$4,Raw!$G:$G,Month!W$5,Raw!$C:$C,Month!$A60),SUMIFS(Raw!$H:$H,Raw!$A:$A,$B$4,Raw!$G:$G,Month!W$5,Raw!$E:$E,Month!$A60))))</f>
        <v>25138</v>
      </c>
      <c r="X60" s="58">
        <f>IF($B60="","",IF($C60="Region",SUMIFS(Raw!$H:$H,Raw!$A:$A,$B$4,Raw!$G:$G,Month!X$5,Raw!#REF!,Month!$A60),IF($C60="Provider",SUMIFS(Raw!$H:$H,Raw!$A:$A,$B$4,Raw!$G:$G,Month!X$5,Raw!$C:$C,Month!$A60),SUMIFS(Raw!$H:$H,Raw!$A:$A,$B$4,Raw!$G:$G,Month!X$5,Raw!$E:$E,Month!$A60))))</f>
        <v>10678</v>
      </c>
      <c r="Y60" s="58">
        <f>IF($B60="","",IF($C60="Region",SUMIFS(Raw!$H:$H,Raw!$A:$A,$B$4,Raw!$G:$G,Month!Y$5,Raw!#REF!,Month!$A60),IF($C60="Provider",SUMIFS(Raw!$H:$H,Raw!$A:$A,$B$4,Raw!$G:$G,Month!Y$5,Raw!$C:$C,Month!$A60),SUMIFS(Raw!$H:$H,Raw!$A:$A,$B$4,Raw!$G:$G,Month!Y$5,Raw!$E:$E,Month!$A60))))</f>
        <v>20090</v>
      </c>
      <c r="Z60" s="58">
        <f>IF($B60="","",IF($C60="Region",SUMIFS(Raw!$H:$H,Raw!$A:$A,$B$4,Raw!$G:$G,Month!Z$5,Raw!#REF!,Month!$A60),IF($C60="Provider",SUMIFS(Raw!$H:$H,Raw!$A:$A,$B$4,Raw!$G:$G,Month!Z$5,Raw!$C:$C,Month!$A60),SUMIFS(Raw!$H:$H,Raw!$A:$A,$B$4,Raw!$G:$G,Month!Z$5,Raw!$E:$E,Month!$A60))))</f>
        <v>5005</v>
      </c>
      <c r="AA60" s="58">
        <f>IF($B60="","",IF($C60="Region",SUMIFS(Raw!$H:$H,Raw!$A:$A,$B$4,Raw!$G:$G,Month!AA$5,Raw!#REF!,Month!$A60),IF($C60="Provider",SUMIFS(Raw!$H:$H,Raw!$A:$A,$B$4,Raw!$G:$G,Month!AA$5,Raw!$C:$C,Month!$A60),SUMIFS(Raw!$H:$H,Raw!$A:$A,$B$4,Raw!$G:$G,Month!AA$5,Raw!$E:$E,Month!$A60))))</f>
        <v>35602</v>
      </c>
      <c r="AB60" s="58">
        <f>IF($B60="","",IF($C60="Region",SUMIFS(Raw!$H:$H,Raw!$A:$A,$B$4,Raw!$G:$G,Month!AB$5,Raw!#REF!,Month!$A60),IF($C60="Provider",SUMIFS(Raw!$H:$H,Raw!$A:$A,$B$4,Raw!$G:$G,Month!AB$5,Raw!$C:$C,Month!$A60),SUMIFS(Raw!$H:$H,Raw!$A:$A,$B$4,Raw!$G:$G,Month!AB$5,Raw!$E:$E,Month!$A60))))</f>
        <v>15233</v>
      </c>
      <c r="AC60" s="58">
        <f>IF($B60="","",IF($C60="Region",SUMIFS(Raw!$H:$H,Raw!$A:$A,$B$4,Raw!$G:$G,Month!AC$5,Raw!#REF!,Month!$A60),IF($C60="Provider",SUMIFS(Raw!$H:$H,Raw!$A:$A,$B$4,Raw!$G:$G,Month!AC$5,Raw!$C:$C,Month!$A60),SUMIFS(Raw!$H:$H,Raw!$A:$A,$B$4,Raw!$G:$G,Month!AC$5,Raw!$E:$E,Month!$A60))))</f>
        <v>7902</v>
      </c>
      <c r="AD60" s="58">
        <f>IF($B60="","",IF($C60="Region",SUMIFS(Raw!$H:$H,Raw!$A:$A,$B$4,Raw!$G:$G,Month!AD$5,Raw!#REF!,Month!$A60),IF($C60="Provider",SUMIFS(Raw!$H:$H,Raw!$A:$A,$B$4,Raw!$G:$G,Month!AD$5,Raw!$C:$C,Month!$A60),SUMIFS(Raw!$H:$H,Raw!$A:$A,$B$4,Raw!$G:$G,Month!AD$5,Raw!$E:$E,Month!$A60))))</f>
        <v>19</v>
      </c>
      <c r="AE60" s="58">
        <f>IF($B60="","",IF($C60="Region",SUMIFS(Raw!$H:$H,Raw!$A:$A,$B$4,Raw!$G:$G,Month!AE$5,Raw!#REF!,Month!$A60),IF($C60="Provider",SUMIFS(Raw!$H:$H,Raw!$A:$A,$B$4,Raw!$G:$G,Month!AE$5,Raw!$C:$C,Month!$A60),SUMIFS(Raw!$H:$H,Raw!$A:$A,$B$4,Raw!$G:$G,Month!AE$5,Raw!$E:$E,Month!$A60))))</f>
        <v>4780</v>
      </c>
      <c r="AF60" s="58">
        <f>IF($B60="","",IF($C60="Region",SUMIFS(Raw!$H:$H,Raw!$A:$A,$B$4,Raw!$G:$G,Month!AF$5,Raw!#REF!,Month!$A60),IF($C60="Provider",SUMIFS(Raw!$H:$H,Raw!$A:$A,$B$4,Raw!$G:$G,Month!AF$5,Raw!$C:$C,Month!$A60),SUMIFS(Raw!$H:$H,Raw!$A:$A,$B$4,Raw!$G:$G,Month!AF$5,Raw!$E:$E,Month!$A60))))</f>
        <v>2</v>
      </c>
      <c r="AG60" s="58">
        <f>IF($B60="","",IF($C60="Region",SUMIFS(Raw!$H:$H,Raw!$A:$A,$B$4,Raw!$G:$G,Month!AG$5,Raw!#REF!,Month!$A60),IF($C60="Provider",SUMIFS(Raw!$H:$H,Raw!$A:$A,$B$4,Raw!$G:$G,Month!AG$5,Raw!$C:$C,Month!$A60),SUMIFS(Raw!$H:$H,Raw!$A:$A,$B$4,Raw!$G:$G,Month!AG$5,Raw!$E:$E,Month!$A60))))</f>
        <v>3800</v>
      </c>
      <c r="AH60" s="58">
        <f>IF($B60="","",IF($C60="Region",SUMIFS(Raw!$H:$H,Raw!$A:$A,$B$4,Raw!$G:$G,Month!AH$5,Raw!#REF!,Month!$A60),IF($C60="Provider",SUMIFS(Raw!$H:$H,Raw!$A:$A,$B$4,Raw!$G:$G,Month!AH$5,Raw!$C:$C,Month!$A60),SUMIFS(Raw!$H:$H,Raw!$A:$A,$B$4,Raw!$G:$G,Month!AH$5,Raw!$E:$E,Month!$A60))))</f>
        <v>191</v>
      </c>
      <c r="AI60" s="58">
        <f>IF($B60="","",IF($C60="Region",SUMIFS(Raw!$H:$H,Raw!$A:$A,$B$4,Raw!$G:$G,Month!AI$5,Raw!#REF!,Month!$A60),IF($C60="Provider",SUMIFS(Raw!$H:$H,Raw!$A:$A,$B$4,Raw!$G:$G,Month!AI$5,Raw!$C:$C,Month!$A60),SUMIFS(Raw!$H:$H,Raw!$A:$A,$B$4,Raw!$G:$G,Month!AI$5,Raw!$E:$E,Month!$A60))))</f>
        <v>3675</v>
      </c>
      <c r="AJ60" s="58">
        <f>IF($B60="","",IF($C60="Region",SUMIFS(Raw!$H:$H,Raw!$A:$A,$B$4,Raw!$G:$G,Month!AJ$5,Raw!#REF!,Month!$A60),IF($C60="Provider",SUMIFS(Raw!$H:$H,Raw!$A:$A,$B$4,Raw!$G:$G,Month!AJ$5,Raw!$C:$C,Month!$A60),SUMIFS(Raw!$H:$H,Raw!$A:$A,$B$4,Raw!$G:$G,Month!AJ$5,Raw!$E:$E,Month!$A60))))</f>
        <v>17320</v>
      </c>
      <c r="AK60" s="58">
        <f>IF($B60="","",IF($C60="Region",SUMIFS(Raw!$H:$H,Raw!$A:$A,$B$4,Raw!$G:$G,Month!AK$5,Raw!#REF!,Month!$A60),IF($C60="Provider",SUMIFS(Raw!$H:$H,Raw!$A:$A,$B$4,Raw!$G:$G,Month!AK$5,Raw!$C:$C,Month!$A60),SUMIFS(Raw!$H:$H,Raw!$A:$A,$B$4,Raw!$G:$G,Month!AK$5,Raw!$E:$E,Month!$A60))))</f>
        <v>1916</v>
      </c>
      <c r="AL60" s="58">
        <f>IF($B60="","",IF($C60="Region",SUMIFS(Raw!$H:$H,Raw!$A:$A,$B$4,Raw!$G:$G,Month!AL$5,Raw!#REF!,Month!$A60),IF($C60="Provider",SUMIFS(Raw!$H:$H,Raw!$A:$A,$B$4,Raw!$G:$G,Month!AL$5,Raw!$C:$C,Month!$A60),SUMIFS(Raw!$H:$H,Raw!$A:$A,$B$4,Raw!$G:$G,Month!AL$5,Raw!$E:$E,Month!$A60))))</f>
        <v>223</v>
      </c>
      <c r="AM60" s="58">
        <f>IF($B60="","",IF($C60="Region",SUMIFS(Raw!$H:$H,Raw!$A:$A,$B$4,Raw!$G:$G,Month!AM$5,Raw!#REF!,Month!$A60),IF($C60="Provider",SUMIFS(Raw!$H:$H,Raw!$A:$A,$B$4,Raw!$G:$G,Month!AM$5,Raw!$C:$C,Month!$A60),SUMIFS(Raw!$H:$H,Raw!$A:$A,$B$4,Raw!$G:$G,Month!AM$5,Raw!$E:$E,Month!$A60))))</f>
        <v>7140</v>
      </c>
      <c r="AN60" s="58">
        <f>IF($B60="","",IF($C60="Region",SUMIFS(Raw!$H:$H,Raw!$A:$A,$B$4,Raw!$G:$G,Month!AN$5,Raw!#REF!,Month!$A60),IF($C60="Provider",SUMIFS(Raw!$H:$H,Raw!$A:$A,$B$4,Raw!$G:$G,Month!AN$5,Raw!$C:$C,Month!$A60),SUMIFS(Raw!$H:$H,Raw!$A:$A,$B$4,Raw!$G:$G,Month!AN$5,Raw!$E:$E,Month!$A60))))</f>
        <v>1947</v>
      </c>
      <c r="AO60" s="58">
        <f>IF($B60="","",IF($C60="Region",SUMIFS(Raw!$H:$H,Raw!$A:$A,$B$4,Raw!$G:$G,Month!AO$5,Raw!#REF!,Month!$A60),IF($C60="Provider",SUMIFS(Raw!$H:$H,Raw!$A:$A,$B$4,Raw!$G:$G,Month!AO$5,Raw!$C:$C,Month!$A60),SUMIFS(Raw!$H:$H,Raw!$A:$A,$B$4,Raw!$G:$G,Month!AO$5,Raw!$E:$E,Month!$A60))))</f>
        <v>20119</v>
      </c>
      <c r="AP60" s="58">
        <f>IF($B60="","",IF($C60="Region",SUMIFS(Raw!$H:$H,Raw!$A:$A,$B$4,Raw!$G:$G,Month!AP$5,Raw!#REF!,Month!$A60),IF($C60="Provider",SUMIFS(Raw!$H:$H,Raw!$A:$A,$B$4,Raw!$G:$G,Month!AP$5,Raw!$C:$C,Month!$A60),SUMIFS(Raw!$H:$H,Raw!$A:$A,$B$4,Raw!$G:$G,Month!AP$5,Raw!$E:$E,Month!$A60))))</f>
        <v>9000</v>
      </c>
      <c r="AQ60" s="58">
        <f>IF($B60="","",IF($C60="Region",SUMIFS(Raw!$H:$H,Raw!$A:$A,$B$4,Raw!$G:$G,Month!AQ$5,Raw!#REF!,Month!$A60),IF($C60="Provider",SUMIFS(Raw!$H:$H,Raw!$A:$A,$B$4,Raw!$G:$G,Month!AQ$5,Raw!$C:$C,Month!$A60),SUMIFS(Raw!$H:$H,Raw!$A:$A,$B$4,Raw!$G:$G,Month!AQ$5,Raw!$E:$E,Month!$A60))))</f>
        <v>23866</v>
      </c>
      <c r="AR60" s="58">
        <f>IF($B60="","",IF($C60="Region",SUMIFS(Raw!$H:$H,Raw!$A:$A,$B$4,Raw!$G:$G,Month!AR$5,Raw!#REF!,Month!$A60),IF($C60="Provider",SUMIFS(Raw!$H:$H,Raw!$A:$A,$B$4,Raw!$G:$G,Month!AR$5,Raw!$C:$C,Month!$A60),SUMIFS(Raw!$H:$H,Raw!$A:$A,$B$4,Raw!$G:$G,Month!AR$5,Raw!$E:$E,Month!$A60))))</f>
        <v>13384</v>
      </c>
      <c r="AS60" s="58">
        <f>IF($B60="","",IF($C60="Region",SUMIFS(Raw!$H:$H,Raw!$A:$A,$B$4,Raw!$G:$G,Month!AS$5,Raw!#REF!,Month!$A60),IF($C60="Provider",SUMIFS(Raw!$H:$H,Raw!$A:$A,$B$4,Raw!$G:$G,Month!AS$5,Raw!$C:$C,Month!$A60),SUMIFS(Raw!$H:$H,Raw!$A:$A,$B$4,Raw!$G:$G,Month!AS$5,Raw!$E:$E,Month!$A60))))</f>
        <v>6995</v>
      </c>
      <c r="AT60" s="58">
        <f>IF($B60="","",IF($C60="Region",SUMIFS(Raw!$H:$H,Raw!$A:$A,$B$4,Raw!$G:$G,Month!AT$5,Raw!#REF!,Month!$A60),IF($C60="Provider",SUMIFS(Raw!$H:$H,Raw!$A:$A,$B$4,Raw!$G:$G,Month!AT$5,Raw!$C:$C,Month!$A60),SUMIFS(Raw!$H:$H,Raw!$A:$A,$B$4,Raw!$G:$G,Month!AT$5,Raw!$E:$E,Month!$A60))))</f>
        <v>60164</v>
      </c>
      <c r="AU60" s="58">
        <f>IF($B60="","",IF($C60="Region",SUMIFS(Raw!$H:$H,Raw!$A:$A,$B$4,Raw!$G:$G,Month!AU$5,Raw!#REF!,Month!$A60),IF($C60="Provider",SUMIFS(Raw!$H:$H,Raw!$A:$A,$B$4,Raw!$G:$G,Month!AU$5,Raw!$C:$C,Month!$A60),SUMIFS(Raw!$H:$H,Raw!$A:$A,$B$4,Raw!$G:$G,Month!AU$5,Raw!$E:$E,Month!$A60))))</f>
        <v>5187</v>
      </c>
      <c r="AV60" s="58">
        <f>IF($B60="","",IF($C60="Region",SUMIFS(Raw!$H:$H,Raw!$A:$A,$B$4,Raw!$G:$G,Month!AV$5,Raw!#REF!,Month!$A60),IF($C60="Provider",SUMIFS(Raw!$H:$H,Raw!$A:$A,$B$4,Raw!$G:$G,Month!AV$5,Raw!$C:$C,Month!$A60),SUMIFS(Raw!$H:$H,Raw!$A:$A,$B$4,Raw!$G:$G,Month!AV$5,Raw!$E:$E,Month!$A60))))</f>
        <v>7682</v>
      </c>
      <c r="AW60" s="58">
        <f>IF($B60="","",IF($C60="Region",SUMIFS(Raw!$H:$H,Raw!$A:$A,$B$4,Raw!$G:$G,Month!AW$5,Raw!#REF!,Month!$A60),IF($C60="Provider",SUMIFS(Raw!$H:$H,Raw!$A:$A,$B$4,Raw!$G:$G,Month!AW$5,Raw!$C:$C,Month!$A60),SUMIFS(Raw!$H:$H,Raw!$A:$A,$B$4,Raw!$G:$G,Month!AW$5,Raw!$E:$E,Month!$A60))))</f>
        <v>97</v>
      </c>
      <c r="AX60" s="58">
        <f>IF($B60="","",IF($C60="Region",SUMIFS(Raw!$H:$H,Raw!$A:$A,$B$4,Raw!$G:$G,Month!AX$5,Raw!#REF!,Month!$A60),IF($C60="Provider",SUMIFS(Raw!$H:$H,Raw!$A:$A,$B$4,Raw!$G:$G,Month!AX$5,Raw!$C:$C,Month!$A60),SUMIFS(Raw!$H:$H,Raw!$A:$A,$B$4,Raw!$G:$G,Month!AX$5,Raw!$E:$E,Month!$A60))))</f>
        <v>1</v>
      </c>
      <c r="AY60" s="58">
        <f>IF($B60="","",IF($C60="Region",SUMIFS(Raw!$H:$H,Raw!$A:$A,$B$4,Raw!$G:$G,Month!AY$5,Raw!#REF!,Month!$A60),IF($C60="Provider",SUMIFS(Raw!$H:$H,Raw!$A:$A,$B$4,Raw!$G:$G,Month!AY$5,Raw!$C:$C,Month!$A60),SUMIFS(Raw!$H:$H,Raw!$A:$A,$B$4,Raw!$G:$G,Month!AY$5,Raw!$E:$E,Month!$A60))))</f>
        <v>17437</v>
      </c>
      <c r="AZ60" s="58">
        <f>IF($B60="","",IF($C60="Region",SUMIFS(Raw!$H:$H,Raw!$A:$A,$B$4,Raw!$G:$G,Month!AZ$5,Raw!#REF!,Month!$A60),IF($C60="Provider",SUMIFS(Raw!$H:$H,Raw!$A:$A,$B$4,Raw!$G:$G,Month!AZ$5,Raw!$C:$C,Month!$A60),SUMIFS(Raw!$H:$H,Raw!$A:$A,$B$4,Raw!$G:$G,Month!AZ$5,Raw!$E:$E,Month!$A60))))</f>
        <v>166</v>
      </c>
      <c r="BA60" s="58">
        <f>IF($B60="","",IF($C60="Region",SUMIFS(Raw!$H:$H,Raw!$A:$A,$B$4,Raw!$G:$G,Month!BA$5,Raw!#REF!,Month!$A60),IF($C60="Provider",SUMIFS(Raw!$H:$H,Raw!$A:$A,$B$4,Raw!$G:$G,Month!BA$5,Raw!$C:$C,Month!$A60),SUMIFS(Raw!$H:$H,Raw!$A:$A,$B$4,Raw!$G:$G,Month!BA$5,Raw!$E:$E,Month!$A60))))</f>
        <v>6243</v>
      </c>
      <c r="BB60" s="58">
        <f>IF($B60="","",IF($C60="Region",SUMIFS(Raw!$H:$H,Raw!$A:$A,$B$4,Raw!$G:$G,Month!BB$5,Raw!#REF!,Month!$A60),IF($C60="Provider",SUMIFS(Raw!$H:$H,Raw!$A:$A,$B$4,Raw!$G:$G,Month!BB$5,Raw!$C:$C,Month!$A60),SUMIFS(Raw!$H:$H,Raw!$A:$A,$B$4,Raw!$G:$G,Month!BB$5,Raw!$E:$E,Month!$A60))))</f>
        <v>448</v>
      </c>
      <c r="BC60" s="58">
        <f>IF($B60="","",IF($C60="Region",SUMIFS(Raw!$H:$H,Raw!$A:$A,$B$4,Raw!$G:$G,Month!BC$5,Raw!#REF!,Month!$A60),IF($C60="Provider",SUMIFS(Raw!$H:$H,Raw!$A:$A,$B$4,Raw!$G:$G,Month!BC$5,Raw!$C:$C,Month!$A60),SUMIFS(Raw!$H:$H,Raw!$A:$A,$B$4,Raw!$G:$G,Month!BC$5,Raw!$E:$E,Month!$A60))))</f>
        <v>3831</v>
      </c>
      <c r="BD60" s="58">
        <f>IF($B60="","",IF($C60="Region",SUMIFS(Raw!$H:$H,Raw!$A:$A,$B$4,Raw!$G:$G,Month!BD$5,Raw!#REF!,Month!$A60),IF($C60="Provider",SUMIFS(Raw!$H:$H,Raw!$A:$A,$B$4,Raw!$G:$G,Month!BD$5,Raw!$C:$C,Month!$A60),SUMIFS(Raw!$H:$H,Raw!$A:$A,$B$4,Raw!$G:$G,Month!BD$5,Raw!$E:$E,Month!$A60))))</f>
        <v>219</v>
      </c>
      <c r="BE60" s="58">
        <f>IF($B60="","",IF($C60="Region",SUMIFS(Raw!$H:$H,Raw!$A:$A,$B$4,Raw!$G:$G,Month!BE$5,Raw!#REF!,Month!$A60),IF($C60="Provider",SUMIFS(Raw!$H:$H,Raw!$A:$A,$B$4,Raw!$G:$G,Month!BE$5,Raw!$C:$C,Month!$A60),SUMIFS(Raw!$H:$H,Raw!$A:$A,$B$4,Raw!$G:$G,Month!BE$5,Raw!$E:$E,Month!$A60))))</f>
        <v>1087</v>
      </c>
      <c r="BF60" s="58">
        <f>IF($B60="","",IF($C60="Region",SUMIFS(Raw!$H:$H,Raw!$A:$A,$B$4,Raw!$G:$G,Month!BF$5,Raw!#REF!,Month!$A60),IF($C60="Provider",SUMIFS(Raw!$H:$H,Raw!$A:$A,$B$4,Raw!$G:$G,Month!BF$5,Raw!$C:$C,Month!$A60),SUMIFS(Raw!$H:$H,Raw!$A:$A,$B$4,Raw!$G:$G,Month!BF$5,Raw!$E:$E,Month!$A60))))</f>
        <v>4868</v>
      </c>
      <c r="BG60" s="58">
        <f>IF($B60="","",IF($C60="Region",SUMIFS(Raw!$H:$H,Raw!$A:$A,$B$4,Raw!$G:$G,Month!BG$5,Raw!#REF!,Month!$A60),IF($C60="Provider",SUMIFS(Raw!$H:$H,Raw!$A:$A,$B$4,Raw!$G:$G,Month!BG$5,Raw!$C:$C,Month!$A60),SUMIFS(Raw!$H:$H,Raw!$A:$A,$B$4,Raw!$G:$G,Month!BG$5,Raw!$E:$E,Month!$A60))))</f>
        <v>8995</v>
      </c>
      <c r="BH60" s="58">
        <f>IF($B60="","",IF($C60="Region",SUMIFS(Raw!$H:$H,Raw!$A:$A,$B$4,Raw!$G:$G,Month!BH$5,Raw!#REF!,Month!$A60),IF($C60="Provider",SUMIFS(Raw!$H:$H,Raw!$A:$A,$B$4,Raw!$G:$G,Month!BH$5,Raw!$C:$C,Month!$A60),SUMIFS(Raw!$H:$H,Raw!$A:$A,$B$4,Raw!$G:$G,Month!BH$5,Raw!$E:$E,Month!$A60))))</f>
        <v>7132</v>
      </c>
      <c r="BI60" s="58">
        <f>IF($B60="","",IF($C60="Region",SUMIFS(Raw!$H:$H,Raw!$A:$A,$B$4,Raw!$G:$G,Month!BI$5,Raw!#REF!,Month!$A60),IF($C60="Provider",SUMIFS(Raw!$H:$H,Raw!$A:$A,$B$4,Raw!$G:$G,Month!BI$5,Raw!$C:$C,Month!$A60),SUMIFS(Raw!$H:$H,Raw!$A:$A,$B$4,Raw!$G:$G,Month!BI$5,Raw!$E:$E,Month!$A60))))</f>
        <v>4000</v>
      </c>
      <c r="BJ60" s="58">
        <f>IF($B60="","",IF($C60="Region",SUMIFS(Raw!$H:$H,Raw!$A:$A,$B$4,Raw!$G:$G,Month!BJ$5,Raw!#REF!,Month!$A60),IF($C60="Provider",SUMIFS(Raw!$H:$H,Raw!$A:$A,$B$4,Raw!$G:$G,Month!BJ$5,Raw!$C:$C,Month!$A60),SUMIFS(Raw!$H:$H,Raw!$A:$A,$B$4,Raw!$G:$G,Month!BJ$5,Raw!$E:$E,Month!$A60))))</f>
        <v>4323</v>
      </c>
      <c r="BK60" s="58">
        <f>IF($B60="","",IF($C60="Region",SUMIFS(Raw!$H:$H,Raw!$A:$A,$B$4,Raw!$G:$G,Month!BK$5,Raw!#REF!,Month!$A60),IF($C60="Provider",SUMIFS(Raw!$H:$H,Raw!$A:$A,$B$4,Raw!$G:$G,Month!BK$5,Raw!$C:$C,Month!$A60),SUMIFS(Raw!$H:$H,Raw!$A:$A,$B$4,Raw!$G:$G,Month!BK$5,Raw!$E:$E,Month!$A60))))</f>
        <v>3599</v>
      </c>
      <c r="BL60" s="58">
        <f>IF($B60="","",IF($C60="Region",SUMIFS(Raw!$H:$H,Raw!$A:$A,$B$4,Raw!$G:$G,Month!BL$5,Raw!#REF!,Month!$A60),IF($C60="Provider",SUMIFS(Raw!$H:$H,Raw!$A:$A,$B$4,Raw!$G:$G,Month!BL$5,Raw!$C:$C,Month!$A60),SUMIFS(Raw!$H:$H,Raw!$A:$A,$B$4,Raw!$G:$G,Month!BL$5,Raw!$E:$E,Month!$A60))))</f>
        <v>1861</v>
      </c>
      <c r="BM60" s="58">
        <f>IF($B60="","",IF($C60="Region",SUMIFS(Raw!$H:$H,Raw!$A:$A,$B$4,Raw!$G:$G,Month!BM$5,Raw!#REF!,Month!$A60),IF($C60="Provider",SUMIFS(Raw!$H:$H,Raw!$A:$A,$B$4,Raw!$G:$G,Month!BM$5,Raw!$C:$C,Month!$A60),SUMIFS(Raw!$H:$H,Raw!$A:$A,$B$4,Raw!$G:$G,Month!BM$5,Raw!$E:$E,Month!$A60))))</f>
        <v>1738</v>
      </c>
      <c r="BN60" s="58">
        <f>IF($B60="","",IF($C60="Region",SUMIFS(Raw!$H:$H,Raw!$A:$A,$B$4,Raw!$G:$G,Month!BN$5,Raw!#REF!,Month!$A60),IF($C60="Provider",SUMIFS(Raw!$H:$H,Raw!$A:$A,$B$4,Raw!$G:$G,Month!BN$5,Raw!$C:$C,Month!$A60),SUMIFS(Raw!$H:$H,Raw!$A:$A,$B$4,Raw!$G:$G,Month!BN$5,Raw!$E:$E,Month!$A60))))</f>
        <v>69</v>
      </c>
      <c r="BO60" s="58">
        <f>IF($B60="","",IF($C60="Region",SUMIFS(Raw!$H:$H,Raw!$A:$A,$B$4,Raw!$G:$G,Month!BO$5,Raw!#REF!,Month!$A60),IF($C60="Provider",SUMIFS(Raw!$H:$H,Raw!$A:$A,$B$4,Raw!$G:$G,Month!BO$5,Raw!$C:$C,Month!$A60),SUMIFS(Raw!$H:$H,Raw!$A:$A,$B$4,Raw!$G:$G,Month!BO$5,Raw!$E:$E,Month!$A60))))</f>
        <v>2882</v>
      </c>
      <c r="BP60" s="58">
        <f>IF($B60="","",IF($C60="Region",SUMIFS(Raw!$H:$H,Raw!$A:$A,$B$4,Raw!$G:$G,Month!BP$5,Raw!#REF!,Month!$A60),IF($C60="Provider",SUMIFS(Raw!$H:$H,Raw!$A:$A,$B$4,Raw!$G:$G,Month!BP$5,Raw!$C:$C,Month!$A60),SUMIFS(Raw!$H:$H,Raw!$A:$A,$B$4,Raw!$G:$G,Month!BP$5,Raw!$E:$E,Month!$A60))))</f>
        <v>19117</v>
      </c>
      <c r="BQ60" s="58">
        <f>IF($B60="","",IF($C60="Region",SUMIFS(Raw!$H:$H,Raw!$A:$A,$B$4,Raw!$G:$G,Month!BQ$5,Raw!#REF!,Month!$A60),IF($C60="Provider",SUMIFS(Raw!$H:$H,Raw!$A:$A,$B$4,Raw!$G:$G,Month!BQ$5,Raw!$C:$C,Month!$A60),SUMIFS(Raw!$H:$H,Raw!$A:$A,$B$4,Raw!$G:$G,Month!BQ$5,Raw!$E:$E,Month!$A60))))</f>
        <v>6310</v>
      </c>
      <c r="BR60" s="58">
        <f>IF($B60="","",IF($C60="Region",SUMIFS(Raw!$H:$H,Raw!$A:$A,$B$4,Raw!$G:$G,Month!BR$5,Raw!#REF!,Month!$A60),IF($C60="Provider",SUMIFS(Raw!$H:$H,Raw!$A:$A,$B$4,Raw!$G:$G,Month!BR$5,Raw!$C:$C,Month!$A60),SUMIFS(Raw!$H:$H,Raw!$A:$A,$B$4,Raw!$G:$G,Month!BR$5,Raw!$E:$E,Month!$A60))))</f>
        <v>5701</v>
      </c>
      <c r="BS60" s="58">
        <f>IF($B60="","",IF($C60="Region",SUMIFS(Raw!$H:$H,Raw!$A:$A,$B$4,Raw!$G:$G,Month!BS$5,Raw!#REF!,Month!$A60),IF($C60="Provider",SUMIFS(Raw!$H:$H,Raw!$A:$A,$B$4,Raw!$G:$G,Month!BS$5,Raw!$C:$C,Month!$A60),SUMIFS(Raw!$H:$H,Raw!$A:$A,$B$4,Raw!$G:$G,Month!BS$5,Raw!$E:$E,Month!$A60))))</f>
        <v>455</v>
      </c>
      <c r="BT60" s="58">
        <f>IF($B60="","",IF($C60="Region",SUMIFS(Raw!$H:$H,Raw!$A:$A,$B$4,Raw!$G:$G,Month!BT$5,Raw!#REF!,Month!$A60),IF($C60="Provider",SUMIFS(Raw!$H:$H,Raw!$A:$A,$B$4,Raw!$G:$G,Month!BT$5,Raw!$C:$C,Month!$A60),SUMIFS(Raw!$H:$H,Raw!$A:$A,$B$4,Raw!$G:$G,Month!BT$5,Raw!$E:$E,Month!$A60))))</f>
        <v>3199</v>
      </c>
      <c r="BU60" s="58">
        <f>IF($B60="","",IF($C60="Region",SUMIFS(Raw!$H:$H,Raw!$A:$A,$B$4,Raw!$G:$G,Month!BU$5,Raw!#REF!,Month!$A60),IF($C60="Provider",SUMIFS(Raw!$H:$H,Raw!$A:$A,$B$4,Raw!$G:$G,Month!BU$5,Raw!$C:$C,Month!$A60),SUMIFS(Raw!$H:$H,Raw!$A:$A,$B$4,Raw!$G:$G,Month!BU$5,Raw!$E:$E,Month!$A60))))</f>
        <v>148909</v>
      </c>
      <c r="BV60" s="58">
        <f>IF($B60="","",IF($C60="Region",SUMIFS(Raw!$H:$H,Raw!$A:$A,$B$4,Raw!$G:$G,Month!BV$5,Raw!#REF!,Month!$A60),IF($C60="Provider",SUMIFS(Raw!$H:$H,Raw!$A:$A,$B$4,Raw!$G:$G,Month!BV$5,Raw!$C:$C,Month!$A60),SUMIFS(Raw!$H:$H,Raw!$A:$A,$B$4,Raw!$G:$G,Month!BV$5,Raw!$E:$E,Month!$A60))))</f>
        <v>3100</v>
      </c>
      <c r="BW60" s="58">
        <f>IF($B60="","",IF($C60="Region",SUMIFS(Raw!$H:$H,Raw!$A:$A,$B$4,Raw!$G:$G,Month!BW$5,Raw!#REF!,Month!$A60),IF($C60="Provider",SUMIFS(Raw!$H:$H,Raw!$A:$A,$B$4,Raw!$G:$G,Month!BW$5,Raw!$C:$C,Month!$A60),SUMIFS(Raw!$H:$H,Raw!$A:$A,$B$4,Raw!$G:$G,Month!BW$5,Raw!$E:$E,Month!$A60))))</f>
        <v>38121</v>
      </c>
      <c r="BX60" s="58">
        <f>IF($B60="","",IF($C60="Region",SUMIFS(Raw!$H:$H,Raw!$A:$A,$B$4,Raw!$G:$G,Month!BX$5,Raw!#REF!,Month!$A60),IF($C60="Provider",SUMIFS(Raw!$H:$H,Raw!$A:$A,$B$4,Raw!$G:$G,Month!BX$5,Raw!$C:$C,Month!$A60),SUMIFS(Raw!$H:$H,Raw!$A:$A,$B$4,Raw!$G:$G,Month!BX$5,Raw!$E:$E,Month!$A60))))</f>
        <v>14</v>
      </c>
      <c r="BY60" s="58">
        <f>IF($B60="","",IF($C60="Region",SUMIFS(Raw!$H:$H,Raw!$A:$A,$B$4,Raw!$G:$G,Month!BY$5,Raw!#REF!,Month!$A60),IF($C60="Provider",SUMIFS(Raw!$H:$H,Raw!$A:$A,$B$4,Raw!$G:$G,Month!BY$5,Raw!$C:$C,Month!$A60),SUMIFS(Raw!$H:$H,Raw!$A:$A,$B$4,Raw!$G:$G,Month!BY$5,Raw!$E:$E,Month!$A60))))</f>
        <v>17221</v>
      </c>
      <c r="BZ60" s="58">
        <f>IF($B60="","",IF($C60="Region",SUMIFS(Raw!$H:$H,Raw!$A:$A,$B$4,Raw!$G:$G,Month!BZ$5,Raw!#REF!,Month!$A60),IF($C60="Provider",SUMIFS(Raw!$H:$H,Raw!$A:$A,$B$4,Raw!$G:$G,Month!BZ$5,Raw!$C:$C,Month!$A60),SUMIFS(Raw!$H:$H,Raw!$A:$A,$B$4,Raw!$G:$G,Month!BZ$5,Raw!$E:$E,Month!$A60))))</f>
        <v>15363</v>
      </c>
      <c r="CA60" s="58">
        <f>IF($B60="","",IF($C60="Region",SUMIFS(Raw!$H:$H,Raw!$A:$A,$B$4,Raw!$G:$G,Month!CA$5,Raw!#REF!,Month!$A60),IF($C60="Provider",SUMIFS(Raw!$H:$H,Raw!$A:$A,$B$4,Raw!$G:$G,Month!CA$5,Raw!$C:$C,Month!$A60),SUMIFS(Raw!$H:$H,Raw!$A:$A,$B$4,Raw!$G:$G,Month!CA$5,Raw!$E:$E,Month!$A60))))</f>
        <v>8221</v>
      </c>
      <c r="CB60" s="58">
        <f>IF($B60="","",IF($C60="Region",SUMIFS(Raw!$H:$H,Raw!$A:$A,$B$4,Raw!$G:$G,Month!CB$5,Raw!#REF!,Month!$A60),IF($C60="Provider",SUMIFS(Raw!$H:$H,Raw!$A:$A,$B$4,Raw!$G:$G,Month!CB$5,Raw!$C:$C,Month!$A60),SUMIFS(Raw!$H:$H,Raw!$A:$A,$B$4,Raw!$G:$G,Month!CB$5,Raw!$E:$E,Month!$A60))))</f>
        <v>4004</v>
      </c>
      <c r="CC60" s="58">
        <f>IF($B60="","",IF($C60="Region",SUMIFS(Raw!$H:$H,Raw!$A:$A,$B$4,Raw!$G:$G,Month!CC$5,Raw!#REF!,Month!$A60),IF($C60="Provider",SUMIFS(Raw!$H:$H,Raw!$A:$A,$B$4,Raw!$G:$G,Month!CC$5,Raw!$C:$C,Month!$A60),SUMIFS(Raw!$H:$H,Raw!$A:$A,$B$4,Raw!$G:$G,Month!CC$5,Raw!$E:$E,Month!$A60))))</f>
        <v>5137</v>
      </c>
      <c r="CD60" s="58">
        <f>IF($B60="","",IF($C60="Region",SUMIFS(Raw!$H:$H,Raw!$A:$A,$B$4,Raw!$G:$G,Month!CD$5,Raw!#REF!,Month!$A60),IF($C60="Provider",SUMIFS(Raw!$H:$H,Raw!$A:$A,$B$4,Raw!$G:$G,Month!CD$5,Raw!$C:$C,Month!$A60),SUMIFS(Raw!$H:$H,Raw!$A:$A,$B$4,Raw!$G:$G,Month!CD$5,Raw!$E:$E,Month!$A60))))</f>
        <v>4752</v>
      </c>
      <c r="CE60" s="58">
        <f>IF($B60="","",IF($C60="Region",SUMIFS(Raw!$H:$H,Raw!$A:$A,$B$4,Raw!$G:$G,Month!CE$5,Raw!#REF!,Month!$A60),IF($C60="Provider",SUMIFS(Raw!$H:$H,Raw!$A:$A,$B$4,Raw!$G:$G,Month!CE$5,Raw!$C:$C,Month!$A60),SUMIFS(Raw!$H:$H,Raw!$A:$A,$B$4,Raw!$G:$G,Month!CE$5,Raw!$E:$E,Month!$A60))))</f>
        <v>3333</v>
      </c>
      <c r="CF60" s="58">
        <f>IF($B60="","",IF($C60="Region",SUMIFS(Raw!$H:$H,Raw!$A:$A,$B$4,Raw!$G:$G,Month!CF$5,Raw!#REF!,Month!$A60),IF($C60="Provider",SUMIFS(Raw!$H:$H,Raw!$A:$A,$B$4,Raw!$G:$G,Month!CF$5,Raw!$C:$C,Month!$A60),SUMIFS(Raw!$H:$H,Raw!$A:$A,$B$4,Raw!$G:$G,Month!CF$5,Raw!$E:$E,Month!$A60))))</f>
        <v>2160</v>
      </c>
      <c r="CG60" s="58">
        <f>IF($B60="","",IF($C60="Region",SUMIFS(Raw!$H:$H,Raw!$A:$A,$B$4,Raw!$G:$G,Month!CG$5,Raw!#REF!,Month!$A60),IF($C60="Provider",SUMIFS(Raw!$H:$H,Raw!$A:$A,$B$4,Raw!$G:$G,Month!CG$5,Raw!$C:$C,Month!$A60),SUMIFS(Raw!$H:$H,Raw!$A:$A,$B$4,Raw!$G:$G,Month!CG$5,Raw!$E:$E,Month!$A60))))</f>
        <v>3000</v>
      </c>
      <c r="CH60" s="58">
        <f>IF($B60="","",IF($C60="Region",SUMIFS(Raw!$H:$H,Raw!$A:$A,$B$4,Raw!$G:$G,Month!CH$5,Raw!#REF!,Month!$A60),IF($C60="Provider",SUMIFS(Raw!$H:$H,Raw!$A:$A,$B$4,Raw!$G:$G,Month!CH$5,Raw!$C:$C,Month!$A60),SUMIFS(Raw!$H:$H,Raw!$A:$A,$B$4,Raw!$G:$G,Month!CH$5,Raw!$E:$E,Month!$A60))))</f>
        <v>1002</v>
      </c>
      <c r="CI60" s="58">
        <f>IF($B60="","",IF($C60="Region",SUMIFS(Raw!$H:$H,Raw!$A:$A,$B$4,Raw!$G:$G,Month!CI$5,Raw!#REF!,Month!$A60),IF($C60="Provider",SUMIFS(Raw!$H:$H,Raw!$A:$A,$B$4,Raw!$G:$G,Month!CI$5,Raw!$C:$C,Month!$A60),SUMIFS(Raw!$H:$H,Raw!$A:$A,$B$4,Raw!$G:$G,Month!CI$5,Raw!$E:$E,Month!$A60))))</f>
        <v>1</v>
      </c>
      <c r="CJ60" s="58">
        <f>IF($B60="","",IF($C60="Region",SUMIFS(Raw!$H:$H,Raw!$A:$A,$B$4,Raw!$G:$G,Month!CJ$5,Raw!#REF!,Month!$A60),IF($C60="Provider",SUMIFS(Raw!$H:$H,Raw!$A:$A,$B$4,Raw!$G:$G,Month!CJ$5,Raw!$C:$C,Month!$A60),SUMIFS(Raw!$H:$H,Raw!$A:$A,$B$4,Raw!$G:$G,Month!CJ$5,Raw!$E:$E,Month!$A60))))</f>
        <v>0</v>
      </c>
      <c r="CK60" s="58">
        <f>IF($B60="","",IF($C60="Region",SUMIFS(Raw!$H:$H,Raw!$A:$A,$B$4,Raw!$G:$G,Month!CK$5,Raw!#REF!,Month!$A60),IF($C60="Provider",SUMIFS(Raw!$H:$H,Raw!$A:$A,$B$4,Raw!$G:$G,Month!CK$5,Raw!$C:$C,Month!$A60),SUMIFS(Raw!$H:$H,Raw!$A:$A,$B$4,Raw!$G:$G,Month!CK$5,Raw!$E:$E,Month!$A60))))</f>
        <v>4322</v>
      </c>
      <c r="CL60" s="58">
        <f>IF($B60="","",IF($C60="Region",SUMIFS(Raw!$H:$H,Raw!$A:$A,$B$4,Raw!$G:$G,Month!CL$5,Raw!#REF!,Month!$A60),IF($C60="Provider",SUMIFS(Raw!$H:$H,Raw!$A:$A,$B$4,Raw!$G:$G,Month!CL$5,Raw!$C:$C,Month!$A60),SUMIFS(Raw!$H:$H,Raw!$A:$A,$B$4,Raw!$G:$G,Month!CL$5,Raw!$E:$E,Month!$A60))))</f>
        <v>0</v>
      </c>
      <c r="CM60" s="58">
        <f>IF($B60="","",IF($C60="Region",SUMIFS(Raw!$H:$H,Raw!$A:$A,$B$4,Raw!$G:$G,Month!CM$5,Raw!#REF!,Month!$A60),IF($C60="Provider",SUMIFS(Raw!$H:$H,Raw!$A:$A,$B$4,Raw!$G:$G,Month!CM$5,Raw!$C:$C,Month!$A60),SUMIFS(Raw!$H:$H,Raw!$A:$A,$B$4,Raw!$G:$G,Month!CM$5,Raw!$E:$E,Month!$A60))))</f>
        <v>3445</v>
      </c>
      <c r="CN60" s="58">
        <f>IF($B60="","",IF($C60="Region",SUMIFS(Raw!$H:$H,Raw!$A:$A,$B$4,Raw!$G:$G,Month!CN$5,Raw!#REF!,Month!$A60),IF($C60="Provider",SUMIFS(Raw!$H:$H,Raw!$A:$A,$B$4,Raw!$G:$G,Month!CN$5,Raw!$C:$C,Month!$A60),SUMIFS(Raw!$H:$H,Raw!$A:$A,$B$4,Raw!$G:$G,Month!CN$5,Raw!$E:$E,Month!$A60))))</f>
        <v>1080</v>
      </c>
      <c r="CO60" s="58">
        <f>IF($B60="","",IF($C60="Region",SUMIFS(Raw!$H:$H,Raw!$A:$A,$B$4,Raw!$G:$G,Month!CO$5,Raw!#REF!,Month!$A60),IF($C60="Provider",SUMIFS(Raw!$H:$H,Raw!$A:$A,$B$4,Raw!$G:$G,Month!CO$5,Raw!$C:$C,Month!$A60),SUMIFS(Raw!$H:$H,Raw!$A:$A,$B$4,Raw!$G:$G,Month!CO$5,Raw!$E:$E,Month!$A60))))</f>
        <v>1042</v>
      </c>
      <c r="CP60" s="58">
        <f>IF($B60="","",IF($C60="Region",SUMIFS(Raw!$H:$H,Raw!$A:$A,$B$4,Raw!$G:$G,Month!CP$5,Raw!#REF!,Month!$A60),IF($C60="Provider",SUMIFS(Raw!$H:$H,Raw!$A:$A,$B$4,Raw!$G:$G,Month!CP$5,Raw!$C:$C,Month!$A60),SUMIFS(Raw!$H:$H,Raw!$A:$A,$B$4,Raw!$G:$G,Month!CP$5,Raw!$E:$E,Month!$A60))))</f>
        <v>98</v>
      </c>
      <c r="CQ60" s="58">
        <f>IF($B60="","",IF($C60="Region",SUMIFS(Raw!$H:$H,Raw!$A:$A,$B$4,Raw!$G:$G,Month!CQ$5,Raw!#REF!,Month!$A60),IF($C60="Provider",SUMIFS(Raw!$H:$H,Raw!$A:$A,$B$4,Raw!$G:$G,Month!CQ$5,Raw!$C:$C,Month!$A60),SUMIFS(Raw!$H:$H,Raw!$A:$A,$B$4,Raw!$G:$G,Month!CQ$5,Raw!$E:$E,Month!$A60))))</f>
        <v>0</v>
      </c>
      <c r="CR60" s="58">
        <f>IF($B60="","",IF($C60="Region",SUMIFS(Raw!$H:$H,Raw!$A:$A,$B$4,Raw!$G:$G,Month!CR$5,Raw!#REF!,Month!$A60),IF($C60="Provider",SUMIFS(Raw!$H:$H,Raw!$A:$A,$B$4,Raw!$G:$G,Month!CR$5,Raw!$C:$C,Month!$A60),SUMIFS(Raw!$H:$H,Raw!$A:$A,$B$4,Raw!$G:$G,Month!CR$5,Raw!$E:$E,Month!$A60))))</f>
        <v>0</v>
      </c>
      <c r="CS60" s="58">
        <f>IF($B60="","",IF($C60="Region",SUMIFS(Raw!$H:$H,Raw!$A:$A,$B$4,Raw!$G:$G,Month!CS$5,Raw!#REF!,Month!$A60),IF($C60="Provider",SUMIFS(Raw!$H:$H,Raw!$A:$A,$B$4,Raw!$G:$G,Month!CS$5,Raw!$C:$C,Month!$A60),SUMIFS(Raw!$H:$H,Raw!$A:$A,$B$4,Raw!$G:$G,Month!CS$5,Raw!$E:$E,Month!$A60))))</f>
        <v>50</v>
      </c>
      <c r="CT60" s="58">
        <f>IF($B60="","",IF($C60="Region",SUMIFS(Raw!$H:$H,Raw!$A:$A,$B$4,Raw!$G:$G,Month!CT$5,Raw!#REF!,Month!$A60),IF($C60="Provider",SUMIFS(Raw!$H:$H,Raw!$A:$A,$B$4,Raw!$G:$G,Month!CT$5,Raw!$C:$C,Month!$A60),SUMIFS(Raw!$H:$H,Raw!$A:$A,$B$4,Raw!$G:$G,Month!CT$5,Raw!$E:$E,Month!$A60))))</f>
        <v>50</v>
      </c>
      <c r="CU60" s="58">
        <f>IF($B60="","",IF($C60="Region",SUMIFS(Raw!$H:$H,Raw!$A:$A,$B$4,Raw!$G:$G,Month!CU$5,Raw!#REF!,Month!$A60),IF($C60="Provider",SUMIFS(Raw!$H:$H,Raw!$A:$A,$B$4,Raw!$G:$G,Month!CU$5,Raw!$C:$C,Month!$A60),SUMIFS(Raw!$H:$H,Raw!$A:$A,$B$4,Raw!$G:$G,Month!CU$5,Raw!$E:$E,Month!$A60))))</f>
        <v>4592</v>
      </c>
      <c r="CV60" s="58">
        <f>IF($B60="","",IF($C60="Region",SUMIFS(Raw!$H:$H,Raw!$A:$A,$B$4,Raw!$G:$G,Month!CV$5,Raw!#REF!,Month!$A60),IF($C60="Provider",SUMIFS(Raw!$H:$H,Raw!$A:$A,$B$4,Raw!$G:$G,Month!CV$5,Raw!$C:$C,Month!$A60),SUMIFS(Raw!$H:$H,Raw!$A:$A,$B$4,Raw!$G:$G,Month!CV$5,Raw!$E:$E,Month!$A60))))</f>
        <v>4213</v>
      </c>
      <c r="CW60" s="58">
        <f>IF($B60="","",IF($C60="Region",SUMIFS(Raw!$H:$H,Raw!$A:$A,$B$4,Raw!$G:$G,Month!CW$5,Raw!#REF!,Month!$A60),IF($C60="Provider",SUMIFS(Raw!$H:$H,Raw!$A:$A,$B$4,Raw!$G:$G,Month!CW$5,Raw!$C:$C,Month!$A60),SUMIFS(Raw!$H:$H,Raw!$A:$A,$B$4,Raw!$G:$G,Month!CW$5,Raw!$E:$E,Month!$A60))))</f>
        <v>1321</v>
      </c>
      <c r="CX60" s="58">
        <f>IF($B60="","",IF($C60="Region",SUMIFS(Raw!$H:$H,Raw!$A:$A,$B$4,Raw!$G:$G,Month!CX$5,Raw!#REF!,Month!$A60),IF($C60="Provider",SUMIFS(Raw!$H:$H,Raw!$A:$A,$B$4,Raw!$G:$G,Month!CX$5,Raw!$C:$C,Month!$A60),SUMIFS(Raw!$H:$H,Raw!$A:$A,$B$4,Raw!$G:$G,Month!CX$5,Raw!$E:$E,Month!$A60))))</f>
        <v>1143</v>
      </c>
      <c r="CY60" s="58">
        <f>IF($B60="","",IF($C60="Region",SUMIFS(Raw!$H:$H,Raw!$A:$A,$B$4,Raw!$G:$G,Month!CY$5,Raw!#REF!,Month!$A60),IF($C60="Provider",SUMIFS(Raw!$H:$H,Raw!$A:$A,$B$4,Raw!$G:$G,Month!CY$5,Raw!$C:$C,Month!$A60),SUMIFS(Raw!$H:$H,Raw!$A:$A,$B$4,Raw!$G:$G,Month!CY$5,Raw!$E:$E,Month!$A60))))</f>
        <v>195</v>
      </c>
      <c r="CZ60" s="58">
        <f>IF($B60="","",IF($C60="Region",SUMIFS(Raw!$H:$H,Raw!$A:$A,$B$4,Raw!$G:$G,Month!CZ$5,Raw!#REF!,Month!$A60),IF($C60="Provider",SUMIFS(Raw!$H:$H,Raw!$A:$A,$B$4,Raw!$G:$G,Month!CZ$5,Raw!$C:$C,Month!$A60),SUMIFS(Raw!$H:$H,Raw!$A:$A,$B$4,Raw!$G:$G,Month!CZ$5,Raw!$E:$E,Month!$A60))))</f>
        <v>184</v>
      </c>
      <c r="DA60" s="58">
        <f>IF($B60="","",IF($C60="Region",SUMIFS(Raw!$H:$H,Raw!$A:$A,$B$4,Raw!$G:$G,Month!DA$5,Raw!#REF!,Month!$A60),IF($C60="Provider",SUMIFS(Raw!$H:$H,Raw!$A:$A,$B$4,Raw!$G:$G,Month!DA$5,Raw!$C:$C,Month!$A60),SUMIFS(Raw!$H:$H,Raw!$A:$A,$B$4,Raw!$G:$G,Month!DA$5,Raw!$E:$E,Month!$A60))))</f>
        <v>116</v>
      </c>
      <c r="DB60" s="58">
        <f>IF($B60="","",IF($C60="Region",SUMIFS(Raw!$H:$H,Raw!$A:$A,$B$4,Raw!$G:$G,Month!DB$5,Raw!#REF!,Month!$A60),IF($C60="Provider",SUMIFS(Raw!$H:$H,Raw!$A:$A,$B$4,Raw!$G:$G,Month!DB$5,Raw!$C:$C,Month!$A60),SUMIFS(Raw!$H:$H,Raw!$A:$A,$B$4,Raw!$G:$G,Month!DB$5,Raw!$E:$E,Month!$A60))))</f>
        <v>102</v>
      </c>
      <c r="DC60" s="58">
        <f>IF($B60="","",IF($C60="Region",SUMIFS(Raw!$H:$H,Raw!$A:$A,$B$4,Raw!$G:$G,Month!DC$5,Raw!#REF!,Month!$A60),IF($C60="Provider",SUMIFS(Raw!$H:$H,Raw!$A:$A,$B$4,Raw!$G:$G,Month!DC$5,Raw!$C:$C,Month!$A60),SUMIFS(Raw!$H:$H,Raw!$A:$A,$B$4,Raw!$G:$G,Month!DC$5,Raw!$E:$E,Month!$A60))))</f>
        <v>201</v>
      </c>
      <c r="DD60" s="58">
        <f>IF($B60="","",IF($C60="Region",SUMIFS(Raw!$H:$H,Raw!$A:$A,$B$4,Raw!$G:$G,Month!DD$5,Raw!#REF!,Month!$A60),IF($C60="Provider",SUMIFS(Raw!$H:$H,Raw!$A:$A,$B$4,Raw!$G:$G,Month!DD$5,Raw!$C:$C,Month!$A60),SUMIFS(Raw!$H:$H,Raw!$A:$A,$B$4,Raw!$G:$G,Month!DD$5,Raw!$E:$E,Month!$A60))))</f>
        <v>184</v>
      </c>
      <c r="DE60" s="58">
        <f>IF($B60="","",IF($C60="Region",SUMIFS(Raw!$H:$H,Raw!$A:$A,$B$4,Raw!$G:$G,Month!DE$5,Raw!#REF!,Month!$A60),IF($C60="Provider",SUMIFS(Raw!$H:$H,Raw!$A:$A,$B$4,Raw!$G:$G,Month!DE$5,Raw!$C:$C,Month!$A60),SUMIFS(Raw!$H:$H,Raw!$A:$A,$B$4,Raw!$G:$G,Month!DE$5,Raw!$E:$E,Month!$A60))))</f>
        <v>142</v>
      </c>
      <c r="DF60" s="58">
        <f>IF($B60="","",IF($C60="Region",SUMIFS(Raw!$H:$H,Raw!$A:$A,$B$4,Raw!$G:$G,Month!DF$5,Raw!#REF!,Month!$A60),IF($C60="Provider",SUMIFS(Raw!$H:$H,Raw!$A:$A,$B$4,Raw!$G:$G,Month!DF$5,Raw!$C:$C,Month!$A60),SUMIFS(Raw!$H:$H,Raw!$A:$A,$B$4,Raw!$G:$G,Month!DF$5,Raw!$E:$E,Month!$A60))))</f>
        <v>26</v>
      </c>
      <c r="DG60" s="58">
        <f>IF($B60="","",IF($C60="Region",SUMIFS(Raw!$H:$H,Raw!$A:$A,$B$4,Raw!$G:$G,Month!DG$5,Raw!#REF!,Month!$A60),IF($C60="Provider",SUMIFS(Raw!$H:$H,Raw!$A:$A,$B$4,Raw!$G:$G,Month!DG$5,Raw!$C:$C,Month!$A60),SUMIFS(Raw!$H:$H,Raw!$A:$A,$B$4,Raw!$G:$G,Month!DG$5,Raw!$E:$E,Month!$A60))))</f>
        <v>0</v>
      </c>
      <c r="DH60" s="58">
        <f>IF($B60="","",IF($C60="Region",SUMIFS(Raw!$H:$H,Raw!$A:$A,$B$4,Raw!$G:$G,Month!DH$5,Raw!#REF!,Month!$A60),IF($C60="Provider",SUMIFS(Raw!$H:$H,Raw!$A:$A,$B$4,Raw!$G:$G,Month!DH$5,Raw!$C:$C,Month!$A60),SUMIFS(Raw!$H:$H,Raw!$A:$A,$B$4,Raw!$G:$G,Month!DH$5,Raw!$E:$E,Month!$A60))))</f>
        <v>0</v>
      </c>
      <c r="DI60" s="58">
        <f>IF($B60="","",IF($C60="Region",SUMIFS(Raw!$H:$H,Raw!$A:$A,$B$4,Raw!$G:$G,Month!DI$5,Raw!#REF!,Month!$A60),IF($C60="Provider",SUMIFS(Raw!$H:$H,Raw!$A:$A,$B$4,Raw!$G:$G,Month!DI$5,Raw!$C:$C,Month!$A60),SUMIFS(Raw!$H:$H,Raw!$A:$A,$B$4,Raw!$G:$G,Month!DI$5,Raw!$E:$E,Month!$A60))))</f>
        <v>211</v>
      </c>
      <c r="DJ60" s="58">
        <f>IF($B60="","",IF($C60="Region",SUMIFS(Raw!$H:$H,Raw!$A:$A,$B$4,Raw!$G:$G,Month!DJ$5,Raw!#REF!,Month!$A60),IF($C60="Provider",SUMIFS(Raw!$H:$H,Raw!$A:$A,$B$4,Raw!$G:$G,Month!DJ$5,Raw!$C:$C,Month!$A60),SUMIFS(Raw!$H:$H,Raw!$A:$A,$B$4,Raw!$G:$G,Month!DJ$5,Raw!$E:$E,Month!$A60))))</f>
        <v>195</v>
      </c>
      <c r="DK60" s="58">
        <f>IF($B60="","",IF($C60="Region",SUMIFS(Raw!$H:$H,Raw!$A:$A,$B$4,Raw!$G:$G,Month!DK$5,Raw!#REF!,Month!$A60),IF($C60="Provider",SUMIFS(Raw!$H:$H,Raw!$A:$A,$B$4,Raw!$G:$G,Month!DK$5,Raw!$C:$C,Month!$A60),SUMIFS(Raw!$H:$H,Raw!$A:$A,$B$4,Raw!$G:$G,Month!DK$5,Raw!$E:$E,Month!$A60))))</f>
        <v>3</v>
      </c>
      <c r="DL60" s="58">
        <f>IF($B60="","",IF($C60="Region",SUMIFS(Raw!$H:$H,Raw!$A:$A,$B$4,Raw!$G:$G,Month!DL$5,Raw!#REF!,Month!$A60),IF($C60="Provider",SUMIFS(Raw!$H:$H,Raw!$A:$A,$B$4,Raw!$G:$G,Month!DL$5,Raw!$C:$C,Month!$A60),SUMIFS(Raw!$H:$H,Raw!$A:$A,$B$4,Raw!$G:$G,Month!DL$5,Raw!$E:$E,Month!$A60))))</f>
        <v>2</v>
      </c>
      <c r="DM60" s="58">
        <f>IF($B60="","",IF($C60="Region",SUMIFS(Raw!$H:$H,Raw!$A:$A,$B$4,Raw!$G:$G,Month!DM$5,Raw!#REF!,Month!$A60),IF($C60="Provider",SUMIFS(Raw!$H:$H,Raw!$A:$A,$B$4,Raw!$G:$G,Month!DM$5,Raw!$C:$C,Month!$A60),SUMIFS(Raw!$H:$H,Raw!$A:$A,$B$4,Raw!$G:$G,Month!DM$5,Raw!$E:$E,Month!$A60))))</f>
        <v>0</v>
      </c>
      <c r="DN60" s="58">
        <f>IF($B60="","",IF($C60="Region",SUMIFS(Raw!$H:$H,Raw!$A:$A,$B$4,Raw!$G:$G,Month!DN$5,Raw!#REF!,Month!$A60),IF($C60="Provider",SUMIFS(Raw!$H:$H,Raw!$A:$A,$B$4,Raw!$G:$G,Month!DN$5,Raw!$C:$C,Month!$A60),SUMIFS(Raw!$H:$H,Raw!$A:$A,$B$4,Raw!$G:$G,Month!DN$5,Raw!$E:$E,Month!$A60))))</f>
        <v>0</v>
      </c>
    </row>
    <row r="61" spans="1:118" ht="14.5" x14ac:dyDescent="0.25">
      <c r="A61" s="5" t="str">
        <f>IF(Refs!A55="","",Refs!A55)</f>
        <v>111AD7</v>
      </c>
      <c r="B61" s="23" t="str">
        <f>IF(Refs!B55="","",Refs!B55)</f>
        <v>South East London</v>
      </c>
      <c r="C61" s="13" t="str">
        <f>IF(Refs!D55="","",Refs!D55)</f>
        <v>Area</v>
      </c>
      <c r="D61" s="58">
        <f>IF($B61="","",IF($C61="Region",SUMIFS(Raw!$H:$H,Raw!$A:$A,$B$4,Raw!$G:$G,Month!D$5,Raw!#REF!,Month!$A61),IF($C61="Provider",SUMIFS(Raw!$H:$H,Raw!$A:$A,$B$4,Raw!$G:$G,Month!D$5,Raw!$C:$C,Month!$A61),SUMIFS(Raw!$H:$H,Raw!$A:$A,$B$4,Raw!$G:$G,Month!D$5,Raw!$E:$E,Month!$A61))))</f>
        <v>69122</v>
      </c>
      <c r="E61" s="58">
        <f>IF($B61="","",IF($C61="Region",SUMIFS(Raw!$H:$H,Raw!$A:$A,$B$4,Raw!$G:$G,Month!E$5,Raw!#REF!,Month!$A61),IF($C61="Provider",SUMIFS(Raw!$H:$H,Raw!$A:$A,$B$4,Raw!$G:$G,Month!E$5,Raw!$C:$C,Month!$A61),SUMIFS(Raw!$H:$H,Raw!$A:$A,$B$4,Raw!$G:$G,Month!E$5,Raw!$E:$E,Month!$A61))))</f>
        <v>12730</v>
      </c>
      <c r="F61" s="58">
        <f>IF($B61="","",IF($C61="Region",SUMIFS(Raw!$H:$H,Raw!$A:$A,$B$4,Raw!$G:$G,Month!F$5,Raw!#REF!,Month!$A61),IF($C61="Provider",SUMIFS(Raw!$H:$H,Raw!$A:$A,$B$4,Raw!$G:$G,Month!F$5,Raw!$C:$C,Month!$A61),SUMIFS(Raw!$H:$H,Raw!$A:$A,$B$4,Raw!$G:$G,Month!F$5,Raw!$E:$E,Month!$A61))))</f>
        <v>61953</v>
      </c>
      <c r="G61" s="58">
        <f>IF($B61="","",IF($C61="Region",SUMIFS(Raw!$H:$H,Raw!$A:$A,$B$4,Raw!$G:$G,Month!G$5,Raw!#REF!,Month!$A61),IF($C61="Provider",SUMIFS(Raw!$H:$H,Raw!$A:$A,$B$4,Raw!$G:$G,Month!G$5,Raw!$C:$C,Month!$A61),SUMIFS(Raw!$H:$H,Raw!$A:$A,$B$4,Raw!$G:$G,Month!G$5,Raw!$E:$E,Month!$A61))))</f>
        <v>24</v>
      </c>
      <c r="H61" s="58">
        <f>IF($B61="","",IF($C61="Region",SUMIFS(Raw!$H:$H,Raw!$A:$A,$B$4,Raw!$G:$G,Month!H$5,Raw!#REF!,Month!$A61),IF($C61="Provider",SUMIFS(Raw!$H:$H,Raw!$A:$A,$B$4,Raw!$G:$G,Month!H$5,Raw!$C:$C,Month!$A61),SUMIFS(Raw!$H:$H,Raw!$A:$A,$B$4,Raw!$G:$G,Month!H$5,Raw!$E:$E,Month!$A61))))</f>
        <v>9498</v>
      </c>
      <c r="I61" s="58">
        <f>IF($B61="","",IF($C61="Region",SUMIFS(Raw!$H:$H,Raw!$A:$A,$B$4,Raw!$G:$G,Month!I$5,Raw!#REF!,Month!$A61),IF($C61="Provider",SUMIFS(Raw!$H:$H,Raw!$A:$A,$B$4,Raw!$G:$G,Month!I$5,Raw!$C:$C,Month!$A61),SUMIFS(Raw!$H:$H,Raw!$A:$A,$B$4,Raw!$G:$G,Month!I$5,Raw!$E:$E,Month!$A61))))</f>
        <v>0</v>
      </c>
      <c r="J61" s="58">
        <f>IF($B61="","",IF($C61="Region",SUMIFS(Raw!$H:$H,Raw!$A:$A,$B$4,Raw!$G:$G,Month!J$5,Raw!#REF!,Month!$A61),IF($C61="Provider",SUMIFS(Raw!$H:$H,Raw!$A:$A,$B$4,Raw!$G:$G,Month!J$5,Raw!$C:$C,Month!$A61),SUMIFS(Raw!$H:$H,Raw!$A:$A,$B$4,Raw!$G:$G,Month!J$5,Raw!$E:$E,Month!$A61))))</f>
        <v>53188</v>
      </c>
      <c r="K61" s="58">
        <f>IF($B61="","",IF($C61="Region",SUMIFS(Raw!$H:$H,Raw!$A:$A,$B$4,Raw!$G:$G,Month!K$5,Raw!#REF!,Month!$A61),IF($C61="Provider",SUMIFS(Raw!$H:$H,Raw!$A:$A,$B$4,Raw!$G:$G,Month!K$5,Raw!$C:$C,Month!$A61),SUMIFS(Raw!$H:$H,Raw!$A:$A,$B$4,Raw!$G:$G,Month!K$5,Raw!$E:$E,Month!$A61))))</f>
        <v>7169</v>
      </c>
      <c r="L61" s="58">
        <f>IF($B61="","",IF($C61="Region",SUMIFS(Raw!$H:$H,Raw!$A:$A,$B$4,Raw!$G:$G,Month!L$5,Raw!#REF!,Month!$A61),IF($C61="Provider",SUMIFS(Raw!$H:$H,Raw!$A:$A,$B$4,Raw!$G:$G,Month!L$5,Raw!$C:$C,Month!$A61),SUMIFS(Raw!$H:$H,Raw!$A:$A,$B$4,Raw!$G:$G,Month!L$5,Raw!$E:$E,Month!$A61))))</f>
        <v>2670</v>
      </c>
      <c r="M61" s="58">
        <f>IF($B61="","",IF($C61="Region",SUMIFS(Raw!$H:$H,Raw!$A:$A,$B$4,Raw!$G:$G,Month!M$5,Raw!#REF!,Month!$A61),IF($C61="Provider",SUMIFS(Raw!$H:$H,Raw!$A:$A,$B$4,Raw!$G:$G,Month!M$5,Raw!$C:$C,Month!$A61),SUMIFS(Raw!$H:$H,Raw!$A:$A,$B$4,Raw!$G:$G,Month!M$5,Raw!$E:$E,Month!$A61))))</f>
        <v>3047</v>
      </c>
      <c r="N61" s="58">
        <f>IF($B61="","",IF($C61="Region",SUMIFS(Raw!$H:$H,Raw!$A:$A,$B$4,Raw!$G:$G,Month!N$5,Raw!#REF!,Month!$A61),IF($C61="Provider",SUMIFS(Raw!$H:$H,Raw!$A:$A,$B$4,Raw!$G:$G,Month!N$5,Raw!$C:$C,Month!$A61),SUMIFS(Raw!$H:$H,Raw!$A:$A,$B$4,Raw!$G:$G,Month!N$5,Raw!$E:$E,Month!$A61))))</f>
        <v>1452</v>
      </c>
      <c r="O61" s="58">
        <f>IF($B61="","",IF($C61="Region",SUMIFS(Raw!$H:$H,Raw!$A:$A,$B$4,Raw!$G:$G,Month!O$5,Raw!#REF!,Month!$A61),IF($C61="Provider",SUMIFS(Raw!$H:$H,Raw!$A:$A,$B$4,Raw!$G:$G,Month!O$5,Raw!$C:$C,Month!$A61),SUMIFS(Raw!$H:$H,Raw!$A:$A,$B$4,Raw!$G:$G,Month!O$5,Raw!$E:$E,Month!$A61))))</f>
        <v>250159</v>
      </c>
      <c r="P61" s="58">
        <f>IF($B61="","",IF($C61="Region",SUMIFS(Raw!$H:$H,Raw!$A:$A,$B$4,Raw!$G:$G,Month!P$5,Raw!#REF!,Month!$A61),IF($C61="Provider",SUMIFS(Raw!$H:$H,Raw!$A:$A,$B$4,Raw!$G:$G,Month!P$5,Raw!$C:$C,Month!$A61),SUMIFS(Raw!$H:$H,Raw!$A:$A,$B$4,Raw!$G:$G,Month!P$5,Raw!$E:$E,Month!$A61))))</f>
        <v>316</v>
      </c>
      <c r="Q61" s="58">
        <f>IF($B61="","",IF($C61="Region",SUMIFS(Raw!$H:$H,Raw!$A:$A,$B$4,Raw!$G:$G,Month!Q$5,Raw!#REF!,Month!$A61),IF($C61="Provider",SUMIFS(Raw!$H:$H,Raw!$A:$A,$B$4,Raw!$G:$G,Month!Q$5,Raw!$C:$C,Month!$A61),SUMIFS(Raw!$H:$H,Raw!$A:$A,$B$4,Raw!$G:$G,Month!Q$5,Raw!$E:$E,Month!$A61))))</f>
        <v>501</v>
      </c>
      <c r="R61" s="58">
        <f>IF($B61="","",IF($C61="Region",SUMIFS(Raw!$H:$H,Raw!$A:$A,$B$4,Raw!$G:$G,Month!R$5,Raw!#REF!,Month!$A61),IF($C61="Provider",SUMIFS(Raw!$H:$H,Raw!$A:$A,$B$4,Raw!$G:$G,Month!R$5,Raw!$C:$C,Month!$A61),SUMIFS(Raw!$H:$H,Raw!$A:$A,$B$4,Raw!$G:$G,Month!R$5,Raw!$E:$E,Month!$A61))))</f>
        <v>238405</v>
      </c>
      <c r="S61" s="58">
        <f>IF($B61="","",IF($C61="Region",SUMIFS(Raw!$H:$H,Raw!$A:$A,$B$4,Raw!$G:$G,Month!S$5,Raw!#REF!,Month!$A61),IF($C61="Provider",SUMIFS(Raw!$H:$H,Raw!$A:$A,$B$4,Raw!$G:$G,Month!S$5,Raw!$C:$C,Month!$A61),SUMIFS(Raw!$H:$H,Raw!$A:$A,$B$4,Raw!$G:$G,Month!S$5,Raw!$E:$E,Month!$A61))))</f>
        <v>6565</v>
      </c>
      <c r="T61" s="58">
        <f>IF($B61="","",IF($C61="Region",SUMIFS(Raw!$H:$H,Raw!$A:$A,$B$4,Raw!$G:$G,Month!T$5,Raw!#REF!,Month!$A61),IF($C61="Provider",SUMIFS(Raw!$H:$H,Raw!$A:$A,$B$4,Raw!$G:$G,Month!T$5,Raw!$C:$C,Month!$A61),SUMIFS(Raw!$H:$H,Raw!$A:$A,$B$4,Raw!$G:$G,Month!T$5,Raw!$E:$E,Month!$A61))))</f>
        <v>33199122</v>
      </c>
      <c r="U61" s="58">
        <f>IF($B61="","",IF($C61="Region",SUMIFS(Raw!$H:$H,Raw!$A:$A,$B$4,Raw!$G:$G,Month!U$5,Raw!#REF!,Month!$A61),IF($C61="Provider",SUMIFS(Raw!$H:$H,Raw!$A:$A,$B$4,Raw!$G:$G,Month!U$5,Raw!$C:$C,Month!$A61),SUMIFS(Raw!$H:$H,Raw!$A:$A,$B$4,Raw!$G:$G,Month!U$5,Raw!$E:$E,Month!$A61))))</f>
        <v>66217</v>
      </c>
      <c r="V61" s="58">
        <f>IF($B61="","",IF($C61="Region",SUMIFS(Raw!$H:$H,Raw!$A:$A,$B$4,Raw!$G:$G,Month!V$5,Raw!#REF!,Month!$A61),IF($C61="Provider",SUMIFS(Raw!$H:$H,Raw!$A:$A,$B$4,Raw!$G:$G,Month!V$5,Raw!$C:$C,Month!$A61),SUMIFS(Raw!$H:$H,Raw!$A:$A,$B$4,Raw!$G:$G,Month!V$5,Raw!$E:$E,Month!$A61))))</f>
        <v>5911</v>
      </c>
      <c r="W61" s="58">
        <f>IF($B61="","",IF($C61="Region",SUMIFS(Raw!$H:$H,Raw!$A:$A,$B$4,Raw!$G:$G,Month!W$5,Raw!#REF!,Month!$A61),IF($C61="Provider",SUMIFS(Raw!$H:$H,Raw!$A:$A,$B$4,Raw!$G:$G,Month!W$5,Raw!$C:$C,Month!$A61),SUMIFS(Raw!$H:$H,Raw!$A:$A,$B$4,Raw!$G:$G,Month!W$5,Raw!$E:$E,Month!$A61))))</f>
        <v>19996</v>
      </c>
      <c r="X61" s="58">
        <f>IF($B61="","",IF($C61="Region",SUMIFS(Raw!$H:$H,Raw!$A:$A,$B$4,Raw!$G:$G,Month!X$5,Raw!#REF!,Month!$A61),IF($C61="Provider",SUMIFS(Raw!$H:$H,Raw!$A:$A,$B$4,Raw!$G:$G,Month!X$5,Raw!$C:$C,Month!$A61),SUMIFS(Raw!$H:$H,Raw!$A:$A,$B$4,Raw!$G:$G,Month!X$5,Raw!$E:$E,Month!$A61))))</f>
        <v>7922</v>
      </c>
      <c r="Y61" s="58">
        <f>IF($B61="","",IF($C61="Region",SUMIFS(Raw!$H:$H,Raw!$A:$A,$B$4,Raw!$G:$G,Month!Y$5,Raw!#REF!,Month!$A61),IF($C61="Provider",SUMIFS(Raw!$H:$H,Raw!$A:$A,$B$4,Raw!$G:$G,Month!Y$5,Raw!$C:$C,Month!$A61),SUMIFS(Raw!$H:$H,Raw!$A:$A,$B$4,Raw!$G:$G,Month!Y$5,Raw!$E:$E,Month!$A61))))</f>
        <v>26775</v>
      </c>
      <c r="Z61" s="58">
        <f>IF($B61="","",IF($C61="Region",SUMIFS(Raw!$H:$H,Raw!$A:$A,$B$4,Raw!$G:$G,Month!Z$5,Raw!#REF!,Month!$A61),IF($C61="Provider",SUMIFS(Raw!$H:$H,Raw!$A:$A,$B$4,Raw!$G:$G,Month!Z$5,Raw!$C:$C,Month!$A61),SUMIFS(Raw!$H:$H,Raw!$A:$A,$B$4,Raw!$G:$G,Month!Z$5,Raw!$E:$E,Month!$A61))))</f>
        <v>5613</v>
      </c>
      <c r="AA61" s="58">
        <f>IF($B61="","",IF($C61="Region",SUMIFS(Raw!$H:$H,Raw!$A:$A,$B$4,Raw!$G:$G,Month!AA$5,Raw!#REF!,Month!$A61),IF($C61="Provider",SUMIFS(Raw!$H:$H,Raw!$A:$A,$B$4,Raw!$G:$G,Month!AA$5,Raw!$C:$C,Month!$A61),SUMIFS(Raw!$H:$H,Raw!$A:$A,$B$4,Raw!$G:$G,Month!AA$5,Raw!$E:$E,Month!$A61))))</f>
        <v>39329</v>
      </c>
      <c r="AB61" s="58">
        <f>IF($B61="","",IF($C61="Region",SUMIFS(Raw!$H:$H,Raw!$A:$A,$B$4,Raw!$G:$G,Month!AB$5,Raw!#REF!,Month!$A61),IF($C61="Provider",SUMIFS(Raw!$H:$H,Raw!$A:$A,$B$4,Raw!$G:$G,Month!AB$5,Raw!$C:$C,Month!$A61),SUMIFS(Raw!$H:$H,Raw!$A:$A,$B$4,Raw!$G:$G,Month!AB$5,Raw!$E:$E,Month!$A61))))</f>
        <v>17768</v>
      </c>
      <c r="AC61" s="58">
        <f>IF($B61="","",IF($C61="Region",SUMIFS(Raw!$H:$H,Raw!$A:$A,$B$4,Raw!$G:$G,Month!AC$5,Raw!#REF!,Month!$A61),IF($C61="Provider",SUMIFS(Raw!$H:$H,Raw!$A:$A,$B$4,Raw!$G:$G,Month!AC$5,Raw!$C:$C,Month!$A61),SUMIFS(Raw!$H:$H,Raw!$A:$A,$B$4,Raw!$G:$G,Month!AC$5,Raw!$E:$E,Month!$A61))))</f>
        <v>10799</v>
      </c>
      <c r="AD61" s="58">
        <f>IF($B61="","",IF($C61="Region",SUMIFS(Raw!$H:$H,Raw!$A:$A,$B$4,Raw!$G:$G,Month!AD$5,Raw!#REF!,Month!$A61),IF($C61="Provider",SUMIFS(Raw!$H:$H,Raw!$A:$A,$B$4,Raw!$G:$G,Month!AD$5,Raw!$C:$C,Month!$A61),SUMIFS(Raw!$H:$H,Raw!$A:$A,$B$4,Raw!$G:$G,Month!AD$5,Raw!$E:$E,Month!$A61))))</f>
        <v>48</v>
      </c>
      <c r="AE61" s="58">
        <f>IF($B61="","",IF($C61="Region",SUMIFS(Raw!$H:$H,Raw!$A:$A,$B$4,Raw!$G:$G,Month!AE$5,Raw!#REF!,Month!$A61),IF($C61="Provider",SUMIFS(Raw!$H:$H,Raw!$A:$A,$B$4,Raw!$G:$G,Month!AE$5,Raw!$C:$C,Month!$A61),SUMIFS(Raw!$H:$H,Raw!$A:$A,$B$4,Raw!$G:$G,Month!AE$5,Raw!$E:$E,Month!$A61))))</f>
        <v>4835</v>
      </c>
      <c r="AF61" s="58">
        <f>IF($B61="","",IF($C61="Region",SUMIFS(Raw!$H:$H,Raw!$A:$A,$B$4,Raw!$G:$G,Month!AF$5,Raw!#REF!,Month!$A61),IF($C61="Provider",SUMIFS(Raw!$H:$H,Raw!$A:$A,$B$4,Raw!$G:$G,Month!AF$5,Raw!$C:$C,Month!$A61),SUMIFS(Raw!$H:$H,Raw!$A:$A,$B$4,Raw!$G:$G,Month!AF$5,Raw!$E:$E,Month!$A61))))</f>
        <v>4</v>
      </c>
      <c r="AG61" s="58">
        <f>IF($B61="","",IF($C61="Region",SUMIFS(Raw!$H:$H,Raw!$A:$A,$B$4,Raw!$G:$G,Month!AG$5,Raw!#REF!,Month!$A61),IF($C61="Provider",SUMIFS(Raw!$H:$H,Raw!$A:$A,$B$4,Raw!$G:$G,Month!AG$5,Raw!$C:$C,Month!$A61),SUMIFS(Raw!$H:$H,Raw!$A:$A,$B$4,Raw!$G:$G,Month!AG$5,Raw!$E:$E,Month!$A61))))</f>
        <v>1663</v>
      </c>
      <c r="AH61" s="58">
        <f>IF($B61="","",IF($C61="Region",SUMIFS(Raw!$H:$H,Raw!$A:$A,$B$4,Raw!$G:$G,Month!AH$5,Raw!#REF!,Month!$A61),IF($C61="Provider",SUMIFS(Raw!$H:$H,Raw!$A:$A,$B$4,Raw!$G:$G,Month!AH$5,Raw!$C:$C,Month!$A61),SUMIFS(Raw!$H:$H,Raw!$A:$A,$B$4,Raw!$G:$G,Month!AH$5,Raw!$E:$E,Month!$A61))))</f>
        <v>102</v>
      </c>
      <c r="AI61" s="58">
        <f>IF($B61="","",IF($C61="Region",SUMIFS(Raw!$H:$H,Raw!$A:$A,$B$4,Raw!$G:$G,Month!AI$5,Raw!#REF!,Month!$A61),IF($C61="Provider",SUMIFS(Raw!$H:$H,Raw!$A:$A,$B$4,Raw!$G:$G,Month!AI$5,Raw!$C:$C,Month!$A61),SUMIFS(Raw!$H:$H,Raw!$A:$A,$B$4,Raw!$G:$G,Month!AI$5,Raw!$E:$E,Month!$A61))))</f>
        <v>4110</v>
      </c>
      <c r="AJ61" s="58">
        <f>IF($B61="","",IF($C61="Region",SUMIFS(Raw!$H:$H,Raw!$A:$A,$B$4,Raw!$G:$G,Month!AJ$5,Raw!#REF!,Month!$A61),IF($C61="Provider",SUMIFS(Raw!$H:$H,Raw!$A:$A,$B$4,Raw!$G:$G,Month!AJ$5,Raw!$C:$C,Month!$A61),SUMIFS(Raw!$H:$H,Raw!$A:$A,$B$4,Raw!$G:$G,Month!AJ$5,Raw!$E:$E,Month!$A61))))</f>
        <v>14465</v>
      </c>
      <c r="AK61" s="58">
        <f>IF($B61="","",IF($C61="Region",SUMIFS(Raw!$H:$H,Raw!$A:$A,$B$4,Raw!$G:$G,Month!AK$5,Raw!#REF!,Month!$A61),IF($C61="Provider",SUMIFS(Raw!$H:$H,Raw!$A:$A,$B$4,Raw!$G:$G,Month!AK$5,Raw!$C:$C,Month!$A61),SUMIFS(Raw!$H:$H,Raw!$A:$A,$B$4,Raw!$G:$G,Month!AK$5,Raw!$E:$E,Month!$A61))))</f>
        <v>2122</v>
      </c>
      <c r="AL61" s="58">
        <f>IF($B61="","",IF($C61="Region",SUMIFS(Raw!$H:$H,Raw!$A:$A,$B$4,Raw!$G:$G,Month!AL$5,Raw!#REF!,Month!$A61),IF($C61="Provider",SUMIFS(Raw!$H:$H,Raw!$A:$A,$B$4,Raw!$G:$G,Month!AL$5,Raw!$C:$C,Month!$A61),SUMIFS(Raw!$H:$H,Raw!$A:$A,$B$4,Raw!$G:$G,Month!AL$5,Raw!$E:$E,Month!$A61))))</f>
        <v>213</v>
      </c>
      <c r="AM61" s="58">
        <f>IF($B61="","",IF($C61="Region",SUMIFS(Raw!$H:$H,Raw!$A:$A,$B$4,Raw!$G:$G,Month!AM$5,Raw!#REF!,Month!$A61),IF($C61="Provider",SUMIFS(Raw!$H:$H,Raw!$A:$A,$B$4,Raw!$G:$G,Month!AM$5,Raw!$C:$C,Month!$A61),SUMIFS(Raw!$H:$H,Raw!$A:$A,$B$4,Raw!$G:$G,Month!AM$5,Raw!$E:$E,Month!$A61))))</f>
        <v>9006</v>
      </c>
      <c r="AN61" s="58">
        <f>IF($B61="","",IF($C61="Region",SUMIFS(Raw!$H:$H,Raw!$A:$A,$B$4,Raw!$G:$G,Month!AN$5,Raw!#REF!,Month!$A61),IF($C61="Provider",SUMIFS(Raw!$H:$H,Raw!$A:$A,$B$4,Raw!$G:$G,Month!AN$5,Raw!$C:$C,Month!$A61),SUMIFS(Raw!$H:$H,Raw!$A:$A,$B$4,Raw!$G:$G,Month!AN$5,Raw!$E:$E,Month!$A61))))</f>
        <v>2429</v>
      </c>
      <c r="AO61" s="58">
        <f>IF($B61="","",IF($C61="Region",SUMIFS(Raw!$H:$H,Raw!$A:$A,$B$4,Raw!$G:$G,Month!AO$5,Raw!#REF!,Month!$A61),IF($C61="Provider",SUMIFS(Raw!$H:$H,Raw!$A:$A,$B$4,Raw!$G:$G,Month!AO$5,Raw!$C:$C,Month!$A61),SUMIFS(Raw!$H:$H,Raw!$A:$A,$B$4,Raw!$G:$G,Month!AO$5,Raw!$E:$E,Month!$A61))))</f>
        <v>20934</v>
      </c>
      <c r="AP61" s="58">
        <f>IF($B61="","",IF($C61="Region",SUMIFS(Raw!$H:$H,Raw!$A:$A,$B$4,Raw!$G:$G,Month!AP$5,Raw!#REF!,Month!$A61),IF($C61="Provider",SUMIFS(Raw!$H:$H,Raw!$A:$A,$B$4,Raw!$G:$G,Month!AP$5,Raw!$C:$C,Month!$A61),SUMIFS(Raw!$H:$H,Raw!$A:$A,$B$4,Raw!$G:$G,Month!AP$5,Raw!$E:$E,Month!$A61))))</f>
        <v>9207</v>
      </c>
      <c r="AQ61" s="58">
        <f>IF($B61="","",IF($C61="Region",SUMIFS(Raw!$H:$H,Raw!$A:$A,$B$4,Raw!$G:$G,Month!AQ$5,Raw!#REF!,Month!$A61),IF($C61="Provider",SUMIFS(Raw!$H:$H,Raw!$A:$A,$B$4,Raw!$G:$G,Month!AQ$5,Raw!$C:$C,Month!$A61),SUMIFS(Raw!$H:$H,Raw!$A:$A,$B$4,Raw!$G:$G,Month!AQ$5,Raw!$E:$E,Month!$A61))))</f>
        <v>20387</v>
      </c>
      <c r="AR61" s="58">
        <f>IF($B61="","",IF($C61="Region",SUMIFS(Raw!$H:$H,Raw!$A:$A,$B$4,Raw!$G:$G,Month!AR$5,Raw!#REF!,Month!$A61),IF($C61="Provider",SUMIFS(Raw!$H:$H,Raw!$A:$A,$B$4,Raw!$G:$G,Month!AR$5,Raw!$C:$C,Month!$A61),SUMIFS(Raw!$H:$H,Raw!$A:$A,$B$4,Raw!$G:$G,Month!AR$5,Raw!$E:$E,Month!$A61))))</f>
        <v>13100</v>
      </c>
      <c r="AS61" s="58">
        <f>IF($B61="","",IF($C61="Region",SUMIFS(Raw!$H:$H,Raw!$A:$A,$B$4,Raw!$G:$G,Month!AS$5,Raw!#REF!,Month!$A61),IF($C61="Provider",SUMIFS(Raw!$H:$H,Raw!$A:$A,$B$4,Raw!$G:$G,Month!AS$5,Raw!$C:$C,Month!$A61),SUMIFS(Raw!$H:$H,Raw!$A:$A,$B$4,Raw!$G:$G,Month!AS$5,Raw!$E:$E,Month!$A61))))</f>
        <v>7002</v>
      </c>
      <c r="AT61" s="58">
        <f>IF($B61="","",IF($C61="Region",SUMIFS(Raw!$H:$H,Raw!$A:$A,$B$4,Raw!$G:$G,Month!AT$5,Raw!#REF!,Month!$A61),IF($C61="Provider",SUMIFS(Raw!$H:$H,Raw!$A:$A,$B$4,Raw!$G:$G,Month!AT$5,Raw!$C:$C,Month!$A61),SUMIFS(Raw!$H:$H,Raw!$A:$A,$B$4,Raw!$G:$G,Month!AT$5,Raw!$E:$E,Month!$A61))))</f>
        <v>54181</v>
      </c>
      <c r="AU61" s="58">
        <f>IF($B61="","",IF($C61="Region",SUMIFS(Raw!$H:$H,Raw!$A:$A,$B$4,Raw!$G:$G,Month!AU$5,Raw!#REF!,Month!$A61),IF($C61="Provider",SUMIFS(Raw!$H:$H,Raw!$A:$A,$B$4,Raw!$G:$G,Month!AU$5,Raw!$C:$C,Month!$A61),SUMIFS(Raw!$H:$H,Raw!$A:$A,$B$4,Raw!$G:$G,Month!AU$5,Raw!$E:$E,Month!$A61))))</f>
        <v>4552</v>
      </c>
      <c r="AV61" s="58">
        <f>IF($B61="","",IF($C61="Region",SUMIFS(Raw!$H:$H,Raw!$A:$A,$B$4,Raw!$G:$G,Month!AV$5,Raw!#REF!,Month!$A61),IF($C61="Provider",SUMIFS(Raw!$H:$H,Raw!$A:$A,$B$4,Raw!$G:$G,Month!AV$5,Raw!$C:$C,Month!$A61),SUMIFS(Raw!$H:$H,Raw!$A:$A,$B$4,Raw!$G:$G,Month!AV$5,Raw!$E:$E,Month!$A61))))</f>
        <v>6340</v>
      </c>
      <c r="AW61" s="58">
        <f>IF($B61="","",IF($C61="Region",SUMIFS(Raw!$H:$H,Raw!$A:$A,$B$4,Raw!$G:$G,Month!AW$5,Raw!#REF!,Month!$A61),IF($C61="Provider",SUMIFS(Raw!$H:$H,Raw!$A:$A,$B$4,Raw!$G:$G,Month!AW$5,Raw!$C:$C,Month!$A61),SUMIFS(Raw!$H:$H,Raw!$A:$A,$B$4,Raw!$G:$G,Month!AW$5,Raw!$E:$E,Month!$A61))))</f>
        <v>156</v>
      </c>
      <c r="AX61" s="58">
        <f>IF($B61="","",IF($C61="Region",SUMIFS(Raw!$H:$H,Raw!$A:$A,$B$4,Raw!$G:$G,Month!AX$5,Raw!#REF!,Month!$A61),IF($C61="Provider",SUMIFS(Raw!$H:$H,Raw!$A:$A,$B$4,Raw!$G:$G,Month!AX$5,Raw!$C:$C,Month!$A61),SUMIFS(Raw!$H:$H,Raw!$A:$A,$B$4,Raw!$G:$G,Month!AX$5,Raw!$E:$E,Month!$A61))))</f>
        <v>0</v>
      </c>
      <c r="AY61" s="58">
        <f>IF($B61="","",IF($C61="Region",SUMIFS(Raw!$H:$H,Raw!$A:$A,$B$4,Raw!$G:$G,Month!AY$5,Raw!#REF!,Month!$A61),IF($C61="Provider",SUMIFS(Raw!$H:$H,Raw!$A:$A,$B$4,Raw!$G:$G,Month!AY$5,Raw!$C:$C,Month!$A61),SUMIFS(Raw!$H:$H,Raw!$A:$A,$B$4,Raw!$G:$G,Month!AY$5,Raw!$E:$E,Month!$A61))))</f>
        <v>21065</v>
      </c>
      <c r="AZ61" s="58">
        <f>IF($B61="","",IF($C61="Region",SUMIFS(Raw!$H:$H,Raw!$A:$A,$B$4,Raw!$G:$G,Month!AZ$5,Raw!#REF!,Month!$A61),IF($C61="Provider",SUMIFS(Raw!$H:$H,Raw!$A:$A,$B$4,Raw!$G:$G,Month!AZ$5,Raw!$C:$C,Month!$A61),SUMIFS(Raw!$H:$H,Raw!$A:$A,$B$4,Raw!$G:$G,Month!AZ$5,Raw!$E:$E,Month!$A61))))</f>
        <v>14</v>
      </c>
      <c r="BA61" s="58">
        <f>IF($B61="","",IF($C61="Region",SUMIFS(Raw!$H:$H,Raw!$A:$A,$B$4,Raw!$G:$G,Month!BA$5,Raw!#REF!,Month!$A61),IF($C61="Provider",SUMIFS(Raw!$H:$H,Raw!$A:$A,$B$4,Raw!$G:$G,Month!BA$5,Raw!$C:$C,Month!$A61),SUMIFS(Raw!$H:$H,Raw!$A:$A,$B$4,Raw!$G:$G,Month!BA$5,Raw!$E:$E,Month!$A61))))</f>
        <v>1294</v>
      </c>
      <c r="BB61" s="58">
        <f>IF($B61="","",IF($C61="Region",SUMIFS(Raw!$H:$H,Raw!$A:$A,$B$4,Raw!$G:$G,Month!BB$5,Raw!#REF!,Month!$A61),IF($C61="Provider",SUMIFS(Raw!$H:$H,Raw!$A:$A,$B$4,Raw!$G:$G,Month!BB$5,Raw!$C:$C,Month!$A61),SUMIFS(Raw!$H:$H,Raw!$A:$A,$B$4,Raw!$G:$G,Month!BB$5,Raw!$E:$E,Month!$A61))))</f>
        <v>140</v>
      </c>
      <c r="BC61" s="58">
        <f>IF($B61="","",IF($C61="Region",SUMIFS(Raw!$H:$H,Raw!$A:$A,$B$4,Raw!$G:$G,Month!BC$5,Raw!#REF!,Month!$A61),IF($C61="Provider",SUMIFS(Raw!$H:$H,Raw!$A:$A,$B$4,Raw!$G:$G,Month!BC$5,Raw!$C:$C,Month!$A61),SUMIFS(Raw!$H:$H,Raw!$A:$A,$B$4,Raw!$G:$G,Month!BC$5,Raw!$E:$E,Month!$A61))))</f>
        <v>935</v>
      </c>
      <c r="BD61" s="58">
        <f>IF($B61="","",IF($C61="Region",SUMIFS(Raw!$H:$H,Raw!$A:$A,$B$4,Raw!$G:$G,Month!BD$5,Raw!#REF!,Month!$A61),IF($C61="Provider",SUMIFS(Raw!$H:$H,Raw!$A:$A,$B$4,Raw!$G:$G,Month!BD$5,Raw!$C:$C,Month!$A61),SUMIFS(Raw!$H:$H,Raw!$A:$A,$B$4,Raw!$G:$G,Month!BD$5,Raw!$E:$E,Month!$A61))))</f>
        <v>174</v>
      </c>
      <c r="BE61" s="58">
        <f>IF($B61="","",IF($C61="Region",SUMIFS(Raw!$H:$H,Raw!$A:$A,$B$4,Raw!$G:$G,Month!BE$5,Raw!#REF!,Month!$A61),IF($C61="Provider",SUMIFS(Raw!$H:$H,Raw!$A:$A,$B$4,Raw!$G:$G,Month!BE$5,Raw!$C:$C,Month!$A61),SUMIFS(Raw!$H:$H,Raw!$A:$A,$B$4,Raw!$G:$G,Month!BE$5,Raw!$E:$E,Month!$A61))))</f>
        <v>1718</v>
      </c>
      <c r="BF61" s="58">
        <f>IF($B61="","",IF($C61="Region",SUMIFS(Raw!$H:$H,Raw!$A:$A,$B$4,Raw!$G:$G,Month!BF$5,Raw!#REF!,Month!$A61),IF($C61="Provider",SUMIFS(Raw!$H:$H,Raw!$A:$A,$B$4,Raw!$G:$G,Month!BF$5,Raw!$C:$C,Month!$A61),SUMIFS(Raw!$H:$H,Raw!$A:$A,$B$4,Raw!$G:$G,Month!BF$5,Raw!$E:$E,Month!$A61))))</f>
        <v>634</v>
      </c>
      <c r="BG61" s="58">
        <f>IF($B61="","",IF($C61="Region",SUMIFS(Raw!$H:$H,Raw!$A:$A,$B$4,Raw!$G:$G,Month!BG$5,Raw!#REF!,Month!$A61),IF($C61="Provider",SUMIFS(Raw!$H:$H,Raw!$A:$A,$B$4,Raw!$G:$G,Month!BG$5,Raw!$C:$C,Month!$A61),SUMIFS(Raw!$H:$H,Raw!$A:$A,$B$4,Raw!$G:$G,Month!BG$5,Raw!$E:$E,Month!$A61))))</f>
        <v>9319</v>
      </c>
      <c r="BH61" s="58">
        <f>IF($B61="","",IF($C61="Region",SUMIFS(Raw!$H:$H,Raw!$A:$A,$B$4,Raw!$G:$G,Month!BH$5,Raw!#REF!,Month!$A61),IF($C61="Provider",SUMIFS(Raw!$H:$H,Raw!$A:$A,$B$4,Raw!$G:$G,Month!BH$5,Raw!$C:$C,Month!$A61),SUMIFS(Raw!$H:$H,Raw!$A:$A,$B$4,Raw!$G:$G,Month!BH$5,Raw!$E:$E,Month!$A61))))</f>
        <v>8792</v>
      </c>
      <c r="BI61" s="58">
        <f>IF($B61="","",IF($C61="Region",SUMIFS(Raw!$H:$H,Raw!$A:$A,$B$4,Raw!$G:$G,Month!BI$5,Raw!#REF!,Month!$A61),IF($C61="Provider",SUMIFS(Raw!$H:$H,Raw!$A:$A,$B$4,Raw!$G:$G,Month!BI$5,Raw!$C:$C,Month!$A61),SUMIFS(Raw!$H:$H,Raw!$A:$A,$B$4,Raw!$G:$G,Month!BI$5,Raw!$E:$E,Month!$A61))))</f>
        <v>7996</v>
      </c>
      <c r="BJ61" s="58">
        <f>IF($B61="","",IF($C61="Region",SUMIFS(Raw!$H:$H,Raw!$A:$A,$B$4,Raw!$G:$G,Month!BJ$5,Raw!#REF!,Month!$A61),IF($C61="Provider",SUMIFS(Raw!$H:$H,Raw!$A:$A,$B$4,Raw!$G:$G,Month!BJ$5,Raw!$C:$C,Month!$A61),SUMIFS(Raw!$H:$H,Raw!$A:$A,$B$4,Raw!$G:$G,Month!BJ$5,Raw!$E:$E,Month!$A61))))</f>
        <v>4242</v>
      </c>
      <c r="BK61" s="58">
        <f>IF($B61="","",IF($C61="Region",SUMIFS(Raw!$H:$H,Raw!$A:$A,$B$4,Raw!$G:$G,Month!BK$5,Raw!#REF!,Month!$A61),IF($C61="Provider",SUMIFS(Raw!$H:$H,Raw!$A:$A,$B$4,Raw!$G:$G,Month!BK$5,Raw!$C:$C,Month!$A61),SUMIFS(Raw!$H:$H,Raw!$A:$A,$B$4,Raw!$G:$G,Month!BK$5,Raw!$E:$E,Month!$A61))))</f>
        <v>3782</v>
      </c>
      <c r="BL61" s="58">
        <f>IF($B61="","",IF($C61="Region",SUMIFS(Raw!$H:$H,Raw!$A:$A,$B$4,Raw!$G:$G,Month!BL$5,Raw!#REF!,Month!$A61),IF($C61="Provider",SUMIFS(Raw!$H:$H,Raw!$A:$A,$B$4,Raw!$G:$G,Month!BL$5,Raw!$C:$C,Month!$A61),SUMIFS(Raw!$H:$H,Raw!$A:$A,$B$4,Raw!$G:$G,Month!BL$5,Raw!$E:$E,Month!$A61))))</f>
        <v>2600</v>
      </c>
      <c r="BM61" s="58">
        <f>IF($B61="","",IF($C61="Region",SUMIFS(Raw!$H:$H,Raw!$A:$A,$B$4,Raw!$G:$G,Month!BM$5,Raw!#REF!,Month!$A61),IF($C61="Provider",SUMIFS(Raw!$H:$H,Raw!$A:$A,$B$4,Raw!$G:$G,Month!BM$5,Raw!$C:$C,Month!$A61),SUMIFS(Raw!$H:$H,Raw!$A:$A,$B$4,Raw!$G:$G,Month!BM$5,Raw!$E:$E,Month!$A61))))</f>
        <v>1182</v>
      </c>
      <c r="BN61" s="58">
        <f>IF($B61="","",IF($C61="Region",SUMIFS(Raw!$H:$H,Raw!$A:$A,$B$4,Raw!$G:$G,Month!BN$5,Raw!#REF!,Month!$A61),IF($C61="Provider",SUMIFS(Raw!$H:$H,Raw!$A:$A,$B$4,Raw!$G:$G,Month!BN$5,Raw!$C:$C,Month!$A61),SUMIFS(Raw!$H:$H,Raw!$A:$A,$B$4,Raw!$G:$G,Month!BN$5,Raw!$E:$E,Month!$A61))))</f>
        <v>77</v>
      </c>
      <c r="BO61" s="58">
        <f>IF($B61="","",IF($C61="Region",SUMIFS(Raw!$H:$H,Raw!$A:$A,$B$4,Raw!$G:$G,Month!BO$5,Raw!#REF!,Month!$A61),IF($C61="Provider",SUMIFS(Raw!$H:$H,Raw!$A:$A,$B$4,Raw!$G:$G,Month!BO$5,Raw!$C:$C,Month!$A61),SUMIFS(Raw!$H:$H,Raw!$A:$A,$B$4,Raw!$G:$G,Month!BO$5,Raw!$E:$E,Month!$A61))))</f>
        <v>3190</v>
      </c>
      <c r="BP61" s="58">
        <f>IF($B61="","",IF($C61="Region",SUMIFS(Raw!$H:$H,Raw!$A:$A,$B$4,Raw!$G:$G,Month!BP$5,Raw!#REF!,Month!$A61),IF($C61="Provider",SUMIFS(Raw!$H:$H,Raw!$A:$A,$B$4,Raw!$G:$G,Month!BP$5,Raw!$C:$C,Month!$A61),SUMIFS(Raw!$H:$H,Raw!$A:$A,$B$4,Raw!$G:$G,Month!BP$5,Raw!$E:$E,Month!$A61))))</f>
        <v>18920</v>
      </c>
      <c r="BQ61" s="58">
        <f>IF($B61="","",IF($C61="Region",SUMIFS(Raw!$H:$H,Raw!$A:$A,$B$4,Raw!$G:$G,Month!BQ$5,Raw!#REF!,Month!$A61),IF($C61="Provider",SUMIFS(Raw!$H:$H,Raw!$A:$A,$B$4,Raw!$G:$G,Month!BQ$5,Raw!$C:$C,Month!$A61),SUMIFS(Raw!$H:$H,Raw!$A:$A,$B$4,Raw!$G:$G,Month!BQ$5,Raw!$E:$E,Month!$A61))))</f>
        <v>6164</v>
      </c>
      <c r="BR61" s="58">
        <f>IF($B61="","",IF($C61="Region",SUMIFS(Raw!$H:$H,Raw!$A:$A,$B$4,Raw!$G:$G,Month!BR$5,Raw!#REF!,Month!$A61),IF($C61="Provider",SUMIFS(Raw!$H:$H,Raw!$A:$A,$B$4,Raw!$G:$G,Month!BR$5,Raw!$C:$C,Month!$A61),SUMIFS(Raw!$H:$H,Raw!$A:$A,$B$4,Raw!$G:$G,Month!BR$5,Raw!$E:$E,Month!$A61))))</f>
        <v>5223</v>
      </c>
      <c r="BS61" s="58">
        <f>IF($B61="","",IF($C61="Region",SUMIFS(Raw!$H:$H,Raw!$A:$A,$B$4,Raw!$G:$G,Month!BS$5,Raw!#REF!,Month!$A61),IF($C61="Provider",SUMIFS(Raw!$H:$H,Raw!$A:$A,$B$4,Raw!$G:$G,Month!BS$5,Raw!$C:$C,Month!$A61),SUMIFS(Raw!$H:$H,Raw!$A:$A,$B$4,Raw!$G:$G,Month!BS$5,Raw!$E:$E,Month!$A61))))</f>
        <v>143</v>
      </c>
      <c r="BT61" s="58">
        <f>IF($B61="","",IF($C61="Region",SUMIFS(Raw!$H:$H,Raw!$A:$A,$B$4,Raw!$G:$G,Month!BT$5,Raw!#REF!,Month!$A61),IF($C61="Provider",SUMIFS(Raw!$H:$H,Raw!$A:$A,$B$4,Raw!$G:$G,Month!BT$5,Raw!$C:$C,Month!$A61),SUMIFS(Raw!$H:$H,Raw!$A:$A,$B$4,Raw!$G:$G,Month!BT$5,Raw!$E:$E,Month!$A61))))</f>
        <v>2236</v>
      </c>
      <c r="BU61" s="58">
        <f>IF($B61="","",IF($C61="Region",SUMIFS(Raw!$H:$H,Raw!$A:$A,$B$4,Raw!$G:$G,Month!BU$5,Raw!#REF!,Month!$A61),IF($C61="Provider",SUMIFS(Raw!$H:$H,Raw!$A:$A,$B$4,Raw!$G:$G,Month!BU$5,Raw!$C:$C,Month!$A61),SUMIFS(Raw!$H:$H,Raw!$A:$A,$B$4,Raw!$G:$G,Month!BU$5,Raw!$E:$E,Month!$A61))))</f>
        <v>210822</v>
      </c>
      <c r="BV61" s="58">
        <f>IF($B61="","",IF($C61="Region",SUMIFS(Raw!$H:$H,Raw!$A:$A,$B$4,Raw!$G:$G,Month!BV$5,Raw!#REF!,Month!$A61),IF($C61="Provider",SUMIFS(Raw!$H:$H,Raw!$A:$A,$B$4,Raw!$G:$G,Month!BV$5,Raw!$C:$C,Month!$A61),SUMIFS(Raw!$H:$H,Raw!$A:$A,$B$4,Raw!$G:$G,Month!BV$5,Raw!$E:$E,Month!$A61))))</f>
        <v>2617</v>
      </c>
      <c r="BW61" s="58">
        <f>IF($B61="","",IF($C61="Region",SUMIFS(Raw!$H:$H,Raw!$A:$A,$B$4,Raw!$G:$G,Month!BW$5,Raw!#REF!,Month!$A61),IF($C61="Provider",SUMIFS(Raw!$H:$H,Raw!$A:$A,$B$4,Raw!$G:$G,Month!BW$5,Raw!$C:$C,Month!$A61),SUMIFS(Raw!$H:$H,Raw!$A:$A,$B$4,Raw!$G:$G,Month!BW$5,Raw!$E:$E,Month!$A61))))</f>
        <v>33650</v>
      </c>
      <c r="BX61" s="58">
        <f>IF($B61="","",IF($C61="Region",SUMIFS(Raw!$H:$H,Raw!$A:$A,$B$4,Raw!$G:$G,Month!BX$5,Raw!#REF!,Month!$A61),IF($C61="Provider",SUMIFS(Raw!$H:$H,Raw!$A:$A,$B$4,Raw!$G:$G,Month!BX$5,Raw!$C:$C,Month!$A61),SUMIFS(Raw!$H:$H,Raw!$A:$A,$B$4,Raw!$G:$G,Month!BX$5,Raw!$E:$E,Month!$A61))))</f>
        <v>12</v>
      </c>
      <c r="BY61" s="58">
        <f>IF($B61="","",IF($C61="Region",SUMIFS(Raw!$H:$H,Raw!$A:$A,$B$4,Raw!$G:$G,Month!BY$5,Raw!#REF!,Month!$A61),IF($C61="Provider",SUMIFS(Raw!$H:$H,Raw!$A:$A,$B$4,Raw!$G:$G,Month!BY$5,Raw!$C:$C,Month!$A61),SUMIFS(Raw!$H:$H,Raw!$A:$A,$B$4,Raw!$G:$G,Month!BY$5,Raw!$E:$E,Month!$A61))))</f>
        <v>18431</v>
      </c>
      <c r="BZ61" s="58">
        <f>IF($B61="","",IF($C61="Region",SUMIFS(Raw!$H:$H,Raw!$A:$A,$B$4,Raw!$G:$G,Month!BZ$5,Raw!#REF!,Month!$A61),IF($C61="Provider",SUMIFS(Raw!$H:$H,Raw!$A:$A,$B$4,Raw!$G:$G,Month!BZ$5,Raw!$C:$C,Month!$A61),SUMIFS(Raw!$H:$H,Raw!$A:$A,$B$4,Raw!$G:$G,Month!BZ$5,Raw!$E:$E,Month!$A61))))</f>
        <v>14431</v>
      </c>
      <c r="CA61" s="58">
        <f>IF($B61="","",IF($C61="Region",SUMIFS(Raw!$H:$H,Raw!$A:$A,$B$4,Raw!$G:$G,Month!CA$5,Raw!#REF!,Month!$A61),IF($C61="Provider",SUMIFS(Raw!$H:$H,Raw!$A:$A,$B$4,Raw!$G:$G,Month!CA$5,Raw!$C:$C,Month!$A61),SUMIFS(Raw!$H:$H,Raw!$A:$A,$B$4,Raw!$G:$G,Month!CA$5,Raw!$E:$E,Month!$A61))))</f>
        <v>6850</v>
      </c>
      <c r="CB61" s="58">
        <f>IF($B61="","",IF($C61="Region",SUMIFS(Raw!$H:$H,Raw!$A:$A,$B$4,Raw!$G:$G,Month!CB$5,Raw!#REF!,Month!$A61),IF($C61="Provider",SUMIFS(Raw!$H:$H,Raw!$A:$A,$B$4,Raw!$G:$G,Month!CB$5,Raw!$C:$C,Month!$A61),SUMIFS(Raw!$H:$H,Raw!$A:$A,$B$4,Raw!$G:$G,Month!CB$5,Raw!$E:$E,Month!$A61))))</f>
        <v>5994</v>
      </c>
      <c r="CC61" s="58">
        <f>IF($B61="","",IF($C61="Region",SUMIFS(Raw!$H:$H,Raw!$A:$A,$B$4,Raw!$G:$G,Month!CC$5,Raw!#REF!,Month!$A61),IF($C61="Provider",SUMIFS(Raw!$H:$H,Raw!$A:$A,$B$4,Raw!$G:$G,Month!CC$5,Raw!$C:$C,Month!$A61),SUMIFS(Raw!$H:$H,Raw!$A:$A,$B$4,Raw!$G:$G,Month!CC$5,Raw!$E:$E,Month!$A61))))</f>
        <v>3625</v>
      </c>
      <c r="CD61" s="58">
        <f>IF($B61="","",IF($C61="Region",SUMIFS(Raw!$H:$H,Raw!$A:$A,$B$4,Raw!$G:$G,Month!CD$5,Raw!#REF!,Month!$A61),IF($C61="Provider",SUMIFS(Raw!$H:$H,Raw!$A:$A,$B$4,Raw!$G:$G,Month!CD$5,Raw!$C:$C,Month!$A61),SUMIFS(Raw!$H:$H,Raw!$A:$A,$B$4,Raw!$G:$G,Month!CD$5,Raw!$E:$E,Month!$A61))))</f>
        <v>2373</v>
      </c>
      <c r="CE61" s="58">
        <f>IF($B61="","",IF($C61="Region",SUMIFS(Raw!$H:$H,Raw!$A:$A,$B$4,Raw!$G:$G,Month!CE$5,Raw!#REF!,Month!$A61),IF($C61="Provider",SUMIFS(Raw!$H:$H,Raw!$A:$A,$B$4,Raw!$G:$G,Month!CE$5,Raw!$C:$C,Month!$A61),SUMIFS(Raw!$H:$H,Raw!$A:$A,$B$4,Raw!$G:$G,Month!CE$5,Raw!$E:$E,Month!$A61))))</f>
        <v>5320</v>
      </c>
      <c r="CF61" s="58">
        <f>IF($B61="","",IF($C61="Region",SUMIFS(Raw!$H:$H,Raw!$A:$A,$B$4,Raw!$G:$G,Month!CF$5,Raw!#REF!,Month!$A61),IF($C61="Provider",SUMIFS(Raw!$H:$H,Raw!$A:$A,$B$4,Raw!$G:$G,Month!CF$5,Raw!$C:$C,Month!$A61),SUMIFS(Raw!$H:$H,Raw!$A:$A,$B$4,Raw!$G:$G,Month!CF$5,Raw!$E:$E,Month!$A61))))</f>
        <v>4063</v>
      </c>
      <c r="CG61" s="58">
        <f>IF($B61="","",IF($C61="Region",SUMIFS(Raw!$H:$H,Raw!$A:$A,$B$4,Raw!$G:$G,Month!CG$5,Raw!#REF!,Month!$A61),IF($C61="Provider",SUMIFS(Raw!$H:$H,Raw!$A:$A,$B$4,Raw!$G:$G,Month!CG$5,Raw!$C:$C,Month!$A61),SUMIFS(Raw!$H:$H,Raw!$A:$A,$B$4,Raw!$G:$G,Month!CG$5,Raw!$E:$E,Month!$A61))))</f>
        <v>5121</v>
      </c>
      <c r="CH61" s="58">
        <f>IF($B61="","",IF($C61="Region",SUMIFS(Raw!$H:$H,Raw!$A:$A,$B$4,Raw!$G:$G,Month!CH$5,Raw!#REF!,Month!$A61),IF($C61="Provider",SUMIFS(Raw!$H:$H,Raw!$A:$A,$B$4,Raw!$G:$G,Month!CH$5,Raw!$C:$C,Month!$A61),SUMIFS(Raw!$H:$H,Raw!$A:$A,$B$4,Raw!$G:$G,Month!CH$5,Raw!$E:$E,Month!$A61))))</f>
        <v>769</v>
      </c>
      <c r="CI61" s="58">
        <f>IF($B61="","",IF($C61="Region",SUMIFS(Raw!$H:$H,Raw!$A:$A,$B$4,Raw!$G:$G,Month!CI$5,Raw!#REF!,Month!$A61),IF($C61="Provider",SUMIFS(Raw!$H:$H,Raw!$A:$A,$B$4,Raw!$G:$G,Month!CI$5,Raw!$C:$C,Month!$A61),SUMIFS(Raw!$H:$H,Raw!$A:$A,$B$4,Raw!$G:$G,Month!CI$5,Raw!$E:$E,Month!$A61))))</f>
        <v>1</v>
      </c>
      <c r="CJ61" s="58">
        <f>IF($B61="","",IF($C61="Region",SUMIFS(Raw!$H:$H,Raw!$A:$A,$B$4,Raw!$G:$G,Month!CJ$5,Raw!#REF!,Month!$A61),IF($C61="Provider",SUMIFS(Raw!$H:$H,Raw!$A:$A,$B$4,Raw!$G:$G,Month!CJ$5,Raw!$C:$C,Month!$A61),SUMIFS(Raw!$H:$H,Raw!$A:$A,$B$4,Raw!$G:$G,Month!CJ$5,Raw!$E:$E,Month!$A61))))</f>
        <v>0</v>
      </c>
      <c r="CK61" s="58">
        <f>IF($B61="","",IF($C61="Region",SUMIFS(Raw!$H:$H,Raw!$A:$A,$B$4,Raw!$G:$G,Month!CK$5,Raw!#REF!,Month!$A61),IF($C61="Provider",SUMIFS(Raw!$H:$H,Raw!$A:$A,$B$4,Raw!$G:$G,Month!CK$5,Raw!$C:$C,Month!$A61),SUMIFS(Raw!$H:$H,Raw!$A:$A,$B$4,Raw!$G:$G,Month!CK$5,Raw!$E:$E,Month!$A61))))</f>
        <v>5915</v>
      </c>
      <c r="CL61" s="58">
        <f>IF($B61="","",IF($C61="Region",SUMIFS(Raw!$H:$H,Raw!$A:$A,$B$4,Raw!$G:$G,Month!CL$5,Raw!#REF!,Month!$A61),IF($C61="Provider",SUMIFS(Raw!$H:$H,Raw!$A:$A,$B$4,Raw!$G:$G,Month!CL$5,Raw!$C:$C,Month!$A61),SUMIFS(Raw!$H:$H,Raw!$A:$A,$B$4,Raw!$G:$G,Month!CL$5,Raw!$E:$E,Month!$A61))))</f>
        <v>0</v>
      </c>
      <c r="CM61" s="58">
        <f>IF($B61="","",IF($C61="Region",SUMIFS(Raw!$H:$H,Raw!$A:$A,$B$4,Raw!$G:$G,Month!CM$5,Raw!#REF!,Month!$A61),IF($C61="Provider",SUMIFS(Raw!$H:$H,Raw!$A:$A,$B$4,Raw!$G:$G,Month!CM$5,Raw!$C:$C,Month!$A61),SUMIFS(Raw!$H:$H,Raw!$A:$A,$B$4,Raw!$G:$G,Month!CM$5,Raw!$E:$E,Month!$A61))))</f>
        <v>1232</v>
      </c>
      <c r="CN61" s="58">
        <f>IF($B61="","",IF($C61="Region",SUMIFS(Raw!$H:$H,Raw!$A:$A,$B$4,Raw!$G:$G,Month!CN$5,Raw!#REF!,Month!$A61),IF($C61="Provider",SUMIFS(Raw!$H:$H,Raw!$A:$A,$B$4,Raw!$G:$G,Month!CN$5,Raw!$C:$C,Month!$A61),SUMIFS(Raw!$H:$H,Raw!$A:$A,$B$4,Raw!$G:$G,Month!CN$5,Raw!$E:$E,Month!$A61))))</f>
        <v>1182</v>
      </c>
      <c r="CO61" s="58">
        <f>IF($B61="","",IF($C61="Region",SUMIFS(Raw!$H:$H,Raw!$A:$A,$B$4,Raw!$G:$G,Month!CO$5,Raw!#REF!,Month!$A61),IF($C61="Provider",SUMIFS(Raw!$H:$H,Raw!$A:$A,$B$4,Raw!$G:$G,Month!CO$5,Raw!$C:$C,Month!$A61),SUMIFS(Raw!$H:$H,Raw!$A:$A,$B$4,Raw!$G:$G,Month!CO$5,Raw!$E:$E,Month!$A61))))</f>
        <v>1699</v>
      </c>
      <c r="CP61" s="58">
        <f>IF($B61="","",IF($C61="Region",SUMIFS(Raw!$H:$H,Raw!$A:$A,$B$4,Raw!$G:$G,Month!CP$5,Raw!#REF!,Month!$A61),IF($C61="Provider",SUMIFS(Raw!$H:$H,Raw!$A:$A,$B$4,Raw!$G:$G,Month!CP$5,Raw!$C:$C,Month!$A61),SUMIFS(Raw!$H:$H,Raw!$A:$A,$B$4,Raw!$G:$G,Month!CP$5,Raw!$E:$E,Month!$A61))))</f>
        <v>132</v>
      </c>
      <c r="CQ61" s="58">
        <f>IF($B61="","",IF($C61="Region",SUMIFS(Raw!$H:$H,Raw!$A:$A,$B$4,Raw!$G:$G,Month!CQ$5,Raw!#REF!,Month!$A61),IF($C61="Provider",SUMIFS(Raw!$H:$H,Raw!$A:$A,$B$4,Raw!$G:$G,Month!CQ$5,Raw!$C:$C,Month!$A61),SUMIFS(Raw!$H:$H,Raw!$A:$A,$B$4,Raw!$G:$G,Month!CQ$5,Raw!$E:$E,Month!$A61))))</f>
        <v>0</v>
      </c>
      <c r="CR61" s="58">
        <f>IF($B61="","",IF($C61="Region",SUMIFS(Raw!$H:$H,Raw!$A:$A,$B$4,Raw!$G:$G,Month!CR$5,Raw!#REF!,Month!$A61),IF($C61="Provider",SUMIFS(Raw!$H:$H,Raw!$A:$A,$B$4,Raw!$G:$G,Month!CR$5,Raw!$C:$C,Month!$A61),SUMIFS(Raw!$H:$H,Raw!$A:$A,$B$4,Raw!$G:$G,Month!CR$5,Raw!$E:$E,Month!$A61))))</f>
        <v>0</v>
      </c>
      <c r="CS61" s="58">
        <f>IF($B61="","",IF($C61="Region",SUMIFS(Raw!$H:$H,Raw!$A:$A,$B$4,Raw!$G:$G,Month!CS$5,Raw!#REF!,Month!$A61),IF($C61="Provider",SUMIFS(Raw!$H:$H,Raw!$A:$A,$B$4,Raw!$G:$G,Month!CS$5,Raw!$C:$C,Month!$A61),SUMIFS(Raw!$H:$H,Raw!$A:$A,$B$4,Raw!$G:$G,Month!CS$5,Raw!$E:$E,Month!$A61))))</f>
        <v>245</v>
      </c>
      <c r="CT61" s="58">
        <f>IF($B61="","",IF($C61="Region",SUMIFS(Raw!$H:$H,Raw!$A:$A,$B$4,Raw!$G:$G,Month!CT$5,Raw!#REF!,Month!$A61),IF($C61="Provider",SUMIFS(Raw!$H:$H,Raw!$A:$A,$B$4,Raw!$G:$G,Month!CT$5,Raw!$C:$C,Month!$A61),SUMIFS(Raw!$H:$H,Raw!$A:$A,$B$4,Raw!$G:$G,Month!CT$5,Raw!$E:$E,Month!$A61))))</f>
        <v>198</v>
      </c>
      <c r="CU61" s="58">
        <f>IF($B61="","",IF($C61="Region",SUMIFS(Raw!$H:$H,Raw!$A:$A,$B$4,Raw!$G:$G,Month!CU$5,Raw!#REF!,Month!$A61),IF($C61="Provider",SUMIFS(Raw!$H:$H,Raw!$A:$A,$B$4,Raw!$G:$G,Month!CU$5,Raw!$C:$C,Month!$A61),SUMIFS(Raw!$H:$H,Raw!$A:$A,$B$4,Raw!$G:$G,Month!CU$5,Raw!$E:$E,Month!$A61))))</f>
        <v>3625</v>
      </c>
      <c r="CV61" s="58">
        <f>IF($B61="","",IF($C61="Region",SUMIFS(Raw!$H:$H,Raw!$A:$A,$B$4,Raw!$G:$G,Month!CV$5,Raw!#REF!,Month!$A61),IF($C61="Provider",SUMIFS(Raw!$H:$H,Raw!$A:$A,$B$4,Raw!$G:$G,Month!CV$5,Raw!$C:$C,Month!$A61),SUMIFS(Raw!$H:$H,Raw!$A:$A,$B$4,Raw!$G:$G,Month!CV$5,Raw!$E:$E,Month!$A61))))</f>
        <v>3319</v>
      </c>
      <c r="CW61" s="58">
        <f>IF($B61="","",IF($C61="Region",SUMIFS(Raw!$H:$H,Raw!$A:$A,$B$4,Raw!$G:$G,Month!CW$5,Raw!#REF!,Month!$A61),IF($C61="Provider",SUMIFS(Raw!$H:$H,Raw!$A:$A,$B$4,Raw!$G:$G,Month!CW$5,Raw!$C:$C,Month!$A61),SUMIFS(Raw!$H:$H,Raw!$A:$A,$B$4,Raw!$G:$G,Month!CW$5,Raw!$E:$E,Month!$A61))))</f>
        <v>1492</v>
      </c>
      <c r="CX61" s="58">
        <f>IF($B61="","",IF($C61="Region",SUMIFS(Raw!$H:$H,Raw!$A:$A,$B$4,Raw!$G:$G,Month!CX$5,Raw!#REF!,Month!$A61),IF($C61="Provider",SUMIFS(Raw!$H:$H,Raw!$A:$A,$B$4,Raw!$G:$G,Month!CX$5,Raw!$C:$C,Month!$A61),SUMIFS(Raw!$H:$H,Raw!$A:$A,$B$4,Raw!$G:$G,Month!CX$5,Raw!$E:$E,Month!$A61))))</f>
        <v>1491</v>
      </c>
      <c r="CY61" s="58">
        <f>IF($B61="","",IF($C61="Region",SUMIFS(Raw!$H:$H,Raw!$A:$A,$B$4,Raw!$G:$G,Month!CY$5,Raw!#REF!,Month!$A61),IF($C61="Provider",SUMIFS(Raw!$H:$H,Raw!$A:$A,$B$4,Raw!$G:$G,Month!CY$5,Raw!$C:$C,Month!$A61),SUMIFS(Raw!$H:$H,Raw!$A:$A,$B$4,Raw!$G:$G,Month!CY$5,Raw!$E:$E,Month!$A61))))</f>
        <v>188</v>
      </c>
      <c r="CZ61" s="58">
        <f>IF($B61="","",IF($C61="Region",SUMIFS(Raw!$H:$H,Raw!$A:$A,$B$4,Raw!$G:$G,Month!CZ$5,Raw!#REF!,Month!$A61),IF($C61="Provider",SUMIFS(Raw!$H:$H,Raw!$A:$A,$B$4,Raw!$G:$G,Month!CZ$5,Raw!$C:$C,Month!$A61),SUMIFS(Raw!$H:$H,Raw!$A:$A,$B$4,Raw!$G:$G,Month!CZ$5,Raw!$E:$E,Month!$A61))))</f>
        <v>99</v>
      </c>
      <c r="DA61" s="58">
        <f>IF($B61="","",IF($C61="Region",SUMIFS(Raw!$H:$H,Raw!$A:$A,$B$4,Raw!$G:$G,Month!DA$5,Raw!#REF!,Month!$A61),IF($C61="Provider",SUMIFS(Raw!$H:$H,Raw!$A:$A,$B$4,Raw!$G:$G,Month!DA$5,Raw!$C:$C,Month!$A61),SUMIFS(Raw!$H:$H,Raw!$A:$A,$B$4,Raw!$G:$G,Month!DA$5,Raw!$E:$E,Month!$A61))))</f>
        <v>114</v>
      </c>
      <c r="DB61" s="58">
        <f>IF($B61="","",IF($C61="Region",SUMIFS(Raw!$H:$H,Raw!$A:$A,$B$4,Raw!$G:$G,Month!DB$5,Raw!#REF!,Month!$A61),IF($C61="Provider",SUMIFS(Raw!$H:$H,Raw!$A:$A,$B$4,Raw!$G:$G,Month!DB$5,Raw!$C:$C,Month!$A61),SUMIFS(Raw!$H:$H,Raw!$A:$A,$B$4,Raw!$G:$G,Month!DB$5,Raw!$E:$E,Month!$A61))))</f>
        <v>58</v>
      </c>
      <c r="DC61" s="58">
        <f>IF($B61="","",IF($C61="Region",SUMIFS(Raw!$H:$H,Raw!$A:$A,$B$4,Raw!$G:$G,Month!DC$5,Raw!#REF!,Month!$A61),IF($C61="Provider",SUMIFS(Raw!$H:$H,Raw!$A:$A,$B$4,Raw!$G:$G,Month!DC$5,Raw!$C:$C,Month!$A61),SUMIFS(Raw!$H:$H,Raw!$A:$A,$B$4,Raw!$G:$G,Month!DC$5,Raw!$E:$E,Month!$A61))))</f>
        <v>199</v>
      </c>
      <c r="DD61" s="58">
        <f>IF($B61="","",IF($C61="Region",SUMIFS(Raw!$H:$H,Raw!$A:$A,$B$4,Raw!$G:$G,Month!DD$5,Raw!#REF!,Month!$A61),IF($C61="Provider",SUMIFS(Raw!$H:$H,Raw!$A:$A,$B$4,Raw!$G:$G,Month!DD$5,Raw!$C:$C,Month!$A61),SUMIFS(Raw!$H:$H,Raw!$A:$A,$B$4,Raw!$G:$G,Month!DD$5,Raw!$E:$E,Month!$A61))))</f>
        <v>153</v>
      </c>
      <c r="DE61" s="58">
        <f>IF($B61="","",IF($C61="Region",SUMIFS(Raw!$H:$H,Raw!$A:$A,$B$4,Raw!$G:$G,Month!DE$5,Raw!#REF!,Month!$A61),IF($C61="Provider",SUMIFS(Raw!$H:$H,Raw!$A:$A,$B$4,Raw!$G:$G,Month!DE$5,Raw!$C:$C,Month!$A61),SUMIFS(Raw!$H:$H,Raw!$A:$A,$B$4,Raw!$G:$G,Month!DE$5,Raw!$E:$E,Month!$A61))))</f>
        <v>265</v>
      </c>
      <c r="DF61" s="58">
        <f>IF($B61="","",IF($C61="Region",SUMIFS(Raw!$H:$H,Raw!$A:$A,$B$4,Raw!$G:$G,Month!DF$5,Raw!#REF!,Month!$A61),IF($C61="Provider",SUMIFS(Raw!$H:$H,Raw!$A:$A,$B$4,Raw!$G:$G,Month!DF$5,Raw!$C:$C,Month!$A61),SUMIFS(Raw!$H:$H,Raw!$A:$A,$B$4,Raw!$G:$G,Month!DF$5,Raw!$E:$E,Month!$A61))))</f>
        <v>186</v>
      </c>
      <c r="DG61" s="58">
        <f>IF($B61="","",IF($C61="Region",SUMIFS(Raw!$H:$H,Raw!$A:$A,$B$4,Raw!$G:$G,Month!DG$5,Raw!#REF!,Month!$A61),IF($C61="Provider",SUMIFS(Raw!$H:$H,Raw!$A:$A,$B$4,Raw!$G:$G,Month!DG$5,Raw!$C:$C,Month!$A61),SUMIFS(Raw!$H:$H,Raw!$A:$A,$B$4,Raw!$G:$G,Month!DG$5,Raw!$E:$E,Month!$A61))))</f>
        <v>0</v>
      </c>
      <c r="DH61" s="58">
        <f>IF($B61="","",IF($C61="Region",SUMIFS(Raw!$H:$H,Raw!$A:$A,$B$4,Raw!$G:$G,Month!DH$5,Raw!#REF!,Month!$A61),IF($C61="Provider",SUMIFS(Raw!$H:$H,Raw!$A:$A,$B$4,Raw!$G:$G,Month!DH$5,Raw!$C:$C,Month!$A61),SUMIFS(Raw!$H:$H,Raw!$A:$A,$B$4,Raw!$G:$G,Month!DH$5,Raw!$E:$E,Month!$A61))))</f>
        <v>0</v>
      </c>
      <c r="DI61" s="58">
        <f>IF($B61="","",IF($C61="Region",SUMIFS(Raw!$H:$H,Raw!$A:$A,$B$4,Raw!$G:$G,Month!DI$5,Raw!#REF!,Month!$A61),IF($C61="Provider",SUMIFS(Raw!$H:$H,Raw!$A:$A,$B$4,Raw!$G:$G,Month!DI$5,Raw!$C:$C,Month!$A61),SUMIFS(Raw!$H:$H,Raw!$A:$A,$B$4,Raw!$G:$G,Month!DI$5,Raw!$E:$E,Month!$A61))))</f>
        <v>114</v>
      </c>
      <c r="DJ61" s="58">
        <f>IF($B61="","",IF($C61="Region",SUMIFS(Raw!$H:$H,Raw!$A:$A,$B$4,Raw!$G:$G,Month!DJ$5,Raw!#REF!,Month!$A61),IF($C61="Provider",SUMIFS(Raw!$H:$H,Raw!$A:$A,$B$4,Raw!$G:$G,Month!DJ$5,Raw!$C:$C,Month!$A61),SUMIFS(Raw!$H:$H,Raw!$A:$A,$B$4,Raw!$G:$G,Month!DJ$5,Raw!$E:$E,Month!$A61))))</f>
        <v>114</v>
      </c>
      <c r="DK61" s="58">
        <f>IF($B61="","",IF($C61="Region",SUMIFS(Raw!$H:$H,Raw!$A:$A,$B$4,Raw!$G:$G,Month!DK$5,Raw!#REF!,Month!$A61),IF($C61="Provider",SUMIFS(Raw!$H:$H,Raw!$A:$A,$B$4,Raw!$G:$G,Month!DK$5,Raw!$C:$C,Month!$A61),SUMIFS(Raw!$H:$H,Raw!$A:$A,$B$4,Raw!$G:$G,Month!DK$5,Raw!$E:$E,Month!$A61))))</f>
        <v>5</v>
      </c>
      <c r="DL61" s="58">
        <f>IF($B61="","",IF($C61="Region",SUMIFS(Raw!$H:$H,Raw!$A:$A,$B$4,Raw!$G:$G,Month!DL$5,Raw!#REF!,Month!$A61),IF($C61="Provider",SUMIFS(Raw!$H:$H,Raw!$A:$A,$B$4,Raw!$G:$G,Month!DL$5,Raw!$C:$C,Month!$A61),SUMIFS(Raw!$H:$H,Raw!$A:$A,$B$4,Raw!$G:$G,Month!DL$5,Raw!$E:$E,Month!$A61))))</f>
        <v>5</v>
      </c>
      <c r="DM61" s="58">
        <f>IF($B61="","",IF($C61="Region",SUMIFS(Raw!$H:$H,Raw!$A:$A,$B$4,Raw!$G:$G,Month!DM$5,Raw!#REF!,Month!$A61),IF($C61="Provider",SUMIFS(Raw!$H:$H,Raw!$A:$A,$B$4,Raw!$G:$G,Month!DM$5,Raw!$C:$C,Month!$A61),SUMIFS(Raw!$H:$H,Raw!$A:$A,$B$4,Raw!$G:$G,Month!DM$5,Raw!$E:$E,Month!$A61))))</f>
        <v>0</v>
      </c>
      <c r="DN61" s="58">
        <f>IF($B61="","",IF($C61="Region",SUMIFS(Raw!$H:$H,Raw!$A:$A,$B$4,Raw!$G:$G,Month!DN$5,Raw!#REF!,Month!$A61),IF($C61="Provider",SUMIFS(Raw!$H:$H,Raw!$A:$A,$B$4,Raw!$G:$G,Month!DN$5,Raw!$C:$C,Month!$A61),SUMIFS(Raw!$H:$H,Raw!$A:$A,$B$4,Raw!$G:$G,Month!DN$5,Raw!$E:$E,Month!$A61))))</f>
        <v>0</v>
      </c>
    </row>
    <row r="62" spans="1:118" ht="14.5" x14ac:dyDescent="0.25">
      <c r="A62" s="5" t="str">
        <f>IF(Refs!A56="","",Refs!A56)</f>
        <v>111AG5</v>
      </c>
      <c r="B62" s="23" t="str">
        <f>IF(Refs!B56="","",Refs!B56)</f>
        <v>South West London</v>
      </c>
      <c r="C62" s="13" t="str">
        <f>IF(Refs!D56="","",Refs!D56)</f>
        <v>Area</v>
      </c>
      <c r="D62" s="58">
        <f>IF($B62="","",IF($C62="Region",SUMIFS(Raw!$H:$H,Raw!$A:$A,$B$4,Raw!$G:$G,Month!D$5,Raw!#REF!,Month!$A62),IF($C62="Provider",SUMIFS(Raw!$H:$H,Raw!$A:$A,$B$4,Raw!$G:$G,Month!D$5,Raw!$C:$C,Month!$A62),SUMIFS(Raw!$H:$H,Raw!$A:$A,$B$4,Raw!$G:$G,Month!D$5,Raw!$E:$E,Month!$A62))))</f>
        <v>43870</v>
      </c>
      <c r="E62" s="58">
        <f>IF($B62="","",IF($C62="Region",SUMIFS(Raw!$H:$H,Raw!$A:$A,$B$4,Raw!$G:$G,Month!E$5,Raw!#REF!,Month!$A62),IF($C62="Provider",SUMIFS(Raw!$H:$H,Raw!$A:$A,$B$4,Raw!$G:$G,Month!E$5,Raw!$C:$C,Month!$A62),SUMIFS(Raw!$H:$H,Raw!$A:$A,$B$4,Raw!$G:$G,Month!E$5,Raw!$E:$E,Month!$A62))))</f>
        <v>43870</v>
      </c>
      <c r="F62" s="58">
        <f>IF($B62="","",IF($C62="Region",SUMIFS(Raw!$H:$H,Raw!$A:$A,$B$4,Raw!$G:$G,Month!F$5,Raw!#REF!,Month!$A62),IF($C62="Provider",SUMIFS(Raw!$H:$H,Raw!$A:$A,$B$4,Raw!$G:$G,Month!F$5,Raw!$C:$C,Month!$A62),SUMIFS(Raw!$H:$H,Raw!$A:$A,$B$4,Raw!$G:$G,Month!F$5,Raw!$E:$E,Month!$A62))))</f>
        <v>38160</v>
      </c>
      <c r="G62" s="58">
        <f>IF($B62="","",IF($C62="Region",SUMIFS(Raw!$H:$H,Raw!$A:$A,$B$4,Raw!$G:$G,Month!G$5,Raw!#REF!,Month!$A62),IF($C62="Provider",SUMIFS(Raw!$H:$H,Raw!$A:$A,$B$4,Raw!$G:$G,Month!G$5,Raw!$C:$C,Month!$A62),SUMIFS(Raw!$H:$H,Raw!$A:$A,$B$4,Raw!$G:$G,Month!G$5,Raw!$E:$E,Month!$A62))))</f>
        <v>0</v>
      </c>
      <c r="H62" s="58">
        <f>IF($B62="","",IF($C62="Region",SUMIFS(Raw!$H:$H,Raw!$A:$A,$B$4,Raw!$G:$G,Month!H$5,Raw!#REF!,Month!$A62),IF($C62="Provider",SUMIFS(Raw!$H:$H,Raw!$A:$A,$B$4,Raw!$G:$G,Month!H$5,Raw!$C:$C,Month!$A62),SUMIFS(Raw!$H:$H,Raw!$A:$A,$B$4,Raw!$G:$G,Month!H$5,Raw!$E:$E,Month!$A62))))</f>
        <v>68</v>
      </c>
      <c r="I62" s="58">
        <f>IF($B62="","",IF($C62="Region",SUMIFS(Raw!$H:$H,Raw!$A:$A,$B$4,Raw!$G:$G,Month!I$5,Raw!#REF!,Month!$A62),IF($C62="Provider",SUMIFS(Raw!$H:$H,Raw!$A:$A,$B$4,Raw!$G:$G,Month!I$5,Raw!$C:$C,Month!$A62),SUMIFS(Raw!$H:$H,Raw!$A:$A,$B$4,Raw!$G:$G,Month!I$5,Raw!$E:$E,Month!$A62))))</f>
        <v>584</v>
      </c>
      <c r="J62" s="58">
        <f>IF($B62="","",IF($C62="Region",SUMIFS(Raw!$H:$H,Raw!$A:$A,$B$4,Raw!$G:$G,Month!J$5,Raw!#REF!,Month!$A62),IF($C62="Provider",SUMIFS(Raw!$H:$H,Raw!$A:$A,$B$4,Raw!$G:$G,Month!J$5,Raw!$C:$C,Month!$A62),SUMIFS(Raw!$H:$H,Raw!$A:$A,$B$4,Raw!$G:$G,Month!J$5,Raw!$E:$E,Month!$A62))))</f>
        <v>21549</v>
      </c>
      <c r="K62" s="58">
        <f>IF($B62="","",IF($C62="Region",SUMIFS(Raw!$H:$H,Raw!$A:$A,$B$4,Raw!$G:$G,Month!K$5,Raw!#REF!,Month!$A62),IF($C62="Provider",SUMIFS(Raw!$H:$H,Raw!$A:$A,$B$4,Raw!$G:$G,Month!K$5,Raw!$C:$C,Month!$A62),SUMIFS(Raw!$H:$H,Raw!$A:$A,$B$4,Raw!$G:$G,Month!K$5,Raw!$E:$E,Month!$A62))))</f>
        <v>5710</v>
      </c>
      <c r="L62" s="58">
        <f>IF($B62="","",IF($C62="Region",SUMIFS(Raw!$H:$H,Raw!$A:$A,$B$4,Raw!$G:$G,Month!L$5,Raw!#REF!,Month!$A62),IF($C62="Provider",SUMIFS(Raw!$H:$H,Raw!$A:$A,$B$4,Raw!$G:$G,Month!L$5,Raw!$C:$C,Month!$A62),SUMIFS(Raw!$H:$H,Raw!$A:$A,$B$4,Raw!$G:$G,Month!L$5,Raw!$E:$E,Month!$A62))))</f>
        <v>2666</v>
      </c>
      <c r="M62" s="58">
        <f>IF($B62="","",IF($C62="Region",SUMIFS(Raw!$H:$H,Raw!$A:$A,$B$4,Raw!$G:$G,Month!M$5,Raw!#REF!,Month!$A62),IF($C62="Provider",SUMIFS(Raw!$H:$H,Raw!$A:$A,$B$4,Raw!$G:$G,Month!M$5,Raw!$C:$C,Month!$A62),SUMIFS(Raw!$H:$H,Raw!$A:$A,$B$4,Raw!$G:$G,Month!M$5,Raw!$E:$E,Month!$A62))))</f>
        <v>633</v>
      </c>
      <c r="N62" s="58">
        <f>IF($B62="","",IF($C62="Region",SUMIFS(Raw!$H:$H,Raw!$A:$A,$B$4,Raw!$G:$G,Month!N$5,Raw!#REF!,Month!$A62),IF($C62="Provider",SUMIFS(Raw!$H:$H,Raw!$A:$A,$B$4,Raw!$G:$G,Month!N$5,Raw!$C:$C,Month!$A62),SUMIFS(Raw!$H:$H,Raw!$A:$A,$B$4,Raw!$G:$G,Month!N$5,Raw!$E:$E,Month!$A62))))</f>
        <v>2411</v>
      </c>
      <c r="O62" s="58">
        <f>IF($B62="","",IF($C62="Region",SUMIFS(Raw!$H:$H,Raw!$A:$A,$B$4,Raw!$G:$G,Month!O$5,Raw!#REF!,Month!$A62),IF($C62="Provider",SUMIFS(Raw!$H:$H,Raw!$A:$A,$B$4,Raw!$G:$G,Month!O$5,Raw!$C:$C,Month!$A62),SUMIFS(Raw!$H:$H,Raw!$A:$A,$B$4,Raw!$G:$G,Month!O$5,Raw!$E:$E,Month!$A62))))</f>
        <v>5224225</v>
      </c>
      <c r="P62" s="58">
        <f>IF($B62="","",IF($C62="Region",SUMIFS(Raw!$H:$H,Raw!$A:$A,$B$4,Raw!$G:$G,Month!P$5,Raw!#REF!,Month!$A62),IF($C62="Provider",SUMIFS(Raw!$H:$H,Raw!$A:$A,$B$4,Raw!$G:$G,Month!P$5,Raw!$C:$C,Month!$A62),SUMIFS(Raw!$H:$H,Raw!$A:$A,$B$4,Raw!$G:$G,Month!P$5,Raw!$E:$E,Month!$A62))))</f>
        <v>591</v>
      </c>
      <c r="Q62" s="58">
        <f>IF($B62="","",IF($C62="Region",SUMIFS(Raw!$H:$H,Raw!$A:$A,$B$4,Raw!$G:$G,Month!Q$5,Raw!#REF!,Month!$A62),IF($C62="Provider",SUMIFS(Raw!$H:$H,Raw!$A:$A,$B$4,Raw!$G:$G,Month!Q$5,Raw!$C:$C,Month!$A62),SUMIFS(Raw!$H:$H,Raw!$A:$A,$B$4,Raw!$G:$G,Month!Q$5,Raw!$E:$E,Month!$A62))))</f>
        <v>790</v>
      </c>
      <c r="R62" s="58">
        <f>IF($B62="","",IF($C62="Region",SUMIFS(Raw!$H:$H,Raw!$A:$A,$B$4,Raw!$G:$G,Month!R$5,Raw!#REF!,Month!$A62),IF($C62="Provider",SUMIFS(Raw!$H:$H,Raw!$A:$A,$B$4,Raw!$G:$G,Month!R$5,Raw!$C:$C,Month!$A62),SUMIFS(Raw!$H:$H,Raw!$A:$A,$B$4,Raw!$G:$G,Month!R$5,Raw!$E:$E,Month!$A62))))</f>
        <v>495361</v>
      </c>
      <c r="S62" s="58">
        <f>IF($B62="","",IF($C62="Region",SUMIFS(Raw!$H:$H,Raw!$A:$A,$B$4,Raw!$G:$G,Month!S$5,Raw!#REF!,Month!$A62),IF($C62="Provider",SUMIFS(Raw!$H:$H,Raw!$A:$A,$B$4,Raw!$G:$G,Month!S$5,Raw!$C:$C,Month!$A62),SUMIFS(Raw!$H:$H,Raw!$A:$A,$B$4,Raw!$G:$G,Month!S$5,Raw!$E:$E,Month!$A62))))</f>
        <v>15246</v>
      </c>
      <c r="T62" s="58">
        <f>IF($B62="","",IF($C62="Region",SUMIFS(Raw!$H:$H,Raw!$A:$A,$B$4,Raw!$G:$G,Month!T$5,Raw!#REF!,Month!$A62),IF($C62="Provider",SUMIFS(Raw!$H:$H,Raw!$A:$A,$B$4,Raw!$G:$G,Month!T$5,Raw!$C:$C,Month!$A62),SUMIFS(Raw!$H:$H,Raw!$A:$A,$B$4,Raw!$G:$G,Month!T$5,Raw!$E:$E,Month!$A62))))</f>
        <v>87387436</v>
      </c>
      <c r="U62" s="58">
        <f>IF($B62="","",IF($C62="Region",SUMIFS(Raw!$H:$H,Raw!$A:$A,$B$4,Raw!$G:$G,Month!U$5,Raw!#REF!,Month!$A62),IF($C62="Provider",SUMIFS(Raw!$H:$H,Raw!$A:$A,$B$4,Raw!$G:$G,Month!U$5,Raw!$C:$C,Month!$A62),SUMIFS(Raw!$H:$H,Raw!$A:$A,$B$4,Raw!$G:$G,Month!U$5,Raw!$E:$E,Month!$A62))))</f>
        <v>34597</v>
      </c>
      <c r="V62" s="58">
        <f>IF($B62="","",IF($C62="Region",SUMIFS(Raw!$H:$H,Raw!$A:$A,$B$4,Raw!$G:$G,Month!V$5,Raw!#REF!,Month!$A62),IF($C62="Provider",SUMIFS(Raw!$H:$H,Raw!$A:$A,$B$4,Raw!$G:$G,Month!V$5,Raw!$C:$C,Month!$A62),SUMIFS(Raw!$H:$H,Raw!$A:$A,$B$4,Raw!$G:$G,Month!V$5,Raw!$E:$E,Month!$A62))))</f>
        <v>0</v>
      </c>
      <c r="W62" s="58">
        <f>IF($B62="","",IF($C62="Region",SUMIFS(Raw!$H:$H,Raw!$A:$A,$B$4,Raw!$G:$G,Month!W$5,Raw!#REF!,Month!$A62),IF($C62="Provider",SUMIFS(Raw!$H:$H,Raw!$A:$A,$B$4,Raw!$G:$G,Month!W$5,Raw!$C:$C,Month!$A62),SUMIFS(Raw!$H:$H,Raw!$A:$A,$B$4,Raw!$G:$G,Month!W$5,Raw!$E:$E,Month!$A62))))</f>
        <v>17577</v>
      </c>
      <c r="X62" s="58">
        <f>IF($B62="","",IF($C62="Region",SUMIFS(Raw!$H:$H,Raw!$A:$A,$B$4,Raw!$G:$G,Month!X$5,Raw!#REF!,Month!$A62),IF($C62="Provider",SUMIFS(Raw!$H:$H,Raw!$A:$A,$B$4,Raw!$G:$G,Month!X$5,Raw!$C:$C,Month!$A62),SUMIFS(Raw!$H:$H,Raw!$A:$A,$B$4,Raw!$G:$G,Month!X$5,Raw!$E:$E,Month!$A62))))</f>
        <v>10697</v>
      </c>
      <c r="Y62" s="58">
        <f>IF($B62="","",IF($C62="Region",SUMIFS(Raw!$H:$H,Raw!$A:$A,$B$4,Raw!$G:$G,Month!Y$5,Raw!#REF!,Month!$A62),IF($C62="Provider",SUMIFS(Raw!$H:$H,Raw!$A:$A,$B$4,Raw!$G:$G,Month!Y$5,Raw!$C:$C,Month!$A62),SUMIFS(Raw!$H:$H,Raw!$A:$A,$B$4,Raw!$G:$G,Month!Y$5,Raw!$E:$E,Month!$A62))))</f>
        <v>6323</v>
      </c>
      <c r="Z62" s="58">
        <f>IF($B62="","",IF($C62="Region",SUMIFS(Raw!$H:$H,Raw!$A:$A,$B$4,Raw!$G:$G,Month!Z$5,Raw!#REF!,Month!$A62),IF($C62="Provider",SUMIFS(Raw!$H:$H,Raw!$A:$A,$B$4,Raw!$G:$G,Month!Z$5,Raw!$C:$C,Month!$A62),SUMIFS(Raw!$H:$H,Raw!$A:$A,$B$4,Raw!$G:$G,Month!Z$5,Raw!$E:$E,Month!$A62))))</f>
        <v>0</v>
      </c>
      <c r="AA62" s="58">
        <f>IF($B62="","",IF($C62="Region",SUMIFS(Raw!$H:$H,Raw!$A:$A,$B$4,Raw!$G:$G,Month!AA$5,Raw!#REF!,Month!$A62),IF($C62="Provider",SUMIFS(Raw!$H:$H,Raw!$A:$A,$B$4,Raw!$G:$G,Month!AA$5,Raw!$C:$C,Month!$A62),SUMIFS(Raw!$H:$H,Raw!$A:$A,$B$4,Raw!$G:$G,Month!AA$5,Raw!$E:$E,Month!$A62))))</f>
        <v>17049</v>
      </c>
      <c r="AB62" s="58">
        <f>IF($B62="","",IF($C62="Region",SUMIFS(Raw!$H:$H,Raw!$A:$A,$B$4,Raw!$G:$G,Month!AB$5,Raw!#REF!,Month!$A62),IF($C62="Provider",SUMIFS(Raw!$H:$H,Raw!$A:$A,$B$4,Raw!$G:$G,Month!AB$5,Raw!$C:$C,Month!$A62),SUMIFS(Raw!$H:$H,Raw!$A:$A,$B$4,Raw!$G:$G,Month!AB$5,Raw!$E:$E,Month!$A62))))</f>
        <v>6323</v>
      </c>
      <c r="AC62" s="58">
        <f>IF($B62="","",IF($C62="Region",SUMIFS(Raw!$H:$H,Raw!$A:$A,$B$4,Raw!$G:$G,Month!AC$5,Raw!#REF!,Month!$A62),IF($C62="Provider",SUMIFS(Raw!$H:$H,Raw!$A:$A,$B$4,Raw!$G:$G,Month!AC$5,Raw!$C:$C,Month!$A62),SUMIFS(Raw!$H:$H,Raw!$A:$A,$B$4,Raw!$G:$G,Month!AC$5,Raw!$E:$E,Month!$A62))))</f>
        <v>0</v>
      </c>
      <c r="AD62" s="58">
        <f>IF($B62="","",IF($C62="Region",SUMIFS(Raw!$H:$H,Raw!$A:$A,$B$4,Raw!$G:$G,Month!AD$5,Raw!#REF!,Month!$A62),IF($C62="Provider",SUMIFS(Raw!$H:$H,Raw!$A:$A,$B$4,Raw!$G:$G,Month!AD$5,Raw!$C:$C,Month!$A62),SUMIFS(Raw!$H:$H,Raw!$A:$A,$B$4,Raw!$G:$G,Month!AD$5,Raw!$E:$E,Month!$A62))))</f>
        <v>0</v>
      </c>
      <c r="AE62" s="58">
        <f>IF($B62="","",IF($C62="Region",SUMIFS(Raw!$H:$H,Raw!$A:$A,$B$4,Raw!$G:$G,Month!AE$5,Raw!#REF!,Month!$A62),IF($C62="Provider",SUMIFS(Raw!$H:$H,Raw!$A:$A,$B$4,Raw!$G:$G,Month!AE$5,Raw!$C:$C,Month!$A62),SUMIFS(Raw!$H:$H,Raw!$A:$A,$B$4,Raw!$G:$G,Month!AE$5,Raw!$E:$E,Month!$A62))))</f>
        <v>10726</v>
      </c>
      <c r="AF62" s="58">
        <f>IF($B62="","",IF($C62="Region",SUMIFS(Raw!$H:$H,Raw!$A:$A,$B$4,Raw!$G:$G,Month!AF$5,Raw!#REF!,Month!$A62),IF($C62="Provider",SUMIFS(Raw!$H:$H,Raw!$A:$A,$B$4,Raw!$G:$G,Month!AF$5,Raw!$C:$C,Month!$A62),SUMIFS(Raw!$H:$H,Raw!$A:$A,$B$4,Raw!$G:$G,Month!AF$5,Raw!$E:$E,Month!$A62))))</f>
        <v>0</v>
      </c>
      <c r="AG62" s="58">
        <f>IF($B62="","",IF($C62="Region",SUMIFS(Raw!$H:$H,Raw!$A:$A,$B$4,Raw!$G:$G,Month!AG$5,Raw!#REF!,Month!$A62),IF($C62="Provider",SUMIFS(Raw!$H:$H,Raw!$A:$A,$B$4,Raw!$G:$G,Month!AG$5,Raw!$C:$C,Month!$A62),SUMIFS(Raw!$H:$H,Raw!$A:$A,$B$4,Raw!$G:$G,Month!AG$5,Raw!$E:$E,Month!$A62))))</f>
        <v>0</v>
      </c>
      <c r="AH62" s="58">
        <f>IF($B62="","",IF($C62="Region",SUMIFS(Raw!$H:$H,Raw!$A:$A,$B$4,Raw!$G:$G,Month!AH$5,Raw!#REF!,Month!$A62),IF($C62="Provider",SUMIFS(Raw!$H:$H,Raw!$A:$A,$B$4,Raw!$G:$G,Month!AH$5,Raw!$C:$C,Month!$A62),SUMIFS(Raw!$H:$H,Raw!$A:$A,$B$4,Raw!$G:$G,Month!AH$5,Raw!$E:$E,Month!$A62))))</f>
        <v>0</v>
      </c>
      <c r="AI62" s="58">
        <f>IF($B62="","",IF($C62="Region",SUMIFS(Raw!$H:$H,Raw!$A:$A,$B$4,Raw!$G:$G,Month!AI$5,Raw!#REF!,Month!$A62),IF($C62="Provider",SUMIFS(Raw!$H:$H,Raw!$A:$A,$B$4,Raw!$G:$G,Month!AI$5,Raw!$C:$C,Month!$A62),SUMIFS(Raw!$H:$H,Raw!$A:$A,$B$4,Raw!$G:$G,Month!AI$5,Raw!$E:$E,Month!$A62))))</f>
        <v>0</v>
      </c>
      <c r="AJ62" s="58">
        <f>IF($B62="","",IF($C62="Region",SUMIFS(Raw!$H:$H,Raw!$A:$A,$B$4,Raw!$G:$G,Month!AJ$5,Raw!#REF!,Month!$A62),IF($C62="Provider",SUMIFS(Raw!$H:$H,Raw!$A:$A,$B$4,Raw!$G:$G,Month!AJ$5,Raw!$C:$C,Month!$A62),SUMIFS(Raw!$H:$H,Raw!$A:$A,$B$4,Raw!$G:$G,Month!AJ$5,Raw!$E:$E,Month!$A62))))</f>
        <v>1359</v>
      </c>
      <c r="AK62" s="58">
        <f>IF($B62="","",IF($C62="Region",SUMIFS(Raw!$H:$H,Raw!$A:$A,$B$4,Raw!$G:$G,Month!AK$5,Raw!#REF!,Month!$A62),IF($C62="Provider",SUMIFS(Raw!$H:$H,Raw!$A:$A,$B$4,Raw!$G:$G,Month!AK$5,Raw!$C:$C,Month!$A62),SUMIFS(Raw!$H:$H,Raw!$A:$A,$B$4,Raw!$G:$G,Month!AK$5,Raw!$E:$E,Month!$A62))))</f>
        <v>700</v>
      </c>
      <c r="AL62" s="58">
        <f>IF($B62="","",IF($C62="Region",SUMIFS(Raw!$H:$H,Raw!$A:$A,$B$4,Raw!$G:$G,Month!AL$5,Raw!#REF!,Month!$A62),IF($C62="Provider",SUMIFS(Raw!$H:$H,Raw!$A:$A,$B$4,Raw!$G:$G,Month!AL$5,Raw!$C:$C,Month!$A62),SUMIFS(Raw!$H:$H,Raw!$A:$A,$B$4,Raw!$G:$G,Month!AL$5,Raw!$E:$E,Month!$A62))))</f>
        <v>0</v>
      </c>
      <c r="AM62" s="58">
        <f>IF($B62="","",IF($C62="Region",SUMIFS(Raw!$H:$H,Raw!$A:$A,$B$4,Raw!$G:$G,Month!AM$5,Raw!#REF!,Month!$A62),IF($C62="Provider",SUMIFS(Raw!$H:$H,Raw!$A:$A,$B$4,Raw!$G:$G,Month!AM$5,Raw!$C:$C,Month!$A62),SUMIFS(Raw!$H:$H,Raw!$A:$A,$B$4,Raw!$G:$G,Month!AM$5,Raw!$E:$E,Month!$A62))))</f>
        <v>6966</v>
      </c>
      <c r="AN62" s="58">
        <f>IF($B62="","",IF($C62="Region",SUMIFS(Raw!$H:$H,Raw!$A:$A,$B$4,Raw!$G:$G,Month!AN$5,Raw!#REF!,Month!$A62),IF($C62="Provider",SUMIFS(Raw!$H:$H,Raw!$A:$A,$B$4,Raw!$G:$G,Month!AN$5,Raw!$C:$C,Month!$A62),SUMIFS(Raw!$H:$H,Raw!$A:$A,$B$4,Raw!$G:$G,Month!AN$5,Raw!$E:$E,Month!$A62))))</f>
        <v>2520</v>
      </c>
      <c r="AO62" s="58">
        <f>IF($B62="","",IF($C62="Region",SUMIFS(Raw!$H:$H,Raw!$A:$A,$B$4,Raw!$G:$G,Month!AO$5,Raw!#REF!,Month!$A62),IF($C62="Provider",SUMIFS(Raw!$H:$H,Raw!$A:$A,$B$4,Raw!$G:$G,Month!AO$5,Raw!$C:$C,Month!$A62),SUMIFS(Raw!$H:$H,Raw!$A:$A,$B$4,Raw!$G:$G,Month!AO$5,Raw!$E:$E,Month!$A62))))</f>
        <v>2652</v>
      </c>
      <c r="AP62" s="58">
        <f>IF($B62="","",IF($C62="Region",SUMIFS(Raw!$H:$H,Raw!$A:$A,$B$4,Raw!$G:$G,Month!AP$5,Raw!#REF!,Month!$A62),IF($C62="Provider",SUMIFS(Raw!$H:$H,Raw!$A:$A,$B$4,Raw!$G:$G,Month!AP$5,Raw!$C:$C,Month!$A62),SUMIFS(Raw!$H:$H,Raw!$A:$A,$B$4,Raw!$G:$G,Month!AP$5,Raw!$E:$E,Month!$A62))))</f>
        <v>1540</v>
      </c>
      <c r="AQ62" s="58">
        <f>IF($B62="","",IF($C62="Region",SUMIFS(Raw!$H:$H,Raw!$A:$A,$B$4,Raw!$G:$G,Month!AQ$5,Raw!#REF!,Month!$A62),IF($C62="Provider",SUMIFS(Raw!$H:$H,Raw!$A:$A,$B$4,Raw!$G:$G,Month!AQ$5,Raw!$C:$C,Month!$A62),SUMIFS(Raw!$H:$H,Raw!$A:$A,$B$4,Raw!$G:$G,Month!AQ$5,Raw!$E:$E,Month!$A62))))</f>
        <v>4342</v>
      </c>
      <c r="AR62" s="58">
        <f>IF($B62="","",IF($C62="Region",SUMIFS(Raw!$H:$H,Raw!$A:$A,$B$4,Raw!$G:$G,Month!AR$5,Raw!#REF!,Month!$A62),IF($C62="Provider",SUMIFS(Raw!$H:$H,Raw!$A:$A,$B$4,Raw!$G:$G,Month!AR$5,Raw!$C:$C,Month!$A62),SUMIFS(Raw!$H:$H,Raw!$A:$A,$B$4,Raw!$G:$G,Month!AR$5,Raw!$E:$E,Month!$A62))))</f>
        <v>3239</v>
      </c>
      <c r="AS62" s="58">
        <f>IF($B62="","",IF($C62="Region",SUMIFS(Raw!$H:$H,Raw!$A:$A,$B$4,Raw!$G:$G,Month!AS$5,Raw!#REF!,Month!$A62),IF($C62="Provider",SUMIFS(Raw!$H:$H,Raw!$A:$A,$B$4,Raw!$G:$G,Month!AS$5,Raw!$C:$C,Month!$A62),SUMIFS(Raw!$H:$H,Raw!$A:$A,$B$4,Raw!$G:$G,Month!AS$5,Raw!$E:$E,Month!$A62))))</f>
        <v>1756</v>
      </c>
      <c r="AT62" s="58">
        <f>IF($B62="","",IF($C62="Region",SUMIFS(Raw!$H:$H,Raw!$A:$A,$B$4,Raw!$G:$G,Month!AT$5,Raw!#REF!,Month!$A62),IF($C62="Provider",SUMIFS(Raw!$H:$H,Raw!$A:$A,$B$4,Raw!$G:$G,Month!AT$5,Raw!$C:$C,Month!$A62),SUMIFS(Raw!$H:$H,Raw!$A:$A,$B$4,Raw!$G:$G,Month!AT$5,Raw!$E:$E,Month!$A62))))</f>
        <v>34597</v>
      </c>
      <c r="AU62" s="58">
        <f>IF($B62="","",IF($C62="Region",SUMIFS(Raw!$H:$H,Raw!$A:$A,$B$4,Raw!$G:$G,Month!AU$5,Raw!#REF!,Month!$A62),IF($C62="Provider",SUMIFS(Raw!$H:$H,Raw!$A:$A,$B$4,Raw!$G:$G,Month!AU$5,Raw!$C:$C,Month!$A62),SUMIFS(Raw!$H:$H,Raw!$A:$A,$B$4,Raw!$G:$G,Month!AU$5,Raw!$E:$E,Month!$A62))))</f>
        <v>3559</v>
      </c>
      <c r="AV62" s="58">
        <f>IF($B62="","",IF($C62="Region",SUMIFS(Raw!$H:$H,Raw!$A:$A,$B$4,Raw!$G:$G,Month!AV$5,Raw!#REF!,Month!$A62),IF($C62="Provider",SUMIFS(Raw!$H:$H,Raw!$A:$A,$B$4,Raw!$G:$G,Month!AV$5,Raw!$C:$C,Month!$A62),SUMIFS(Raw!$H:$H,Raw!$A:$A,$B$4,Raw!$G:$G,Month!AV$5,Raw!$E:$E,Month!$A62))))</f>
        <v>4933</v>
      </c>
      <c r="AW62" s="58">
        <f>IF($B62="","",IF($C62="Region",SUMIFS(Raw!$H:$H,Raw!$A:$A,$B$4,Raw!$G:$G,Month!AW$5,Raw!#REF!,Month!$A62),IF($C62="Provider",SUMIFS(Raw!$H:$H,Raw!$A:$A,$B$4,Raw!$G:$G,Month!AW$5,Raw!$C:$C,Month!$A62),SUMIFS(Raw!$H:$H,Raw!$A:$A,$B$4,Raw!$G:$G,Month!AW$5,Raw!$E:$E,Month!$A62))))</f>
        <v>963</v>
      </c>
      <c r="AX62" s="58">
        <f>IF($B62="","",IF($C62="Region",SUMIFS(Raw!$H:$H,Raw!$A:$A,$B$4,Raw!$G:$G,Month!AX$5,Raw!#REF!,Month!$A62),IF($C62="Provider",SUMIFS(Raw!$H:$H,Raw!$A:$A,$B$4,Raw!$G:$G,Month!AX$5,Raw!$C:$C,Month!$A62),SUMIFS(Raw!$H:$H,Raw!$A:$A,$B$4,Raw!$G:$G,Month!AX$5,Raw!$E:$E,Month!$A62))))</f>
        <v>0</v>
      </c>
      <c r="AY62" s="58">
        <f>IF($B62="","",IF($C62="Region",SUMIFS(Raw!$H:$H,Raw!$A:$A,$B$4,Raw!$G:$G,Month!AY$5,Raw!#REF!,Month!$A62),IF($C62="Provider",SUMIFS(Raw!$H:$H,Raw!$A:$A,$B$4,Raw!$G:$G,Month!AY$5,Raw!$C:$C,Month!$A62),SUMIFS(Raw!$H:$H,Raw!$A:$A,$B$4,Raw!$G:$G,Month!AY$5,Raw!$E:$E,Month!$A62))))</f>
        <v>8735</v>
      </c>
      <c r="AZ62" s="58">
        <f>IF($B62="","",IF($C62="Region",SUMIFS(Raw!$H:$H,Raw!$A:$A,$B$4,Raw!$G:$G,Month!AZ$5,Raw!#REF!,Month!$A62),IF($C62="Provider",SUMIFS(Raw!$H:$H,Raw!$A:$A,$B$4,Raw!$G:$G,Month!AZ$5,Raw!$C:$C,Month!$A62),SUMIFS(Raw!$H:$H,Raw!$A:$A,$B$4,Raw!$G:$G,Month!AZ$5,Raw!$E:$E,Month!$A62))))</f>
        <v>263</v>
      </c>
      <c r="BA62" s="58">
        <f>IF($B62="","",IF($C62="Region",SUMIFS(Raw!$H:$H,Raw!$A:$A,$B$4,Raw!$G:$G,Month!BA$5,Raw!#REF!,Month!$A62),IF($C62="Provider",SUMIFS(Raw!$H:$H,Raw!$A:$A,$B$4,Raw!$G:$G,Month!BA$5,Raw!$C:$C,Month!$A62),SUMIFS(Raw!$H:$H,Raw!$A:$A,$B$4,Raw!$G:$G,Month!BA$5,Raw!$E:$E,Month!$A62))))</f>
        <v>3435</v>
      </c>
      <c r="BB62" s="58">
        <f>IF($B62="","",IF($C62="Region",SUMIFS(Raw!$H:$H,Raw!$A:$A,$B$4,Raw!$G:$G,Month!BB$5,Raw!#REF!,Month!$A62),IF($C62="Provider",SUMIFS(Raw!$H:$H,Raw!$A:$A,$B$4,Raw!$G:$G,Month!BB$5,Raw!$C:$C,Month!$A62),SUMIFS(Raw!$H:$H,Raw!$A:$A,$B$4,Raw!$G:$G,Month!BB$5,Raw!$E:$E,Month!$A62))))</f>
        <v>154</v>
      </c>
      <c r="BC62" s="58">
        <f>IF($B62="","",IF($C62="Region",SUMIFS(Raw!$H:$H,Raw!$A:$A,$B$4,Raw!$G:$G,Month!BC$5,Raw!#REF!,Month!$A62),IF($C62="Provider",SUMIFS(Raw!$H:$H,Raw!$A:$A,$B$4,Raw!$G:$G,Month!BC$5,Raw!$C:$C,Month!$A62),SUMIFS(Raw!$H:$H,Raw!$A:$A,$B$4,Raw!$G:$G,Month!BC$5,Raw!$E:$E,Month!$A62))))</f>
        <v>3444</v>
      </c>
      <c r="BD62" s="58">
        <f>IF($B62="","",IF($C62="Region",SUMIFS(Raw!$H:$H,Raw!$A:$A,$B$4,Raw!$G:$G,Month!BD$5,Raw!#REF!,Month!$A62),IF($C62="Provider",SUMIFS(Raw!$H:$H,Raw!$A:$A,$B$4,Raw!$G:$G,Month!BD$5,Raw!$C:$C,Month!$A62),SUMIFS(Raw!$H:$H,Raw!$A:$A,$B$4,Raw!$G:$G,Month!BD$5,Raw!$E:$E,Month!$A62))))</f>
        <v>304</v>
      </c>
      <c r="BE62" s="58">
        <f>IF($B62="","",IF($C62="Region",SUMIFS(Raw!$H:$H,Raw!$A:$A,$B$4,Raw!$G:$G,Month!BE$5,Raw!#REF!,Month!$A62),IF($C62="Provider",SUMIFS(Raw!$H:$H,Raw!$A:$A,$B$4,Raw!$G:$G,Month!BE$5,Raw!$C:$C,Month!$A62),SUMIFS(Raw!$H:$H,Raw!$A:$A,$B$4,Raw!$G:$G,Month!BE$5,Raw!$E:$E,Month!$A62))))</f>
        <v>645</v>
      </c>
      <c r="BF62" s="58">
        <f>IF($B62="","",IF($C62="Region",SUMIFS(Raw!$H:$H,Raw!$A:$A,$B$4,Raw!$G:$G,Month!BF$5,Raw!#REF!,Month!$A62),IF($C62="Provider",SUMIFS(Raw!$H:$H,Raw!$A:$A,$B$4,Raw!$G:$G,Month!BF$5,Raw!$C:$C,Month!$A62),SUMIFS(Raw!$H:$H,Raw!$A:$A,$B$4,Raw!$G:$G,Month!BF$5,Raw!$E:$E,Month!$A62))))</f>
        <v>268</v>
      </c>
      <c r="BG62" s="58">
        <f>IF($B62="","",IF($C62="Region",SUMIFS(Raw!$H:$H,Raw!$A:$A,$B$4,Raw!$G:$G,Month!BG$5,Raw!#REF!,Month!$A62),IF($C62="Provider",SUMIFS(Raw!$H:$H,Raw!$A:$A,$B$4,Raw!$G:$G,Month!BG$5,Raw!$C:$C,Month!$A62),SUMIFS(Raw!$H:$H,Raw!$A:$A,$B$4,Raw!$G:$G,Month!BG$5,Raw!$E:$E,Month!$A62))))</f>
        <v>4863</v>
      </c>
      <c r="BH62" s="58">
        <f>IF($B62="","",IF($C62="Region",SUMIFS(Raw!$H:$H,Raw!$A:$A,$B$4,Raw!$G:$G,Month!BH$5,Raw!#REF!,Month!$A62),IF($C62="Provider",SUMIFS(Raw!$H:$H,Raw!$A:$A,$B$4,Raw!$G:$G,Month!BH$5,Raw!$C:$C,Month!$A62),SUMIFS(Raw!$H:$H,Raw!$A:$A,$B$4,Raw!$G:$G,Month!BH$5,Raw!$E:$E,Month!$A62))))</f>
        <v>4290</v>
      </c>
      <c r="BI62" s="58">
        <f>IF($B62="","",IF($C62="Region",SUMIFS(Raw!$H:$H,Raw!$A:$A,$B$4,Raw!$G:$G,Month!BI$5,Raw!#REF!,Month!$A62),IF($C62="Provider",SUMIFS(Raw!$H:$H,Raw!$A:$A,$B$4,Raw!$G:$G,Month!BI$5,Raw!$C:$C,Month!$A62),SUMIFS(Raw!$H:$H,Raw!$A:$A,$B$4,Raw!$G:$G,Month!BI$5,Raw!$E:$E,Month!$A62))))</f>
        <v>3994</v>
      </c>
      <c r="BJ62" s="58">
        <f>IF($B62="","",IF($C62="Region",SUMIFS(Raw!$H:$H,Raw!$A:$A,$B$4,Raw!$G:$G,Month!BJ$5,Raw!#REF!,Month!$A62),IF($C62="Provider",SUMIFS(Raw!$H:$H,Raw!$A:$A,$B$4,Raw!$G:$G,Month!BJ$5,Raw!$C:$C,Month!$A62),SUMIFS(Raw!$H:$H,Raw!$A:$A,$B$4,Raw!$G:$G,Month!BJ$5,Raw!$E:$E,Month!$A62))))</f>
        <v>3287</v>
      </c>
      <c r="BK62" s="58">
        <f>IF($B62="","",IF($C62="Region",SUMIFS(Raw!$H:$H,Raw!$A:$A,$B$4,Raw!$G:$G,Month!BK$5,Raw!#REF!,Month!$A62),IF($C62="Provider",SUMIFS(Raw!$H:$H,Raw!$A:$A,$B$4,Raw!$G:$G,Month!BK$5,Raw!$C:$C,Month!$A62),SUMIFS(Raw!$H:$H,Raw!$A:$A,$B$4,Raw!$G:$G,Month!BK$5,Raw!$E:$E,Month!$A62))))</f>
        <v>2939</v>
      </c>
      <c r="BL62" s="58">
        <f>IF($B62="","",IF($C62="Region",SUMIFS(Raw!$H:$H,Raw!$A:$A,$B$4,Raw!$G:$G,Month!BL$5,Raw!#REF!,Month!$A62),IF($C62="Provider",SUMIFS(Raw!$H:$H,Raw!$A:$A,$B$4,Raw!$G:$G,Month!BL$5,Raw!$C:$C,Month!$A62),SUMIFS(Raw!$H:$H,Raw!$A:$A,$B$4,Raw!$G:$G,Month!BL$5,Raw!$E:$E,Month!$A62))))</f>
        <v>1195</v>
      </c>
      <c r="BM62" s="58">
        <f>IF($B62="","",IF($C62="Region",SUMIFS(Raw!$H:$H,Raw!$A:$A,$B$4,Raw!$G:$G,Month!BM$5,Raw!#REF!,Month!$A62),IF($C62="Provider",SUMIFS(Raw!$H:$H,Raw!$A:$A,$B$4,Raw!$G:$G,Month!BM$5,Raw!$C:$C,Month!$A62),SUMIFS(Raw!$H:$H,Raw!$A:$A,$B$4,Raw!$G:$G,Month!BM$5,Raw!$E:$E,Month!$A62))))</f>
        <v>599</v>
      </c>
      <c r="BN62" s="58">
        <f>IF($B62="","",IF($C62="Region",SUMIFS(Raw!$H:$H,Raw!$A:$A,$B$4,Raw!$G:$G,Month!BN$5,Raw!#REF!,Month!$A62),IF($C62="Provider",SUMIFS(Raw!$H:$H,Raw!$A:$A,$B$4,Raw!$G:$G,Month!BN$5,Raw!$C:$C,Month!$A62),SUMIFS(Raw!$H:$H,Raw!$A:$A,$B$4,Raw!$G:$G,Month!BN$5,Raw!$E:$E,Month!$A62))))</f>
        <v>141</v>
      </c>
      <c r="BO62" s="58">
        <f>IF($B62="","",IF($C62="Region",SUMIFS(Raw!$H:$H,Raw!$A:$A,$B$4,Raw!$G:$G,Month!BO$5,Raw!#REF!,Month!$A62),IF($C62="Provider",SUMIFS(Raw!$H:$H,Raw!$A:$A,$B$4,Raw!$G:$G,Month!BO$5,Raw!$C:$C,Month!$A62),SUMIFS(Raw!$H:$H,Raw!$A:$A,$B$4,Raw!$G:$G,Month!BO$5,Raw!$E:$E,Month!$A62))))</f>
        <v>2179</v>
      </c>
      <c r="BP62" s="58">
        <f>IF($B62="","",IF($C62="Region",SUMIFS(Raw!$H:$H,Raw!$A:$A,$B$4,Raw!$G:$G,Month!BP$5,Raw!#REF!,Month!$A62),IF($C62="Provider",SUMIFS(Raw!$H:$H,Raw!$A:$A,$B$4,Raw!$G:$G,Month!BP$5,Raw!$C:$C,Month!$A62),SUMIFS(Raw!$H:$H,Raw!$A:$A,$B$4,Raw!$G:$G,Month!BP$5,Raw!$E:$E,Month!$A62))))</f>
        <v>8552740</v>
      </c>
      <c r="BQ62" s="58">
        <f>IF($B62="","",IF($C62="Region",SUMIFS(Raw!$H:$H,Raw!$A:$A,$B$4,Raw!$G:$G,Month!BQ$5,Raw!#REF!,Month!$A62),IF($C62="Provider",SUMIFS(Raw!$H:$H,Raw!$A:$A,$B$4,Raw!$G:$G,Month!BQ$5,Raw!$C:$C,Month!$A62),SUMIFS(Raw!$H:$H,Raw!$A:$A,$B$4,Raw!$G:$G,Month!BQ$5,Raw!$E:$E,Month!$A62))))</f>
        <v>3950</v>
      </c>
      <c r="BR62" s="58">
        <f>IF($B62="","",IF($C62="Region",SUMIFS(Raw!$H:$H,Raw!$A:$A,$B$4,Raw!$G:$G,Month!BR$5,Raw!#REF!,Month!$A62),IF($C62="Provider",SUMIFS(Raw!$H:$H,Raw!$A:$A,$B$4,Raw!$G:$G,Month!BR$5,Raw!$C:$C,Month!$A62),SUMIFS(Raw!$H:$H,Raw!$A:$A,$B$4,Raw!$G:$G,Month!BR$5,Raw!$E:$E,Month!$A62))))</f>
        <v>2904</v>
      </c>
      <c r="BS62" s="58">
        <f>IF($B62="","",IF($C62="Region",SUMIFS(Raw!$H:$H,Raw!$A:$A,$B$4,Raw!$G:$G,Month!BS$5,Raw!#REF!,Month!$A62),IF($C62="Provider",SUMIFS(Raw!$H:$H,Raw!$A:$A,$B$4,Raw!$G:$G,Month!BS$5,Raw!$C:$C,Month!$A62),SUMIFS(Raw!$H:$H,Raw!$A:$A,$B$4,Raw!$G:$G,Month!BS$5,Raw!$E:$E,Month!$A62))))</f>
        <v>127</v>
      </c>
      <c r="BT62" s="58">
        <f>IF($B62="","",IF($C62="Region",SUMIFS(Raw!$H:$H,Raw!$A:$A,$B$4,Raw!$G:$G,Month!BT$5,Raw!#REF!,Month!$A62),IF($C62="Provider",SUMIFS(Raw!$H:$H,Raw!$A:$A,$B$4,Raw!$G:$G,Month!BT$5,Raw!$C:$C,Month!$A62),SUMIFS(Raw!$H:$H,Raw!$A:$A,$B$4,Raw!$G:$G,Month!BT$5,Raw!$E:$E,Month!$A62))))</f>
        <v>1483</v>
      </c>
      <c r="BU62" s="58">
        <f>IF($B62="","",IF($C62="Region",SUMIFS(Raw!$H:$H,Raw!$A:$A,$B$4,Raw!$G:$G,Month!BU$5,Raw!#REF!,Month!$A62),IF($C62="Provider",SUMIFS(Raw!$H:$H,Raw!$A:$A,$B$4,Raw!$G:$G,Month!BU$5,Raw!$C:$C,Month!$A62),SUMIFS(Raw!$H:$H,Raw!$A:$A,$B$4,Raw!$G:$G,Month!BU$5,Raw!$E:$E,Month!$A62))))</f>
        <v>10800438</v>
      </c>
      <c r="BV62" s="58">
        <f>IF($B62="","",IF($C62="Region",SUMIFS(Raw!$H:$H,Raw!$A:$A,$B$4,Raw!$G:$G,Month!BV$5,Raw!#REF!,Month!$A62),IF($C62="Provider",SUMIFS(Raw!$H:$H,Raw!$A:$A,$B$4,Raw!$G:$G,Month!BV$5,Raw!$C:$C,Month!$A62),SUMIFS(Raw!$H:$H,Raw!$A:$A,$B$4,Raw!$G:$G,Month!BV$5,Raw!$E:$E,Month!$A62))))</f>
        <v>68</v>
      </c>
      <c r="BW62" s="58">
        <f>IF($B62="","",IF($C62="Region",SUMIFS(Raw!$H:$H,Raw!$A:$A,$B$4,Raw!$G:$G,Month!BW$5,Raw!#REF!,Month!$A62),IF($C62="Provider",SUMIFS(Raw!$H:$H,Raw!$A:$A,$B$4,Raw!$G:$G,Month!BW$5,Raw!$C:$C,Month!$A62),SUMIFS(Raw!$H:$H,Raw!$A:$A,$B$4,Raw!$G:$G,Month!BW$5,Raw!$E:$E,Month!$A62))))</f>
        <v>27591</v>
      </c>
      <c r="BX62" s="58">
        <f>IF($B62="","",IF($C62="Region",SUMIFS(Raw!$H:$H,Raw!$A:$A,$B$4,Raw!$G:$G,Month!BX$5,Raw!#REF!,Month!$A62),IF($C62="Provider",SUMIFS(Raw!$H:$H,Raw!$A:$A,$B$4,Raw!$G:$G,Month!BX$5,Raw!$C:$C,Month!$A62),SUMIFS(Raw!$H:$H,Raw!$A:$A,$B$4,Raw!$G:$G,Month!BX$5,Raw!$E:$E,Month!$A62))))</f>
        <v>7</v>
      </c>
      <c r="BY62" s="58">
        <f>IF($B62="","",IF($C62="Region",SUMIFS(Raw!$H:$H,Raw!$A:$A,$B$4,Raw!$G:$G,Month!BY$5,Raw!#REF!,Month!$A62),IF($C62="Provider",SUMIFS(Raw!$H:$H,Raw!$A:$A,$B$4,Raw!$G:$G,Month!BY$5,Raw!$C:$C,Month!$A62),SUMIFS(Raw!$H:$H,Raw!$A:$A,$B$4,Raw!$G:$G,Month!BY$5,Raw!$E:$E,Month!$A62))))</f>
        <v>11192</v>
      </c>
      <c r="BZ62" s="58">
        <f>IF($B62="","",IF($C62="Region",SUMIFS(Raw!$H:$H,Raw!$A:$A,$B$4,Raw!$G:$G,Month!BZ$5,Raw!#REF!,Month!$A62),IF($C62="Provider",SUMIFS(Raw!$H:$H,Raw!$A:$A,$B$4,Raw!$G:$G,Month!BZ$5,Raw!$C:$C,Month!$A62),SUMIFS(Raw!$H:$H,Raw!$A:$A,$B$4,Raw!$G:$G,Month!BZ$5,Raw!$E:$E,Month!$A62))))</f>
        <v>7709</v>
      </c>
      <c r="CA62" s="58">
        <f>IF($B62="","",IF($C62="Region",SUMIFS(Raw!$H:$H,Raw!$A:$A,$B$4,Raw!$G:$G,Month!CA$5,Raw!#REF!,Month!$A62),IF($C62="Provider",SUMIFS(Raw!$H:$H,Raw!$A:$A,$B$4,Raw!$G:$G,Month!CA$5,Raw!$C:$C,Month!$A62),SUMIFS(Raw!$H:$H,Raw!$A:$A,$B$4,Raw!$G:$G,Month!CA$5,Raw!$E:$E,Month!$A62))))</f>
        <v>6047</v>
      </c>
      <c r="CB62" s="58">
        <f>IF($B62="","",IF($C62="Region",SUMIFS(Raw!$H:$H,Raw!$A:$A,$B$4,Raw!$G:$G,Month!CB$5,Raw!#REF!,Month!$A62),IF($C62="Provider",SUMIFS(Raw!$H:$H,Raw!$A:$A,$B$4,Raw!$G:$G,Month!CB$5,Raw!$C:$C,Month!$A62),SUMIFS(Raw!$H:$H,Raw!$A:$A,$B$4,Raw!$G:$G,Month!CB$5,Raw!$E:$E,Month!$A62))))</f>
        <v>3699</v>
      </c>
      <c r="CC62" s="58">
        <f>IF($B62="","",IF($C62="Region",SUMIFS(Raw!$H:$H,Raw!$A:$A,$B$4,Raw!$G:$G,Month!CC$5,Raw!#REF!,Month!$A62),IF($C62="Provider",SUMIFS(Raw!$H:$H,Raw!$A:$A,$B$4,Raw!$G:$G,Month!CC$5,Raw!$C:$C,Month!$A62),SUMIFS(Raw!$H:$H,Raw!$A:$A,$B$4,Raw!$G:$G,Month!CC$5,Raw!$E:$E,Month!$A62))))</f>
        <v>3354</v>
      </c>
      <c r="CD62" s="58">
        <f>IF($B62="","",IF($C62="Region",SUMIFS(Raw!$H:$H,Raw!$A:$A,$B$4,Raw!$G:$G,Month!CD$5,Raw!#REF!,Month!$A62),IF($C62="Provider",SUMIFS(Raw!$H:$H,Raw!$A:$A,$B$4,Raw!$G:$G,Month!CD$5,Raw!$C:$C,Month!$A62),SUMIFS(Raw!$H:$H,Raw!$A:$A,$B$4,Raw!$G:$G,Month!CD$5,Raw!$E:$E,Month!$A62))))</f>
        <v>197</v>
      </c>
      <c r="CE62" s="58">
        <f>IF($B62="","",IF($C62="Region",SUMIFS(Raw!$H:$H,Raw!$A:$A,$B$4,Raw!$G:$G,Month!CE$5,Raw!#REF!,Month!$A62),IF($C62="Provider",SUMIFS(Raw!$H:$H,Raw!$A:$A,$B$4,Raw!$G:$G,Month!CE$5,Raw!$C:$C,Month!$A62),SUMIFS(Raw!$H:$H,Raw!$A:$A,$B$4,Raw!$G:$G,Month!CE$5,Raw!$E:$E,Month!$A62))))</f>
        <v>1352</v>
      </c>
      <c r="CF62" s="58">
        <f>IF($B62="","",IF($C62="Region",SUMIFS(Raw!$H:$H,Raw!$A:$A,$B$4,Raw!$G:$G,Month!CF$5,Raw!#REF!,Month!$A62),IF($C62="Provider",SUMIFS(Raw!$H:$H,Raw!$A:$A,$B$4,Raw!$G:$G,Month!CF$5,Raw!$C:$C,Month!$A62),SUMIFS(Raw!$H:$H,Raw!$A:$A,$B$4,Raw!$G:$G,Month!CF$5,Raw!$E:$E,Month!$A62))))</f>
        <v>751</v>
      </c>
      <c r="CG62" s="58">
        <f>IF($B62="","",IF($C62="Region",SUMIFS(Raw!$H:$H,Raw!$A:$A,$B$4,Raw!$G:$G,Month!CG$5,Raw!#REF!,Month!$A62),IF($C62="Provider",SUMIFS(Raw!$H:$H,Raw!$A:$A,$B$4,Raw!$G:$G,Month!CG$5,Raw!$C:$C,Month!$A62),SUMIFS(Raw!$H:$H,Raw!$A:$A,$B$4,Raw!$G:$G,Month!CG$5,Raw!$E:$E,Month!$A62))))</f>
        <v>2640</v>
      </c>
      <c r="CH62" s="58">
        <f>IF($B62="","",IF($C62="Region",SUMIFS(Raw!$H:$H,Raw!$A:$A,$B$4,Raw!$G:$G,Month!CH$5,Raw!#REF!,Month!$A62),IF($C62="Provider",SUMIFS(Raw!$H:$H,Raw!$A:$A,$B$4,Raw!$G:$G,Month!CH$5,Raw!$C:$C,Month!$A62),SUMIFS(Raw!$H:$H,Raw!$A:$A,$B$4,Raw!$G:$G,Month!CH$5,Raw!$E:$E,Month!$A62))))</f>
        <v>1911</v>
      </c>
      <c r="CI62" s="58">
        <f>IF($B62="","",IF($C62="Region",SUMIFS(Raw!$H:$H,Raw!$A:$A,$B$4,Raw!$G:$G,Month!CI$5,Raw!#REF!,Month!$A62),IF($C62="Provider",SUMIFS(Raw!$H:$H,Raw!$A:$A,$B$4,Raw!$G:$G,Month!CI$5,Raw!$C:$C,Month!$A62),SUMIFS(Raw!$H:$H,Raw!$A:$A,$B$4,Raw!$G:$G,Month!CI$5,Raw!$E:$E,Month!$A62))))</f>
        <v>2</v>
      </c>
      <c r="CJ62" s="58">
        <f>IF($B62="","",IF($C62="Region",SUMIFS(Raw!$H:$H,Raw!$A:$A,$B$4,Raw!$G:$G,Month!CJ$5,Raw!#REF!,Month!$A62),IF($C62="Provider",SUMIFS(Raw!$H:$H,Raw!$A:$A,$B$4,Raw!$G:$G,Month!CJ$5,Raw!$C:$C,Month!$A62),SUMIFS(Raw!$H:$H,Raw!$A:$A,$B$4,Raw!$G:$G,Month!CJ$5,Raw!$E:$E,Month!$A62))))</f>
        <v>1</v>
      </c>
      <c r="CK62" s="58">
        <f>IF($B62="","",IF($C62="Region",SUMIFS(Raw!$H:$H,Raw!$A:$A,$B$4,Raw!$G:$G,Month!CK$5,Raw!#REF!,Month!$A62),IF($C62="Provider",SUMIFS(Raw!$H:$H,Raw!$A:$A,$B$4,Raw!$G:$G,Month!CK$5,Raw!$C:$C,Month!$A62),SUMIFS(Raw!$H:$H,Raw!$A:$A,$B$4,Raw!$G:$G,Month!CK$5,Raw!$E:$E,Month!$A62))))</f>
        <v>0</v>
      </c>
      <c r="CL62" s="58">
        <f>IF($B62="","",IF($C62="Region",SUMIFS(Raw!$H:$H,Raw!$A:$A,$B$4,Raw!$G:$G,Month!CL$5,Raw!#REF!,Month!$A62),IF($C62="Provider",SUMIFS(Raw!$H:$H,Raw!$A:$A,$B$4,Raw!$G:$G,Month!CL$5,Raw!$C:$C,Month!$A62),SUMIFS(Raw!$H:$H,Raw!$A:$A,$B$4,Raw!$G:$G,Month!CL$5,Raw!$E:$E,Month!$A62))))</f>
        <v>0</v>
      </c>
      <c r="CM62" s="58">
        <f>IF($B62="","",IF($C62="Region",SUMIFS(Raw!$H:$H,Raw!$A:$A,$B$4,Raw!$G:$G,Month!CM$5,Raw!#REF!,Month!$A62),IF($C62="Provider",SUMIFS(Raw!$H:$H,Raw!$A:$A,$B$4,Raw!$G:$G,Month!CM$5,Raw!$C:$C,Month!$A62),SUMIFS(Raw!$H:$H,Raw!$A:$A,$B$4,Raw!$G:$G,Month!CM$5,Raw!$E:$E,Month!$A62))))</f>
        <v>1150</v>
      </c>
      <c r="CN62" s="58">
        <f>IF($B62="","",IF($C62="Region",SUMIFS(Raw!$H:$H,Raw!$A:$A,$B$4,Raw!$G:$G,Month!CN$5,Raw!#REF!,Month!$A62),IF($C62="Provider",SUMIFS(Raw!$H:$H,Raw!$A:$A,$B$4,Raw!$G:$G,Month!CN$5,Raw!$C:$C,Month!$A62),SUMIFS(Raw!$H:$H,Raw!$A:$A,$B$4,Raw!$G:$G,Month!CN$5,Raw!$E:$E,Month!$A62))))</f>
        <v>39</v>
      </c>
      <c r="CO62" s="58">
        <f>IF($B62="","",IF($C62="Region",SUMIFS(Raw!$H:$H,Raw!$A:$A,$B$4,Raw!$G:$G,Month!CO$5,Raw!#REF!,Month!$A62),IF($C62="Provider",SUMIFS(Raw!$H:$H,Raw!$A:$A,$B$4,Raw!$G:$G,Month!CO$5,Raw!$C:$C,Month!$A62),SUMIFS(Raw!$H:$H,Raw!$A:$A,$B$4,Raw!$G:$G,Month!CO$5,Raw!$E:$E,Month!$A62))))</f>
        <v>0</v>
      </c>
      <c r="CP62" s="58">
        <f>IF($B62="","",IF($C62="Region",SUMIFS(Raw!$H:$H,Raw!$A:$A,$B$4,Raw!$G:$G,Month!CP$5,Raw!#REF!,Month!$A62),IF($C62="Provider",SUMIFS(Raw!$H:$H,Raw!$A:$A,$B$4,Raw!$G:$G,Month!CP$5,Raw!$C:$C,Month!$A62),SUMIFS(Raw!$H:$H,Raw!$A:$A,$B$4,Raw!$G:$G,Month!CP$5,Raw!$E:$E,Month!$A62))))</f>
        <v>0</v>
      </c>
      <c r="CQ62" s="58">
        <f>IF($B62="","",IF($C62="Region",SUMIFS(Raw!$H:$H,Raw!$A:$A,$B$4,Raw!$G:$G,Month!CQ$5,Raw!#REF!,Month!$A62),IF($C62="Provider",SUMIFS(Raw!$H:$H,Raw!$A:$A,$B$4,Raw!$G:$G,Month!CQ$5,Raw!$C:$C,Month!$A62),SUMIFS(Raw!$H:$H,Raw!$A:$A,$B$4,Raw!$G:$G,Month!CQ$5,Raw!$E:$E,Month!$A62))))</f>
        <v>0</v>
      </c>
      <c r="CR62" s="58">
        <f>IF($B62="","",IF($C62="Region",SUMIFS(Raw!$H:$H,Raw!$A:$A,$B$4,Raw!$G:$G,Month!CR$5,Raw!#REF!,Month!$A62),IF($C62="Provider",SUMIFS(Raw!$H:$H,Raw!$A:$A,$B$4,Raw!$G:$G,Month!CR$5,Raw!$C:$C,Month!$A62),SUMIFS(Raw!$H:$H,Raw!$A:$A,$B$4,Raw!$G:$G,Month!CR$5,Raw!$E:$E,Month!$A62))))</f>
        <v>0</v>
      </c>
      <c r="CS62" s="58">
        <f>IF($B62="","",IF($C62="Region",SUMIFS(Raw!$H:$H,Raw!$A:$A,$B$4,Raw!$G:$G,Month!CS$5,Raw!#REF!,Month!$A62),IF($C62="Provider",SUMIFS(Raw!$H:$H,Raw!$A:$A,$B$4,Raw!$G:$G,Month!CS$5,Raw!$C:$C,Month!$A62),SUMIFS(Raw!$H:$H,Raw!$A:$A,$B$4,Raw!$G:$G,Month!CS$5,Raw!$E:$E,Month!$A62))))</f>
        <v>201</v>
      </c>
      <c r="CT62" s="58">
        <f>IF($B62="","",IF($C62="Region",SUMIFS(Raw!$H:$H,Raw!$A:$A,$B$4,Raw!$G:$G,Month!CT$5,Raw!#REF!,Month!$A62),IF($C62="Provider",SUMIFS(Raw!$H:$H,Raw!$A:$A,$B$4,Raw!$G:$G,Month!CT$5,Raw!$C:$C,Month!$A62),SUMIFS(Raw!$H:$H,Raw!$A:$A,$B$4,Raw!$G:$G,Month!CT$5,Raw!$E:$E,Month!$A62))))</f>
        <v>145</v>
      </c>
      <c r="CU62" s="58">
        <f>IF($B62="","",IF($C62="Region",SUMIFS(Raw!$H:$H,Raw!$A:$A,$B$4,Raw!$G:$G,Month!CU$5,Raw!#REF!,Month!$A62),IF($C62="Provider",SUMIFS(Raw!$H:$H,Raw!$A:$A,$B$4,Raw!$G:$G,Month!CU$5,Raw!$C:$C,Month!$A62),SUMIFS(Raw!$H:$H,Raw!$A:$A,$B$4,Raw!$G:$G,Month!CU$5,Raw!$E:$E,Month!$A62))))</f>
        <v>1055</v>
      </c>
      <c r="CV62" s="58">
        <f>IF($B62="","",IF($C62="Region",SUMIFS(Raw!$H:$H,Raw!$A:$A,$B$4,Raw!$G:$G,Month!CV$5,Raw!#REF!,Month!$A62),IF($C62="Provider",SUMIFS(Raw!$H:$H,Raw!$A:$A,$B$4,Raw!$G:$G,Month!CV$5,Raw!$C:$C,Month!$A62),SUMIFS(Raw!$H:$H,Raw!$A:$A,$B$4,Raw!$G:$G,Month!CV$5,Raw!$E:$E,Month!$A62))))</f>
        <v>822</v>
      </c>
      <c r="CW62" s="58">
        <f>IF($B62="","",IF($C62="Region",SUMIFS(Raw!$H:$H,Raw!$A:$A,$B$4,Raw!$G:$G,Month!CW$5,Raw!#REF!,Month!$A62),IF($C62="Provider",SUMIFS(Raw!$H:$H,Raw!$A:$A,$B$4,Raw!$G:$G,Month!CW$5,Raw!$C:$C,Month!$A62),SUMIFS(Raw!$H:$H,Raw!$A:$A,$B$4,Raw!$G:$G,Month!CW$5,Raw!$E:$E,Month!$A62))))</f>
        <v>1061</v>
      </c>
      <c r="CX62" s="58">
        <f>IF($B62="","",IF($C62="Region",SUMIFS(Raw!$H:$H,Raw!$A:$A,$B$4,Raw!$G:$G,Month!CX$5,Raw!#REF!,Month!$A62),IF($C62="Provider",SUMIFS(Raw!$H:$H,Raw!$A:$A,$B$4,Raw!$G:$G,Month!CX$5,Raw!$C:$C,Month!$A62),SUMIFS(Raw!$H:$H,Raw!$A:$A,$B$4,Raw!$G:$G,Month!CX$5,Raw!$E:$E,Month!$A62))))</f>
        <v>1061</v>
      </c>
      <c r="CY62" s="58">
        <f>IF($B62="","",IF($C62="Region",SUMIFS(Raw!$H:$H,Raw!$A:$A,$B$4,Raw!$G:$G,Month!CY$5,Raw!#REF!,Month!$A62),IF($C62="Provider",SUMIFS(Raw!$H:$H,Raw!$A:$A,$B$4,Raw!$G:$G,Month!CY$5,Raw!$C:$C,Month!$A62),SUMIFS(Raw!$H:$H,Raw!$A:$A,$B$4,Raw!$G:$G,Month!CY$5,Raw!$E:$E,Month!$A62))))</f>
        <v>139</v>
      </c>
      <c r="CZ62" s="58">
        <f>IF($B62="","",IF($C62="Region",SUMIFS(Raw!$H:$H,Raw!$A:$A,$B$4,Raw!$G:$G,Month!CZ$5,Raw!#REF!,Month!$A62),IF($C62="Provider",SUMIFS(Raw!$H:$H,Raw!$A:$A,$B$4,Raw!$G:$G,Month!CZ$5,Raw!$C:$C,Month!$A62),SUMIFS(Raw!$H:$H,Raw!$A:$A,$B$4,Raw!$G:$G,Month!CZ$5,Raw!$E:$E,Month!$A62))))</f>
        <v>91</v>
      </c>
      <c r="DA62" s="58">
        <f>IF($B62="","",IF($C62="Region",SUMIFS(Raw!$H:$H,Raw!$A:$A,$B$4,Raw!$G:$G,Month!DA$5,Raw!#REF!,Month!$A62),IF($C62="Provider",SUMIFS(Raw!$H:$H,Raw!$A:$A,$B$4,Raw!$G:$G,Month!DA$5,Raw!$C:$C,Month!$A62),SUMIFS(Raw!$H:$H,Raw!$A:$A,$B$4,Raw!$G:$G,Month!DA$5,Raw!$E:$E,Month!$A62))))</f>
        <v>71</v>
      </c>
      <c r="DB62" s="58">
        <f>IF($B62="","",IF($C62="Region",SUMIFS(Raw!$H:$H,Raw!$A:$A,$B$4,Raw!$G:$G,Month!DB$5,Raw!#REF!,Month!$A62),IF($C62="Provider",SUMIFS(Raw!$H:$H,Raw!$A:$A,$B$4,Raw!$G:$G,Month!DB$5,Raw!$C:$C,Month!$A62),SUMIFS(Raw!$H:$H,Raw!$A:$A,$B$4,Raw!$G:$G,Month!DB$5,Raw!$E:$E,Month!$A62))))</f>
        <v>9</v>
      </c>
      <c r="DC62" s="58">
        <f>IF($B62="","",IF($C62="Region",SUMIFS(Raw!$H:$H,Raw!$A:$A,$B$4,Raw!$G:$G,Month!DC$5,Raw!#REF!,Month!$A62),IF($C62="Provider",SUMIFS(Raw!$H:$H,Raw!$A:$A,$B$4,Raw!$G:$G,Month!DC$5,Raw!$C:$C,Month!$A62),SUMIFS(Raw!$H:$H,Raw!$A:$A,$B$4,Raw!$G:$G,Month!DC$5,Raw!$E:$E,Month!$A62))))</f>
        <v>62</v>
      </c>
      <c r="DD62" s="58">
        <f>IF($B62="","",IF($C62="Region",SUMIFS(Raw!$H:$H,Raw!$A:$A,$B$4,Raw!$G:$G,Month!DD$5,Raw!#REF!,Month!$A62),IF($C62="Provider",SUMIFS(Raw!$H:$H,Raw!$A:$A,$B$4,Raw!$G:$G,Month!DD$5,Raw!$C:$C,Month!$A62),SUMIFS(Raw!$H:$H,Raw!$A:$A,$B$4,Raw!$G:$G,Month!DD$5,Raw!$E:$E,Month!$A62))))</f>
        <v>31</v>
      </c>
      <c r="DE62" s="58">
        <f>IF($B62="","",IF($C62="Region",SUMIFS(Raw!$H:$H,Raw!$A:$A,$B$4,Raw!$G:$G,Month!DE$5,Raw!#REF!,Month!$A62),IF($C62="Provider",SUMIFS(Raw!$H:$H,Raw!$A:$A,$B$4,Raw!$G:$G,Month!DE$5,Raw!$C:$C,Month!$A62),SUMIFS(Raw!$H:$H,Raw!$A:$A,$B$4,Raw!$G:$G,Month!DE$5,Raw!$E:$E,Month!$A62))))</f>
        <v>181</v>
      </c>
      <c r="DF62" s="58">
        <f>IF($B62="","",IF($C62="Region",SUMIFS(Raw!$H:$H,Raw!$A:$A,$B$4,Raw!$G:$G,Month!DF$5,Raw!#REF!,Month!$A62),IF($C62="Provider",SUMIFS(Raw!$H:$H,Raw!$A:$A,$B$4,Raw!$G:$G,Month!DF$5,Raw!$C:$C,Month!$A62),SUMIFS(Raw!$H:$H,Raw!$A:$A,$B$4,Raw!$G:$G,Month!DF$5,Raw!$E:$E,Month!$A62))))</f>
        <v>144</v>
      </c>
      <c r="DG62" s="58">
        <f>IF($B62="","",IF($C62="Region",SUMIFS(Raw!$H:$H,Raw!$A:$A,$B$4,Raw!$G:$G,Month!DG$5,Raw!#REF!,Month!$A62),IF($C62="Provider",SUMIFS(Raw!$H:$H,Raw!$A:$A,$B$4,Raw!$G:$G,Month!DG$5,Raw!$C:$C,Month!$A62),SUMIFS(Raw!$H:$H,Raw!$A:$A,$B$4,Raw!$G:$G,Month!DG$5,Raw!$E:$E,Month!$A62))))</f>
        <v>0</v>
      </c>
      <c r="DH62" s="58">
        <f>IF($B62="","",IF($C62="Region",SUMIFS(Raw!$H:$H,Raw!$A:$A,$B$4,Raw!$G:$G,Month!DH$5,Raw!#REF!,Month!$A62),IF($C62="Provider",SUMIFS(Raw!$H:$H,Raw!$A:$A,$B$4,Raw!$G:$G,Month!DH$5,Raw!$C:$C,Month!$A62),SUMIFS(Raw!$H:$H,Raw!$A:$A,$B$4,Raw!$G:$G,Month!DH$5,Raw!$E:$E,Month!$A62))))</f>
        <v>0</v>
      </c>
      <c r="DI62" s="58">
        <f>IF($B62="","",IF($C62="Region",SUMIFS(Raw!$H:$H,Raw!$A:$A,$B$4,Raw!$G:$G,Month!DI$5,Raw!#REF!,Month!$A62),IF($C62="Provider",SUMIFS(Raw!$H:$H,Raw!$A:$A,$B$4,Raw!$G:$G,Month!DI$5,Raw!$C:$C,Month!$A62),SUMIFS(Raw!$H:$H,Raw!$A:$A,$B$4,Raw!$G:$G,Month!DI$5,Raw!$E:$E,Month!$A62))))</f>
        <v>72</v>
      </c>
      <c r="DJ62" s="58">
        <f>IF($B62="","",IF($C62="Region",SUMIFS(Raw!$H:$H,Raw!$A:$A,$B$4,Raw!$G:$G,Month!DJ$5,Raw!#REF!,Month!$A62),IF($C62="Provider",SUMIFS(Raw!$H:$H,Raw!$A:$A,$B$4,Raw!$G:$G,Month!DJ$5,Raw!$C:$C,Month!$A62),SUMIFS(Raw!$H:$H,Raw!$A:$A,$B$4,Raw!$G:$G,Month!DJ$5,Raw!$E:$E,Month!$A62))))</f>
        <v>58</v>
      </c>
      <c r="DK62" s="58">
        <f>IF($B62="","",IF($C62="Region",SUMIFS(Raw!$H:$H,Raw!$A:$A,$B$4,Raw!$G:$G,Month!DK$5,Raw!#REF!,Month!$A62),IF($C62="Provider",SUMIFS(Raw!$H:$H,Raw!$A:$A,$B$4,Raw!$G:$G,Month!DK$5,Raw!$C:$C,Month!$A62),SUMIFS(Raw!$H:$H,Raw!$A:$A,$B$4,Raw!$G:$G,Month!DK$5,Raw!$E:$E,Month!$A62))))</f>
        <v>2</v>
      </c>
      <c r="DL62" s="58">
        <f>IF($B62="","",IF($C62="Region",SUMIFS(Raw!$H:$H,Raw!$A:$A,$B$4,Raw!$G:$G,Month!DL$5,Raw!#REF!,Month!$A62),IF($C62="Provider",SUMIFS(Raw!$H:$H,Raw!$A:$A,$B$4,Raw!$G:$G,Month!DL$5,Raw!$C:$C,Month!$A62),SUMIFS(Raw!$H:$H,Raw!$A:$A,$B$4,Raw!$G:$G,Month!DL$5,Raw!$E:$E,Month!$A62))))</f>
        <v>1</v>
      </c>
      <c r="DM62" s="58">
        <f>IF($B62="","",IF($C62="Region",SUMIFS(Raw!$H:$H,Raw!$A:$A,$B$4,Raw!$G:$G,Month!DM$5,Raw!#REF!,Month!$A62),IF($C62="Provider",SUMIFS(Raw!$H:$H,Raw!$A:$A,$B$4,Raw!$G:$G,Month!DM$5,Raw!$C:$C,Month!$A62),SUMIFS(Raw!$H:$H,Raw!$A:$A,$B$4,Raw!$G:$G,Month!DM$5,Raw!$E:$E,Month!$A62))))</f>
        <v>257</v>
      </c>
      <c r="DN62" s="58">
        <f>IF($B62="","",IF($C62="Region",SUMIFS(Raw!$H:$H,Raw!$A:$A,$B$4,Raw!$G:$G,Month!DN$5,Raw!#REF!,Month!$A62),IF($C62="Provider",SUMIFS(Raw!$H:$H,Raw!$A:$A,$B$4,Raw!$G:$G,Month!DN$5,Raw!$C:$C,Month!$A62),SUMIFS(Raw!$H:$H,Raw!$A:$A,$B$4,Raw!$G:$G,Month!DN$5,Raw!$E:$E,Month!$A62))))</f>
        <v>244</v>
      </c>
    </row>
    <row r="63" spans="1:118" ht="19.5" customHeight="1" x14ac:dyDescent="0.25">
      <c r="A63" s="5" t="str">
        <f>IF(Refs!A57="","",Refs!A57)</f>
        <v>111AH9</v>
      </c>
      <c r="B63" s="23" t="str">
        <f>IF(Refs!B57="","",Refs!B57)</f>
        <v>Hampshire and Surrey Heath</v>
      </c>
      <c r="C63" s="13" t="str">
        <f>IF(Refs!D57="","",Refs!D57)</f>
        <v>Area</v>
      </c>
      <c r="D63" s="58">
        <f>IF($B63="","",IF($C63="Region",SUMIFS(Raw!$H:$H,Raw!$A:$A,$B$4,Raw!$G:$G,Month!D$5,Raw!#REF!,Month!$A63),IF($C63="Provider",SUMIFS(Raw!$H:$H,Raw!$A:$A,$B$4,Raw!$G:$G,Month!D$5,Raw!$C:$C,Month!$A63),SUMIFS(Raw!$H:$H,Raw!$A:$A,$B$4,Raw!$G:$G,Month!D$5,Raw!$E:$E,Month!$A63))))</f>
        <v>74530</v>
      </c>
      <c r="E63" s="58">
        <f>IF($B63="","",IF($C63="Region",SUMIFS(Raw!$H:$H,Raw!$A:$A,$B$4,Raw!$G:$G,Month!E$5,Raw!#REF!,Month!$A63),IF($C63="Provider",SUMIFS(Raw!$H:$H,Raw!$A:$A,$B$4,Raw!$G:$G,Month!E$5,Raw!$C:$C,Month!$A63),SUMIFS(Raw!$H:$H,Raw!$A:$A,$B$4,Raw!$G:$G,Month!E$5,Raw!$E:$E,Month!$A63))))</f>
        <v>0</v>
      </c>
      <c r="F63" s="58">
        <f>IF($B63="","",IF($C63="Region",SUMIFS(Raw!$H:$H,Raw!$A:$A,$B$4,Raw!$G:$G,Month!F$5,Raw!#REF!,Month!$A63),IF($C63="Provider",SUMIFS(Raw!$H:$H,Raw!$A:$A,$B$4,Raw!$G:$G,Month!F$5,Raw!$C:$C,Month!$A63),SUMIFS(Raw!$H:$H,Raw!$A:$A,$B$4,Raw!$G:$G,Month!F$5,Raw!$E:$E,Month!$A63))))</f>
        <v>69136</v>
      </c>
      <c r="G63" s="58">
        <f>IF($B63="","",IF($C63="Region",SUMIFS(Raw!$H:$H,Raw!$A:$A,$B$4,Raw!$G:$G,Month!G$5,Raw!#REF!,Month!$A63),IF($C63="Provider",SUMIFS(Raw!$H:$H,Raw!$A:$A,$B$4,Raw!$G:$G,Month!G$5,Raw!$C:$C,Month!$A63),SUMIFS(Raw!$H:$H,Raw!$A:$A,$B$4,Raw!$G:$G,Month!G$5,Raw!$E:$E,Month!$A63))))</f>
        <v>1237</v>
      </c>
      <c r="H63" s="58">
        <f>IF($B63="","",IF($C63="Region",SUMIFS(Raw!$H:$H,Raw!$A:$A,$B$4,Raw!$G:$G,Month!H$5,Raw!#REF!,Month!$A63),IF($C63="Provider",SUMIFS(Raw!$H:$H,Raw!$A:$A,$B$4,Raw!$G:$G,Month!H$5,Raw!$C:$C,Month!$A63),SUMIFS(Raw!$H:$H,Raw!$A:$A,$B$4,Raw!$G:$G,Month!H$5,Raw!$E:$E,Month!$A63))))</f>
        <v>0</v>
      </c>
      <c r="I63" s="58">
        <f>IF($B63="","",IF($C63="Region",SUMIFS(Raw!$H:$H,Raw!$A:$A,$B$4,Raw!$G:$G,Month!I$5,Raw!#REF!,Month!$A63),IF($C63="Provider",SUMIFS(Raw!$H:$H,Raw!$A:$A,$B$4,Raw!$G:$G,Month!I$5,Raw!$C:$C,Month!$A63),SUMIFS(Raw!$H:$H,Raw!$A:$A,$B$4,Raw!$G:$G,Month!I$5,Raw!$E:$E,Month!$A63))))</f>
        <v>0</v>
      </c>
      <c r="J63" s="58">
        <f>IF($B63="","",IF($C63="Region",SUMIFS(Raw!$H:$H,Raw!$A:$A,$B$4,Raw!$G:$G,Month!J$5,Raw!#REF!,Month!$A63),IF($C63="Provider",SUMIFS(Raw!$H:$H,Raw!$A:$A,$B$4,Raw!$G:$G,Month!J$5,Raw!$C:$C,Month!$A63),SUMIFS(Raw!$H:$H,Raw!$A:$A,$B$4,Raw!$G:$G,Month!J$5,Raw!$E:$E,Month!$A63))))</f>
        <v>48868</v>
      </c>
      <c r="K63" s="58">
        <f>IF($B63="","",IF($C63="Region",SUMIFS(Raw!$H:$H,Raw!$A:$A,$B$4,Raw!$G:$G,Month!K$5,Raw!#REF!,Month!$A63),IF($C63="Provider",SUMIFS(Raw!$H:$H,Raw!$A:$A,$B$4,Raw!$G:$G,Month!K$5,Raw!$C:$C,Month!$A63),SUMIFS(Raw!$H:$H,Raw!$A:$A,$B$4,Raw!$G:$G,Month!K$5,Raw!$E:$E,Month!$A63))))</f>
        <v>5384</v>
      </c>
      <c r="L63" s="58">
        <f>IF($B63="","",IF($C63="Region",SUMIFS(Raw!$H:$H,Raw!$A:$A,$B$4,Raw!$G:$G,Month!L$5,Raw!#REF!,Month!$A63),IF($C63="Provider",SUMIFS(Raw!$H:$H,Raw!$A:$A,$B$4,Raw!$G:$G,Month!L$5,Raw!$C:$C,Month!$A63),SUMIFS(Raw!$H:$H,Raw!$A:$A,$B$4,Raw!$G:$G,Month!L$5,Raw!$E:$E,Month!$A63))))</f>
        <v>680</v>
      </c>
      <c r="M63" s="58">
        <f>IF($B63="","",IF($C63="Region",SUMIFS(Raw!$H:$H,Raw!$A:$A,$B$4,Raw!$G:$G,Month!M$5,Raw!#REF!,Month!$A63),IF($C63="Provider",SUMIFS(Raw!$H:$H,Raw!$A:$A,$B$4,Raw!$G:$G,Month!M$5,Raw!$C:$C,Month!$A63),SUMIFS(Raw!$H:$H,Raw!$A:$A,$B$4,Raw!$G:$G,Month!M$5,Raw!$E:$E,Month!$A63))))</f>
        <v>850</v>
      </c>
      <c r="N63" s="58">
        <f>IF($B63="","",IF($C63="Region",SUMIFS(Raw!$H:$H,Raw!$A:$A,$B$4,Raw!$G:$G,Month!N$5,Raw!#REF!,Month!$A63),IF($C63="Provider",SUMIFS(Raw!$H:$H,Raw!$A:$A,$B$4,Raw!$G:$G,Month!N$5,Raw!$C:$C,Month!$A63),SUMIFS(Raw!$H:$H,Raw!$A:$A,$B$4,Raw!$G:$G,Month!N$5,Raw!$E:$E,Month!$A63))))</f>
        <v>3854</v>
      </c>
      <c r="O63" s="58">
        <f>IF($B63="","",IF($C63="Region",SUMIFS(Raw!$H:$H,Raw!$A:$A,$B$4,Raw!$G:$G,Month!O$5,Raw!#REF!,Month!$A63),IF($C63="Provider",SUMIFS(Raw!$H:$H,Raw!$A:$A,$B$4,Raw!$G:$G,Month!O$5,Raw!$C:$C,Month!$A63),SUMIFS(Raw!$H:$H,Raw!$A:$A,$B$4,Raw!$G:$G,Month!O$5,Raw!$E:$E,Month!$A63))))</f>
        <v>0</v>
      </c>
      <c r="P63" s="58">
        <f>IF($B63="","",IF($C63="Region",SUMIFS(Raw!$H:$H,Raw!$A:$A,$B$4,Raw!$G:$G,Month!P$5,Raw!#REF!,Month!$A63),IF($C63="Provider",SUMIFS(Raw!$H:$H,Raw!$A:$A,$B$4,Raw!$G:$G,Month!P$5,Raw!$C:$C,Month!$A63),SUMIFS(Raw!$H:$H,Raw!$A:$A,$B$4,Raw!$G:$G,Month!P$5,Raw!$E:$E,Month!$A63))))</f>
        <v>0</v>
      </c>
      <c r="Q63" s="58">
        <f>IF($B63="","",IF($C63="Region",SUMIFS(Raw!$H:$H,Raw!$A:$A,$B$4,Raw!$G:$G,Month!Q$5,Raw!#REF!,Month!$A63),IF($C63="Provider",SUMIFS(Raw!$H:$H,Raw!$A:$A,$B$4,Raw!$G:$G,Month!Q$5,Raw!$C:$C,Month!$A63),SUMIFS(Raw!$H:$H,Raw!$A:$A,$B$4,Raw!$G:$G,Month!Q$5,Raw!$E:$E,Month!$A63))))</f>
        <v>0</v>
      </c>
      <c r="R63" s="58">
        <f>IF($B63="","",IF($C63="Region",SUMIFS(Raw!$H:$H,Raw!$A:$A,$B$4,Raw!$G:$G,Month!R$5,Raw!#REF!,Month!$A63),IF($C63="Provider",SUMIFS(Raw!$H:$H,Raw!$A:$A,$B$4,Raw!$G:$G,Month!R$5,Raw!$C:$C,Month!$A63),SUMIFS(Raw!$H:$H,Raw!$A:$A,$B$4,Raw!$G:$G,Month!R$5,Raw!$E:$E,Month!$A63))))</f>
        <v>0</v>
      </c>
      <c r="S63" s="58">
        <f>IF($B63="","",IF($C63="Region",SUMIFS(Raw!$H:$H,Raw!$A:$A,$B$4,Raw!$G:$G,Month!S$5,Raw!#REF!,Month!$A63),IF($C63="Provider",SUMIFS(Raw!$H:$H,Raw!$A:$A,$B$4,Raw!$G:$G,Month!S$5,Raw!$C:$C,Month!$A63),SUMIFS(Raw!$H:$H,Raw!$A:$A,$B$4,Raw!$G:$G,Month!S$5,Raw!$E:$E,Month!$A63))))</f>
        <v>0</v>
      </c>
      <c r="T63" s="58">
        <f>IF($B63="","",IF($C63="Region",SUMIFS(Raw!$H:$H,Raw!$A:$A,$B$4,Raw!$G:$G,Month!T$5,Raw!#REF!,Month!$A63),IF($C63="Provider",SUMIFS(Raw!$H:$H,Raw!$A:$A,$B$4,Raw!$G:$G,Month!T$5,Raw!$C:$C,Month!$A63),SUMIFS(Raw!$H:$H,Raw!$A:$A,$B$4,Raw!$G:$G,Month!T$5,Raw!$E:$E,Month!$A63))))</f>
        <v>0</v>
      </c>
      <c r="U63" s="58">
        <f>IF($B63="","",IF($C63="Region",SUMIFS(Raw!$H:$H,Raw!$A:$A,$B$4,Raw!$G:$G,Month!U$5,Raw!#REF!,Month!$A63),IF($C63="Provider",SUMIFS(Raw!$H:$H,Raw!$A:$A,$B$4,Raw!$G:$G,Month!U$5,Raw!$C:$C,Month!$A63),SUMIFS(Raw!$H:$H,Raw!$A:$A,$B$4,Raw!$G:$G,Month!U$5,Raw!$E:$E,Month!$A63))))</f>
        <v>63703</v>
      </c>
      <c r="V63" s="58">
        <f>IF($B63="","",IF($C63="Region",SUMIFS(Raw!$H:$H,Raw!$A:$A,$B$4,Raw!$G:$G,Month!V$5,Raw!#REF!,Month!$A63),IF($C63="Provider",SUMIFS(Raw!$H:$H,Raw!$A:$A,$B$4,Raw!$G:$G,Month!V$5,Raw!$C:$C,Month!$A63),SUMIFS(Raw!$H:$H,Raw!$A:$A,$B$4,Raw!$G:$G,Month!V$5,Raw!$E:$E,Month!$A63))))</f>
        <v>863</v>
      </c>
      <c r="W63" s="58">
        <f>IF($B63="","",IF($C63="Region",SUMIFS(Raw!$H:$H,Raw!$A:$A,$B$4,Raw!$G:$G,Month!W$5,Raw!#REF!,Month!$A63),IF($C63="Provider",SUMIFS(Raw!$H:$H,Raw!$A:$A,$B$4,Raw!$G:$G,Month!W$5,Raw!$C:$C,Month!$A63),SUMIFS(Raw!$H:$H,Raw!$A:$A,$B$4,Raw!$G:$G,Month!W$5,Raw!$E:$E,Month!$A63))))</f>
        <v>31510</v>
      </c>
      <c r="X63" s="58">
        <f>IF($B63="","",IF($C63="Region",SUMIFS(Raw!$H:$H,Raw!$A:$A,$B$4,Raw!$G:$G,Month!X$5,Raw!#REF!,Month!$A63),IF($C63="Provider",SUMIFS(Raw!$H:$H,Raw!$A:$A,$B$4,Raw!$G:$G,Month!X$5,Raw!$C:$C,Month!$A63),SUMIFS(Raw!$H:$H,Raw!$A:$A,$B$4,Raw!$G:$G,Month!X$5,Raw!$E:$E,Month!$A63))))</f>
        <v>29014</v>
      </c>
      <c r="Y63" s="58">
        <f>IF($B63="","",IF($C63="Region",SUMIFS(Raw!$H:$H,Raw!$A:$A,$B$4,Raw!$G:$G,Month!Y$5,Raw!#REF!,Month!$A63),IF($C63="Provider",SUMIFS(Raw!$H:$H,Raw!$A:$A,$B$4,Raw!$G:$G,Month!Y$5,Raw!$C:$C,Month!$A63),SUMIFS(Raw!$H:$H,Raw!$A:$A,$B$4,Raw!$G:$G,Month!Y$5,Raw!$E:$E,Month!$A63))))</f>
        <v>0</v>
      </c>
      <c r="Z63" s="58">
        <f>IF($B63="","",IF($C63="Region",SUMIFS(Raw!$H:$H,Raw!$A:$A,$B$4,Raw!$G:$G,Month!Z$5,Raw!#REF!,Month!$A63),IF($C63="Provider",SUMIFS(Raw!$H:$H,Raw!$A:$A,$B$4,Raw!$G:$G,Month!Z$5,Raw!$C:$C,Month!$A63),SUMIFS(Raw!$H:$H,Raw!$A:$A,$B$4,Raw!$G:$G,Month!Z$5,Raw!$E:$E,Month!$A63))))</f>
        <v>2316</v>
      </c>
      <c r="AA63" s="58">
        <f>IF($B63="","",IF($C63="Region",SUMIFS(Raw!$H:$H,Raw!$A:$A,$B$4,Raw!$G:$G,Month!AA$5,Raw!#REF!,Month!$A63),IF($C63="Provider",SUMIFS(Raw!$H:$H,Raw!$A:$A,$B$4,Raw!$G:$G,Month!AA$5,Raw!$C:$C,Month!$A63),SUMIFS(Raw!$H:$H,Raw!$A:$A,$B$4,Raw!$G:$G,Month!AA$5,Raw!$E:$E,Month!$A63))))</f>
        <v>30625</v>
      </c>
      <c r="AB63" s="58">
        <f>IF($B63="","",IF($C63="Region",SUMIFS(Raw!$H:$H,Raw!$A:$A,$B$4,Raw!$G:$G,Month!AB$5,Raw!#REF!,Month!$A63),IF($C63="Provider",SUMIFS(Raw!$H:$H,Raw!$A:$A,$B$4,Raw!$G:$G,Month!AB$5,Raw!$C:$C,Month!$A63),SUMIFS(Raw!$H:$H,Raw!$A:$A,$B$4,Raw!$G:$G,Month!AB$5,Raw!$E:$E,Month!$A63))))</f>
        <v>11475</v>
      </c>
      <c r="AC63" s="58">
        <f>IF($B63="","",IF($C63="Region",SUMIFS(Raw!$H:$H,Raw!$A:$A,$B$4,Raw!$G:$G,Month!AC$5,Raw!#REF!,Month!$A63),IF($C63="Provider",SUMIFS(Raw!$H:$H,Raw!$A:$A,$B$4,Raw!$G:$G,Month!AC$5,Raw!$C:$C,Month!$A63),SUMIFS(Raw!$H:$H,Raw!$A:$A,$B$4,Raw!$G:$G,Month!AC$5,Raw!$E:$E,Month!$A63))))</f>
        <v>0</v>
      </c>
      <c r="AD63" s="58">
        <f>IF($B63="","",IF($C63="Region",SUMIFS(Raw!$H:$H,Raw!$A:$A,$B$4,Raw!$G:$G,Month!AD$5,Raw!#REF!,Month!$A63),IF($C63="Provider",SUMIFS(Raw!$H:$H,Raw!$A:$A,$B$4,Raw!$G:$G,Month!AD$5,Raw!$C:$C,Month!$A63),SUMIFS(Raw!$H:$H,Raw!$A:$A,$B$4,Raw!$G:$G,Month!AD$5,Raw!$E:$E,Month!$A63))))</f>
        <v>1131</v>
      </c>
      <c r="AE63" s="58">
        <f>IF($B63="","",IF($C63="Region",SUMIFS(Raw!$H:$H,Raw!$A:$A,$B$4,Raw!$G:$G,Month!AE$5,Raw!#REF!,Month!$A63),IF($C63="Provider",SUMIFS(Raw!$H:$H,Raw!$A:$A,$B$4,Raw!$G:$G,Month!AE$5,Raw!$C:$C,Month!$A63),SUMIFS(Raw!$H:$H,Raw!$A:$A,$B$4,Raw!$G:$G,Month!AE$5,Raw!$E:$E,Month!$A63))))</f>
        <v>6258</v>
      </c>
      <c r="AF63" s="58">
        <f>IF($B63="","",IF($C63="Region",SUMIFS(Raw!$H:$H,Raw!$A:$A,$B$4,Raw!$G:$G,Month!AF$5,Raw!#REF!,Month!$A63),IF($C63="Provider",SUMIFS(Raw!$H:$H,Raw!$A:$A,$B$4,Raw!$G:$G,Month!AF$5,Raw!$C:$C,Month!$A63),SUMIFS(Raw!$H:$H,Raw!$A:$A,$B$4,Raw!$G:$G,Month!AF$5,Raw!$E:$E,Month!$A63))))</f>
        <v>174</v>
      </c>
      <c r="AG63" s="58">
        <f>IF($B63="","",IF($C63="Region",SUMIFS(Raw!$H:$H,Raw!$A:$A,$B$4,Raw!$G:$G,Month!AG$5,Raw!#REF!,Month!$A63),IF($C63="Provider",SUMIFS(Raw!$H:$H,Raw!$A:$A,$B$4,Raw!$G:$G,Month!AG$5,Raw!$C:$C,Month!$A63),SUMIFS(Raw!$H:$H,Raw!$A:$A,$B$4,Raw!$G:$G,Month!AG$5,Raw!$E:$E,Month!$A63))))</f>
        <v>0</v>
      </c>
      <c r="AH63" s="58">
        <f>IF($B63="","",IF($C63="Region",SUMIFS(Raw!$H:$H,Raw!$A:$A,$B$4,Raw!$G:$G,Month!AH$5,Raw!#REF!,Month!$A63),IF($C63="Provider",SUMIFS(Raw!$H:$H,Raw!$A:$A,$B$4,Raw!$G:$G,Month!AH$5,Raw!$C:$C,Month!$A63),SUMIFS(Raw!$H:$H,Raw!$A:$A,$B$4,Raw!$G:$G,Month!AH$5,Raw!$E:$E,Month!$A63))))</f>
        <v>1273</v>
      </c>
      <c r="AI63" s="58">
        <f>IF($B63="","",IF($C63="Region",SUMIFS(Raw!$H:$H,Raw!$A:$A,$B$4,Raw!$G:$G,Month!AI$5,Raw!#REF!,Month!$A63),IF($C63="Provider",SUMIFS(Raw!$H:$H,Raw!$A:$A,$B$4,Raw!$G:$G,Month!AI$5,Raw!$C:$C,Month!$A63),SUMIFS(Raw!$H:$H,Raw!$A:$A,$B$4,Raw!$G:$G,Month!AI$5,Raw!$E:$E,Month!$A63))))</f>
        <v>10314</v>
      </c>
      <c r="AJ63" s="58">
        <f>IF($B63="","",IF($C63="Region",SUMIFS(Raw!$H:$H,Raw!$A:$A,$B$4,Raw!$G:$G,Month!AJ$5,Raw!#REF!,Month!$A63),IF($C63="Provider",SUMIFS(Raw!$H:$H,Raw!$A:$A,$B$4,Raw!$G:$G,Month!AJ$5,Raw!$C:$C,Month!$A63),SUMIFS(Raw!$H:$H,Raw!$A:$A,$B$4,Raw!$G:$G,Month!AJ$5,Raw!$E:$E,Month!$A63))))</f>
        <v>752</v>
      </c>
      <c r="AK63" s="58">
        <f>IF($B63="","",IF($C63="Region",SUMIFS(Raw!$H:$H,Raw!$A:$A,$B$4,Raw!$G:$G,Month!AK$5,Raw!#REF!,Month!$A63),IF($C63="Provider",SUMIFS(Raw!$H:$H,Raw!$A:$A,$B$4,Raw!$G:$G,Month!AK$5,Raw!$C:$C,Month!$A63),SUMIFS(Raw!$H:$H,Raw!$A:$A,$B$4,Raw!$G:$G,Month!AK$5,Raw!$E:$E,Month!$A63))))</f>
        <v>0</v>
      </c>
      <c r="AL63" s="58">
        <f>IF($B63="","",IF($C63="Region",SUMIFS(Raw!$H:$H,Raw!$A:$A,$B$4,Raw!$G:$G,Month!AL$5,Raw!#REF!,Month!$A63),IF($C63="Provider",SUMIFS(Raw!$H:$H,Raw!$A:$A,$B$4,Raw!$G:$G,Month!AL$5,Raw!$C:$C,Month!$A63),SUMIFS(Raw!$H:$H,Raw!$A:$A,$B$4,Raw!$G:$G,Month!AL$5,Raw!$E:$E,Month!$A63))))</f>
        <v>0</v>
      </c>
      <c r="AM63" s="58">
        <f>IF($B63="","",IF($C63="Region",SUMIFS(Raw!$H:$H,Raw!$A:$A,$B$4,Raw!$G:$G,Month!AM$5,Raw!#REF!,Month!$A63),IF($C63="Provider",SUMIFS(Raw!$H:$H,Raw!$A:$A,$B$4,Raw!$G:$G,Month!AM$5,Raw!$C:$C,Month!$A63),SUMIFS(Raw!$H:$H,Raw!$A:$A,$B$4,Raw!$G:$G,Month!AM$5,Raw!$E:$E,Month!$A63))))</f>
        <v>15156</v>
      </c>
      <c r="AN63" s="58">
        <f>IF($B63="","",IF($C63="Region",SUMIFS(Raw!$H:$H,Raw!$A:$A,$B$4,Raw!$G:$G,Month!AN$5,Raw!#REF!,Month!$A63),IF($C63="Provider",SUMIFS(Raw!$H:$H,Raw!$A:$A,$B$4,Raw!$G:$G,Month!AN$5,Raw!$C:$C,Month!$A63),SUMIFS(Raw!$H:$H,Raw!$A:$A,$B$4,Raw!$G:$G,Month!AN$5,Raw!$E:$E,Month!$A63))))</f>
        <v>5073</v>
      </c>
      <c r="AO63" s="58">
        <f>IF($B63="","",IF($C63="Region",SUMIFS(Raw!$H:$H,Raw!$A:$A,$B$4,Raw!$G:$G,Month!AO$5,Raw!#REF!,Month!$A63),IF($C63="Provider",SUMIFS(Raw!$H:$H,Raw!$A:$A,$B$4,Raw!$G:$G,Month!AO$5,Raw!$C:$C,Month!$A63),SUMIFS(Raw!$H:$H,Raw!$A:$A,$B$4,Raw!$G:$G,Month!AO$5,Raw!$E:$E,Month!$A63))))</f>
        <v>2099</v>
      </c>
      <c r="AP63" s="58">
        <f>IF($B63="","",IF($C63="Region",SUMIFS(Raw!$H:$H,Raw!$A:$A,$B$4,Raw!$G:$G,Month!AP$5,Raw!#REF!,Month!$A63),IF($C63="Provider",SUMIFS(Raw!$H:$H,Raw!$A:$A,$B$4,Raw!$G:$G,Month!AP$5,Raw!$C:$C,Month!$A63),SUMIFS(Raw!$H:$H,Raw!$A:$A,$B$4,Raw!$G:$G,Month!AP$5,Raw!$E:$E,Month!$A63))))</f>
        <v>1290</v>
      </c>
      <c r="AQ63" s="58">
        <f>IF($B63="","",IF($C63="Region",SUMIFS(Raw!$H:$H,Raw!$A:$A,$B$4,Raw!$G:$G,Month!AQ$5,Raw!#REF!,Month!$A63),IF($C63="Provider",SUMIFS(Raw!$H:$H,Raw!$A:$A,$B$4,Raw!$G:$G,Month!AQ$5,Raw!$C:$C,Month!$A63),SUMIFS(Raw!$H:$H,Raw!$A:$A,$B$4,Raw!$G:$G,Month!AQ$5,Raw!$E:$E,Month!$A63))))</f>
        <v>2111</v>
      </c>
      <c r="AR63" s="58">
        <f>IF($B63="","",IF($C63="Region",SUMIFS(Raw!$H:$H,Raw!$A:$A,$B$4,Raw!$G:$G,Month!AR$5,Raw!#REF!,Month!$A63),IF($C63="Provider",SUMIFS(Raw!$H:$H,Raw!$A:$A,$B$4,Raw!$G:$G,Month!AR$5,Raw!$C:$C,Month!$A63),SUMIFS(Raw!$H:$H,Raw!$A:$A,$B$4,Raw!$G:$G,Month!AR$5,Raw!$E:$E,Month!$A63))))</f>
        <v>1348</v>
      </c>
      <c r="AS63" s="58">
        <f>IF($B63="","",IF($C63="Region",SUMIFS(Raw!$H:$H,Raw!$A:$A,$B$4,Raw!$G:$G,Month!AS$5,Raw!#REF!,Month!$A63),IF($C63="Provider",SUMIFS(Raw!$H:$H,Raw!$A:$A,$B$4,Raw!$G:$G,Month!AS$5,Raw!$C:$C,Month!$A63),SUMIFS(Raw!$H:$H,Raw!$A:$A,$B$4,Raw!$G:$G,Month!AS$5,Raw!$E:$E,Month!$A63))))</f>
        <v>867</v>
      </c>
      <c r="AT63" s="58">
        <f>IF($B63="","",IF($C63="Region",SUMIFS(Raw!$H:$H,Raw!$A:$A,$B$4,Raw!$G:$G,Month!AT$5,Raw!#REF!,Month!$A63),IF($C63="Provider",SUMIFS(Raw!$H:$H,Raw!$A:$A,$B$4,Raw!$G:$G,Month!AT$5,Raw!$C:$C,Month!$A63),SUMIFS(Raw!$H:$H,Raw!$A:$A,$B$4,Raw!$G:$G,Month!AT$5,Raw!$E:$E,Month!$A63))))</f>
        <v>61743</v>
      </c>
      <c r="AU63" s="58">
        <f>IF($B63="","",IF($C63="Region",SUMIFS(Raw!$H:$H,Raw!$A:$A,$B$4,Raw!$G:$G,Month!AU$5,Raw!#REF!,Month!$A63),IF($C63="Provider",SUMIFS(Raw!$H:$H,Raw!$A:$A,$B$4,Raw!$G:$G,Month!AU$5,Raw!$C:$C,Month!$A63),SUMIFS(Raw!$H:$H,Raw!$A:$A,$B$4,Raw!$G:$G,Month!AU$5,Raw!$E:$E,Month!$A63))))</f>
        <v>8035</v>
      </c>
      <c r="AV63" s="58">
        <f>IF($B63="","",IF($C63="Region",SUMIFS(Raw!$H:$H,Raw!$A:$A,$B$4,Raw!$G:$G,Month!AV$5,Raw!#REF!,Month!$A63),IF($C63="Provider",SUMIFS(Raw!$H:$H,Raw!$A:$A,$B$4,Raw!$G:$G,Month!AV$5,Raw!$C:$C,Month!$A63),SUMIFS(Raw!$H:$H,Raw!$A:$A,$B$4,Raw!$G:$G,Month!AV$5,Raw!$E:$E,Month!$A63))))</f>
        <v>6171</v>
      </c>
      <c r="AW63" s="58">
        <f>IF($B63="","",IF($C63="Region",SUMIFS(Raw!$H:$H,Raw!$A:$A,$B$4,Raw!$G:$G,Month!AW$5,Raw!#REF!,Month!$A63),IF($C63="Provider",SUMIFS(Raw!$H:$H,Raw!$A:$A,$B$4,Raw!$G:$G,Month!AW$5,Raw!$C:$C,Month!$A63),SUMIFS(Raw!$H:$H,Raw!$A:$A,$B$4,Raw!$G:$G,Month!AW$5,Raw!$E:$E,Month!$A63))))</f>
        <v>3262</v>
      </c>
      <c r="AX63" s="58">
        <f>IF($B63="","",IF($C63="Region",SUMIFS(Raw!$H:$H,Raw!$A:$A,$B$4,Raw!$G:$G,Month!AX$5,Raw!#REF!,Month!$A63),IF($C63="Provider",SUMIFS(Raw!$H:$H,Raw!$A:$A,$B$4,Raw!$G:$G,Month!AX$5,Raw!$C:$C,Month!$A63),SUMIFS(Raw!$H:$H,Raw!$A:$A,$B$4,Raw!$G:$G,Month!AX$5,Raw!$E:$E,Month!$A63))))</f>
        <v>4</v>
      </c>
      <c r="AY63" s="58">
        <f>IF($B63="","",IF($C63="Region",SUMIFS(Raw!$H:$H,Raw!$A:$A,$B$4,Raw!$G:$G,Month!AY$5,Raw!#REF!,Month!$A63),IF($C63="Provider",SUMIFS(Raw!$H:$H,Raw!$A:$A,$B$4,Raw!$G:$G,Month!AY$5,Raw!$C:$C,Month!$A63),SUMIFS(Raw!$H:$H,Raw!$A:$A,$B$4,Raw!$G:$G,Month!AY$5,Raw!$E:$E,Month!$A63))))</f>
        <v>15032</v>
      </c>
      <c r="AZ63" s="58">
        <f>IF($B63="","",IF($C63="Region",SUMIFS(Raw!$H:$H,Raw!$A:$A,$B$4,Raw!$G:$G,Month!AZ$5,Raw!#REF!,Month!$A63),IF($C63="Provider",SUMIFS(Raw!$H:$H,Raw!$A:$A,$B$4,Raw!$G:$G,Month!AZ$5,Raw!$C:$C,Month!$A63),SUMIFS(Raw!$H:$H,Raw!$A:$A,$B$4,Raw!$G:$G,Month!AZ$5,Raw!$E:$E,Month!$A63))))</f>
        <v>19</v>
      </c>
      <c r="BA63" s="58">
        <f>IF($B63="","",IF($C63="Region",SUMIFS(Raw!$H:$H,Raw!$A:$A,$B$4,Raw!$G:$G,Month!BA$5,Raw!#REF!,Month!$A63),IF($C63="Provider",SUMIFS(Raw!$H:$H,Raw!$A:$A,$B$4,Raw!$G:$G,Month!BA$5,Raw!$C:$C,Month!$A63),SUMIFS(Raw!$H:$H,Raw!$A:$A,$B$4,Raw!$G:$G,Month!BA$5,Raw!$E:$E,Month!$A63))))</f>
        <v>6659</v>
      </c>
      <c r="BB63" s="58">
        <f>IF($B63="","",IF($C63="Region",SUMIFS(Raw!$H:$H,Raw!$A:$A,$B$4,Raw!$G:$G,Month!BB$5,Raw!#REF!,Month!$A63),IF($C63="Provider",SUMIFS(Raw!$H:$H,Raw!$A:$A,$B$4,Raw!$G:$G,Month!BB$5,Raw!$C:$C,Month!$A63),SUMIFS(Raw!$H:$H,Raw!$A:$A,$B$4,Raw!$G:$G,Month!BB$5,Raw!$E:$E,Month!$A63))))</f>
        <v>204</v>
      </c>
      <c r="BC63" s="58">
        <f>IF($B63="","",IF($C63="Region",SUMIFS(Raw!$H:$H,Raw!$A:$A,$B$4,Raw!$G:$G,Month!BC$5,Raw!#REF!,Month!$A63),IF($C63="Provider",SUMIFS(Raw!$H:$H,Raw!$A:$A,$B$4,Raw!$G:$G,Month!BC$5,Raw!$C:$C,Month!$A63),SUMIFS(Raw!$H:$H,Raw!$A:$A,$B$4,Raw!$G:$G,Month!BC$5,Raw!$E:$E,Month!$A63))))</f>
        <v>5182</v>
      </c>
      <c r="BD63" s="58">
        <f>IF($B63="","",IF($C63="Region",SUMIFS(Raw!$H:$H,Raw!$A:$A,$B$4,Raw!$G:$G,Month!BD$5,Raw!#REF!,Month!$A63),IF($C63="Provider",SUMIFS(Raw!$H:$H,Raw!$A:$A,$B$4,Raw!$G:$G,Month!BD$5,Raw!$C:$C,Month!$A63),SUMIFS(Raw!$H:$H,Raw!$A:$A,$B$4,Raw!$G:$G,Month!BD$5,Raw!$E:$E,Month!$A63))))</f>
        <v>188</v>
      </c>
      <c r="BE63" s="58">
        <f>IF($B63="","",IF($C63="Region",SUMIFS(Raw!$H:$H,Raw!$A:$A,$B$4,Raw!$G:$G,Month!BE$5,Raw!#REF!,Month!$A63),IF($C63="Provider",SUMIFS(Raw!$H:$H,Raw!$A:$A,$B$4,Raw!$G:$G,Month!BE$5,Raw!$C:$C,Month!$A63),SUMIFS(Raw!$H:$H,Raw!$A:$A,$B$4,Raw!$G:$G,Month!BE$5,Raw!$E:$E,Month!$A63))))</f>
        <v>982</v>
      </c>
      <c r="BF63" s="58">
        <f>IF($B63="","",IF($C63="Region",SUMIFS(Raw!$H:$H,Raw!$A:$A,$B$4,Raw!$G:$G,Month!BF$5,Raw!#REF!,Month!$A63),IF($C63="Provider",SUMIFS(Raw!$H:$H,Raw!$A:$A,$B$4,Raw!$G:$G,Month!BF$5,Raw!$C:$C,Month!$A63),SUMIFS(Raw!$H:$H,Raw!$A:$A,$B$4,Raw!$G:$G,Month!BF$5,Raw!$E:$E,Month!$A63))))</f>
        <v>428</v>
      </c>
      <c r="BG63" s="58">
        <f>IF($B63="","",IF($C63="Region",SUMIFS(Raw!$H:$H,Raw!$A:$A,$B$4,Raw!$G:$G,Month!BG$5,Raw!#REF!,Month!$A63),IF($C63="Provider",SUMIFS(Raw!$H:$H,Raw!$A:$A,$B$4,Raw!$G:$G,Month!BG$5,Raw!$C:$C,Month!$A63),SUMIFS(Raw!$H:$H,Raw!$A:$A,$B$4,Raw!$G:$G,Month!BG$5,Raw!$E:$E,Month!$A63))))</f>
        <v>9263</v>
      </c>
      <c r="BH63" s="58">
        <f>IF($B63="","",IF($C63="Region",SUMIFS(Raw!$H:$H,Raw!$A:$A,$B$4,Raw!$G:$G,Month!BH$5,Raw!#REF!,Month!$A63),IF($C63="Provider",SUMIFS(Raw!$H:$H,Raw!$A:$A,$B$4,Raw!$G:$G,Month!BH$5,Raw!$C:$C,Month!$A63),SUMIFS(Raw!$H:$H,Raw!$A:$A,$B$4,Raw!$G:$G,Month!BH$5,Raw!$E:$E,Month!$A63))))</f>
        <v>8276</v>
      </c>
      <c r="BI63" s="58">
        <f>IF($B63="","",IF($C63="Region",SUMIFS(Raw!$H:$H,Raw!$A:$A,$B$4,Raw!$G:$G,Month!BI$5,Raw!#REF!,Month!$A63),IF($C63="Provider",SUMIFS(Raw!$H:$H,Raw!$A:$A,$B$4,Raw!$G:$G,Month!BI$5,Raw!$C:$C,Month!$A63),SUMIFS(Raw!$H:$H,Raw!$A:$A,$B$4,Raw!$G:$G,Month!BI$5,Raw!$E:$E,Month!$A63))))</f>
        <v>9576</v>
      </c>
      <c r="BJ63" s="58">
        <f>IF($B63="","",IF($C63="Region",SUMIFS(Raw!$H:$H,Raw!$A:$A,$B$4,Raw!$G:$G,Month!BJ$5,Raw!#REF!,Month!$A63),IF($C63="Provider",SUMIFS(Raw!$H:$H,Raw!$A:$A,$B$4,Raw!$G:$G,Month!BJ$5,Raw!$C:$C,Month!$A63),SUMIFS(Raw!$H:$H,Raw!$A:$A,$B$4,Raw!$G:$G,Month!BJ$5,Raw!$E:$E,Month!$A63))))</f>
        <v>6275</v>
      </c>
      <c r="BK63" s="58">
        <f>IF($B63="","",IF($C63="Region",SUMIFS(Raw!$H:$H,Raw!$A:$A,$B$4,Raw!$G:$G,Month!BK$5,Raw!#REF!,Month!$A63),IF($C63="Provider",SUMIFS(Raw!$H:$H,Raw!$A:$A,$B$4,Raw!$G:$G,Month!BK$5,Raw!$C:$C,Month!$A63),SUMIFS(Raw!$H:$H,Raw!$A:$A,$B$4,Raw!$G:$G,Month!BK$5,Raw!$E:$E,Month!$A63))))</f>
        <v>5207</v>
      </c>
      <c r="BL63" s="58">
        <f>IF($B63="","",IF($C63="Region",SUMIFS(Raw!$H:$H,Raw!$A:$A,$B$4,Raw!$G:$G,Month!BL$5,Raw!#REF!,Month!$A63),IF($C63="Provider",SUMIFS(Raw!$H:$H,Raw!$A:$A,$B$4,Raw!$G:$G,Month!BL$5,Raw!$C:$C,Month!$A63),SUMIFS(Raw!$H:$H,Raw!$A:$A,$B$4,Raw!$G:$G,Month!BL$5,Raw!$E:$E,Month!$A63))))</f>
        <v>2413</v>
      </c>
      <c r="BM63" s="58">
        <f>IF($B63="","",IF($C63="Region",SUMIFS(Raw!$H:$H,Raw!$A:$A,$B$4,Raw!$G:$G,Month!BM$5,Raw!#REF!,Month!$A63),IF($C63="Provider",SUMIFS(Raw!$H:$H,Raw!$A:$A,$B$4,Raw!$G:$G,Month!BM$5,Raw!$C:$C,Month!$A63),SUMIFS(Raw!$H:$H,Raw!$A:$A,$B$4,Raw!$G:$G,Month!BM$5,Raw!$E:$E,Month!$A63))))</f>
        <v>2415</v>
      </c>
      <c r="BN63" s="58">
        <f>IF($B63="","",IF($C63="Region",SUMIFS(Raw!$H:$H,Raw!$A:$A,$B$4,Raw!$G:$G,Month!BN$5,Raw!#REF!,Month!$A63),IF($C63="Provider",SUMIFS(Raw!$H:$H,Raw!$A:$A,$B$4,Raw!$G:$G,Month!BN$5,Raw!$C:$C,Month!$A63),SUMIFS(Raw!$H:$H,Raw!$A:$A,$B$4,Raw!$G:$G,Month!BN$5,Raw!$E:$E,Month!$A63))))</f>
        <v>312</v>
      </c>
      <c r="BO63" s="58">
        <f>IF($B63="","",IF($C63="Region",SUMIFS(Raw!$H:$H,Raw!$A:$A,$B$4,Raw!$G:$G,Month!BO$5,Raw!#REF!,Month!$A63),IF($C63="Provider",SUMIFS(Raw!$H:$H,Raw!$A:$A,$B$4,Raw!$G:$G,Month!BO$5,Raw!$C:$C,Month!$A63),SUMIFS(Raw!$H:$H,Raw!$A:$A,$B$4,Raw!$G:$G,Month!BO$5,Raw!$E:$E,Month!$A63))))</f>
        <v>2635</v>
      </c>
      <c r="BP63" s="58">
        <f>IF($B63="","",IF($C63="Region",SUMIFS(Raw!$H:$H,Raw!$A:$A,$B$4,Raw!$G:$G,Month!BP$5,Raw!#REF!,Month!$A63),IF($C63="Provider",SUMIFS(Raw!$H:$H,Raw!$A:$A,$B$4,Raw!$G:$G,Month!BP$5,Raw!$C:$C,Month!$A63),SUMIFS(Raw!$H:$H,Raw!$A:$A,$B$4,Raw!$G:$G,Month!BP$5,Raw!$E:$E,Month!$A63))))</f>
        <v>6492117</v>
      </c>
      <c r="BQ63" s="58">
        <f>IF($B63="","",IF($C63="Region",SUMIFS(Raw!$H:$H,Raw!$A:$A,$B$4,Raw!$G:$G,Month!BQ$5,Raw!#REF!,Month!$A63),IF($C63="Provider",SUMIFS(Raw!$H:$H,Raw!$A:$A,$B$4,Raw!$G:$G,Month!BQ$5,Raw!$C:$C,Month!$A63),SUMIFS(Raw!$H:$H,Raw!$A:$A,$B$4,Raw!$G:$G,Month!BQ$5,Raw!$E:$E,Month!$A63))))</f>
        <v>7702</v>
      </c>
      <c r="BR63" s="58">
        <f>IF($B63="","",IF($C63="Region",SUMIFS(Raw!$H:$H,Raw!$A:$A,$B$4,Raw!$G:$G,Month!BR$5,Raw!#REF!,Month!$A63),IF($C63="Provider",SUMIFS(Raw!$H:$H,Raw!$A:$A,$B$4,Raw!$G:$G,Month!BR$5,Raw!$C:$C,Month!$A63),SUMIFS(Raw!$H:$H,Raw!$A:$A,$B$4,Raw!$G:$G,Month!BR$5,Raw!$E:$E,Month!$A63))))</f>
        <v>5874</v>
      </c>
      <c r="BS63" s="58">
        <f>IF($B63="","",IF($C63="Region",SUMIFS(Raw!$H:$H,Raw!$A:$A,$B$4,Raw!$G:$G,Month!BS$5,Raw!#REF!,Month!$A63),IF($C63="Provider",SUMIFS(Raw!$H:$H,Raw!$A:$A,$B$4,Raw!$G:$G,Month!BS$5,Raw!$C:$C,Month!$A63),SUMIFS(Raw!$H:$H,Raw!$A:$A,$B$4,Raw!$G:$G,Month!BS$5,Raw!$E:$E,Month!$A63))))</f>
        <v>408</v>
      </c>
      <c r="BT63" s="58">
        <f>IF($B63="","",IF($C63="Region",SUMIFS(Raw!$H:$H,Raw!$A:$A,$B$4,Raw!$G:$G,Month!BT$5,Raw!#REF!,Month!$A63),IF($C63="Provider",SUMIFS(Raw!$H:$H,Raw!$A:$A,$B$4,Raw!$G:$G,Month!BT$5,Raw!$C:$C,Month!$A63),SUMIFS(Raw!$H:$H,Raw!$A:$A,$B$4,Raw!$G:$G,Month!BT$5,Raw!$E:$E,Month!$A63))))</f>
        <v>3381</v>
      </c>
      <c r="BU63" s="58">
        <f>IF($B63="","",IF($C63="Region",SUMIFS(Raw!$H:$H,Raw!$A:$A,$B$4,Raw!$G:$G,Month!BU$5,Raw!#REF!,Month!$A63),IF($C63="Provider",SUMIFS(Raw!$H:$H,Raw!$A:$A,$B$4,Raw!$G:$G,Month!BU$5,Raw!$C:$C,Month!$A63),SUMIFS(Raw!$H:$H,Raw!$A:$A,$B$4,Raw!$G:$G,Month!BU$5,Raw!$E:$E,Month!$A63))))</f>
        <v>15529576</v>
      </c>
      <c r="BV63" s="58">
        <f>IF($B63="","",IF($C63="Region",SUMIFS(Raw!$H:$H,Raw!$A:$A,$B$4,Raw!$G:$G,Month!BV$5,Raw!#REF!,Month!$A63),IF($C63="Provider",SUMIFS(Raw!$H:$H,Raw!$A:$A,$B$4,Raw!$G:$G,Month!BV$5,Raw!$C:$C,Month!$A63),SUMIFS(Raw!$H:$H,Raw!$A:$A,$B$4,Raw!$G:$G,Month!BV$5,Raw!$E:$E,Month!$A63))))</f>
        <v>585</v>
      </c>
      <c r="BW63" s="58">
        <f>IF($B63="","",IF($C63="Region",SUMIFS(Raw!$H:$H,Raw!$A:$A,$B$4,Raw!$G:$G,Month!BW$5,Raw!#REF!,Month!$A63),IF($C63="Provider",SUMIFS(Raw!$H:$H,Raw!$A:$A,$B$4,Raw!$G:$G,Month!BW$5,Raw!$C:$C,Month!$A63),SUMIFS(Raw!$H:$H,Raw!$A:$A,$B$4,Raw!$G:$G,Month!BW$5,Raw!$E:$E,Month!$A63))))</f>
        <v>0</v>
      </c>
      <c r="BX63" s="58">
        <f>IF($B63="","",IF($C63="Region",SUMIFS(Raw!$H:$H,Raw!$A:$A,$B$4,Raw!$G:$G,Month!BX$5,Raw!#REF!,Month!$A63),IF($C63="Provider",SUMIFS(Raw!$H:$H,Raw!$A:$A,$B$4,Raw!$G:$G,Month!BX$5,Raw!$C:$C,Month!$A63),SUMIFS(Raw!$H:$H,Raw!$A:$A,$B$4,Raw!$G:$G,Month!BX$5,Raw!$E:$E,Month!$A63))))</f>
        <v>0</v>
      </c>
      <c r="BY63" s="58">
        <f>IF($B63="","",IF($C63="Region",SUMIFS(Raw!$H:$H,Raw!$A:$A,$B$4,Raw!$G:$G,Month!BY$5,Raw!#REF!,Month!$A63),IF($C63="Provider",SUMIFS(Raw!$H:$H,Raw!$A:$A,$B$4,Raw!$G:$G,Month!BY$5,Raw!$C:$C,Month!$A63),SUMIFS(Raw!$H:$H,Raw!$A:$A,$B$4,Raw!$G:$G,Month!BY$5,Raw!$E:$E,Month!$A63))))</f>
        <v>0</v>
      </c>
      <c r="BZ63" s="58">
        <f>IF($B63="","",IF($C63="Region",SUMIFS(Raw!$H:$H,Raw!$A:$A,$B$4,Raw!$G:$G,Month!BZ$5,Raw!#REF!,Month!$A63),IF($C63="Provider",SUMIFS(Raw!$H:$H,Raw!$A:$A,$B$4,Raw!$G:$G,Month!BZ$5,Raw!$C:$C,Month!$A63),SUMIFS(Raw!$H:$H,Raw!$A:$A,$B$4,Raw!$G:$G,Month!BZ$5,Raw!$E:$E,Month!$A63))))</f>
        <v>6141</v>
      </c>
      <c r="CA63" s="58">
        <f>IF($B63="","",IF($C63="Region",SUMIFS(Raw!$H:$H,Raw!$A:$A,$B$4,Raw!$G:$G,Month!CA$5,Raw!#REF!,Month!$A63),IF($C63="Provider",SUMIFS(Raw!$H:$H,Raw!$A:$A,$B$4,Raw!$G:$G,Month!CA$5,Raw!$C:$C,Month!$A63),SUMIFS(Raw!$H:$H,Raw!$A:$A,$B$4,Raw!$G:$G,Month!CA$5,Raw!$E:$E,Month!$A63))))</f>
        <v>6977</v>
      </c>
      <c r="CB63" s="58">
        <f>IF($B63="","",IF($C63="Region",SUMIFS(Raw!$H:$H,Raw!$A:$A,$B$4,Raw!$G:$G,Month!CB$5,Raw!#REF!,Month!$A63),IF($C63="Provider",SUMIFS(Raw!$H:$H,Raw!$A:$A,$B$4,Raw!$G:$G,Month!CB$5,Raw!$C:$C,Month!$A63),SUMIFS(Raw!$H:$H,Raw!$A:$A,$B$4,Raw!$G:$G,Month!CB$5,Raw!$E:$E,Month!$A63))))</f>
        <v>1471</v>
      </c>
      <c r="CC63" s="58">
        <f>IF($B63="","",IF($C63="Region",SUMIFS(Raw!$H:$H,Raw!$A:$A,$B$4,Raw!$G:$G,Month!CC$5,Raw!#REF!,Month!$A63),IF($C63="Provider",SUMIFS(Raw!$H:$H,Raw!$A:$A,$B$4,Raw!$G:$G,Month!CC$5,Raw!$C:$C,Month!$A63),SUMIFS(Raw!$H:$H,Raw!$A:$A,$B$4,Raw!$G:$G,Month!CC$5,Raw!$E:$E,Month!$A63))))</f>
        <v>8693</v>
      </c>
      <c r="CD63" s="58">
        <f>IF($B63="","",IF($C63="Region",SUMIFS(Raw!$H:$H,Raw!$A:$A,$B$4,Raw!$G:$G,Month!CD$5,Raw!#REF!,Month!$A63),IF($C63="Provider",SUMIFS(Raw!$H:$H,Raw!$A:$A,$B$4,Raw!$G:$G,Month!CD$5,Raw!$C:$C,Month!$A63),SUMIFS(Raw!$H:$H,Raw!$A:$A,$B$4,Raw!$G:$G,Month!CD$5,Raw!$E:$E,Month!$A63))))</f>
        <v>93</v>
      </c>
      <c r="CE63" s="58">
        <f>IF($B63="","",IF($C63="Region",SUMIFS(Raw!$H:$H,Raw!$A:$A,$B$4,Raw!$G:$G,Month!CE$5,Raw!#REF!,Month!$A63),IF($C63="Provider",SUMIFS(Raw!$H:$H,Raw!$A:$A,$B$4,Raw!$G:$G,Month!CE$5,Raw!$C:$C,Month!$A63),SUMIFS(Raw!$H:$H,Raw!$A:$A,$B$4,Raw!$G:$G,Month!CE$5,Raw!$E:$E,Month!$A63))))</f>
        <v>1403</v>
      </c>
      <c r="CF63" s="58">
        <f>IF($B63="","",IF($C63="Region",SUMIFS(Raw!$H:$H,Raw!$A:$A,$B$4,Raw!$G:$G,Month!CF$5,Raw!#REF!,Month!$A63),IF($C63="Provider",SUMIFS(Raw!$H:$H,Raw!$A:$A,$B$4,Raw!$G:$G,Month!CF$5,Raw!$C:$C,Month!$A63),SUMIFS(Raw!$H:$H,Raw!$A:$A,$B$4,Raw!$G:$G,Month!CF$5,Raw!$E:$E,Month!$A63))))</f>
        <v>865</v>
      </c>
      <c r="CG63" s="58">
        <f>IF($B63="","",IF($C63="Region",SUMIFS(Raw!$H:$H,Raw!$A:$A,$B$4,Raw!$G:$G,Month!CG$5,Raw!#REF!,Month!$A63),IF($C63="Provider",SUMIFS(Raw!$H:$H,Raw!$A:$A,$B$4,Raw!$G:$G,Month!CG$5,Raw!$C:$C,Month!$A63),SUMIFS(Raw!$H:$H,Raw!$A:$A,$B$4,Raw!$G:$G,Month!CG$5,Raw!$E:$E,Month!$A63))))</f>
        <v>4139</v>
      </c>
      <c r="CH63" s="58">
        <f>IF($B63="","",IF($C63="Region",SUMIFS(Raw!$H:$H,Raw!$A:$A,$B$4,Raw!$G:$G,Month!CH$5,Raw!#REF!,Month!$A63),IF($C63="Provider",SUMIFS(Raw!$H:$H,Raw!$A:$A,$B$4,Raw!$G:$G,Month!CH$5,Raw!$C:$C,Month!$A63),SUMIFS(Raw!$H:$H,Raw!$A:$A,$B$4,Raw!$G:$G,Month!CH$5,Raw!$E:$E,Month!$A63))))</f>
        <v>2609</v>
      </c>
      <c r="CI63" s="58">
        <f>IF($B63="","",IF($C63="Region",SUMIFS(Raw!$H:$H,Raw!$A:$A,$B$4,Raw!$G:$G,Month!CI$5,Raw!#REF!,Month!$A63),IF($C63="Provider",SUMIFS(Raw!$H:$H,Raw!$A:$A,$B$4,Raw!$G:$G,Month!CI$5,Raw!$C:$C,Month!$A63),SUMIFS(Raw!$H:$H,Raw!$A:$A,$B$4,Raw!$G:$G,Month!CI$5,Raw!$E:$E,Month!$A63))))</f>
        <v>0</v>
      </c>
      <c r="CJ63" s="58">
        <f>IF($B63="","",IF($C63="Region",SUMIFS(Raw!$H:$H,Raw!$A:$A,$B$4,Raw!$G:$G,Month!CJ$5,Raw!#REF!,Month!$A63),IF($C63="Provider",SUMIFS(Raw!$H:$H,Raw!$A:$A,$B$4,Raw!$G:$G,Month!CJ$5,Raw!$C:$C,Month!$A63),SUMIFS(Raw!$H:$H,Raw!$A:$A,$B$4,Raw!$G:$G,Month!CJ$5,Raw!$E:$E,Month!$A63))))</f>
        <v>0</v>
      </c>
      <c r="CK63" s="58">
        <f>IF($B63="","",IF($C63="Region",SUMIFS(Raw!$H:$H,Raw!$A:$A,$B$4,Raw!$G:$G,Month!CK$5,Raw!#REF!,Month!$A63),IF($C63="Provider",SUMIFS(Raw!$H:$H,Raw!$A:$A,$B$4,Raw!$G:$G,Month!CK$5,Raw!$C:$C,Month!$A63),SUMIFS(Raw!$H:$H,Raw!$A:$A,$B$4,Raw!$G:$G,Month!CK$5,Raw!$E:$E,Month!$A63))))</f>
        <v>0</v>
      </c>
      <c r="CL63" s="58">
        <f>IF($B63="","",IF($C63="Region",SUMIFS(Raw!$H:$H,Raw!$A:$A,$B$4,Raw!$G:$G,Month!CL$5,Raw!#REF!,Month!$A63),IF($C63="Provider",SUMIFS(Raw!$H:$H,Raw!$A:$A,$B$4,Raw!$G:$G,Month!CL$5,Raw!$C:$C,Month!$A63),SUMIFS(Raw!$H:$H,Raw!$A:$A,$B$4,Raw!$G:$G,Month!CL$5,Raw!$E:$E,Month!$A63))))</f>
        <v>0</v>
      </c>
      <c r="CM63" s="58">
        <f>IF($B63="","",IF($C63="Region",SUMIFS(Raw!$H:$H,Raw!$A:$A,$B$4,Raw!$G:$G,Month!CM$5,Raw!#REF!,Month!$A63),IF($C63="Provider",SUMIFS(Raw!$H:$H,Raw!$A:$A,$B$4,Raw!$G:$G,Month!CM$5,Raw!$C:$C,Month!$A63),SUMIFS(Raw!$H:$H,Raw!$A:$A,$B$4,Raw!$G:$G,Month!CM$5,Raw!$E:$E,Month!$A63))))</f>
        <v>1103</v>
      </c>
      <c r="CN63" s="58">
        <f>IF($B63="","",IF($C63="Region",SUMIFS(Raw!$H:$H,Raw!$A:$A,$B$4,Raw!$G:$G,Month!CN$5,Raw!#REF!,Month!$A63),IF($C63="Provider",SUMIFS(Raw!$H:$H,Raw!$A:$A,$B$4,Raw!$G:$G,Month!CN$5,Raw!$C:$C,Month!$A63),SUMIFS(Raw!$H:$H,Raw!$A:$A,$B$4,Raw!$G:$G,Month!CN$5,Raw!$E:$E,Month!$A63))))</f>
        <v>0</v>
      </c>
      <c r="CO63" s="58">
        <f>IF($B63="","",IF($C63="Region",SUMIFS(Raw!$H:$H,Raw!$A:$A,$B$4,Raw!$G:$G,Month!CO$5,Raw!#REF!,Month!$A63),IF($C63="Provider",SUMIFS(Raw!$H:$H,Raw!$A:$A,$B$4,Raw!$G:$G,Month!CO$5,Raw!$C:$C,Month!$A63),SUMIFS(Raw!$H:$H,Raw!$A:$A,$B$4,Raw!$G:$G,Month!CO$5,Raw!$E:$E,Month!$A63))))</f>
        <v>0</v>
      </c>
      <c r="CP63" s="58">
        <f>IF($B63="","",IF($C63="Region",SUMIFS(Raw!$H:$H,Raw!$A:$A,$B$4,Raw!$G:$G,Month!CP$5,Raw!#REF!,Month!$A63),IF($C63="Provider",SUMIFS(Raw!$H:$H,Raw!$A:$A,$B$4,Raw!$G:$G,Month!CP$5,Raw!$C:$C,Month!$A63),SUMIFS(Raw!$H:$H,Raw!$A:$A,$B$4,Raw!$G:$G,Month!CP$5,Raw!$E:$E,Month!$A63))))</f>
        <v>0</v>
      </c>
      <c r="CQ63" s="58">
        <f>IF($B63="","",IF($C63="Region",SUMIFS(Raw!$H:$H,Raw!$A:$A,$B$4,Raw!$G:$G,Month!CQ$5,Raw!#REF!,Month!$A63),IF($C63="Provider",SUMIFS(Raw!$H:$H,Raw!$A:$A,$B$4,Raw!$G:$G,Month!CQ$5,Raw!$C:$C,Month!$A63),SUMIFS(Raw!$H:$H,Raw!$A:$A,$B$4,Raw!$G:$G,Month!CQ$5,Raw!$E:$E,Month!$A63))))</f>
        <v>0</v>
      </c>
      <c r="CR63" s="58">
        <f>IF($B63="","",IF($C63="Region",SUMIFS(Raw!$H:$H,Raw!$A:$A,$B$4,Raw!$G:$G,Month!CR$5,Raw!#REF!,Month!$A63),IF($C63="Provider",SUMIFS(Raw!$H:$H,Raw!$A:$A,$B$4,Raw!$G:$G,Month!CR$5,Raw!$C:$C,Month!$A63),SUMIFS(Raw!$H:$H,Raw!$A:$A,$B$4,Raw!$G:$G,Month!CR$5,Raw!$E:$E,Month!$A63))))</f>
        <v>0</v>
      </c>
      <c r="CS63" s="58">
        <f>IF($B63="","",IF($C63="Region",SUMIFS(Raw!$H:$H,Raw!$A:$A,$B$4,Raw!$G:$G,Month!CS$5,Raw!#REF!,Month!$A63),IF($C63="Provider",SUMIFS(Raw!$H:$H,Raw!$A:$A,$B$4,Raw!$G:$G,Month!CS$5,Raw!$C:$C,Month!$A63),SUMIFS(Raw!$H:$H,Raw!$A:$A,$B$4,Raw!$G:$G,Month!CS$5,Raw!$E:$E,Month!$A63))))</f>
        <v>0</v>
      </c>
      <c r="CT63" s="58">
        <f>IF($B63="","",IF($C63="Region",SUMIFS(Raw!$H:$H,Raw!$A:$A,$B$4,Raw!$G:$G,Month!CT$5,Raw!#REF!,Month!$A63),IF($C63="Provider",SUMIFS(Raw!$H:$H,Raw!$A:$A,$B$4,Raw!$G:$G,Month!CT$5,Raw!$C:$C,Month!$A63),SUMIFS(Raw!$H:$H,Raw!$A:$A,$B$4,Raw!$G:$G,Month!CT$5,Raw!$E:$E,Month!$A63))))</f>
        <v>0</v>
      </c>
      <c r="CU63" s="58">
        <f>IF($B63="","",IF($C63="Region",SUMIFS(Raw!$H:$H,Raw!$A:$A,$B$4,Raw!$G:$G,Month!CU$5,Raw!#REF!,Month!$A63),IF($C63="Provider",SUMIFS(Raw!$H:$H,Raw!$A:$A,$B$4,Raw!$G:$G,Month!CU$5,Raw!$C:$C,Month!$A63),SUMIFS(Raw!$H:$H,Raw!$A:$A,$B$4,Raw!$G:$G,Month!CU$5,Raw!$E:$E,Month!$A63))))</f>
        <v>0</v>
      </c>
      <c r="CV63" s="58">
        <f>IF($B63="","",IF($C63="Region",SUMIFS(Raw!$H:$H,Raw!$A:$A,$B$4,Raw!$G:$G,Month!CV$5,Raw!#REF!,Month!$A63),IF($C63="Provider",SUMIFS(Raw!$H:$H,Raw!$A:$A,$B$4,Raw!$G:$G,Month!CV$5,Raw!$C:$C,Month!$A63),SUMIFS(Raw!$H:$H,Raw!$A:$A,$B$4,Raw!$G:$G,Month!CV$5,Raw!$E:$E,Month!$A63))))</f>
        <v>0</v>
      </c>
      <c r="CW63" s="58">
        <f>IF($B63="","",IF($C63="Region",SUMIFS(Raw!$H:$H,Raw!$A:$A,$B$4,Raw!$G:$G,Month!CW$5,Raw!#REF!,Month!$A63),IF($C63="Provider",SUMIFS(Raw!$H:$H,Raw!$A:$A,$B$4,Raw!$G:$G,Month!CW$5,Raw!$C:$C,Month!$A63),SUMIFS(Raw!$H:$H,Raw!$A:$A,$B$4,Raw!$G:$G,Month!CW$5,Raw!$E:$E,Month!$A63))))</f>
        <v>3066</v>
      </c>
      <c r="CX63" s="58">
        <f>IF($B63="","",IF($C63="Region",SUMIFS(Raw!$H:$H,Raw!$A:$A,$B$4,Raw!$G:$G,Month!CX$5,Raw!#REF!,Month!$A63),IF($C63="Provider",SUMIFS(Raw!$H:$H,Raw!$A:$A,$B$4,Raw!$G:$G,Month!CX$5,Raw!$C:$C,Month!$A63),SUMIFS(Raw!$H:$H,Raw!$A:$A,$B$4,Raw!$G:$G,Month!CX$5,Raw!$E:$E,Month!$A63))))</f>
        <v>2510</v>
      </c>
      <c r="CY63" s="58">
        <f>IF($B63="","",IF($C63="Region",SUMIFS(Raw!$H:$H,Raw!$A:$A,$B$4,Raw!$G:$G,Month!CY$5,Raw!#REF!,Month!$A63),IF($C63="Provider",SUMIFS(Raw!$H:$H,Raw!$A:$A,$B$4,Raw!$G:$G,Month!CY$5,Raw!$C:$C,Month!$A63),SUMIFS(Raw!$H:$H,Raw!$A:$A,$B$4,Raw!$G:$G,Month!CY$5,Raw!$E:$E,Month!$A63))))</f>
        <v>179</v>
      </c>
      <c r="CZ63" s="58">
        <f>IF($B63="","",IF($C63="Region",SUMIFS(Raw!$H:$H,Raw!$A:$A,$B$4,Raw!$G:$G,Month!CZ$5,Raw!#REF!,Month!$A63),IF($C63="Provider",SUMIFS(Raw!$H:$H,Raw!$A:$A,$B$4,Raw!$G:$G,Month!CZ$5,Raw!$C:$C,Month!$A63),SUMIFS(Raw!$H:$H,Raw!$A:$A,$B$4,Raw!$G:$G,Month!CZ$5,Raw!$E:$E,Month!$A63))))</f>
        <v>93</v>
      </c>
      <c r="DA63" s="58">
        <f>IF($B63="","",IF($C63="Region",SUMIFS(Raw!$H:$H,Raw!$A:$A,$B$4,Raw!$G:$G,Month!DA$5,Raw!#REF!,Month!$A63),IF($C63="Provider",SUMIFS(Raw!$H:$H,Raw!$A:$A,$B$4,Raw!$G:$G,Month!DA$5,Raw!$C:$C,Month!$A63),SUMIFS(Raw!$H:$H,Raw!$A:$A,$B$4,Raw!$G:$G,Month!DA$5,Raw!$E:$E,Month!$A63))))</f>
        <v>97</v>
      </c>
      <c r="DB63" s="58">
        <f>IF($B63="","",IF($C63="Region",SUMIFS(Raw!$H:$H,Raw!$A:$A,$B$4,Raw!$G:$G,Month!DB$5,Raw!#REF!,Month!$A63),IF($C63="Provider",SUMIFS(Raw!$H:$H,Raw!$A:$A,$B$4,Raw!$G:$G,Month!DB$5,Raw!$C:$C,Month!$A63),SUMIFS(Raw!$H:$H,Raw!$A:$A,$B$4,Raw!$G:$G,Month!DB$5,Raw!$E:$E,Month!$A63))))</f>
        <v>6</v>
      </c>
      <c r="DC63" s="58">
        <f>IF($B63="","",IF($C63="Region",SUMIFS(Raw!$H:$H,Raw!$A:$A,$B$4,Raw!$G:$G,Month!DC$5,Raw!#REF!,Month!$A63),IF($C63="Provider",SUMIFS(Raw!$H:$H,Raw!$A:$A,$B$4,Raw!$G:$G,Month!DC$5,Raw!$C:$C,Month!$A63),SUMIFS(Raw!$H:$H,Raw!$A:$A,$B$4,Raw!$G:$G,Month!DC$5,Raw!$E:$E,Month!$A63))))</f>
        <v>92</v>
      </c>
      <c r="DD63" s="58">
        <f>IF($B63="","",IF($C63="Region",SUMIFS(Raw!$H:$H,Raw!$A:$A,$B$4,Raw!$G:$G,Month!DD$5,Raw!#REF!,Month!$A63),IF($C63="Provider",SUMIFS(Raw!$H:$H,Raw!$A:$A,$B$4,Raw!$G:$G,Month!DD$5,Raw!$C:$C,Month!$A63),SUMIFS(Raw!$H:$H,Raw!$A:$A,$B$4,Raw!$G:$G,Month!DD$5,Raw!$E:$E,Month!$A63))))</f>
        <v>52</v>
      </c>
      <c r="DE63" s="58">
        <f>IF($B63="","",IF($C63="Region",SUMIFS(Raw!$H:$H,Raw!$A:$A,$B$4,Raw!$G:$G,Month!DE$5,Raw!#REF!,Month!$A63),IF($C63="Provider",SUMIFS(Raw!$H:$H,Raw!$A:$A,$B$4,Raw!$G:$G,Month!DE$5,Raw!$C:$C,Month!$A63),SUMIFS(Raw!$H:$H,Raw!$A:$A,$B$4,Raw!$G:$G,Month!DE$5,Raw!$E:$E,Month!$A63))))</f>
        <v>361</v>
      </c>
      <c r="DF63" s="58">
        <f>IF($B63="","",IF($C63="Region",SUMIFS(Raw!$H:$H,Raw!$A:$A,$B$4,Raw!$G:$G,Month!DF$5,Raw!#REF!,Month!$A63),IF($C63="Provider",SUMIFS(Raw!$H:$H,Raw!$A:$A,$B$4,Raw!$G:$G,Month!DF$5,Raw!$C:$C,Month!$A63),SUMIFS(Raw!$H:$H,Raw!$A:$A,$B$4,Raw!$G:$G,Month!DF$5,Raw!$E:$E,Month!$A63))))</f>
        <v>259</v>
      </c>
      <c r="DG63" s="58">
        <f>IF($B63="","",IF($C63="Region",SUMIFS(Raw!$H:$H,Raw!$A:$A,$B$4,Raw!$G:$G,Month!DG$5,Raw!#REF!,Month!$A63),IF($C63="Provider",SUMIFS(Raw!$H:$H,Raw!$A:$A,$B$4,Raw!$G:$G,Month!DG$5,Raw!$C:$C,Month!$A63),SUMIFS(Raw!$H:$H,Raw!$A:$A,$B$4,Raw!$G:$G,Month!DG$5,Raw!$E:$E,Month!$A63))))</f>
        <v>0</v>
      </c>
      <c r="DH63" s="58">
        <f>IF($B63="","",IF($C63="Region",SUMIFS(Raw!$H:$H,Raw!$A:$A,$B$4,Raw!$G:$G,Month!DH$5,Raw!#REF!,Month!$A63),IF($C63="Provider",SUMIFS(Raw!$H:$H,Raw!$A:$A,$B$4,Raw!$G:$G,Month!DH$5,Raw!$C:$C,Month!$A63),SUMIFS(Raw!$H:$H,Raw!$A:$A,$B$4,Raw!$G:$G,Month!DH$5,Raw!$E:$E,Month!$A63))))</f>
        <v>0</v>
      </c>
      <c r="DI63" s="58">
        <f>IF($B63="","",IF($C63="Region",SUMIFS(Raw!$H:$H,Raw!$A:$A,$B$4,Raw!$G:$G,Month!DI$5,Raw!#REF!,Month!$A63),IF($C63="Provider",SUMIFS(Raw!$H:$H,Raw!$A:$A,$B$4,Raw!$G:$G,Month!DI$5,Raw!$C:$C,Month!$A63),SUMIFS(Raw!$H:$H,Raw!$A:$A,$B$4,Raw!$G:$G,Month!DI$5,Raw!$E:$E,Month!$A63))))</f>
        <v>0</v>
      </c>
      <c r="DJ63" s="58">
        <f>IF($B63="","",IF($C63="Region",SUMIFS(Raw!$H:$H,Raw!$A:$A,$B$4,Raw!$G:$G,Month!DJ$5,Raw!#REF!,Month!$A63),IF($C63="Provider",SUMIFS(Raw!$H:$H,Raw!$A:$A,$B$4,Raw!$G:$G,Month!DJ$5,Raw!$C:$C,Month!$A63),SUMIFS(Raw!$H:$H,Raw!$A:$A,$B$4,Raw!$G:$G,Month!DJ$5,Raw!$E:$E,Month!$A63))))</f>
        <v>0</v>
      </c>
      <c r="DK63" s="58">
        <f>IF($B63="","",IF($C63="Region",SUMIFS(Raw!$H:$H,Raw!$A:$A,$B$4,Raw!$G:$G,Month!DK$5,Raw!#REF!,Month!$A63),IF($C63="Provider",SUMIFS(Raw!$H:$H,Raw!$A:$A,$B$4,Raw!$G:$G,Month!DK$5,Raw!$C:$C,Month!$A63),SUMIFS(Raw!$H:$H,Raw!$A:$A,$B$4,Raw!$G:$G,Month!DK$5,Raw!$E:$E,Month!$A63))))</f>
        <v>0</v>
      </c>
      <c r="DL63" s="58">
        <f>IF($B63="","",IF($C63="Region",SUMIFS(Raw!$H:$H,Raw!$A:$A,$B$4,Raw!$G:$G,Month!DL$5,Raw!#REF!,Month!$A63),IF($C63="Provider",SUMIFS(Raw!$H:$H,Raw!$A:$A,$B$4,Raw!$G:$G,Month!DL$5,Raw!$C:$C,Month!$A63),SUMIFS(Raw!$H:$H,Raw!$A:$A,$B$4,Raw!$G:$G,Month!DL$5,Raw!$E:$E,Month!$A63))))</f>
        <v>0</v>
      </c>
      <c r="DM63" s="58">
        <f>IF($B63="","",IF($C63="Region",SUMIFS(Raw!$H:$H,Raw!$A:$A,$B$4,Raw!$G:$G,Month!DM$5,Raw!#REF!,Month!$A63),IF($C63="Provider",SUMIFS(Raw!$H:$H,Raw!$A:$A,$B$4,Raw!$G:$G,Month!DM$5,Raw!$C:$C,Month!$A63),SUMIFS(Raw!$H:$H,Raw!$A:$A,$B$4,Raw!$G:$G,Month!DM$5,Raw!$E:$E,Month!$A63))))</f>
        <v>498</v>
      </c>
      <c r="DN63" s="58">
        <f>IF($B63="","",IF($C63="Region",SUMIFS(Raw!$H:$H,Raw!$A:$A,$B$4,Raw!$G:$G,Month!DN$5,Raw!#REF!,Month!$A63),IF($C63="Provider",SUMIFS(Raw!$H:$H,Raw!$A:$A,$B$4,Raw!$G:$G,Month!DN$5,Raw!$C:$C,Month!$A63),SUMIFS(Raw!$H:$H,Raw!$A:$A,$B$4,Raw!$G:$G,Month!DN$5,Raw!$E:$E,Month!$A63))))</f>
        <v>498</v>
      </c>
    </row>
    <row r="64" spans="1:118" ht="14.5" x14ac:dyDescent="0.25">
      <c r="A64" s="5" t="str">
        <f>IF(Refs!A58="","",Refs!A58)</f>
        <v>111AA6</v>
      </c>
      <c r="B64" s="23" t="str">
        <f>IF(Refs!B58="","",Refs!B58)</f>
        <v>Isle of Wight</v>
      </c>
      <c r="C64" s="13" t="str">
        <f>IF(Refs!D58="","",Refs!D58)</f>
        <v>Area</v>
      </c>
      <c r="D64" s="58">
        <f>IF($B64="","",IF($C64="Region",SUMIFS(Raw!$H:$H,Raw!$A:$A,$B$4,Raw!$G:$G,Month!D$5,Raw!#REF!,Month!$A64),IF($C64="Provider",SUMIFS(Raw!$H:$H,Raw!$A:$A,$B$4,Raw!$G:$G,Month!D$5,Raw!$C:$C,Month!$A64),SUMIFS(Raw!$H:$H,Raw!$A:$A,$B$4,Raw!$G:$G,Month!D$5,Raw!$E:$E,Month!$A64))))</f>
        <v>10445</v>
      </c>
      <c r="E64" s="58">
        <f>IF($B64="","",IF($C64="Region",SUMIFS(Raw!$H:$H,Raw!$A:$A,$B$4,Raw!$G:$G,Month!E$5,Raw!#REF!,Month!$A64),IF($C64="Provider",SUMIFS(Raw!$H:$H,Raw!$A:$A,$B$4,Raw!$G:$G,Month!E$5,Raw!$C:$C,Month!$A64),SUMIFS(Raw!$H:$H,Raw!$A:$A,$B$4,Raw!$G:$G,Month!E$5,Raw!$E:$E,Month!$A64))))</f>
        <v>0</v>
      </c>
      <c r="F64" s="58">
        <f>IF($B64="","",IF($C64="Region",SUMIFS(Raw!$H:$H,Raw!$A:$A,$B$4,Raw!$G:$G,Month!F$5,Raw!#REF!,Month!$A64),IF($C64="Provider",SUMIFS(Raw!$H:$H,Raw!$A:$A,$B$4,Raw!$G:$G,Month!F$5,Raw!$C:$C,Month!$A64),SUMIFS(Raw!$H:$H,Raw!$A:$A,$B$4,Raw!$G:$G,Month!F$5,Raw!$E:$E,Month!$A64))))</f>
        <v>9785</v>
      </c>
      <c r="G64" s="58">
        <f>IF($B64="","",IF($C64="Region",SUMIFS(Raw!$H:$H,Raw!$A:$A,$B$4,Raw!$G:$G,Month!G$5,Raw!#REF!,Month!$A64),IF($C64="Provider",SUMIFS(Raw!$H:$H,Raw!$A:$A,$B$4,Raw!$G:$G,Month!G$5,Raw!$C:$C,Month!$A64),SUMIFS(Raw!$H:$H,Raw!$A:$A,$B$4,Raw!$G:$G,Month!G$5,Raw!$E:$E,Month!$A64))))</f>
        <v>206</v>
      </c>
      <c r="H64" s="58">
        <f>IF($B64="","",IF($C64="Region",SUMIFS(Raw!$H:$H,Raw!$A:$A,$B$4,Raw!$G:$G,Month!H$5,Raw!#REF!,Month!$A64),IF($C64="Provider",SUMIFS(Raw!$H:$H,Raw!$A:$A,$B$4,Raw!$G:$G,Month!H$5,Raw!$C:$C,Month!$A64),SUMIFS(Raw!$H:$H,Raw!$A:$A,$B$4,Raw!$G:$G,Month!H$5,Raw!$E:$E,Month!$A64))))</f>
        <v>747</v>
      </c>
      <c r="I64" s="58">
        <f>IF($B64="","",IF($C64="Region",SUMIFS(Raw!$H:$H,Raw!$A:$A,$B$4,Raw!$G:$G,Month!I$5,Raw!#REF!,Month!$A64),IF($C64="Provider",SUMIFS(Raw!$H:$H,Raw!$A:$A,$B$4,Raw!$G:$G,Month!I$5,Raw!$C:$C,Month!$A64),SUMIFS(Raw!$H:$H,Raw!$A:$A,$B$4,Raw!$G:$G,Month!I$5,Raw!$E:$E,Month!$A64))))</f>
        <v>1504</v>
      </c>
      <c r="J64" s="58">
        <f>IF($B64="","",IF($C64="Region",SUMIFS(Raw!$H:$H,Raw!$A:$A,$B$4,Raw!$G:$G,Month!J$5,Raw!#REF!,Month!$A64),IF($C64="Provider",SUMIFS(Raw!$H:$H,Raw!$A:$A,$B$4,Raw!$G:$G,Month!J$5,Raw!$C:$C,Month!$A64),SUMIFS(Raw!$H:$H,Raw!$A:$A,$B$4,Raw!$G:$G,Month!J$5,Raw!$E:$E,Month!$A64))))</f>
        <v>8506</v>
      </c>
      <c r="K64" s="58">
        <f>IF($B64="","",IF($C64="Region",SUMIFS(Raw!$H:$H,Raw!$A:$A,$B$4,Raw!$G:$G,Month!K$5,Raw!#REF!,Month!$A64),IF($C64="Provider",SUMIFS(Raw!$H:$H,Raw!$A:$A,$B$4,Raw!$G:$G,Month!K$5,Raw!$C:$C,Month!$A64),SUMIFS(Raw!$H:$H,Raw!$A:$A,$B$4,Raw!$G:$G,Month!K$5,Raw!$E:$E,Month!$A64))))</f>
        <v>514</v>
      </c>
      <c r="L64" s="58">
        <f>IF($B64="","",IF($C64="Region",SUMIFS(Raw!$H:$H,Raw!$A:$A,$B$4,Raw!$G:$G,Month!L$5,Raw!#REF!,Month!$A64),IF($C64="Provider",SUMIFS(Raw!$H:$H,Raw!$A:$A,$B$4,Raw!$G:$G,Month!L$5,Raw!$C:$C,Month!$A64),SUMIFS(Raw!$H:$H,Raw!$A:$A,$B$4,Raw!$G:$G,Month!L$5,Raw!$E:$E,Month!$A64))))</f>
        <v>80</v>
      </c>
      <c r="M64" s="58">
        <f>IF($B64="","",IF($C64="Region",SUMIFS(Raw!$H:$H,Raw!$A:$A,$B$4,Raw!$G:$G,Month!M$5,Raw!#REF!,Month!$A64),IF($C64="Provider",SUMIFS(Raw!$H:$H,Raw!$A:$A,$B$4,Raw!$G:$G,Month!M$5,Raw!$C:$C,Month!$A64),SUMIFS(Raw!$H:$H,Raw!$A:$A,$B$4,Raw!$G:$G,Month!M$5,Raw!$E:$E,Month!$A64))))</f>
        <v>77</v>
      </c>
      <c r="N64" s="58">
        <f>IF($B64="","",IF($C64="Region",SUMIFS(Raw!$H:$H,Raw!$A:$A,$B$4,Raw!$G:$G,Month!N$5,Raw!#REF!,Month!$A64),IF($C64="Provider",SUMIFS(Raw!$H:$H,Raw!$A:$A,$B$4,Raw!$G:$G,Month!N$5,Raw!$C:$C,Month!$A64),SUMIFS(Raw!$H:$H,Raw!$A:$A,$B$4,Raw!$G:$G,Month!N$5,Raw!$E:$E,Month!$A64))))</f>
        <v>357</v>
      </c>
      <c r="O64" s="58">
        <f>IF($B64="","",IF($C64="Region",SUMIFS(Raw!$H:$H,Raw!$A:$A,$B$4,Raw!$G:$G,Month!O$5,Raw!#REF!,Month!$A64),IF($C64="Provider",SUMIFS(Raw!$H:$H,Raw!$A:$A,$B$4,Raw!$G:$G,Month!O$5,Raw!$C:$C,Month!$A64),SUMIFS(Raw!$H:$H,Raw!$A:$A,$B$4,Raw!$G:$G,Month!O$5,Raw!$E:$E,Month!$A64))))</f>
        <v>307033</v>
      </c>
      <c r="P64" s="58">
        <f>IF($B64="","",IF($C64="Region",SUMIFS(Raw!$H:$H,Raw!$A:$A,$B$4,Raw!$G:$G,Month!P$5,Raw!#REF!,Month!$A64),IF($C64="Provider",SUMIFS(Raw!$H:$H,Raw!$A:$A,$B$4,Raw!$G:$G,Month!P$5,Raw!$C:$C,Month!$A64),SUMIFS(Raw!$H:$H,Raw!$A:$A,$B$4,Raw!$G:$G,Month!P$5,Raw!$E:$E,Month!$A64))))</f>
        <v>226</v>
      </c>
      <c r="Q64" s="58">
        <f>IF($B64="","",IF($C64="Region",SUMIFS(Raw!$H:$H,Raw!$A:$A,$B$4,Raw!$G:$G,Month!Q$5,Raw!#REF!,Month!$A64),IF($C64="Provider",SUMIFS(Raw!$H:$H,Raw!$A:$A,$B$4,Raw!$G:$G,Month!Q$5,Raw!$C:$C,Month!$A64),SUMIFS(Raw!$H:$H,Raw!$A:$A,$B$4,Raw!$G:$G,Month!Q$5,Raw!$E:$E,Month!$A64))))</f>
        <v>483</v>
      </c>
      <c r="R64" s="58">
        <f>IF($B64="","",IF($C64="Region",SUMIFS(Raw!$H:$H,Raw!$A:$A,$B$4,Raw!$G:$G,Month!R$5,Raw!#REF!,Month!$A64),IF($C64="Provider",SUMIFS(Raw!$H:$H,Raw!$A:$A,$B$4,Raw!$G:$G,Month!R$5,Raw!$C:$C,Month!$A64),SUMIFS(Raw!$H:$H,Raw!$A:$A,$B$4,Raw!$G:$G,Month!R$5,Raw!$E:$E,Month!$A64))))</f>
        <v>63263</v>
      </c>
      <c r="S64" s="58">
        <f>IF($B64="","",IF($C64="Region",SUMIFS(Raw!$H:$H,Raw!$A:$A,$B$4,Raw!$G:$G,Month!S$5,Raw!#REF!,Month!$A64),IF($C64="Provider",SUMIFS(Raw!$H:$H,Raw!$A:$A,$B$4,Raw!$G:$G,Month!S$5,Raw!$C:$C,Month!$A64),SUMIFS(Raw!$H:$H,Raw!$A:$A,$B$4,Raw!$G:$G,Month!S$5,Raw!$E:$E,Month!$A64))))</f>
        <v>506</v>
      </c>
      <c r="T64" s="58">
        <f>IF($B64="","",IF($C64="Region",SUMIFS(Raw!$H:$H,Raw!$A:$A,$B$4,Raw!$G:$G,Month!T$5,Raw!#REF!,Month!$A64),IF($C64="Provider",SUMIFS(Raw!$H:$H,Raw!$A:$A,$B$4,Raw!$G:$G,Month!T$5,Raw!$C:$C,Month!$A64),SUMIFS(Raw!$H:$H,Raw!$A:$A,$B$4,Raw!$G:$G,Month!T$5,Raw!$E:$E,Month!$A64))))</f>
        <v>408821</v>
      </c>
      <c r="U64" s="58">
        <f>IF($B64="","",IF($C64="Region",SUMIFS(Raw!$H:$H,Raw!$A:$A,$B$4,Raw!$G:$G,Month!U$5,Raw!#REF!,Month!$A64),IF($C64="Provider",SUMIFS(Raw!$H:$H,Raw!$A:$A,$B$4,Raw!$G:$G,Month!U$5,Raw!$C:$C,Month!$A64),SUMIFS(Raw!$H:$H,Raw!$A:$A,$B$4,Raw!$G:$G,Month!U$5,Raw!$E:$E,Month!$A64))))</f>
        <v>9770</v>
      </c>
      <c r="V64" s="58">
        <f>IF($B64="","",IF($C64="Region",SUMIFS(Raw!$H:$H,Raw!$A:$A,$B$4,Raw!$G:$G,Month!V$5,Raw!#REF!,Month!$A64),IF($C64="Provider",SUMIFS(Raw!$H:$H,Raw!$A:$A,$B$4,Raw!$G:$G,Month!V$5,Raw!$C:$C,Month!$A64),SUMIFS(Raw!$H:$H,Raw!$A:$A,$B$4,Raw!$G:$G,Month!V$5,Raw!$E:$E,Month!$A64))))</f>
        <v>0</v>
      </c>
      <c r="W64" s="58">
        <f>IF($B64="","",IF($C64="Region",SUMIFS(Raw!$H:$H,Raw!$A:$A,$B$4,Raw!$G:$G,Month!W$5,Raw!#REF!,Month!$A64),IF($C64="Provider",SUMIFS(Raw!$H:$H,Raw!$A:$A,$B$4,Raw!$G:$G,Month!W$5,Raw!$C:$C,Month!$A64),SUMIFS(Raw!$H:$H,Raw!$A:$A,$B$4,Raw!$G:$G,Month!W$5,Raw!$E:$E,Month!$A64))))</f>
        <v>5331</v>
      </c>
      <c r="X64" s="58">
        <f>IF($B64="","",IF($C64="Region",SUMIFS(Raw!$H:$H,Raw!$A:$A,$B$4,Raw!$G:$G,Month!X$5,Raw!#REF!,Month!$A64),IF($C64="Provider",SUMIFS(Raw!$H:$H,Raw!$A:$A,$B$4,Raw!$G:$G,Month!X$5,Raw!$C:$C,Month!$A64),SUMIFS(Raw!$H:$H,Raw!$A:$A,$B$4,Raw!$G:$G,Month!X$5,Raw!$E:$E,Month!$A64))))</f>
        <v>2200</v>
      </c>
      <c r="Y64" s="58">
        <f>IF($B64="","",IF($C64="Region",SUMIFS(Raw!$H:$H,Raw!$A:$A,$B$4,Raw!$G:$G,Month!Y$5,Raw!#REF!,Month!$A64),IF($C64="Provider",SUMIFS(Raw!$H:$H,Raw!$A:$A,$B$4,Raw!$G:$G,Month!Y$5,Raw!$C:$C,Month!$A64),SUMIFS(Raw!$H:$H,Raw!$A:$A,$B$4,Raw!$G:$G,Month!Y$5,Raw!$E:$E,Month!$A64))))</f>
        <v>2239</v>
      </c>
      <c r="Z64" s="58">
        <f>IF($B64="","",IF($C64="Region",SUMIFS(Raw!$H:$H,Raw!$A:$A,$B$4,Raw!$G:$G,Month!Z$5,Raw!#REF!,Month!$A64),IF($C64="Provider",SUMIFS(Raw!$H:$H,Raw!$A:$A,$B$4,Raw!$G:$G,Month!Z$5,Raw!$C:$C,Month!$A64),SUMIFS(Raw!$H:$H,Raw!$A:$A,$B$4,Raw!$G:$G,Month!Z$5,Raw!$E:$E,Month!$A64))))</f>
        <v>0</v>
      </c>
      <c r="AA64" s="58">
        <f>IF($B64="","",IF($C64="Region",SUMIFS(Raw!$H:$H,Raw!$A:$A,$B$4,Raw!$G:$G,Month!AA$5,Raw!#REF!,Month!$A64),IF($C64="Provider",SUMIFS(Raw!$H:$H,Raw!$A:$A,$B$4,Raw!$G:$G,Month!AA$5,Raw!$C:$C,Month!$A64),SUMIFS(Raw!$H:$H,Raw!$A:$A,$B$4,Raw!$G:$G,Month!AA$5,Raw!$E:$E,Month!$A64))))</f>
        <v>5341</v>
      </c>
      <c r="AB64" s="58">
        <f>IF($B64="","",IF($C64="Region",SUMIFS(Raw!$H:$H,Raw!$A:$A,$B$4,Raw!$G:$G,Month!AB$5,Raw!#REF!,Month!$A64),IF($C64="Provider",SUMIFS(Raw!$H:$H,Raw!$A:$A,$B$4,Raw!$G:$G,Month!AB$5,Raw!$C:$C,Month!$A64),SUMIFS(Raw!$H:$H,Raw!$A:$A,$B$4,Raw!$G:$G,Month!AB$5,Raw!$E:$E,Month!$A64))))</f>
        <v>2359</v>
      </c>
      <c r="AC64" s="58">
        <f>IF($B64="","",IF($C64="Region",SUMIFS(Raw!$H:$H,Raw!$A:$A,$B$4,Raw!$G:$G,Month!AC$5,Raw!#REF!,Month!$A64),IF($C64="Provider",SUMIFS(Raw!$H:$H,Raw!$A:$A,$B$4,Raw!$G:$G,Month!AC$5,Raw!$C:$C,Month!$A64),SUMIFS(Raw!$H:$H,Raw!$A:$A,$B$4,Raw!$G:$G,Month!AC$5,Raw!$E:$E,Month!$A64))))</f>
        <v>0</v>
      </c>
      <c r="AD64" s="58">
        <f>IF($B64="","",IF($C64="Region",SUMIFS(Raw!$H:$H,Raw!$A:$A,$B$4,Raw!$G:$G,Month!AD$5,Raw!#REF!,Month!$A64),IF($C64="Provider",SUMIFS(Raw!$H:$H,Raw!$A:$A,$B$4,Raw!$G:$G,Month!AD$5,Raw!$C:$C,Month!$A64),SUMIFS(Raw!$H:$H,Raw!$A:$A,$B$4,Raw!$G:$G,Month!AD$5,Raw!$E:$E,Month!$A64))))</f>
        <v>137</v>
      </c>
      <c r="AE64" s="58">
        <f>IF($B64="","",IF($C64="Region",SUMIFS(Raw!$H:$H,Raw!$A:$A,$B$4,Raw!$G:$G,Month!AE$5,Raw!#REF!,Month!$A64),IF($C64="Provider",SUMIFS(Raw!$H:$H,Raw!$A:$A,$B$4,Raw!$G:$G,Month!AE$5,Raw!$C:$C,Month!$A64),SUMIFS(Raw!$H:$H,Raw!$A:$A,$B$4,Raw!$G:$G,Month!AE$5,Raw!$E:$E,Month!$A64))))</f>
        <v>0</v>
      </c>
      <c r="AF64" s="58">
        <f>IF($B64="","",IF($C64="Region",SUMIFS(Raw!$H:$H,Raw!$A:$A,$B$4,Raw!$G:$G,Month!AF$5,Raw!#REF!,Month!$A64),IF($C64="Provider",SUMIFS(Raw!$H:$H,Raw!$A:$A,$B$4,Raw!$G:$G,Month!AF$5,Raw!$C:$C,Month!$A64),SUMIFS(Raw!$H:$H,Raw!$A:$A,$B$4,Raw!$G:$G,Month!AF$5,Raw!$E:$E,Month!$A64))))</f>
        <v>0</v>
      </c>
      <c r="AG64" s="58">
        <f>IF($B64="","",IF($C64="Region",SUMIFS(Raw!$H:$H,Raw!$A:$A,$B$4,Raw!$G:$G,Month!AG$5,Raw!#REF!,Month!$A64),IF($C64="Provider",SUMIFS(Raw!$H:$H,Raw!$A:$A,$B$4,Raw!$G:$G,Month!AG$5,Raw!$C:$C,Month!$A64),SUMIFS(Raw!$H:$H,Raw!$A:$A,$B$4,Raw!$G:$G,Month!AG$5,Raw!$E:$E,Month!$A64))))</f>
        <v>645</v>
      </c>
      <c r="AH64" s="58">
        <f>IF($B64="","",IF($C64="Region",SUMIFS(Raw!$H:$H,Raw!$A:$A,$B$4,Raw!$G:$G,Month!AH$5,Raw!#REF!,Month!$A64),IF($C64="Provider",SUMIFS(Raw!$H:$H,Raw!$A:$A,$B$4,Raw!$G:$G,Month!AH$5,Raw!$C:$C,Month!$A64),SUMIFS(Raw!$H:$H,Raw!$A:$A,$B$4,Raw!$G:$G,Month!AH$5,Raw!$E:$E,Month!$A64))))</f>
        <v>0</v>
      </c>
      <c r="AI64" s="58">
        <f>IF($B64="","",IF($C64="Region",SUMIFS(Raw!$H:$H,Raw!$A:$A,$B$4,Raw!$G:$G,Month!AI$5,Raw!#REF!,Month!$A64),IF($C64="Provider",SUMIFS(Raw!$H:$H,Raw!$A:$A,$B$4,Raw!$G:$G,Month!AI$5,Raw!$C:$C,Month!$A64),SUMIFS(Raw!$H:$H,Raw!$A:$A,$B$4,Raw!$G:$G,Month!AI$5,Raw!$E:$E,Month!$A64))))</f>
        <v>2200</v>
      </c>
      <c r="AJ64" s="58">
        <f>IF($B64="","",IF($C64="Region",SUMIFS(Raw!$H:$H,Raw!$A:$A,$B$4,Raw!$G:$G,Month!AJ$5,Raw!#REF!,Month!$A64),IF($C64="Provider",SUMIFS(Raw!$H:$H,Raw!$A:$A,$B$4,Raw!$G:$G,Month!AJ$5,Raw!$C:$C,Month!$A64),SUMIFS(Raw!$H:$H,Raw!$A:$A,$B$4,Raw!$G:$G,Month!AJ$5,Raw!$E:$E,Month!$A64))))</f>
        <v>1548</v>
      </c>
      <c r="AK64" s="58">
        <f>IF($B64="","",IF($C64="Region",SUMIFS(Raw!$H:$H,Raw!$A:$A,$B$4,Raw!$G:$G,Month!AK$5,Raw!#REF!,Month!$A64),IF($C64="Provider",SUMIFS(Raw!$H:$H,Raw!$A:$A,$B$4,Raw!$G:$G,Month!AK$5,Raw!$C:$C,Month!$A64),SUMIFS(Raw!$H:$H,Raw!$A:$A,$B$4,Raw!$G:$G,Month!AK$5,Raw!$E:$E,Month!$A64))))</f>
        <v>455</v>
      </c>
      <c r="AL64" s="58">
        <f>IF($B64="","",IF($C64="Region",SUMIFS(Raw!$H:$H,Raw!$A:$A,$B$4,Raw!$G:$G,Month!AL$5,Raw!#REF!,Month!$A64),IF($C64="Provider",SUMIFS(Raw!$H:$H,Raw!$A:$A,$B$4,Raw!$G:$G,Month!AL$5,Raw!$C:$C,Month!$A64),SUMIFS(Raw!$H:$H,Raw!$A:$A,$B$4,Raw!$G:$G,Month!AL$5,Raw!$E:$E,Month!$A64))))</f>
        <v>0</v>
      </c>
      <c r="AM64" s="58">
        <f>IF($B64="","",IF($C64="Region",SUMIFS(Raw!$H:$H,Raw!$A:$A,$B$4,Raw!$G:$G,Month!AM$5,Raw!#REF!,Month!$A64),IF($C64="Provider",SUMIFS(Raw!$H:$H,Raw!$A:$A,$B$4,Raw!$G:$G,Month!AM$5,Raw!$C:$C,Month!$A64),SUMIFS(Raw!$H:$H,Raw!$A:$A,$B$4,Raw!$G:$G,Month!AM$5,Raw!$E:$E,Month!$A64))))</f>
        <v>300</v>
      </c>
      <c r="AN64" s="58">
        <f>IF($B64="","",IF($C64="Region",SUMIFS(Raw!$H:$H,Raw!$A:$A,$B$4,Raw!$G:$G,Month!AN$5,Raw!#REF!,Month!$A64),IF($C64="Provider",SUMIFS(Raw!$H:$H,Raw!$A:$A,$B$4,Raw!$G:$G,Month!AN$5,Raw!$C:$C,Month!$A64),SUMIFS(Raw!$H:$H,Raw!$A:$A,$B$4,Raw!$G:$G,Month!AN$5,Raw!$E:$E,Month!$A64))))</f>
        <v>248</v>
      </c>
      <c r="AO64" s="58">
        <f>IF($B64="","",IF($C64="Region",SUMIFS(Raw!$H:$H,Raw!$A:$A,$B$4,Raw!$G:$G,Month!AO$5,Raw!#REF!,Month!$A64),IF($C64="Provider",SUMIFS(Raw!$H:$H,Raw!$A:$A,$B$4,Raw!$G:$G,Month!AO$5,Raw!$C:$C,Month!$A64),SUMIFS(Raw!$H:$H,Raw!$A:$A,$B$4,Raw!$G:$G,Month!AO$5,Raw!$E:$E,Month!$A64))))</f>
        <v>2</v>
      </c>
      <c r="AP64" s="58">
        <f>IF($B64="","",IF($C64="Region",SUMIFS(Raw!$H:$H,Raw!$A:$A,$B$4,Raw!$G:$G,Month!AP$5,Raw!#REF!,Month!$A64),IF($C64="Provider",SUMIFS(Raw!$H:$H,Raw!$A:$A,$B$4,Raw!$G:$G,Month!AP$5,Raw!$C:$C,Month!$A64),SUMIFS(Raw!$H:$H,Raw!$A:$A,$B$4,Raw!$G:$G,Month!AP$5,Raw!$E:$E,Month!$A64))))</f>
        <v>2</v>
      </c>
      <c r="AQ64" s="58">
        <f>IF($B64="","",IF($C64="Region",SUMIFS(Raw!$H:$H,Raw!$A:$A,$B$4,Raw!$G:$G,Month!AQ$5,Raw!#REF!,Month!$A64),IF($C64="Provider",SUMIFS(Raw!$H:$H,Raw!$A:$A,$B$4,Raw!$G:$G,Month!AQ$5,Raw!$C:$C,Month!$A64),SUMIFS(Raw!$H:$H,Raw!$A:$A,$B$4,Raw!$G:$G,Month!AQ$5,Raw!$E:$E,Month!$A64))))</f>
        <v>46</v>
      </c>
      <c r="AR64" s="58">
        <f>IF($B64="","",IF($C64="Region",SUMIFS(Raw!$H:$H,Raw!$A:$A,$B$4,Raw!$G:$G,Month!AR$5,Raw!#REF!,Month!$A64),IF($C64="Provider",SUMIFS(Raw!$H:$H,Raw!$A:$A,$B$4,Raw!$G:$G,Month!AR$5,Raw!$C:$C,Month!$A64),SUMIFS(Raw!$H:$H,Raw!$A:$A,$B$4,Raw!$G:$G,Month!AR$5,Raw!$E:$E,Month!$A64))))</f>
        <v>46</v>
      </c>
      <c r="AS64" s="58">
        <f>IF($B64="","",IF($C64="Region",SUMIFS(Raw!$H:$H,Raw!$A:$A,$B$4,Raw!$G:$G,Month!AS$5,Raw!#REF!,Month!$A64),IF($C64="Provider",SUMIFS(Raw!$H:$H,Raw!$A:$A,$B$4,Raw!$G:$G,Month!AS$5,Raw!$C:$C,Month!$A64),SUMIFS(Raw!$H:$H,Raw!$A:$A,$B$4,Raw!$G:$G,Month!AS$5,Raw!$E:$E,Month!$A64))))</f>
        <v>0</v>
      </c>
      <c r="AT64" s="58">
        <f>IF($B64="","",IF($C64="Region",SUMIFS(Raw!$H:$H,Raw!$A:$A,$B$4,Raw!$G:$G,Month!AT$5,Raw!#REF!,Month!$A64),IF($C64="Provider",SUMIFS(Raw!$H:$H,Raw!$A:$A,$B$4,Raw!$G:$G,Month!AT$5,Raw!$C:$C,Month!$A64),SUMIFS(Raw!$H:$H,Raw!$A:$A,$B$4,Raw!$G:$G,Month!AT$5,Raw!$E:$E,Month!$A64))))</f>
        <v>9770</v>
      </c>
      <c r="AU64" s="58">
        <f>IF($B64="","",IF($C64="Region",SUMIFS(Raw!$H:$H,Raw!$A:$A,$B$4,Raw!$G:$G,Month!AU$5,Raw!#REF!,Month!$A64),IF($C64="Provider",SUMIFS(Raw!$H:$H,Raw!$A:$A,$B$4,Raw!$G:$G,Month!AU$5,Raw!$C:$C,Month!$A64),SUMIFS(Raw!$H:$H,Raw!$A:$A,$B$4,Raw!$G:$G,Month!AU$5,Raw!$E:$E,Month!$A64))))</f>
        <v>1060</v>
      </c>
      <c r="AV64" s="58">
        <f>IF($B64="","",IF($C64="Region",SUMIFS(Raw!$H:$H,Raw!$A:$A,$B$4,Raw!$G:$G,Month!AV$5,Raw!#REF!,Month!$A64),IF($C64="Provider",SUMIFS(Raw!$H:$H,Raw!$A:$A,$B$4,Raw!$G:$G,Month!AV$5,Raw!$C:$C,Month!$A64),SUMIFS(Raw!$H:$H,Raw!$A:$A,$B$4,Raw!$G:$G,Month!AV$5,Raw!$E:$E,Month!$A64))))</f>
        <v>1587</v>
      </c>
      <c r="AW64" s="58">
        <f>IF($B64="","",IF($C64="Region",SUMIFS(Raw!$H:$H,Raw!$A:$A,$B$4,Raw!$G:$G,Month!AW$5,Raw!#REF!,Month!$A64),IF($C64="Provider",SUMIFS(Raw!$H:$H,Raw!$A:$A,$B$4,Raw!$G:$G,Month!AW$5,Raw!$C:$C,Month!$A64),SUMIFS(Raw!$H:$H,Raw!$A:$A,$B$4,Raw!$G:$G,Month!AW$5,Raw!$E:$E,Month!$A64))))</f>
        <v>567</v>
      </c>
      <c r="AX64" s="58">
        <f>IF($B64="","",IF($C64="Region",SUMIFS(Raw!$H:$H,Raw!$A:$A,$B$4,Raw!$G:$G,Month!AX$5,Raw!#REF!,Month!$A64),IF($C64="Provider",SUMIFS(Raw!$H:$H,Raw!$A:$A,$B$4,Raw!$G:$G,Month!AX$5,Raw!$C:$C,Month!$A64),SUMIFS(Raw!$H:$H,Raw!$A:$A,$B$4,Raw!$G:$G,Month!AX$5,Raw!$E:$E,Month!$A64))))</f>
        <v>0</v>
      </c>
      <c r="AY64" s="58">
        <f>IF($B64="","",IF($C64="Region",SUMIFS(Raw!$H:$H,Raw!$A:$A,$B$4,Raw!$G:$G,Month!AY$5,Raw!#REF!,Month!$A64),IF($C64="Provider",SUMIFS(Raw!$H:$H,Raw!$A:$A,$B$4,Raw!$G:$G,Month!AY$5,Raw!$C:$C,Month!$A64),SUMIFS(Raw!$H:$H,Raw!$A:$A,$B$4,Raw!$G:$G,Month!AY$5,Raw!$E:$E,Month!$A64))))</f>
        <v>3287</v>
      </c>
      <c r="AZ64" s="58">
        <f>IF($B64="","",IF($C64="Region",SUMIFS(Raw!$H:$H,Raw!$A:$A,$B$4,Raw!$G:$G,Month!AZ$5,Raw!#REF!,Month!$A64),IF($C64="Provider",SUMIFS(Raw!$H:$H,Raw!$A:$A,$B$4,Raw!$G:$G,Month!AZ$5,Raw!$C:$C,Month!$A64),SUMIFS(Raw!$H:$H,Raw!$A:$A,$B$4,Raw!$G:$G,Month!AZ$5,Raw!$E:$E,Month!$A64))))</f>
        <v>0</v>
      </c>
      <c r="BA64" s="58">
        <f>IF($B64="","",IF($C64="Region",SUMIFS(Raw!$H:$H,Raw!$A:$A,$B$4,Raw!$G:$G,Month!BA$5,Raw!#REF!,Month!$A64),IF($C64="Provider",SUMIFS(Raw!$H:$H,Raw!$A:$A,$B$4,Raw!$G:$G,Month!BA$5,Raw!$C:$C,Month!$A64),SUMIFS(Raw!$H:$H,Raw!$A:$A,$B$4,Raw!$G:$G,Month!BA$5,Raw!$E:$E,Month!$A64))))</f>
        <v>1204</v>
      </c>
      <c r="BB64" s="58">
        <f>IF($B64="","",IF($C64="Region",SUMIFS(Raw!$H:$H,Raw!$A:$A,$B$4,Raw!$G:$G,Month!BB$5,Raw!#REF!,Month!$A64),IF($C64="Provider",SUMIFS(Raw!$H:$H,Raw!$A:$A,$B$4,Raw!$G:$G,Month!BB$5,Raw!$C:$C,Month!$A64),SUMIFS(Raw!$H:$H,Raw!$A:$A,$B$4,Raw!$G:$G,Month!BB$5,Raw!$E:$E,Month!$A64))))</f>
        <v>49</v>
      </c>
      <c r="BC64" s="58">
        <f>IF($B64="","",IF($C64="Region",SUMIFS(Raw!$H:$H,Raw!$A:$A,$B$4,Raw!$G:$G,Month!BC$5,Raw!#REF!,Month!$A64),IF($C64="Provider",SUMIFS(Raw!$H:$H,Raw!$A:$A,$B$4,Raw!$G:$G,Month!BC$5,Raw!$C:$C,Month!$A64),SUMIFS(Raw!$H:$H,Raw!$A:$A,$B$4,Raw!$G:$G,Month!BC$5,Raw!$E:$E,Month!$A64))))</f>
        <v>676</v>
      </c>
      <c r="BD64" s="58">
        <f>IF($B64="","",IF($C64="Region",SUMIFS(Raw!$H:$H,Raw!$A:$A,$B$4,Raw!$G:$G,Month!BD$5,Raw!#REF!,Month!$A64),IF($C64="Provider",SUMIFS(Raw!$H:$H,Raw!$A:$A,$B$4,Raw!$G:$G,Month!BD$5,Raw!$C:$C,Month!$A64),SUMIFS(Raw!$H:$H,Raw!$A:$A,$B$4,Raw!$G:$G,Month!BD$5,Raw!$E:$E,Month!$A64))))</f>
        <v>26</v>
      </c>
      <c r="BE64" s="58">
        <f>IF($B64="","",IF($C64="Region",SUMIFS(Raw!$H:$H,Raw!$A:$A,$B$4,Raw!$G:$G,Month!BE$5,Raw!#REF!,Month!$A64),IF($C64="Provider",SUMIFS(Raw!$H:$H,Raw!$A:$A,$B$4,Raw!$G:$G,Month!BE$5,Raw!$C:$C,Month!$A64),SUMIFS(Raw!$H:$H,Raw!$A:$A,$B$4,Raw!$G:$G,Month!BE$5,Raw!$E:$E,Month!$A64))))</f>
        <v>74</v>
      </c>
      <c r="BF64" s="58">
        <f>IF($B64="","",IF($C64="Region",SUMIFS(Raw!$H:$H,Raw!$A:$A,$B$4,Raw!$G:$G,Month!BF$5,Raw!#REF!,Month!$A64),IF($C64="Provider",SUMIFS(Raw!$H:$H,Raw!$A:$A,$B$4,Raw!$G:$G,Month!BF$5,Raw!$C:$C,Month!$A64),SUMIFS(Raw!$H:$H,Raw!$A:$A,$B$4,Raw!$G:$G,Month!BF$5,Raw!$E:$E,Month!$A64))))</f>
        <v>21</v>
      </c>
      <c r="BG64" s="58">
        <f>IF($B64="","",IF($C64="Region",SUMIFS(Raw!$H:$H,Raw!$A:$A,$B$4,Raw!$G:$G,Month!BG$5,Raw!#REF!,Month!$A64),IF($C64="Provider",SUMIFS(Raw!$H:$H,Raw!$A:$A,$B$4,Raw!$G:$G,Month!BG$5,Raw!$C:$C,Month!$A64),SUMIFS(Raw!$H:$H,Raw!$A:$A,$B$4,Raw!$G:$G,Month!BG$5,Raw!$E:$E,Month!$A64))))</f>
        <v>359</v>
      </c>
      <c r="BH64" s="58">
        <f>IF($B64="","",IF($C64="Region",SUMIFS(Raw!$H:$H,Raw!$A:$A,$B$4,Raw!$G:$G,Month!BH$5,Raw!#REF!,Month!$A64),IF($C64="Provider",SUMIFS(Raw!$H:$H,Raw!$A:$A,$B$4,Raw!$G:$G,Month!BH$5,Raw!$C:$C,Month!$A64),SUMIFS(Raw!$H:$H,Raw!$A:$A,$B$4,Raw!$G:$G,Month!BH$5,Raw!$E:$E,Month!$A64))))</f>
        <v>182</v>
      </c>
      <c r="BI64" s="58">
        <f>IF($B64="","",IF($C64="Region",SUMIFS(Raw!$H:$H,Raw!$A:$A,$B$4,Raw!$G:$G,Month!BI$5,Raw!#REF!,Month!$A64),IF($C64="Provider",SUMIFS(Raw!$H:$H,Raw!$A:$A,$B$4,Raw!$G:$G,Month!BI$5,Raw!$C:$C,Month!$A64),SUMIFS(Raw!$H:$H,Raw!$A:$A,$B$4,Raw!$G:$G,Month!BI$5,Raw!$E:$E,Month!$A64))))</f>
        <v>1427</v>
      </c>
      <c r="BJ64" s="58">
        <f>IF($B64="","",IF($C64="Region",SUMIFS(Raw!$H:$H,Raw!$A:$A,$B$4,Raw!$G:$G,Month!BJ$5,Raw!#REF!,Month!$A64),IF($C64="Provider",SUMIFS(Raw!$H:$H,Raw!$A:$A,$B$4,Raw!$G:$G,Month!BJ$5,Raw!$C:$C,Month!$A64),SUMIFS(Raw!$H:$H,Raw!$A:$A,$B$4,Raw!$G:$G,Month!BJ$5,Raw!$E:$E,Month!$A64))))</f>
        <v>887</v>
      </c>
      <c r="BK64" s="58">
        <f>IF($B64="","",IF($C64="Region",SUMIFS(Raw!$H:$H,Raw!$A:$A,$B$4,Raw!$G:$G,Month!BK$5,Raw!#REF!,Month!$A64),IF($C64="Provider",SUMIFS(Raw!$H:$H,Raw!$A:$A,$B$4,Raw!$G:$G,Month!BK$5,Raw!$C:$C,Month!$A64),SUMIFS(Raw!$H:$H,Raw!$A:$A,$B$4,Raw!$G:$G,Month!BK$5,Raw!$E:$E,Month!$A64))))</f>
        <v>633</v>
      </c>
      <c r="BL64" s="58">
        <f>IF($B64="","",IF($C64="Region",SUMIFS(Raw!$H:$H,Raw!$A:$A,$B$4,Raw!$G:$G,Month!BL$5,Raw!#REF!,Month!$A64),IF($C64="Provider",SUMIFS(Raw!$H:$H,Raw!$A:$A,$B$4,Raw!$G:$G,Month!BL$5,Raw!$C:$C,Month!$A64),SUMIFS(Raw!$H:$H,Raw!$A:$A,$B$4,Raw!$G:$G,Month!BL$5,Raw!$E:$E,Month!$A64))))</f>
        <v>630</v>
      </c>
      <c r="BM64" s="58">
        <f>IF($B64="","",IF($C64="Region",SUMIFS(Raw!$H:$H,Raw!$A:$A,$B$4,Raw!$G:$G,Month!BM$5,Raw!#REF!,Month!$A64),IF($C64="Provider",SUMIFS(Raw!$H:$H,Raw!$A:$A,$B$4,Raw!$G:$G,Month!BM$5,Raw!$C:$C,Month!$A64),SUMIFS(Raw!$H:$H,Raw!$A:$A,$B$4,Raw!$G:$G,Month!BM$5,Raw!$E:$E,Month!$A64))))</f>
        <v>2</v>
      </c>
      <c r="BN64" s="58">
        <f>IF($B64="","",IF($C64="Region",SUMIFS(Raw!$H:$H,Raw!$A:$A,$B$4,Raw!$G:$G,Month!BN$5,Raw!#REF!,Month!$A64),IF($C64="Provider",SUMIFS(Raw!$H:$H,Raw!$A:$A,$B$4,Raw!$G:$G,Month!BN$5,Raw!$C:$C,Month!$A64),SUMIFS(Raw!$H:$H,Raw!$A:$A,$B$4,Raw!$G:$G,Month!BN$5,Raw!$E:$E,Month!$A64))))</f>
        <v>89</v>
      </c>
      <c r="BO64" s="58">
        <f>IF($B64="","",IF($C64="Region",SUMIFS(Raw!$H:$H,Raw!$A:$A,$B$4,Raw!$G:$G,Month!BO$5,Raw!#REF!,Month!$A64),IF($C64="Provider",SUMIFS(Raw!$H:$H,Raw!$A:$A,$B$4,Raw!$G:$G,Month!BO$5,Raw!$C:$C,Month!$A64),SUMIFS(Raw!$H:$H,Raw!$A:$A,$B$4,Raw!$G:$G,Month!BO$5,Raw!$E:$E,Month!$A64))))</f>
        <v>400</v>
      </c>
      <c r="BP64" s="58">
        <f>IF($B64="","",IF($C64="Region",SUMIFS(Raw!$H:$H,Raw!$A:$A,$B$4,Raw!$G:$G,Month!BP$5,Raw!#REF!,Month!$A64),IF($C64="Provider",SUMIFS(Raw!$H:$H,Raw!$A:$A,$B$4,Raw!$G:$G,Month!BP$5,Raw!$C:$C,Month!$A64),SUMIFS(Raw!$H:$H,Raw!$A:$A,$B$4,Raw!$G:$G,Month!BP$5,Raw!$E:$E,Month!$A64))))</f>
        <v>53307</v>
      </c>
      <c r="BQ64" s="58">
        <f>IF($B64="","",IF($C64="Region",SUMIFS(Raw!$H:$H,Raw!$A:$A,$B$4,Raw!$G:$G,Month!BQ$5,Raw!#REF!,Month!$A64),IF($C64="Provider",SUMIFS(Raw!$H:$H,Raw!$A:$A,$B$4,Raw!$G:$G,Month!BQ$5,Raw!$C:$C,Month!$A64),SUMIFS(Raw!$H:$H,Raw!$A:$A,$B$4,Raw!$G:$G,Month!BQ$5,Raw!$E:$E,Month!$A64))))</f>
        <v>1241</v>
      </c>
      <c r="BR64" s="58">
        <f>IF($B64="","",IF($C64="Region",SUMIFS(Raw!$H:$H,Raw!$A:$A,$B$4,Raw!$G:$G,Month!BR$5,Raw!#REF!,Month!$A64),IF($C64="Provider",SUMIFS(Raw!$H:$H,Raw!$A:$A,$B$4,Raw!$G:$G,Month!BR$5,Raw!$C:$C,Month!$A64),SUMIFS(Raw!$H:$H,Raw!$A:$A,$B$4,Raw!$G:$G,Month!BR$5,Raw!$E:$E,Month!$A64))))</f>
        <v>196</v>
      </c>
      <c r="BS64" s="58">
        <f>IF($B64="","",IF($C64="Region",SUMIFS(Raw!$H:$H,Raw!$A:$A,$B$4,Raw!$G:$G,Month!BS$5,Raw!#REF!,Month!$A64),IF($C64="Provider",SUMIFS(Raw!$H:$H,Raw!$A:$A,$B$4,Raw!$G:$G,Month!BS$5,Raw!$C:$C,Month!$A64),SUMIFS(Raw!$H:$H,Raw!$A:$A,$B$4,Raw!$G:$G,Month!BS$5,Raw!$E:$E,Month!$A64))))</f>
        <v>32</v>
      </c>
      <c r="BT64" s="58">
        <f>IF($B64="","",IF($C64="Region",SUMIFS(Raw!$H:$H,Raw!$A:$A,$B$4,Raw!$G:$G,Month!BT$5,Raw!#REF!,Month!$A64),IF($C64="Provider",SUMIFS(Raw!$H:$H,Raw!$A:$A,$B$4,Raw!$G:$G,Month!BT$5,Raw!$C:$C,Month!$A64),SUMIFS(Raw!$H:$H,Raw!$A:$A,$B$4,Raw!$G:$G,Month!BT$5,Raw!$E:$E,Month!$A64))))</f>
        <v>37</v>
      </c>
      <c r="BU64" s="58">
        <f>IF($B64="","",IF($C64="Region",SUMIFS(Raw!$H:$H,Raw!$A:$A,$B$4,Raw!$G:$G,Month!BU$5,Raw!#REF!,Month!$A64),IF($C64="Provider",SUMIFS(Raw!$H:$H,Raw!$A:$A,$B$4,Raw!$G:$G,Month!BU$5,Raw!$C:$C,Month!$A64),SUMIFS(Raw!$H:$H,Raw!$A:$A,$B$4,Raw!$G:$G,Month!BU$5,Raw!$E:$E,Month!$A64))))</f>
        <v>57417</v>
      </c>
      <c r="BV64" s="58">
        <f>IF($B64="","",IF($C64="Region",SUMIFS(Raw!$H:$H,Raw!$A:$A,$B$4,Raw!$G:$G,Month!BV$5,Raw!#REF!,Month!$A64),IF($C64="Provider",SUMIFS(Raw!$H:$H,Raw!$A:$A,$B$4,Raw!$G:$G,Month!BV$5,Raw!$C:$C,Month!$A64),SUMIFS(Raw!$H:$H,Raw!$A:$A,$B$4,Raw!$G:$G,Month!BV$5,Raw!$E:$E,Month!$A64))))</f>
        <v>1017</v>
      </c>
      <c r="BW64" s="58">
        <f>IF($B64="","",IF($C64="Region",SUMIFS(Raw!$H:$H,Raw!$A:$A,$B$4,Raw!$G:$G,Month!BW$5,Raw!#REF!,Month!$A64),IF($C64="Provider",SUMIFS(Raw!$H:$H,Raw!$A:$A,$B$4,Raw!$G:$G,Month!BW$5,Raw!$C:$C,Month!$A64),SUMIFS(Raw!$H:$H,Raw!$A:$A,$B$4,Raw!$G:$G,Month!BW$5,Raw!$E:$E,Month!$A64))))</f>
        <v>7322</v>
      </c>
      <c r="BX64" s="58">
        <f>IF($B64="","",IF($C64="Region",SUMIFS(Raw!$H:$H,Raw!$A:$A,$B$4,Raw!$G:$G,Month!BX$5,Raw!#REF!,Month!$A64),IF($C64="Provider",SUMIFS(Raw!$H:$H,Raw!$A:$A,$B$4,Raw!$G:$G,Month!BX$5,Raw!$C:$C,Month!$A64),SUMIFS(Raw!$H:$H,Raw!$A:$A,$B$4,Raw!$G:$G,Month!BX$5,Raw!$E:$E,Month!$A64))))</f>
        <v>8</v>
      </c>
      <c r="BY64" s="58">
        <f>IF($B64="","",IF($C64="Region",SUMIFS(Raw!$H:$H,Raw!$A:$A,$B$4,Raw!$G:$G,Month!BY$5,Raw!#REF!,Month!$A64),IF($C64="Provider",SUMIFS(Raw!$H:$H,Raw!$A:$A,$B$4,Raw!$G:$G,Month!BY$5,Raw!$C:$C,Month!$A64),SUMIFS(Raw!$H:$H,Raw!$A:$A,$B$4,Raw!$G:$G,Month!BY$5,Raw!$E:$E,Month!$A64))))</f>
        <v>369</v>
      </c>
      <c r="BZ64" s="58">
        <f>IF($B64="","",IF($C64="Region",SUMIFS(Raw!$H:$H,Raw!$A:$A,$B$4,Raw!$G:$G,Month!BZ$5,Raw!#REF!,Month!$A64),IF($C64="Provider",SUMIFS(Raw!$H:$H,Raw!$A:$A,$B$4,Raw!$G:$G,Month!BZ$5,Raw!$C:$C,Month!$A64),SUMIFS(Raw!$H:$H,Raw!$A:$A,$B$4,Raw!$G:$G,Month!BZ$5,Raw!$E:$E,Month!$A64))))</f>
        <v>1366</v>
      </c>
      <c r="CA64" s="58">
        <f>IF($B64="","",IF($C64="Region",SUMIFS(Raw!$H:$H,Raw!$A:$A,$B$4,Raw!$G:$G,Month!CA$5,Raw!#REF!,Month!$A64),IF($C64="Provider",SUMIFS(Raw!$H:$H,Raw!$A:$A,$B$4,Raw!$G:$G,Month!CA$5,Raw!$C:$C,Month!$A64),SUMIFS(Raw!$H:$H,Raw!$A:$A,$B$4,Raw!$G:$G,Month!CA$5,Raw!$E:$E,Month!$A64))))</f>
        <v>1437</v>
      </c>
      <c r="CB64" s="58">
        <f>IF($B64="","",IF($C64="Region",SUMIFS(Raw!$H:$H,Raw!$A:$A,$B$4,Raw!$G:$G,Month!CB$5,Raw!#REF!,Month!$A64),IF($C64="Provider",SUMIFS(Raw!$H:$H,Raw!$A:$A,$B$4,Raw!$G:$G,Month!CB$5,Raw!$C:$C,Month!$A64),SUMIFS(Raw!$H:$H,Raw!$A:$A,$B$4,Raw!$G:$G,Month!CB$5,Raw!$E:$E,Month!$A64))))</f>
        <v>1258</v>
      </c>
      <c r="CC64" s="58">
        <f>IF($B64="","",IF($C64="Region",SUMIFS(Raw!$H:$H,Raw!$A:$A,$B$4,Raw!$G:$G,Month!CC$5,Raw!#REF!,Month!$A64),IF($C64="Provider",SUMIFS(Raw!$H:$H,Raw!$A:$A,$B$4,Raw!$G:$G,Month!CC$5,Raw!$C:$C,Month!$A64),SUMIFS(Raw!$H:$H,Raw!$A:$A,$B$4,Raw!$G:$G,Month!CC$5,Raw!$E:$E,Month!$A64))))</f>
        <v>1938</v>
      </c>
      <c r="CD64" s="58">
        <f>IF($B64="","",IF($C64="Region",SUMIFS(Raw!$H:$H,Raw!$A:$A,$B$4,Raw!$G:$G,Month!CD$5,Raw!#REF!,Month!$A64),IF($C64="Provider",SUMIFS(Raw!$H:$H,Raw!$A:$A,$B$4,Raw!$G:$G,Month!CD$5,Raw!$C:$C,Month!$A64),SUMIFS(Raw!$H:$H,Raw!$A:$A,$B$4,Raw!$G:$G,Month!CD$5,Raw!$E:$E,Month!$A64))))</f>
        <v>0</v>
      </c>
      <c r="CE64" s="58">
        <f>IF($B64="","",IF($C64="Region",SUMIFS(Raw!$H:$H,Raw!$A:$A,$B$4,Raw!$G:$G,Month!CE$5,Raw!#REF!,Month!$A64),IF($C64="Provider",SUMIFS(Raw!$H:$H,Raw!$A:$A,$B$4,Raw!$G:$G,Month!CE$5,Raw!$C:$C,Month!$A64),SUMIFS(Raw!$H:$H,Raw!$A:$A,$B$4,Raw!$G:$G,Month!CE$5,Raw!$E:$E,Month!$A64))))</f>
        <v>151</v>
      </c>
      <c r="CF64" s="58">
        <f>IF($B64="","",IF($C64="Region",SUMIFS(Raw!$H:$H,Raw!$A:$A,$B$4,Raw!$G:$G,Month!CF$5,Raw!#REF!,Month!$A64),IF($C64="Provider",SUMIFS(Raw!$H:$H,Raw!$A:$A,$B$4,Raw!$G:$G,Month!CF$5,Raw!$C:$C,Month!$A64),SUMIFS(Raw!$H:$H,Raw!$A:$A,$B$4,Raw!$G:$G,Month!CF$5,Raw!$E:$E,Month!$A64))))</f>
        <v>49</v>
      </c>
      <c r="CG64" s="58">
        <f>IF($B64="","",IF($C64="Region",SUMIFS(Raw!$H:$H,Raw!$A:$A,$B$4,Raw!$G:$G,Month!CG$5,Raw!#REF!,Month!$A64),IF($C64="Provider",SUMIFS(Raw!$H:$H,Raw!$A:$A,$B$4,Raw!$G:$G,Month!CG$5,Raw!$C:$C,Month!$A64),SUMIFS(Raw!$H:$H,Raw!$A:$A,$B$4,Raw!$G:$G,Month!CG$5,Raw!$E:$E,Month!$A64))))</f>
        <v>567</v>
      </c>
      <c r="CH64" s="58">
        <f>IF($B64="","",IF($C64="Region",SUMIFS(Raw!$H:$H,Raw!$A:$A,$B$4,Raw!$G:$G,Month!CH$5,Raw!#REF!,Month!$A64),IF($C64="Provider",SUMIFS(Raw!$H:$H,Raw!$A:$A,$B$4,Raw!$G:$G,Month!CH$5,Raw!$C:$C,Month!$A64),SUMIFS(Raw!$H:$H,Raw!$A:$A,$B$4,Raw!$G:$G,Month!CH$5,Raw!$E:$E,Month!$A64))))</f>
        <v>49</v>
      </c>
      <c r="CI64" s="58">
        <f>IF($B64="","",IF($C64="Region",SUMIFS(Raw!$H:$H,Raw!$A:$A,$B$4,Raw!$G:$G,Month!CI$5,Raw!#REF!,Month!$A64),IF($C64="Provider",SUMIFS(Raw!$H:$H,Raw!$A:$A,$B$4,Raw!$G:$G,Month!CI$5,Raw!$C:$C,Month!$A64),SUMIFS(Raw!$H:$H,Raw!$A:$A,$B$4,Raw!$G:$G,Month!CI$5,Raw!$E:$E,Month!$A64))))</f>
        <v>0</v>
      </c>
      <c r="CJ64" s="58">
        <f>IF($B64="","",IF($C64="Region",SUMIFS(Raw!$H:$H,Raw!$A:$A,$B$4,Raw!$G:$G,Month!CJ$5,Raw!#REF!,Month!$A64),IF($C64="Provider",SUMIFS(Raw!$H:$H,Raw!$A:$A,$B$4,Raw!$G:$G,Month!CJ$5,Raw!$C:$C,Month!$A64),SUMIFS(Raw!$H:$H,Raw!$A:$A,$B$4,Raw!$G:$G,Month!CJ$5,Raw!$E:$E,Month!$A64))))</f>
        <v>0</v>
      </c>
      <c r="CK64" s="58">
        <f>IF($B64="","",IF($C64="Region",SUMIFS(Raw!$H:$H,Raw!$A:$A,$B$4,Raw!$G:$G,Month!CK$5,Raw!#REF!,Month!$A64),IF($C64="Provider",SUMIFS(Raw!$H:$H,Raw!$A:$A,$B$4,Raw!$G:$G,Month!CK$5,Raw!$C:$C,Month!$A64),SUMIFS(Raw!$H:$H,Raw!$A:$A,$B$4,Raw!$G:$G,Month!CK$5,Raw!$E:$E,Month!$A64))))</f>
        <v>0</v>
      </c>
      <c r="CL64" s="58">
        <f>IF($B64="","",IF($C64="Region",SUMIFS(Raw!$H:$H,Raw!$A:$A,$B$4,Raw!$G:$G,Month!CL$5,Raw!#REF!,Month!$A64),IF($C64="Provider",SUMIFS(Raw!$H:$H,Raw!$A:$A,$B$4,Raw!$G:$G,Month!CL$5,Raw!$C:$C,Month!$A64),SUMIFS(Raw!$H:$H,Raw!$A:$A,$B$4,Raw!$G:$G,Month!CL$5,Raw!$E:$E,Month!$A64))))</f>
        <v>0</v>
      </c>
      <c r="CM64" s="58">
        <f>IF($B64="","",IF($C64="Region",SUMIFS(Raw!$H:$H,Raw!$A:$A,$B$4,Raw!$G:$G,Month!CM$5,Raw!#REF!,Month!$A64),IF($C64="Provider",SUMIFS(Raw!$H:$H,Raw!$A:$A,$B$4,Raw!$G:$G,Month!CM$5,Raw!$C:$C,Month!$A64),SUMIFS(Raw!$H:$H,Raw!$A:$A,$B$4,Raw!$G:$G,Month!CM$5,Raw!$E:$E,Month!$A64))))</f>
        <v>10</v>
      </c>
      <c r="CN64" s="58">
        <f>IF($B64="","",IF($C64="Region",SUMIFS(Raw!$H:$H,Raw!$A:$A,$B$4,Raw!$G:$G,Month!CN$5,Raw!#REF!,Month!$A64),IF($C64="Provider",SUMIFS(Raw!$H:$H,Raw!$A:$A,$B$4,Raw!$G:$G,Month!CN$5,Raw!$C:$C,Month!$A64),SUMIFS(Raw!$H:$H,Raw!$A:$A,$B$4,Raw!$G:$G,Month!CN$5,Raw!$E:$E,Month!$A64))))</f>
        <v>0</v>
      </c>
      <c r="CO64" s="58">
        <f>IF($B64="","",IF($C64="Region",SUMIFS(Raw!$H:$H,Raw!$A:$A,$B$4,Raw!$G:$G,Month!CO$5,Raw!#REF!,Month!$A64),IF($C64="Provider",SUMIFS(Raw!$H:$H,Raw!$A:$A,$B$4,Raw!$G:$G,Month!CO$5,Raw!$C:$C,Month!$A64),SUMIFS(Raw!$H:$H,Raw!$A:$A,$B$4,Raw!$G:$G,Month!CO$5,Raw!$E:$E,Month!$A64))))</f>
        <v>0</v>
      </c>
      <c r="CP64" s="58">
        <f>IF($B64="","",IF($C64="Region",SUMIFS(Raw!$H:$H,Raw!$A:$A,$B$4,Raw!$G:$G,Month!CP$5,Raw!#REF!,Month!$A64),IF($C64="Provider",SUMIFS(Raw!$H:$H,Raw!$A:$A,$B$4,Raw!$G:$G,Month!CP$5,Raw!$C:$C,Month!$A64),SUMIFS(Raw!$H:$H,Raw!$A:$A,$B$4,Raw!$G:$G,Month!CP$5,Raw!$E:$E,Month!$A64))))</f>
        <v>0</v>
      </c>
      <c r="CQ64" s="58">
        <f>IF($B64="","",IF($C64="Region",SUMIFS(Raw!$H:$H,Raw!$A:$A,$B$4,Raw!$G:$G,Month!CQ$5,Raw!#REF!,Month!$A64),IF($C64="Provider",SUMIFS(Raw!$H:$H,Raw!$A:$A,$B$4,Raw!$G:$G,Month!CQ$5,Raw!$C:$C,Month!$A64),SUMIFS(Raw!$H:$H,Raw!$A:$A,$B$4,Raw!$G:$G,Month!CQ$5,Raw!$E:$E,Month!$A64))))</f>
        <v>0</v>
      </c>
      <c r="CR64" s="58">
        <f>IF($B64="","",IF($C64="Region",SUMIFS(Raw!$H:$H,Raw!$A:$A,$B$4,Raw!$G:$G,Month!CR$5,Raw!#REF!,Month!$A64),IF($C64="Provider",SUMIFS(Raw!$H:$H,Raw!$A:$A,$B$4,Raw!$G:$G,Month!CR$5,Raw!$C:$C,Month!$A64),SUMIFS(Raw!$H:$H,Raw!$A:$A,$B$4,Raw!$G:$G,Month!CR$5,Raw!$E:$E,Month!$A64))))</f>
        <v>0</v>
      </c>
      <c r="CS64" s="58">
        <f>IF($B64="","",IF($C64="Region",SUMIFS(Raw!$H:$H,Raw!$A:$A,$B$4,Raw!$G:$G,Month!CS$5,Raw!#REF!,Month!$A64),IF($C64="Provider",SUMIFS(Raw!$H:$H,Raw!$A:$A,$B$4,Raw!$G:$G,Month!CS$5,Raw!$C:$C,Month!$A64),SUMIFS(Raw!$H:$H,Raw!$A:$A,$B$4,Raw!$G:$G,Month!CS$5,Raw!$E:$E,Month!$A64))))</f>
        <v>0</v>
      </c>
      <c r="CT64" s="58">
        <f>IF($B64="","",IF($C64="Region",SUMIFS(Raw!$H:$H,Raw!$A:$A,$B$4,Raw!$G:$G,Month!CT$5,Raw!#REF!,Month!$A64),IF($C64="Provider",SUMIFS(Raw!$H:$H,Raw!$A:$A,$B$4,Raw!$G:$G,Month!CT$5,Raw!$C:$C,Month!$A64),SUMIFS(Raw!$H:$H,Raw!$A:$A,$B$4,Raw!$G:$G,Month!CT$5,Raw!$E:$E,Month!$A64))))</f>
        <v>0</v>
      </c>
      <c r="CU64" s="58">
        <f>IF($B64="","",IF($C64="Region",SUMIFS(Raw!$H:$H,Raw!$A:$A,$B$4,Raw!$G:$G,Month!CU$5,Raw!#REF!,Month!$A64),IF($C64="Provider",SUMIFS(Raw!$H:$H,Raw!$A:$A,$B$4,Raw!$G:$G,Month!CU$5,Raw!$C:$C,Month!$A64),SUMIFS(Raw!$H:$H,Raw!$A:$A,$B$4,Raw!$G:$G,Month!CU$5,Raw!$E:$E,Month!$A64))))</f>
        <v>0</v>
      </c>
      <c r="CV64" s="58">
        <f>IF($B64="","",IF($C64="Region",SUMIFS(Raw!$H:$H,Raw!$A:$A,$B$4,Raw!$G:$G,Month!CV$5,Raw!#REF!,Month!$A64),IF($C64="Provider",SUMIFS(Raw!$H:$H,Raw!$A:$A,$B$4,Raw!$G:$G,Month!CV$5,Raw!$C:$C,Month!$A64),SUMIFS(Raw!$H:$H,Raw!$A:$A,$B$4,Raw!$G:$G,Month!CV$5,Raw!$E:$E,Month!$A64))))</f>
        <v>0</v>
      </c>
      <c r="CW64" s="58">
        <f>IF($B64="","",IF($C64="Region",SUMIFS(Raw!$H:$H,Raw!$A:$A,$B$4,Raw!$G:$G,Month!CW$5,Raw!#REF!,Month!$A64),IF($C64="Provider",SUMIFS(Raw!$H:$H,Raw!$A:$A,$B$4,Raw!$G:$G,Month!CW$5,Raw!$C:$C,Month!$A64),SUMIFS(Raw!$H:$H,Raw!$A:$A,$B$4,Raw!$G:$G,Month!CW$5,Raw!$E:$E,Month!$A64))))</f>
        <v>90</v>
      </c>
      <c r="CX64" s="58">
        <f>IF($B64="","",IF($C64="Region",SUMIFS(Raw!$H:$H,Raw!$A:$A,$B$4,Raw!$G:$G,Month!CX$5,Raw!#REF!,Month!$A64),IF($C64="Provider",SUMIFS(Raw!$H:$H,Raw!$A:$A,$B$4,Raw!$G:$G,Month!CX$5,Raw!$C:$C,Month!$A64),SUMIFS(Raw!$H:$H,Raw!$A:$A,$B$4,Raw!$G:$G,Month!CX$5,Raw!$E:$E,Month!$A64))))</f>
        <v>86</v>
      </c>
      <c r="CY64" s="58">
        <f>IF($B64="","",IF($C64="Region",SUMIFS(Raw!$H:$H,Raw!$A:$A,$B$4,Raw!$G:$G,Month!CY$5,Raw!#REF!,Month!$A64),IF($C64="Provider",SUMIFS(Raw!$H:$H,Raw!$A:$A,$B$4,Raw!$G:$G,Month!CY$5,Raw!$C:$C,Month!$A64),SUMIFS(Raw!$H:$H,Raw!$A:$A,$B$4,Raw!$G:$G,Month!CY$5,Raw!$E:$E,Month!$A64))))</f>
        <v>5</v>
      </c>
      <c r="CZ64" s="58">
        <f>IF($B64="","",IF($C64="Region",SUMIFS(Raw!$H:$H,Raw!$A:$A,$B$4,Raw!$G:$G,Month!CZ$5,Raw!#REF!,Month!$A64),IF($C64="Provider",SUMIFS(Raw!$H:$H,Raw!$A:$A,$B$4,Raw!$G:$G,Month!CZ$5,Raw!$C:$C,Month!$A64),SUMIFS(Raw!$H:$H,Raw!$A:$A,$B$4,Raw!$G:$G,Month!CZ$5,Raw!$E:$E,Month!$A64))))</f>
        <v>5</v>
      </c>
      <c r="DA64" s="58">
        <f>IF($B64="","",IF($C64="Region",SUMIFS(Raw!$H:$H,Raw!$A:$A,$B$4,Raw!$G:$G,Month!DA$5,Raw!#REF!,Month!$A64),IF($C64="Provider",SUMIFS(Raw!$H:$H,Raw!$A:$A,$B$4,Raw!$G:$G,Month!DA$5,Raw!$C:$C,Month!$A64),SUMIFS(Raw!$H:$H,Raw!$A:$A,$B$4,Raw!$G:$G,Month!DA$5,Raw!$E:$E,Month!$A64))))</f>
        <v>25</v>
      </c>
      <c r="DB64" s="58">
        <f>IF($B64="","",IF($C64="Region",SUMIFS(Raw!$H:$H,Raw!$A:$A,$B$4,Raw!$G:$G,Month!DB$5,Raw!#REF!,Month!$A64),IF($C64="Provider",SUMIFS(Raw!$H:$H,Raw!$A:$A,$B$4,Raw!$G:$G,Month!DB$5,Raw!$C:$C,Month!$A64),SUMIFS(Raw!$H:$H,Raw!$A:$A,$B$4,Raw!$G:$G,Month!DB$5,Raw!$E:$E,Month!$A64))))</f>
        <v>0</v>
      </c>
      <c r="DC64" s="58">
        <f>IF($B64="","",IF($C64="Region",SUMIFS(Raw!$H:$H,Raw!$A:$A,$B$4,Raw!$G:$G,Month!DC$5,Raw!#REF!,Month!$A64),IF($C64="Provider",SUMIFS(Raw!$H:$H,Raw!$A:$A,$B$4,Raw!$G:$G,Month!DC$5,Raw!$C:$C,Month!$A64),SUMIFS(Raw!$H:$H,Raw!$A:$A,$B$4,Raw!$G:$G,Month!DC$5,Raw!$E:$E,Month!$A64))))</f>
        <v>10</v>
      </c>
      <c r="DD64" s="58">
        <f>IF($B64="","",IF($C64="Region",SUMIFS(Raw!$H:$H,Raw!$A:$A,$B$4,Raw!$G:$G,Month!DD$5,Raw!#REF!,Month!$A64),IF($C64="Provider",SUMIFS(Raw!$H:$H,Raw!$A:$A,$B$4,Raw!$G:$G,Month!DD$5,Raw!$C:$C,Month!$A64),SUMIFS(Raw!$H:$H,Raw!$A:$A,$B$4,Raw!$G:$G,Month!DD$5,Raw!$E:$E,Month!$A64))))</f>
        <v>0</v>
      </c>
      <c r="DE64" s="58">
        <f>IF($B64="","",IF($C64="Region",SUMIFS(Raw!$H:$H,Raw!$A:$A,$B$4,Raw!$G:$G,Month!DE$5,Raw!#REF!,Month!$A64),IF($C64="Provider",SUMIFS(Raw!$H:$H,Raw!$A:$A,$B$4,Raw!$G:$G,Month!DE$5,Raw!$C:$C,Month!$A64),SUMIFS(Raw!$H:$H,Raw!$A:$A,$B$4,Raw!$G:$G,Month!DE$5,Raw!$E:$E,Month!$A64))))</f>
        <v>0</v>
      </c>
      <c r="DF64" s="58">
        <f>IF($B64="","",IF($C64="Region",SUMIFS(Raw!$H:$H,Raw!$A:$A,$B$4,Raw!$G:$G,Month!DF$5,Raw!#REF!,Month!$A64),IF($C64="Provider",SUMIFS(Raw!$H:$H,Raw!$A:$A,$B$4,Raw!$G:$G,Month!DF$5,Raw!$C:$C,Month!$A64),SUMIFS(Raw!$H:$H,Raw!$A:$A,$B$4,Raw!$G:$G,Month!DF$5,Raw!$E:$E,Month!$A64))))</f>
        <v>0</v>
      </c>
      <c r="DG64" s="58">
        <f>IF($B64="","",IF($C64="Region",SUMIFS(Raw!$H:$H,Raw!$A:$A,$B$4,Raw!$G:$G,Month!DG$5,Raw!#REF!,Month!$A64),IF($C64="Provider",SUMIFS(Raw!$H:$H,Raw!$A:$A,$B$4,Raw!$G:$G,Month!DG$5,Raw!$C:$C,Month!$A64),SUMIFS(Raw!$H:$H,Raw!$A:$A,$B$4,Raw!$G:$G,Month!DG$5,Raw!$E:$E,Month!$A64))))</f>
        <v>0</v>
      </c>
      <c r="DH64" s="58">
        <f>IF($B64="","",IF($C64="Region",SUMIFS(Raw!$H:$H,Raw!$A:$A,$B$4,Raw!$G:$G,Month!DH$5,Raw!#REF!,Month!$A64),IF($C64="Provider",SUMIFS(Raw!$H:$H,Raw!$A:$A,$B$4,Raw!$G:$G,Month!DH$5,Raw!$C:$C,Month!$A64),SUMIFS(Raw!$H:$H,Raw!$A:$A,$B$4,Raw!$G:$G,Month!DH$5,Raw!$E:$E,Month!$A64))))</f>
        <v>0</v>
      </c>
      <c r="DI64" s="58">
        <f>IF($B64="","",IF($C64="Region",SUMIFS(Raw!$H:$H,Raw!$A:$A,$B$4,Raw!$G:$G,Month!DI$5,Raw!#REF!,Month!$A64),IF($C64="Provider",SUMIFS(Raw!$H:$H,Raw!$A:$A,$B$4,Raw!$G:$G,Month!DI$5,Raw!$C:$C,Month!$A64),SUMIFS(Raw!$H:$H,Raw!$A:$A,$B$4,Raw!$G:$G,Month!DI$5,Raw!$E:$E,Month!$A64))))</f>
        <v>21</v>
      </c>
      <c r="DJ64" s="58">
        <f>IF($B64="","",IF($C64="Region",SUMIFS(Raw!$H:$H,Raw!$A:$A,$B$4,Raw!$G:$G,Month!DJ$5,Raw!#REF!,Month!$A64),IF($C64="Provider",SUMIFS(Raw!$H:$H,Raw!$A:$A,$B$4,Raw!$G:$G,Month!DJ$5,Raw!$C:$C,Month!$A64),SUMIFS(Raw!$H:$H,Raw!$A:$A,$B$4,Raw!$G:$G,Month!DJ$5,Raw!$E:$E,Month!$A64))))</f>
        <v>2</v>
      </c>
      <c r="DK64" s="58">
        <f>IF($B64="","",IF($C64="Region",SUMIFS(Raw!$H:$H,Raw!$A:$A,$B$4,Raw!$G:$G,Month!DK$5,Raw!#REF!,Month!$A64),IF($C64="Provider",SUMIFS(Raw!$H:$H,Raw!$A:$A,$B$4,Raw!$G:$G,Month!DK$5,Raw!$C:$C,Month!$A64),SUMIFS(Raw!$H:$H,Raw!$A:$A,$B$4,Raw!$G:$G,Month!DK$5,Raw!$E:$E,Month!$A64))))</f>
        <v>0</v>
      </c>
      <c r="DL64" s="58">
        <f>IF($B64="","",IF($C64="Region",SUMIFS(Raw!$H:$H,Raw!$A:$A,$B$4,Raw!$G:$G,Month!DL$5,Raw!#REF!,Month!$A64),IF($C64="Provider",SUMIFS(Raw!$H:$H,Raw!$A:$A,$B$4,Raw!$G:$G,Month!DL$5,Raw!$C:$C,Month!$A64),SUMIFS(Raw!$H:$H,Raw!$A:$A,$B$4,Raw!$G:$G,Month!DL$5,Raw!$E:$E,Month!$A64))))</f>
        <v>0</v>
      </c>
      <c r="DM64" s="58">
        <f>IF($B64="","",IF($C64="Region",SUMIFS(Raw!$H:$H,Raw!$A:$A,$B$4,Raw!$G:$G,Month!DM$5,Raw!#REF!,Month!$A64),IF($C64="Provider",SUMIFS(Raw!$H:$H,Raw!$A:$A,$B$4,Raw!$G:$G,Month!DM$5,Raw!$C:$C,Month!$A64),SUMIFS(Raw!$H:$H,Raw!$A:$A,$B$4,Raw!$G:$G,Month!DM$5,Raw!$E:$E,Month!$A64))))</f>
        <v>0</v>
      </c>
      <c r="DN64" s="58">
        <f>IF($B64="","",IF($C64="Region",SUMIFS(Raw!$H:$H,Raw!$A:$A,$B$4,Raw!$G:$G,Month!DN$5,Raw!#REF!,Month!$A64),IF($C64="Provider",SUMIFS(Raw!$H:$H,Raw!$A:$A,$B$4,Raw!$G:$G,Month!DN$5,Raw!$C:$C,Month!$A64),SUMIFS(Raw!$H:$H,Raw!$A:$A,$B$4,Raw!$G:$G,Month!DN$5,Raw!$E:$E,Month!$A64))))</f>
        <v>0</v>
      </c>
    </row>
    <row r="65" spans="1:118" ht="14.5" x14ac:dyDescent="0.25">
      <c r="A65" s="5" t="str">
        <f>IF(Refs!A59="","",Refs!A59)</f>
        <v>111AI9</v>
      </c>
      <c r="B65" s="23" t="str">
        <f>IF(Refs!B59="","",Refs!B59)</f>
        <v>Kent, Medway &amp; Sussex</v>
      </c>
      <c r="C65" s="13" t="str">
        <f>IF(Refs!D59="","",Refs!D59)</f>
        <v>Area</v>
      </c>
      <c r="D65" s="58">
        <f>IF($B65="","",IF($C65="Region",SUMIFS(Raw!$H:$H,Raw!$A:$A,$B$4,Raw!$G:$G,Month!D$5,Raw!#REF!,Month!$A65),IF($C65="Provider",SUMIFS(Raw!$H:$H,Raw!$A:$A,$B$4,Raw!$G:$G,Month!D$5,Raw!$C:$C,Month!$A65),SUMIFS(Raw!$H:$H,Raw!$A:$A,$B$4,Raw!$G:$G,Month!D$5,Raw!$E:$E,Month!$A65))))</f>
        <v>135942</v>
      </c>
      <c r="E65" s="58">
        <f>IF($B65="","",IF($C65="Region",SUMIFS(Raw!$H:$H,Raw!$A:$A,$B$4,Raw!$G:$G,Month!E$5,Raw!#REF!,Month!$A65),IF($C65="Provider",SUMIFS(Raw!$H:$H,Raw!$A:$A,$B$4,Raw!$G:$G,Month!E$5,Raw!$C:$C,Month!$A65),SUMIFS(Raw!$H:$H,Raw!$A:$A,$B$4,Raw!$G:$G,Month!E$5,Raw!$E:$E,Month!$A65))))</f>
        <v>22405</v>
      </c>
      <c r="F65" s="58">
        <f>IF($B65="","",IF($C65="Region",SUMIFS(Raw!$H:$H,Raw!$A:$A,$B$4,Raw!$G:$G,Month!F$5,Raw!#REF!,Month!$A65),IF($C65="Provider",SUMIFS(Raw!$H:$H,Raw!$A:$A,$B$4,Raw!$G:$G,Month!F$5,Raw!$C:$C,Month!$A65),SUMIFS(Raw!$H:$H,Raw!$A:$A,$B$4,Raw!$G:$G,Month!F$5,Raw!$E:$E,Month!$A65))))</f>
        <v>106161</v>
      </c>
      <c r="G65" s="58">
        <f>IF($B65="","",IF($C65="Region",SUMIFS(Raw!$H:$H,Raw!$A:$A,$B$4,Raw!$G:$G,Month!G$5,Raw!#REF!,Month!$A65),IF($C65="Provider",SUMIFS(Raw!$H:$H,Raw!$A:$A,$B$4,Raw!$G:$G,Month!G$5,Raw!$C:$C,Month!$A65),SUMIFS(Raw!$H:$H,Raw!$A:$A,$B$4,Raw!$G:$G,Month!G$5,Raw!$E:$E,Month!$A65))))</f>
        <v>5411</v>
      </c>
      <c r="H65" s="58">
        <f>IF($B65="","",IF($C65="Region",SUMIFS(Raw!$H:$H,Raw!$A:$A,$B$4,Raw!$G:$G,Month!H$5,Raw!#REF!,Month!$A65),IF($C65="Provider",SUMIFS(Raw!$H:$H,Raw!$A:$A,$B$4,Raw!$G:$G,Month!H$5,Raw!$C:$C,Month!$A65),SUMIFS(Raw!$H:$H,Raw!$A:$A,$B$4,Raw!$G:$G,Month!H$5,Raw!$E:$E,Month!$A65))))</f>
        <v>1121</v>
      </c>
      <c r="I65" s="58">
        <f>IF($B65="","",IF($C65="Region",SUMIFS(Raw!$H:$H,Raw!$A:$A,$B$4,Raw!$G:$G,Month!I$5,Raw!#REF!,Month!$A65),IF($C65="Provider",SUMIFS(Raw!$H:$H,Raw!$A:$A,$B$4,Raw!$G:$G,Month!I$5,Raw!$C:$C,Month!$A65),SUMIFS(Raw!$H:$H,Raw!$A:$A,$B$4,Raw!$G:$G,Month!I$5,Raw!$E:$E,Month!$A65))))</f>
        <v>0</v>
      </c>
      <c r="J65" s="58">
        <f>IF($B65="","",IF($C65="Region",SUMIFS(Raw!$H:$H,Raw!$A:$A,$B$4,Raw!$G:$G,Month!J$5,Raw!#REF!,Month!$A65),IF($C65="Provider",SUMIFS(Raw!$H:$H,Raw!$A:$A,$B$4,Raw!$G:$G,Month!J$5,Raw!$C:$C,Month!$A65),SUMIFS(Raw!$H:$H,Raw!$A:$A,$B$4,Raw!$G:$G,Month!J$5,Raw!$E:$E,Month!$A65))))</f>
        <v>38764</v>
      </c>
      <c r="K65" s="58">
        <f>IF($B65="","",IF($C65="Region",SUMIFS(Raw!$H:$H,Raw!$A:$A,$B$4,Raw!$G:$G,Month!K$5,Raw!#REF!,Month!$A65),IF($C65="Provider",SUMIFS(Raw!$H:$H,Raw!$A:$A,$B$4,Raw!$G:$G,Month!K$5,Raw!$C:$C,Month!$A65),SUMIFS(Raw!$H:$H,Raw!$A:$A,$B$4,Raw!$G:$G,Month!K$5,Raw!$E:$E,Month!$A65))))</f>
        <v>21689</v>
      </c>
      <c r="L65" s="58">
        <f>IF($B65="","",IF($C65="Region",SUMIFS(Raw!$H:$H,Raw!$A:$A,$B$4,Raw!$G:$G,Month!L$5,Raw!#REF!,Month!$A65),IF($C65="Provider",SUMIFS(Raw!$H:$H,Raw!$A:$A,$B$4,Raw!$G:$G,Month!L$5,Raw!$C:$C,Month!$A65),SUMIFS(Raw!$H:$H,Raw!$A:$A,$B$4,Raw!$G:$G,Month!L$5,Raw!$E:$E,Month!$A65))))</f>
        <v>1491</v>
      </c>
      <c r="M65" s="58">
        <f>IF($B65="","",IF($C65="Region",SUMIFS(Raw!$H:$H,Raw!$A:$A,$B$4,Raw!$G:$G,Month!M$5,Raw!#REF!,Month!$A65),IF($C65="Provider",SUMIFS(Raw!$H:$H,Raw!$A:$A,$B$4,Raw!$G:$G,Month!M$5,Raw!$C:$C,Month!$A65),SUMIFS(Raw!$H:$H,Raw!$A:$A,$B$4,Raw!$G:$G,Month!M$5,Raw!$E:$E,Month!$A65))))</f>
        <v>1635</v>
      </c>
      <c r="N65" s="58">
        <f>IF($B65="","",IF($C65="Region",SUMIFS(Raw!$H:$H,Raw!$A:$A,$B$4,Raw!$G:$G,Month!N$5,Raw!#REF!,Month!$A65),IF($C65="Provider",SUMIFS(Raw!$H:$H,Raw!$A:$A,$B$4,Raw!$G:$G,Month!N$5,Raw!$C:$C,Month!$A65),SUMIFS(Raw!$H:$H,Raw!$A:$A,$B$4,Raw!$G:$G,Month!N$5,Raw!$E:$E,Month!$A65))))</f>
        <v>18563</v>
      </c>
      <c r="O65" s="58">
        <f>IF($B65="","",IF($C65="Region",SUMIFS(Raw!$H:$H,Raw!$A:$A,$B$4,Raw!$G:$G,Month!O$5,Raw!#REF!,Month!$A65),IF($C65="Provider",SUMIFS(Raw!$H:$H,Raw!$A:$A,$B$4,Raw!$G:$G,Month!O$5,Raw!$C:$C,Month!$A65),SUMIFS(Raw!$H:$H,Raw!$A:$A,$B$4,Raw!$G:$G,Month!O$5,Raw!$E:$E,Month!$A65))))</f>
        <v>29410842</v>
      </c>
      <c r="P65" s="58">
        <f>IF($B65="","",IF($C65="Region",SUMIFS(Raw!$H:$H,Raw!$A:$A,$B$4,Raw!$G:$G,Month!P$5,Raw!#REF!,Month!$A65),IF($C65="Provider",SUMIFS(Raw!$H:$H,Raw!$A:$A,$B$4,Raw!$G:$G,Month!P$5,Raw!$C:$C,Month!$A65),SUMIFS(Raw!$H:$H,Raw!$A:$A,$B$4,Raw!$G:$G,Month!P$5,Raw!$E:$E,Month!$A65))))</f>
        <v>916</v>
      </c>
      <c r="Q65" s="58">
        <f>IF($B65="","",IF($C65="Region",SUMIFS(Raw!$H:$H,Raw!$A:$A,$B$4,Raw!$G:$G,Month!Q$5,Raw!#REF!,Month!$A65),IF($C65="Provider",SUMIFS(Raw!$H:$H,Raw!$A:$A,$B$4,Raw!$G:$G,Month!Q$5,Raw!$C:$C,Month!$A65),SUMIFS(Raw!$H:$H,Raw!$A:$A,$B$4,Raw!$G:$G,Month!Q$5,Raw!$E:$E,Month!$A65))))</f>
        <v>1210</v>
      </c>
      <c r="R65" s="58">
        <f>IF($B65="","",IF($C65="Region",SUMIFS(Raw!$H:$H,Raw!$A:$A,$B$4,Raw!$G:$G,Month!R$5,Raw!#REF!,Month!$A65),IF($C65="Provider",SUMIFS(Raw!$H:$H,Raw!$A:$A,$B$4,Raw!$G:$G,Month!R$5,Raw!$C:$C,Month!$A65),SUMIFS(Raw!$H:$H,Raw!$A:$A,$B$4,Raw!$G:$G,Month!R$5,Raw!$E:$E,Month!$A65))))</f>
        <v>5905895</v>
      </c>
      <c r="S65" s="58">
        <f>IF($B65="","",IF($C65="Region",SUMIFS(Raw!$H:$H,Raw!$A:$A,$B$4,Raw!$G:$G,Month!S$5,Raw!#REF!,Month!$A65),IF($C65="Provider",SUMIFS(Raw!$H:$H,Raw!$A:$A,$B$4,Raw!$G:$G,Month!S$5,Raw!$C:$C,Month!$A65),SUMIFS(Raw!$H:$H,Raw!$A:$A,$B$4,Raw!$G:$G,Month!S$5,Raw!$E:$E,Month!$A65))))</f>
        <v>44031</v>
      </c>
      <c r="T65" s="58">
        <f>IF($B65="","",IF($C65="Region",SUMIFS(Raw!$H:$H,Raw!$A:$A,$B$4,Raw!$G:$G,Month!T$5,Raw!#REF!,Month!$A65),IF($C65="Provider",SUMIFS(Raw!$H:$H,Raw!$A:$A,$B$4,Raw!$G:$G,Month!T$5,Raw!$C:$C,Month!$A65),SUMIFS(Raw!$H:$H,Raw!$A:$A,$B$4,Raw!$G:$G,Month!T$5,Raw!$E:$E,Month!$A65))))</f>
        <v>258606148</v>
      </c>
      <c r="U65" s="58">
        <f>IF($B65="","",IF($C65="Region",SUMIFS(Raw!$H:$H,Raw!$A:$A,$B$4,Raw!$G:$G,Month!U$5,Raw!#REF!,Month!$A65),IF($C65="Provider",SUMIFS(Raw!$H:$H,Raw!$A:$A,$B$4,Raw!$G:$G,Month!U$5,Raw!$C:$C,Month!$A65),SUMIFS(Raw!$H:$H,Raw!$A:$A,$B$4,Raw!$G:$G,Month!U$5,Raw!$E:$E,Month!$A65))))</f>
        <v>97375</v>
      </c>
      <c r="V65" s="58">
        <f>IF($B65="","",IF($C65="Region",SUMIFS(Raw!$H:$H,Raw!$A:$A,$B$4,Raw!$G:$G,Month!V$5,Raw!#REF!,Month!$A65),IF($C65="Provider",SUMIFS(Raw!$H:$H,Raw!$A:$A,$B$4,Raw!$G:$G,Month!V$5,Raw!$C:$C,Month!$A65),SUMIFS(Raw!$H:$H,Raw!$A:$A,$B$4,Raw!$G:$G,Month!V$5,Raw!$E:$E,Month!$A65))))</f>
        <v>1421</v>
      </c>
      <c r="W65" s="58">
        <f>IF($B65="","",IF($C65="Region",SUMIFS(Raw!$H:$H,Raw!$A:$A,$B$4,Raw!$G:$G,Month!W$5,Raw!#REF!,Month!$A65),IF($C65="Provider",SUMIFS(Raw!$H:$H,Raw!$A:$A,$B$4,Raw!$G:$G,Month!W$5,Raw!$C:$C,Month!$A65),SUMIFS(Raw!$H:$H,Raw!$A:$A,$B$4,Raw!$G:$G,Month!W$5,Raw!$E:$E,Month!$A65))))</f>
        <v>51923</v>
      </c>
      <c r="X65" s="58">
        <f>IF($B65="","",IF($C65="Region",SUMIFS(Raw!$H:$H,Raw!$A:$A,$B$4,Raw!$G:$G,Month!X$5,Raw!#REF!,Month!$A65),IF($C65="Provider",SUMIFS(Raw!$H:$H,Raw!$A:$A,$B$4,Raw!$G:$G,Month!X$5,Raw!$C:$C,Month!$A65),SUMIFS(Raw!$H:$H,Raw!$A:$A,$B$4,Raw!$G:$G,Month!X$5,Raw!$E:$E,Month!$A65))))</f>
        <v>44031</v>
      </c>
      <c r="Y65" s="58">
        <f>IF($B65="","",IF($C65="Region",SUMIFS(Raw!$H:$H,Raw!$A:$A,$B$4,Raw!$G:$G,Month!Y$5,Raw!#REF!,Month!$A65),IF($C65="Provider",SUMIFS(Raw!$H:$H,Raw!$A:$A,$B$4,Raw!$G:$G,Month!Y$5,Raw!$C:$C,Month!$A65),SUMIFS(Raw!$H:$H,Raw!$A:$A,$B$4,Raw!$G:$G,Month!Y$5,Raw!$E:$E,Month!$A65))))</f>
        <v>0</v>
      </c>
      <c r="Z65" s="58">
        <f>IF($B65="","",IF($C65="Region",SUMIFS(Raw!$H:$H,Raw!$A:$A,$B$4,Raw!$G:$G,Month!Z$5,Raw!#REF!,Month!$A65),IF($C65="Provider",SUMIFS(Raw!$H:$H,Raw!$A:$A,$B$4,Raw!$G:$G,Month!Z$5,Raw!$C:$C,Month!$A65),SUMIFS(Raw!$H:$H,Raw!$A:$A,$B$4,Raw!$G:$G,Month!Z$5,Raw!$E:$E,Month!$A65))))</f>
        <v>0</v>
      </c>
      <c r="AA65" s="58">
        <f>IF($B65="","",IF($C65="Region",SUMIFS(Raw!$H:$H,Raw!$A:$A,$B$4,Raw!$G:$G,Month!AA$5,Raw!#REF!,Month!$A65),IF($C65="Provider",SUMIFS(Raw!$H:$H,Raw!$A:$A,$B$4,Raw!$G:$G,Month!AA$5,Raw!$C:$C,Month!$A65),SUMIFS(Raw!$H:$H,Raw!$A:$A,$B$4,Raw!$G:$G,Month!AA$5,Raw!$E:$E,Month!$A65))))</f>
        <v>44031</v>
      </c>
      <c r="AB65" s="58">
        <f>IF($B65="","",IF($C65="Region",SUMIFS(Raw!$H:$H,Raw!$A:$A,$B$4,Raw!$G:$G,Month!AB$5,Raw!#REF!,Month!$A65),IF($C65="Provider",SUMIFS(Raw!$H:$H,Raw!$A:$A,$B$4,Raw!$G:$G,Month!AB$5,Raw!$C:$C,Month!$A65),SUMIFS(Raw!$H:$H,Raw!$A:$A,$B$4,Raw!$G:$G,Month!AB$5,Raw!$E:$E,Month!$A65))))</f>
        <v>6232</v>
      </c>
      <c r="AC65" s="58">
        <f>IF($B65="","",IF($C65="Region",SUMIFS(Raw!$H:$H,Raw!$A:$A,$B$4,Raw!$G:$G,Month!AC$5,Raw!#REF!,Month!$A65),IF($C65="Provider",SUMIFS(Raw!$H:$H,Raw!$A:$A,$B$4,Raw!$G:$G,Month!AC$5,Raw!$C:$C,Month!$A65),SUMIFS(Raw!$H:$H,Raw!$A:$A,$B$4,Raw!$G:$G,Month!AC$5,Raw!$E:$E,Month!$A65))))</f>
        <v>0</v>
      </c>
      <c r="AD65" s="58">
        <f>IF($B65="","",IF($C65="Region",SUMIFS(Raw!$H:$H,Raw!$A:$A,$B$4,Raw!$G:$G,Month!AD$5,Raw!#REF!,Month!$A65),IF($C65="Provider",SUMIFS(Raw!$H:$H,Raw!$A:$A,$B$4,Raw!$G:$G,Month!AD$5,Raw!$C:$C,Month!$A65),SUMIFS(Raw!$H:$H,Raw!$A:$A,$B$4,Raw!$G:$G,Month!AD$5,Raw!$E:$E,Month!$A65))))</f>
        <v>0</v>
      </c>
      <c r="AE65" s="58">
        <f>IF($B65="","",IF($C65="Region",SUMIFS(Raw!$H:$H,Raw!$A:$A,$B$4,Raw!$G:$G,Month!AE$5,Raw!#REF!,Month!$A65),IF($C65="Provider",SUMIFS(Raw!$H:$H,Raw!$A:$A,$B$4,Raw!$G:$G,Month!AE$5,Raw!$C:$C,Month!$A65),SUMIFS(Raw!$H:$H,Raw!$A:$A,$B$4,Raw!$G:$G,Month!AE$5,Raw!$E:$E,Month!$A65))))</f>
        <v>0</v>
      </c>
      <c r="AF65" s="58">
        <f>IF($B65="","",IF($C65="Region",SUMIFS(Raw!$H:$H,Raw!$A:$A,$B$4,Raw!$G:$G,Month!AF$5,Raw!#REF!,Month!$A65),IF($C65="Provider",SUMIFS(Raw!$H:$H,Raw!$A:$A,$B$4,Raw!$G:$G,Month!AF$5,Raw!$C:$C,Month!$A65),SUMIFS(Raw!$H:$H,Raw!$A:$A,$B$4,Raw!$G:$G,Month!AF$5,Raw!$E:$E,Month!$A65))))</f>
        <v>301</v>
      </c>
      <c r="AG65" s="58">
        <f>IF($B65="","",IF($C65="Region",SUMIFS(Raw!$H:$H,Raw!$A:$A,$B$4,Raw!$G:$G,Month!AG$5,Raw!#REF!,Month!$A65),IF($C65="Provider",SUMIFS(Raw!$H:$H,Raw!$A:$A,$B$4,Raw!$G:$G,Month!AG$5,Raw!$C:$C,Month!$A65),SUMIFS(Raw!$H:$H,Raw!$A:$A,$B$4,Raw!$G:$G,Month!AG$5,Raw!$E:$E,Month!$A65))))</f>
        <v>2233</v>
      </c>
      <c r="AH65" s="58">
        <f>IF($B65="","",IF($C65="Region",SUMIFS(Raw!$H:$H,Raw!$A:$A,$B$4,Raw!$G:$G,Month!AH$5,Raw!#REF!,Month!$A65),IF($C65="Provider",SUMIFS(Raw!$H:$H,Raw!$A:$A,$B$4,Raw!$G:$G,Month!AH$5,Raw!$C:$C,Month!$A65),SUMIFS(Raw!$H:$H,Raw!$A:$A,$B$4,Raw!$G:$G,Month!AH$5,Raw!$E:$E,Month!$A65))))</f>
        <v>1856</v>
      </c>
      <c r="AI65" s="58">
        <f>IF($B65="","",IF($C65="Region",SUMIFS(Raw!$H:$H,Raw!$A:$A,$B$4,Raw!$G:$G,Month!AI$5,Raw!#REF!,Month!$A65),IF($C65="Provider",SUMIFS(Raw!$H:$H,Raw!$A:$A,$B$4,Raw!$G:$G,Month!AI$5,Raw!$C:$C,Month!$A65),SUMIFS(Raw!$H:$H,Raw!$A:$A,$B$4,Raw!$G:$G,Month!AI$5,Raw!$E:$E,Month!$A65))))</f>
        <v>33409</v>
      </c>
      <c r="AJ65" s="58">
        <f>IF($B65="","",IF($C65="Region",SUMIFS(Raw!$H:$H,Raw!$A:$A,$B$4,Raw!$G:$G,Month!AJ$5,Raw!#REF!,Month!$A65),IF($C65="Provider",SUMIFS(Raw!$H:$H,Raw!$A:$A,$B$4,Raw!$G:$G,Month!AJ$5,Raw!$C:$C,Month!$A65),SUMIFS(Raw!$H:$H,Raw!$A:$A,$B$4,Raw!$G:$G,Month!AJ$5,Raw!$E:$E,Month!$A65))))</f>
        <v>4</v>
      </c>
      <c r="AK65" s="58">
        <f>IF($B65="","",IF($C65="Region",SUMIFS(Raw!$H:$H,Raw!$A:$A,$B$4,Raw!$G:$G,Month!AK$5,Raw!#REF!,Month!$A65),IF($C65="Provider",SUMIFS(Raw!$H:$H,Raw!$A:$A,$B$4,Raw!$G:$G,Month!AK$5,Raw!$C:$C,Month!$A65),SUMIFS(Raw!$H:$H,Raw!$A:$A,$B$4,Raw!$G:$G,Month!AK$5,Raw!$E:$E,Month!$A65))))</f>
        <v>17136</v>
      </c>
      <c r="AL65" s="58">
        <f>IF($B65="","",IF($C65="Region",SUMIFS(Raw!$H:$H,Raw!$A:$A,$B$4,Raw!$G:$G,Month!AL$5,Raw!#REF!,Month!$A65),IF($C65="Provider",SUMIFS(Raw!$H:$H,Raw!$A:$A,$B$4,Raw!$G:$G,Month!AL$5,Raw!$C:$C,Month!$A65),SUMIFS(Raw!$H:$H,Raw!$A:$A,$B$4,Raw!$G:$G,Month!AL$5,Raw!$E:$E,Month!$A65))))</f>
        <v>0</v>
      </c>
      <c r="AM65" s="58">
        <f>IF($B65="","",IF($C65="Region",SUMIFS(Raw!$H:$H,Raw!$A:$A,$B$4,Raw!$G:$G,Month!AM$5,Raw!#REF!,Month!$A65),IF($C65="Provider",SUMIFS(Raw!$H:$H,Raw!$A:$A,$B$4,Raw!$G:$G,Month!AM$5,Raw!$C:$C,Month!$A65),SUMIFS(Raw!$H:$H,Raw!$A:$A,$B$4,Raw!$G:$G,Month!AM$5,Raw!$E:$E,Month!$A65))))</f>
        <v>20484</v>
      </c>
      <c r="AN65" s="58">
        <f>IF($B65="","",IF($C65="Region",SUMIFS(Raw!$H:$H,Raw!$A:$A,$B$4,Raw!$G:$G,Month!AN$5,Raw!#REF!,Month!$A65),IF($C65="Provider",SUMIFS(Raw!$H:$H,Raw!$A:$A,$B$4,Raw!$G:$G,Month!AN$5,Raw!$C:$C,Month!$A65),SUMIFS(Raw!$H:$H,Raw!$A:$A,$B$4,Raw!$G:$G,Month!AN$5,Raw!$E:$E,Month!$A65))))</f>
        <v>941</v>
      </c>
      <c r="AO65" s="58">
        <f>IF($B65="","",IF($C65="Region",SUMIFS(Raw!$H:$H,Raw!$A:$A,$B$4,Raw!$G:$G,Month!AO$5,Raw!#REF!,Month!$A65),IF($C65="Provider",SUMIFS(Raw!$H:$H,Raw!$A:$A,$B$4,Raw!$G:$G,Month!AO$5,Raw!$C:$C,Month!$A65),SUMIFS(Raw!$H:$H,Raw!$A:$A,$B$4,Raw!$G:$G,Month!AO$5,Raw!$E:$E,Month!$A65))))</f>
        <v>1526</v>
      </c>
      <c r="AP65" s="58">
        <f>IF($B65="","",IF($C65="Region",SUMIFS(Raw!$H:$H,Raw!$A:$A,$B$4,Raw!$G:$G,Month!AP$5,Raw!#REF!,Month!$A65),IF($C65="Provider",SUMIFS(Raw!$H:$H,Raw!$A:$A,$B$4,Raw!$G:$G,Month!AP$5,Raw!$C:$C,Month!$A65),SUMIFS(Raw!$H:$H,Raw!$A:$A,$B$4,Raw!$G:$G,Month!AP$5,Raw!$E:$E,Month!$A65))))</f>
        <v>1130</v>
      </c>
      <c r="AQ65" s="58">
        <f>IF($B65="","",IF($C65="Region",SUMIFS(Raw!$H:$H,Raw!$A:$A,$B$4,Raw!$G:$G,Month!AQ$5,Raw!#REF!,Month!$A65),IF($C65="Provider",SUMIFS(Raw!$H:$H,Raw!$A:$A,$B$4,Raw!$G:$G,Month!AQ$5,Raw!$C:$C,Month!$A65),SUMIFS(Raw!$H:$H,Raw!$A:$A,$B$4,Raw!$G:$G,Month!AQ$5,Raw!$E:$E,Month!$A65))))</f>
        <v>2772</v>
      </c>
      <c r="AR65" s="58">
        <f>IF($B65="","",IF($C65="Region",SUMIFS(Raw!$H:$H,Raw!$A:$A,$B$4,Raw!$G:$G,Month!AR$5,Raw!#REF!,Month!$A65),IF($C65="Provider",SUMIFS(Raw!$H:$H,Raw!$A:$A,$B$4,Raw!$G:$G,Month!AR$5,Raw!$C:$C,Month!$A65),SUMIFS(Raw!$H:$H,Raw!$A:$A,$B$4,Raw!$G:$G,Month!AR$5,Raw!$E:$E,Month!$A65))))</f>
        <v>603</v>
      </c>
      <c r="AS65" s="58">
        <f>IF($B65="","",IF($C65="Region",SUMIFS(Raw!$H:$H,Raw!$A:$A,$B$4,Raw!$G:$G,Month!AS$5,Raw!#REF!,Month!$A65),IF($C65="Provider",SUMIFS(Raw!$H:$H,Raw!$A:$A,$B$4,Raw!$G:$G,Month!AS$5,Raw!$C:$C,Month!$A65),SUMIFS(Raw!$H:$H,Raw!$A:$A,$B$4,Raw!$G:$G,Month!AS$5,Raw!$E:$E,Month!$A65))))</f>
        <v>2400</v>
      </c>
      <c r="AT65" s="58">
        <f>IF($B65="","",IF($C65="Region",SUMIFS(Raw!$H:$H,Raw!$A:$A,$B$4,Raw!$G:$G,Month!AT$5,Raw!#REF!,Month!$A65),IF($C65="Provider",SUMIFS(Raw!$H:$H,Raw!$A:$A,$B$4,Raw!$G:$G,Month!AT$5,Raw!$C:$C,Month!$A65),SUMIFS(Raw!$H:$H,Raw!$A:$A,$B$4,Raw!$G:$G,Month!AT$5,Raw!$E:$E,Month!$A65))))</f>
        <v>98689</v>
      </c>
      <c r="AU65" s="58">
        <f>IF($B65="","",IF($C65="Region",SUMIFS(Raw!$H:$H,Raw!$A:$A,$B$4,Raw!$G:$G,Month!AU$5,Raw!#REF!,Month!$A65),IF($C65="Provider",SUMIFS(Raw!$H:$H,Raw!$A:$A,$B$4,Raw!$G:$G,Month!AU$5,Raw!$C:$C,Month!$A65),SUMIFS(Raw!$H:$H,Raw!$A:$A,$B$4,Raw!$G:$G,Month!AU$5,Raw!$E:$E,Month!$A65))))</f>
        <v>8901</v>
      </c>
      <c r="AV65" s="58">
        <f>IF($B65="","",IF($C65="Region",SUMIFS(Raw!$H:$H,Raw!$A:$A,$B$4,Raw!$G:$G,Month!AV$5,Raw!#REF!,Month!$A65),IF($C65="Provider",SUMIFS(Raw!$H:$H,Raw!$A:$A,$B$4,Raw!$G:$G,Month!AV$5,Raw!$C:$C,Month!$A65),SUMIFS(Raw!$H:$H,Raw!$A:$A,$B$4,Raw!$G:$G,Month!AV$5,Raw!$E:$E,Month!$A65))))</f>
        <v>16534</v>
      </c>
      <c r="AW65" s="58">
        <f>IF($B65="","",IF($C65="Region",SUMIFS(Raw!$H:$H,Raw!$A:$A,$B$4,Raw!$G:$G,Month!AW$5,Raw!#REF!,Month!$A65),IF($C65="Provider",SUMIFS(Raw!$H:$H,Raw!$A:$A,$B$4,Raw!$G:$G,Month!AW$5,Raw!$C:$C,Month!$A65),SUMIFS(Raw!$H:$H,Raw!$A:$A,$B$4,Raw!$G:$G,Month!AW$5,Raw!$E:$E,Month!$A65))))</f>
        <v>14571</v>
      </c>
      <c r="AX65" s="58">
        <f>IF($B65="","",IF($C65="Region",SUMIFS(Raw!$H:$H,Raw!$A:$A,$B$4,Raw!$G:$G,Month!AX$5,Raw!#REF!,Month!$A65),IF($C65="Provider",SUMIFS(Raw!$H:$H,Raw!$A:$A,$B$4,Raw!$G:$G,Month!AX$5,Raw!$C:$C,Month!$A65),SUMIFS(Raw!$H:$H,Raw!$A:$A,$B$4,Raw!$G:$G,Month!AX$5,Raw!$E:$E,Month!$A65))))</f>
        <v>3</v>
      </c>
      <c r="AY65" s="58">
        <f>IF($B65="","",IF($C65="Region",SUMIFS(Raw!$H:$H,Raw!$A:$A,$B$4,Raw!$G:$G,Month!AY$5,Raw!#REF!,Month!$A65),IF($C65="Provider",SUMIFS(Raw!$H:$H,Raw!$A:$A,$B$4,Raw!$G:$G,Month!AY$5,Raw!$C:$C,Month!$A65),SUMIFS(Raw!$H:$H,Raw!$A:$A,$B$4,Raw!$G:$G,Month!AY$5,Raw!$E:$E,Month!$A65))))</f>
        <v>35640</v>
      </c>
      <c r="AZ65" s="58">
        <f>IF($B65="","",IF($C65="Region",SUMIFS(Raw!$H:$H,Raw!$A:$A,$B$4,Raw!$G:$G,Month!AZ$5,Raw!#REF!,Month!$A65),IF($C65="Provider",SUMIFS(Raw!$H:$H,Raw!$A:$A,$B$4,Raw!$G:$G,Month!AZ$5,Raw!$C:$C,Month!$A65),SUMIFS(Raw!$H:$H,Raw!$A:$A,$B$4,Raw!$G:$G,Month!AZ$5,Raw!$E:$E,Month!$A65))))</f>
        <v>0</v>
      </c>
      <c r="BA65" s="58">
        <f>IF($B65="","",IF($C65="Region",SUMIFS(Raw!$H:$H,Raw!$A:$A,$B$4,Raw!$G:$G,Month!BA$5,Raw!#REF!,Month!$A65),IF($C65="Provider",SUMIFS(Raw!$H:$H,Raw!$A:$A,$B$4,Raw!$G:$G,Month!BA$5,Raw!$C:$C,Month!$A65),SUMIFS(Raw!$H:$H,Raw!$A:$A,$B$4,Raw!$G:$G,Month!BA$5,Raw!$E:$E,Month!$A65))))</f>
        <v>12187</v>
      </c>
      <c r="BB65" s="58">
        <f>IF($B65="","",IF($C65="Region",SUMIFS(Raw!$H:$H,Raw!$A:$A,$B$4,Raw!$G:$G,Month!BB$5,Raw!#REF!,Month!$A65),IF($C65="Provider",SUMIFS(Raw!$H:$H,Raw!$A:$A,$B$4,Raw!$G:$G,Month!BB$5,Raw!$C:$C,Month!$A65),SUMIFS(Raw!$H:$H,Raw!$A:$A,$B$4,Raw!$G:$G,Month!BB$5,Raw!$E:$E,Month!$A65))))</f>
        <v>0</v>
      </c>
      <c r="BC65" s="58">
        <f>IF($B65="","",IF($C65="Region",SUMIFS(Raw!$H:$H,Raw!$A:$A,$B$4,Raw!$G:$G,Month!BC$5,Raw!#REF!,Month!$A65),IF($C65="Provider",SUMIFS(Raw!$H:$H,Raw!$A:$A,$B$4,Raw!$G:$G,Month!BC$5,Raw!$C:$C,Month!$A65),SUMIFS(Raw!$H:$H,Raw!$A:$A,$B$4,Raw!$G:$G,Month!BC$5,Raw!$E:$E,Month!$A65))))</f>
        <v>6184</v>
      </c>
      <c r="BD65" s="58">
        <f>IF($B65="","",IF($C65="Region",SUMIFS(Raw!$H:$H,Raw!$A:$A,$B$4,Raw!$G:$G,Month!BD$5,Raw!#REF!,Month!$A65),IF($C65="Provider",SUMIFS(Raw!$H:$H,Raw!$A:$A,$B$4,Raw!$G:$G,Month!BD$5,Raw!$C:$C,Month!$A65),SUMIFS(Raw!$H:$H,Raw!$A:$A,$B$4,Raw!$G:$G,Month!BD$5,Raw!$E:$E,Month!$A65))))</f>
        <v>332</v>
      </c>
      <c r="BE65" s="58">
        <f>IF($B65="","",IF($C65="Region",SUMIFS(Raw!$H:$H,Raw!$A:$A,$B$4,Raw!$G:$G,Month!BE$5,Raw!#REF!,Month!$A65),IF($C65="Provider",SUMIFS(Raw!$H:$H,Raw!$A:$A,$B$4,Raw!$G:$G,Month!BE$5,Raw!$C:$C,Month!$A65),SUMIFS(Raw!$H:$H,Raw!$A:$A,$B$4,Raw!$G:$G,Month!BE$5,Raw!$E:$E,Month!$A65))))</f>
        <v>4720</v>
      </c>
      <c r="BF65" s="58">
        <f>IF($B65="","",IF($C65="Region",SUMIFS(Raw!$H:$H,Raw!$A:$A,$B$4,Raw!$G:$G,Month!BF$5,Raw!#REF!,Month!$A65),IF($C65="Provider",SUMIFS(Raw!$H:$H,Raw!$A:$A,$B$4,Raw!$G:$G,Month!BF$5,Raw!$C:$C,Month!$A65),SUMIFS(Raw!$H:$H,Raw!$A:$A,$B$4,Raw!$G:$G,Month!BF$5,Raw!$E:$E,Month!$A65))))</f>
        <v>1580</v>
      </c>
      <c r="BG65" s="58">
        <f>IF($B65="","",IF($C65="Region",SUMIFS(Raw!$H:$H,Raw!$A:$A,$B$4,Raw!$G:$G,Month!BG$5,Raw!#REF!,Month!$A65),IF($C65="Provider",SUMIFS(Raw!$H:$H,Raw!$A:$A,$B$4,Raw!$G:$G,Month!BG$5,Raw!$C:$C,Month!$A65),SUMIFS(Raw!$H:$H,Raw!$A:$A,$B$4,Raw!$G:$G,Month!BG$5,Raw!$E:$E,Month!$A65))))</f>
        <v>9349</v>
      </c>
      <c r="BH65" s="58">
        <f>IF($B65="","",IF($C65="Region",SUMIFS(Raw!$H:$H,Raw!$A:$A,$B$4,Raw!$G:$G,Month!BH$5,Raw!#REF!,Month!$A65),IF($C65="Provider",SUMIFS(Raw!$H:$H,Raw!$A:$A,$B$4,Raw!$G:$G,Month!BH$5,Raw!$C:$C,Month!$A65),SUMIFS(Raw!$H:$H,Raw!$A:$A,$B$4,Raw!$G:$G,Month!BH$5,Raw!$E:$E,Month!$A65))))</f>
        <v>6747</v>
      </c>
      <c r="BI65" s="58">
        <f>IF($B65="","",IF($C65="Region",SUMIFS(Raw!$H:$H,Raw!$A:$A,$B$4,Raw!$G:$G,Month!BI$5,Raw!#REF!,Month!$A65),IF($C65="Provider",SUMIFS(Raw!$H:$H,Raw!$A:$A,$B$4,Raw!$G:$G,Month!BI$5,Raw!$C:$C,Month!$A65),SUMIFS(Raw!$H:$H,Raw!$A:$A,$B$4,Raw!$G:$G,Month!BI$5,Raw!$E:$E,Month!$A65))))</f>
        <v>3259</v>
      </c>
      <c r="BJ65" s="58">
        <f>IF($B65="","",IF($C65="Region",SUMIFS(Raw!$H:$H,Raw!$A:$A,$B$4,Raw!$G:$G,Month!BJ$5,Raw!#REF!,Month!$A65),IF($C65="Provider",SUMIFS(Raw!$H:$H,Raw!$A:$A,$B$4,Raw!$G:$G,Month!BJ$5,Raw!$C:$C,Month!$A65),SUMIFS(Raw!$H:$H,Raw!$A:$A,$B$4,Raw!$G:$G,Month!BJ$5,Raw!$E:$E,Month!$A65))))</f>
        <v>9020</v>
      </c>
      <c r="BK65" s="58">
        <f>IF($B65="","",IF($C65="Region",SUMIFS(Raw!$H:$H,Raw!$A:$A,$B$4,Raw!$G:$G,Month!BK$5,Raw!#REF!,Month!$A65),IF($C65="Provider",SUMIFS(Raw!$H:$H,Raw!$A:$A,$B$4,Raw!$G:$G,Month!BK$5,Raw!$C:$C,Month!$A65),SUMIFS(Raw!$H:$H,Raw!$A:$A,$B$4,Raw!$G:$G,Month!BK$5,Raw!$E:$E,Month!$A65))))</f>
        <v>8580</v>
      </c>
      <c r="BL65" s="58">
        <f>IF($B65="","",IF($C65="Region",SUMIFS(Raw!$H:$H,Raw!$A:$A,$B$4,Raw!$G:$G,Month!BL$5,Raw!#REF!,Month!$A65),IF($C65="Provider",SUMIFS(Raw!$H:$H,Raw!$A:$A,$B$4,Raw!$G:$G,Month!BL$5,Raw!$C:$C,Month!$A65),SUMIFS(Raw!$H:$H,Raw!$A:$A,$B$4,Raw!$G:$G,Month!BL$5,Raw!$E:$E,Month!$A65))))</f>
        <v>6315</v>
      </c>
      <c r="BM65" s="58">
        <f>IF($B65="","",IF($C65="Region",SUMIFS(Raw!$H:$H,Raw!$A:$A,$B$4,Raw!$G:$G,Month!BM$5,Raw!#REF!,Month!$A65),IF($C65="Provider",SUMIFS(Raw!$H:$H,Raw!$A:$A,$B$4,Raw!$G:$G,Month!BM$5,Raw!$C:$C,Month!$A65),SUMIFS(Raw!$H:$H,Raw!$A:$A,$B$4,Raw!$G:$G,Month!BM$5,Raw!$E:$E,Month!$A65))))</f>
        <v>1823</v>
      </c>
      <c r="BN65" s="58">
        <f>IF($B65="","",IF($C65="Region",SUMIFS(Raw!$H:$H,Raw!$A:$A,$B$4,Raw!$G:$G,Month!BN$5,Raw!#REF!,Month!$A65),IF($C65="Provider",SUMIFS(Raw!$H:$H,Raw!$A:$A,$B$4,Raw!$G:$G,Month!BN$5,Raw!$C:$C,Month!$A65),SUMIFS(Raw!$H:$H,Raw!$A:$A,$B$4,Raw!$G:$G,Month!BN$5,Raw!$E:$E,Month!$A65))))</f>
        <v>573</v>
      </c>
      <c r="BO65" s="58">
        <f>IF($B65="","",IF($C65="Region",SUMIFS(Raw!$H:$H,Raw!$A:$A,$B$4,Raw!$G:$G,Month!BO$5,Raw!#REF!,Month!$A65),IF($C65="Provider",SUMIFS(Raw!$H:$H,Raw!$A:$A,$B$4,Raw!$G:$G,Month!BO$5,Raw!$C:$C,Month!$A65),SUMIFS(Raw!$H:$H,Raw!$A:$A,$B$4,Raw!$G:$G,Month!BO$5,Raw!$E:$E,Month!$A65))))</f>
        <v>4996</v>
      </c>
      <c r="BP65" s="58">
        <f>IF($B65="","",IF($C65="Region",SUMIFS(Raw!$H:$H,Raw!$A:$A,$B$4,Raw!$G:$G,Month!BP$5,Raw!#REF!,Month!$A65),IF($C65="Provider",SUMIFS(Raw!$H:$H,Raw!$A:$A,$B$4,Raw!$G:$G,Month!BP$5,Raw!$C:$C,Month!$A65),SUMIFS(Raw!$H:$H,Raw!$A:$A,$B$4,Raw!$G:$G,Month!BP$5,Raw!$E:$E,Month!$A65))))</f>
        <v>18318563</v>
      </c>
      <c r="BQ65" s="58">
        <f>IF($B65="","",IF($C65="Region",SUMIFS(Raw!$H:$H,Raw!$A:$A,$B$4,Raw!$G:$G,Month!BQ$5,Raw!#REF!,Month!$A65),IF($C65="Provider",SUMIFS(Raw!$H:$H,Raw!$A:$A,$B$4,Raw!$G:$G,Month!BQ$5,Raw!$C:$C,Month!$A65),SUMIFS(Raw!$H:$H,Raw!$A:$A,$B$4,Raw!$G:$G,Month!BQ$5,Raw!$E:$E,Month!$A65))))</f>
        <v>17972</v>
      </c>
      <c r="BR65" s="58">
        <f>IF($B65="","",IF($C65="Region",SUMIFS(Raw!$H:$H,Raw!$A:$A,$B$4,Raw!$G:$G,Month!BR$5,Raw!#REF!,Month!$A65),IF($C65="Provider",SUMIFS(Raw!$H:$H,Raw!$A:$A,$B$4,Raw!$G:$G,Month!BR$5,Raw!$C:$C,Month!$A65),SUMIFS(Raw!$H:$H,Raw!$A:$A,$B$4,Raw!$G:$G,Month!BR$5,Raw!$E:$E,Month!$A65))))</f>
        <v>3806</v>
      </c>
      <c r="BS65" s="58">
        <f>IF($B65="","",IF($C65="Region",SUMIFS(Raw!$H:$H,Raw!$A:$A,$B$4,Raw!$G:$G,Month!BS$5,Raw!#REF!,Month!$A65),IF($C65="Provider",SUMIFS(Raw!$H:$H,Raw!$A:$A,$B$4,Raw!$G:$G,Month!BS$5,Raw!$C:$C,Month!$A65),SUMIFS(Raw!$H:$H,Raw!$A:$A,$B$4,Raw!$G:$G,Month!BS$5,Raw!$E:$E,Month!$A65))))</f>
        <v>216</v>
      </c>
      <c r="BT65" s="58">
        <f>IF($B65="","",IF($C65="Region",SUMIFS(Raw!$H:$H,Raw!$A:$A,$B$4,Raw!$G:$G,Month!BT$5,Raw!#REF!,Month!$A65),IF($C65="Provider",SUMIFS(Raw!$H:$H,Raw!$A:$A,$B$4,Raw!$G:$G,Month!BT$5,Raw!$C:$C,Month!$A65),SUMIFS(Raw!$H:$H,Raw!$A:$A,$B$4,Raw!$G:$G,Month!BT$5,Raw!$E:$E,Month!$A65))))</f>
        <v>1775</v>
      </c>
      <c r="BU65" s="58">
        <f>IF($B65="","",IF($C65="Region",SUMIFS(Raw!$H:$H,Raw!$A:$A,$B$4,Raw!$G:$G,Month!BU$5,Raw!#REF!,Month!$A65),IF($C65="Provider",SUMIFS(Raw!$H:$H,Raw!$A:$A,$B$4,Raw!$G:$G,Month!BU$5,Raw!$C:$C,Month!$A65),SUMIFS(Raw!$H:$H,Raw!$A:$A,$B$4,Raw!$G:$G,Month!BU$5,Raw!$E:$E,Month!$A65))))</f>
        <v>13724443</v>
      </c>
      <c r="BV65" s="58">
        <f>IF($B65="","",IF($C65="Region",SUMIFS(Raw!$H:$H,Raw!$A:$A,$B$4,Raw!$G:$G,Month!BV$5,Raw!#REF!,Month!$A65),IF($C65="Provider",SUMIFS(Raw!$H:$H,Raw!$A:$A,$B$4,Raw!$G:$G,Month!BV$5,Raw!$C:$C,Month!$A65),SUMIFS(Raw!$H:$H,Raw!$A:$A,$B$4,Raw!$G:$G,Month!BV$5,Raw!$E:$E,Month!$A65))))</f>
        <v>1963</v>
      </c>
      <c r="BW65" s="58">
        <f>IF($B65="","",IF($C65="Region",SUMIFS(Raw!$H:$H,Raw!$A:$A,$B$4,Raw!$G:$G,Month!BW$5,Raw!#REF!,Month!$A65),IF($C65="Provider",SUMIFS(Raw!$H:$H,Raw!$A:$A,$B$4,Raw!$G:$G,Month!BW$5,Raw!$C:$C,Month!$A65),SUMIFS(Raw!$H:$H,Raw!$A:$A,$B$4,Raw!$G:$G,Month!BW$5,Raw!$E:$E,Month!$A65))))</f>
        <v>78245</v>
      </c>
      <c r="BX65" s="58">
        <f>IF($B65="","",IF($C65="Region",SUMIFS(Raw!$H:$H,Raw!$A:$A,$B$4,Raw!$G:$G,Month!BX$5,Raw!#REF!,Month!$A65),IF($C65="Provider",SUMIFS(Raw!$H:$H,Raw!$A:$A,$B$4,Raw!$G:$G,Month!BX$5,Raw!$C:$C,Month!$A65),SUMIFS(Raw!$H:$H,Raw!$A:$A,$B$4,Raw!$G:$G,Month!BX$5,Raw!$E:$E,Month!$A65))))</f>
        <v>0</v>
      </c>
      <c r="BY65" s="58">
        <f>IF($B65="","",IF($C65="Region",SUMIFS(Raw!$H:$H,Raw!$A:$A,$B$4,Raw!$G:$G,Month!BY$5,Raw!#REF!,Month!$A65),IF($C65="Provider",SUMIFS(Raw!$H:$H,Raw!$A:$A,$B$4,Raw!$G:$G,Month!BY$5,Raw!$C:$C,Month!$A65),SUMIFS(Raw!$H:$H,Raw!$A:$A,$B$4,Raw!$G:$G,Month!BY$5,Raw!$E:$E,Month!$A65))))</f>
        <v>42135</v>
      </c>
      <c r="BZ65" s="58">
        <f>IF($B65="","",IF($C65="Region",SUMIFS(Raw!$H:$H,Raw!$A:$A,$B$4,Raw!$G:$G,Month!BZ$5,Raw!#REF!,Month!$A65),IF($C65="Provider",SUMIFS(Raw!$H:$H,Raw!$A:$A,$B$4,Raw!$G:$G,Month!BZ$5,Raw!$C:$C,Month!$A65),SUMIFS(Raw!$H:$H,Raw!$A:$A,$B$4,Raw!$G:$G,Month!BZ$5,Raw!$E:$E,Month!$A65))))</f>
        <v>28055</v>
      </c>
      <c r="CA65" s="58">
        <f>IF($B65="","",IF($C65="Region",SUMIFS(Raw!$H:$H,Raw!$A:$A,$B$4,Raw!$G:$G,Month!CA$5,Raw!#REF!,Month!$A65),IF($C65="Provider",SUMIFS(Raw!$H:$H,Raw!$A:$A,$B$4,Raw!$G:$G,Month!CA$5,Raw!$C:$C,Month!$A65),SUMIFS(Raw!$H:$H,Raw!$A:$A,$B$4,Raw!$G:$G,Month!CA$5,Raw!$E:$E,Month!$A65))))</f>
        <v>19555</v>
      </c>
      <c r="CB65" s="58">
        <f>IF($B65="","",IF($C65="Region",SUMIFS(Raw!$H:$H,Raw!$A:$A,$B$4,Raw!$G:$G,Month!CB$5,Raw!#REF!,Month!$A65),IF($C65="Provider",SUMIFS(Raw!$H:$H,Raw!$A:$A,$B$4,Raw!$G:$G,Month!CB$5,Raw!$C:$C,Month!$A65),SUMIFS(Raw!$H:$H,Raw!$A:$A,$B$4,Raw!$G:$G,Month!CB$5,Raw!$E:$E,Month!$A65))))</f>
        <v>13417</v>
      </c>
      <c r="CC65" s="58">
        <f>IF($B65="","",IF($C65="Region",SUMIFS(Raw!$H:$H,Raw!$A:$A,$B$4,Raw!$G:$G,Month!CC$5,Raw!#REF!,Month!$A65),IF($C65="Provider",SUMIFS(Raw!$H:$H,Raw!$A:$A,$B$4,Raw!$G:$G,Month!CC$5,Raw!$C:$C,Month!$A65),SUMIFS(Raw!$H:$H,Raw!$A:$A,$B$4,Raw!$G:$G,Month!CC$5,Raw!$E:$E,Month!$A65))))</f>
        <v>9500</v>
      </c>
      <c r="CD65" s="58">
        <f>IF($B65="","",IF($C65="Region",SUMIFS(Raw!$H:$H,Raw!$A:$A,$B$4,Raw!$G:$G,Month!CD$5,Raw!#REF!,Month!$A65),IF($C65="Provider",SUMIFS(Raw!$H:$H,Raw!$A:$A,$B$4,Raw!$G:$G,Month!CD$5,Raw!$C:$C,Month!$A65),SUMIFS(Raw!$H:$H,Raw!$A:$A,$B$4,Raw!$G:$G,Month!CD$5,Raw!$E:$E,Month!$A65))))</f>
        <v>2332</v>
      </c>
      <c r="CE65" s="58">
        <f>IF($B65="","",IF($C65="Region",SUMIFS(Raw!$H:$H,Raw!$A:$A,$B$4,Raw!$G:$G,Month!CE$5,Raw!#REF!,Month!$A65),IF($C65="Provider",SUMIFS(Raw!$H:$H,Raw!$A:$A,$B$4,Raw!$G:$G,Month!CE$5,Raw!$C:$C,Month!$A65),SUMIFS(Raw!$H:$H,Raw!$A:$A,$B$4,Raw!$G:$G,Month!CE$5,Raw!$E:$E,Month!$A65))))</f>
        <v>11445</v>
      </c>
      <c r="CF65" s="58">
        <f>IF($B65="","",IF($C65="Region",SUMIFS(Raw!$H:$H,Raw!$A:$A,$B$4,Raw!$G:$G,Month!CF$5,Raw!#REF!,Month!$A65),IF($C65="Provider",SUMIFS(Raw!$H:$H,Raw!$A:$A,$B$4,Raw!$G:$G,Month!CF$5,Raw!$C:$C,Month!$A65),SUMIFS(Raw!$H:$H,Raw!$A:$A,$B$4,Raw!$G:$G,Month!CF$5,Raw!$E:$E,Month!$A65))))</f>
        <v>8683</v>
      </c>
      <c r="CG65" s="58">
        <f>IF($B65="","",IF($C65="Region",SUMIFS(Raw!$H:$H,Raw!$A:$A,$B$4,Raw!$G:$G,Month!CG$5,Raw!#REF!,Month!$A65),IF($C65="Provider",SUMIFS(Raw!$H:$H,Raw!$A:$A,$B$4,Raw!$G:$G,Month!CG$5,Raw!$C:$C,Month!$A65),SUMIFS(Raw!$H:$H,Raw!$A:$A,$B$4,Raw!$G:$G,Month!CG$5,Raw!$E:$E,Month!$A65))))</f>
        <v>10899</v>
      </c>
      <c r="CH65" s="58">
        <f>IF($B65="","",IF($C65="Region",SUMIFS(Raw!$H:$H,Raw!$A:$A,$B$4,Raw!$G:$G,Month!CH$5,Raw!#REF!,Month!$A65),IF($C65="Provider",SUMIFS(Raw!$H:$H,Raw!$A:$A,$B$4,Raw!$G:$G,Month!CH$5,Raw!$C:$C,Month!$A65),SUMIFS(Raw!$H:$H,Raw!$A:$A,$B$4,Raw!$G:$G,Month!CH$5,Raw!$E:$E,Month!$A65))))</f>
        <v>3623</v>
      </c>
      <c r="CI65" s="58">
        <f>IF($B65="","",IF($C65="Region",SUMIFS(Raw!$H:$H,Raw!$A:$A,$B$4,Raw!$G:$G,Month!CI$5,Raw!#REF!,Month!$A65),IF($C65="Provider",SUMIFS(Raw!$H:$H,Raw!$A:$A,$B$4,Raw!$G:$G,Month!CI$5,Raw!$C:$C,Month!$A65),SUMIFS(Raw!$H:$H,Raw!$A:$A,$B$4,Raw!$G:$G,Month!CI$5,Raw!$E:$E,Month!$A65))))</f>
        <v>0</v>
      </c>
      <c r="CJ65" s="58">
        <f>IF($B65="","",IF($C65="Region",SUMIFS(Raw!$H:$H,Raw!$A:$A,$B$4,Raw!$G:$G,Month!CJ$5,Raw!#REF!,Month!$A65),IF($C65="Provider",SUMIFS(Raw!$H:$H,Raw!$A:$A,$B$4,Raw!$G:$G,Month!CJ$5,Raw!$C:$C,Month!$A65),SUMIFS(Raw!$H:$H,Raw!$A:$A,$B$4,Raw!$G:$G,Month!CJ$5,Raw!$E:$E,Month!$A65))))</f>
        <v>0</v>
      </c>
      <c r="CK65" s="58">
        <f>IF($B65="","",IF($C65="Region",SUMIFS(Raw!$H:$H,Raw!$A:$A,$B$4,Raw!$G:$G,Month!CK$5,Raw!#REF!,Month!$A65),IF($C65="Provider",SUMIFS(Raw!$H:$H,Raw!$A:$A,$B$4,Raw!$G:$G,Month!CK$5,Raw!$C:$C,Month!$A65),SUMIFS(Raw!$H:$H,Raw!$A:$A,$B$4,Raw!$G:$G,Month!CK$5,Raw!$E:$E,Month!$A65))))</f>
        <v>0</v>
      </c>
      <c r="CL65" s="58">
        <f>IF($B65="","",IF($C65="Region",SUMIFS(Raw!$H:$H,Raw!$A:$A,$B$4,Raw!$G:$G,Month!CL$5,Raw!#REF!,Month!$A65),IF($C65="Provider",SUMIFS(Raw!$H:$H,Raw!$A:$A,$B$4,Raw!$G:$G,Month!CL$5,Raw!$C:$C,Month!$A65),SUMIFS(Raw!$H:$H,Raw!$A:$A,$B$4,Raw!$G:$G,Month!CL$5,Raw!$E:$E,Month!$A65))))</f>
        <v>0</v>
      </c>
      <c r="CM65" s="58">
        <f>IF($B65="","",IF($C65="Region",SUMIFS(Raw!$H:$H,Raw!$A:$A,$B$4,Raw!$G:$G,Month!CM$5,Raw!#REF!,Month!$A65),IF($C65="Provider",SUMIFS(Raw!$H:$H,Raw!$A:$A,$B$4,Raw!$G:$G,Month!CM$5,Raw!$C:$C,Month!$A65),SUMIFS(Raw!$H:$H,Raw!$A:$A,$B$4,Raw!$G:$G,Month!CM$5,Raw!$E:$E,Month!$A65))))</f>
        <v>0</v>
      </c>
      <c r="CN65" s="58">
        <f>IF($B65="","",IF($C65="Region",SUMIFS(Raw!$H:$H,Raw!$A:$A,$B$4,Raw!$G:$G,Month!CN$5,Raw!#REF!,Month!$A65),IF($C65="Provider",SUMIFS(Raw!$H:$H,Raw!$A:$A,$B$4,Raw!$G:$G,Month!CN$5,Raw!$C:$C,Month!$A65),SUMIFS(Raw!$H:$H,Raw!$A:$A,$B$4,Raw!$G:$G,Month!CN$5,Raw!$E:$E,Month!$A65))))</f>
        <v>3887</v>
      </c>
      <c r="CO65" s="58">
        <f>IF($B65="","",IF($C65="Region",SUMIFS(Raw!$H:$H,Raw!$A:$A,$B$4,Raw!$G:$G,Month!CO$5,Raw!#REF!,Month!$A65),IF($C65="Provider",SUMIFS(Raw!$H:$H,Raw!$A:$A,$B$4,Raw!$G:$G,Month!CO$5,Raw!$C:$C,Month!$A65),SUMIFS(Raw!$H:$H,Raw!$A:$A,$B$4,Raw!$G:$G,Month!CO$5,Raw!$E:$E,Month!$A65))))</f>
        <v>4712</v>
      </c>
      <c r="CP65" s="58">
        <f>IF($B65="","",IF($C65="Region",SUMIFS(Raw!$H:$H,Raw!$A:$A,$B$4,Raw!$G:$G,Month!CP$5,Raw!#REF!,Month!$A65),IF($C65="Provider",SUMIFS(Raw!$H:$H,Raw!$A:$A,$B$4,Raw!$G:$G,Month!CP$5,Raw!$C:$C,Month!$A65),SUMIFS(Raw!$H:$H,Raw!$A:$A,$B$4,Raw!$G:$G,Month!CP$5,Raw!$E:$E,Month!$A65))))</f>
        <v>4389</v>
      </c>
      <c r="CQ65" s="58">
        <f>IF($B65="","",IF($C65="Region",SUMIFS(Raw!$H:$H,Raw!$A:$A,$B$4,Raw!$G:$G,Month!CQ$5,Raw!#REF!,Month!$A65),IF($C65="Provider",SUMIFS(Raw!$H:$H,Raw!$A:$A,$B$4,Raw!$G:$G,Month!CQ$5,Raw!$C:$C,Month!$A65),SUMIFS(Raw!$H:$H,Raw!$A:$A,$B$4,Raw!$G:$G,Month!CQ$5,Raw!$E:$E,Month!$A65))))</f>
        <v>332</v>
      </c>
      <c r="CR65" s="58">
        <f>IF($B65="","",IF($C65="Region",SUMIFS(Raw!$H:$H,Raw!$A:$A,$B$4,Raw!$G:$G,Month!CR$5,Raw!#REF!,Month!$A65),IF($C65="Provider",SUMIFS(Raw!$H:$H,Raw!$A:$A,$B$4,Raw!$G:$G,Month!CR$5,Raw!$C:$C,Month!$A65),SUMIFS(Raw!$H:$H,Raw!$A:$A,$B$4,Raw!$G:$G,Month!CR$5,Raw!$E:$E,Month!$A65))))</f>
        <v>268</v>
      </c>
      <c r="CS65" s="58">
        <f>IF($B65="","",IF($C65="Region",SUMIFS(Raw!$H:$H,Raw!$A:$A,$B$4,Raw!$G:$G,Month!CS$5,Raw!#REF!,Month!$A65),IF($C65="Provider",SUMIFS(Raw!$H:$H,Raw!$A:$A,$B$4,Raw!$G:$G,Month!CS$5,Raw!$C:$C,Month!$A65),SUMIFS(Raw!$H:$H,Raw!$A:$A,$B$4,Raw!$G:$G,Month!CS$5,Raw!$E:$E,Month!$A65))))</f>
        <v>0</v>
      </c>
      <c r="CT65" s="58">
        <f>IF($B65="","",IF($C65="Region",SUMIFS(Raw!$H:$H,Raw!$A:$A,$B$4,Raw!$G:$G,Month!CT$5,Raw!#REF!,Month!$A65),IF($C65="Provider",SUMIFS(Raw!$H:$H,Raw!$A:$A,$B$4,Raw!$G:$G,Month!CT$5,Raw!$C:$C,Month!$A65),SUMIFS(Raw!$H:$H,Raw!$A:$A,$B$4,Raw!$G:$G,Month!CT$5,Raw!$E:$E,Month!$A65))))</f>
        <v>0</v>
      </c>
      <c r="CU65" s="58">
        <f>IF($B65="","",IF($C65="Region",SUMIFS(Raw!$H:$H,Raw!$A:$A,$B$4,Raw!$G:$G,Month!CU$5,Raw!#REF!,Month!$A65),IF($C65="Provider",SUMIFS(Raw!$H:$H,Raw!$A:$A,$B$4,Raw!$G:$G,Month!CU$5,Raw!$C:$C,Month!$A65),SUMIFS(Raw!$H:$H,Raw!$A:$A,$B$4,Raw!$G:$G,Month!CU$5,Raw!$E:$E,Month!$A65))))</f>
        <v>0</v>
      </c>
      <c r="CV65" s="58">
        <f>IF($B65="","",IF($C65="Region",SUMIFS(Raw!$H:$H,Raw!$A:$A,$B$4,Raw!$G:$G,Month!CV$5,Raw!#REF!,Month!$A65),IF($C65="Provider",SUMIFS(Raw!$H:$H,Raw!$A:$A,$B$4,Raw!$G:$G,Month!CV$5,Raw!$C:$C,Month!$A65),SUMIFS(Raw!$H:$H,Raw!$A:$A,$B$4,Raw!$G:$G,Month!CV$5,Raw!$E:$E,Month!$A65))))</f>
        <v>0</v>
      </c>
      <c r="CW65" s="58">
        <f>IF($B65="","",IF($C65="Region",SUMIFS(Raw!$H:$H,Raw!$A:$A,$B$4,Raw!$G:$G,Month!CW$5,Raw!#REF!,Month!$A65),IF($C65="Provider",SUMIFS(Raw!$H:$H,Raw!$A:$A,$B$4,Raw!$G:$G,Month!CW$5,Raw!$C:$C,Month!$A65),SUMIFS(Raw!$H:$H,Raw!$A:$A,$B$4,Raw!$G:$G,Month!CW$5,Raw!$E:$E,Month!$A65))))</f>
        <v>1465</v>
      </c>
      <c r="CX65" s="58">
        <f>IF($B65="","",IF($C65="Region",SUMIFS(Raw!$H:$H,Raw!$A:$A,$B$4,Raw!$G:$G,Month!CX$5,Raw!#REF!,Month!$A65),IF($C65="Provider",SUMIFS(Raw!$H:$H,Raw!$A:$A,$B$4,Raw!$G:$G,Month!CX$5,Raw!$C:$C,Month!$A65),SUMIFS(Raw!$H:$H,Raw!$A:$A,$B$4,Raw!$G:$G,Month!CX$5,Raw!$E:$E,Month!$A65))))</f>
        <v>0</v>
      </c>
      <c r="CY65" s="58">
        <f>IF($B65="","",IF($C65="Region",SUMIFS(Raw!$H:$H,Raw!$A:$A,$B$4,Raw!$G:$G,Month!CY$5,Raw!#REF!,Month!$A65),IF($C65="Provider",SUMIFS(Raw!$H:$H,Raw!$A:$A,$B$4,Raw!$G:$G,Month!CY$5,Raw!$C:$C,Month!$A65),SUMIFS(Raw!$H:$H,Raw!$A:$A,$B$4,Raw!$G:$G,Month!CY$5,Raw!$E:$E,Month!$A65))))</f>
        <v>0</v>
      </c>
      <c r="CZ65" s="58">
        <f>IF($B65="","",IF($C65="Region",SUMIFS(Raw!$H:$H,Raw!$A:$A,$B$4,Raw!$G:$G,Month!CZ$5,Raw!#REF!,Month!$A65),IF($C65="Provider",SUMIFS(Raw!$H:$H,Raw!$A:$A,$B$4,Raw!$G:$G,Month!CZ$5,Raw!$C:$C,Month!$A65),SUMIFS(Raw!$H:$H,Raw!$A:$A,$B$4,Raw!$G:$G,Month!CZ$5,Raw!$E:$E,Month!$A65))))</f>
        <v>0</v>
      </c>
      <c r="DA65" s="58">
        <f>IF($B65="","",IF($C65="Region",SUMIFS(Raw!$H:$H,Raw!$A:$A,$B$4,Raw!$G:$G,Month!DA$5,Raw!#REF!,Month!$A65),IF($C65="Provider",SUMIFS(Raw!$H:$H,Raw!$A:$A,$B$4,Raw!$G:$G,Month!DA$5,Raw!$C:$C,Month!$A65),SUMIFS(Raw!$H:$H,Raw!$A:$A,$B$4,Raw!$G:$G,Month!DA$5,Raw!$E:$E,Month!$A65))))</f>
        <v>0</v>
      </c>
      <c r="DB65" s="58">
        <f>IF($B65="","",IF($C65="Region",SUMIFS(Raw!$H:$H,Raw!$A:$A,$B$4,Raw!$G:$G,Month!DB$5,Raw!#REF!,Month!$A65),IF($C65="Provider",SUMIFS(Raw!$H:$H,Raw!$A:$A,$B$4,Raw!$G:$G,Month!DB$5,Raw!$C:$C,Month!$A65),SUMIFS(Raw!$H:$H,Raw!$A:$A,$B$4,Raw!$G:$G,Month!DB$5,Raw!$E:$E,Month!$A65))))</f>
        <v>0</v>
      </c>
      <c r="DC65" s="58">
        <f>IF($B65="","",IF($C65="Region",SUMIFS(Raw!$H:$H,Raw!$A:$A,$B$4,Raw!$G:$G,Month!DC$5,Raw!#REF!,Month!$A65),IF($C65="Provider",SUMIFS(Raw!$H:$H,Raw!$A:$A,$B$4,Raw!$G:$G,Month!DC$5,Raw!$C:$C,Month!$A65),SUMIFS(Raw!$H:$H,Raw!$A:$A,$B$4,Raw!$G:$G,Month!DC$5,Raw!$E:$E,Month!$A65))))</f>
        <v>0</v>
      </c>
      <c r="DD65" s="58">
        <f>IF($B65="","",IF($C65="Region",SUMIFS(Raw!$H:$H,Raw!$A:$A,$B$4,Raw!$G:$G,Month!DD$5,Raw!#REF!,Month!$A65),IF($C65="Provider",SUMIFS(Raw!$H:$H,Raw!$A:$A,$B$4,Raw!$G:$G,Month!DD$5,Raw!$C:$C,Month!$A65),SUMIFS(Raw!$H:$H,Raw!$A:$A,$B$4,Raw!$G:$G,Month!DD$5,Raw!$E:$E,Month!$A65))))</f>
        <v>0</v>
      </c>
      <c r="DE65" s="58">
        <f>IF($B65="","",IF($C65="Region",SUMIFS(Raw!$H:$H,Raw!$A:$A,$B$4,Raw!$G:$G,Month!DE$5,Raw!#REF!,Month!$A65),IF($C65="Provider",SUMIFS(Raw!$H:$H,Raw!$A:$A,$B$4,Raw!$G:$G,Month!DE$5,Raw!$C:$C,Month!$A65),SUMIFS(Raw!$H:$H,Raw!$A:$A,$B$4,Raw!$G:$G,Month!DE$5,Raw!$E:$E,Month!$A65))))</f>
        <v>0</v>
      </c>
      <c r="DF65" s="58">
        <f>IF($B65="","",IF($C65="Region",SUMIFS(Raw!$H:$H,Raw!$A:$A,$B$4,Raw!$G:$G,Month!DF$5,Raw!#REF!,Month!$A65),IF($C65="Provider",SUMIFS(Raw!$H:$H,Raw!$A:$A,$B$4,Raw!$G:$G,Month!DF$5,Raw!$C:$C,Month!$A65),SUMIFS(Raw!$H:$H,Raw!$A:$A,$B$4,Raw!$G:$G,Month!DF$5,Raw!$E:$E,Month!$A65))))</f>
        <v>0</v>
      </c>
      <c r="DG65" s="58">
        <f>IF($B65="","",IF($C65="Region",SUMIFS(Raw!$H:$H,Raw!$A:$A,$B$4,Raw!$G:$G,Month!DG$5,Raw!#REF!,Month!$A65),IF($C65="Provider",SUMIFS(Raw!$H:$H,Raw!$A:$A,$B$4,Raw!$G:$G,Month!DG$5,Raw!$C:$C,Month!$A65),SUMIFS(Raw!$H:$H,Raw!$A:$A,$B$4,Raw!$G:$G,Month!DG$5,Raw!$E:$E,Month!$A65))))</f>
        <v>0</v>
      </c>
      <c r="DH65" s="58">
        <f>IF($B65="","",IF($C65="Region",SUMIFS(Raw!$H:$H,Raw!$A:$A,$B$4,Raw!$G:$G,Month!DH$5,Raw!#REF!,Month!$A65),IF($C65="Provider",SUMIFS(Raw!$H:$H,Raw!$A:$A,$B$4,Raw!$G:$G,Month!DH$5,Raw!$C:$C,Month!$A65),SUMIFS(Raw!$H:$H,Raw!$A:$A,$B$4,Raw!$G:$G,Month!DH$5,Raw!$E:$E,Month!$A65))))</f>
        <v>0</v>
      </c>
      <c r="DI65" s="58">
        <f>IF($B65="","",IF($C65="Region",SUMIFS(Raw!$H:$H,Raw!$A:$A,$B$4,Raw!$G:$G,Month!DI$5,Raw!#REF!,Month!$A65),IF($C65="Provider",SUMIFS(Raw!$H:$H,Raw!$A:$A,$B$4,Raw!$G:$G,Month!DI$5,Raw!$C:$C,Month!$A65),SUMIFS(Raw!$H:$H,Raw!$A:$A,$B$4,Raw!$G:$G,Month!DI$5,Raw!$E:$E,Month!$A65))))</f>
        <v>0</v>
      </c>
      <c r="DJ65" s="58">
        <f>IF($B65="","",IF($C65="Region",SUMIFS(Raw!$H:$H,Raw!$A:$A,$B$4,Raw!$G:$G,Month!DJ$5,Raw!#REF!,Month!$A65),IF($C65="Provider",SUMIFS(Raw!$H:$H,Raw!$A:$A,$B$4,Raw!$G:$G,Month!DJ$5,Raw!$C:$C,Month!$A65),SUMIFS(Raw!$H:$H,Raw!$A:$A,$B$4,Raw!$G:$G,Month!DJ$5,Raw!$E:$E,Month!$A65))))</f>
        <v>0</v>
      </c>
      <c r="DK65" s="58">
        <f>IF($B65="","",IF($C65="Region",SUMIFS(Raw!$H:$H,Raw!$A:$A,$B$4,Raw!$G:$G,Month!DK$5,Raw!#REF!,Month!$A65),IF($C65="Provider",SUMIFS(Raw!$H:$H,Raw!$A:$A,$B$4,Raw!$G:$G,Month!DK$5,Raw!$C:$C,Month!$A65),SUMIFS(Raw!$H:$H,Raw!$A:$A,$B$4,Raw!$G:$G,Month!DK$5,Raw!$E:$E,Month!$A65))))</f>
        <v>0</v>
      </c>
      <c r="DL65" s="58">
        <f>IF($B65="","",IF($C65="Region",SUMIFS(Raw!$H:$H,Raw!$A:$A,$B$4,Raw!$G:$G,Month!DL$5,Raw!#REF!,Month!$A65),IF($C65="Provider",SUMIFS(Raw!$H:$H,Raw!$A:$A,$B$4,Raw!$G:$G,Month!DL$5,Raw!$C:$C,Month!$A65),SUMIFS(Raw!$H:$H,Raw!$A:$A,$B$4,Raw!$G:$G,Month!DL$5,Raw!$E:$E,Month!$A65))))</f>
        <v>0</v>
      </c>
      <c r="DM65" s="58">
        <f>IF($B65="","",IF($C65="Region",SUMIFS(Raw!$H:$H,Raw!$A:$A,$B$4,Raw!$G:$G,Month!DM$5,Raw!#REF!,Month!$A65),IF($C65="Provider",SUMIFS(Raw!$H:$H,Raw!$A:$A,$B$4,Raw!$G:$G,Month!DM$5,Raw!$C:$C,Month!$A65),SUMIFS(Raw!$H:$H,Raw!$A:$A,$B$4,Raw!$G:$G,Month!DM$5,Raw!$E:$E,Month!$A65))))</f>
        <v>0</v>
      </c>
      <c r="DN65" s="58">
        <f>IF($B65="","",IF($C65="Region",SUMIFS(Raw!$H:$H,Raw!$A:$A,$B$4,Raw!$G:$G,Month!DN$5,Raw!#REF!,Month!$A65),IF($C65="Provider",SUMIFS(Raw!$H:$H,Raw!$A:$A,$B$4,Raw!$G:$G,Month!DN$5,Raw!$C:$C,Month!$A65),SUMIFS(Raw!$H:$H,Raw!$A:$A,$B$4,Raw!$G:$G,Month!DN$5,Raw!$E:$E,Month!$A65))))</f>
        <v>0</v>
      </c>
    </row>
    <row r="66" spans="1:118" ht="14.5" x14ac:dyDescent="0.25">
      <c r="A66" s="5" t="str">
        <f>IF(Refs!A60="","",Refs!A60)</f>
        <v>111AI2</v>
      </c>
      <c r="B66" s="23" t="str">
        <f>IF(Refs!B60="","",Refs!B60)</f>
        <v>Surrey Heartlands</v>
      </c>
      <c r="C66" s="13" t="str">
        <f>IF(Refs!D60="","",Refs!D60)</f>
        <v>Area</v>
      </c>
      <c r="D66" s="58">
        <f>IF($B66="","",IF($C66="Region",SUMIFS(Raw!$H:$H,Raw!$A:$A,$B$4,Raw!$G:$G,Month!D$5,Raw!#REF!,Month!$A66),IF($C66="Provider",SUMIFS(Raw!$H:$H,Raw!$A:$A,$B$4,Raw!$G:$G,Month!D$5,Raw!$C:$C,Month!$A66),SUMIFS(Raw!$H:$H,Raw!$A:$A,$B$4,Raw!$G:$G,Month!D$5,Raw!$E:$E,Month!$A66))))</f>
        <v>27453</v>
      </c>
      <c r="E66" s="58">
        <f>IF($B66="","",IF($C66="Region",SUMIFS(Raw!$H:$H,Raw!$A:$A,$B$4,Raw!$G:$G,Month!E$5,Raw!#REF!,Month!$A66),IF($C66="Provider",SUMIFS(Raw!$H:$H,Raw!$A:$A,$B$4,Raw!$G:$G,Month!E$5,Raw!$C:$C,Month!$A66),SUMIFS(Raw!$H:$H,Raw!$A:$A,$B$4,Raw!$G:$G,Month!E$5,Raw!$E:$E,Month!$A66))))</f>
        <v>26982</v>
      </c>
      <c r="F66" s="58">
        <f>IF($B66="","",IF($C66="Region",SUMIFS(Raw!$H:$H,Raw!$A:$A,$B$4,Raw!$G:$G,Month!F$5,Raw!#REF!,Month!$A66),IF($C66="Provider",SUMIFS(Raw!$H:$H,Raw!$A:$A,$B$4,Raw!$G:$G,Month!F$5,Raw!$C:$C,Month!$A66),SUMIFS(Raw!$H:$H,Raw!$A:$A,$B$4,Raw!$G:$G,Month!F$5,Raw!$E:$E,Month!$A66))))</f>
        <v>25808</v>
      </c>
      <c r="G66" s="58">
        <f>IF($B66="","",IF($C66="Region",SUMIFS(Raw!$H:$H,Raw!$A:$A,$B$4,Raw!$G:$G,Month!G$5,Raw!#REF!,Month!$A66),IF($C66="Provider",SUMIFS(Raw!$H:$H,Raw!$A:$A,$B$4,Raw!$G:$G,Month!G$5,Raw!$C:$C,Month!$A66),SUMIFS(Raw!$H:$H,Raw!$A:$A,$B$4,Raw!$G:$G,Month!G$5,Raw!$E:$E,Month!$A66))))</f>
        <v>0</v>
      </c>
      <c r="H66" s="58">
        <f>IF($B66="","",IF($C66="Region",SUMIFS(Raw!$H:$H,Raw!$A:$A,$B$4,Raw!$G:$G,Month!H$5,Raw!#REF!,Month!$A66),IF($C66="Provider",SUMIFS(Raw!$H:$H,Raw!$A:$A,$B$4,Raw!$G:$G,Month!H$5,Raw!$C:$C,Month!$A66),SUMIFS(Raw!$H:$H,Raw!$A:$A,$B$4,Raw!$G:$G,Month!H$5,Raw!$E:$E,Month!$A66))))</f>
        <v>671</v>
      </c>
      <c r="I66" s="58">
        <f>IF($B66="","",IF($C66="Region",SUMIFS(Raw!$H:$H,Raw!$A:$A,$B$4,Raw!$G:$G,Month!I$5,Raw!#REF!,Month!$A66),IF($C66="Provider",SUMIFS(Raw!$H:$H,Raw!$A:$A,$B$4,Raw!$G:$G,Month!I$5,Raw!$C:$C,Month!$A66),SUMIFS(Raw!$H:$H,Raw!$A:$A,$B$4,Raw!$G:$G,Month!I$5,Raw!$E:$E,Month!$A66))))</f>
        <v>229</v>
      </c>
      <c r="J66" s="58">
        <f>IF($B66="","",IF($C66="Region",SUMIFS(Raw!$H:$H,Raw!$A:$A,$B$4,Raw!$G:$G,Month!J$5,Raw!#REF!,Month!$A66),IF($C66="Provider",SUMIFS(Raw!$H:$H,Raw!$A:$A,$B$4,Raw!$G:$G,Month!J$5,Raw!$C:$C,Month!$A66),SUMIFS(Raw!$H:$H,Raw!$A:$A,$B$4,Raw!$G:$G,Month!J$5,Raw!$E:$E,Month!$A66))))</f>
        <v>17990</v>
      </c>
      <c r="K66" s="58">
        <f>IF($B66="","",IF($C66="Region",SUMIFS(Raw!$H:$H,Raw!$A:$A,$B$4,Raw!$G:$G,Month!K$5,Raw!#REF!,Month!$A66),IF($C66="Provider",SUMIFS(Raw!$H:$H,Raw!$A:$A,$B$4,Raw!$G:$G,Month!K$5,Raw!$C:$C,Month!$A66),SUMIFS(Raw!$H:$H,Raw!$A:$A,$B$4,Raw!$G:$G,Month!K$5,Raw!$E:$E,Month!$A66))))</f>
        <v>1645</v>
      </c>
      <c r="L66" s="58">
        <f>IF($B66="","",IF($C66="Region",SUMIFS(Raw!$H:$H,Raw!$A:$A,$B$4,Raw!$G:$G,Month!L$5,Raw!#REF!,Month!$A66),IF($C66="Provider",SUMIFS(Raw!$H:$H,Raw!$A:$A,$B$4,Raw!$G:$G,Month!L$5,Raw!$C:$C,Month!$A66),SUMIFS(Raw!$H:$H,Raw!$A:$A,$B$4,Raw!$G:$G,Month!L$5,Raw!$E:$E,Month!$A66))))</f>
        <v>710</v>
      </c>
      <c r="M66" s="58">
        <f>IF($B66="","",IF($C66="Region",SUMIFS(Raw!$H:$H,Raw!$A:$A,$B$4,Raw!$G:$G,Month!M$5,Raw!#REF!,Month!$A66),IF($C66="Provider",SUMIFS(Raw!$H:$H,Raw!$A:$A,$B$4,Raw!$G:$G,Month!M$5,Raw!$C:$C,Month!$A66),SUMIFS(Raw!$H:$H,Raw!$A:$A,$B$4,Raw!$G:$G,Month!M$5,Raw!$E:$E,Month!$A66))))</f>
        <v>285</v>
      </c>
      <c r="N66" s="58">
        <f>IF($B66="","",IF($C66="Region",SUMIFS(Raw!$H:$H,Raw!$A:$A,$B$4,Raw!$G:$G,Month!N$5,Raw!#REF!,Month!$A66),IF($C66="Provider",SUMIFS(Raw!$H:$H,Raw!$A:$A,$B$4,Raw!$G:$G,Month!N$5,Raw!$C:$C,Month!$A66),SUMIFS(Raw!$H:$H,Raw!$A:$A,$B$4,Raw!$G:$G,Month!N$5,Raw!$E:$E,Month!$A66))))</f>
        <v>650</v>
      </c>
      <c r="O66" s="58">
        <f>IF($B66="","",IF($C66="Region",SUMIFS(Raw!$H:$H,Raw!$A:$A,$B$4,Raw!$G:$G,Month!O$5,Raw!#REF!,Month!$A66),IF($C66="Provider",SUMIFS(Raw!$H:$H,Raw!$A:$A,$B$4,Raw!$G:$G,Month!O$5,Raw!$C:$C,Month!$A66),SUMIFS(Raw!$H:$H,Raw!$A:$A,$B$4,Raw!$G:$G,Month!O$5,Raw!$E:$E,Month!$A66))))</f>
        <v>1992117</v>
      </c>
      <c r="P66" s="58">
        <f>IF($B66="","",IF($C66="Region",SUMIFS(Raw!$H:$H,Raw!$A:$A,$B$4,Raw!$G:$G,Month!P$5,Raw!#REF!,Month!$A66),IF($C66="Provider",SUMIFS(Raw!$H:$H,Raw!$A:$A,$B$4,Raw!$G:$G,Month!P$5,Raw!$C:$C,Month!$A66),SUMIFS(Raw!$H:$H,Raw!$A:$A,$B$4,Raw!$G:$G,Month!P$5,Raw!$E:$E,Month!$A66))))</f>
        <v>404</v>
      </c>
      <c r="Q66" s="58">
        <f>IF($B66="","",IF($C66="Region",SUMIFS(Raw!$H:$H,Raw!$A:$A,$B$4,Raw!$G:$G,Month!Q$5,Raw!#REF!,Month!$A66),IF($C66="Provider",SUMIFS(Raw!$H:$H,Raw!$A:$A,$B$4,Raw!$G:$G,Month!Q$5,Raw!$C:$C,Month!$A66),SUMIFS(Raw!$H:$H,Raw!$A:$A,$B$4,Raw!$G:$G,Month!Q$5,Raw!$E:$E,Month!$A66))))</f>
        <v>660</v>
      </c>
      <c r="R66" s="58">
        <f>IF($B66="","",IF($C66="Region",SUMIFS(Raw!$H:$H,Raw!$A:$A,$B$4,Raw!$G:$G,Month!R$5,Raw!#REF!,Month!$A66),IF($C66="Provider",SUMIFS(Raw!$H:$H,Raw!$A:$A,$B$4,Raw!$G:$G,Month!R$5,Raw!$C:$C,Month!$A66),SUMIFS(Raw!$H:$H,Raw!$A:$A,$B$4,Raw!$G:$G,Month!R$5,Raw!$E:$E,Month!$A66))))</f>
        <v>149824</v>
      </c>
      <c r="S66" s="58">
        <f>IF($B66="","",IF($C66="Region",SUMIFS(Raw!$H:$H,Raw!$A:$A,$B$4,Raw!$G:$G,Month!S$5,Raw!#REF!,Month!$A66),IF($C66="Provider",SUMIFS(Raw!$H:$H,Raw!$A:$A,$B$4,Raw!$G:$G,Month!S$5,Raw!$C:$C,Month!$A66),SUMIFS(Raw!$H:$H,Raw!$A:$A,$B$4,Raw!$G:$G,Month!S$5,Raw!$E:$E,Month!$A66))))</f>
        <v>8386</v>
      </c>
      <c r="T66" s="58">
        <f>IF($B66="","",IF($C66="Region",SUMIFS(Raw!$H:$H,Raw!$A:$A,$B$4,Raw!$G:$G,Month!T$5,Raw!#REF!,Month!$A66),IF($C66="Provider",SUMIFS(Raw!$H:$H,Raw!$A:$A,$B$4,Raw!$G:$G,Month!T$5,Raw!$C:$C,Month!$A66),SUMIFS(Raw!$H:$H,Raw!$A:$A,$B$4,Raw!$G:$G,Month!T$5,Raw!$E:$E,Month!$A66))))</f>
        <v>34924882</v>
      </c>
      <c r="U66" s="58">
        <f>IF($B66="","",IF($C66="Region",SUMIFS(Raw!$H:$H,Raw!$A:$A,$B$4,Raw!$G:$G,Month!U$5,Raw!#REF!,Month!$A66),IF($C66="Provider",SUMIFS(Raw!$H:$H,Raw!$A:$A,$B$4,Raw!$G:$G,Month!U$5,Raw!$C:$C,Month!$A66),SUMIFS(Raw!$H:$H,Raw!$A:$A,$B$4,Raw!$G:$G,Month!U$5,Raw!$E:$E,Month!$A66))))</f>
        <v>23887</v>
      </c>
      <c r="V66" s="58">
        <f>IF($B66="","",IF($C66="Region",SUMIFS(Raw!$H:$H,Raw!$A:$A,$B$4,Raw!$G:$G,Month!V$5,Raw!#REF!,Month!$A66),IF($C66="Provider",SUMIFS(Raw!$H:$H,Raw!$A:$A,$B$4,Raw!$G:$G,Month!V$5,Raw!$C:$C,Month!$A66),SUMIFS(Raw!$H:$H,Raw!$A:$A,$B$4,Raw!$G:$G,Month!V$5,Raw!$E:$E,Month!$A66))))</f>
        <v>195</v>
      </c>
      <c r="W66" s="58">
        <f>IF($B66="","",IF($C66="Region",SUMIFS(Raw!$H:$H,Raw!$A:$A,$B$4,Raw!$G:$G,Month!W$5,Raw!#REF!,Month!$A66),IF($C66="Provider",SUMIFS(Raw!$H:$H,Raw!$A:$A,$B$4,Raw!$G:$G,Month!W$5,Raw!$C:$C,Month!$A66),SUMIFS(Raw!$H:$H,Raw!$A:$A,$B$4,Raw!$G:$G,Month!W$5,Raw!$E:$E,Month!$A66))))</f>
        <v>10374</v>
      </c>
      <c r="X66" s="58">
        <f>IF($B66="","",IF($C66="Region",SUMIFS(Raw!$H:$H,Raw!$A:$A,$B$4,Raw!$G:$G,Month!X$5,Raw!#REF!,Month!$A66),IF($C66="Provider",SUMIFS(Raw!$H:$H,Raw!$A:$A,$B$4,Raw!$G:$G,Month!X$5,Raw!$C:$C,Month!$A66),SUMIFS(Raw!$H:$H,Raw!$A:$A,$B$4,Raw!$G:$G,Month!X$5,Raw!$E:$E,Month!$A66))))</f>
        <v>6072</v>
      </c>
      <c r="Y66" s="58">
        <f>IF($B66="","",IF($C66="Region",SUMIFS(Raw!$H:$H,Raw!$A:$A,$B$4,Raw!$G:$G,Month!Y$5,Raw!#REF!,Month!$A66),IF($C66="Provider",SUMIFS(Raw!$H:$H,Raw!$A:$A,$B$4,Raw!$G:$G,Month!Y$5,Raw!$C:$C,Month!$A66),SUMIFS(Raw!$H:$H,Raw!$A:$A,$B$4,Raw!$G:$G,Month!Y$5,Raw!$E:$E,Month!$A66))))</f>
        <v>7246</v>
      </c>
      <c r="Z66" s="58">
        <f>IF($B66="","",IF($C66="Region",SUMIFS(Raw!$H:$H,Raw!$A:$A,$B$4,Raw!$G:$G,Month!Z$5,Raw!#REF!,Month!$A66),IF($C66="Provider",SUMIFS(Raw!$H:$H,Raw!$A:$A,$B$4,Raw!$G:$G,Month!Z$5,Raw!$C:$C,Month!$A66),SUMIFS(Raw!$H:$H,Raw!$A:$A,$B$4,Raw!$G:$G,Month!Z$5,Raw!$E:$E,Month!$A66))))</f>
        <v>0</v>
      </c>
      <c r="AA66" s="58">
        <f>IF($B66="","",IF($C66="Region",SUMIFS(Raw!$H:$H,Raw!$A:$A,$B$4,Raw!$G:$G,Month!AA$5,Raw!#REF!,Month!$A66),IF($C66="Provider",SUMIFS(Raw!$H:$H,Raw!$A:$A,$B$4,Raw!$G:$G,Month!AA$5,Raw!$C:$C,Month!$A66),SUMIFS(Raw!$H:$H,Raw!$A:$A,$B$4,Raw!$G:$G,Month!AA$5,Raw!$E:$E,Month!$A66))))</f>
        <v>13318</v>
      </c>
      <c r="AB66" s="58">
        <f>IF($B66="","",IF($C66="Region",SUMIFS(Raw!$H:$H,Raw!$A:$A,$B$4,Raw!$G:$G,Month!AB$5,Raw!#REF!,Month!$A66),IF($C66="Provider",SUMIFS(Raw!$H:$H,Raw!$A:$A,$B$4,Raw!$G:$G,Month!AB$5,Raw!$C:$C,Month!$A66),SUMIFS(Raw!$H:$H,Raw!$A:$A,$B$4,Raw!$G:$G,Month!AB$5,Raw!$E:$E,Month!$A66))))</f>
        <v>4327</v>
      </c>
      <c r="AC66" s="58">
        <f>IF($B66="","",IF($C66="Region",SUMIFS(Raw!$H:$H,Raw!$A:$A,$B$4,Raw!$G:$G,Month!AC$5,Raw!#REF!,Month!$A66),IF($C66="Provider",SUMIFS(Raw!$H:$H,Raw!$A:$A,$B$4,Raw!$G:$G,Month!AC$5,Raw!$C:$C,Month!$A66),SUMIFS(Raw!$H:$H,Raw!$A:$A,$B$4,Raw!$G:$G,Month!AC$5,Raw!$E:$E,Month!$A66))))</f>
        <v>0</v>
      </c>
      <c r="AD66" s="58">
        <f>IF($B66="","",IF($C66="Region",SUMIFS(Raw!$H:$H,Raw!$A:$A,$B$4,Raw!$G:$G,Month!AD$5,Raw!#REF!,Month!$A66),IF($C66="Provider",SUMIFS(Raw!$H:$H,Raw!$A:$A,$B$4,Raw!$G:$G,Month!AD$5,Raw!$C:$C,Month!$A66),SUMIFS(Raw!$H:$H,Raw!$A:$A,$B$4,Raw!$G:$G,Month!AD$5,Raw!$E:$E,Month!$A66))))</f>
        <v>39</v>
      </c>
      <c r="AE66" s="58">
        <f>IF($B66="","",IF($C66="Region",SUMIFS(Raw!$H:$H,Raw!$A:$A,$B$4,Raw!$G:$G,Month!AE$5,Raw!#REF!,Month!$A66),IF($C66="Provider",SUMIFS(Raw!$H:$H,Raw!$A:$A,$B$4,Raw!$G:$G,Month!AE$5,Raw!$C:$C,Month!$A66),SUMIFS(Raw!$H:$H,Raw!$A:$A,$B$4,Raw!$G:$G,Month!AE$5,Raw!$E:$E,Month!$A66))))</f>
        <v>411</v>
      </c>
      <c r="AF66" s="58">
        <f>IF($B66="","",IF($C66="Region",SUMIFS(Raw!$H:$H,Raw!$A:$A,$B$4,Raw!$G:$G,Month!AF$5,Raw!#REF!,Month!$A66),IF($C66="Provider",SUMIFS(Raw!$H:$H,Raw!$A:$A,$B$4,Raw!$G:$G,Month!AF$5,Raw!$C:$C,Month!$A66),SUMIFS(Raw!$H:$H,Raw!$A:$A,$B$4,Raw!$G:$G,Month!AF$5,Raw!$E:$E,Month!$A66))))</f>
        <v>0</v>
      </c>
      <c r="AG66" s="58">
        <f>IF($B66="","",IF($C66="Region",SUMIFS(Raw!$H:$H,Raw!$A:$A,$B$4,Raw!$G:$G,Month!AG$5,Raw!#REF!,Month!$A66),IF($C66="Provider",SUMIFS(Raw!$H:$H,Raw!$A:$A,$B$4,Raw!$G:$G,Month!AG$5,Raw!$C:$C,Month!$A66),SUMIFS(Raw!$H:$H,Raw!$A:$A,$B$4,Raw!$G:$G,Month!AG$5,Raw!$E:$E,Month!$A66))))</f>
        <v>761</v>
      </c>
      <c r="AH66" s="58">
        <f>IF($B66="","",IF($C66="Region",SUMIFS(Raw!$H:$H,Raw!$A:$A,$B$4,Raw!$G:$G,Month!AH$5,Raw!#REF!,Month!$A66),IF($C66="Provider",SUMIFS(Raw!$H:$H,Raw!$A:$A,$B$4,Raw!$G:$G,Month!AH$5,Raw!$C:$C,Month!$A66),SUMIFS(Raw!$H:$H,Raw!$A:$A,$B$4,Raw!$G:$G,Month!AH$5,Raw!$E:$E,Month!$A66))))</f>
        <v>318</v>
      </c>
      <c r="AI66" s="58">
        <f>IF($B66="","",IF($C66="Region",SUMIFS(Raw!$H:$H,Raw!$A:$A,$B$4,Raw!$G:$G,Month!AI$5,Raw!#REF!,Month!$A66),IF($C66="Provider",SUMIFS(Raw!$H:$H,Raw!$A:$A,$B$4,Raw!$G:$G,Month!AI$5,Raw!$C:$C,Month!$A66),SUMIFS(Raw!$H:$H,Raw!$A:$A,$B$4,Raw!$G:$G,Month!AI$5,Raw!$E:$E,Month!$A66))))</f>
        <v>7462</v>
      </c>
      <c r="AJ66" s="58">
        <f>IF($B66="","",IF($C66="Region",SUMIFS(Raw!$H:$H,Raw!$A:$A,$B$4,Raw!$G:$G,Month!AJ$5,Raw!#REF!,Month!$A66),IF($C66="Provider",SUMIFS(Raw!$H:$H,Raw!$A:$A,$B$4,Raw!$G:$G,Month!AJ$5,Raw!$C:$C,Month!$A66),SUMIFS(Raw!$H:$H,Raw!$A:$A,$B$4,Raw!$G:$G,Month!AJ$5,Raw!$E:$E,Month!$A66))))</f>
        <v>128</v>
      </c>
      <c r="AK66" s="58">
        <f>IF($B66="","",IF($C66="Region",SUMIFS(Raw!$H:$H,Raw!$A:$A,$B$4,Raw!$G:$G,Month!AK$5,Raw!#REF!,Month!$A66),IF($C66="Provider",SUMIFS(Raw!$H:$H,Raw!$A:$A,$B$4,Raw!$G:$G,Month!AK$5,Raw!$C:$C,Month!$A66),SUMIFS(Raw!$H:$H,Raw!$A:$A,$B$4,Raw!$G:$G,Month!AK$5,Raw!$E:$E,Month!$A66))))</f>
        <v>69</v>
      </c>
      <c r="AL66" s="58">
        <f>IF($B66="","",IF($C66="Region",SUMIFS(Raw!$H:$H,Raw!$A:$A,$B$4,Raw!$G:$G,Month!AL$5,Raw!#REF!,Month!$A66),IF($C66="Provider",SUMIFS(Raw!$H:$H,Raw!$A:$A,$B$4,Raw!$G:$G,Month!AL$5,Raw!$C:$C,Month!$A66),SUMIFS(Raw!$H:$H,Raw!$A:$A,$B$4,Raw!$G:$G,Month!AL$5,Raw!$E:$E,Month!$A66))))</f>
        <v>0</v>
      </c>
      <c r="AM66" s="58">
        <f>IF($B66="","",IF($C66="Region",SUMIFS(Raw!$H:$H,Raw!$A:$A,$B$4,Raw!$G:$G,Month!AM$5,Raw!#REF!,Month!$A66),IF($C66="Provider",SUMIFS(Raw!$H:$H,Raw!$A:$A,$B$4,Raw!$G:$G,Month!AM$5,Raw!$C:$C,Month!$A66),SUMIFS(Raw!$H:$H,Raw!$A:$A,$B$4,Raw!$G:$G,Month!AM$5,Raw!$E:$E,Month!$A66))))</f>
        <v>6223</v>
      </c>
      <c r="AN66" s="58">
        <f>IF($B66="","",IF($C66="Region",SUMIFS(Raw!$H:$H,Raw!$A:$A,$B$4,Raw!$G:$G,Month!AN$5,Raw!#REF!,Month!$A66),IF($C66="Provider",SUMIFS(Raw!$H:$H,Raw!$A:$A,$B$4,Raw!$G:$G,Month!AN$5,Raw!$C:$C,Month!$A66),SUMIFS(Raw!$H:$H,Raw!$A:$A,$B$4,Raw!$G:$G,Month!AN$5,Raw!$E:$E,Month!$A66))))</f>
        <v>3288</v>
      </c>
      <c r="AO66" s="58">
        <f>IF($B66="","",IF($C66="Region",SUMIFS(Raw!$H:$H,Raw!$A:$A,$B$4,Raw!$G:$G,Month!AO$5,Raw!#REF!,Month!$A66),IF($C66="Provider",SUMIFS(Raw!$H:$H,Raw!$A:$A,$B$4,Raw!$G:$G,Month!AO$5,Raw!$C:$C,Month!$A66),SUMIFS(Raw!$H:$H,Raw!$A:$A,$B$4,Raw!$G:$G,Month!AO$5,Raw!$E:$E,Month!$A66))))</f>
        <v>436</v>
      </c>
      <c r="AP66" s="58">
        <f>IF($B66="","",IF($C66="Region",SUMIFS(Raw!$H:$H,Raw!$A:$A,$B$4,Raw!$G:$G,Month!AP$5,Raw!#REF!,Month!$A66),IF($C66="Provider",SUMIFS(Raw!$H:$H,Raw!$A:$A,$B$4,Raw!$G:$G,Month!AP$5,Raw!$C:$C,Month!$A66),SUMIFS(Raw!$H:$H,Raw!$A:$A,$B$4,Raw!$G:$G,Month!AP$5,Raw!$E:$E,Month!$A66))))</f>
        <v>7</v>
      </c>
      <c r="AQ66" s="58">
        <f>IF($B66="","",IF($C66="Region",SUMIFS(Raw!$H:$H,Raw!$A:$A,$B$4,Raw!$G:$G,Month!AQ$5,Raw!#REF!,Month!$A66),IF($C66="Provider",SUMIFS(Raw!$H:$H,Raw!$A:$A,$B$4,Raw!$G:$G,Month!AQ$5,Raw!$C:$C,Month!$A66),SUMIFS(Raw!$H:$H,Raw!$A:$A,$B$4,Raw!$G:$G,Month!AQ$5,Raw!$E:$E,Month!$A66))))</f>
        <v>771</v>
      </c>
      <c r="AR66" s="58">
        <f>IF($B66="","",IF($C66="Region",SUMIFS(Raw!$H:$H,Raw!$A:$A,$B$4,Raw!$G:$G,Month!AR$5,Raw!#REF!,Month!$A66),IF($C66="Provider",SUMIFS(Raw!$H:$H,Raw!$A:$A,$B$4,Raw!$G:$G,Month!AR$5,Raw!$C:$C,Month!$A66),SUMIFS(Raw!$H:$H,Raw!$A:$A,$B$4,Raw!$G:$G,Month!AR$5,Raw!$E:$E,Month!$A66))))</f>
        <v>241</v>
      </c>
      <c r="AS66" s="58">
        <f>IF($B66="","",IF($C66="Region",SUMIFS(Raw!$H:$H,Raw!$A:$A,$B$4,Raw!$G:$G,Month!AS$5,Raw!#REF!,Month!$A66),IF($C66="Provider",SUMIFS(Raw!$H:$H,Raw!$A:$A,$B$4,Raw!$G:$G,Month!AS$5,Raw!$C:$C,Month!$A66),SUMIFS(Raw!$H:$H,Raw!$A:$A,$B$4,Raw!$G:$G,Month!AS$5,Raw!$E:$E,Month!$A66))))</f>
        <v>5777</v>
      </c>
      <c r="AT66" s="58">
        <f>IF($B66="","",IF($C66="Region",SUMIFS(Raw!$H:$H,Raw!$A:$A,$B$4,Raw!$G:$G,Month!AT$5,Raw!#REF!,Month!$A66),IF($C66="Provider",SUMIFS(Raw!$H:$H,Raw!$A:$A,$B$4,Raw!$G:$G,Month!AT$5,Raw!$C:$C,Month!$A66),SUMIFS(Raw!$H:$H,Raw!$A:$A,$B$4,Raw!$G:$G,Month!AT$5,Raw!$E:$E,Month!$A66))))</f>
        <v>23132</v>
      </c>
      <c r="AU66" s="58">
        <f>IF($B66="","",IF($C66="Region",SUMIFS(Raw!$H:$H,Raw!$A:$A,$B$4,Raw!$G:$G,Month!AU$5,Raw!#REF!,Month!$A66),IF($C66="Provider",SUMIFS(Raw!$H:$H,Raw!$A:$A,$B$4,Raw!$G:$G,Month!AU$5,Raw!$C:$C,Month!$A66),SUMIFS(Raw!$H:$H,Raw!$A:$A,$B$4,Raw!$G:$G,Month!AU$5,Raw!$E:$E,Month!$A66))))</f>
        <v>3250</v>
      </c>
      <c r="AV66" s="58">
        <f>IF($B66="","",IF($C66="Region",SUMIFS(Raw!$H:$H,Raw!$A:$A,$B$4,Raw!$G:$G,Month!AV$5,Raw!#REF!,Month!$A66),IF($C66="Provider",SUMIFS(Raw!$H:$H,Raw!$A:$A,$B$4,Raw!$G:$G,Month!AV$5,Raw!$C:$C,Month!$A66),SUMIFS(Raw!$H:$H,Raw!$A:$A,$B$4,Raw!$G:$G,Month!AV$5,Raw!$E:$E,Month!$A66))))</f>
        <v>3173</v>
      </c>
      <c r="AW66" s="58">
        <f>IF($B66="","",IF($C66="Region",SUMIFS(Raw!$H:$H,Raw!$A:$A,$B$4,Raw!$G:$G,Month!AW$5,Raw!#REF!,Month!$A66),IF($C66="Provider",SUMIFS(Raw!$H:$H,Raw!$A:$A,$B$4,Raw!$G:$G,Month!AW$5,Raw!$C:$C,Month!$A66),SUMIFS(Raw!$H:$H,Raw!$A:$A,$B$4,Raw!$G:$G,Month!AW$5,Raw!$E:$E,Month!$A66))))</f>
        <v>2096</v>
      </c>
      <c r="AX66" s="58">
        <f>IF($B66="","",IF($C66="Region",SUMIFS(Raw!$H:$H,Raw!$A:$A,$B$4,Raw!$G:$G,Month!AX$5,Raw!#REF!,Month!$A66),IF($C66="Provider",SUMIFS(Raw!$H:$H,Raw!$A:$A,$B$4,Raw!$G:$G,Month!AX$5,Raw!$C:$C,Month!$A66),SUMIFS(Raw!$H:$H,Raw!$A:$A,$B$4,Raw!$G:$G,Month!AX$5,Raw!$E:$E,Month!$A66))))</f>
        <v>1</v>
      </c>
      <c r="AY66" s="58">
        <f>IF($B66="","",IF($C66="Region",SUMIFS(Raw!$H:$H,Raw!$A:$A,$B$4,Raw!$G:$G,Month!AY$5,Raw!#REF!,Month!$A66),IF($C66="Provider",SUMIFS(Raw!$H:$H,Raw!$A:$A,$B$4,Raw!$G:$G,Month!AY$5,Raw!$C:$C,Month!$A66),SUMIFS(Raw!$H:$H,Raw!$A:$A,$B$4,Raw!$G:$G,Month!AY$5,Raw!$E:$E,Month!$A66))))</f>
        <v>8866</v>
      </c>
      <c r="AZ66" s="58">
        <f>IF($B66="","",IF($C66="Region",SUMIFS(Raw!$H:$H,Raw!$A:$A,$B$4,Raw!$G:$G,Month!AZ$5,Raw!#REF!,Month!$A66),IF($C66="Provider",SUMIFS(Raw!$H:$H,Raw!$A:$A,$B$4,Raw!$G:$G,Month!AZ$5,Raw!$C:$C,Month!$A66),SUMIFS(Raw!$H:$H,Raw!$A:$A,$B$4,Raw!$G:$G,Month!AZ$5,Raw!$E:$E,Month!$A66))))</f>
        <v>9</v>
      </c>
      <c r="BA66" s="58">
        <f>IF($B66="","",IF($C66="Region",SUMIFS(Raw!$H:$H,Raw!$A:$A,$B$4,Raw!$G:$G,Month!BA$5,Raw!#REF!,Month!$A66),IF($C66="Provider",SUMIFS(Raw!$H:$H,Raw!$A:$A,$B$4,Raw!$G:$G,Month!BA$5,Raw!$C:$C,Month!$A66),SUMIFS(Raw!$H:$H,Raw!$A:$A,$B$4,Raw!$G:$G,Month!BA$5,Raw!$E:$E,Month!$A66))))</f>
        <v>2501</v>
      </c>
      <c r="BB66" s="58">
        <f>IF($B66="","",IF($C66="Region",SUMIFS(Raw!$H:$H,Raw!$A:$A,$B$4,Raw!$G:$G,Month!BB$5,Raw!#REF!,Month!$A66),IF($C66="Provider",SUMIFS(Raw!$H:$H,Raw!$A:$A,$B$4,Raw!$G:$G,Month!BB$5,Raw!$C:$C,Month!$A66),SUMIFS(Raw!$H:$H,Raw!$A:$A,$B$4,Raw!$G:$G,Month!BB$5,Raw!$E:$E,Month!$A66))))</f>
        <v>135</v>
      </c>
      <c r="BC66" s="58">
        <f>IF($B66="","",IF($C66="Region",SUMIFS(Raw!$H:$H,Raw!$A:$A,$B$4,Raw!$G:$G,Month!BC$5,Raw!#REF!,Month!$A66),IF($C66="Provider",SUMIFS(Raw!$H:$H,Raw!$A:$A,$B$4,Raw!$G:$G,Month!BC$5,Raw!$C:$C,Month!$A66),SUMIFS(Raw!$H:$H,Raw!$A:$A,$B$4,Raw!$G:$G,Month!BC$5,Raw!$E:$E,Month!$A66))))</f>
        <v>1184</v>
      </c>
      <c r="BD66" s="58">
        <f>IF($B66="","",IF($C66="Region",SUMIFS(Raw!$H:$H,Raw!$A:$A,$B$4,Raw!$G:$G,Month!BD$5,Raw!#REF!,Month!$A66),IF($C66="Provider",SUMIFS(Raw!$H:$H,Raw!$A:$A,$B$4,Raw!$G:$G,Month!BD$5,Raw!$C:$C,Month!$A66),SUMIFS(Raw!$H:$H,Raw!$A:$A,$B$4,Raw!$G:$G,Month!BD$5,Raw!$E:$E,Month!$A66))))</f>
        <v>80</v>
      </c>
      <c r="BE66" s="58">
        <f>IF($B66="","",IF($C66="Region",SUMIFS(Raw!$H:$H,Raw!$A:$A,$B$4,Raw!$G:$G,Month!BE$5,Raw!#REF!,Month!$A66),IF($C66="Provider",SUMIFS(Raw!$H:$H,Raw!$A:$A,$B$4,Raw!$G:$G,Month!BE$5,Raw!$C:$C,Month!$A66),SUMIFS(Raw!$H:$H,Raw!$A:$A,$B$4,Raw!$G:$G,Month!BE$5,Raw!$E:$E,Month!$A66))))</f>
        <v>418</v>
      </c>
      <c r="BF66" s="58">
        <f>IF($B66="","",IF($C66="Region",SUMIFS(Raw!$H:$H,Raw!$A:$A,$B$4,Raw!$G:$G,Month!BF$5,Raw!#REF!,Month!$A66),IF($C66="Provider",SUMIFS(Raw!$H:$H,Raw!$A:$A,$B$4,Raw!$G:$G,Month!BF$5,Raw!$C:$C,Month!$A66),SUMIFS(Raw!$H:$H,Raw!$A:$A,$B$4,Raw!$G:$G,Month!BF$5,Raw!$E:$E,Month!$A66))))</f>
        <v>48</v>
      </c>
      <c r="BG66" s="58">
        <f>IF($B66="","",IF($C66="Region",SUMIFS(Raw!$H:$H,Raw!$A:$A,$B$4,Raw!$G:$G,Month!BG$5,Raw!#REF!,Month!$A66),IF($C66="Provider",SUMIFS(Raw!$H:$H,Raw!$A:$A,$B$4,Raw!$G:$G,Month!BG$5,Raw!$C:$C,Month!$A66),SUMIFS(Raw!$H:$H,Raw!$A:$A,$B$4,Raw!$G:$G,Month!BG$5,Raw!$E:$E,Month!$A66))))</f>
        <v>1357</v>
      </c>
      <c r="BH66" s="58">
        <f>IF($B66="","",IF($C66="Region",SUMIFS(Raw!$H:$H,Raw!$A:$A,$B$4,Raw!$G:$G,Month!BH$5,Raw!#REF!,Month!$A66),IF($C66="Provider",SUMIFS(Raw!$H:$H,Raw!$A:$A,$B$4,Raw!$G:$G,Month!BH$5,Raw!$C:$C,Month!$A66),SUMIFS(Raw!$H:$H,Raw!$A:$A,$B$4,Raw!$G:$G,Month!BH$5,Raw!$E:$E,Month!$A66))))</f>
        <v>735</v>
      </c>
      <c r="BI66" s="58">
        <f>IF($B66="","",IF($C66="Region",SUMIFS(Raw!$H:$H,Raw!$A:$A,$B$4,Raw!$G:$G,Month!BI$5,Raw!#REF!,Month!$A66),IF($C66="Provider",SUMIFS(Raw!$H:$H,Raw!$A:$A,$B$4,Raw!$G:$G,Month!BI$5,Raw!$C:$C,Month!$A66),SUMIFS(Raw!$H:$H,Raw!$A:$A,$B$4,Raw!$G:$G,Month!BI$5,Raw!$E:$E,Month!$A66))))</f>
        <v>2110</v>
      </c>
      <c r="BJ66" s="58">
        <f>IF($B66="","",IF($C66="Region",SUMIFS(Raw!$H:$H,Raw!$A:$A,$B$4,Raw!$G:$G,Month!BJ$5,Raw!#REF!,Month!$A66),IF($C66="Provider",SUMIFS(Raw!$H:$H,Raw!$A:$A,$B$4,Raw!$G:$G,Month!BJ$5,Raw!$C:$C,Month!$A66),SUMIFS(Raw!$H:$H,Raw!$A:$A,$B$4,Raw!$G:$G,Month!BJ$5,Raw!$E:$E,Month!$A66))))</f>
        <v>2261</v>
      </c>
      <c r="BK66" s="58">
        <f>IF($B66="","",IF($C66="Region",SUMIFS(Raw!$H:$H,Raw!$A:$A,$B$4,Raw!$G:$G,Month!BK$5,Raw!#REF!,Month!$A66),IF($C66="Provider",SUMIFS(Raw!$H:$H,Raw!$A:$A,$B$4,Raw!$G:$G,Month!BK$5,Raw!$C:$C,Month!$A66),SUMIFS(Raw!$H:$H,Raw!$A:$A,$B$4,Raw!$G:$G,Month!BK$5,Raw!$E:$E,Month!$A66))))</f>
        <v>1541</v>
      </c>
      <c r="BL66" s="58">
        <f>IF($B66="","",IF($C66="Region",SUMIFS(Raw!$H:$H,Raw!$A:$A,$B$4,Raw!$G:$G,Month!BL$5,Raw!#REF!,Month!$A66),IF($C66="Provider",SUMIFS(Raw!$H:$H,Raw!$A:$A,$B$4,Raw!$G:$G,Month!BL$5,Raw!$C:$C,Month!$A66),SUMIFS(Raw!$H:$H,Raw!$A:$A,$B$4,Raw!$G:$G,Month!BL$5,Raw!$E:$E,Month!$A66))))</f>
        <v>1300</v>
      </c>
      <c r="BM66" s="58">
        <f>IF($B66="","",IF($C66="Region",SUMIFS(Raw!$H:$H,Raw!$A:$A,$B$4,Raw!$G:$G,Month!BM$5,Raw!#REF!,Month!$A66),IF($C66="Provider",SUMIFS(Raw!$H:$H,Raw!$A:$A,$B$4,Raw!$G:$G,Month!BM$5,Raw!$C:$C,Month!$A66),SUMIFS(Raw!$H:$H,Raw!$A:$A,$B$4,Raw!$G:$G,Month!BM$5,Raw!$E:$E,Month!$A66))))</f>
        <v>209</v>
      </c>
      <c r="BN66" s="58">
        <f>IF($B66="","",IF($C66="Region",SUMIFS(Raw!$H:$H,Raw!$A:$A,$B$4,Raw!$G:$G,Month!BN$5,Raw!#REF!,Month!$A66),IF($C66="Provider",SUMIFS(Raw!$H:$H,Raw!$A:$A,$B$4,Raw!$G:$G,Month!BN$5,Raw!$C:$C,Month!$A66),SUMIFS(Raw!$H:$H,Raw!$A:$A,$B$4,Raw!$G:$G,Month!BN$5,Raw!$E:$E,Month!$A66))))</f>
        <v>136</v>
      </c>
      <c r="BO66" s="58">
        <f>IF($B66="","",IF($C66="Region",SUMIFS(Raw!$H:$H,Raw!$A:$A,$B$4,Raw!$G:$G,Month!BO$5,Raw!#REF!,Month!$A66),IF($C66="Provider",SUMIFS(Raw!$H:$H,Raw!$A:$A,$B$4,Raw!$G:$G,Month!BO$5,Raw!$C:$C,Month!$A66),SUMIFS(Raw!$H:$H,Raw!$A:$A,$B$4,Raw!$G:$G,Month!BO$5,Raw!$E:$E,Month!$A66))))</f>
        <v>1190</v>
      </c>
      <c r="BP66" s="58">
        <f>IF($B66="","",IF($C66="Region",SUMIFS(Raw!$H:$H,Raw!$A:$A,$B$4,Raw!$G:$G,Month!BP$5,Raw!#REF!,Month!$A66),IF($C66="Provider",SUMIFS(Raw!$H:$H,Raw!$A:$A,$B$4,Raw!$G:$G,Month!BP$5,Raw!$C:$C,Month!$A66),SUMIFS(Raw!$H:$H,Raw!$A:$A,$B$4,Raw!$G:$G,Month!BP$5,Raw!$E:$E,Month!$A66))))</f>
        <v>1583184</v>
      </c>
      <c r="BQ66" s="58">
        <f>IF($B66="","",IF($C66="Region",SUMIFS(Raw!$H:$H,Raw!$A:$A,$B$4,Raw!$G:$G,Month!BQ$5,Raw!#REF!,Month!$A66),IF($C66="Provider",SUMIFS(Raw!$H:$H,Raw!$A:$A,$B$4,Raw!$G:$G,Month!BQ$5,Raw!$C:$C,Month!$A66),SUMIFS(Raw!$H:$H,Raw!$A:$A,$B$4,Raw!$G:$G,Month!BQ$5,Raw!$E:$E,Month!$A66))))</f>
        <v>2623</v>
      </c>
      <c r="BR66" s="58">
        <f>IF($B66="","",IF($C66="Region",SUMIFS(Raw!$H:$H,Raw!$A:$A,$B$4,Raw!$G:$G,Month!BR$5,Raw!#REF!,Month!$A66),IF($C66="Provider",SUMIFS(Raw!$H:$H,Raw!$A:$A,$B$4,Raw!$G:$G,Month!BR$5,Raw!$C:$C,Month!$A66),SUMIFS(Raw!$H:$H,Raw!$A:$A,$B$4,Raw!$G:$G,Month!BR$5,Raw!$E:$E,Month!$A66))))</f>
        <v>1305</v>
      </c>
      <c r="BS66" s="58">
        <f>IF($B66="","",IF($C66="Region",SUMIFS(Raw!$H:$H,Raw!$A:$A,$B$4,Raw!$G:$G,Month!BS$5,Raw!#REF!,Month!$A66),IF($C66="Provider",SUMIFS(Raw!$H:$H,Raw!$A:$A,$B$4,Raw!$G:$G,Month!BS$5,Raw!$C:$C,Month!$A66),SUMIFS(Raw!$H:$H,Raw!$A:$A,$B$4,Raw!$G:$G,Month!BS$5,Raw!$E:$E,Month!$A66))))</f>
        <v>99</v>
      </c>
      <c r="BT66" s="58">
        <f>IF($B66="","",IF($C66="Region",SUMIFS(Raw!$H:$H,Raw!$A:$A,$B$4,Raw!$G:$G,Month!BT$5,Raw!#REF!,Month!$A66),IF($C66="Provider",SUMIFS(Raw!$H:$H,Raw!$A:$A,$B$4,Raw!$G:$G,Month!BT$5,Raw!$C:$C,Month!$A66),SUMIFS(Raw!$H:$H,Raw!$A:$A,$B$4,Raw!$G:$G,Month!BT$5,Raw!$E:$E,Month!$A66))))</f>
        <v>534</v>
      </c>
      <c r="BU66" s="58">
        <f>IF($B66="","",IF($C66="Region",SUMIFS(Raw!$H:$H,Raw!$A:$A,$B$4,Raw!$G:$G,Month!BU$5,Raw!#REF!,Month!$A66),IF($C66="Provider",SUMIFS(Raw!$H:$H,Raw!$A:$A,$B$4,Raw!$G:$G,Month!BU$5,Raw!$C:$C,Month!$A66),SUMIFS(Raw!$H:$H,Raw!$A:$A,$B$4,Raw!$G:$G,Month!BU$5,Raw!$E:$E,Month!$A66))))</f>
        <v>1593747</v>
      </c>
      <c r="BV66" s="58">
        <f>IF($B66="","",IF($C66="Region",SUMIFS(Raw!$H:$H,Raw!$A:$A,$B$4,Raw!$G:$G,Month!BV$5,Raw!#REF!,Month!$A66),IF($C66="Provider",SUMIFS(Raw!$H:$H,Raw!$A:$A,$B$4,Raw!$G:$G,Month!BV$5,Raw!$C:$C,Month!$A66),SUMIFS(Raw!$H:$H,Raw!$A:$A,$B$4,Raw!$G:$G,Month!BV$5,Raw!$E:$E,Month!$A66))))</f>
        <v>0</v>
      </c>
      <c r="BW66" s="58">
        <f>IF($B66="","",IF($C66="Region",SUMIFS(Raw!$H:$H,Raw!$A:$A,$B$4,Raw!$G:$G,Month!BW$5,Raw!#REF!,Month!$A66),IF($C66="Provider",SUMIFS(Raw!$H:$H,Raw!$A:$A,$B$4,Raw!$G:$G,Month!BW$5,Raw!$C:$C,Month!$A66),SUMIFS(Raw!$H:$H,Raw!$A:$A,$B$4,Raw!$G:$G,Month!BW$5,Raw!$E:$E,Month!$A66))))</f>
        <v>18483</v>
      </c>
      <c r="BX66" s="58">
        <f>IF($B66="","",IF($C66="Region",SUMIFS(Raw!$H:$H,Raw!$A:$A,$B$4,Raw!$G:$G,Month!BX$5,Raw!#REF!,Month!$A66),IF($C66="Provider",SUMIFS(Raw!$H:$H,Raw!$A:$A,$B$4,Raw!$G:$G,Month!BX$5,Raw!$C:$C,Month!$A66),SUMIFS(Raw!$H:$H,Raw!$A:$A,$B$4,Raw!$G:$G,Month!BX$5,Raw!$E:$E,Month!$A66))))</f>
        <v>61</v>
      </c>
      <c r="BY66" s="58">
        <f>IF($B66="","",IF($C66="Region",SUMIFS(Raw!$H:$H,Raw!$A:$A,$B$4,Raw!$G:$G,Month!BY$5,Raw!#REF!,Month!$A66),IF($C66="Provider",SUMIFS(Raw!$H:$H,Raw!$A:$A,$B$4,Raw!$G:$G,Month!BY$5,Raw!$C:$C,Month!$A66),SUMIFS(Raw!$H:$H,Raw!$A:$A,$B$4,Raw!$G:$G,Month!BY$5,Raw!$E:$E,Month!$A66))))</f>
        <v>12050</v>
      </c>
      <c r="BZ66" s="58">
        <f>IF($B66="","",IF($C66="Region",SUMIFS(Raw!$H:$H,Raw!$A:$A,$B$4,Raw!$G:$G,Month!BZ$5,Raw!#REF!,Month!$A66),IF($C66="Provider",SUMIFS(Raw!$H:$H,Raw!$A:$A,$B$4,Raw!$G:$G,Month!BZ$5,Raw!$C:$C,Month!$A66),SUMIFS(Raw!$H:$H,Raw!$A:$A,$B$4,Raw!$G:$G,Month!BZ$5,Raw!$E:$E,Month!$A66))))</f>
        <v>3701</v>
      </c>
      <c r="CA66" s="58">
        <f>IF($B66="","",IF($C66="Region",SUMIFS(Raw!$H:$H,Raw!$A:$A,$B$4,Raw!$G:$G,Month!CA$5,Raw!#REF!,Month!$A66),IF($C66="Provider",SUMIFS(Raw!$H:$H,Raw!$A:$A,$B$4,Raw!$G:$G,Month!CA$5,Raw!$C:$C,Month!$A66),SUMIFS(Raw!$H:$H,Raw!$A:$A,$B$4,Raw!$G:$G,Month!CA$5,Raw!$E:$E,Month!$A66))))</f>
        <v>3030</v>
      </c>
      <c r="CB66" s="58">
        <f>IF($B66="","",IF($C66="Region",SUMIFS(Raw!$H:$H,Raw!$A:$A,$B$4,Raw!$G:$G,Month!CB$5,Raw!#REF!,Month!$A66),IF($C66="Provider",SUMIFS(Raw!$H:$H,Raw!$A:$A,$B$4,Raw!$G:$G,Month!CB$5,Raw!$C:$C,Month!$A66),SUMIFS(Raw!$H:$H,Raw!$A:$A,$B$4,Raw!$G:$G,Month!CB$5,Raw!$E:$E,Month!$A66))))</f>
        <v>1670</v>
      </c>
      <c r="CC66" s="58">
        <f>IF($B66="","",IF($C66="Region",SUMIFS(Raw!$H:$H,Raw!$A:$A,$B$4,Raw!$G:$G,Month!CC$5,Raw!#REF!,Month!$A66),IF($C66="Provider",SUMIFS(Raw!$H:$H,Raw!$A:$A,$B$4,Raw!$G:$G,Month!CC$5,Raw!$C:$C,Month!$A66),SUMIFS(Raw!$H:$H,Raw!$A:$A,$B$4,Raw!$G:$G,Month!CC$5,Raw!$E:$E,Month!$A66))))</f>
        <v>7158</v>
      </c>
      <c r="CD66" s="58">
        <f>IF($B66="","",IF($C66="Region",SUMIFS(Raw!$H:$H,Raw!$A:$A,$B$4,Raw!$G:$G,Month!CD$5,Raw!#REF!,Month!$A66),IF($C66="Provider",SUMIFS(Raw!$H:$H,Raw!$A:$A,$B$4,Raw!$G:$G,Month!CD$5,Raw!$C:$C,Month!$A66),SUMIFS(Raw!$H:$H,Raw!$A:$A,$B$4,Raw!$G:$G,Month!CD$5,Raw!$E:$E,Month!$A66))))</f>
        <v>463</v>
      </c>
      <c r="CE66" s="58">
        <f>IF($B66="","",IF($C66="Region",SUMIFS(Raw!$H:$H,Raw!$A:$A,$B$4,Raw!$G:$G,Month!CE$5,Raw!#REF!,Month!$A66),IF($C66="Provider",SUMIFS(Raw!$H:$H,Raw!$A:$A,$B$4,Raw!$G:$G,Month!CE$5,Raw!$C:$C,Month!$A66),SUMIFS(Raw!$H:$H,Raw!$A:$A,$B$4,Raw!$G:$G,Month!CE$5,Raw!$E:$E,Month!$A66))))</f>
        <v>622</v>
      </c>
      <c r="CF66" s="58">
        <f>IF($B66="","",IF($C66="Region",SUMIFS(Raw!$H:$H,Raw!$A:$A,$B$4,Raw!$G:$G,Month!CF$5,Raw!#REF!,Month!$A66),IF($C66="Provider",SUMIFS(Raw!$H:$H,Raw!$A:$A,$B$4,Raw!$G:$G,Month!CF$5,Raw!$C:$C,Month!$A66),SUMIFS(Raw!$H:$H,Raw!$A:$A,$B$4,Raw!$G:$G,Month!CF$5,Raw!$E:$E,Month!$A66))))</f>
        <v>378</v>
      </c>
      <c r="CG66" s="58">
        <f>IF($B66="","",IF($C66="Region",SUMIFS(Raw!$H:$H,Raw!$A:$A,$B$4,Raw!$G:$G,Month!CG$5,Raw!#REF!,Month!$A66),IF($C66="Provider",SUMIFS(Raw!$H:$H,Raw!$A:$A,$B$4,Raw!$G:$G,Month!CG$5,Raw!$C:$C,Month!$A66),SUMIFS(Raw!$H:$H,Raw!$A:$A,$B$4,Raw!$G:$G,Month!CG$5,Raw!$E:$E,Month!$A66))))</f>
        <v>2248</v>
      </c>
      <c r="CH66" s="58">
        <f>IF($B66="","",IF($C66="Region",SUMIFS(Raw!$H:$H,Raw!$A:$A,$B$4,Raw!$G:$G,Month!CH$5,Raw!#REF!,Month!$A66),IF($C66="Provider",SUMIFS(Raw!$H:$H,Raw!$A:$A,$B$4,Raw!$G:$G,Month!CH$5,Raw!$C:$C,Month!$A66),SUMIFS(Raw!$H:$H,Raw!$A:$A,$B$4,Raw!$G:$G,Month!CH$5,Raw!$E:$E,Month!$A66))))</f>
        <v>1190</v>
      </c>
      <c r="CI66" s="58">
        <f>IF($B66="","",IF($C66="Region",SUMIFS(Raw!$H:$H,Raw!$A:$A,$B$4,Raw!$G:$G,Month!CI$5,Raw!#REF!,Month!$A66),IF($C66="Provider",SUMIFS(Raw!$H:$H,Raw!$A:$A,$B$4,Raw!$G:$G,Month!CI$5,Raw!$C:$C,Month!$A66),SUMIFS(Raw!$H:$H,Raw!$A:$A,$B$4,Raw!$G:$G,Month!CI$5,Raw!$E:$E,Month!$A66))))</f>
        <v>1</v>
      </c>
      <c r="CJ66" s="58">
        <f>IF($B66="","",IF($C66="Region",SUMIFS(Raw!$H:$H,Raw!$A:$A,$B$4,Raw!$G:$G,Month!CJ$5,Raw!#REF!,Month!$A66),IF($C66="Provider",SUMIFS(Raw!$H:$H,Raw!$A:$A,$B$4,Raw!$G:$G,Month!CJ$5,Raw!$C:$C,Month!$A66),SUMIFS(Raw!$H:$H,Raw!$A:$A,$B$4,Raw!$G:$G,Month!CJ$5,Raw!$E:$E,Month!$A66))))</f>
        <v>0</v>
      </c>
      <c r="CK66" s="58">
        <f>IF($B66="","",IF($C66="Region",SUMIFS(Raw!$H:$H,Raw!$A:$A,$B$4,Raw!$G:$G,Month!CK$5,Raw!#REF!,Month!$A66),IF($C66="Provider",SUMIFS(Raw!$H:$H,Raw!$A:$A,$B$4,Raw!$G:$G,Month!CK$5,Raw!$C:$C,Month!$A66),SUMIFS(Raw!$H:$H,Raw!$A:$A,$B$4,Raw!$G:$G,Month!CK$5,Raw!$E:$E,Month!$A66))))</f>
        <v>0</v>
      </c>
      <c r="CL66" s="58">
        <f>IF($B66="","",IF($C66="Region",SUMIFS(Raw!$H:$H,Raw!$A:$A,$B$4,Raw!$G:$G,Month!CL$5,Raw!#REF!,Month!$A66),IF($C66="Provider",SUMIFS(Raw!$H:$H,Raw!$A:$A,$B$4,Raw!$G:$G,Month!CL$5,Raw!$C:$C,Month!$A66),SUMIFS(Raw!$H:$H,Raw!$A:$A,$B$4,Raw!$G:$G,Month!CL$5,Raw!$E:$E,Month!$A66))))</f>
        <v>0</v>
      </c>
      <c r="CM66" s="58">
        <f>IF($B66="","",IF($C66="Region",SUMIFS(Raw!$H:$H,Raw!$A:$A,$B$4,Raw!$G:$G,Month!CM$5,Raw!#REF!,Month!$A66),IF($C66="Provider",SUMIFS(Raw!$H:$H,Raw!$A:$A,$B$4,Raw!$G:$G,Month!CM$5,Raw!$C:$C,Month!$A66),SUMIFS(Raw!$H:$H,Raw!$A:$A,$B$4,Raw!$G:$G,Month!CM$5,Raw!$E:$E,Month!$A66))))</f>
        <v>0</v>
      </c>
      <c r="CN66" s="58">
        <f>IF($B66="","",IF($C66="Region",SUMIFS(Raw!$H:$H,Raw!$A:$A,$B$4,Raw!$G:$G,Month!CN$5,Raw!#REF!,Month!$A66),IF($C66="Provider",SUMIFS(Raw!$H:$H,Raw!$A:$A,$B$4,Raw!$G:$G,Month!CN$5,Raw!$C:$C,Month!$A66),SUMIFS(Raw!$H:$H,Raw!$A:$A,$B$4,Raw!$G:$G,Month!CN$5,Raw!$E:$E,Month!$A66))))</f>
        <v>27</v>
      </c>
      <c r="CO66" s="58">
        <f>IF($B66="","",IF($C66="Region",SUMIFS(Raw!$H:$H,Raw!$A:$A,$B$4,Raw!$G:$G,Month!CO$5,Raw!#REF!,Month!$A66),IF($C66="Provider",SUMIFS(Raw!$H:$H,Raw!$A:$A,$B$4,Raw!$G:$G,Month!CO$5,Raw!$C:$C,Month!$A66),SUMIFS(Raw!$H:$H,Raw!$A:$A,$B$4,Raw!$G:$G,Month!CO$5,Raw!$E:$E,Month!$A66))))</f>
        <v>368</v>
      </c>
      <c r="CP66" s="58">
        <f>IF($B66="","",IF($C66="Region",SUMIFS(Raw!$H:$H,Raw!$A:$A,$B$4,Raw!$G:$G,Month!CP$5,Raw!#REF!,Month!$A66),IF($C66="Provider",SUMIFS(Raw!$H:$H,Raw!$A:$A,$B$4,Raw!$G:$G,Month!CP$5,Raw!$C:$C,Month!$A66),SUMIFS(Raw!$H:$H,Raw!$A:$A,$B$4,Raw!$G:$G,Month!CP$5,Raw!$E:$E,Month!$A66))))</f>
        <v>0</v>
      </c>
      <c r="CQ66" s="58">
        <f>IF($B66="","",IF($C66="Region",SUMIFS(Raw!$H:$H,Raw!$A:$A,$B$4,Raw!$G:$G,Month!CQ$5,Raw!#REF!,Month!$A66),IF($C66="Provider",SUMIFS(Raw!$H:$H,Raw!$A:$A,$B$4,Raw!$G:$G,Month!CQ$5,Raw!$C:$C,Month!$A66),SUMIFS(Raw!$H:$H,Raw!$A:$A,$B$4,Raw!$G:$G,Month!CQ$5,Raw!$E:$E,Month!$A66))))</f>
        <v>75</v>
      </c>
      <c r="CR66" s="58">
        <f>IF($B66="","",IF($C66="Region",SUMIFS(Raw!$H:$H,Raw!$A:$A,$B$4,Raw!$G:$G,Month!CR$5,Raw!#REF!,Month!$A66),IF($C66="Provider",SUMIFS(Raw!$H:$H,Raw!$A:$A,$B$4,Raw!$G:$G,Month!CR$5,Raw!$C:$C,Month!$A66),SUMIFS(Raw!$H:$H,Raw!$A:$A,$B$4,Raw!$G:$G,Month!CR$5,Raw!$E:$E,Month!$A66))))</f>
        <v>0</v>
      </c>
      <c r="CS66" s="58">
        <f>IF($B66="","",IF($C66="Region",SUMIFS(Raw!$H:$H,Raw!$A:$A,$B$4,Raw!$G:$G,Month!CS$5,Raw!#REF!,Month!$A66),IF($C66="Provider",SUMIFS(Raw!$H:$H,Raw!$A:$A,$B$4,Raw!$G:$G,Month!CS$5,Raw!$C:$C,Month!$A66),SUMIFS(Raw!$H:$H,Raw!$A:$A,$B$4,Raw!$G:$G,Month!CS$5,Raw!$E:$E,Month!$A66))))</f>
        <v>434</v>
      </c>
      <c r="CT66" s="58">
        <f>IF($B66="","",IF($C66="Region",SUMIFS(Raw!$H:$H,Raw!$A:$A,$B$4,Raw!$G:$G,Month!CT$5,Raw!#REF!,Month!$A66),IF($C66="Provider",SUMIFS(Raw!$H:$H,Raw!$A:$A,$B$4,Raw!$G:$G,Month!CT$5,Raw!$C:$C,Month!$A66),SUMIFS(Raw!$H:$H,Raw!$A:$A,$B$4,Raw!$G:$G,Month!CT$5,Raw!$E:$E,Month!$A66))))</f>
        <v>238</v>
      </c>
      <c r="CU66" s="58">
        <f>IF($B66="","",IF($C66="Region",SUMIFS(Raw!$H:$H,Raw!$A:$A,$B$4,Raw!$G:$G,Month!CU$5,Raw!#REF!,Month!$A66),IF($C66="Provider",SUMIFS(Raw!$H:$H,Raw!$A:$A,$B$4,Raw!$G:$G,Month!CU$5,Raw!$C:$C,Month!$A66),SUMIFS(Raw!$H:$H,Raw!$A:$A,$B$4,Raw!$G:$G,Month!CU$5,Raw!$E:$E,Month!$A66))))</f>
        <v>2344</v>
      </c>
      <c r="CV66" s="58">
        <f>IF($B66="","",IF($C66="Region",SUMIFS(Raw!$H:$H,Raw!$A:$A,$B$4,Raw!$G:$G,Month!CV$5,Raw!#REF!,Month!$A66),IF($C66="Provider",SUMIFS(Raw!$H:$H,Raw!$A:$A,$B$4,Raw!$G:$G,Month!CV$5,Raw!$C:$C,Month!$A66),SUMIFS(Raw!$H:$H,Raw!$A:$A,$B$4,Raw!$G:$G,Month!CV$5,Raw!$E:$E,Month!$A66))))</f>
        <v>2031</v>
      </c>
      <c r="CW66" s="58">
        <f>IF($B66="","",IF($C66="Region",SUMIFS(Raw!$H:$H,Raw!$A:$A,$B$4,Raw!$G:$G,Month!CW$5,Raw!#REF!,Month!$A66),IF($C66="Provider",SUMIFS(Raw!$H:$H,Raw!$A:$A,$B$4,Raw!$G:$G,Month!CW$5,Raw!$C:$C,Month!$A66),SUMIFS(Raw!$H:$H,Raw!$A:$A,$B$4,Raw!$G:$G,Month!CW$5,Raw!$E:$E,Month!$A66))))</f>
        <v>2</v>
      </c>
      <c r="CX66" s="58">
        <f>IF($B66="","",IF($C66="Region",SUMIFS(Raw!$H:$H,Raw!$A:$A,$B$4,Raw!$G:$G,Month!CX$5,Raw!#REF!,Month!$A66),IF($C66="Provider",SUMIFS(Raw!$H:$H,Raw!$A:$A,$B$4,Raw!$G:$G,Month!CX$5,Raw!$C:$C,Month!$A66),SUMIFS(Raw!$H:$H,Raw!$A:$A,$B$4,Raw!$G:$G,Month!CX$5,Raw!$E:$E,Month!$A66))))</f>
        <v>1</v>
      </c>
      <c r="CY66" s="58">
        <f>IF($B66="","",IF($C66="Region",SUMIFS(Raw!$H:$H,Raw!$A:$A,$B$4,Raw!$G:$G,Month!CY$5,Raw!#REF!,Month!$A66),IF($C66="Provider",SUMIFS(Raw!$H:$H,Raw!$A:$A,$B$4,Raw!$G:$G,Month!CY$5,Raw!$C:$C,Month!$A66),SUMIFS(Raw!$H:$H,Raw!$A:$A,$B$4,Raw!$G:$G,Month!CY$5,Raw!$E:$E,Month!$A66))))</f>
        <v>1</v>
      </c>
      <c r="CZ66" s="58">
        <f>IF($B66="","",IF($C66="Region",SUMIFS(Raw!$H:$H,Raw!$A:$A,$B$4,Raw!$G:$G,Month!CZ$5,Raw!#REF!,Month!$A66),IF($C66="Provider",SUMIFS(Raw!$H:$H,Raw!$A:$A,$B$4,Raw!$G:$G,Month!CZ$5,Raw!$C:$C,Month!$A66),SUMIFS(Raw!$H:$H,Raw!$A:$A,$B$4,Raw!$G:$G,Month!CZ$5,Raw!$E:$E,Month!$A66))))</f>
        <v>0</v>
      </c>
      <c r="DA66" s="58">
        <f>IF($B66="","",IF($C66="Region",SUMIFS(Raw!$H:$H,Raw!$A:$A,$B$4,Raw!$G:$G,Month!DA$5,Raw!#REF!,Month!$A66),IF($C66="Provider",SUMIFS(Raw!$H:$H,Raw!$A:$A,$B$4,Raw!$G:$G,Month!DA$5,Raw!$C:$C,Month!$A66),SUMIFS(Raw!$H:$H,Raw!$A:$A,$B$4,Raw!$G:$G,Month!DA$5,Raw!$E:$E,Month!$A66))))</f>
        <v>0</v>
      </c>
      <c r="DB66" s="58">
        <f>IF($B66="","",IF($C66="Region",SUMIFS(Raw!$H:$H,Raw!$A:$A,$B$4,Raw!$G:$G,Month!DB$5,Raw!#REF!,Month!$A66),IF($C66="Provider",SUMIFS(Raw!$H:$H,Raw!$A:$A,$B$4,Raw!$G:$G,Month!DB$5,Raw!$C:$C,Month!$A66),SUMIFS(Raw!$H:$H,Raw!$A:$A,$B$4,Raw!$G:$G,Month!DB$5,Raw!$E:$E,Month!$A66))))</f>
        <v>0</v>
      </c>
      <c r="DC66" s="58">
        <f>IF($B66="","",IF($C66="Region",SUMIFS(Raw!$H:$H,Raw!$A:$A,$B$4,Raw!$G:$G,Month!DC$5,Raw!#REF!,Month!$A66),IF($C66="Provider",SUMIFS(Raw!$H:$H,Raw!$A:$A,$B$4,Raw!$G:$G,Month!DC$5,Raw!$C:$C,Month!$A66),SUMIFS(Raw!$H:$H,Raw!$A:$A,$B$4,Raw!$G:$G,Month!DC$5,Raw!$E:$E,Month!$A66))))</f>
        <v>0</v>
      </c>
      <c r="DD66" s="58">
        <f>IF($B66="","",IF($C66="Region",SUMIFS(Raw!$H:$H,Raw!$A:$A,$B$4,Raw!$G:$G,Month!DD$5,Raw!#REF!,Month!$A66),IF($C66="Provider",SUMIFS(Raw!$H:$H,Raw!$A:$A,$B$4,Raw!$G:$G,Month!DD$5,Raw!$C:$C,Month!$A66),SUMIFS(Raw!$H:$H,Raw!$A:$A,$B$4,Raw!$G:$G,Month!DD$5,Raw!$E:$E,Month!$A66))))</f>
        <v>0</v>
      </c>
      <c r="DE66" s="58">
        <f>IF($B66="","",IF($C66="Region",SUMIFS(Raw!$H:$H,Raw!$A:$A,$B$4,Raw!$G:$G,Month!DE$5,Raw!#REF!,Month!$A66),IF($C66="Provider",SUMIFS(Raw!$H:$H,Raw!$A:$A,$B$4,Raw!$G:$G,Month!DE$5,Raw!$C:$C,Month!$A66),SUMIFS(Raw!$H:$H,Raw!$A:$A,$B$4,Raw!$G:$G,Month!DE$5,Raw!$E:$E,Month!$A66))))</f>
        <v>0</v>
      </c>
      <c r="DF66" s="58">
        <f>IF($B66="","",IF($C66="Region",SUMIFS(Raw!$H:$H,Raw!$A:$A,$B$4,Raw!$G:$G,Month!DF$5,Raw!#REF!,Month!$A66),IF($C66="Provider",SUMIFS(Raw!$H:$H,Raw!$A:$A,$B$4,Raw!$G:$G,Month!DF$5,Raw!$C:$C,Month!$A66),SUMIFS(Raw!$H:$H,Raw!$A:$A,$B$4,Raw!$G:$G,Month!DF$5,Raw!$E:$E,Month!$A66))))</f>
        <v>0</v>
      </c>
      <c r="DG66" s="58">
        <f>IF($B66="","",IF($C66="Region",SUMIFS(Raw!$H:$H,Raw!$A:$A,$B$4,Raw!$G:$G,Month!DG$5,Raw!#REF!,Month!$A66),IF($C66="Provider",SUMIFS(Raw!$H:$H,Raw!$A:$A,$B$4,Raw!$G:$G,Month!DG$5,Raw!$C:$C,Month!$A66),SUMIFS(Raw!$H:$H,Raw!$A:$A,$B$4,Raw!$G:$G,Month!DG$5,Raw!$E:$E,Month!$A66))))</f>
        <v>0</v>
      </c>
      <c r="DH66" s="58">
        <f>IF($B66="","",IF($C66="Region",SUMIFS(Raw!$H:$H,Raw!$A:$A,$B$4,Raw!$G:$G,Month!DH$5,Raw!#REF!,Month!$A66),IF($C66="Provider",SUMIFS(Raw!$H:$H,Raw!$A:$A,$B$4,Raw!$G:$G,Month!DH$5,Raw!$C:$C,Month!$A66),SUMIFS(Raw!$H:$H,Raw!$A:$A,$B$4,Raw!$G:$G,Month!DH$5,Raw!$E:$E,Month!$A66))))</f>
        <v>0</v>
      </c>
      <c r="DI66" s="58">
        <f>IF($B66="","",IF($C66="Region",SUMIFS(Raw!$H:$H,Raw!$A:$A,$B$4,Raw!$G:$G,Month!DI$5,Raw!#REF!,Month!$A66),IF($C66="Provider",SUMIFS(Raw!$H:$H,Raw!$A:$A,$B$4,Raw!$G:$G,Month!DI$5,Raw!$C:$C,Month!$A66),SUMIFS(Raw!$H:$H,Raw!$A:$A,$B$4,Raw!$G:$G,Month!DI$5,Raw!$E:$E,Month!$A66))))</f>
        <v>131</v>
      </c>
      <c r="DJ66" s="58">
        <f>IF($B66="","",IF($C66="Region",SUMIFS(Raw!$H:$H,Raw!$A:$A,$B$4,Raw!$G:$G,Month!DJ$5,Raw!#REF!,Month!$A66),IF($C66="Provider",SUMIFS(Raw!$H:$H,Raw!$A:$A,$B$4,Raw!$G:$G,Month!DJ$5,Raw!$C:$C,Month!$A66),SUMIFS(Raw!$H:$H,Raw!$A:$A,$B$4,Raw!$G:$G,Month!DJ$5,Raw!$E:$E,Month!$A66))))</f>
        <v>117</v>
      </c>
      <c r="DK66" s="58">
        <f>IF($B66="","",IF($C66="Region",SUMIFS(Raw!$H:$H,Raw!$A:$A,$B$4,Raw!$G:$G,Month!DK$5,Raw!#REF!,Month!$A66),IF($C66="Provider",SUMIFS(Raw!$H:$H,Raw!$A:$A,$B$4,Raw!$G:$G,Month!DK$5,Raw!$C:$C,Month!$A66),SUMIFS(Raw!$H:$H,Raw!$A:$A,$B$4,Raw!$G:$G,Month!DK$5,Raw!$E:$E,Month!$A66))))</f>
        <v>2</v>
      </c>
      <c r="DL66" s="58">
        <f>IF($B66="","",IF($C66="Region",SUMIFS(Raw!$H:$H,Raw!$A:$A,$B$4,Raw!$G:$G,Month!DL$5,Raw!#REF!,Month!$A66),IF($C66="Provider",SUMIFS(Raw!$H:$H,Raw!$A:$A,$B$4,Raw!$G:$G,Month!DL$5,Raw!$C:$C,Month!$A66),SUMIFS(Raw!$H:$H,Raw!$A:$A,$B$4,Raw!$G:$G,Month!DL$5,Raw!$E:$E,Month!$A66))))</f>
        <v>0</v>
      </c>
      <c r="DM66" s="58">
        <f>IF($B66="","",IF($C66="Region",SUMIFS(Raw!$H:$H,Raw!$A:$A,$B$4,Raw!$G:$G,Month!DM$5,Raw!#REF!,Month!$A66),IF($C66="Provider",SUMIFS(Raw!$H:$H,Raw!$A:$A,$B$4,Raw!$G:$G,Month!DM$5,Raw!$C:$C,Month!$A66),SUMIFS(Raw!$H:$H,Raw!$A:$A,$B$4,Raw!$G:$G,Month!DM$5,Raw!$E:$E,Month!$A66))))</f>
        <v>0</v>
      </c>
      <c r="DN66" s="58">
        <f>IF($B66="","",IF($C66="Region",SUMIFS(Raw!$H:$H,Raw!$A:$A,$B$4,Raw!$G:$G,Month!DN$5,Raw!#REF!,Month!$A66),IF($C66="Provider",SUMIFS(Raw!$H:$H,Raw!$A:$A,$B$4,Raw!$G:$G,Month!DN$5,Raw!$C:$C,Month!$A66),SUMIFS(Raw!$H:$H,Raw!$A:$A,$B$4,Raw!$G:$G,Month!DN$5,Raw!$E:$E,Month!$A66))))</f>
        <v>0</v>
      </c>
    </row>
    <row r="67" spans="1:118" ht="14.5" x14ac:dyDescent="0.25">
      <c r="A67" s="5" t="str">
        <f>IF(Refs!A61="","",Refs!A61)</f>
        <v>111AG9</v>
      </c>
      <c r="B67" s="23" t="str">
        <f>IF(Refs!B61="","",Refs!B61)</f>
        <v>Thames Valley</v>
      </c>
      <c r="C67" s="13" t="str">
        <f>IF(Refs!D61="","",Refs!D61)</f>
        <v>Area</v>
      </c>
      <c r="D67" s="58">
        <f>IF($B67="","",IF($C67="Region",SUMIFS(Raw!$H:$H,Raw!$A:$A,$B$4,Raw!$G:$G,Month!D$5,Raw!#REF!,Month!$A67),IF($C67="Provider",SUMIFS(Raw!$H:$H,Raw!$A:$A,$B$4,Raw!$G:$G,Month!D$5,Raw!$C:$C,Month!$A67),SUMIFS(Raw!$H:$H,Raw!$A:$A,$B$4,Raw!$G:$G,Month!D$5,Raw!$E:$E,Month!$A67))))</f>
        <v>76046</v>
      </c>
      <c r="E67" s="58">
        <f>IF($B67="","",IF($C67="Region",SUMIFS(Raw!$H:$H,Raw!$A:$A,$B$4,Raw!$G:$G,Month!E$5,Raw!#REF!,Month!$A67),IF($C67="Provider",SUMIFS(Raw!$H:$H,Raw!$A:$A,$B$4,Raw!$G:$G,Month!E$5,Raw!$C:$C,Month!$A67),SUMIFS(Raw!$H:$H,Raw!$A:$A,$B$4,Raw!$G:$G,Month!E$5,Raw!$E:$E,Month!$A67))))</f>
        <v>0</v>
      </c>
      <c r="F67" s="58">
        <f>IF($B67="","",IF($C67="Region",SUMIFS(Raw!$H:$H,Raw!$A:$A,$B$4,Raw!$G:$G,Month!F$5,Raw!#REF!,Month!$A67),IF($C67="Provider",SUMIFS(Raw!$H:$H,Raw!$A:$A,$B$4,Raw!$G:$G,Month!F$5,Raw!$C:$C,Month!$A67),SUMIFS(Raw!$H:$H,Raw!$A:$A,$B$4,Raw!$G:$G,Month!F$5,Raw!$E:$E,Month!$A67))))</f>
        <v>70093</v>
      </c>
      <c r="G67" s="58">
        <f>IF($B67="","",IF($C67="Region",SUMIFS(Raw!$H:$H,Raw!$A:$A,$B$4,Raw!$G:$G,Month!G$5,Raw!#REF!,Month!$A67),IF($C67="Provider",SUMIFS(Raw!$H:$H,Raw!$A:$A,$B$4,Raw!$G:$G,Month!G$5,Raw!$C:$C,Month!$A67),SUMIFS(Raw!$H:$H,Raw!$A:$A,$B$4,Raw!$G:$G,Month!G$5,Raw!$E:$E,Month!$A67))))</f>
        <v>417</v>
      </c>
      <c r="H67" s="58">
        <f>IF($B67="","",IF($C67="Region",SUMIFS(Raw!$H:$H,Raw!$A:$A,$B$4,Raw!$G:$G,Month!H$5,Raw!#REF!,Month!$A67),IF($C67="Provider",SUMIFS(Raw!$H:$H,Raw!$A:$A,$B$4,Raw!$G:$G,Month!H$5,Raw!$C:$C,Month!$A67),SUMIFS(Raw!$H:$H,Raw!$A:$A,$B$4,Raw!$G:$G,Month!H$5,Raw!$E:$E,Month!$A67))))</f>
        <v>0</v>
      </c>
      <c r="I67" s="58">
        <f>IF($B67="","",IF($C67="Region",SUMIFS(Raw!$H:$H,Raw!$A:$A,$B$4,Raw!$G:$G,Month!I$5,Raw!#REF!,Month!$A67),IF($C67="Provider",SUMIFS(Raw!$H:$H,Raw!$A:$A,$B$4,Raw!$G:$G,Month!I$5,Raw!$C:$C,Month!$A67),SUMIFS(Raw!$H:$H,Raw!$A:$A,$B$4,Raw!$G:$G,Month!I$5,Raw!$E:$E,Month!$A67))))</f>
        <v>0</v>
      </c>
      <c r="J67" s="58">
        <f>IF($B67="","",IF($C67="Region",SUMIFS(Raw!$H:$H,Raw!$A:$A,$B$4,Raw!$G:$G,Month!J$5,Raw!#REF!,Month!$A67),IF($C67="Provider",SUMIFS(Raw!$H:$H,Raw!$A:$A,$B$4,Raw!$G:$G,Month!J$5,Raw!$C:$C,Month!$A67),SUMIFS(Raw!$H:$H,Raw!$A:$A,$B$4,Raw!$G:$G,Month!J$5,Raw!$E:$E,Month!$A67))))</f>
        <v>46792</v>
      </c>
      <c r="K67" s="58">
        <f>IF($B67="","",IF($C67="Region",SUMIFS(Raw!$H:$H,Raw!$A:$A,$B$4,Raw!$G:$G,Month!K$5,Raw!#REF!,Month!$A67),IF($C67="Provider",SUMIFS(Raw!$H:$H,Raw!$A:$A,$B$4,Raw!$G:$G,Month!K$5,Raw!$C:$C,Month!$A67),SUMIFS(Raw!$H:$H,Raw!$A:$A,$B$4,Raw!$G:$G,Month!K$5,Raw!$E:$E,Month!$A67))))</f>
        <v>5932</v>
      </c>
      <c r="L67" s="58">
        <f>IF($B67="","",IF($C67="Region",SUMIFS(Raw!$H:$H,Raw!$A:$A,$B$4,Raw!$G:$G,Month!L$5,Raw!#REF!,Month!$A67),IF($C67="Provider",SUMIFS(Raw!$H:$H,Raw!$A:$A,$B$4,Raw!$G:$G,Month!L$5,Raw!$C:$C,Month!$A67),SUMIFS(Raw!$H:$H,Raw!$A:$A,$B$4,Raw!$G:$G,Month!L$5,Raw!$E:$E,Month!$A67))))</f>
        <v>696</v>
      </c>
      <c r="M67" s="58">
        <f>IF($B67="","",IF($C67="Region",SUMIFS(Raw!$H:$H,Raw!$A:$A,$B$4,Raw!$G:$G,Month!M$5,Raw!#REF!,Month!$A67),IF($C67="Provider",SUMIFS(Raw!$H:$H,Raw!$A:$A,$B$4,Raw!$G:$G,Month!M$5,Raw!$C:$C,Month!$A67),SUMIFS(Raw!$H:$H,Raw!$A:$A,$B$4,Raw!$G:$G,Month!M$5,Raw!$E:$E,Month!$A67))))</f>
        <v>905</v>
      </c>
      <c r="N67" s="58">
        <f>IF($B67="","",IF($C67="Region",SUMIFS(Raw!$H:$H,Raw!$A:$A,$B$4,Raw!$G:$G,Month!N$5,Raw!#REF!,Month!$A67),IF($C67="Provider",SUMIFS(Raw!$H:$H,Raw!$A:$A,$B$4,Raw!$G:$G,Month!N$5,Raw!$C:$C,Month!$A67),SUMIFS(Raw!$H:$H,Raw!$A:$A,$B$4,Raw!$G:$G,Month!N$5,Raw!$E:$E,Month!$A67))))</f>
        <v>4331</v>
      </c>
      <c r="O67" s="58">
        <f>IF($B67="","",IF($C67="Region",SUMIFS(Raw!$H:$H,Raw!$A:$A,$B$4,Raw!$G:$G,Month!O$5,Raw!#REF!,Month!$A67),IF($C67="Provider",SUMIFS(Raw!$H:$H,Raw!$A:$A,$B$4,Raw!$G:$G,Month!O$5,Raw!$C:$C,Month!$A67),SUMIFS(Raw!$H:$H,Raw!$A:$A,$B$4,Raw!$G:$G,Month!O$5,Raw!$E:$E,Month!$A67))))</f>
        <v>0</v>
      </c>
      <c r="P67" s="58">
        <f>IF($B67="","",IF($C67="Region",SUMIFS(Raw!$H:$H,Raw!$A:$A,$B$4,Raw!$G:$G,Month!P$5,Raw!#REF!,Month!$A67),IF($C67="Provider",SUMIFS(Raw!$H:$H,Raw!$A:$A,$B$4,Raw!$G:$G,Month!P$5,Raw!$C:$C,Month!$A67),SUMIFS(Raw!$H:$H,Raw!$A:$A,$B$4,Raw!$G:$G,Month!P$5,Raw!$E:$E,Month!$A67))))</f>
        <v>0</v>
      </c>
      <c r="Q67" s="58">
        <f>IF($B67="","",IF($C67="Region",SUMIFS(Raw!$H:$H,Raw!$A:$A,$B$4,Raw!$G:$G,Month!Q$5,Raw!#REF!,Month!$A67),IF($C67="Provider",SUMIFS(Raw!$H:$H,Raw!$A:$A,$B$4,Raw!$G:$G,Month!Q$5,Raw!$C:$C,Month!$A67),SUMIFS(Raw!$H:$H,Raw!$A:$A,$B$4,Raw!$G:$G,Month!Q$5,Raw!$E:$E,Month!$A67))))</f>
        <v>0</v>
      </c>
      <c r="R67" s="58">
        <f>IF($B67="","",IF($C67="Region",SUMIFS(Raw!$H:$H,Raw!$A:$A,$B$4,Raw!$G:$G,Month!R$5,Raw!#REF!,Month!$A67),IF($C67="Provider",SUMIFS(Raw!$H:$H,Raw!$A:$A,$B$4,Raw!$G:$G,Month!R$5,Raw!$C:$C,Month!$A67),SUMIFS(Raw!$H:$H,Raw!$A:$A,$B$4,Raw!$G:$G,Month!R$5,Raw!$E:$E,Month!$A67))))</f>
        <v>0</v>
      </c>
      <c r="S67" s="58">
        <f>IF($B67="","",IF($C67="Region",SUMIFS(Raw!$H:$H,Raw!$A:$A,$B$4,Raw!$G:$G,Month!S$5,Raw!#REF!,Month!$A67),IF($C67="Provider",SUMIFS(Raw!$H:$H,Raw!$A:$A,$B$4,Raw!$G:$G,Month!S$5,Raw!$C:$C,Month!$A67),SUMIFS(Raw!$H:$H,Raw!$A:$A,$B$4,Raw!$G:$G,Month!S$5,Raw!$E:$E,Month!$A67))))</f>
        <v>0</v>
      </c>
      <c r="T67" s="58">
        <f>IF($B67="","",IF($C67="Region",SUMIFS(Raw!$H:$H,Raw!$A:$A,$B$4,Raw!$G:$G,Month!T$5,Raw!#REF!,Month!$A67),IF($C67="Provider",SUMIFS(Raw!$H:$H,Raw!$A:$A,$B$4,Raw!$G:$G,Month!T$5,Raw!$C:$C,Month!$A67),SUMIFS(Raw!$H:$H,Raw!$A:$A,$B$4,Raw!$G:$G,Month!T$5,Raw!$E:$E,Month!$A67))))</f>
        <v>0</v>
      </c>
      <c r="U67" s="58">
        <f>IF($B67="","",IF($C67="Region",SUMIFS(Raw!$H:$H,Raw!$A:$A,$B$4,Raw!$G:$G,Month!U$5,Raw!#REF!,Month!$A67),IF($C67="Provider",SUMIFS(Raw!$H:$H,Raw!$A:$A,$B$4,Raw!$G:$G,Month!U$5,Raw!$C:$C,Month!$A67),SUMIFS(Raw!$H:$H,Raw!$A:$A,$B$4,Raw!$G:$G,Month!U$5,Raw!$E:$E,Month!$A67))))</f>
        <v>66168</v>
      </c>
      <c r="V67" s="58">
        <f>IF($B67="","",IF($C67="Region",SUMIFS(Raw!$H:$H,Raw!$A:$A,$B$4,Raw!$G:$G,Month!V$5,Raw!#REF!,Month!$A67),IF($C67="Provider",SUMIFS(Raw!$H:$H,Raw!$A:$A,$B$4,Raw!$G:$G,Month!V$5,Raw!$C:$C,Month!$A67),SUMIFS(Raw!$H:$H,Raw!$A:$A,$B$4,Raw!$G:$G,Month!V$5,Raw!$E:$E,Month!$A67))))</f>
        <v>906</v>
      </c>
      <c r="W67" s="58">
        <f>IF($B67="","",IF($C67="Region",SUMIFS(Raw!$H:$H,Raw!$A:$A,$B$4,Raw!$G:$G,Month!W$5,Raw!#REF!,Month!$A67),IF($C67="Provider",SUMIFS(Raw!$H:$H,Raw!$A:$A,$B$4,Raw!$G:$G,Month!W$5,Raw!$C:$C,Month!$A67),SUMIFS(Raw!$H:$H,Raw!$A:$A,$B$4,Raw!$G:$G,Month!W$5,Raw!$E:$E,Month!$A67))))</f>
        <v>43093</v>
      </c>
      <c r="X67" s="58">
        <f>IF($B67="","",IF($C67="Region",SUMIFS(Raw!$H:$H,Raw!$A:$A,$B$4,Raw!$G:$G,Month!X$5,Raw!#REF!,Month!$A67),IF($C67="Provider",SUMIFS(Raw!$H:$H,Raw!$A:$A,$B$4,Raw!$G:$G,Month!X$5,Raw!$C:$C,Month!$A67),SUMIFS(Raw!$H:$H,Raw!$A:$A,$B$4,Raw!$G:$G,Month!X$5,Raw!$E:$E,Month!$A67))))</f>
        <v>20889</v>
      </c>
      <c r="Y67" s="58">
        <f>IF($B67="","",IF($C67="Region",SUMIFS(Raw!$H:$H,Raw!$A:$A,$B$4,Raw!$G:$G,Month!Y$5,Raw!#REF!,Month!$A67),IF($C67="Provider",SUMIFS(Raw!$H:$H,Raw!$A:$A,$B$4,Raw!$G:$G,Month!Y$5,Raw!$C:$C,Month!$A67),SUMIFS(Raw!$H:$H,Raw!$A:$A,$B$4,Raw!$G:$G,Month!Y$5,Raw!$E:$E,Month!$A67))))</f>
        <v>0</v>
      </c>
      <c r="Z67" s="58">
        <f>IF($B67="","",IF($C67="Region",SUMIFS(Raw!$H:$H,Raw!$A:$A,$B$4,Raw!$G:$G,Month!Z$5,Raw!#REF!,Month!$A67),IF($C67="Provider",SUMIFS(Raw!$H:$H,Raw!$A:$A,$B$4,Raw!$G:$G,Month!Z$5,Raw!$C:$C,Month!$A67),SUMIFS(Raw!$H:$H,Raw!$A:$A,$B$4,Raw!$G:$G,Month!Z$5,Raw!$E:$E,Month!$A67))))</f>
        <v>1280</v>
      </c>
      <c r="AA67" s="58">
        <f>IF($B67="","",IF($C67="Region",SUMIFS(Raw!$H:$H,Raw!$A:$A,$B$4,Raw!$G:$G,Month!AA$5,Raw!#REF!,Month!$A67),IF($C67="Provider",SUMIFS(Raw!$H:$H,Raw!$A:$A,$B$4,Raw!$G:$G,Month!AA$5,Raw!$C:$C,Month!$A67),SUMIFS(Raw!$H:$H,Raw!$A:$A,$B$4,Raw!$G:$G,Month!AA$5,Raw!$E:$E,Month!$A67))))</f>
        <v>21581</v>
      </c>
      <c r="AB67" s="58">
        <f>IF($B67="","",IF($C67="Region",SUMIFS(Raw!$H:$H,Raw!$A:$A,$B$4,Raw!$G:$G,Month!AB$5,Raw!#REF!,Month!$A67),IF($C67="Provider",SUMIFS(Raw!$H:$H,Raw!$A:$A,$B$4,Raw!$G:$G,Month!AB$5,Raw!$C:$C,Month!$A67),SUMIFS(Raw!$H:$H,Raw!$A:$A,$B$4,Raw!$G:$G,Month!AB$5,Raw!$E:$E,Month!$A67))))</f>
        <v>1411</v>
      </c>
      <c r="AC67" s="58">
        <f>IF($B67="","",IF($C67="Region",SUMIFS(Raw!$H:$H,Raw!$A:$A,$B$4,Raw!$G:$G,Month!AC$5,Raw!#REF!,Month!$A67),IF($C67="Provider",SUMIFS(Raw!$H:$H,Raw!$A:$A,$B$4,Raw!$G:$G,Month!AC$5,Raw!$C:$C,Month!$A67),SUMIFS(Raw!$H:$H,Raw!$A:$A,$B$4,Raw!$G:$G,Month!AC$5,Raw!$E:$E,Month!$A67))))</f>
        <v>0</v>
      </c>
      <c r="AD67" s="58">
        <f>IF($B67="","",IF($C67="Region",SUMIFS(Raw!$H:$H,Raw!$A:$A,$B$4,Raw!$G:$G,Month!AD$5,Raw!#REF!,Month!$A67),IF($C67="Provider",SUMIFS(Raw!$H:$H,Raw!$A:$A,$B$4,Raw!$G:$G,Month!AD$5,Raw!$C:$C,Month!$A67),SUMIFS(Raw!$H:$H,Raw!$A:$A,$B$4,Raw!$G:$G,Month!AD$5,Raw!$E:$E,Month!$A67))))</f>
        <v>576</v>
      </c>
      <c r="AE67" s="58">
        <f>IF($B67="","",IF($C67="Region",SUMIFS(Raw!$H:$H,Raw!$A:$A,$B$4,Raw!$G:$G,Month!AE$5,Raw!#REF!,Month!$A67),IF($C67="Provider",SUMIFS(Raw!$H:$H,Raw!$A:$A,$B$4,Raw!$G:$G,Month!AE$5,Raw!$C:$C,Month!$A67),SUMIFS(Raw!$H:$H,Raw!$A:$A,$B$4,Raw!$G:$G,Month!AE$5,Raw!$E:$E,Month!$A67))))</f>
        <v>1500</v>
      </c>
      <c r="AF67" s="58">
        <f>IF($B67="","",IF($C67="Region",SUMIFS(Raw!$H:$H,Raw!$A:$A,$B$4,Raw!$G:$G,Month!AF$5,Raw!#REF!,Month!$A67),IF($C67="Provider",SUMIFS(Raw!$H:$H,Raw!$A:$A,$B$4,Raw!$G:$G,Month!AF$5,Raw!$C:$C,Month!$A67),SUMIFS(Raw!$H:$H,Raw!$A:$A,$B$4,Raw!$G:$G,Month!AF$5,Raw!$E:$E,Month!$A67))))</f>
        <v>775</v>
      </c>
      <c r="AG67" s="58">
        <f>IF($B67="","",IF($C67="Region",SUMIFS(Raw!$H:$H,Raw!$A:$A,$B$4,Raw!$G:$G,Month!AG$5,Raw!#REF!,Month!$A67),IF($C67="Provider",SUMIFS(Raw!$H:$H,Raw!$A:$A,$B$4,Raw!$G:$G,Month!AG$5,Raw!$C:$C,Month!$A67),SUMIFS(Raw!$H:$H,Raw!$A:$A,$B$4,Raw!$G:$G,Month!AG$5,Raw!$E:$E,Month!$A67))))</f>
        <v>0</v>
      </c>
      <c r="AH67" s="58">
        <f>IF($B67="","",IF($C67="Region",SUMIFS(Raw!$H:$H,Raw!$A:$A,$B$4,Raw!$G:$G,Month!AH$5,Raw!#REF!,Month!$A67),IF($C67="Provider",SUMIFS(Raw!$H:$H,Raw!$A:$A,$B$4,Raw!$G:$G,Month!AH$5,Raw!$C:$C,Month!$A67),SUMIFS(Raw!$H:$H,Raw!$A:$A,$B$4,Raw!$G:$G,Month!AH$5,Raw!$E:$E,Month!$A67))))</f>
        <v>453</v>
      </c>
      <c r="AI67" s="58">
        <f>IF($B67="","",IF($C67="Region",SUMIFS(Raw!$H:$H,Raw!$A:$A,$B$4,Raw!$G:$G,Month!AI$5,Raw!#REF!,Month!$A67),IF($C67="Provider",SUMIFS(Raw!$H:$H,Raw!$A:$A,$B$4,Raw!$G:$G,Month!AI$5,Raw!$C:$C,Month!$A67),SUMIFS(Raw!$H:$H,Raw!$A:$A,$B$4,Raw!$G:$G,Month!AI$5,Raw!$E:$E,Month!$A67))))</f>
        <v>16866</v>
      </c>
      <c r="AJ67" s="58">
        <f>IF($B67="","",IF($C67="Region",SUMIFS(Raw!$H:$H,Raw!$A:$A,$B$4,Raw!$G:$G,Month!AJ$5,Raw!#REF!,Month!$A67),IF($C67="Provider",SUMIFS(Raw!$H:$H,Raw!$A:$A,$B$4,Raw!$G:$G,Month!AJ$5,Raw!$C:$C,Month!$A67),SUMIFS(Raw!$H:$H,Raw!$A:$A,$B$4,Raw!$G:$G,Month!AJ$5,Raw!$E:$E,Month!$A67))))</f>
        <v>774</v>
      </c>
      <c r="AK67" s="58">
        <f>IF($B67="","",IF($C67="Region",SUMIFS(Raw!$H:$H,Raw!$A:$A,$B$4,Raw!$G:$G,Month!AK$5,Raw!#REF!,Month!$A67),IF($C67="Provider",SUMIFS(Raw!$H:$H,Raw!$A:$A,$B$4,Raw!$G:$G,Month!AK$5,Raw!$C:$C,Month!$A67),SUMIFS(Raw!$H:$H,Raw!$A:$A,$B$4,Raw!$G:$G,Month!AK$5,Raw!$E:$E,Month!$A67))))</f>
        <v>0</v>
      </c>
      <c r="AL67" s="58">
        <f>IF($B67="","",IF($C67="Region",SUMIFS(Raw!$H:$H,Raw!$A:$A,$B$4,Raw!$G:$G,Month!AL$5,Raw!#REF!,Month!$A67),IF($C67="Provider",SUMIFS(Raw!$H:$H,Raw!$A:$A,$B$4,Raw!$G:$G,Month!AL$5,Raw!$C:$C,Month!$A67),SUMIFS(Raw!$H:$H,Raw!$A:$A,$B$4,Raw!$G:$G,Month!AL$5,Raw!$E:$E,Month!$A67))))</f>
        <v>0</v>
      </c>
      <c r="AM67" s="58">
        <f>IF($B67="","",IF($C67="Region",SUMIFS(Raw!$H:$H,Raw!$A:$A,$B$4,Raw!$G:$G,Month!AM$5,Raw!#REF!,Month!$A67),IF($C67="Provider",SUMIFS(Raw!$H:$H,Raw!$A:$A,$B$4,Raw!$G:$G,Month!AM$5,Raw!$C:$C,Month!$A67),SUMIFS(Raw!$H:$H,Raw!$A:$A,$B$4,Raw!$G:$G,Month!AM$5,Raw!$E:$E,Month!$A67))))</f>
        <v>16459</v>
      </c>
      <c r="AN67" s="58">
        <f>IF($B67="","",IF($C67="Region",SUMIFS(Raw!$H:$H,Raw!$A:$A,$B$4,Raw!$G:$G,Month!AN$5,Raw!#REF!,Month!$A67),IF($C67="Provider",SUMIFS(Raw!$H:$H,Raw!$A:$A,$B$4,Raw!$G:$G,Month!AN$5,Raw!$C:$C,Month!$A67),SUMIFS(Raw!$H:$H,Raw!$A:$A,$B$4,Raw!$G:$G,Month!AN$5,Raw!$E:$E,Month!$A67))))</f>
        <v>2980</v>
      </c>
      <c r="AO67" s="58">
        <f>IF($B67="","",IF($C67="Region",SUMIFS(Raw!$H:$H,Raw!$A:$A,$B$4,Raw!$G:$G,Month!AO$5,Raw!#REF!,Month!$A67),IF($C67="Provider",SUMIFS(Raw!$H:$H,Raw!$A:$A,$B$4,Raw!$G:$G,Month!AO$5,Raw!$C:$C,Month!$A67),SUMIFS(Raw!$H:$H,Raw!$A:$A,$B$4,Raw!$G:$G,Month!AO$5,Raw!$E:$E,Month!$A67))))</f>
        <v>1300</v>
      </c>
      <c r="AP67" s="58">
        <f>IF($B67="","",IF($C67="Region",SUMIFS(Raw!$H:$H,Raw!$A:$A,$B$4,Raw!$G:$G,Month!AP$5,Raw!#REF!,Month!$A67),IF($C67="Provider",SUMIFS(Raw!$H:$H,Raw!$A:$A,$B$4,Raw!$G:$G,Month!AP$5,Raw!$C:$C,Month!$A67),SUMIFS(Raw!$H:$H,Raw!$A:$A,$B$4,Raw!$G:$G,Month!AP$5,Raw!$E:$E,Month!$A67))))</f>
        <v>55</v>
      </c>
      <c r="AQ67" s="58">
        <f>IF($B67="","",IF($C67="Region",SUMIFS(Raw!$H:$H,Raw!$A:$A,$B$4,Raw!$G:$G,Month!AQ$5,Raw!#REF!,Month!$A67),IF($C67="Provider",SUMIFS(Raw!$H:$H,Raw!$A:$A,$B$4,Raw!$G:$G,Month!AQ$5,Raw!$C:$C,Month!$A67),SUMIFS(Raw!$H:$H,Raw!$A:$A,$B$4,Raw!$G:$G,Month!AQ$5,Raw!$E:$E,Month!$A67))))</f>
        <v>2190</v>
      </c>
      <c r="AR67" s="58">
        <f>IF($B67="","",IF($C67="Region",SUMIFS(Raw!$H:$H,Raw!$A:$A,$B$4,Raw!$G:$G,Month!AR$5,Raw!#REF!,Month!$A67),IF($C67="Provider",SUMIFS(Raw!$H:$H,Raw!$A:$A,$B$4,Raw!$G:$G,Month!AR$5,Raw!$C:$C,Month!$A67),SUMIFS(Raw!$H:$H,Raw!$A:$A,$B$4,Raw!$G:$G,Month!AR$5,Raw!$E:$E,Month!$A67))))</f>
        <v>1197</v>
      </c>
      <c r="AS67" s="58">
        <f>IF($B67="","",IF($C67="Region",SUMIFS(Raw!$H:$H,Raw!$A:$A,$B$4,Raw!$G:$G,Month!AS$5,Raw!#REF!,Month!$A67),IF($C67="Provider",SUMIFS(Raw!$H:$H,Raw!$A:$A,$B$4,Raw!$G:$G,Month!AS$5,Raw!$C:$C,Month!$A67),SUMIFS(Raw!$H:$H,Raw!$A:$A,$B$4,Raw!$G:$G,Month!AS$5,Raw!$E:$E,Month!$A67))))</f>
        <v>866</v>
      </c>
      <c r="AT67" s="58">
        <f>IF($B67="","",IF($C67="Region",SUMIFS(Raw!$H:$H,Raw!$A:$A,$B$4,Raw!$G:$G,Month!AT$5,Raw!#REF!,Month!$A67),IF($C67="Provider",SUMIFS(Raw!$H:$H,Raw!$A:$A,$B$4,Raw!$G:$G,Month!AT$5,Raw!$C:$C,Month!$A67),SUMIFS(Raw!$H:$H,Raw!$A:$A,$B$4,Raw!$G:$G,Month!AT$5,Raw!$E:$E,Month!$A67))))</f>
        <v>65052</v>
      </c>
      <c r="AU67" s="58">
        <f>IF($B67="","",IF($C67="Region",SUMIFS(Raw!$H:$H,Raw!$A:$A,$B$4,Raw!$G:$G,Month!AU$5,Raw!#REF!,Month!$A67),IF($C67="Provider",SUMIFS(Raw!$H:$H,Raw!$A:$A,$B$4,Raw!$G:$G,Month!AU$5,Raw!$C:$C,Month!$A67),SUMIFS(Raw!$H:$H,Raw!$A:$A,$B$4,Raw!$G:$G,Month!AU$5,Raw!$E:$E,Month!$A67))))</f>
        <v>8384</v>
      </c>
      <c r="AV67" s="58">
        <f>IF($B67="","",IF($C67="Region",SUMIFS(Raw!$H:$H,Raw!$A:$A,$B$4,Raw!$G:$G,Month!AV$5,Raw!#REF!,Month!$A67),IF($C67="Provider",SUMIFS(Raw!$H:$H,Raw!$A:$A,$B$4,Raw!$G:$G,Month!AV$5,Raw!$C:$C,Month!$A67),SUMIFS(Raw!$H:$H,Raw!$A:$A,$B$4,Raw!$G:$G,Month!AV$5,Raw!$E:$E,Month!$A67))))</f>
        <v>6712</v>
      </c>
      <c r="AW67" s="58">
        <f>IF($B67="","",IF($C67="Region",SUMIFS(Raw!$H:$H,Raw!$A:$A,$B$4,Raw!$G:$G,Month!AW$5,Raw!#REF!,Month!$A67),IF($C67="Provider",SUMIFS(Raw!$H:$H,Raw!$A:$A,$B$4,Raw!$G:$G,Month!AW$5,Raw!$C:$C,Month!$A67),SUMIFS(Raw!$H:$H,Raw!$A:$A,$B$4,Raw!$G:$G,Month!AW$5,Raw!$E:$E,Month!$A67))))</f>
        <v>4053</v>
      </c>
      <c r="AX67" s="58">
        <f>IF($B67="","",IF($C67="Region",SUMIFS(Raw!$H:$H,Raw!$A:$A,$B$4,Raw!$G:$G,Month!AX$5,Raw!#REF!,Month!$A67),IF($C67="Provider",SUMIFS(Raw!$H:$H,Raw!$A:$A,$B$4,Raw!$G:$G,Month!AX$5,Raw!$C:$C,Month!$A67),SUMIFS(Raw!$H:$H,Raw!$A:$A,$B$4,Raw!$G:$G,Month!AX$5,Raw!$E:$E,Month!$A67))))</f>
        <v>18</v>
      </c>
      <c r="AY67" s="58">
        <f>IF($B67="","",IF($C67="Region",SUMIFS(Raw!$H:$H,Raw!$A:$A,$B$4,Raw!$G:$G,Month!AY$5,Raw!#REF!,Month!$A67),IF($C67="Provider",SUMIFS(Raw!$H:$H,Raw!$A:$A,$B$4,Raw!$G:$G,Month!AY$5,Raw!$C:$C,Month!$A67),SUMIFS(Raw!$H:$H,Raw!$A:$A,$B$4,Raw!$G:$G,Month!AY$5,Raw!$E:$E,Month!$A67))))</f>
        <v>21472</v>
      </c>
      <c r="AZ67" s="58">
        <f>IF($B67="","",IF($C67="Region",SUMIFS(Raw!$H:$H,Raw!$A:$A,$B$4,Raw!$G:$G,Month!AZ$5,Raw!#REF!,Month!$A67),IF($C67="Provider",SUMIFS(Raw!$H:$H,Raw!$A:$A,$B$4,Raw!$G:$G,Month!AZ$5,Raw!$C:$C,Month!$A67),SUMIFS(Raw!$H:$H,Raw!$A:$A,$B$4,Raw!$G:$G,Month!AZ$5,Raw!$E:$E,Month!$A67))))</f>
        <v>30</v>
      </c>
      <c r="BA67" s="58">
        <f>IF($B67="","",IF($C67="Region",SUMIFS(Raw!$H:$H,Raw!$A:$A,$B$4,Raw!$G:$G,Month!BA$5,Raw!#REF!,Month!$A67),IF($C67="Provider",SUMIFS(Raw!$H:$H,Raw!$A:$A,$B$4,Raw!$G:$G,Month!BA$5,Raw!$C:$C,Month!$A67),SUMIFS(Raw!$H:$H,Raw!$A:$A,$B$4,Raw!$G:$G,Month!BA$5,Raw!$E:$E,Month!$A67))))</f>
        <v>10908</v>
      </c>
      <c r="BB67" s="58">
        <f>IF($B67="","",IF($C67="Region",SUMIFS(Raw!$H:$H,Raw!$A:$A,$B$4,Raw!$G:$G,Month!BB$5,Raw!#REF!,Month!$A67),IF($C67="Provider",SUMIFS(Raw!$H:$H,Raw!$A:$A,$B$4,Raw!$G:$G,Month!BB$5,Raw!$C:$C,Month!$A67),SUMIFS(Raw!$H:$H,Raw!$A:$A,$B$4,Raw!$G:$G,Month!BB$5,Raw!$E:$E,Month!$A67))))</f>
        <v>442</v>
      </c>
      <c r="BC67" s="58">
        <f>IF($B67="","",IF($C67="Region",SUMIFS(Raw!$H:$H,Raw!$A:$A,$B$4,Raw!$G:$G,Month!BC$5,Raw!#REF!,Month!$A67),IF($C67="Provider",SUMIFS(Raw!$H:$H,Raw!$A:$A,$B$4,Raw!$G:$G,Month!BC$5,Raw!$C:$C,Month!$A67),SUMIFS(Raw!$H:$H,Raw!$A:$A,$B$4,Raw!$G:$G,Month!BC$5,Raw!$E:$E,Month!$A67))))</f>
        <v>3410</v>
      </c>
      <c r="BD67" s="58">
        <f>IF($B67="","",IF($C67="Region",SUMIFS(Raw!$H:$H,Raw!$A:$A,$B$4,Raw!$G:$G,Month!BD$5,Raw!#REF!,Month!$A67),IF($C67="Provider",SUMIFS(Raw!$H:$H,Raw!$A:$A,$B$4,Raw!$G:$G,Month!BD$5,Raw!$C:$C,Month!$A67),SUMIFS(Raw!$H:$H,Raw!$A:$A,$B$4,Raw!$G:$G,Month!BD$5,Raw!$E:$E,Month!$A67))))</f>
        <v>281</v>
      </c>
      <c r="BE67" s="58">
        <f>IF($B67="","",IF($C67="Region",SUMIFS(Raw!$H:$H,Raw!$A:$A,$B$4,Raw!$G:$G,Month!BE$5,Raw!#REF!,Month!$A67),IF($C67="Provider",SUMIFS(Raw!$H:$H,Raw!$A:$A,$B$4,Raw!$G:$G,Month!BE$5,Raw!$C:$C,Month!$A67),SUMIFS(Raw!$H:$H,Raw!$A:$A,$B$4,Raw!$G:$G,Month!BE$5,Raw!$E:$E,Month!$A67))))</f>
        <v>1204</v>
      </c>
      <c r="BF67" s="58">
        <f>IF($B67="","",IF($C67="Region",SUMIFS(Raw!$H:$H,Raw!$A:$A,$B$4,Raw!$G:$G,Month!BF$5,Raw!#REF!,Month!$A67),IF($C67="Provider",SUMIFS(Raw!$H:$H,Raw!$A:$A,$B$4,Raw!$G:$G,Month!BF$5,Raw!$C:$C,Month!$A67),SUMIFS(Raw!$H:$H,Raw!$A:$A,$B$4,Raw!$G:$G,Month!BF$5,Raw!$E:$E,Month!$A67))))</f>
        <v>486</v>
      </c>
      <c r="BG67" s="58">
        <f>IF($B67="","",IF($C67="Region",SUMIFS(Raw!$H:$H,Raw!$A:$A,$B$4,Raw!$G:$G,Month!BG$5,Raw!#REF!,Month!$A67),IF($C67="Provider",SUMIFS(Raw!$H:$H,Raw!$A:$A,$B$4,Raw!$G:$G,Month!BG$5,Raw!$C:$C,Month!$A67),SUMIFS(Raw!$H:$H,Raw!$A:$A,$B$4,Raw!$G:$G,Month!BG$5,Raw!$E:$E,Month!$A67))))</f>
        <v>3385</v>
      </c>
      <c r="BH67" s="58">
        <f>IF($B67="","",IF($C67="Region",SUMIFS(Raw!$H:$H,Raw!$A:$A,$B$4,Raw!$G:$G,Month!BH$5,Raw!#REF!,Month!$A67),IF($C67="Provider",SUMIFS(Raw!$H:$H,Raw!$A:$A,$B$4,Raw!$G:$G,Month!BH$5,Raw!$C:$C,Month!$A67),SUMIFS(Raw!$H:$H,Raw!$A:$A,$B$4,Raw!$G:$G,Month!BH$5,Raw!$E:$E,Month!$A67))))</f>
        <v>2490</v>
      </c>
      <c r="BI67" s="58">
        <f>IF($B67="","",IF($C67="Region",SUMIFS(Raw!$H:$H,Raw!$A:$A,$B$4,Raw!$G:$G,Month!BI$5,Raw!#REF!,Month!$A67),IF($C67="Provider",SUMIFS(Raw!$H:$H,Raw!$A:$A,$B$4,Raw!$G:$G,Month!BI$5,Raw!$C:$C,Month!$A67),SUMIFS(Raw!$H:$H,Raw!$A:$A,$B$4,Raw!$G:$G,Month!BI$5,Raw!$E:$E,Month!$A67))))</f>
        <v>8320</v>
      </c>
      <c r="BJ67" s="58">
        <f>IF($B67="","",IF($C67="Region",SUMIFS(Raw!$H:$H,Raw!$A:$A,$B$4,Raw!$G:$G,Month!BJ$5,Raw!#REF!,Month!$A67),IF($C67="Provider",SUMIFS(Raw!$H:$H,Raw!$A:$A,$B$4,Raw!$G:$G,Month!BJ$5,Raw!$C:$C,Month!$A67),SUMIFS(Raw!$H:$H,Raw!$A:$A,$B$4,Raw!$G:$G,Month!BJ$5,Raw!$E:$E,Month!$A67))))</f>
        <v>6279</v>
      </c>
      <c r="BK67" s="58">
        <f>IF($B67="","",IF($C67="Region",SUMIFS(Raw!$H:$H,Raw!$A:$A,$B$4,Raw!$G:$G,Month!BK$5,Raw!#REF!,Month!$A67),IF($C67="Provider",SUMIFS(Raw!$H:$H,Raw!$A:$A,$B$4,Raw!$G:$G,Month!BK$5,Raw!$C:$C,Month!$A67),SUMIFS(Raw!$H:$H,Raw!$A:$A,$B$4,Raw!$G:$G,Month!BK$5,Raw!$E:$E,Month!$A67))))</f>
        <v>5193</v>
      </c>
      <c r="BL67" s="58">
        <f>IF($B67="","",IF($C67="Region",SUMIFS(Raw!$H:$H,Raw!$A:$A,$B$4,Raw!$G:$G,Month!BL$5,Raw!#REF!,Month!$A67),IF($C67="Provider",SUMIFS(Raw!$H:$H,Raw!$A:$A,$B$4,Raw!$G:$G,Month!BL$5,Raw!$C:$C,Month!$A67),SUMIFS(Raw!$H:$H,Raw!$A:$A,$B$4,Raw!$G:$G,Month!BL$5,Raw!$E:$E,Month!$A67))))</f>
        <v>1366</v>
      </c>
      <c r="BM67" s="58">
        <f>IF($B67="","",IF($C67="Region",SUMIFS(Raw!$H:$H,Raw!$A:$A,$B$4,Raw!$G:$G,Month!BM$5,Raw!#REF!,Month!$A67),IF($C67="Provider",SUMIFS(Raw!$H:$H,Raw!$A:$A,$B$4,Raw!$G:$G,Month!BM$5,Raw!$C:$C,Month!$A67),SUMIFS(Raw!$H:$H,Raw!$A:$A,$B$4,Raw!$G:$G,Month!BM$5,Raw!$E:$E,Month!$A67))))</f>
        <v>3319</v>
      </c>
      <c r="BN67" s="58">
        <f>IF($B67="","",IF($C67="Region",SUMIFS(Raw!$H:$H,Raw!$A:$A,$B$4,Raw!$G:$G,Month!BN$5,Raw!#REF!,Month!$A67),IF($C67="Provider",SUMIFS(Raw!$H:$H,Raw!$A:$A,$B$4,Raw!$G:$G,Month!BN$5,Raw!$C:$C,Month!$A67),SUMIFS(Raw!$H:$H,Raw!$A:$A,$B$4,Raw!$G:$G,Month!BN$5,Raw!$E:$E,Month!$A67))))</f>
        <v>217</v>
      </c>
      <c r="BO67" s="58">
        <f>IF($B67="","",IF($C67="Region",SUMIFS(Raw!$H:$H,Raw!$A:$A,$B$4,Raw!$G:$G,Month!BO$5,Raw!#REF!,Month!$A67),IF($C67="Provider",SUMIFS(Raw!$H:$H,Raw!$A:$A,$B$4,Raw!$G:$G,Month!BO$5,Raw!$C:$C,Month!$A67),SUMIFS(Raw!$H:$H,Raw!$A:$A,$B$4,Raw!$G:$G,Month!BO$5,Raw!$E:$E,Month!$A67))))</f>
        <v>1990</v>
      </c>
      <c r="BP67" s="58">
        <f>IF($B67="","",IF($C67="Region",SUMIFS(Raw!$H:$H,Raw!$A:$A,$B$4,Raw!$G:$G,Month!BP$5,Raw!#REF!,Month!$A67),IF($C67="Provider",SUMIFS(Raw!$H:$H,Raw!$A:$A,$B$4,Raw!$G:$G,Month!BP$5,Raw!$C:$C,Month!$A67),SUMIFS(Raw!$H:$H,Raw!$A:$A,$B$4,Raw!$G:$G,Month!BP$5,Raw!$E:$E,Month!$A67))))</f>
        <v>6619747</v>
      </c>
      <c r="BQ67" s="58">
        <f>IF($B67="","",IF($C67="Region",SUMIFS(Raw!$H:$H,Raw!$A:$A,$B$4,Raw!$G:$G,Month!BQ$5,Raw!#REF!,Month!$A67),IF($C67="Provider",SUMIFS(Raw!$H:$H,Raw!$A:$A,$B$4,Raw!$G:$G,Month!BQ$5,Raw!$C:$C,Month!$A67),SUMIFS(Raw!$H:$H,Raw!$A:$A,$B$4,Raw!$G:$G,Month!BQ$5,Raw!$E:$E,Month!$A67))))</f>
        <v>8853</v>
      </c>
      <c r="BR67" s="58">
        <f>IF($B67="","",IF($C67="Region",SUMIFS(Raw!$H:$H,Raw!$A:$A,$B$4,Raw!$G:$G,Month!BR$5,Raw!#REF!,Month!$A67),IF($C67="Provider",SUMIFS(Raw!$H:$H,Raw!$A:$A,$B$4,Raw!$G:$G,Month!BR$5,Raw!$C:$C,Month!$A67),SUMIFS(Raw!$H:$H,Raw!$A:$A,$B$4,Raw!$G:$G,Month!BR$5,Raw!$E:$E,Month!$A67))))</f>
        <v>6498</v>
      </c>
      <c r="BS67" s="58">
        <f>IF($B67="","",IF($C67="Region",SUMIFS(Raw!$H:$H,Raw!$A:$A,$B$4,Raw!$G:$G,Month!BS$5,Raw!#REF!,Month!$A67),IF($C67="Provider",SUMIFS(Raw!$H:$H,Raw!$A:$A,$B$4,Raw!$G:$G,Month!BS$5,Raw!$C:$C,Month!$A67),SUMIFS(Raw!$H:$H,Raw!$A:$A,$B$4,Raw!$G:$G,Month!BS$5,Raw!$E:$E,Month!$A67))))</f>
        <v>463</v>
      </c>
      <c r="BT67" s="58">
        <f>IF($B67="","",IF($C67="Region",SUMIFS(Raw!$H:$H,Raw!$A:$A,$B$4,Raw!$G:$G,Month!BT$5,Raw!#REF!,Month!$A67),IF($C67="Provider",SUMIFS(Raw!$H:$H,Raw!$A:$A,$B$4,Raw!$G:$G,Month!BT$5,Raw!$C:$C,Month!$A67),SUMIFS(Raw!$H:$H,Raw!$A:$A,$B$4,Raw!$G:$G,Month!BT$5,Raw!$E:$E,Month!$A67))))</f>
        <v>3114</v>
      </c>
      <c r="BU67" s="58">
        <f>IF($B67="","",IF($C67="Region",SUMIFS(Raw!$H:$H,Raw!$A:$A,$B$4,Raw!$G:$G,Month!BU$5,Raw!#REF!,Month!$A67),IF($C67="Provider",SUMIFS(Raw!$H:$H,Raw!$A:$A,$B$4,Raw!$G:$G,Month!BU$5,Raw!$C:$C,Month!$A67),SUMIFS(Raw!$H:$H,Raw!$A:$A,$B$4,Raw!$G:$G,Month!BU$5,Raw!$E:$E,Month!$A67))))</f>
        <v>17620520</v>
      </c>
      <c r="BV67" s="58">
        <f>IF($B67="","",IF($C67="Region",SUMIFS(Raw!$H:$H,Raw!$A:$A,$B$4,Raw!$G:$G,Month!BV$5,Raw!#REF!,Month!$A67),IF($C67="Provider",SUMIFS(Raw!$H:$H,Raw!$A:$A,$B$4,Raw!$G:$G,Month!BV$5,Raw!$C:$C,Month!$A67),SUMIFS(Raw!$H:$H,Raw!$A:$A,$B$4,Raw!$G:$G,Month!BV$5,Raw!$E:$E,Month!$A67))))</f>
        <v>1100</v>
      </c>
      <c r="BW67" s="58">
        <f>IF($B67="","",IF($C67="Region",SUMIFS(Raw!$H:$H,Raw!$A:$A,$B$4,Raw!$G:$G,Month!BW$5,Raw!#REF!,Month!$A67),IF($C67="Provider",SUMIFS(Raw!$H:$H,Raw!$A:$A,$B$4,Raw!$G:$G,Month!BW$5,Raw!$C:$C,Month!$A67),SUMIFS(Raw!$H:$H,Raw!$A:$A,$B$4,Raw!$G:$G,Month!BW$5,Raw!$E:$E,Month!$A67))))</f>
        <v>0</v>
      </c>
      <c r="BX67" s="58">
        <f>IF($B67="","",IF($C67="Region",SUMIFS(Raw!$H:$H,Raw!$A:$A,$B$4,Raw!$G:$G,Month!BX$5,Raw!#REF!,Month!$A67),IF($C67="Provider",SUMIFS(Raw!$H:$H,Raw!$A:$A,$B$4,Raw!$G:$G,Month!BX$5,Raw!$C:$C,Month!$A67),SUMIFS(Raw!$H:$H,Raw!$A:$A,$B$4,Raw!$G:$G,Month!BX$5,Raw!$E:$E,Month!$A67))))</f>
        <v>0</v>
      </c>
      <c r="BY67" s="58">
        <f>IF($B67="","",IF($C67="Region",SUMIFS(Raw!$H:$H,Raw!$A:$A,$B$4,Raw!$G:$G,Month!BY$5,Raw!#REF!,Month!$A67),IF($C67="Provider",SUMIFS(Raw!$H:$H,Raw!$A:$A,$B$4,Raw!$G:$G,Month!BY$5,Raw!$C:$C,Month!$A67),SUMIFS(Raw!$H:$H,Raw!$A:$A,$B$4,Raw!$G:$G,Month!BY$5,Raw!$E:$E,Month!$A67))))</f>
        <v>0</v>
      </c>
      <c r="BZ67" s="58">
        <f>IF($B67="","",IF($C67="Region",SUMIFS(Raw!$H:$H,Raw!$A:$A,$B$4,Raw!$G:$G,Month!BZ$5,Raw!#REF!,Month!$A67),IF($C67="Provider",SUMIFS(Raw!$H:$H,Raw!$A:$A,$B$4,Raw!$G:$G,Month!BZ$5,Raw!$C:$C,Month!$A67),SUMIFS(Raw!$H:$H,Raw!$A:$A,$B$4,Raw!$G:$G,Month!BZ$5,Raw!$E:$E,Month!$A67))))</f>
        <v>7271</v>
      </c>
      <c r="CA67" s="58">
        <f>IF($B67="","",IF($C67="Region",SUMIFS(Raw!$H:$H,Raw!$A:$A,$B$4,Raw!$G:$G,Month!CA$5,Raw!#REF!,Month!$A67),IF($C67="Provider",SUMIFS(Raw!$H:$H,Raw!$A:$A,$B$4,Raw!$G:$G,Month!CA$5,Raw!$C:$C,Month!$A67),SUMIFS(Raw!$H:$H,Raw!$A:$A,$B$4,Raw!$G:$G,Month!CA$5,Raw!$E:$E,Month!$A67))))</f>
        <v>8663</v>
      </c>
      <c r="CB67" s="58">
        <f>IF($B67="","",IF($C67="Region",SUMIFS(Raw!$H:$H,Raw!$A:$A,$B$4,Raw!$G:$G,Month!CB$5,Raw!#REF!,Month!$A67),IF($C67="Provider",SUMIFS(Raw!$H:$H,Raw!$A:$A,$B$4,Raw!$G:$G,Month!CB$5,Raw!$C:$C,Month!$A67),SUMIFS(Raw!$H:$H,Raw!$A:$A,$B$4,Raw!$G:$G,Month!CB$5,Raw!$E:$E,Month!$A67))))</f>
        <v>2009</v>
      </c>
      <c r="CC67" s="58">
        <f>IF($B67="","",IF($C67="Region",SUMIFS(Raw!$H:$H,Raw!$A:$A,$B$4,Raw!$G:$G,Month!CC$5,Raw!#REF!,Month!$A67),IF($C67="Provider",SUMIFS(Raw!$H:$H,Raw!$A:$A,$B$4,Raw!$G:$G,Month!CC$5,Raw!$C:$C,Month!$A67),SUMIFS(Raw!$H:$H,Raw!$A:$A,$B$4,Raw!$G:$G,Month!CC$5,Raw!$E:$E,Month!$A67))))</f>
        <v>15131</v>
      </c>
      <c r="CD67" s="58">
        <f>IF($B67="","",IF($C67="Region",SUMIFS(Raw!$H:$H,Raw!$A:$A,$B$4,Raw!$G:$G,Month!CD$5,Raw!#REF!,Month!$A67),IF($C67="Provider",SUMIFS(Raw!$H:$H,Raw!$A:$A,$B$4,Raw!$G:$G,Month!CD$5,Raw!$C:$C,Month!$A67),SUMIFS(Raw!$H:$H,Raw!$A:$A,$B$4,Raw!$G:$G,Month!CD$5,Raw!$E:$E,Month!$A67))))</f>
        <v>456</v>
      </c>
      <c r="CE67" s="58">
        <f>IF($B67="","",IF($C67="Region",SUMIFS(Raw!$H:$H,Raw!$A:$A,$B$4,Raw!$G:$G,Month!CE$5,Raw!#REF!,Month!$A67),IF($C67="Provider",SUMIFS(Raw!$H:$H,Raw!$A:$A,$B$4,Raw!$G:$G,Month!CE$5,Raw!$C:$C,Month!$A67),SUMIFS(Raw!$H:$H,Raw!$A:$A,$B$4,Raw!$G:$G,Month!CE$5,Raw!$E:$E,Month!$A67))))</f>
        <v>1103</v>
      </c>
      <c r="CF67" s="58">
        <f>IF($B67="","",IF($C67="Region",SUMIFS(Raw!$H:$H,Raw!$A:$A,$B$4,Raw!$G:$G,Month!CF$5,Raw!#REF!,Month!$A67),IF($C67="Provider",SUMIFS(Raw!$H:$H,Raw!$A:$A,$B$4,Raw!$G:$G,Month!CF$5,Raw!$C:$C,Month!$A67),SUMIFS(Raw!$H:$H,Raw!$A:$A,$B$4,Raw!$G:$G,Month!CF$5,Raw!$E:$E,Month!$A67))))</f>
        <v>1014</v>
      </c>
      <c r="CG67" s="58">
        <f>IF($B67="","",IF($C67="Region",SUMIFS(Raw!$H:$H,Raw!$A:$A,$B$4,Raw!$G:$G,Month!CG$5,Raw!#REF!,Month!$A67),IF($C67="Provider",SUMIFS(Raw!$H:$H,Raw!$A:$A,$B$4,Raw!$G:$G,Month!CG$5,Raw!$C:$C,Month!$A67),SUMIFS(Raw!$H:$H,Raw!$A:$A,$B$4,Raw!$G:$G,Month!CG$5,Raw!$E:$E,Month!$A67))))</f>
        <v>4656</v>
      </c>
      <c r="CH67" s="58">
        <f>IF($B67="","",IF($C67="Region",SUMIFS(Raw!$H:$H,Raw!$A:$A,$B$4,Raw!$G:$G,Month!CH$5,Raw!#REF!,Month!$A67),IF($C67="Provider",SUMIFS(Raw!$H:$H,Raw!$A:$A,$B$4,Raw!$G:$G,Month!CH$5,Raw!$C:$C,Month!$A67),SUMIFS(Raw!$H:$H,Raw!$A:$A,$B$4,Raw!$G:$G,Month!CH$5,Raw!$E:$E,Month!$A67))))</f>
        <v>2322</v>
      </c>
      <c r="CI67" s="58">
        <f>IF($B67="","",IF($C67="Region",SUMIFS(Raw!$H:$H,Raw!$A:$A,$B$4,Raw!$G:$G,Month!CI$5,Raw!#REF!,Month!$A67),IF($C67="Provider",SUMIFS(Raw!$H:$H,Raw!$A:$A,$B$4,Raw!$G:$G,Month!CI$5,Raw!$C:$C,Month!$A67),SUMIFS(Raw!$H:$H,Raw!$A:$A,$B$4,Raw!$G:$G,Month!CI$5,Raw!$E:$E,Month!$A67))))</f>
        <v>0</v>
      </c>
      <c r="CJ67" s="58">
        <f>IF($B67="","",IF($C67="Region",SUMIFS(Raw!$H:$H,Raw!$A:$A,$B$4,Raw!$G:$G,Month!CJ$5,Raw!#REF!,Month!$A67),IF($C67="Provider",SUMIFS(Raw!$H:$H,Raw!$A:$A,$B$4,Raw!$G:$G,Month!CJ$5,Raw!$C:$C,Month!$A67),SUMIFS(Raw!$H:$H,Raw!$A:$A,$B$4,Raw!$G:$G,Month!CJ$5,Raw!$E:$E,Month!$A67))))</f>
        <v>0</v>
      </c>
      <c r="CK67" s="58">
        <f>IF($B67="","",IF($C67="Region",SUMIFS(Raw!$H:$H,Raw!$A:$A,$B$4,Raw!$G:$G,Month!CK$5,Raw!#REF!,Month!$A67),IF($C67="Provider",SUMIFS(Raw!$H:$H,Raw!$A:$A,$B$4,Raw!$G:$G,Month!CK$5,Raw!$C:$C,Month!$A67),SUMIFS(Raw!$H:$H,Raw!$A:$A,$B$4,Raw!$G:$G,Month!CK$5,Raw!$E:$E,Month!$A67))))</f>
        <v>0</v>
      </c>
      <c r="CL67" s="58">
        <f>IF($B67="","",IF($C67="Region",SUMIFS(Raw!$H:$H,Raw!$A:$A,$B$4,Raw!$G:$G,Month!CL$5,Raw!#REF!,Month!$A67),IF($C67="Provider",SUMIFS(Raw!$H:$H,Raw!$A:$A,$B$4,Raw!$G:$G,Month!CL$5,Raw!$C:$C,Month!$A67),SUMIFS(Raw!$H:$H,Raw!$A:$A,$B$4,Raw!$G:$G,Month!CL$5,Raw!$E:$E,Month!$A67))))</f>
        <v>0</v>
      </c>
      <c r="CM67" s="58">
        <f>IF($B67="","",IF($C67="Region",SUMIFS(Raw!$H:$H,Raw!$A:$A,$B$4,Raw!$G:$G,Month!CM$5,Raw!#REF!,Month!$A67),IF($C67="Provider",SUMIFS(Raw!$H:$H,Raw!$A:$A,$B$4,Raw!$G:$G,Month!CM$5,Raw!$C:$C,Month!$A67),SUMIFS(Raw!$H:$H,Raw!$A:$A,$B$4,Raw!$G:$G,Month!CM$5,Raw!$E:$E,Month!$A67))))</f>
        <v>1470</v>
      </c>
      <c r="CN67" s="58">
        <f>IF($B67="","",IF($C67="Region",SUMIFS(Raw!$H:$H,Raw!$A:$A,$B$4,Raw!$G:$G,Month!CN$5,Raw!#REF!,Month!$A67),IF($C67="Provider",SUMIFS(Raw!$H:$H,Raw!$A:$A,$B$4,Raw!$G:$G,Month!CN$5,Raw!$C:$C,Month!$A67),SUMIFS(Raw!$H:$H,Raw!$A:$A,$B$4,Raw!$G:$G,Month!CN$5,Raw!$E:$E,Month!$A67))))</f>
        <v>0</v>
      </c>
      <c r="CO67" s="58">
        <f>IF($B67="","",IF($C67="Region",SUMIFS(Raw!$H:$H,Raw!$A:$A,$B$4,Raw!$G:$G,Month!CO$5,Raw!#REF!,Month!$A67),IF($C67="Provider",SUMIFS(Raw!$H:$H,Raw!$A:$A,$B$4,Raw!$G:$G,Month!CO$5,Raw!$C:$C,Month!$A67),SUMIFS(Raw!$H:$H,Raw!$A:$A,$B$4,Raw!$G:$G,Month!CO$5,Raw!$E:$E,Month!$A67))))</f>
        <v>0</v>
      </c>
      <c r="CP67" s="58">
        <f>IF($B67="","",IF($C67="Region",SUMIFS(Raw!$H:$H,Raw!$A:$A,$B$4,Raw!$G:$G,Month!CP$5,Raw!#REF!,Month!$A67),IF($C67="Provider",SUMIFS(Raw!$H:$H,Raw!$A:$A,$B$4,Raw!$G:$G,Month!CP$5,Raw!$C:$C,Month!$A67),SUMIFS(Raw!$H:$H,Raw!$A:$A,$B$4,Raw!$G:$G,Month!CP$5,Raw!$E:$E,Month!$A67))))</f>
        <v>0</v>
      </c>
      <c r="CQ67" s="58">
        <f>IF($B67="","",IF($C67="Region",SUMIFS(Raw!$H:$H,Raw!$A:$A,$B$4,Raw!$G:$G,Month!CQ$5,Raw!#REF!,Month!$A67),IF($C67="Provider",SUMIFS(Raw!$H:$H,Raw!$A:$A,$B$4,Raw!$G:$G,Month!CQ$5,Raw!$C:$C,Month!$A67),SUMIFS(Raw!$H:$H,Raw!$A:$A,$B$4,Raw!$G:$G,Month!CQ$5,Raw!$E:$E,Month!$A67))))</f>
        <v>0</v>
      </c>
      <c r="CR67" s="58">
        <f>IF($B67="","",IF($C67="Region",SUMIFS(Raw!$H:$H,Raw!$A:$A,$B$4,Raw!$G:$G,Month!CR$5,Raw!#REF!,Month!$A67),IF($C67="Provider",SUMIFS(Raw!$H:$H,Raw!$A:$A,$B$4,Raw!$G:$G,Month!CR$5,Raw!$C:$C,Month!$A67),SUMIFS(Raw!$H:$H,Raw!$A:$A,$B$4,Raw!$G:$G,Month!CR$5,Raw!$E:$E,Month!$A67))))</f>
        <v>0</v>
      </c>
      <c r="CS67" s="58">
        <f>IF($B67="","",IF($C67="Region",SUMIFS(Raw!$H:$H,Raw!$A:$A,$B$4,Raw!$G:$G,Month!CS$5,Raw!#REF!,Month!$A67),IF($C67="Provider",SUMIFS(Raw!$H:$H,Raw!$A:$A,$B$4,Raw!$G:$G,Month!CS$5,Raw!$C:$C,Month!$A67),SUMIFS(Raw!$H:$H,Raw!$A:$A,$B$4,Raw!$G:$G,Month!CS$5,Raw!$E:$E,Month!$A67))))</f>
        <v>0</v>
      </c>
      <c r="CT67" s="58">
        <f>IF($B67="","",IF($C67="Region",SUMIFS(Raw!$H:$H,Raw!$A:$A,$B$4,Raw!$G:$G,Month!CT$5,Raw!#REF!,Month!$A67),IF($C67="Provider",SUMIFS(Raw!$H:$H,Raw!$A:$A,$B$4,Raw!$G:$G,Month!CT$5,Raw!$C:$C,Month!$A67),SUMIFS(Raw!$H:$H,Raw!$A:$A,$B$4,Raw!$G:$G,Month!CT$5,Raw!$E:$E,Month!$A67))))</f>
        <v>0</v>
      </c>
      <c r="CU67" s="58">
        <f>IF($B67="","",IF($C67="Region",SUMIFS(Raw!$H:$H,Raw!$A:$A,$B$4,Raw!$G:$G,Month!CU$5,Raw!#REF!,Month!$A67),IF($C67="Provider",SUMIFS(Raw!$H:$H,Raw!$A:$A,$B$4,Raw!$G:$G,Month!CU$5,Raw!$C:$C,Month!$A67),SUMIFS(Raw!$H:$H,Raw!$A:$A,$B$4,Raw!$G:$G,Month!CU$5,Raw!$E:$E,Month!$A67))))</f>
        <v>0</v>
      </c>
      <c r="CV67" s="58">
        <f>IF($B67="","",IF($C67="Region",SUMIFS(Raw!$H:$H,Raw!$A:$A,$B$4,Raw!$G:$G,Month!CV$5,Raw!#REF!,Month!$A67),IF($C67="Provider",SUMIFS(Raw!$H:$H,Raw!$A:$A,$B$4,Raw!$G:$G,Month!CV$5,Raw!$C:$C,Month!$A67),SUMIFS(Raw!$H:$H,Raw!$A:$A,$B$4,Raw!$G:$G,Month!CV$5,Raw!$E:$E,Month!$A67))))</f>
        <v>0</v>
      </c>
      <c r="CW67" s="58">
        <f>IF($B67="","",IF($C67="Region",SUMIFS(Raw!$H:$H,Raw!$A:$A,$B$4,Raw!$G:$G,Month!CW$5,Raw!#REF!,Month!$A67),IF($C67="Provider",SUMIFS(Raw!$H:$H,Raw!$A:$A,$B$4,Raw!$G:$G,Month!CW$5,Raw!$C:$C,Month!$A67),SUMIFS(Raw!$H:$H,Raw!$A:$A,$B$4,Raw!$G:$G,Month!CW$5,Raw!$E:$E,Month!$A67))))</f>
        <v>1844</v>
      </c>
      <c r="CX67" s="58">
        <f>IF($B67="","",IF($C67="Region",SUMIFS(Raw!$H:$H,Raw!$A:$A,$B$4,Raw!$G:$G,Month!CX$5,Raw!#REF!,Month!$A67),IF($C67="Provider",SUMIFS(Raw!$H:$H,Raw!$A:$A,$B$4,Raw!$G:$G,Month!CX$5,Raw!$C:$C,Month!$A67),SUMIFS(Raw!$H:$H,Raw!$A:$A,$B$4,Raw!$G:$G,Month!CX$5,Raw!$E:$E,Month!$A67))))</f>
        <v>1453</v>
      </c>
      <c r="CY67" s="58">
        <f>IF($B67="","",IF($C67="Region",SUMIFS(Raw!$H:$H,Raw!$A:$A,$B$4,Raw!$G:$G,Month!CY$5,Raw!#REF!,Month!$A67),IF($C67="Provider",SUMIFS(Raw!$H:$H,Raw!$A:$A,$B$4,Raw!$G:$G,Month!CY$5,Raw!$C:$C,Month!$A67),SUMIFS(Raw!$H:$H,Raw!$A:$A,$B$4,Raw!$G:$G,Month!CY$5,Raw!$E:$E,Month!$A67))))</f>
        <v>34</v>
      </c>
      <c r="CZ67" s="58">
        <f>IF($B67="","",IF($C67="Region",SUMIFS(Raw!$H:$H,Raw!$A:$A,$B$4,Raw!$G:$G,Month!CZ$5,Raw!#REF!,Month!$A67),IF($C67="Provider",SUMIFS(Raw!$H:$H,Raw!$A:$A,$B$4,Raw!$G:$G,Month!CZ$5,Raw!$C:$C,Month!$A67),SUMIFS(Raw!$H:$H,Raw!$A:$A,$B$4,Raw!$G:$G,Month!CZ$5,Raw!$E:$E,Month!$A67))))</f>
        <v>9</v>
      </c>
      <c r="DA67" s="58">
        <f>IF($B67="","",IF($C67="Region",SUMIFS(Raw!$H:$H,Raw!$A:$A,$B$4,Raw!$G:$G,Month!DA$5,Raw!#REF!,Month!$A67),IF($C67="Provider",SUMIFS(Raw!$H:$H,Raw!$A:$A,$B$4,Raw!$G:$G,Month!DA$5,Raw!$C:$C,Month!$A67),SUMIFS(Raw!$H:$H,Raw!$A:$A,$B$4,Raw!$G:$G,Month!DA$5,Raw!$E:$E,Month!$A67))))</f>
        <v>69</v>
      </c>
      <c r="DB67" s="58">
        <f>IF($B67="","",IF($C67="Region",SUMIFS(Raw!$H:$H,Raw!$A:$A,$B$4,Raw!$G:$G,Month!DB$5,Raw!#REF!,Month!$A67),IF($C67="Provider",SUMIFS(Raw!$H:$H,Raw!$A:$A,$B$4,Raw!$G:$G,Month!DB$5,Raw!$C:$C,Month!$A67),SUMIFS(Raw!$H:$H,Raw!$A:$A,$B$4,Raw!$G:$G,Month!DB$5,Raw!$E:$E,Month!$A67))))</f>
        <v>30</v>
      </c>
      <c r="DC67" s="58">
        <f>IF($B67="","",IF($C67="Region",SUMIFS(Raw!$H:$H,Raw!$A:$A,$B$4,Raw!$G:$G,Month!DC$5,Raw!#REF!,Month!$A67),IF($C67="Provider",SUMIFS(Raw!$H:$H,Raw!$A:$A,$B$4,Raw!$G:$G,Month!DC$5,Raw!$C:$C,Month!$A67),SUMIFS(Raw!$H:$H,Raw!$A:$A,$B$4,Raw!$G:$G,Month!DC$5,Raw!$E:$E,Month!$A67))))</f>
        <v>8</v>
      </c>
      <c r="DD67" s="58">
        <f>IF($B67="","",IF($C67="Region",SUMIFS(Raw!$H:$H,Raw!$A:$A,$B$4,Raw!$G:$G,Month!DD$5,Raw!#REF!,Month!$A67),IF($C67="Provider",SUMIFS(Raw!$H:$H,Raw!$A:$A,$B$4,Raw!$G:$G,Month!DD$5,Raw!$C:$C,Month!$A67),SUMIFS(Raw!$H:$H,Raw!$A:$A,$B$4,Raw!$G:$G,Month!DD$5,Raw!$E:$E,Month!$A67))))</f>
        <v>6</v>
      </c>
      <c r="DE67" s="58">
        <f>IF($B67="","",IF($C67="Region",SUMIFS(Raw!$H:$H,Raw!$A:$A,$B$4,Raw!$G:$G,Month!DE$5,Raw!#REF!,Month!$A67),IF($C67="Provider",SUMIFS(Raw!$H:$H,Raw!$A:$A,$B$4,Raw!$G:$G,Month!DE$5,Raw!$C:$C,Month!$A67),SUMIFS(Raw!$H:$H,Raw!$A:$A,$B$4,Raw!$G:$G,Month!DE$5,Raw!$E:$E,Month!$A67))))</f>
        <v>108</v>
      </c>
      <c r="DF67" s="58">
        <f>IF($B67="","",IF($C67="Region",SUMIFS(Raw!$H:$H,Raw!$A:$A,$B$4,Raw!$G:$G,Month!DF$5,Raw!#REF!,Month!$A67),IF($C67="Provider",SUMIFS(Raw!$H:$H,Raw!$A:$A,$B$4,Raw!$G:$G,Month!DF$5,Raw!$C:$C,Month!$A67),SUMIFS(Raw!$H:$H,Raw!$A:$A,$B$4,Raw!$G:$G,Month!DF$5,Raw!$E:$E,Month!$A67))))</f>
        <v>81</v>
      </c>
      <c r="DG67" s="58">
        <f>IF($B67="","",IF($C67="Region",SUMIFS(Raw!$H:$H,Raw!$A:$A,$B$4,Raw!$G:$G,Month!DG$5,Raw!#REF!,Month!$A67),IF($C67="Provider",SUMIFS(Raw!$H:$H,Raw!$A:$A,$B$4,Raw!$G:$G,Month!DG$5,Raw!$C:$C,Month!$A67),SUMIFS(Raw!$H:$H,Raw!$A:$A,$B$4,Raw!$G:$G,Month!DG$5,Raw!$E:$E,Month!$A67))))</f>
        <v>0</v>
      </c>
      <c r="DH67" s="58">
        <f>IF($B67="","",IF($C67="Region",SUMIFS(Raw!$H:$H,Raw!$A:$A,$B$4,Raw!$G:$G,Month!DH$5,Raw!#REF!,Month!$A67),IF($C67="Provider",SUMIFS(Raw!$H:$H,Raw!$A:$A,$B$4,Raw!$G:$G,Month!DH$5,Raw!$C:$C,Month!$A67),SUMIFS(Raw!$H:$H,Raw!$A:$A,$B$4,Raw!$G:$G,Month!DH$5,Raw!$E:$E,Month!$A67))))</f>
        <v>0</v>
      </c>
      <c r="DI67" s="58">
        <f>IF($B67="","",IF($C67="Region",SUMIFS(Raw!$H:$H,Raw!$A:$A,$B$4,Raw!$G:$G,Month!DI$5,Raw!#REF!,Month!$A67),IF($C67="Provider",SUMIFS(Raw!$H:$H,Raw!$A:$A,$B$4,Raw!$G:$G,Month!DI$5,Raw!$C:$C,Month!$A67),SUMIFS(Raw!$H:$H,Raw!$A:$A,$B$4,Raw!$G:$G,Month!DI$5,Raw!$E:$E,Month!$A67))))</f>
        <v>0</v>
      </c>
      <c r="DJ67" s="58">
        <f>IF($B67="","",IF($C67="Region",SUMIFS(Raw!$H:$H,Raw!$A:$A,$B$4,Raw!$G:$G,Month!DJ$5,Raw!#REF!,Month!$A67),IF($C67="Provider",SUMIFS(Raw!$H:$H,Raw!$A:$A,$B$4,Raw!$G:$G,Month!DJ$5,Raw!$C:$C,Month!$A67),SUMIFS(Raw!$H:$H,Raw!$A:$A,$B$4,Raw!$G:$G,Month!DJ$5,Raw!$E:$E,Month!$A67))))</f>
        <v>0</v>
      </c>
      <c r="DK67" s="58">
        <f>IF($B67="","",IF($C67="Region",SUMIFS(Raw!$H:$H,Raw!$A:$A,$B$4,Raw!$G:$G,Month!DK$5,Raw!#REF!,Month!$A67),IF($C67="Provider",SUMIFS(Raw!$H:$H,Raw!$A:$A,$B$4,Raw!$G:$G,Month!DK$5,Raw!$C:$C,Month!$A67),SUMIFS(Raw!$H:$H,Raw!$A:$A,$B$4,Raw!$G:$G,Month!DK$5,Raw!$E:$E,Month!$A67))))</f>
        <v>0</v>
      </c>
      <c r="DL67" s="58">
        <f>IF($B67="","",IF($C67="Region",SUMIFS(Raw!$H:$H,Raw!$A:$A,$B$4,Raw!$G:$G,Month!DL$5,Raw!#REF!,Month!$A67),IF($C67="Provider",SUMIFS(Raw!$H:$H,Raw!$A:$A,$B$4,Raw!$G:$G,Month!DL$5,Raw!$C:$C,Month!$A67),SUMIFS(Raw!$H:$H,Raw!$A:$A,$B$4,Raw!$G:$G,Month!DL$5,Raw!$E:$E,Month!$A67))))</f>
        <v>0</v>
      </c>
      <c r="DM67" s="58">
        <f>IF($B67="","",IF($C67="Region",SUMIFS(Raw!$H:$H,Raw!$A:$A,$B$4,Raw!$G:$G,Month!DM$5,Raw!#REF!,Month!$A67),IF($C67="Provider",SUMIFS(Raw!$H:$H,Raw!$A:$A,$B$4,Raw!$G:$G,Month!DM$5,Raw!$C:$C,Month!$A67),SUMIFS(Raw!$H:$H,Raw!$A:$A,$B$4,Raw!$G:$G,Month!DM$5,Raw!$E:$E,Month!$A67))))</f>
        <v>153</v>
      </c>
      <c r="DN67" s="58">
        <f>IF($B67="","",IF($C67="Region",SUMIFS(Raw!$H:$H,Raw!$A:$A,$B$4,Raw!$G:$G,Month!DN$5,Raw!#REF!,Month!$A67),IF($C67="Provider",SUMIFS(Raw!$H:$H,Raw!$A:$A,$B$4,Raw!$G:$G,Month!DN$5,Raw!$C:$C,Month!$A67),SUMIFS(Raw!$H:$H,Raw!$A:$A,$B$4,Raw!$G:$G,Month!DN$5,Raw!$E:$E,Month!$A67))))</f>
        <v>153</v>
      </c>
    </row>
    <row r="68" spans="1:118" ht="19" customHeight="1" x14ac:dyDescent="0.25">
      <c r="A68" s="5" t="str">
        <f>IF(Refs!A62="","",Refs!A62)</f>
        <v>111AJ2</v>
      </c>
      <c r="B68" s="23" t="str">
        <f>IF(Refs!B62="","",Refs!B62)</f>
        <v>BaNES, Swindon &amp; Wiltshire (Medvivo)</v>
      </c>
      <c r="C68" s="13" t="str">
        <f>IF(Refs!D62="","",Refs!D62)</f>
        <v>Area</v>
      </c>
      <c r="D68" s="58">
        <f>IF($B68="","",IF($C68="Region",SUMIFS(Raw!$H:$H,Raw!$A:$A,$B$4,Raw!$G:$G,Month!D$5,Raw!#REF!,Month!$A68),IF($C68="Provider",SUMIFS(Raw!$H:$H,Raw!$A:$A,$B$4,Raw!$G:$G,Month!D$5,Raw!$C:$C,Month!$A68),SUMIFS(Raw!$H:$H,Raw!$A:$A,$B$4,Raw!$G:$G,Month!D$5,Raw!$E:$E,Month!$A68))))</f>
        <v>40862</v>
      </c>
      <c r="E68" s="58">
        <f>IF($B68="","",IF($C68="Region",SUMIFS(Raw!$H:$H,Raw!$A:$A,$B$4,Raw!$G:$G,Month!E$5,Raw!#REF!,Month!$A68),IF($C68="Provider",SUMIFS(Raw!$H:$H,Raw!$A:$A,$B$4,Raw!$G:$G,Month!E$5,Raw!$C:$C,Month!$A68),SUMIFS(Raw!$H:$H,Raw!$A:$A,$B$4,Raw!$G:$G,Month!E$5,Raw!$E:$E,Month!$A68))))</f>
        <v>40862</v>
      </c>
      <c r="F68" s="58">
        <f>IF($B68="","",IF($C68="Region",SUMIFS(Raw!$H:$H,Raw!$A:$A,$B$4,Raw!$G:$G,Month!F$5,Raw!#REF!,Month!$A68),IF($C68="Provider",SUMIFS(Raw!$H:$H,Raw!$A:$A,$B$4,Raw!$G:$G,Month!F$5,Raw!$C:$C,Month!$A68),SUMIFS(Raw!$H:$H,Raw!$A:$A,$B$4,Raw!$G:$G,Month!F$5,Raw!$E:$E,Month!$A68))))</f>
        <v>34971</v>
      </c>
      <c r="G68" s="58">
        <f>IF($B68="","",IF($C68="Region",SUMIFS(Raw!$H:$H,Raw!$A:$A,$B$4,Raw!$G:$G,Month!G$5,Raw!#REF!,Month!$A68),IF($C68="Provider",SUMIFS(Raw!$H:$H,Raw!$A:$A,$B$4,Raw!$G:$G,Month!G$5,Raw!$C:$C,Month!$A68),SUMIFS(Raw!$H:$H,Raw!$A:$A,$B$4,Raw!$G:$G,Month!G$5,Raw!$E:$E,Month!$A68))))</f>
        <v>2785</v>
      </c>
      <c r="H68" s="58">
        <f>IF($B68="","",IF($C68="Region",SUMIFS(Raw!$H:$H,Raw!$A:$A,$B$4,Raw!$G:$G,Month!H$5,Raw!#REF!,Month!$A68),IF($C68="Provider",SUMIFS(Raw!$H:$H,Raw!$A:$A,$B$4,Raw!$G:$G,Month!H$5,Raw!$C:$C,Month!$A68),SUMIFS(Raw!$H:$H,Raw!$A:$A,$B$4,Raw!$G:$G,Month!H$5,Raw!$E:$E,Month!$A68))))</f>
        <v>6451</v>
      </c>
      <c r="I68" s="58">
        <f>IF($B68="","",IF($C68="Region",SUMIFS(Raw!$H:$H,Raw!$A:$A,$B$4,Raw!$G:$G,Month!I$5,Raw!#REF!,Month!$A68),IF($C68="Provider",SUMIFS(Raw!$H:$H,Raw!$A:$A,$B$4,Raw!$G:$G,Month!I$5,Raw!$C:$C,Month!$A68),SUMIFS(Raw!$H:$H,Raw!$A:$A,$B$4,Raw!$G:$G,Month!I$5,Raw!$E:$E,Month!$A68))))</f>
        <v>104</v>
      </c>
      <c r="J68" s="58">
        <f>IF($B68="","",IF($C68="Region",SUMIFS(Raw!$H:$H,Raw!$A:$A,$B$4,Raw!$G:$G,Month!J$5,Raw!#REF!,Month!$A68),IF($C68="Provider",SUMIFS(Raw!$H:$H,Raw!$A:$A,$B$4,Raw!$G:$G,Month!J$5,Raw!$C:$C,Month!$A68),SUMIFS(Raw!$H:$H,Raw!$A:$A,$B$4,Raw!$G:$G,Month!J$5,Raw!$E:$E,Month!$A68))))</f>
        <v>25870</v>
      </c>
      <c r="K68" s="58">
        <f>IF($B68="","",IF($C68="Region",SUMIFS(Raw!$H:$H,Raw!$A:$A,$B$4,Raw!$G:$G,Month!K$5,Raw!#REF!,Month!$A68),IF($C68="Provider",SUMIFS(Raw!$H:$H,Raw!$A:$A,$B$4,Raw!$G:$G,Month!K$5,Raw!$C:$C,Month!$A68),SUMIFS(Raw!$H:$H,Raw!$A:$A,$B$4,Raw!$G:$G,Month!K$5,Raw!$E:$E,Month!$A68))))</f>
        <v>5891</v>
      </c>
      <c r="L68" s="58">
        <f>IF($B68="","",IF($C68="Region",SUMIFS(Raw!$H:$H,Raw!$A:$A,$B$4,Raw!$G:$G,Month!L$5,Raw!#REF!,Month!$A68),IF($C68="Provider",SUMIFS(Raw!$H:$H,Raw!$A:$A,$B$4,Raw!$G:$G,Month!L$5,Raw!$C:$C,Month!$A68),SUMIFS(Raw!$H:$H,Raw!$A:$A,$B$4,Raw!$G:$G,Month!L$5,Raw!$E:$E,Month!$A68))))</f>
        <v>3275</v>
      </c>
      <c r="M68" s="58">
        <f>IF($B68="","",IF($C68="Region",SUMIFS(Raw!$H:$H,Raw!$A:$A,$B$4,Raw!$G:$G,Month!M$5,Raw!#REF!,Month!$A68),IF($C68="Provider",SUMIFS(Raw!$H:$H,Raw!$A:$A,$B$4,Raw!$G:$G,Month!M$5,Raw!$C:$C,Month!$A68),SUMIFS(Raw!$H:$H,Raw!$A:$A,$B$4,Raw!$G:$G,Month!M$5,Raw!$E:$E,Month!$A68))))</f>
        <v>679</v>
      </c>
      <c r="N68" s="58">
        <f>IF($B68="","",IF($C68="Region",SUMIFS(Raw!$H:$H,Raw!$A:$A,$B$4,Raw!$G:$G,Month!N$5,Raw!#REF!,Month!$A68),IF($C68="Provider",SUMIFS(Raw!$H:$H,Raw!$A:$A,$B$4,Raw!$G:$G,Month!N$5,Raw!$C:$C,Month!$A68),SUMIFS(Raw!$H:$H,Raw!$A:$A,$B$4,Raw!$G:$G,Month!N$5,Raw!$E:$E,Month!$A68))))</f>
        <v>1937</v>
      </c>
      <c r="O68" s="58">
        <f>IF($B68="","",IF($C68="Region",SUMIFS(Raw!$H:$H,Raw!$A:$A,$B$4,Raw!$G:$G,Month!O$5,Raw!#REF!,Month!$A68),IF($C68="Provider",SUMIFS(Raw!$H:$H,Raw!$A:$A,$B$4,Raw!$G:$G,Month!O$5,Raw!$C:$C,Month!$A68),SUMIFS(Raw!$H:$H,Raw!$A:$A,$B$4,Raw!$G:$G,Month!O$5,Raw!$E:$E,Month!$A68))))</f>
        <v>4721455</v>
      </c>
      <c r="P68" s="58">
        <f>IF($B68="","",IF($C68="Region",SUMIFS(Raw!$H:$H,Raw!$A:$A,$B$4,Raw!$G:$G,Month!P$5,Raw!#REF!,Month!$A68),IF($C68="Provider",SUMIFS(Raw!$H:$H,Raw!$A:$A,$B$4,Raw!$G:$G,Month!P$5,Raw!$C:$C,Month!$A68),SUMIFS(Raw!$H:$H,Raw!$A:$A,$B$4,Raw!$G:$G,Month!P$5,Raw!$E:$E,Month!$A68))))</f>
        <v>544</v>
      </c>
      <c r="Q68" s="58">
        <f>IF($B68="","",IF($C68="Region",SUMIFS(Raw!$H:$H,Raw!$A:$A,$B$4,Raw!$G:$G,Month!Q$5,Raw!#REF!,Month!$A68),IF($C68="Provider",SUMIFS(Raw!$H:$H,Raw!$A:$A,$B$4,Raw!$G:$G,Month!Q$5,Raw!$C:$C,Month!$A68),SUMIFS(Raw!$H:$H,Raw!$A:$A,$B$4,Raw!$G:$G,Month!Q$5,Raw!$E:$E,Month!$A68))))</f>
        <v>764</v>
      </c>
      <c r="R68" s="58">
        <f>IF($B68="","",IF($C68="Region",SUMIFS(Raw!$H:$H,Raw!$A:$A,$B$4,Raw!$G:$G,Month!R$5,Raw!#REF!,Month!$A68),IF($C68="Provider",SUMIFS(Raw!$H:$H,Raw!$A:$A,$B$4,Raw!$G:$G,Month!R$5,Raw!$C:$C,Month!$A68),SUMIFS(Raw!$H:$H,Raw!$A:$A,$B$4,Raw!$G:$G,Month!R$5,Raw!$E:$E,Month!$A68))))</f>
        <v>397741</v>
      </c>
      <c r="S68" s="58">
        <f>IF($B68="","",IF($C68="Region",SUMIFS(Raw!$H:$H,Raw!$A:$A,$B$4,Raw!$G:$G,Month!S$5,Raw!#REF!,Month!$A68),IF($C68="Provider",SUMIFS(Raw!$H:$H,Raw!$A:$A,$B$4,Raw!$G:$G,Month!S$5,Raw!$C:$C,Month!$A68),SUMIFS(Raw!$H:$H,Raw!$A:$A,$B$4,Raw!$G:$G,Month!S$5,Raw!$E:$E,Month!$A68))))</f>
        <v>19046</v>
      </c>
      <c r="T68" s="58">
        <f>IF($B68="","",IF($C68="Region",SUMIFS(Raw!$H:$H,Raw!$A:$A,$B$4,Raw!$G:$G,Month!T$5,Raw!#REF!,Month!$A68),IF($C68="Provider",SUMIFS(Raw!$H:$H,Raw!$A:$A,$B$4,Raw!$G:$G,Month!T$5,Raw!$C:$C,Month!$A68),SUMIFS(Raw!$H:$H,Raw!$A:$A,$B$4,Raw!$G:$G,Month!T$5,Raw!$E:$E,Month!$A68))))</f>
        <v>124996860</v>
      </c>
      <c r="U68" s="58">
        <f>IF($B68="","",IF($C68="Region",SUMIFS(Raw!$H:$H,Raw!$A:$A,$B$4,Raw!$G:$G,Month!U$5,Raw!#REF!,Month!$A68),IF($C68="Provider",SUMIFS(Raw!$H:$H,Raw!$A:$A,$B$4,Raw!$G:$G,Month!U$5,Raw!$C:$C,Month!$A68),SUMIFS(Raw!$H:$H,Raw!$A:$A,$B$4,Raw!$G:$G,Month!U$5,Raw!$E:$E,Month!$A68))))</f>
        <v>29744</v>
      </c>
      <c r="V68" s="58">
        <f>IF($B68="","",IF($C68="Region",SUMIFS(Raw!$H:$H,Raw!$A:$A,$B$4,Raw!$G:$G,Month!V$5,Raw!#REF!,Month!$A68),IF($C68="Provider",SUMIFS(Raw!$H:$H,Raw!$A:$A,$B$4,Raw!$G:$G,Month!V$5,Raw!$C:$C,Month!$A68),SUMIFS(Raw!$H:$H,Raw!$A:$A,$B$4,Raw!$G:$G,Month!V$5,Raw!$E:$E,Month!$A68))))</f>
        <v>0</v>
      </c>
      <c r="W68" s="58">
        <f>IF($B68="","",IF($C68="Region",SUMIFS(Raw!$H:$H,Raw!$A:$A,$B$4,Raw!$G:$G,Month!W$5,Raw!#REF!,Month!$A68),IF($C68="Provider",SUMIFS(Raw!$H:$H,Raw!$A:$A,$B$4,Raw!$G:$G,Month!W$5,Raw!$C:$C,Month!$A68),SUMIFS(Raw!$H:$H,Raw!$A:$A,$B$4,Raw!$G:$G,Month!W$5,Raw!$E:$E,Month!$A68))))</f>
        <v>9360</v>
      </c>
      <c r="X68" s="58">
        <f>IF($B68="","",IF($C68="Region",SUMIFS(Raw!$H:$H,Raw!$A:$A,$B$4,Raw!$G:$G,Month!X$5,Raw!#REF!,Month!$A68),IF($C68="Provider",SUMIFS(Raw!$H:$H,Raw!$A:$A,$B$4,Raw!$G:$G,Month!X$5,Raw!$C:$C,Month!$A68),SUMIFS(Raw!$H:$H,Raw!$A:$A,$B$4,Raw!$G:$G,Month!X$5,Raw!$E:$E,Month!$A68))))</f>
        <v>9422</v>
      </c>
      <c r="Y68" s="58">
        <f>IF($B68="","",IF($C68="Region",SUMIFS(Raw!$H:$H,Raw!$A:$A,$B$4,Raw!$G:$G,Month!Y$5,Raw!#REF!,Month!$A68),IF($C68="Provider",SUMIFS(Raw!$H:$H,Raw!$A:$A,$B$4,Raw!$G:$G,Month!Y$5,Raw!$C:$C,Month!$A68),SUMIFS(Raw!$H:$H,Raw!$A:$A,$B$4,Raw!$G:$G,Month!Y$5,Raw!$E:$E,Month!$A68))))</f>
        <v>10955</v>
      </c>
      <c r="Z68" s="58">
        <f>IF($B68="","",IF($C68="Region",SUMIFS(Raw!$H:$H,Raw!$A:$A,$B$4,Raw!$G:$G,Month!Z$5,Raw!#REF!,Month!$A68),IF($C68="Provider",SUMIFS(Raw!$H:$H,Raw!$A:$A,$B$4,Raw!$G:$G,Month!Z$5,Raw!$C:$C,Month!$A68),SUMIFS(Raw!$H:$H,Raw!$A:$A,$B$4,Raw!$G:$G,Month!Z$5,Raw!$E:$E,Month!$A68))))</f>
        <v>7</v>
      </c>
      <c r="AA68" s="58">
        <f>IF($B68="","",IF($C68="Region",SUMIFS(Raw!$H:$H,Raw!$A:$A,$B$4,Raw!$G:$G,Month!AA$5,Raw!#REF!,Month!$A68),IF($C68="Provider",SUMIFS(Raw!$H:$H,Raw!$A:$A,$B$4,Raw!$G:$G,Month!AA$5,Raw!$C:$C,Month!$A68),SUMIFS(Raw!$H:$H,Raw!$A:$A,$B$4,Raw!$G:$G,Month!AA$5,Raw!$E:$E,Month!$A68))))</f>
        <v>20777</v>
      </c>
      <c r="AB68" s="58">
        <f>IF($B68="","",IF($C68="Region",SUMIFS(Raw!$H:$H,Raw!$A:$A,$B$4,Raw!$G:$G,Month!AB$5,Raw!#REF!,Month!$A68),IF($C68="Provider",SUMIFS(Raw!$H:$H,Raw!$A:$A,$B$4,Raw!$G:$G,Month!AB$5,Raw!$C:$C,Month!$A68),SUMIFS(Raw!$H:$H,Raw!$A:$A,$B$4,Raw!$G:$G,Month!AB$5,Raw!$E:$E,Month!$A68))))</f>
        <v>18524</v>
      </c>
      <c r="AC68" s="58">
        <f>IF($B68="","",IF($C68="Region",SUMIFS(Raw!$H:$H,Raw!$A:$A,$B$4,Raw!$G:$G,Month!AC$5,Raw!#REF!,Month!$A68),IF($C68="Provider",SUMIFS(Raw!$H:$H,Raw!$A:$A,$B$4,Raw!$G:$G,Month!AC$5,Raw!$C:$C,Month!$A68),SUMIFS(Raw!$H:$H,Raw!$A:$A,$B$4,Raw!$G:$G,Month!AC$5,Raw!$E:$E,Month!$A68))))</f>
        <v>0</v>
      </c>
      <c r="AD68" s="58">
        <f>IF($B68="","",IF($C68="Region",SUMIFS(Raw!$H:$H,Raw!$A:$A,$B$4,Raw!$G:$G,Month!AD$5,Raw!#REF!,Month!$A68),IF($C68="Provider",SUMIFS(Raw!$H:$H,Raw!$A:$A,$B$4,Raw!$G:$G,Month!AD$5,Raw!$C:$C,Month!$A68),SUMIFS(Raw!$H:$H,Raw!$A:$A,$B$4,Raw!$G:$G,Month!AD$5,Raw!$E:$E,Month!$A68))))</f>
        <v>0</v>
      </c>
      <c r="AE68" s="58">
        <f>IF($B68="","",IF($C68="Region",SUMIFS(Raw!$H:$H,Raw!$A:$A,$B$4,Raw!$G:$G,Month!AE$5,Raw!#REF!,Month!$A68),IF($C68="Provider",SUMIFS(Raw!$H:$H,Raw!$A:$A,$B$4,Raw!$G:$G,Month!AE$5,Raw!$C:$C,Month!$A68),SUMIFS(Raw!$H:$H,Raw!$A:$A,$B$4,Raw!$G:$G,Month!AE$5,Raw!$E:$E,Month!$A68))))</f>
        <v>1713</v>
      </c>
      <c r="AF68" s="58">
        <f>IF($B68="","",IF($C68="Region",SUMIFS(Raw!$H:$H,Raw!$A:$A,$B$4,Raw!$G:$G,Month!AF$5,Raw!#REF!,Month!$A68),IF($C68="Provider",SUMIFS(Raw!$H:$H,Raw!$A:$A,$B$4,Raw!$G:$G,Month!AF$5,Raw!$C:$C,Month!$A68),SUMIFS(Raw!$H:$H,Raw!$A:$A,$B$4,Raw!$G:$G,Month!AF$5,Raw!$E:$E,Month!$A68))))</f>
        <v>0</v>
      </c>
      <c r="AG68" s="58">
        <f>IF($B68="","",IF($C68="Region",SUMIFS(Raw!$H:$H,Raw!$A:$A,$B$4,Raw!$G:$G,Month!AG$5,Raw!#REF!,Month!$A68),IF($C68="Provider",SUMIFS(Raw!$H:$H,Raw!$A:$A,$B$4,Raw!$G:$G,Month!AG$5,Raw!$C:$C,Month!$A68),SUMIFS(Raw!$H:$H,Raw!$A:$A,$B$4,Raw!$G:$G,Month!AG$5,Raw!$E:$E,Month!$A68))))</f>
        <v>0</v>
      </c>
      <c r="AH68" s="58">
        <f>IF($B68="","",IF($C68="Region",SUMIFS(Raw!$H:$H,Raw!$A:$A,$B$4,Raw!$G:$G,Month!AH$5,Raw!#REF!,Month!$A68),IF($C68="Provider",SUMIFS(Raw!$H:$H,Raw!$A:$A,$B$4,Raw!$G:$G,Month!AH$5,Raw!$C:$C,Month!$A68),SUMIFS(Raw!$H:$H,Raw!$A:$A,$B$4,Raw!$G:$G,Month!AH$5,Raw!$E:$E,Month!$A68))))</f>
        <v>540</v>
      </c>
      <c r="AI68" s="58">
        <f>IF($B68="","",IF($C68="Region",SUMIFS(Raw!$H:$H,Raw!$A:$A,$B$4,Raw!$G:$G,Month!AI$5,Raw!#REF!,Month!$A68),IF($C68="Provider",SUMIFS(Raw!$H:$H,Raw!$A:$A,$B$4,Raw!$G:$G,Month!AI$5,Raw!$C:$C,Month!$A68),SUMIFS(Raw!$H:$H,Raw!$A:$A,$B$4,Raw!$G:$G,Month!AI$5,Raw!$E:$E,Month!$A68))))</f>
        <v>0</v>
      </c>
      <c r="AJ68" s="58">
        <f>IF($B68="","",IF($C68="Region",SUMIFS(Raw!$H:$H,Raw!$A:$A,$B$4,Raw!$G:$G,Month!AJ$5,Raw!#REF!,Month!$A68),IF($C68="Provider",SUMIFS(Raw!$H:$H,Raw!$A:$A,$B$4,Raw!$G:$G,Month!AJ$5,Raw!$C:$C,Month!$A68),SUMIFS(Raw!$H:$H,Raw!$A:$A,$B$4,Raw!$G:$G,Month!AJ$5,Raw!$E:$E,Month!$A68))))</f>
        <v>1004</v>
      </c>
      <c r="AK68" s="58">
        <f>IF($B68="","",IF($C68="Region",SUMIFS(Raw!$H:$H,Raw!$A:$A,$B$4,Raw!$G:$G,Month!AK$5,Raw!#REF!,Month!$A68),IF($C68="Provider",SUMIFS(Raw!$H:$H,Raw!$A:$A,$B$4,Raw!$G:$G,Month!AK$5,Raw!$C:$C,Month!$A68),SUMIFS(Raw!$H:$H,Raw!$A:$A,$B$4,Raw!$G:$G,Month!AK$5,Raw!$E:$E,Month!$A68))))</f>
        <v>773</v>
      </c>
      <c r="AL68" s="58">
        <f>IF($B68="","",IF($C68="Region",SUMIFS(Raw!$H:$H,Raw!$A:$A,$B$4,Raw!$G:$G,Month!AL$5,Raw!#REF!,Month!$A68),IF($C68="Provider",SUMIFS(Raw!$H:$H,Raw!$A:$A,$B$4,Raw!$G:$G,Month!AL$5,Raw!$C:$C,Month!$A68),SUMIFS(Raw!$H:$H,Raw!$A:$A,$B$4,Raw!$G:$G,Month!AL$5,Raw!$E:$E,Month!$A68))))</f>
        <v>0</v>
      </c>
      <c r="AM68" s="58">
        <f>IF($B68="","",IF($C68="Region",SUMIFS(Raw!$H:$H,Raw!$A:$A,$B$4,Raw!$G:$G,Month!AM$5,Raw!#REF!,Month!$A68),IF($C68="Provider",SUMIFS(Raw!$H:$H,Raw!$A:$A,$B$4,Raw!$G:$G,Month!AM$5,Raw!$C:$C,Month!$A68),SUMIFS(Raw!$H:$H,Raw!$A:$A,$B$4,Raw!$G:$G,Month!AM$5,Raw!$E:$E,Month!$A68))))</f>
        <v>5610</v>
      </c>
      <c r="AN68" s="58">
        <f>IF($B68="","",IF($C68="Region",SUMIFS(Raw!$H:$H,Raw!$A:$A,$B$4,Raw!$G:$G,Month!AN$5,Raw!#REF!,Month!$A68),IF($C68="Provider",SUMIFS(Raw!$H:$H,Raw!$A:$A,$B$4,Raw!$G:$G,Month!AN$5,Raw!$C:$C,Month!$A68),SUMIFS(Raw!$H:$H,Raw!$A:$A,$B$4,Raw!$G:$G,Month!AN$5,Raw!$E:$E,Month!$A68))))</f>
        <v>3066</v>
      </c>
      <c r="AO68" s="58">
        <f>IF($B68="","",IF($C68="Region",SUMIFS(Raw!$H:$H,Raw!$A:$A,$B$4,Raw!$G:$G,Month!AO$5,Raw!#REF!,Month!$A68),IF($C68="Provider",SUMIFS(Raw!$H:$H,Raw!$A:$A,$B$4,Raw!$G:$G,Month!AO$5,Raw!$C:$C,Month!$A68),SUMIFS(Raw!$H:$H,Raw!$A:$A,$B$4,Raw!$G:$G,Month!AO$5,Raw!$E:$E,Month!$A68))))</f>
        <v>8183</v>
      </c>
      <c r="AP68" s="58">
        <f>IF($B68="","",IF($C68="Region",SUMIFS(Raw!$H:$H,Raw!$A:$A,$B$4,Raw!$G:$G,Month!AP$5,Raw!#REF!,Month!$A68),IF($C68="Provider",SUMIFS(Raw!$H:$H,Raw!$A:$A,$B$4,Raw!$G:$G,Month!AP$5,Raw!$C:$C,Month!$A68),SUMIFS(Raw!$H:$H,Raw!$A:$A,$B$4,Raw!$G:$G,Month!AP$5,Raw!$E:$E,Month!$A68))))</f>
        <v>4894</v>
      </c>
      <c r="AQ68" s="58">
        <f>IF($B68="","",IF($C68="Region",SUMIFS(Raw!$H:$H,Raw!$A:$A,$B$4,Raw!$G:$G,Month!AQ$5,Raw!#REF!,Month!$A68),IF($C68="Provider",SUMIFS(Raw!$H:$H,Raw!$A:$A,$B$4,Raw!$G:$G,Month!AQ$5,Raw!$C:$C,Month!$A68),SUMIFS(Raw!$H:$H,Raw!$A:$A,$B$4,Raw!$G:$G,Month!AQ$5,Raw!$E:$E,Month!$A68))))</f>
        <v>8318</v>
      </c>
      <c r="AR68" s="58">
        <f>IF($B68="","",IF($C68="Region",SUMIFS(Raw!$H:$H,Raw!$A:$A,$B$4,Raw!$G:$G,Month!AR$5,Raw!#REF!,Month!$A68),IF($C68="Provider",SUMIFS(Raw!$H:$H,Raw!$A:$A,$B$4,Raw!$G:$G,Month!AR$5,Raw!$C:$C,Month!$A68),SUMIFS(Raw!$H:$H,Raw!$A:$A,$B$4,Raw!$G:$G,Month!AR$5,Raw!$E:$E,Month!$A68))))</f>
        <v>5620</v>
      </c>
      <c r="AS68" s="58">
        <f>IF($B68="","",IF($C68="Region",SUMIFS(Raw!$H:$H,Raw!$A:$A,$B$4,Raw!$G:$G,Month!AS$5,Raw!#REF!,Month!$A68),IF($C68="Provider",SUMIFS(Raw!$H:$H,Raw!$A:$A,$B$4,Raw!$G:$G,Month!AS$5,Raw!$C:$C,Month!$A68),SUMIFS(Raw!$H:$H,Raw!$A:$A,$B$4,Raw!$G:$G,Month!AS$5,Raw!$E:$E,Month!$A68))))</f>
        <v>1014</v>
      </c>
      <c r="AT68" s="58">
        <f>IF($B68="","",IF($C68="Region",SUMIFS(Raw!$H:$H,Raw!$A:$A,$B$4,Raw!$G:$G,Month!AT$5,Raw!#REF!,Month!$A68),IF($C68="Provider",SUMIFS(Raw!$H:$H,Raw!$A:$A,$B$4,Raw!$G:$G,Month!AT$5,Raw!$C:$C,Month!$A68),SUMIFS(Raw!$H:$H,Raw!$A:$A,$B$4,Raw!$G:$G,Month!AT$5,Raw!$E:$E,Month!$A68))))</f>
        <v>29744</v>
      </c>
      <c r="AU68" s="58">
        <f>IF($B68="","",IF($C68="Region",SUMIFS(Raw!$H:$H,Raw!$A:$A,$B$4,Raw!$G:$G,Month!AU$5,Raw!#REF!,Month!$A68),IF($C68="Provider",SUMIFS(Raw!$H:$H,Raw!$A:$A,$B$4,Raw!$G:$G,Month!AU$5,Raw!$C:$C,Month!$A68),SUMIFS(Raw!$H:$H,Raw!$A:$A,$B$4,Raw!$G:$G,Month!AU$5,Raw!$E:$E,Month!$A68))))</f>
        <v>3561</v>
      </c>
      <c r="AV68" s="58">
        <f>IF($B68="","",IF($C68="Region",SUMIFS(Raw!$H:$H,Raw!$A:$A,$B$4,Raw!$G:$G,Month!AV$5,Raw!#REF!,Month!$A68),IF($C68="Provider",SUMIFS(Raw!$H:$H,Raw!$A:$A,$B$4,Raw!$G:$G,Month!AV$5,Raw!$C:$C,Month!$A68),SUMIFS(Raw!$H:$H,Raw!$A:$A,$B$4,Raw!$G:$G,Month!AV$5,Raw!$E:$E,Month!$A68))))</f>
        <v>3463</v>
      </c>
      <c r="AW68" s="58">
        <f>IF($B68="","",IF($C68="Region",SUMIFS(Raw!$H:$H,Raw!$A:$A,$B$4,Raw!$G:$G,Month!AW$5,Raw!#REF!,Month!$A68),IF($C68="Provider",SUMIFS(Raw!$H:$H,Raw!$A:$A,$B$4,Raw!$G:$G,Month!AW$5,Raw!$C:$C,Month!$A68),SUMIFS(Raw!$H:$H,Raw!$A:$A,$B$4,Raw!$G:$G,Month!AW$5,Raw!$E:$E,Month!$A68))))</f>
        <v>468</v>
      </c>
      <c r="AX68" s="58">
        <f>IF($B68="","",IF($C68="Region",SUMIFS(Raw!$H:$H,Raw!$A:$A,$B$4,Raw!$G:$G,Month!AX$5,Raw!#REF!,Month!$A68),IF($C68="Provider",SUMIFS(Raw!$H:$H,Raw!$A:$A,$B$4,Raw!$G:$G,Month!AX$5,Raw!$C:$C,Month!$A68),SUMIFS(Raw!$H:$H,Raw!$A:$A,$B$4,Raw!$G:$G,Month!AX$5,Raw!$E:$E,Month!$A68))))</f>
        <v>0</v>
      </c>
      <c r="AY68" s="58">
        <f>IF($B68="","",IF($C68="Region",SUMIFS(Raw!$H:$H,Raw!$A:$A,$B$4,Raw!$G:$G,Month!AY$5,Raw!#REF!,Month!$A68),IF($C68="Provider",SUMIFS(Raw!$H:$H,Raw!$A:$A,$B$4,Raw!$G:$G,Month!AY$5,Raw!$C:$C,Month!$A68),SUMIFS(Raw!$H:$H,Raw!$A:$A,$B$4,Raw!$G:$G,Month!AY$5,Raw!$E:$E,Month!$A68))))</f>
        <v>7839</v>
      </c>
      <c r="AZ68" s="58">
        <f>IF($B68="","",IF($C68="Region",SUMIFS(Raw!$H:$H,Raw!$A:$A,$B$4,Raw!$G:$G,Month!AZ$5,Raw!#REF!,Month!$A68),IF($C68="Provider",SUMIFS(Raw!$H:$H,Raw!$A:$A,$B$4,Raw!$G:$G,Month!AZ$5,Raw!$C:$C,Month!$A68),SUMIFS(Raw!$H:$H,Raw!$A:$A,$B$4,Raw!$G:$G,Month!AZ$5,Raw!$E:$E,Month!$A68))))</f>
        <v>2255</v>
      </c>
      <c r="BA68" s="58">
        <f>IF($B68="","",IF($C68="Region",SUMIFS(Raw!$H:$H,Raw!$A:$A,$B$4,Raw!$G:$G,Month!BA$5,Raw!#REF!,Month!$A68),IF($C68="Provider",SUMIFS(Raw!$H:$H,Raw!$A:$A,$B$4,Raw!$G:$G,Month!BA$5,Raw!$C:$C,Month!$A68),SUMIFS(Raw!$H:$H,Raw!$A:$A,$B$4,Raw!$G:$G,Month!BA$5,Raw!$E:$E,Month!$A68))))</f>
        <v>1000</v>
      </c>
      <c r="BB68" s="58">
        <f>IF($B68="","",IF($C68="Region",SUMIFS(Raw!$H:$H,Raw!$A:$A,$B$4,Raw!$G:$G,Month!BB$5,Raw!#REF!,Month!$A68),IF($C68="Provider",SUMIFS(Raw!$H:$H,Raw!$A:$A,$B$4,Raw!$G:$G,Month!BB$5,Raw!$C:$C,Month!$A68),SUMIFS(Raw!$H:$H,Raw!$A:$A,$B$4,Raw!$G:$G,Month!BB$5,Raw!$E:$E,Month!$A68))))</f>
        <v>332</v>
      </c>
      <c r="BC68" s="58">
        <f>IF($B68="","",IF($C68="Region",SUMIFS(Raw!$H:$H,Raw!$A:$A,$B$4,Raw!$G:$G,Month!BC$5,Raw!#REF!,Month!$A68),IF($C68="Provider",SUMIFS(Raw!$H:$H,Raw!$A:$A,$B$4,Raw!$G:$G,Month!BC$5,Raw!$C:$C,Month!$A68),SUMIFS(Raw!$H:$H,Raw!$A:$A,$B$4,Raw!$G:$G,Month!BC$5,Raw!$E:$E,Month!$A68))))</f>
        <v>1913</v>
      </c>
      <c r="BD68" s="58">
        <f>IF($B68="","",IF($C68="Region",SUMIFS(Raw!$H:$H,Raw!$A:$A,$B$4,Raw!$G:$G,Month!BD$5,Raw!#REF!,Month!$A68),IF($C68="Provider",SUMIFS(Raw!$H:$H,Raw!$A:$A,$B$4,Raw!$G:$G,Month!BD$5,Raw!$C:$C,Month!$A68),SUMIFS(Raw!$H:$H,Raw!$A:$A,$B$4,Raw!$G:$G,Month!BD$5,Raw!$E:$E,Month!$A68))))</f>
        <v>74</v>
      </c>
      <c r="BE68" s="58">
        <f>IF($B68="","",IF($C68="Region",SUMIFS(Raw!$H:$H,Raw!$A:$A,$B$4,Raw!$G:$G,Month!BE$5,Raw!#REF!,Month!$A68),IF($C68="Provider",SUMIFS(Raw!$H:$H,Raw!$A:$A,$B$4,Raw!$G:$G,Month!BE$5,Raw!$C:$C,Month!$A68),SUMIFS(Raw!$H:$H,Raw!$A:$A,$B$4,Raw!$G:$G,Month!BE$5,Raw!$E:$E,Month!$A68))))</f>
        <v>585</v>
      </c>
      <c r="BF68" s="58">
        <f>IF($B68="","",IF($C68="Region",SUMIFS(Raw!$H:$H,Raw!$A:$A,$B$4,Raw!$G:$G,Month!BF$5,Raw!#REF!,Month!$A68),IF($C68="Provider",SUMIFS(Raw!$H:$H,Raw!$A:$A,$B$4,Raw!$G:$G,Month!BF$5,Raw!$C:$C,Month!$A68),SUMIFS(Raw!$H:$H,Raw!$A:$A,$B$4,Raw!$G:$G,Month!BF$5,Raw!$E:$E,Month!$A68))))</f>
        <v>302</v>
      </c>
      <c r="BG68" s="58">
        <f>IF($B68="","",IF($C68="Region",SUMIFS(Raw!$H:$H,Raw!$A:$A,$B$4,Raw!$G:$G,Month!BG$5,Raw!#REF!,Month!$A68),IF($C68="Provider",SUMIFS(Raw!$H:$H,Raw!$A:$A,$B$4,Raw!$G:$G,Month!BG$5,Raw!$C:$C,Month!$A68),SUMIFS(Raw!$H:$H,Raw!$A:$A,$B$4,Raw!$G:$G,Month!BG$5,Raw!$E:$E,Month!$A68))))</f>
        <v>5623</v>
      </c>
      <c r="BH68" s="58">
        <f>IF($B68="","",IF($C68="Region",SUMIFS(Raw!$H:$H,Raw!$A:$A,$B$4,Raw!$G:$G,Month!BH$5,Raw!#REF!,Month!$A68),IF($C68="Provider",SUMIFS(Raw!$H:$H,Raw!$A:$A,$B$4,Raw!$G:$G,Month!BH$5,Raw!$C:$C,Month!$A68),SUMIFS(Raw!$H:$H,Raw!$A:$A,$B$4,Raw!$G:$G,Month!BH$5,Raw!$E:$E,Month!$A68))))</f>
        <v>5344</v>
      </c>
      <c r="BI68" s="58">
        <f>IF($B68="","",IF($C68="Region",SUMIFS(Raw!$H:$H,Raw!$A:$A,$B$4,Raw!$G:$G,Month!BI$5,Raw!#REF!,Month!$A68),IF($C68="Provider",SUMIFS(Raw!$H:$H,Raw!$A:$A,$B$4,Raw!$G:$G,Month!BI$5,Raw!$C:$C,Month!$A68),SUMIFS(Raw!$H:$H,Raw!$A:$A,$B$4,Raw!$G:$G,Month!BI$5,Raw!$E:$E,Month!$A68))))</f>
        <v>2797</v>
      </c>
      <c r="BJ68" s="58">
        <f>IF($B68="","",IF($C68="Region",SUMIFS(Raw!$H:$H,Raw!$A:$A,$B$4,Raw!$G:$G,Month!BJ$5,Raw!#REF!,Month!$A68),IF($C68="Provider",SUMIFS(Raw!$H:$H,Raw!$A:$A,$B$4,Raw!$G:$G,Month!BJ$5,Raw!$C:$C,Month!$A68),SUMIFS(Raw!$H:$H,Raw!$A:$A,$B$4,Raw!$G:$G,Month!BJ$5,Raw!$E:$E,Month!$A68))))</f>
        <v>2944</v>
      </c>
      <c r="BK68" s="58">
        <f>IF($B68="","",IF($C68="Region",SUMIFS(Raw!$H:$H,Raw!$A:$A,$B$4,Raw!$G:$G,Month!BK$5,Raw!#REF!,Month!$A68),IF($C68="Provider",SUMIFS(Raw!$H:$H,Raw!$A:$A,$B$4,Raw!$G:$G,Month!BK$5,Raw!$C:$C,Month!$A68),SUMIFS(Raw!$H:$H,Raw!$A:$A,$B$4,Raw!$G:$G,Month!BK$5,Raw!$E:$E,Month!$A68))))</f>
        <v>2691</v>
      </c>
      <c r="BL68" s="58">
        <f>IF($B68="","",IF($C68="Region",SUMIFS(Raw!$H:$H,Raw!$A:$A,$B$4,Raw!$G:$G,Month!BL$5,Raw!#REF!,Month!$A68),IF($C68="Provider",SUMIFS(Raw!$H:$H,Raw!$A:$A,$B$4,Raw!$G:$G,Month!BL$5,Raw!$C:$C,Month!$A68),SUMIFS(Raw!$H:$H,Raw!$A:$A,$B$4,Raw!$G:$G,Month!BL$5,Raw!$E:$E,Month!$A68))))</f>
        <v>1758</v>
      </c>
      <c r="BM68" s="58">
        <f>IF($B68="","",IF($C68="Region",SUMIFS(Raw!$H:$H,Raw!$A:$A,$B$4,Raw!$G:$G,Month!BM$5,Raw!#REF!,Month!$A68),IF($C68="Provider",SUMIFS(Raw!$H:$H,Raw!$A:$A,$B$4,Raw!$G:$G,Month!BM$5,Raw!$C:$C,Month!$A68),SUMIFS(Raw!$H:$H,Raw!$A:$A,$B$4,Raw!$G:$G,Month!BM$5,Raw!$E:$E,Month!$A68))))</f>
        <v>731</v>
      </c>
      <c r="BN68" s="58">
        <f>IF($B68="","",IF($C68="Region",SUMIFS(Raw!$H:$H,Raw!$A:$A,$B$4,Raw!$G:$G,Month!BN$5,Raw!#REF!,Month!$A68),IF($C68="Provider",SUMIFS(Raw!$H:$H,Raw!$A:$A,$B$4,Raw!$G:$G,Month!BN$5,Raw!$C:$C,Month!$A68),SUMIFS(Raw!$H:$H,Raw!$A:$A,$B$4,Raw!$G:$G,Month!BN$5,Raw!$E:$E,Month!$A68))))</f>
        <v>135</v>
      </c>
      <c r="BO68" s="58">
        <f>IF($B68="","",IF($C68="Region",SUMIFS(Raw!$H:$H,Raw!$A:$A,$B$4,Raw!$G:$G,Month!BO$5,Raw!#REF!,Month!$A68),IF($C68="Provider",SUMIFS(Raw!$H:$H,Raw!$A:$A,$B$4,Raw!$G:$G,Month!BO$5,Raw!$C:$C,Month!$A68),SUMIFS(Raw!$H:$H,Raw!$A:$A,$B$4,Raw!$G:$G,Month!BO$5,Raw!$E:$E,Month!$A68))))</f>
        <v>1694</v>
      </c>
      <c r="BP68" s="58">
        <f>IF($B68="","",IF($C68="Region",SUMIFS(Raw!$H:$H,Raw!$A:$A,$B$4,Raw!$G:$G,Month!BP$5,Raw!#REF!,Month!$A68),IF($C68="Provider",SUMIFS(Raw!$H:$H,Raw!$A:$A,$B$4,Raw!$G:$G,Month!BP$5,Raw!$C:$C,Month!$A68),SUMIFS(Raw!$H:$H,Raw!$A:$A,$B$4,Raw!$G:$G,Month!BP$5,Raw!$E:$E,Month!$A68))))</f>
        <v>76136</v>
      </c>
      <c r="BQ68" s="58">
        <f>IF($B68="","",IF($C68="Region",SUMIFS(Raw!$H:$H,Raw!$A:$A,$B$4,Raw!$G:$G,Month!BQ$5,Raw!#REF!,Month!$A68),IF($C68="Provider",SUMIFS(Raw!$H:$H,Raw!$A:$A,$B$4,Raw!$G:$G,Month!BQ$5,Raw!$C:$C,Month!$A68),SUMIFS(Raw!$H:$H,Raw!$A:$A,$B$4,Raw!$G:$G,Month!BQ$5,Raw!$E:$E,Month!$A68))))</f>
        <v>5214</v>
      </c>
      <c r="BR68" s="58">
        <f>IF($B68="","",IF($C68="Region",SUMIFS(Raw!$H:$H,Raw!$A:$A,$B$4,Raw!$G:$G,Month!BR$5,Raw!#REF!,Month!$A68),IF($C68="Provider",SUMIFS(Raw!$H:$H,Raw!$A:$A,$B$4,Raw!$G:$G,Month!BR$5,Raw!$C:$C,Month!$A68),SUMIFS(Raw!$H:$H,Raw!$A:$A,$B$4,Raw!$G:$G,Month!BR$5,Raw!$E:$E,Month!$A68))))</f>
        <v>4652</v>
      </c>
      <c r="BS68" s="58">
        <f>IF($B68="","",IF($C68="Region",SUMIFS(Raw!$H:$H,Raw!$A:$A,$B$4,Raw!$G:$G,Month!BS$5,Raw!#REF!,Month!$A68),IF($C68="Provider",SUMIFS(Raw!$H:$H,Raw!$A:$A,$B$4,Raw!$G:$G,Month!BS$5,Raw!$C:$C,Month!$A68),SUMIFS(Raw!$H:$H,Raw!$A:$A,$B$4,Raw!$G:$G,Month!BS$5,Raw!$E:$E,Month!$A68))))</f>
        <v>154</v>
      </c>
      <c r="BT68" s="58">
        <f>IF($B68="","",IF($C68="Region",SUMIFS(Raw!$H:$H,Raw!$A:$A,$B$4,Raw!$G:$G,Month!BT$5,Raw!#REF!,Month!$A68),IF($C68="Provider",SUMIFS(Raw!$H:$H,Raw!$A:$A,$B$4,Raw!$G:$G,Month!BT$5,Raw!$C:$C,Month!$A68),SUMIFS(Raw!$H:$H,Raw!$A:$A,$B$4,Raw!$G:$G,Month!BT$5,Raw!$E:$E,Month!$A68))))</f>
        <v>1494</v>
      </c>
      <c r="BU68" s="58">
        <f>IF($B68="","",IF($C68="Region",SUMIFS(Raw!$H:$H,Raw!$A:$A,$B$4,Raw!$G:$G,Month!BU$5,Raw!#REF!,Month!$A68),IF($C68="Provider",SUMIFS(Raw!$H:$H,Raw!$A:$A,$B$4,Raw!$G:$G,Month!BU$5,Raw!$C:$C,Month!$A68),SUMIFS(Raw!$H:$H,Raw!$A:$A,$B$4,Raw!$G:$G,Month!BU$5,Raw!$E:$E,Month!$A68))))</f>
        <v>242799</v>
      </c>
      <c r="BV68" s="58">
        <f>IF($B68="","",IF($C68="Region",SUMIFS(Raw!$H:$H,Raw!$A:$A,$B$4,Raw!$G:$G,Month!BV$5,Raw!#REF!,Month!$A68),IF($C68="Provider",SUMIFS(Raw!$H:$H,Raw!$A:$A,$B$4,Raw!$G:$G,Month!BV$5,Raw!$C:$C,Month!$A68),SUMIFS(Raw!$H:$H,Raw!$A:$A,$B$4,Raw!$G:$G,Month!BV$5,Raw!$E:$E,Month!$A68))))</f>
        <v>729</v>
      </c>
      <c r="BW68" s="58">
        <f>IF($B68="","",IF($C68="Region",SUMIFS(Raw!$H:$H,Raw!$A:$A,$B$4,Raw!$G:$G,Month!BW$5,Raw!#REF!,Month!$A68),IF($C68="Provider",SUMIFS(Raw!$H:$H,Raw!$A:$A,$B$4,Raw!$G:$G,Month!BW$5,Raw!$C:$C,Month!$A68),SUMIFS(Raw!$H:$H,Raw!$A:$A,$B$4,Raw!$G:$G,Month!BW$5,Raw!$E:$E,Month!$A68))))</f>
        <v>12155</v>
      </c>
      <c r="BX68" s="58">
        <f>IF($B68="","",IF($C68="Region",SUMIFS(Raw!$H:$H,Raw!$A:$A,$B$4,Raw!$G:$G,Month!BX$5,Raw!#REF!,Month!$A68),IF($C68="Provider",SUMIFS(Raw!$H:$H,Raw!$A:$A,$B$4,Raw!$G:$G,Month!BX$5,Raw!$C:$C,Month!$A68),SUMIFS(Raw!$H:$H,Raw!$A:$A,$B$4,Raw!$G:$G,Month!BX$5,Raw!$E:$E,Month!$A68))))</f>
        <v>20</v>
      </c>
      <c r="BY68" s="58">
        <f>IF($B68="","",IF($C68="Region",SUMIFS(Raw!$H:$H,Raw!$A:$A,$B$4,Raw!$G:$G,Month!BY$5,Raw!#REF!,Month!$A68),IF($C68="Provider",SUMIFS(Raw!$H:$H,Raw!$A:$A,$B$4,Raw!$G:$G,Month!BY$5,Raw!$C:$C,Month!$A68),SUMIFS(Raw!$H:$H,Raw!$A:$A,$B$4,Raw!$G:$G,Month!BY$5,Raw!$E:$E,Month!$A68))))</f>
        <v>7081</v>
      </c>
      <c r="BZ68" s="58">
        <f>IF($B68="","",IF($C68="Region",SUMIFS(Raw!$H:$H,Raw!$A:$A,$B$4,Raw!$G:$G,Month!BZ$5,Raw!#REF!,Month!$A68),IF($C68="Provider",SUMIFS(Raw!$H:$H,Raw!$A:$A,$B$4,Raw!$G:$G,Month!BZ$5,Raw!$C:$C,Month!$A68),SUMIFS(Raw!$H:$H,Raw!$A:$A,$B$4,Raw!$G:$G,Month!BZ$5,Raw!$E:$E,Month!$A68))))</f>
        <v>5948</v>
      </c>
      <c r="CA68" s="58">
        <f>IF($B68="","",IF($C68="Region",SUMIFS(Raw!$H:$H,Raw!$A:$A,$B$4,Raw!$G:$G,Month!CA$5,Raw!#REF!,Month!$A68),IF($C68="Provider",SUMIFS(Raw!$H:$H,Raw!$A:$A,$B$4,Raw!$G:$G,Month!CA$5,Raw!$C:$C,Month!$A68),SUMIFS(Raw!$H:$H,Raw!$A:$A,$B$4,Raw!$G:$G,Month!CA$5,Raw!$E:$E,Month!$A68))))</f>
        <v>3385</v>
      </c>
      <c r="CB68" s="58">
        <f>IF($B68="","",IF($C68="Region",SUMIFS(Raw!$H:$H,Raw!$A:$A,$B$4,Raw!$G:$G,Month!CB$5,Raw!#REF!,Month!$A68),IF($C68="Provider",SUMIFS(Raw!$H:$H,Raw!$A:$A,$B$4,Raw!$G:$G,Month!CB$5,Raw!$C:$C,Month!$A68),SUMIFS(Raw!$H:$H,Raw!$A:$A,$B$4,Raw!$G:$G,Month!CB$5,Raw!$E:$E,Month!$A68))))</f>
        <v>2029</v>
      </c>
      <c r="CC68" s="58">
        <f>IF($B68="","",IF($C68="Region",SUMIFS(Raw!$H:$H,Raw!$A:$A,$B$4,Raw!$G:$G,Month!CC$5,Raw!#REF!,Month!$A68),IF($C68="Provider",SUMIFS(Raw!$H:$H,Raw!$A:$A,$B$4,Raw!$G:$G,Month!CC$5,Raw!$C:$C,Month!$A68),SUMIFS(Raw!$H:$H,Raw!$A:$A,$B$4,Raw!$G:$G,Month!CC$5,Raw!$E:$E,Month!$A68))))</f>
        <v>1018</v>
      </c>
      <c r="CD68" s="58">
        <f>IF($B68="","",IF($C68="Region",SUMIFS(Raw!$H:$H,Raw!$A:$A,$B$4,Raw!$G:$G,Month!CD$5,Raw!#REF!,Month!$A68),IF($C68="Provider",SUMIFS(Raw!$H:$H,Raw!$A:$A,$B$4,Raw!$G:$G,Month!CD$5,Raw!$C:$C,Month!$A68),SUMIFS(Raw!$H:$H,Raw!$A:$A,$B$4,Raw!$G:$G,Month!CD$5,Raw!$E:$E,Month!$A68))))</f>
        <v>1</v>
      </c>
      <c r="CE68" s="58">
        <f>IF($B68="","",IF($C68="Region",SUMIFS(Raw!$H:$H,Raw!$A:$A,$B$4,Raw!$G:$G,Month!CE$5,Raw!#REF!,Month!$A68),IF($C68="Provider",SUMIFS(Raw!$H:$H,Raw!$A:$A,$B$4,Raw!$G:$G,Month!CE$5,Raw!$C:$C,Month!$A68),SUMIFS(Raw!$H:$H,Raw!$A:$A,$B$4,Raw!$G:$G,Month!CE$5,Raw!$E:$E,Month!$A68))))</f>
        <v>1376</v>
      </c>
      <c r="CF68" s="58">
        <f>IF($B68="","",IF($C68="Region",SUMIFS(Raw!$H:$H,Raw!$A:$A,$B$4,Raw!$G:$G,Month!CF$5,Raw!#REF!,Month!$A68),IF($C68="Provider",SUMIFS(Raw!$H:$H,Raw!$A:$A,$B$4,Raw!$G:$G,Month!CF$5,Raw!$C:$C,Month!$A68),SUMIFS(Raw!$H:$H,Raw!$A:$A,$B$4,Raw!$G:$G,Month!CF$5,Raw!$E:$E,Month!$A68))))</f>
        <v>830</v>
      </c>
      <c r="CG68" s="58">
        <f>IF($B68="","",IF($C68="Region",SUMIFS(Raw!$H:$H,Raw!$A:$A,$B$4,Raw!$G:$G,Month!CG$5,Raw!#REF!,Month!$A68),IF($C68="Provider",SUMIFS(Raw!$H:$H,Raw!$A:$A,$B$4,Raw!$G:$G,Month!CG$5,Raw!$C:$C,Month!$A68),SUMIFS(Raw!$H:$H,Raw!$A:$A,$B$4,Raw!$G:$G,Month!CG$5,Raw!$E:$E,Month!$A68))))</f>
        <v>2266</v>
      </c>
      <c r="CH68" s="58">
        <f>IF($B68="","",IF($C68="Region",SUMIFS(Raw!$H:$H,Raw!$A:$A,$B$4,Raw!$G:$G,Month!CH$5,Raw!#REF!,Month!$A68),IF($C68="Provider",SUMIFS(Raw!$H:$H,Raw!$A:$A,$B$4,Raw!$G:$G,Month!CH$5,Raw!$C:$C,Month!$A68),SUMIFS(Raw!$H:$H,Raw!$A:$A,$B$4,Raw!$G:$G,Month!CH$5,Raw!$E:$E,Month!$A68))))</f>
        <v>787</v>
      </c>
      <c r="CI68" s="58">
        <f>IF($B68="","",IF($C68="Region",SUMIFS(Raw!$H:$H,Raw!$A:$A,$B$4,Raw!$G:$G,Month!CI$5,Raw!#REF!,Month!$A68),IF($C68="Provider",SUMIFS(Raw!$H:$H,Raw!$A:$A,$B$4,Raw!$G:$G,Month!CI$5,Raw!$C:$C,Month!$A68),SUMIFS(Raw!$H:$H,Raw!$A:$A,$B$4,Raw!$G:$G,Month!CI$5,Raw!$E:$E,Month!$A68))))</f>
        <v>0</v>
      </c>
      <c r="CJ68" s="58">
        <f>IF($B68="","",IF($C68="Region",SUMIFS(Raw!$H:$H,Raw!$A:$A,$B$4,Raw!$G:$G,Month!CJ$5,Raw!#REF!,Month!$A68),IF($C68="Provider",SUMIFS(Raw!$H:$H,Raw!$A:$A,$B$4,Raw!$G:$G,Month!CJ$5,Raw!$C:$C,Month!$A68),SUMIFS(Raw!$H:$H,Raw!$A:$A,$B$4,Raw!$G:$G,Month!CJ$5,Raw!$E:$E,Month!$A68))))</f>
        <v>0</v>
      </c>
      <c r="CK68" s="58">
        <f>IF($B68="","",IF($C68="Region",SUMIFS(Raw!$H:$H,Raw!$A:$A,$B$4,Raw!$G:$G,Month!CK$5,Raw!#REF!,Month!$A68),IF($C68="Provider",SUMIFS(Raw!$H:$H,Raw!$A:$A,$B$4,Raw!$G:$G,Month!CK$5,Raw!$C:$C,Month!$A68),SUMIFS(Raw!$H:$H,Raw!$A:$A,$B$4,Raw!$G:$G,Month!CK$5,Raw!$E:$E,Month!$A68))))</f>
        <v>467</v>
      </c>
      <c r="CL68" s="58">
        <f>IF($B68="","",IF($C68="Region",SUMIFS(Raw!$H:$H,Raw!$A:$A,$B$4,Raw!$G:$G,Month!CL$5,Raw!#REF!,Month!$A68),IF($C68="Provider",SUMIFS(Raw!$H:$H,Raw!$A:$A,$B$4,Raw!$G:$G,Month!CL$5,Raw!$C:$C,Month!$A68),SUMIFS(Raw!$H:$H,Raw!$A:$A,$B$4,Raw!$G:$G,Month!CL$5,Raw!$E:$E,Month!$A68))))</f>
        <v>467</v>
      </c>
      <c r="CM68" s="58">
        <f>IF($B68="","",IF($C68="Region",SUMIFS(Raw!$H:$H,Raw!$A:$A,$B$4,Raw!$G:$G,Month!CM$5,Raw!#REF!,Month!$A68),IF($C68="Provider",SUMIFS(Raw!$H:$H,Raw!$A:$A,$B$4,Raw!$G:$G,Month!CM$5,Raw!$C:$C,Month!$A68),SUMIFS(Raw!$H:$H,Raw!$A:$A,$B$4,Raw!$G:$G,Month!CM$5,Raw!$E:$E,Month!$A68))))</f>
        <v>1834</v>
      </c>
      <c r="CN68" s="58">
        <f>IF($B68="","",IF($C68="Region",SUMIFS(Raw!$H:$H,Raw!$A:$A,$B$4,Raw!$G:$G,Month!CN$5,Raw!#REF!,Month!$A68),IF($C68="Provider",SUMIFS(Raw!$H:$H,Raw!$A:$A,$B$4,Raw!$G:$G,Month!CN$5,Raw!$C:$C,Month!$A68),SUMIFS(Raw!$H:$H,Raw!$A:$A,$B$4,Raw!$G:$G,Month!CN$5,Raw!$E:$E,Month!$A68))))</f>
        <v>149</v>
      </c>
      <c r="CO68" s="58">
        <f>IF($B68="","",IF($C68="Region",SUMIFS(Raw!$H:$H,Raw!$A:$A,$B$4,Raw!$G:$G,Month!CO$5,Raw!#REF!,Month!$A68),IF($C68="Provider",SUMIFS(Raw!$H:$H,Raw!$A:$A,$B$4,Raw!$G:$G,Month!CO$5,Raw!$C:$C,Month!$A68),SUMIFS(Raw!$H:$H,Raw!$A:$A,$B$4,Raw!$G:$G,Month!CO$5,Raw!$E:$E,Month!$A68))))</f>
        <v>422</v>
      </c>
      <c r="CP68" s="58">
        <f>IF($B68="","",IF($C68="Region",SUMIFS(Raw!$H:$H,Raw!$A:$A,$B$4,Raw!$G:$G,Month!CP$5,Raw!#REF!,Month!$A68),IF($C68="Provider",SUMIFS(Raw!$H:$H,Raw!$A:$A,$B$4,Raw!$G:$G,Month!CP$5,Raw!$C:$C,Month!$A68),SUMIFS(Raw!$H:$H,Raw!$A:$A,$B$4,Raw!$G:$G,Month!CP$5,Raw!$E:$E,Month!$A68))))</f>
        <v>414</v>
      </c>
      <c r="CQ68" s="58">
        <f>IF($B68="","",IF($C68="Region",SUMIFS(Raw!$H:$H,Raw!$A:$A,$B$4,Raw!$G:$G,Month!CQ$5,Raw!#REF!,Month!$A68),IF($C68="Provider",SUMIFS(Raw!$H:$H,Raw!$A:$A,$B$4,Raw!$G:$G,Month!CQ$5,Raw!$C:$C,Month!$A68),SUMIFS(Raw!$H:$H,Raw!$A:$A,$B$4,Raw!$G:$G,Month!CQ$5,Raw!$E:$E,Month!$A68))))</f>
        <v>70</v>
      </c>
      <c r="CR68" s="58">
        <f>IF($B68="","",IF($C68="Region",SUMIFS(Raw!$H:$H,Raw!$A:$A,$B$4,Raw!$G:$G,Month!CR$5,Raw!#REF!,Month!$A68),IF($C68="Provider",SUMIFS(Raw!$H:$H,Raw!$A:$A,$B$4,Raw!$G:$G,Month!CR$5,Raw!$C:$C,Month!$A68),SUMIFS(Raw!$H:$H,Raw!$A:$A,$B$4,Raw!$G:$G,Month!CR$5,Raw!$E:$E,Month!$A68))))</f>
        <v>56</v>
      </c>
      <c r="CS68" s="58">
        <f>IF($B68="","",IF($C68="Region",SUMIFS(Raw!$H:$H,Raw!$A:$A,$B$4,Raw!$G:$G,Month!CS$5,Raw!#REF!,Month!$A68),IF($C68="Provider",SUMIFS(Raw!$H:$H,Raw!$A:$A,$B$4,Raw!$G:$G,Month!CS$5,Raw!$C:$C,Month!$A68),SUMIFS(Raw!$H:$H,Raw!$A:$A,$B$4,Raw!$G:$G,Month!CS$5,Raw!$E:$E,Month!$A68))))</f>
        <v>1605</v>
      </c>
      <c r="CT68" s="58">
        <f>IF($B68="","",IF($C68="Region",SUMIFS(Raw!$H:$H,Raw!$A:$A,$B$4,Raw!$G:$G,Month!CT$5,Raw!#REF!,Month!$A68),IF($C68="Provider",SUMIFS(Raw!$H:$H,Raw!$A:$A,$B$4,Raw!$G:$G,Month!CT$5,Raw!$C:$C,Month!$A68),SUMIFS(Raw!$H:$H,Raw!$A:$A,$B$4,Raw!$G:$G,Month!CT$5,Raw!$E:$E,Month!$A68))))</f>
        <v>1052</v>
      </c>
      <c r="CU68" s="58">
        <f>IF($B68="","",IF($C68="Region",SUMIFS(Raw!$H:$H,Raw!$A:$A,$B$4,Raw!$G:$G,Month!CU$5,Raw!#REF!,Month!$A68),IF($C68="Provider",SUMIFS(Raw!$H:$H,Raw!$A:$A,$B$4,Raw!$G:$G,Month!CU$5,Raw!$C:$C,Month!$A68),SUMIFS(Raw!$H:$H,Raw!$A:$A,$B$4,Raw!$G:$G,Month!CU$5,Raw!$E:$E,Month!$A68))))</f>
        <v>1842</v>
      </c>
      <c r="CV68" s="58">
        <f>IF($B68="","",IF($C68="Region",SUMIFS(Raw!$H:$H,Raw!$A:$A,$B$4,Raw!$G:$G,Month!CV$5,Raw!#REF!,Month!$A68),IF($C68="Provider",SUMIFS(Raw!$H:$H,Raw!$A:$A,$B$4,Raw!$G:$G,Month!CV$5,Raw!$C:$C,Month!$A68),SUMIFS(Raw!$H:$H,Raw!$A:$A,$B$4,Raw!$G:$G,Month!CV$5,Raw!$E:$E,Month!$A68))))</f>
        <v>1413</v>
      </c>
      <c r="CW68" s="58">
        <f>IF($B68="","",IF($C68="Region",SUMIFS(Raw!$H:$H,Raw!$A:$A,$B$4,Raw!$G:$G,Month!CW$5,Raw!#REF!,Month!$A68),IF($C68="Provider",SUMIFS(Raw!$H:$H,Raw!$A:$A,$B$4,Raw!$G:$G,Month!CW$5,Raw!$C:$C,Month!$A68),SUMIFS(Raw!$H:$H,Raw!$A:$A,$B$4,Raw!$G:$G,Month!CW$5,Raw!$E:$E,Month!$A68))))</f>
        <v>303</v>
      </c>
      <c r="CX68" s="58">
        <f>IF($B68="","",IF($C68="Region",SUMIFS(Raw!$H:$H,Raw!$A:$A,$B$4,Raw!$G:$G,Month!CX$5,Raw!#REF!,Month!$A68),IF($C68="Provider",SUMIFS(Raw!$H:$H,Raw!$A:$A,$B$4,Raw!$G:$G,Month!CX$5,Raw!$C:$C,Month!$A68),SUMIFS(Raw!$H:$H,Raw!$A:$A,$B$4,Raw!$G:$G,Month!CX$5,Raw!$E:$E,Month!$A68))))</f>
        <v>265</v>
      </c>
      <c r="CY68" s="58">
        <f>IF($B68="","",IF($C68="Region",SUMIFS(Raw!$H:$H,Raw!$A:$A,$B$4,Raw!$G:$G,Month!CY$5,Raw!#REF!,Month!$A68),IF($C68="Provider",SUMIFS(Raw!$H:$H,Raw!$A:$A,$B$4,Raw!$G:$G,Month!CY$5,Raw!$C:$C,Month!$A68),SUMIFS(Raw!$H:$H,Raw!$A:$A,$B$4,Raw!$G:$G,Month!CY$5,Raw!$E:$E,Month!$A68))))</f>
        <v>26</v>
      </c>
      <c r="CZ68" s="58">
        <f>IF($B68="","",IF($C68="Region",SUMIFS(Raw!$H:$H,Raw!$A:$A,$B$4,Raw!$G:$G,Month!CZ$5,Raw!#REF!,Month!$A68),IF($C68="Provider",SUMIFS(Raw!$H:$H,Raw!$A:$A,$B$4,Raw!$G:$G,Month!CZ$5,Raw!$C:$C,Month!$A68),SUMIFS(Raw!$H:$H,Raw!$A:$A,$B$4,Raw!$G:$G,Month!CZ$5,Raw!$E:$E,Month!$A68))))</f>
        <v>12</v>
      </c>
      <c r="DA68" s="58">
        <f>IF($B68="","",IF($C68="Region",SUMIFS(Raw!$H:$H,Raw!$A:$A,$B$4,Raw!$G:$G,Month!DA$5,Raw!#REF!,Month!$A68),IF($C68="Provider",SUMIFS(Raw!$H:$H,Raw!$A:$A,$B$4,Raw!$G:$G,Month!DA$5,Raw!$C:$C,Month!$A68),SUMIFS(Raw!$H:$H,Raw!$A:$A,$B$4,Raw!$G:$G,Month!DA$5,Raw!$E:$E,Month!$A68))))</f>
        <v>10</v>
      </c>
      <c r="DB68" s="58">
        <f>IF($B68="","",IF($C68="Region",SUMIFS(Raw!$H:$H,Raw!$A:$A,$B$4,Raw!$G:$G,Month!DB$5,Raw!#REF!,Month!$A68),IF($C68="Provider",SUMIFS(Raw!$H:$H,Raw!$A:$A,$B$4,Raw!$G:$G,Month!DB$5,Raw!$C:$C,Month!$A68),SUMIFS(Raw!$H:$H,Raw!$A:$A,$B$4,Raw!$G:$G,Month!DB$5,Raw!$E:$E,Month!$A68))))</f>
        <v>0</v>
      </c>
      <c r="DC68" s="58">
        <f>IF($B68="","",IF($C68="Region",SUMIFS(Raw!$H:$H,Raw!$A:$A,$B$4,Raw!$G:$G,Month!DC$5,Raw!#REF!,Month!$A68),IF($C68="Provider",SUMIFS(Raw!$H:$H,Raw!$A:$A,$B$4,Raw!$G:$G,Month!DC$5,Raw!$C:$C,Month!$A68),SUMIFS(Raw!$H:$H,Raw!$A:$A,$B$4,Raw!$G:$G,Month!DC$5,Raw!$E:$E,Month!$A68))))</f>
        <v>20</v>
      </c>
      <c r="DD68" s="58">
        <f>IF($B68="","",IF($C68="Region",SUMIFS(Raw!$H:$H,Raw!$A:$A,$B$4,Raw!$G:$G,Month!DD$5,Raw!#REF!,Month!$A68),IF($C68="Provider",SUMIFS(Raw!$H:$H,Raw!$A:$A,$B$4,Raw!$G:$G,Month!DD$5,Raw!$C:$C,Month!$A68),SUMIFS(Raw!$H:$H,Raw!$A:$A,$B$4,Raw!$G:$G,Month!DD$5,Raw!$E:$E,Month!$A68))))</f>
        <v>12</v>
      </c>
      <c r="DE68" s="58">
        <f>IF($B68="","",IF($C68="Region",SUMIFS(Raw!$H:$H,Raw!$A:$A,$B$4,Raw!$G:$G,Month!DE$5,Raw!#REF!,Month!$A68),IF($C68="Provider",SUMIFS(Raw!$H:$H,Raw!$A:$A,$B$4,Raw!$G:$G,Month!DE$5,Raw!$C:$C,Month!$A68),SUMIFS(Raw!$H:$H,Raw!$A:$A,$B$4,Raw!$G:$G,Month!DE$5,Raw!$E:$E,Month!$A68))))</f>
        <v>8</v>
      </c>
      <c r="DF68" s="58">
        <f>IF($B68="","",IF($C68="Region",SUMIFS(Raw!$H:$H,Raw!$A:$A,$B$4,Raw!$G:$G,Month!DF$5,Raw!#REF!,Month!$A68),IF($C68="Provider",SUMIFS(Raw!$H:$H,Raw!$A:$A,$B$4,Raw!$G:$G,Month!DF$5,Raw!$C:$C,Month!$A68),SUMIFS(Raw!$H:$H,Raw!$A:$A,$B$4,Raw!$G:$G,Month!DF$5,Raw!$E:$E,Month!$A68))))</f>
        <v>0</v>
      </c>
      <c r="DG68" s="58">
        <f>IF($B68="","",IF($C68="Region",SUMIFS(Raw!$H:$H,Raw!$A:$A,$B$4,Raw!$G:$G,Month!DG$5,Raw!#REF!,Month!$A68),IF($C68="Provider",SUMIFS(Raw!$H:$H,Raw!$A:$A,$B$4,Raw!$G:$G,Month!DG$5,Raw!$C:$C,Month!$A68),SUMIFS(Raw!$H:$H,Raw!$A:$A,$B$4,Raw!$G:$G,Month!DG$5,Raw!$E:$E,Month!$A68))))</f>
        <v>0</v>
      </c>
      <c r="DH68" s="58">
        <f>IF($B68="","",IF($C68="Region",SUMIFS(Raw!$H:$H,Raw!$A:$A,$B$4,Raw!$G:$G,Month!DH$5,Raw!#REF!,Month!$A68),IF($C68="Provider",SUMIFS(Raw!$H:$H,Raw!$A:$A,$B$4,Raw!$G:$G,Month!DH$5,Raw!$C:$C,Month!$A68),SUMIFS(Raw!$H:$H,Raw!$A:$A,$B$4,Raw!$G:$G,Month!DH$5,Raw!$E:$E,Month!$A68))))</f>
        <v>0</v>
      </c>
      <c r="DI68" s="58">
        <f>IF($B68="","",IF($C68="Region",SUMIFS(Raw!$H:$H,Raw!$A:$A,$B$4,Raw!$G:$G,Month!DI$5,Raw!#REF!,Month!$A68),IF($C68="Provider",SUMIFS(Raw!$H:$H,Raw!$A:$A,$B$4,Raw!$G:$G,Month!DI$5,Raw!$C:$C,Month!$A68),SUMIFS(Raw!$H:$H,Raw!$A:$A,$B$4,Raw!$G:$G,Month!DI$5,Raw!$E:$E,Month!$A68))))</f>
        <v>35</v>
      </c>
      <c r="DJ68" s="58">
        <f>IF($B68="","",IF($C68="Region",SUMIFS(Raw!$H:$H,Raw!$A:$A,$B$4,Raw!$G:$G,Month!DJ$5,Raw!#REF!,Month!$A68),IF($C68="Provider",SUMIFS(Raw!$H:$H,Raw!$A:$A,$B$4,Raw!$G:$G,Month!DJ$5,Raw!$C:$C,Month!$A68),SUMIFS(Raw!$H:$H,Raw!$A:$A,$B$4,Raw!$G:$G,Month!DJ$5,Raw!$E:$E,Month!$A68))))</f>
        <v>30</v>
      </c>
      <c r="DK68" s="58">
        <f>IF($B68="","",IF($C68="Region",SUMIFS(Raw!$H:$H,Raw!$A:$A,$B$4,Raw!$G:$G,Month!DK$5,Raw!#REF!,Month!$A68),IF($C68="Provider",SUMIFS(Raw!$H:$H,Raw!$A:$A,$B$4,Raw!$G:$G,Month!DK$5,Raw!$C:$C,Month!$A68),SUMIFS(Raw!$H:$H,Raw!$A:$A,$B$4,Raw!$G:$G,Month!DK$5,Raw!$E:$E,Month!$A68))))</f>
        <v>3</v>
      </c>
      <c r="DL68" s="58">
        <f>IF($B68="","",IF($C68="Region",SUMIFS(Raw!$H:$H,Raw!$A:$A,$B$4,Raw!$G:$G,Month!DL$5,Raw!#REF!,Month!$A68),IF($C68="Provider",SUMIFS(Raw!$H:$H,Raw!$A:$A,$B$4,Raw!$G:$G,Month!DL$5,Raw!$C:$C,Month!$A68),SUMIFS(Raw!$H:$H,Raw!$A:$A,$B$4,Raw!$G:$G,Month!DL$5,Raw!$E:$E,Month!$A68))))</f>
        <v>2</v>
      </c>
      <c r="DM68" s="58">
        <f>IF($B68="","",IF($C68="Region",SUMIFS(Raw!$H:$H,Raw!$A:$A,$B$4,Raw!$G:$G,Month!DM$5,Raw!#REF!,Month!$A68),IF($C68="Provider",SUMIFS(Raw!$H:$H,Raw!$A:$A,$B$4,Raw!$G:$G,Month!DM$5,Raw!$C:$C,Month!$A68),SUMIFS(Raw!$H:$H,Raw!$A:$A,$B$4,Raw!$G:$G,Month!DM$5,Raw!$E:$E,Month!$A68))))</f>
        <v>13</v>
      </c>
      <c r="DN68" s="58">
        <f>IF($B68="","",IF($C68="Region",SUMIFS(Raw!$H:$H,Raw!$A:$A,$B$4,Raw!$G:$G,Month!DN$5,Raw!#REF!,Month!$A68),IF($C68="Provider",SUMIFS(Raw!$H:$H,Raw!$A:$A,$B$4,Raw!$G:$G,Month!DN$5,Raw!$C:$C,Month!$A68),SUMIFS(Raw!$H:$H,Raw!$A:$A,$B$4,Raw!$G:$G,Month!DN$5,Raw!$E:$E,Month!$A68))))</f>
        <v>13</v>
      </c>
    </row>
    <row r="69" spans="1:118" ht="14.5" x14ac:dyDescent="0.25">
      <c r="A69" s="5" t="str">
        <f>IF(Refs!A63="","",Refs!A63)</f>
        <v>111AI5</v>
      </c>
      <c r="B69" s="23" t="str">
        <f>IF(Refs!B63="","",Refs!B63)</f>
        <v>Bristol, North Somerset &amp; South Gloucestershire (BRISDOC)</v>
      </c>
      <c r="C69" s="13" t="str">
        <f>IF(Refs!D63="","",Refs!D63)</f>
        <v>Area</v>
      </c>
      <c r="D69" s="58">
        <f>IF($B69="","",IF($C69="Region",SUMIFS(Raw!$H:$H,Raw!$A:$A,$B$4,Raw!$G:$G,Month!D$5,Raw!#REF!,Month!$A69),IF($C69="Provider",SUMIFS(Raw!$H:$H,Raw!$A:$A,$B$4,Raw!$G:$G,Month!D$5,Raw!$C:$C,Month!$A69),SUMIFS(Raw!$H:$H,Raw!$A:$A,$B$4,Raw!$G:$G,Month!D$5,Raw!$E:$E,Month!$A69))))</f>
        <v>31356</v>
      </c>
      <c r="E69" s="58">
        <f>IF($B69="","",IF($C69="Region",SUMIFS(Raw!$H:$H,Raw!$A:$A,$B$4,Raw!$G:$G,Month!E$5,Raw!#REF!,Month!$A69),IF($C69="Provider",SUMIFS(Raw!$H:$H,Raw!$A:$A,$B$4,Raw!$G:$G,Month!E$5,Raw!$C:$C,Month!$A69),SUMIFS(Raw!$H:$H,Raw!$A:$A,$B$4,Raw!$G:$G,Month!E$5,Raw!$E:$E,Month!$A69))))</f>
        <v>23924</v>
      </c>
      <c r="F69" s="58">
        <f>IF($B69="","",IF($C69="Region",SUMIFS(Raw!$H:$H,Raw!$A:$A,$B$4,Raw!$G:$G,Month!F$5,Raw!#REF!,Month!$A69),IF($C69="Provider",SUMIFS(Raw!$H:$H,Raw!$A:$A,$B$4,Raw!$G:$G,Month!F$5,Raw!$C:$C,Month!$A69),SUMIFS(Raw!$H:$H,Raw!$A:$A,$B$4,Raw!$G:$G,Month!F$5,Raw!$E:$E,Month!$A69))))</f>
        <v>29834</v>
      </c>
      <c r="G69" s="58">
        <f>IF($B69="","",IF($C69="Region",SUMIFS(Raw!$H:$H,Raw!$A:$A,$B$4,Raw!$G:$G,Month!G$5,Raw!#REF!,Month!$A69),IF($C69="Provider",SUMIFS(Raw!$H:$H,Raw!$A:$A,$B$4,Raw!$G:$G,Month!G$5,Raw!$C:$C,Month!$A69),SUMIFS(Raw!$H:$H,Raw!$A:$A,$B$4,Raw!$G:$G,Month!G$5,Raw!$E:$E,Month!$A69))))</f>
        <v>0</v>
      </c>
      <c r="H69" s="58">
        <f>IF($B69="","",IF($C69="Region",SUMIFS(Raw!$H:$H,Raw!$A:$A,$B$4,Raw!$G:$G,Month!H$5,Raw!#REF!,Month!$A69),IF($C69="Provider",SUMIFS(Raw!$H:$H,Raw!$A:$A,$B$4,Raw!$G:$G,Month!H$5,Raw!$C:$C,Month!$A69),SUMIFS(Raw!$H:$H,Raw!$A:$A,$B$4,Raw!$G:$G,Month!H$5,Raw!$E:$E,Month!$A69))))</f>
        <v>2144</v>
      </c>
      <c r="I69" s="58">
        <f>IF($B69="","",IF($C69="Region",SUMIFS(Raw!$H:$H,Raw!$A:$A,$B$4,Raw!$G:$G,Month!I$5,Raw!#REF!,Month!$A69),IF($C69="Provider",SUMIFS(Raw!$H:$H,Raw!$A:$A,$B$4,Raw!$G:$G,Month!I$5,Raw!$C:$C,Month!$A69),SUMIFS(Raw!$H:$H,Raw!$A:$A,$B$4,Raw!$G:$G,Month!I$5,Raw!$E:$E,Month!$A69))))</f>
        <v>1</v>
      </c>
      <c r="J69" s="58">
        <f>IF($B69="","",IF($C69="Region",SUMIFS(Raw!$H:$H,Raw!$A:$A,$B$4,Raw!$G:$G,Month!J$5,Raw!#REF!,Month!$A69),IF($C69="Provider",SUMIFS(Raw!$H:$H,Raw!$A:$A,$B$4,Raw!$G:$G,Month!J$5,Raw!$C:$C,Month!$A69),SUMIFS(Raw!$H:$H,Raw!$A:$A,$B$4,Raw!$G:$G,Month!J$5,Raw!$E:$E,Month!$A69))))</f>
        <v>18825</v>
      </c>
      <c r="K69" s="58">
        <f>IF($B69="","",IF($C69="Region",SUMIFS(Raw!$H:$H,Raw!$A:$A,$B$4,Raw!$G:$G,Month!K$5,Raw!#REF!,Month!$A69),IF($C69="Provider",SUMIFS(Raw!$H:$H,Raw!$A:$A,$B$4,Raw!$G:$G,Month!K$5,Raw!$C:$C,Month!$A69),SUMIFS(Raw!$H:$H,Raw!$A:$A,$B$4,Raw!$G:$G,Month!K$5,Raw!$E:$E,Month!$A69))))</f>
        <v>1522</v>
      </c>
      <c r="L69" s="58">
        <f>IF($B69="","",IF($C69="Region",SUMIFS(Raw!$H:$H,Raw!$A:$A,$B$4,Raw!$G:$G,Month!L$5,Raw!#REF!,Month!$A69),IF($C69="Provider",SUMIFS(Raw!$H:$H,Raw!$A:$A,$B$4,Raw!$G:$G,Month!L$5,Raw!$C:$C,Month!$A69),SUMIFS(Raw!$H:$H,Raw!$A:$A,$B$4,Raw!$G:$G,Month!L$5,Raw!$E:$E,Month!$A69))))</f>
        <v>500</v>
      </c>
      <c r="M69" s="58">
        <f>IF($B69="","",IF($C69="Region",SUMIFS(Raw!$H:$H,Raw!$A:$A,$B$4,Raw!$G:$G,Month!M$5,Raw!#REF!,Month!$A69),IF($C69="Provider",SUMIFS(Raw!$H:$H,Raw!$A:$A,$B$4,Raw!$G:$G,Month!M$5,Raw!$C:$C,Month!$A69),SUMIFS(Raw!$H:$H,Raw!$A:$A,$B$4,Raw!$G:$G,Month!M$5,Raw!$E:$E,Month!$A69))))</f>
        <v>311</v>
      </c>
      <c r="N69" s="58">
        <f>IF($B69="","",IF($C69="Region",SUMIFS(Raw!$H:$H,Raw!$A:$A,$B$4,Raw!$G:$G,Month!N$5,Raw!#REF!,Month!$A69),IF($C69="Provider",SUMIFS(Raw!$H:$H,Raw!$A:$A,$B$4,Raw!$G:$G,Month!N$5,Raw!$C:$C,Month!$A69),SUMIFS(Raw!$H:$H,Raw!$A:$A,$B$4,Raw!$G:$G,Month!N$5,Raw!$E:$E,Month!$A69))))</f>
        <v>711</v>
      </c>
      <c r="O69" s="58">
        <f>IF($B69="","",IF($C69="Region",SUMIFS(Raw!$H:$H,Raw!$A:$A,$B$4,Raw!$G:$G,Month!O$5,Raw!#REF!,Month!$A69),IF($C69="Provider",SUMIFS(Raw!$H:$H,Raw!$A:$A,$B$4,Raw!$G:$G,Month!O$5,Raw!$C:$C,Month!$A69),SUMIFS(Raw!$H:$H,Raw!$A:$A,$B$4,Raw!$G:$G,Month!O$5,Raw!$E:$E,Month!$A69))))</f>
        <v>2134442</v>
      </c>
      <c r="P69" s="58">
        <f>IF($B69="","",IF($C69="Region",SUMIFS(Raw!$H:$H,Raw!$A:$A,$B$4,Raw!$G:$G,Month!P$5,Raw!#REF!,Month!$A69),IF($C69="Provider",SUMIFS(Raw!$H:$H,Raw!$A:$A,$B$4,Raw!$G:$G,Month!P$5,Raw!$C:$C,Month!$A69),SUMIFS(Raw!$H:$H,Raw!$A:$A,$B$4,Raw!$G:$G,Month!P$5,Raw!$E:$E,Month!$A69))))</f>
        <v>415</v>
      </c>
      <c r="Q69" s="58">
        <f>IF($B69="","",IF($C69="Region",SUMIFS(Raw!$H:$H,Raw!$A:$A,$B$4,Raw!$G:$G,Month!Q$5,Raw!#REF!,Month!$A69),IF($C69="Provider",SUMIFS(Raw!$H:$H,Raw!$A:$A,$B$4,Raw!$G:$G,Month!Q$5,Raw!$C:$C,Month!$A69),SUMIFS(Raw!$H:$H,Raw!$A:$A,$B$4,Raw!$G:$G,Month!Q$5,Raw!$E:$E,Month!$A69))))</f>
        <v>662</v>
      </c>
      <c r="R69" s="58">
        <f>IF($B69="","",IF($C69="Region",SUMIFS(Raw!$H:$H,Raw!$A:$A,$B$4,Raw!$G:$G,Month!R$5,Raw!#REF!,Month!$A69),IF($C69="Provider",SUMIFS(Raw!$H:$H,Raw!$A:$A,$B$4,Raw!$G:$G,Month!R$5,Raw!$C:$C,Month!$A69),SUMIFS(Raw!$H:$H,Raw!$A:$A,$B$4,Raw!$G:$G,Month!R$5,Raw!$E:$E,Month!$A69))))</f>
        <v>156417</v>
      </c>
      <c r="S69" s="58">
        <f>IF($B69="","",IF($C69="Region",SUMIFS(Raw!$H:$H,Raw!$A:$A,$B$4,Raw!$G:$G,Month!S$5,Raw!#REF!,Month!$A69),IF($C69="Provider",SUMIFS(Raw!$H:$H,Raw!$A:$A,$B$4,Raw!$G:$G,Month!S$5,Raw!$C:$C,Month!$A69),SUMIFS(Raw!$H:$H,Raw!$A:$A,$B$4,Raw!$G:$G,Month!S$5,Raw!$E:$E,Month!$A69))))</f>
        <v>8347</v>
      </c>
      <c r="T69" s="58">
        <f>IF($B69="","",IF($C69="Region",SUMIFS(Raw!$H:$H,Raw!$A:$A,$B$4,Raw!$G:$G,Month!T$5,Raw!#REF!,Month!$A69),IF($C69="Provider",SUMIFS(Raw!$H:$H,Raw!$A:$A,$B$4,Raw!$G:$G,Month!T$5,Raw!$C:$C,Month!$A69),SUMIFS(Raw!$H:$H,Raw!$A:$A,$B$4,Raw!$G:$G,Month!T$5,Raw!$E:$E,Month!$A69))))</f>
        <v>26524675</v>
      </c>
      <c r="U69" s="58">
        <f>IF($B69="","",IF($C69="Region",SUMIFS(Raw!$H:$H,Raw!$A:$A,$B$4,Raw!$G:$G,Month!U$5,Raw!#REF!,Month!$A69),IF($C69="Provider",SUMIFS(Raw!$H:$H,Raw!$A:$A,$B$4,Raw!$G:$G,Month!U$5,Raw!$C:$C,Month!$A69),SUMIFS(Raw!$H:$H,Raw!$A:$A,$B$4,Raw!$G:$G,Month!U$5,Raw!$E:$E,Month!$A69))))</f>
        <v>24514</v>
      </c>
      <c r="V69" s="58">
        <f>IF($B69="","",IF($C69="Region",SUMIFS(Raw!$H:$H,Raw!$A:$A,$B$4,Raw!$G:$G,Month!V$5,Raw!#REF!,Month!$A69),IF($C69="Provider",SUMIFS(Raw!$H:$H,Raw!$A:$A,$B$4,Raw!$G:$G,Month!V$5,Raw!$C:$C,Month!$A69),SUMIFS(Raw!$H:$H,Raw!$A:$A,$B$4,Raw!$G:$G,Month!V$5,Raw!$E:$E,Month!$A69))))</f>
        <v>250</v>
      </c>
      <c r="W69" s="58">
        <f>IF($B69="","",IF($C69="Region",SUMIFS(Raw!$H:$H,Raw!$A:$A,$B$4,Raw!$G:$G,Month!W$5,Raw!#REF!,Month!$A69),IF($C69="Provider",SUMIFS(Raw!$H:$H,Raw!$A:$A,$B$4,Raw!$G:$G,Month!W$5,Raw!$C:$C,Month!$A69),SUMIFS(Raw!$H:$H,Raw!$A:$A,$B$4,Raw!$G:$G,Month!W$5,Raw!$E:$E,Month!$A69))))</f>
        <v>15556</v>
      </c>
      <c r="X69" s="58">
        <f>IF($B69="","",IF($C69="Region",SUMIFS(Raw!$H:$H,Raw!$A:$A,$B$4,Raw!$G:$G,Month!X$5,Raw!#REF!,Month!$A69),IF($C69="Provider",SUMIFS(Raw!$H:$H,Raw!$A:$A,$B$4,Raw!$G:$G,Month!X$5,Raw!$C:$C,Month!$A69),SUMIFS(Raw!$H:$H,Raw!$A:$A,$B$4,Raw!$G:$G,Month!X$5,Raw!$E:$E,Month!$A69))))</f>
        <v>8708</v>
      </c>
      <c r="Y69" s="58">
        <f>IF($B69="","",IF($C69="Region",SUMIFS(Raw!$H:$H,Raw!$A:$A,$B$4,Raw!$G:$G,Month!Y$5,Raw!#REF!,Month!$A69),IF($C69="Provider",SUMIFS(Raw!$H:$H,Raw!$A:$A,$B$4,Raw!$G:$G,Month!Y$5,Raw!$C:$C,Month!$A69),SUMIFS(Raw!$H:$H,Raw!$A:$A,$B$4,Raw!$G:$G,Month!Y$5,Raw!$E:$E,Month!$A69))))</f>
        <v>0</v>
      </c>
      <c r="Z69" s="58">
        <f>IF($B69="","",IF($C69="Region",SUMIFS(Raw!$H:$H,Raw!$A:$A,$B$4,Raw!$G:$G,Month!Z$5,Raw!#REF!,Month!$A69),IF($C69="Provider",SUMIFS(Raw!$H:$H,Raw!$A:$A,$B$4,Raw!$G:$G,Month!Z$5,Raw!$C:$C,Month!$A69),SUMIFS(Raw!$H:$H,Raw!$A:$A,$B$4,Raw!$G:$G,Month!Z$5,Raw!$E:$E,Month!$A69))))</f>
        <v>0</v>
      </c>
      <c r="AA69" s="58">
        <f>IF($B69="","",IF($C69="Region",SUMIFS(Raw!$H:$H,Raw!$A:$A,$B$4,Raw!$G:$G,Month!AA$5,Raw!#REF!,Month!$A69),IF($C69="Provider",SUMIFS(Raw!$H:$H,Raw!$A:$A,$B$4,Raw!$G:$G,Month!AA$5,Raw!$C:$C,Month!$A69),SUMIFS(Raw!$H:$H,Raw!$A:$A,$B$4,Raw!$G:$G,Month!AA$5,Raw!$E:$E,Month!$A69))))</f>
        <v>14261</v>
      </c>
      <c r="AB69" s="58">
        <f>IF($B69="","",IF($C69="Region",SUMIFS(Raw!$H:$H,Raw!$A:$A,$B$4,Raw!$G:$G,Month!AB$5,Raw!#REF!,Month!$A69),IF($C69="Provider",SUMIFS(Raw!$H:$H,Raw!$A:$A,$B$4,Raw!$G:$G,Month!AB$5,Raw!$C:$C,Month!$A69),SUMIFS(Raw!$H:$H,Raw!$A:$A,$B$4,Raw!$G:$G,Month!AB$5,Raw!$E:$E,Month!$A69))))</f>
        <v>2981</v>
      </c>
      <c r="AC69" s="58">
        <f>IF($B69="","",IF($C69="Region",SUMIFS(Raw!$H:$H,Raw!$A:$A,$B$4,Raw!$G:$G,Month!AC$5,Raw!#REF!,Month!$A69),IF($C69="Provider",SUMIFS(Raw!$H:$H,Raw!$A:$A,$B$4,Raw!$G:$G,Month!AC$5,Raw!$C:$C,Month!$A69),SUMIFS(Raw!$H:$H,Raw!$A:$A,$B$4,Raw!$G:$G,Month!AC$5,Raw!$E:$E,Month!$A69))))</f>
        <v>1062</v>
      </c>
      <c r="AD69" s="58">
        <f>IF($B69="","",IF($C69="Region",SUMIFS(Raw!$H:$H,Raw!$A:$A,$B$4,Raw!$G:$G,Month!AD$5,Raw!#REF!,Month!$A69),IF($C69="Provider",SUMIFS(Raw!$H:$H,Raw!$A:$A,$B$4,Raw!$G:$G,Month!AD$5,Raw!$C:$C,Month!$A69),SUMIFS(Raw!$H:$H,Raw!$A:$A,$B$4,Raw!$G:$G,Month!AD$5,Raw!$E:$E,Month!$A69))))</f>
        <v>0</v>
      </c>
      <c r="AE69" s="58">
        <f>IF($B69="","",IF($C69="Region",SUMIFS(Raw!$H:$H,Raw!$A:$A,$B$4,Raw!$G:$G,Month!AE$5,Raw!#REF!,Month!$A69),IF($C69="Provider",SUMIFS(Raw!$H:$H,Raw!$A:$A,$B$4,Raw!$G:$G,Month!AE$5,Raw!$C:$C,Month!$A69),SUMIFS(Raw!$H:$H,Raw!$A:$A,$B$4,Raw!$G:$G,Month!AE$5,Raw!$E:$E,Month!$A69))))</f>
        <v>740</v>
      </c>
      <c r="AF69" s="58">
        <f>IF($B69="","",IF($C69="Region",SUMIFS(Raw!$H:$H,Raw!$A:$A,$B$4,Raw!$G:$G,Month!AF$5,Raw!#REF!,Month!$A69),IF($C69="Provider",SUMIFS(Raw!$H:$H,Raw!$A:$A,$B$4,Raw!$G:$G,Month!AF$5,Raw!$C:$C,Month!$A69),SUMIFS(Raw!$H:$H,Raw!$A:$A,$B$4,Raw!$G:$G,Month!AF$5,Raw!$E:$E,Month!$A69))))</f>
        <v>545</v>
      </c>
      <c r="AG69" s="58">
        <f>IF($B69="","",IF($C69="Region",SUMIFS(Raw!$H:$H,Raw!$A:$A,$B$4,Raw!$G:$G,Month!AG$5,Raw!#REF!,Month!$A69),IF($C69="Provider",SUMIFS(Raw!$H:$H,Raw!$A:$A,$B$4,Raw!$G:$G,Month!AG$5,Raw!$C:$C,Month!$A69),SUMIFS(Raw!$H:$H,Raw!$A:$A,$B$4,Raw!$G:$G,Month!AG$5,Raw!$E:$E,Month!$A69))))</f>
        <v>0</v>
      </c>
      <c r="AH69" s="58">
        <f>IF($B69="","",IF($C69="Region",SUMIFS(Raw!$H:$H,Raw!$A:$A,$B$4,Raw!$G:$G,Month!AH$5,Raw!#REF!,Month!$A69),IF($C69="Provider",SUMIFS(Raw!$H:$H,Raw!$A:$A,$B$4,Raw!$G:$G,Month!AH$5,Raw!$C:$C,Month!$A69),SUMIFS(Raw!$H:$H,Raw!$A:$A,$B$4,Raw!$G:$G,Month!AH$5,Raw!$E:$E,Month!$A69))))</f>
        <v>224</v>
      </c>
      <c r="AI69" s="58">
        <f>IF($B69="","",IF($C69="Region",SUMIFS(Raw!$H:$H,Raw!$A:$A,$B$4,Raw!$G:$G,Month!AI$5,Raw!#REF!,Month!$A69),IF($C69="Provider",SUMIFS(Raw!$H:$H,Raw!$A:$A,$B$4,Raw!$G:$G,Month!AI$5,Raw!$C:$C,Month!$A69),SUMIFS(Raw!$H:$H,Raw!$A:$A,$B$4,Raw!$G:$G,Month!AI$5,Raw!$E:$E,Month!$A69))))</f>
        <v>8709</v>
      </c>
      <c r="AJ69" s="58">
        <f>IF($B69="","",IF($C69="Region",SUMIFS(Raw!$H:$H,Raw!$A:$A,$B$4,Raw!$G:$G,Month!AJ$5,Raw!#REF!,Month!$A69),IF($C69="Provider",SUMIFS(Raw!$H:$H,Raw!$A:$A,$B$4,Raw!$G:$G,Month!AJ$5,Raw!$C:$C,Month!$A69),SUMIFS(Raw!$H:$H,Raw!$A:$A,$B$4,Raw!$G:$G,Month!AJ$5,Raw!$E:$E,Month!$A69))))</f>
        <v>180</v>
      </c>
      <c r="AK69" s="58">
        <f>IF($B69="","",IF($C69="Region",SUMIFS(Raw!$H:$H,Raw!$A:$A,$B$4,Raw!$G:$G,Month!AK$5,Raw!#REF!,Month!$A69),IF($C69="Provider",SUMIFS(Raw!$H:$H,Raw!$A:$A,$B$4,Raw!$G:$G,Month!AK$5,Raw!$C:$C,Month!$A69),SUMIFS(Raw!$H:$H,Raw!$A:$A,$B$4,Raw!$G:$G,Month!AK$5,Raw!$E:$E,Month!$A69))))</f>
        <v>0</v>
      </c>
      <c r="AL69" s="58">
        <f>IF($B69="","",IF($C69="Region",SUMIFS(Raw!$H:$H,Raw!$A:$A,$B$4,Raw!$G:$G,Month!AL$5,Raw!#REF!,Month!$A69),IF($C69="Provider",SUMIFS(Raw!$H:$H,Raw!$A:$A,$B$4,Raw!$G:$G,Month!AL$5,Raw!$C:$C,Month!$A69),SUMIFS(Raw!$H:$H,Raw!$A:$A,$B$4,Raw!$G:$G,Month!AL$5,Raw!$E:$E,Month!$A69))))</f>
        <v>0</v>
      </c>
      <c r="AM69" s="58">
        <f>IF($B69="","",IF($C69="Region",SUMIFS(Raw!$H:$H,Raw!$A:$A,$B$4,Raw!$G:$G,Month!AM$5,Raw!#REF!,Month!$A69),IF($C69="Provider",SUMIFS(Raw!$H:$H,Raw!$A:$A,$B$4,Raw!$G:$G,Month!AM$5,Raw!$C:$C,Month!$A69),SUMIFS(Raw!$H:$H,Raw!$A:$A,$B$4,Raw!$G:$G,Month!AM$5,Raw!$E:$E,Month!$A69))))</f>
        <v>7477</v>
      </c>
      <c r="AN69" s="58">
        <f>IF($B69="","",IF($C69="Region",SUMIFS(Raw!$H:$H,Raw!$A:$A,$B$4,Raw!$G:$G,Month!AN$5,Raw!#REF!,Month!$A69),IF($C69="Provider",SUMIFS(Raw!$H:$H,Raw!$A:$A,$B$4,Raw!$G:$G,Month!AN$5,Raw!$C:$C,Month!$A69),SUMIFS(Raw!$H:$H,Raw!$A:$A,$B$4,Raw!$G:$G,Month!AN$5,Raw!$E:$E,Month!$A69))))</f>
        <v>4186</v>
      </c>
      <c r="AO69" s="58">
        <f>IF($B69="","",IF($C69="Region",SUMIFS(Raw!$H:$H,Raw!$A:$A,$B$4,Raw!$G:$G,Month!AO$5,Raw!#REF!,Month!$A69),IF($C69="Provider",SUMIFS(Raw!$H:$H,Raw!$A:$A,$B$4,Raw!$G:$G,Month!AO$5,Raw!$C:$C,Month!$A69),SUMIFS(Raw!$H:$H,Raw!$A:$A,$B$4,Raw!$G:$G,Month!AO$5,Raw!$E:$E,Month!$A69))))</f>
        <v>75</v>
      </c>
      <c r="AP69" s="58">
        <f>IF($B69="","",IF($C69="Region",SUMIFS(Raw!$H:$H,Raw!$A:$A,$B$4,Raw!$G:$G,Month!AP$5,Raw!#REF!,Month!$A69),IF($C69="Provider",SUMIFS(Raw!$H:$H,Raw!$A:$A,$B$4,Raw!$G:$G,Month!AP$5,Raw!$C:$C,Month!$A69),SUMIFS(Raw!$H:$H,Raw!$A:$A,$B$4,Raw!$G:$G,Month!AP$5,Raw!$E:$E,Month!$A69))))</f>
        <v>54</v>
      </c>
      <c r="AQ69" s="58">
        <f>IF($B69="","",IF($C69="Region",SUMIFS(Raw!$H:$H,Raw!$A:$A,$B$4,Raw!$G:$G,Month!AQ$5,Raw!#REF!,Month!$A69),IF($C69="Provider",SUMIFS(Raw!$H:$H,Raw!$A:$A,$B$4,Raw!$G:$G,Month!AQ$5,Raw!$C:$C,Month!$A69),SUMIFS(Raw!$H:$H,Raw!$A:$A,$B$4,Raw!$G:$G,Month!AQ$5,Raw!$E:$E,Month!$A69))))</f>
        <v>795</v>
      </c>
      <c r="AR69" s="58">
        <f>IF($B69="","",IF($C69="Region",SUMIFS(Raw!$H:$H,Raw!$A:$A,$B$4,Raw!$G:$G,Month!AR$5,Raw!#REF!,Month!$A69),IF($C69="Provider",SUMIFS(Raw!$H:$H,Raw!$A:$A,$B$4,Raw!$G:$G,Month!AR$5,Raw!$C:$C,Month!$A69),SUMIFS(Raw!$H:$H,Raw!$A:$A,$B$4,Raw!$G:$G,Month!AR$5,Raw!$E:$E,Month!$A69))))</f>
        <v>514</v>
      </c>
      <c r="AS69" s="58">
        <f>IF($B69="","",IF($C69="Region",SUMIFS(Raw!$H:$H,Raw!$A:$A,$B$4,Raw!$G:$G,Month!AS$5,Raw!#REF!,Month!$A69),IF($C69="Provider",SUMIFS(Raw!$H:$H,Raw!$A:$A,$B$4,Raw!$G:$G,Month!AS$5,Raw!$C:$C,Month!$A69),SUMIFS(Raw!$H:$H,Raw!$A:$A,$B$4,Raw!$G:$G,Month!AS$5,Raw!$E:$E,Month!$A69))))</f>
        <v>480</v>
      </c>
      <c r="AT69" s="58">
        <f>IF($B69="","",IF($C69="Region",SUMIFS(Raw!$H:$H,Raw!$A:$A,$B$4,Raw!$G:$G,Month!AT$5,Raw!#REF!,Month!$A69),IF($C69="Provider",SUMIFS(Raw!$H:$H,Raw!$A:$A,$B$4,Raw!$G:$G,Month!AT$5,Raw!$C:$C,Month!$A69),SUMIFS(Raw!$H:$H,Raw!$A:$A,$B$4,Raw!$G:$G,Month!AT$5,Raw!$E:$E,Month!$A69))))</f>
        <v>26682</v>
      </c>
      <c r="AU69" s="58">
        <f>IF($B69="","",IF($C69="Region",SUMIFS(Raw!$H:$H,Raw!$A:$A,$B$4,Raw!$G:$G,Month!AU$5,Raw!#REF!,Month!$A69),IF($C69="Provider",SUMIFS(Raw!$H:$H,Raw!$A:$A,$B$4,Raw!$G:$G,Month!AU$5,Raw!$C:$C,Month!$A69),SUMIFS(Raw!$H:$H,Raw!$A:$A,$B$4,Raw!$G:$G,Month!AU$5,Raw!$E:$E,Month!$A69))))</f>
        <v>4334</v>
      </c>
      <c r="AV69" s="58">
        <f>IF($B69="","",IF($C69="Region",SUMIFS(Raw!$H:$H,Raw!$A:$A,$B$4,Raw!$G:$G,Month!AV$5,Raw!#REF!,Month!$A69),IF($C69="Provider",SUMIFS(Raw!$H:$H,Raw!$A:$A,$B$4,Raw!$G:$G,Month!AV$5,Raw!$C:$C,Month!$A69),SUMIFS(Raw!$H:$H,Raw!$A:$A,$B$4,Raw!$G:$G,Month!AV$5,Raw!$E:$E,Month!$A69))))</f>
        <v>3867</v>
      </c>
      <c r="AW69" s="58">
        <f>IF($B69="","",IF($C69="Region",SUMIFS(Raw!$H:$H,Raw!$A:$A,$B$4,Raw!$G:$G,Month!AW$5,Raw!#REF!,Month!$A69),IF($C69="Provider",SUMIFS(Raw!$H:$H,Raw!$A:$A,$B$4,Raw!$G:$G,Month!AW$5,Raw!$C:$C,Month!$A69),SUMIFS(Raw!$H:$H,Raw!$A:$A,$B$4,Raw!$G:$G,Month!AW$5,Raw!$E:$E,Month!$A69))))</f>
        <v>3338</v>
      </c>
      <c r="AX69" s="58">
        <f>IF($B69="","",IF($C69="Region",SUMIFS(Raw!$H:$H,Raw!$A:$A,$B$4,Raw!$G:$G,Month!AX$5,Raw!#REF!,Month!$A69),IF($C69="Provider",SUMIFS(Raw!$H:$H,Raw!$A:$A,$B$4,Raw!$G:$G,Month!AX$5,Raw!$C:$C,Month!$A69),SUMIFS(Raw!$H:$H,Raw!$A:$A,$B$4,Raw!$G:$G,Month!AX$5,Raw!$E:$E,Month!$A69))))</f>
        <v>28</v>
      </c>
      <c r="AY69" s="58">
        <f>IF($B69="","",IF($C69="Region",SUMIFS(Raw!$H:$H,Raw!$A:$A,$B$4,Raw!$G:$G,Month!AY$5,Raw!#REF!,Month!$A69),IF($C69="Provider",SUMIFS(Raw!$H:$H,Raw!$A:$A,$B$4,Raw!$G:$G,Month!AY$5,Raw!$C:$C,Month!$A69),SUMIFS(Raw!$H:$H,Raw!$A:$A,$B$4,Raw!$G:$G,Month!AY$5,Raw!$E:$E,Month!$A69))))</f>
        <v>5364</v>
      </c>
      <c r="AZ69" s="58">
        <f>IF($B69="","",IF($C69="Region",SUMIFS(Raw!$H:$H,Raw!$A:$A,$B$4,Raw!$G:$G,Month!AZ$5,Raw!#REF!,Month!$A69),IF($C69="Provider",SUMIFS(Raw!$H:$H,Raw!$A:$A,$B$4,Raw!$G:$G,Month!AZ$5,Raw!$C:$C,Month!$A69),SUMIFS(Raw!$H:$H,Raw!$A:$A,$B$4,Raw!$G:$G,Month!AZ$5,Raw!$E:$E,Month!$A69))))</f>
        <v>1369</v>
      </c>
      <c r="BA69" s="58">
        <f>IF($B69="","",IF($C69="Region",SUMIFS(Raw!$H:$H,Raw!$A:$A,$B$4,Raw!$G:$G,Month!BA$5,Raw!#REF!,Month!$A69),IF($C69="Provider",SUMIFS(Raw!$H:$H,Raw!$A:$A,$B$4,Raw!$G:$G,Month!BA$5,Raw!$C:$C,Month!$A69),SUMIFS(Raw!$H:$H,Raw!$A:$A,$B$4,Raw!$G:$G,Month!BA$5,Raw!$E:$E,Month!$A69))))</f>
        <v>963</v>
      </c>
      <c r="BB69" s="58">
        <f>IF($B69="","",IF($C69="Region",SUMIFS(Raw!$H:$H,Raw!$A:$A,$B$4,Raw!$G:$G,Month!BB$5,Raw!#REF!,Month!$A69),IF($C69="Provider",SUMIFS(Raw!$H:$H,Raw!$A:$A,$B$4,Raw!$G:$G,Month!BB$5,Raw!$C:$C,Month!$A69),SUMIFS(Raw!$H:$H,Raw!$A:$A,$B$4,Raw!$G:$G,Month!BB$5,Raw!$E:$E,Month!$A69))))</f>
        <v>66</v>
      </c>
      <c r="BC69" s="58">
        <f>IF($B69="","",IF($C69="Region",SUMIFS(Raw!$H:$H,Raw!$A:$A,$B$4,Raw!$G:$G,Month!BC$5,Raw!#REF!,Month!$A69),IF($C69="Provider",SUMIFS(Raw!$H:$H,Raw!$A:$A,$B$4,Raw!$G:$G,Month!BC$5,Raw!$C:$C,Month!$A69),SUMIFS(Raw!$H:$H,Raw!$A:$A,$B$4,Raw!$G:$G,Month!BC$5,Raw!$E:$E,Month!$A69))))</f>
        <v>784</v>
      </c>
      <c r="BD69" s="58">
        <f>IF($B69="","",IF($C69="Region",SUMIFS(Raw!$H:$H,Raw!$A:$A,$B$4,Raw!$G:$G,Month!BD$5,Raw!#REF!,Month!$A69),IF($C69="Provider",SUMIFS(Raw!$H:$H,Raw!$A:$A,$B$4,Raw!$G:$G,Month!BD$5,Raw!$C:$C,Month!$A69),SUMIFS(Raw!$H:$H,Raw!$A:$A,$B$4,Raw!$G:$G,Month!BD$5,Raw!$E:$E,Month!$A69))))</f>
        <v>106</v>
      </c>
      <c r="BE69" s="58">
        <f>IF($B69="","",IF($C69="Region",SUMIFS(Raw!$H:$H,Raw!$A:$A,$B$4,Raw!$G:$G,Month!BE$5,Raw!#REF!,Month!$A69),IF($C69="Provider",SUMIFS(Raw!$H:$H,Raw!$A:$A,$B$4,Raw!$G:$G,Month!BE$5,Raw!$C:$C,Month!$A69),SUMIFS(Raw!$H:$H,Raw!$A:$A,$B$4,Raw!$G:$G,Month!BE$5,Raw!$E:$E,Month!$A69))))</f>
        <v>381</v>
      </c>
      <c r="BF69" s="58">
        <f>IF($B69="","",IF($C69="Region",SUMIFS(Raw!$H:$H,Raw!$A:$A,$B$4,Raw!$G:$G,Month!BF$5,Raw!#REF!,Month!$A69),IF($C69="Provider",SUMIFS(Raw!$H:$H,Raw!$A:$A,$B$4,Raw!$G:$G,Month!BF$5,Raw!$C:$C,Month!$A69),SUMIFS(Raw!$H:$H,Raw!$A:$A,$B$4,Raw!$G:$G,Month!BF$5,Raw!$E:$E,Month!$A69))))</f>
        <v>337</v>
      </c>
      <c r="BG69" s="58">
        <f>IF($B69="","",IF($C69="Region",SUMIFS(Raw!$H:$H,Raw!$A:$A,$B$4,Raw!$G:$G,Month!BG$5,Raw!#REF!,Month!$A69),IF($C69="Provider",SUMIFS(Raw!$H:$H,Raw!$A:$A,$B$4,Raw!$G:$G,Month!BG$5,Raw!$C:$C,Month!$A69),SUMIFS(Raw!$H:$H,Raw!$A:$A,$B$4,Raw!$G:$G,Month!BG$5,Raw!$E:$E,Month!$A69))))</f>
        <v>6196</v>
      </c>
      <c r="BH69" s="58">
        <f>IF($B69="","",IF($C69="Region",SUMIFS(Raw!$H:$H,Raw!$A:$A,$B$4,Raw!$G:$G,Month!BH$5,Raw!#REF!,Month!$A69),IF($C69="Provider",SUMIFS(Raw!$H:$H,Raw!$A:$A,$B$4,Raw!$G:$G,Month!BH$5,Raw!$C:$C,Month!$A69),SUMIFS(Raw!$H:$H,Raw!$A:$A,$B$4,Raw!$G:$G,Month!BH$5,Raw!$E:$E,Month!$A69))))</f>
        <v>6196</v>
      </c>
      <c r="BI69" s="58">
        <f>IF($B69="","",IF($C69="Region",SUMIFS(Raw!$H:$H,Raw!$A:$A,$B$4,Raw!$G:$G,Month!BI$5,Raw!#REF!,Month!$A69),IF($C69="Provider",SUMIFS(Raw!$H:$H,Raw!$A:$A,$B$4,Raw!$G:$G,Month!BI$5,Raw!$C:$C,Month!$A69),SUMIFS(Raw!$H:$H,Raw!$A:$A,$B$4,Raw!$G:$G,Month!BI$5,Raw!$E:$E,Month!$A69))))</f>
        <v>2887</v>
      </c>
      <c r="BJ69" s="58">
        <f>IF($B69="","",IF($C69="Region",SUMIFS(Raw!$H:$H,Raw!$A:$A,$B$4,Raw!$G:$G,Month!BJ$5,Raw!#REF!,Month!$A69),IF($C69="Provider",SUMIFS(Raw!$H:$H,Raw!$A:$A,$B$4,Raw!$G:$G,Month!BJ$5,Raw!$C:$C,Month!$A69),SUMIFS(Raw!$H:$H,Raw!$A:$A,$B$4,Raw!$G:$G,Month!BJ$5,Raw!$E:$E,Month!$A69))))</f>
        <v>3085</v>
      </c>
      <c r="BK69" s="58">
        <f>IF($B69="","",IF($C69="Region",SUMIFS(Raw!$H:$H,Raw!$A:$A,$B$4,Raw!$G:$G,Month!BK$5,Raw!#REF!,Month!$A69),IF($C69="Provider",SUMIFS(Raw!$H:$H,Raw!$A:$A,$B$4,Raw!$G:$G,Month!BK$5,Raw!$C:$C,Month!$A69),SUMIFS(Raw!$H:$H,Raw!$A:$A,$B$4,Raw!$G:$G,Month!BK$5,Raw!$E:$E,Month!$A69))))</f>
        <v>2196</v>
      </c>
      <c r="BL69" s="58">
        <f>IF($B69="","",IF($C69="Region",SUMIFS(Raw!$H:$H,Raw!$A:$A,$B$4,Raw!$G:$G,Month!BL$5,Raw!#REF!,Month!$A69),IF($C69="Provider",SUMIFS(Raw!$H:$H,Raw!$A:$A,$B$4,Raw!$G:$G,Month!BL$5,Raw!$C:$C,Month!$A69),SUMIFS(Raw!$H:$H,Raw!$A:$A,$B$4,Raw!$G:$G,Month!BL$5,Raw!$E:$E,Month!$A69))))</f>
        <v>1866</v>
      </c>
      <c r="BM69" s="58">
        <f>IF($B69="","",IF($C69="Region",SUMIFS(Raw!$H:$H,Raw!$A:$A,$B$4,Raw!$G:$G,Month!BM$5,Raw!#REF!,Month!$A69),IF($C69="Provider",SUMIFS(Raw!$H:$H,Raw!$A:$A,$B$4,Raw!$G:$G,Month!BM$5,Raw!$C:$C,Month!$A69),SUMIFS(Raw!$H:$H,Raw!$A:$A,$B$4,Raw!$G:$G,Month!BM$5,Raw!$E:$E,Month!$A69))))</f>
        <v>283</v>
      </c>
      <c r="BN69" s="58">
        <f>IF($B69="","",IF($C69="Region",SUMIFS(Raw!$H:$H,Raw!$A:$A,$B$4,Raw!$G:$G,Month!BN$5,Raw!#REF!,Month!$A69),IF($C69="Provider",SUMIFS(Raw!$H:$H,Raw!$A:$A,$B$4,Raw!$G:$G,Month!BN$5,Raw!$C:$C,Month!$A69),SUMIFS(Raw!$H:$H,Raw!$A:$A,$B$4,Raw!$G:$G,Month!BN$5,Raw!$E:$E,Month!$A69))))</f>
        <v>208</v>
      </c>
      <c r="BO69" s="58">
        <f>IF($B69="","",IF($C69="Region",SUMIFS(Raw!$H:$H,Raw!$A:$A,$B$4,Raw!$G:$G,Month!BO$5,Raw!#REF!,Month!$A69),IF($C69="Provider",SUMIFS(Raw!$H:$H,Raw!$A:$A,$B$4,Raw!$G:$G,Month!BO$5,Raw!$C:$C,Month!$A69),SUMIFS(Raw!$H:$H,Raw!$A:$A,$B$4,Raw!$G:$G,Month!BO$5,Raw!$E:$E,Month!$A69))))</f>
        <v>1475</v>
      </c>
      <c r="BP69" s="58">
        <f>IF($B69="","",IF($C69="Region",SUMIFS(Raw!$H:$H,Raw!$A:$A,$B$4,Raw!$G:$G,Month!BP$5,Raw!#REF!,Month!$A69),IF($C69="Provider",SUMIFS(Raw!$H:$H,Raw!$A:$A,$B$4,Raw!$G:$G,Month!BP$5,Raw!$C:$C,Month!$A69),SUMIFS(Raw!$H:$H,Raw!$A:$A,$B$4,Raw!$G:$G,Month!BP$5,Raw!$E:$E,Month!$A69))))</f>
        <v>2236816</v>
      </c>
      <c r="BQ69" s="58">
        <f>IF($B69="","",IF($C69="Region",SUMIFS(Raw!$H:$H,Raw!$A:$A,$B$4,Raw!$G:$G,Month!BQ$5,Raw!#REF!,Month!$A69),IF($C69="Provider",SUMIFS(Raw!$H:$H,Raw!$A:$A,$B$4,Raw!$G:$G,Month!BQ$5,Raw!$C:$C,Month!$A69),SUMIFS(Raw!$H:$H,Raw!$A:$A,$B$4,Raw!$G:$G,Month!BQ$5,Raw!$E:$E,Month!$A69))))</f>
        <v>3060</v>
      </c>
      <c r="BR69" s="58">
        <f>IF($B69="","",IF($C69="Region",SUMIFS(Raw!$H:$H,Raw!$A:$A,$B$4,Raw!$G:$G,Month!BR$5,Raw!#REF!,Month!$A69),IF($C69="Provider",SUMIFS(Raw!$H:$H,Raw!$A:$A,$B$4,Raw!$G:$G,Month!BR$5,Raw!$C:$C,Month!$A69),SUMIFS(Raw!$H:$H,Raw!$A:$A,$B$4,Raw!$G:$G,Month!BR$5,Raw!$E:$E,Month!$A69))))</f>
        <v>1858</v>
      </c>
      <c r="BS69" s="58">
        <f>IF($B69="","",IF($C69="Region",SUMIFS(Raw!$H:$H,Raw!$A:$A,$B$4,Raw!$G:$G,Month!BS$5,Raw!#REF!,Month!$A69),IF($C69="Provider",SUMIFS(Raw!$H:$H,Raw!$A:$A,$B$4,Raw!$G:$G,Month!BS$5,Raw!$C:$C,Month!$A69),SUMIFS(Raw!$H:$H,Raw!$A:$A,$B$4,Raw!$G:$G,Month!BS$5,Raw!$E:$E,Month!$A69))))</f>
        <v>204</v>
      </c>
      <c r="BT69" s="58">
        <f>IF($B69="","",IF($C69="Region",SUMIFS(Raw!$H:$H,Raw!$A:$A,$B$4,Raw!$G:$G,Month!BT$5,Raw!#REF!,Month!$A69),IF($C69="Provider",SUMIFS(Raw!$H:$H,Raw!$A:$A,$B$4,Raw!$G:$G,Month!BT$5,Raw!$C:$C,Month!$A69),SUMIFS(Raw!$H:$H,Raw!$A:$A,$B$4,Raw!$G:$G,Month!BT$5,Raw!$E:$E,Month!$A69))))</f>
        <v>1654</v>
      </c>
      <c r="BU69" s="58">
        <f>IF($B69="","",IF($C69="Region",SUMIFS(Raw!$H:$H,Raw!$A:$A,$B$4,Raw!$G:$G,Month!BU$5,Raw!#REF!,Month!$A69),IF($C69="Provider",SUMIFS(Raw!$H:$H,Raw!$A:$A,$B$4,Raw!$G:$G,Month!BU$5,Raw!$C:$C,Month!$A69),SUMIFS(Raw!$H:$H,Raw!$A:$A,$B$4,Raw!$G:$G,Month!BU$5,Raw!$E:$E,Month!$A69))))</f>
        <v>2428190</v>
      </c>
      <c r="BV69" s="58">
        <f>IF($B69="","",IF($C69="Region",SUMIFS(Raw!$H:$H,Raw!$A:$A,$B$4,Raw!$G:$G,Month!BV$5,Raw!#REF!,Month!$A69),IF($C69="Provider",SUMIFS(Raw!$H:$H,Raw!$A:$A,$B$4,Raw!$G:$G,Month!BV$5,Raw!$C:$C,Month!$A69),SUMIFS(Raw!$H:$H,Raw!$A:$A,$B$4,Raw!$G:$G,Month!BV$5,Raw!$E:$E,Month!$A69))))</f>
        <v>1093</v>
      </c>
      <c r="BW69" s="58">
        <f>IF($B69="","",IF($C69="Region",SUMIFS(Raw!$H:$H,Raw!$A:$A,$B$4,Raw!$G:$G,Month!BW$5,Raw!#REF!,Month!$A69),IF($C69="Provider",SUMIFS(Raw!$H:$H,Raw!$A:$A,$B$4,Raw!$G:$G,Month!BW$5,Raw!$C:$C,Month!$A69),SUMIFS(Raw!$H:$H,Raw!$A:$A,$B$4,Raw!$G:$G,Month!BW$5,Raw!$E:$E,Month!$A69))))</f>
        <v>18370</v>
      </c>
      <c r="BX69" s="58">
        <f>IF($B69="","",IF($C69="Region",SUMIFS(Raw!$H:$H,Raw!$A:$A,$B$4,Raw!$G:$G,Month!BX$5,Raw!#REF!,Month!$A69),IF($C69="Provider",SUMIFS(Raw!$H:$H,Raw!$A:$A,$B$4,Raw!$G:$G,Month!BX$5,Raw!$C:$C,Month!$A69),SUMIFS(Raw!$H:$H,Raw!$A:$A,$B$4,Raw!$G:$G,Month!BX$5,Raw!$E:$E,Month!$A69))))</f>
        <v>0</v>
      </c>
      <c r="BY69" s="58">
        <f>IF($B69="","",IF($C69="Region",SUMIFS(Raw!$H:$H,Raw!$A:$A,$B$4,Raw!$G:$G,Month!BY$5,Raw!#REF!,Month!$A69),IF($C69="Provider",SUMIFS(Raw!$H:$H,Raw!$A:$A,$B$4,Raw!$G:$G,Month!BY$5,Raw!$C:$C,Month!$A69),SUMIFS(Raw!$H:$H,Raw!$A:$A,$B$4,Raw!$G:$G,Month!BY$5,Raw!$E:$E,Month!$A69))))</f>
        <v>11772</v>
      </c>
      <c r="BZ69" s="58">
        <f>IF($B69="","",IF($C69="Region",SUMIFS(Raw!$H:$H,Raw!$A:$A,$B$4,Raw!$G:$G,Month!BZ$5,Raw!#REF!,Month!$A69),IF($C69="Provider",SUMIFS(Raw!$H:$H,Raw!$A:$A,$B$4,Raw!$G:$G,Month!BZ$5,Raw!$C:$C,Month!$A69),SUMIFS(Raw!$H:$H,Raw!$A:$A,$B$4,Raw!$G:$G,Month!BZ$5,Raw!$E:$E,Month!$A69))))</f>
        <v>2265</v>
      </c>
      <c r="CA69" s="58">
        <f>IF($B69="","",IF($C69="Region",SUMIFS(Raw!$H:$H,Raw!$A:$A,$B$4,Raw!$G:$G,Month!CA$5,Raw!#REF!,Month!$A69),IF($C69="Provider",SUMIFS(Raw!$H:$H,Raw!$A:$A,$B$4,Raw!$G:$G,Month!CA$5,Raw!$C:$C,Month!$A69),SUMIFS(Raw!$H:$H,Raw!$A:$A,$B$4,Raw!$G:$G,Month!CA$5,Raw!$E:$E,Month!$A69))))</f>
        <v>2937</v>
      </c>
      <c r="CB69" s="58">
        <f>IF($B69="","",IF($C69="Region",SUMIFS(Raw!$H:$H,Raw!$A:$A,$B$4,Raw!$G:$G,Month!CB$5,Raw!#REF!,Month!$A69),IF($C69="Provider",SUMIFS(Raw!$H:$H,Raw!$A:$A,$B$4,Raw!$G:$G,Month!CB$5,Raw!$C:$C,Month!$A69),SUMIFS(Raw!$H:$H,Raw!$A:$A,$B$4,Raw!$G:$G,Month!CB$5,Raw!$E:$E,Month!$A69))))</f>
        <v>1860</v>
      </c>
      <c r="CC69" s="58">
        <f>IF($B69="","",IF($C69="Region",SUMIFS(Raw!$H:$H,Raw!$A:$A,$B$4,Raw!$G:$G,Month!CC$5,Raw!#REF!,Month!$A69),IF($C69="Provider",SUMIFS(Raw!$H:$H,Raw!$A:$A,$B$4,Raw!$G:$G,Month!CC$5,Raw!$C:$C,Month!$A69),SUMIFS(Raw!$H:$H,Raw!$A:$A,$B$4,Raw!$G:$G,Month!CC$5,Raw!$E:$E,Month!$A69))))</f>
        <v>8036</v>
      </c>
      <c r="CD69" s="58">
        <f>IF($B69="","",IF($C69="Region",SUMIFS(Raw!$H:$H,Raw!$A:$A,$B$4,Raw!$G:$G,Month!CD$5,Raw!#REF!,Month!$A69),IF($C69="Provider",SUMIFS(Raw!$H:$H,Raw!$A:$A,$B$4,Raw!$G:$G,Month!CD$5,Raw!$C:$C,Month!$A69),SUMIFS(Raw!$H:$H,Raw!$A:$A,$B$4,Raw!$G:$G,Month!CD$5,Raw!$E:$E,Month!$A69))))</f>
        <v>8</v>
      </c>
      <c r="CE69" s="58">
        <f>IF($B69="","",IF($C69="Region",SUMIFS(Raw!$H:$H,Raw!$A:$A,$B$4,Raw!$G:$G,Month!CE$5,Raw!#REF!,Month!$A69),IF($C69="Provider",SUMIFS(Raw!$H:$H,Raw!$A:$A,$B$4,Raw!$G:$G,Month!CE$5,Raw!$C:$C,Month!$A69),SUMIFS(Raw!$H:$H,Raw!$A:$A,$B$4,Raw!$G:$G,Month!CE$5,Raw!$E:$E,Month!$A69))))</f>
        <v>266</v>
      </c>
      <c r="CF69" s="58">
        <f>IF($B69="","",IF($C69="Region",SUMIFS(Raw!$H:$H,Raw!$A:$A,$B$4,Raw!$G:$G,Month!CF$5,Raw!#REF!,Month!$A69),IF($C69="Provider",SUMIFS(Raw!$H:$H,Raw!$A:$A,$B$4,Raw!$G:$G,Month!CF$5,Raw!$C:$C,Month!$A69),SUMIFS(Raw!$H:$H,Raw!$A:$A,$B$4,Raw!$G:$G,Month!CF$5,Raw!$E:$E,Month!$A69))))</f>
        <v>203</v>
      </c>
      <c r="CG69" s="58">
        <f>IF($B69="","",IF($C69="Region",SUMIFS(Raw!$H:$H,Raw!$A:$A,$B$4,Raw!$G:$G,Month!CG$5,Raw!#REF!,Month!$A69),IF($C69="Provider",SUMIFS(Raw!$H:$H,Raw!$A:$A,$B$4,Raw!$G:$G,Month!CG$5,Raw!$C:$C,Month!$A69),SUMIFS(Raw!$H:$H,Raw!$A:$A,$B$4,Raw!$G:$G,Month!CG$5,Raw!$E:$E,Month!$A69))))</f>
        <v>3115</v>
      </c>
      <c r="CH69" s="58">
        <f>IF($B69="","",IF($C69="Region",SUMIFS(Raw!$H:$H,Raw!$A:$A,$B$4,Raw!$G:$G,Month!CH$5,Raw!#REF!,Month!$A69),IF($C69="Provider",SUMIFS(Raw!$H:$H,Raw!$A:$A,$B$4,Raw!$G:$G,Month!CH$5,Raw!$C:$C,Month!$A69),SUMIFS(Raw!$H:$H,Raw!$A:$A,$B$4,Raw!$G:$G,Month!CH$5,Raw!$E:$E,Month!$A69))))</f>
        <v>158</v>
      </c>
      <c r="CI69" s="58">
        <f>IF($B69="","",IF($C69="Region",SUMIFS(Raw!$H:$H,Raw!$A:$A,$B$4,Raw!$G:$G,Month!CI$5,Raw!#REF!,Month!$A69),IF($C69="Provider",SUMIFS(Raw!$H:$H,Raw!$A:$A,$B$4,Raw!$G:$G,Month!CI$5,Raw!$C:$C,Month!$A69),SUMIFS(Raw!$H:$H,Raw!$A:$A,$B$4,Raw!$G:$G,Month!CI$5,Raw!$E:$E,Month!$A69))))</f>
        <v>0</v>
      </c>
      <c r="CJ69" s="58">
        <f>IF($B69="","",IF($C69="Region",SUMIFS(Raw!$H:$H,Raw!$A:$A,$B$4,Raw!$G:$G,Month!CJ$5,Raw!#REF!,Month!$A69),IF($C69="Provider",SUMIFS(Raw!$H:$H,Raw!$A:$A,$B$4,Raw!$G:$G,Month!CJ$5,Raw!$C:$C,Month!$A69),SUMIFS(Raw!$H:$H,Raw!$A:$A,$B$4,Raw!$G:$G,Month!CJ$5,Raw!$E:$E,Month!$A69))))</f>
        <v>0</v>
      </c>
      <c r="CK69" s="58">
        <f>IF($B69="","",IF($C69="Region",SUMIFS(Raw!$H:$H,Raw!$A:$A,$B$4,Raw!$G:$G,Month!CK$5,Raw!#REF!,Month!$A69),IF($C69="Provider",SUMIFS(Raw!$H:$H,Raw!$A:$A,$B$4,Raw!$G:$G,Month!CK$5,Raw!$C:$C,Month!$A69),SUMIFS(Raw!$H:$H,Raw!$A:$A,$B$4,Raw!$G:$G,Month!CK$5,Raw!$E:$E,Month!$A69))))</f>
        <v>0</v>
      </c>
      <c r="CL69" s="58">
        <f>IF($B69="","",IF($C69="Region",SUMIFS(Raw!$H:$H,Raw!$A:$A,$B$4,Raw!$G:$G,Month!CL$5,Raw!#REF!,Month!$A69),IF($C69="Provider",SUMIFS(Raw!$H:$H,Raw!$A:$A,$B$4,Raw!$G:$G,Month!CL$5,Raw!$C:$C,Month!$A69),SUMIFS(Raw!$H:$H,Raw!$A:$A,$B$4,Raw!$G:$G,Month!CL$5,Raw!$E:$E,Month!$A69))))</f>
        <v>0</v>
      </c>
      <c r="CM69" s="58">
        <f>IF($B69="","",IF($C69="Region",SUMIFS(Raw!$H:$H,Raw!$A:$A,$B$4,Raw!$G:$G,Month!CM$5,Raw!#REF!,Month!$A69),IF($C69="Provider",SUMIFS(Raw!$H:$H,Raw!$A:$A,$B$4,Raw!$G:$G,Month!CM$5,Raw!$C:$C,Month!$A69),SUMIFS(Raw!$H:$H,Raw!$A:$A,$B$4,Raw!$G:$G,Month!CM$5,Raw!$E:$E,Month!$A69))))</f>
        <v>36</v>
      </c>
      <c r="CN69" s="58">
        <f>IF($B69="","",IF($C69="Region",SUMIFS(Raw!$H:$H,Raw!$A:$A,$B$4,Raw!$G:$G,Month!CN$5,Raw!#REF!,Month!$A69),IF($C69="Provider",SUMIFS(Raw!$H:$H,Raw!$A:$A,$B$4,Raw!$G:$G,Month!CN$5,Raw!$C:$C,Month!$A69),SUMIFS(Raw!$H:$H,Raw!$A:$A,$B$4,Raw!$G:$G,Month!CN$5,Raw!$E:$E,Month!$A69))))</f>
        <v>24</v>
      </c>
      <c r="CO69" s="58">
        <f>IF($B69="","",IF($C69="Region",SUMIFS(Raw!$H:$H,Raw!$A:$A,$B$4,Raw!$G:$G,Month!CO$5,Raw!#REF!,Month!$A69),IF($C69="Provider",SUMIFS(Raw!$H:$H,Raw!$A:$A,$B$4,Raw!$G:$G,Month!CO$5,Raw!$C:$C,Month!$A69),SUMIFS(Raw!$H:$H,Raw!$A:$A,$B$4,Raw!$G:$G,Month!CO$5,Raw!$E:$E,Month!$A69))))</f>
        <v>403</v>
      </c>
      <c r="CP69" s="58">
        <f>IF($B69="","",IF($C69="Region",SUMIFS(Raw!$H:$H,Raw!$A:$A,$B$4,Raw!$G:$G,Month!CP$5,Raw!#REF!,Month!$A69),IF($C69="Provider",SUMIFS(Raw!$H:$H,Raw!$A:$A,$B$4,Raw!$G:$G,Month!CP$5,Raw!$C:$C,Month!$A69),SUMIFS(Raw!$H:$H,Raw!$A:$A,$B$4,Raw!$G:$G,Month!CP$5,Raw!$E:$E,Month!$A69))))</f>
        <v>352</v>
      </c>
      <c r="CQ69" s="58">
        <f>IF($B69="","",IF($C69="Region",SUMIFS(Raw!$H:$H,Raw!$A:$A,$B$4,Raw!$G:$G,Month!CQ$5,Raw!#REF!,Month!$A69),IF($C69="Provider",SUMIFS(Raw!$H:$H,Raw!$A:$A,$B$4,Raw!$G:$G,Month!CQ$5,Raw!$C:$C,Month!$A69),SUMIFS(Raw!$H:$H,Raw!$A:$A,$B$4,Raw!$G:$G,Month!CQ$5,Raw!$E:$E,Month!$A69))))</f>
        <v>0</v>
      </c>
      <c r="CR69" s="58">
        <f>IF($B69="","",IF($C69="Region",SUMIFS(Raw!$H:$H,Raw!$A:$A,$B$4,Raw!$G:$G,Month!CR$5,Raw!#REF!,Month!$A69),IF($C69="Provider",SUMIFS(Raw!$H:$H,Raw!$A:$A,$B$4,Raw!$G:$G,Month!CR$5,Raw!$C:$C,Month!$A69),SUMIFS(Raw!$H:$H,Raw!$A:$A,$B$4,Raw!$G:$G,Month!CR$5,Raw!$E:$E,Month!$A69))))</f>
        <v>395</v>
      </c>
      <c r="CS69" s="58">
        <f>IF($B69="","",IF($C69="Region",SUMIFS(Raw!$H:$H,Raw!$A:$A,$B$4,Raw!$G:$G,Month!CS$5,Raw!#REF!,Month!$A69),IF($C69="Provider",SUMIFS(Raw!$H:$H,Raw!$A:$A,$B$4,Raw!$G:$G,Month!CS$5,Raw!$C:$C,Month!$A69),SUMIFS(Raw!$H:$H,Raw!$A:$A,$B$4,Raw!$G:$G,Month!CS$5,Raw!$E:$E,Month!$A69))))</f>
        <v>142</v>
      </c>
      <c r="CT69" s="58">
        <f>IF($B69="","",IF($C69="Region",SUMIFS(Raw!$H:$H,Raw!$A:$A,$B$4,Raw!$G:$G,Month!CT$5,Raw!#REF!,Month!$A69),IF($C69="Provider",SUMIFS(Raw!$H:$H,Raw!$A:$A,$B$4,Raw!$G:$G,Month!CT$5,Raw!$C:$C,Month!$A69),SUMIFS(Raw!$H:$H,Raw!$A:$A,$B$4,Raw!$G:$G,Month!CT$5,Raw!$E:$E,Month!$A69))))</f>
        <v>140</v>
      </c>
      <c r="CU69" s="58">
        <f>IF($B69="","",IF($C69="Region",SUMIFS(Raw!$H:$H,Raw!$A:$A,$B$4,Raw!$G:$G,Month!CU$5,Raw!#REF!,Month!$A69),IF($C69="Provider",SUMIFS(Raw!$H:$H,Raw!$A:$A,$B$4,Raw!$G:$G,Month!CU$5,Raw!$C:$C,Month!$A69),SUMIFS(Raw!$H:$H,Raw!$A:$A,$B$4,Raw!$G:$G,Month!CU$5,Raw!$E:$E,Month!$A69))))</f>
        <v>835</v>
      </c>
      <c r="CV69" s="58">
        <f>IF($B69="","",IF($C69="Region",SUMIFS(Raw!$H:$H,Raw!$A:$A,$B$4,Raw!$G:$G,Month!CV$5,Raw!#REF!,Month!$A69),IF($C69="Provider",SUMIFS(Raw!$H:$H,Raw!$A:$A,$B$4,Raw!$G:$G,Month!CV$5,Raw!$C:$C,Month!$A69),SUMIFS(Raw!$H:$H,Raw!$A:$A,$B$4,Raw!$G:$G,Month!CV$5,Raw!$E:$E,Month!$A69))))</f>
        <v>819</v>
      </c>
      <c r="CW69" s="58">
        <f>IF($B69="","",IF($C69="Region",SUMIFS(Raw!$H:$H,Raw!$A:$A,$B$4,Raw!$G:$G,Month!CW$5,Raw!#REF!,Month!$A69),IF($C69="Provider",SUMIFS(Raw!$H:$H,Raw!$A:$A,$B$4,Raw!$G:$G,Month!CW$5,Raw!$C:$C,Month!$A69),SUMIFS(Raw!$H:$H,Raw!$A:$A,$B$4,Raw!$G:$G,Month!CW$5,Raw!$E:$E,Month!$A69))))</f>
        <v>228</v>
      </c>
      <c r="CX69" s="58">
        <f>IF($B69="","",IF($C69="Region",SUMIFS(Raw!$H:$H,Raw!$A:$A,$B$4,Raw!$G:$G,Month!CX$5,Raw!#REF!,Month!$A69),IF($C69="Provider",SUMIFS(Raw!$H:$H,Raw!$A:$A,$B$4,Raw!$G:$G,Month!CX$5,Raw!$C:$C,Month!$A69),SUMIFS(Raw!$H:$H,Raw!$A:$A,$B$4,Raw!$G:$G,Month!CX$5,Raw!$E:$E,Month!$A69))))</f>
        <v>228</v>
      </c>
      <c r="CY69" s="58">
        <f>IF($B69="","",IF($C69="Region",SUMIFS(Raw!$H:$H,Raw!$A:$A,$B$4,Raw!$G:$G,Month!CY$5,Raw!#REF!,Month!$A69),IF($C69="Provider",SUMIFS(Raw!$H:$H,Raw!$A:$A,$B$4,Raw!$G:$G,Month!CY$5,Raw!$C:$C,Month!$A69),SUMIFS(Raw!$H:$H,Raw!$A:$A,$B$4,Raw!$G:$G,Month!CY$5,Raw!$E:$E,Month!$A69))))</f>
        <v>12</v>
      </c>
      <c r="CZ69" s="58">
        <f>IF($B69="","",IF($C69="Region",SUMIFS(Raw!$H:$H,Raw!$A:$A,$B$4,Raw!$G:$G,Month!CZ$5,Raw!#REF!,Month!$A69),IF($C69="Provider",SUMIFS(Raw!$H:$H,Raw!$A:$A,$B$4,Raw!$G:$G,Month!CZ$5,Raw!$C:$C,Month!$A69),SUMIFS(Raw!$H:$H,Raw!$A:$A,$B$4,Raw!$G:$G,Month!CZ$5,Raw!$E:$E,Month!$A69))))</f>
        <v>4</v>
      </c>
      <c r="DA69" s="58">
        <f>IF($B69="","",IF($C69="Region",SUMIFS(Raw!$H:$H,Raw!$A:$A,$B$4,Raw!$G:$G,Month!DA$5,Raw!#REF!,Month!$A69),IF($C69="Provider",SUMIFS(Raw!$H:$H,Raw!$A:$A,$B$4,Raw!$G:$G,Month!DA$5,Raw!$C:$C,Month!$A69),SUMIFS(Raw!$H:$H,Raw!$A:$A,$B$4,Raw!$G:$G,Month!DA$5,Raw!$E:$E,Month!$A69))))</f>
        <v>20</v>
      </c>
      <c r="DB69" s="58">
        <f>IF($B69="","",IF($C69="Region",SUMIFS(Raw!$H:$H,Raw!$A:$A,$B$4,Raw!$G:$G,Month!DB$5,Raw!#REF!,Month!$A69),IF($C69="Provider",SUMIFS(Raw!$H:$H,Raw!$A:$A,$B$4,Raw!$G:$G,Month!DB$5,Raw!$C:$C,Month!$A69),SUMIFS(Raw!$H:$H,Raw!$A:$A,$B$4,Raw!$G:$G,Month!DB$5,Raw!$E:$E,Month!$A69))))</f>
        <v>0</v>
      </c>
      <c r="DC69" s="58">
        <f>IF($B69="","",IF($C69="Region",SUMIFS(Raw!$H:$H,Raw!$A:$A,$B$4,Raw!$G:$G,Month!DC$5,Raw!#REF!,Month!$A69),IF($C69="Provider",SUMIFS(Raw!$H:$H,Raw!$A:$A,$B$4,Raw!$G:$G,Month!DC$5,Raw!$C:$C,Month!$A69),SUMIFS(Raw!$H:$H,Raw!$A:$A,$B$4,Raw!$G:$G,Month!DC$5,Raw!$E:$E,Month!$A69))))</f>
        <v>0</v>
      </c>
      <c r="DD69" s="58">
        <f>IF($B69="","",IF($C69="Region",SUMIFS(Raw!$H:$H,Raw!$A:$A,$B$4,Raw!$G:$G,Month!DD$5,Raw!#REF!,Month!$A69),IF($C69="Provider",SUMIFS(Raw!$H:$H,Raw!$A:$A,$B$4,Raw!$G:$G,Month!DD$5,Raw!$C:$C,Month!$A69),SUMIFS(Raw!$H:$H,Raw!$A:$A,$B$4,Raw!$G:$G,Month!DD$5,Raw!$E:$E,Month!$A69))))</f>
        <v>0</v>
      </c>
      <c r="DE69" s="58">
        <f>IF($B69="","",IF($C69="Region",SUMIFS(Raw!$H:$H,Raw!$A:$A,$B$4,Raw!$G:$G,Month!DE$5,Raw!#REF!,Month!$A69),IF($C69="Provider",SUMIFS(Raw!$H:$H,Raw!$A:$A,$B$4,Raw!$G:$G,Month!DE$5,Raw!$C:$C,Month!$A69),SUMIFS(Raw!$H:$H,Raw!$A:$A,$B$4,Raw!$G:$G,Month!DE$5,Raw!$E:$E,Month!$A69))))</f>
        <v>11</v>
      </c>
      <c r="DF69" s="58">
        <f>IF($B69="","",IF($C69="Region",SUMIFS(Raw!$H:$H,Raw!$A:$A,$B$4,Raw!$G:$G,Month!DF$5,Raw!#REF!,Month!$A69),IF($C69="Provider",SUMIFS(Raw!$H:$H,Raw!$A:$A,$B$4,Raw!$G:$G,Month!DF$5,Raw!$C:$C,Month!$A69),SUMIFS(Raw!$H:$H,Raw!$A:$A,$B$4,Raw!$G:$G,Month!DF$5,Raw!$E:$E,Month!$A69))))</f>
        <v>0</v>
      </c>
      <c r="DG69" s="58">
        <f>IF($B69="","",IF($C69="Region",SUMIFS(Raw!$H:$H,Raw!$A:$A,$B$4,Raw!$G:$G,Month!DG$5,Raw!#REF!,Month!$A69),IF($C69="Provider",SUMIFS(Raw!$H:$H,Raw!$A:$A,$B$4,Raw!$G:$G,Month!DG$5,Raw!$C:$C,Month!$A69),SUMIFS(Raw!$H:$H,Raw!$A:$A,$B$4,Raw!$G:$G,Month!DG$5,Raw!$E:$E,Month!$A69))))</f>
        <v>0</v>
      </c>
      <c r="DH69" s="58">
        <f>IF($B69="","",IF($C69="Region",SUMIFS(Raw!$H:$H,Raw!$A:$A,$B$4,Raw!$G:$G,Month!DH$5,Raw!#REF!,Month!$A69),IF($C69="Provider",SUMIFS(Raw!$H:$H,Raw!$A:$A,$B$4,Raw!$G:$G,Month!DH$5,Raw!$C:$C,Month!$A69),SUMIFS(Raw!$H:$H,Raw!$A:$A,$B$4,Raw!$G:$G,Month!DH$5,Raw!$E:$E,Month!$A69))))</f>
        <v>0</v>
      </c>
      <c r="DI69" s="58">
        <f>IF($B69="","",IF($C69="Region",SUMIFS(Raw!$H:$H,Raw!$A:$A,$B$4,Raw!$G:$G,Month!DI$5,Raw!#REF!,Month!$A69),IF($C69="Provider",SUMIFS(Raw!$H:$H,Raw!$A:$A,$B$4,Raw!$G:$G,Month!DI$5,Raw!$C:$C,Month!$A69),SUMIFS(Raw!$H:$H,Raw!$A:$A,$B$4,Raw!$G:$G,Month!DI$5,Raw!$E:$E,Month!$A69))))</f>
        <v>0</v>
      </c>
      <c r="DJ69" s="58">
        <f>IF($B69="","",IF($C69="Region",SUMIFS(Raw!$H:$H,Raw!$A:$A,$B$4,Raw!$G:$G,Month!DJ$5,Raw!#REF!,Month!$A69),IF($C69="Provider",SUMIFS(Raw!$H:$H,Raw!$A:$A,$B$4,Raw!$G:$G,Month!DJ$5,Raw!$C:$C,Month!$A69),SUMIFS(Raw!$H:$H,Raw!$A:$A,$B$4,Raw!$G:$G,Month!DJ$5,Raw!$E:$E,Month!$A69))))</f>
        <v>0</v>
      </c>
      <c r="DK69" s="58">
        <f>IF($B69="","",IF($C69="Region",SUMIFS(Raw!$H:$H,Raw!$A:$A,$B$4,Raw!$G:$G,Month!DK$5,Raw!#REF!,Month!$A69),IF($C69="Provider",SUMIFS(Raw!$H:$H,Raw!$A:$A,$B$4,Raw!$G:$G,Month!DK$5,Raw!$C:$C,Month!$A69),SUMIFS(Raw!$H:$H,Raw!$A:$A,$B$4,Raw!$G:$G,Month!DK$5,Raw!$E:$E,Month!$A69))))</f>
        <v>0</v>
      </c>
      <c r="DL69" s="58">
        <f>IF($B69="","",IF($C69="Region",SUMIFS(Raw!$H:$H,Raw!$A:$A,$B$4,Raw!$G:$G,Month!DL$5,Raw!#REF!,Month!$A69),IF($C69="Provider",SUMIFS(Raw!$H:$H,Raw!$A:$A,$B$4,Raw!$G:$G,Month!DL$5,Raw!$C:$C,Month!$A69),SUMIFS(Raw!$H:$H,Raw!$A:$A,$B$4,Raw!$G:$G,Month!DL$5,Raw!$E:$E,Month!$A69))))</f>
        <v>0</v>
      </c>
      <c r="DM69" s="58">
        <f>IF($B69="","",IF($C69="Region",SUMIFS(Raw!$H:$H,Raw!$A:$A,$B$4,Raw!$G:$G,Month!DM$5,Raw!#REF!,Month!$A69),IF($C69="Provider",SUMIFS(Raw!$H:$H,Raw!$A:$A,$B$4,Raw!$G:$G,Month!DM$5,Raw!$C:$C,Month!$A69),SUMIFS(Raw!$H:$H,Raw!$A:$A,$B$4,Raw!$G:$G,Month!DM$5,Raw!$E:$E,Month!$A69))))</f>
        <v>13</v>
      </c>
      <c r="DN69" s="58">
        <f>IF($B69="","",IF($C69="Region",SUMIFS(Raw!$H:$H,Raw!$A:$A,$B$4,Raw!$G:$G,Month!DN$5,Raw!#REF!,Month!$A69),IF($C69="Provider",SUMIFS(Raw!$H:$H,Raw!$A:$A,$B$4,Raw!$G:$G,Month!DN$5,Raw!$C:$C,Month!$A69),SUMIFS(Raw!$H:$H,Raw!$A:$A,$B$4,Raw!$G:$G,Month!DN$5,Raw!$E:$E,Month!$A69))))</f>
        <v>11</v>
      </c>
    </row>
    <row r="70" spans="1:118" ht="15" customHeight="1" x14ac:dyDescent="0.25">
      <c r="A70" s="5" t="str">
        <f>IF(Refs!A64="","",Refs!A64)</f>
        <v>111AF1</v>
      </c>
      <c r="B70" s="23" t="str">
        <f>IF(Refs!B64="","",Refs!B64)</f>
        <v>Cornwall</v>
      </c>
      <c r="C70" s="13" t="str">
        <f>IF(Refs!D64="","",Refs!D64)</f>
        <v>Area</v>
      </c>
      <c r="D70" s="58">
        <f>IF($B70="","",IF($C70="Region",SUMIFS(Raw!$H:$H,Raw!$A:$A,$B$4,Raw!$G:$G,Month!D$5,Raw!#REF!,Month!$A70),IF($C70="Provider",SUMIFS(Raw!$H:$H,Raw!$A:$A,$B$4,Raw!$G:$G,Month!D$5,Raw!$C:$C,Month!$A70),SUMIFS(Raw!$H:$H,Raw!$A:$A,$B$4,Raw!$G:$G,Month!D$5,Raw!$E:$E,Month!$A70))))</f>
        <v>23282</v>
      </c>
      <c r="E70" s="58">
        <f>IF($B70="","",IF($C70="Region",SUMIFS(Raw!$H:$H,Raw!$A:$A,$B$4,Raw!$G:$G,Month!E$5,Raw!#REF!,Month!$A70),IF($C70="Provider",SUMIFS(Raw!$H:$H,Raw!$A:$A,$B$4,Raw!$G:$G,Month!E$5,Raw!$C:$C,Month!$A70),SUMIFS(Raw!$H:$H,Raw!$A:$A,$B$4,Raw!$G:$G,Month!E$5,Raw!$E:$E,Month!$A70))))</f>
        <v>23282</v>
      </c>
      <c r="F70" s="58">
        <f>IF($B70="","",IF($C70="Region",SUMIFS(Raw!$H:$H,Raw!$A:$A,$B$4,Raw!$G:$G,Month!F$5,Raw!#REF!,Month!$A70),IF($C70="Provider",SUMIFS(Raw!$H:$H,Raw!$A:$A,$B$4,Raw!$G:$G,Month!F$5,Raw!$C:$C,Month!$A70),SUMIFS(Raw!$H:$H,Raw!$A:$A,$B$4,Raw!$G:$G,Month!F$5,Raw!$E:$E,Month!$A70))))</f>
        <v>19805</v>
      </c>
      <c r="G70" s="58">
        <f>IF($B70="","",IF($C70="Region",SUMIFS(Raw!$H:$H,Raw!$A:$A,$B$4,Raw!$G:$G,Month!G$5,Raw!#REF!,Month!$A70),IF($C70="Provider",SUMIFS(Raw!$H:$H,Raw!$A:$A,$B$4,Raw!$G:$G,Month!G$5,Raw!$C:$C,Month!$A70),SUMIFS(Raw!$H:$H,Raw!$A:$A,$B$4,Raw!$G:$G,Month!G$5,Raw!$E:$E,Month!$A70))))</f>
        <v>0</v>
      </c>
      <c r="H70" s="58">
        <f>IF($B70="","",IF($C70="Region",SUMIFS(Raw!$H:$H,Raw!$A:$A,$B$4,Raw!$G:$G,Month!H$5,Raw!#REF!,Month!$A70),IF($C70="Provider",SUMIFS(Raw!$H:$H,Raw!$A:$A,$B$4,Raw!$G:$G,Month!H$5,Raw!$C:$C,Month!$A70),SUMIFS(Raw!$H:$H,Raw!$A:$A,$B$4,Raw!$G:$G,Month!H$5,Raw!$E:$E,Month!$A70))))</f>
        <v>12</v>
      </c>
      <c r="I70" s="58">
        <f>IF($B70="","",IF($C70="Region",SUMIFS(Raw!$H:$H,Raw!$A:$A,$B$4,Raw!$G:$G,Month!I$5,Raw!#REF!,Month!$A70),IF($C70="Provider",SUMIFS(Raw!$H:$H,Raw!$A:$A,$B$4,Raw!$G:$G,Month!I$5,Raw!$C:$C,Month!$A70),SUMIFS(Raw!$H:$H,Raw!$A:$A,$B$4,Raw!$G:$G,Month!I$5,Raw!$E:$E,Month!$A70))))</f>
        <v>24</v>
      </c>
      <c r="J70" s="58">
        <f>IF($B70="","",IF($C70="Region",SUMIFS(Raw!$H:$H,Raw!$A:$A,$B$4,Raw!$G:$G,Month!J$5,Raw!#REF!,Month!$A70),IF($C70="Provider",SUMIFS(Raw!$H:$H,Raw!$A:$A,$B$4,Raw!$G:$G,Month!J$5,Raw!$C:$C,Month!$A70),SUMIFS(Raw!$H:$H,Raw!$A:$A,$B$4,Raw!$G:$G,Month!J$5,Raw!$E:$E,Month!$A70))))</f>
        <v>11662</v>
      </c>
      <c r="K70" s="58">
        <f>IF($B70="","",IF($C70="Region",SUMIFS(Raw!$H:$H,Raw!$A:$A,$B$4,Raw!$G:$G,Month!K$5,Raw!#REF!,Month!$A70),IF($C70="Provider",SUMIFS(Raw!$H:$H,Raw!$A:$A,$B$4,Raw!$G:$G,Month!K$5,Raw!$C:$C,Month!$A70),SUMIFS(Raw!$H:$H,Raw!$A:$A,$B$4,Raw!$G:$G,Month!K$5,Raw!$E:$E,Month!$A70))))</f>
        <v>3477</v>
      </c>
      <c r="L70" s="58">
        <f>IF($B70="","",IF($C70="Region",SUMIFS(Raw!$H:$H,Raw!$A:$A,$B$4,Raw!$G:$G,Month!L$5,Raw!#REF!,Month!$A70),IF($C70="Provider",SUMIFS(Raw!$H:$H,Raw!$A:$A,$B$4,Raw!$G:$G,Month!L$5,Raw!$C:$C,Month!$A70),SUMIFS(Raw!$H:$H,Raw!$A:$A,$B$4,Raw!$G:$G,Month!L$5,Raw!$E:$E,Month!$A70))))</f>
        <v>2056</v>
      </c>
      <c r="M70" s="58">
        <f>IF($B70="","",IF($C70="Region",SUMIFS(Raw!$H:$H,Raw!$A:$A,$B$4,Raw!$G:$G,Month!M$5,Raw!#REF!,Month!$A70),IF($C70="Provider",SUMIFS(Raw!$H:$H,Raw!$A:$A,$B$4,Raw!$G:$G,Month!M$5,Raw!$C:$C,Month!$A70),SUMIFS(Raw!$H:$H,Raw!$A:$A,$B$4,Raw!$G:$G,Month!M$5,Raw!$E:$E,Month!$A70))))</f>
        <v>322</v>
      </c>
      <c r="N70" s="58">
        <f>IF($B70="","",IF($C70="Region",SUMIFS(Raw!$H:$H,Raw!$A:$A,$B$4,Raw!$G:$G,Month!N$5,Raw!#REF!,Month!$A70),IF($C70="Provider",SUMIFS(Raw!$H:$H,Raw!$A:$A,$B$4,Raw!$G:$G,Month!N$5,Raw!$C:$C,Month!$A70),SUMIFS(Raw!$H:$H,Raw!$A:$A,$B$4,Raw!$G:$G,Month!N$5,Raw!$E:$E,Month!$A70))))</f>
        <v>1099</v>
      </c>
      <c r="O70" s="58">
        <f>IF($B70="","",IF($C70="Region",SUMIFS(Raw!$H:$H,Raw!$A:$A,$B$4,Raw!$G:$G,Month!O$5,Raw!#REF!,Month!$A70),IF($C70="Provider",SUMIFS(Raw!$H:$H,Raw!$A:$A,$B$4,Raw!$G:$G,Month!O$5,Raw!$C:$C,Month!$A70),SUMIFS(Raw!$H:$H,Raw!$A:$A,$B$4,Raw!$G:$G,Month!O$5,Raw!$E:$E,Month!$A70))))</f>
        <v>2624385</v>
      </c>
      <c r="P70" s="58">
        <f>IF($B70="","",IF($C70="Region",SUMIFS(Raw!$H:$H,Raw!$A:$A,$B$4,Raw!$G:$G,Month!P$5,Raw!#REF!,Month!$A70),IF($C70="Provider",SUMIFS(Raw!$H:$H,Raw!$A:$A,$B$4,Raw!$G:$G,Month!P$5,Raw!$C:$C,Month!$A70),SUMIFS(Raw!$H:$H,Raw!$A:$A,$B$4,Raw!$G:$G,Month!P$5,Raw!$E:$E,Month!$A70))))</f>
        <v>590</v>
      </c>
      <c r="Q70" s="58">
        <f>IF($B70="","",IF($C70="Region",SUMIFS(Raw!$H:$H,Raw!$A:$A,$B$4,Raw!$G:$G,Month!Q$5,Raw!#REF!,Month!$A70),IF($C70="Provider",SUMIFS(Raw!$H:$H,Raw!$A:$A,$B$4,Raw!$G:$G,Month!Q$5,Raw!$C:$C,Month!$A70),SUMIFS(Raw!$H:$H,Raw!$A:$A,$B$4,Raw!$G:$G,Month!Q$5,Raw!$E:$E,Month!$A70))))</f>
        <v>787</v>
      </c>
      <c r="R70" s="58">
        <f>IF($B70="","",IF($C70="Region",SUMIFS(Raw!$H:$H,Raw!$A:$A,$B$4,Raw!$G:$G,Month!R$5,Raw!#REF!,Month!$A70),IF($C70="Provider",SUMIFS(Raw!$H:$H,Raw!$A:$A,$B$4,Raw!$G:$G,Month!R$5,Raw!$C:$C,Month!$A70),SUMIFS(Raw!$H:$H,Raw!$A:$A,$B$4,Raw!$G:$G,Month!R$5,Raw!$E:$E,Month!$A70))))</f>
        <v>227032</v>
      </c>
      <c r="S70" s="58">
        <f>IF($B70="","",IF($C70="Region",SUMIFS(Raw!$H:$H,Raw!$A:$A,$B$4,Raw!$G:$G,Month!S$5,Raw!#REF!,Month!$A70),IF($C70="Provider",SUMIFS(Raw!$H:$H,Raw!$A:$A,$B$4,Raw!$G:$G,Month!S$5,Raw!$C:$C,Month!$A70),SUMIFS(Raw!$H:$H,Raw!$A:$A,$B$4,Raw!$G:$G,Month!S$5,Raw!$E:$E,Month!$A70))))</f>
        <v>11757</v>
      </c>
      <c r="T70" s="58">
        <f>IF($B70="","",IF($C70="Region",SUMIFS(Raw!$H:$H,Raw!$A:$A,$B$4,Raw!$G:$G,Month!T$5,Raw!#REF!,Month!$A70),IF($C70="Provider",SUMIFS(Raw!$H:$H,Raw!$A:$A,$B$4,Raw!$G:$G,Month!T$5,Raw!$C:$C,Month!$A70),SUMIFS(Raw!$H:$H,Raw!$A:$A,$B$4,Raw!$G:$G,Month!T$5,Raw!$E:$E,Month!$A70))))</f>
        <v>68661612</v>
      </c>
      <c r="U70" s="58">
        <f>IF($B70="","",IF($C70="Region",SUMIFS(Raw!$H:$H,Raw!$A:$A,$B$4,Raw!$G:$G,Month!U$5,Raw!#REF!,Month!$A70),IF($C70="Provider",SUMIFS(Raw!$H:$H,Raw!$A:$A,$B$4,Raw!$G:$G,Month!U$5,Raw!$C:$C,Month!$A70),SUMIFS(Raw!$H:$H,Raw!$A:$A,$B$4,Raw!$G:$G,Month!U$5,Raw!$E:$E,Month!$A70))))</f>
        <v>16622</v>
      </c>
      <c r="V70" s="58">
        <f>IF($B70="","",IF($C70="Region",SUMIFS(Raw!$H:$H,Raw!$A:$A,$B$4,Raw!$G:$G,Month!V$5,Raw!#REF!,Month!$A70),IF($C70="Provider",SUMIFS(Raw!$H:$H,Raw!$A:$A,$B$4,Raw!$G:$G,Month!V$5,Raw!$C:$C,Month!$A70),SUMIFS(Raw!$H:$H,Raw!$A:$A,$B$4,Raw!$G:$G,Month!V$5,Raw!$E:$E,Month!$A70))))</f>
        <v>0</v>
      </c>
      <c r="W70" s="58">
        <f>IF($B70="","",IF($C70="Region",SUMIFS(Raw!$H:$H,Raw!$A:$A,$B$4,Raw!$G:$G,Month!W$5,Raw!#REF!,Month!$A70),IF($C70="Provider",SUMIFS(Raw!$H:$H,Raw!$A:$A,$B$4,Raw!$G:$G,Month!W$5,Raw!$C:$C,Month!$A70),SUMIFS(Raw!$H:$H,Raw!$A:$A,$B$4,Raw!$G:$G,Month!W$5,Raw!$E:$E,Month!$A70))))</f>
        <v>4278</v>
      </c>
      <c r="X70" s="58">
        <f>IF($B70="","",IF($C70="Region",SUMIFS(Raw!$H:$H,Raw!$A:$A,$B$4,Raw!$G:$G,Month!X$5,Raw!#REF!,Month!$A70),IF($C70="Provider",SUMIFS(Raw!$H:$H,Raw!$A:$A,$B$4,Raw!$G:$G,Month!X$5,Raw!$C:$C,Month!$A70),SUMIFS(Raw!$H:$H,Raw!$A:$A,$B$4,Raw!$G:$G,Month!X$5,Raw!$E:$E,Month!$A70))))</f>
        <v>2135</v>
      </c>
      <c r="Y70" s="58">
        <f>IF($B70="","",IF($C70="Region",SUMIFS(Raw!$H:$H,Raw!$A:$A,$B$4,Raw!$G:$G,Month!Y$5,Raw!#REF!,Month!$A70),IF($C70="Provider",SUMIFS(Raw!$H:$H,Raw!$A:$A,$B$4,Raw!$G:$G,Month!Y$5,Raw!$C:$C,Month!$A70),SUMIFS(Raw!$H:$H,Raw!$A:$A,$B$4,Raw!$G:$G,Month!Y$5,Raw!$E:$E,Month!$A70))))</f>
        <v>10209</v>
      </c>
      <c r="Z70" s="58">
        <f>IF($B70="","",IF($C70="Region",SUMIFS(Raw!$H:$H,Raw!$A:$A,$B$4,Raw!$G:$G,Month!Z$5,Raw!#REF!,Month!$A70),IF($C70="Provider",SUMIFS(Raw!$H:$H,Raw!$A:$A,$B$4,Raw!$G:$G,Month!Z$5,Raw!$C:$C,Month!$A70),SUMIFS(Raw!$H:$H,Raw!$A:$A,$B$4,Raw!$G:$G,Month!Z$5,Raw!$E:$E,Month!$A70))))</f>
        <v>0</v>
      </c>
      <c r="AA70" s="58">
        <f>IF($B70="","",IF($C70="Region",SUMIFS(Raw!$H:$H,Raw!$A:$A,$B$4,Raw!$G:$G,Month!AA$5,Raw!#REF!,Month!$A70),IF($C70="Provider",SUMIFS(Raw!$H:$H,Raw!$A:$A,$B$4,Raw!$G:$G,Month!AA$5,Raw!$C:$C,Month!$A70),SUMIFS(Raw!$H:$H,Raw!$A:$A,$B$4,Raw!$G:$G,Month!AA$5,Raw!$E:$E,Month!$A70))))</f>
        <v>12346</v>
      </c>
      <c r="AB70" s="58">
        <f>IF($B70="","",IF($C70="Region",SUMIFS(Raw!$H:$H,Raw!$A:$A,$B$4,Raw!$G:$G,Month!AB$5,Raw!#REF!,Month!$A70),IF($C70="Provider",SUMIFS(Raw!$H:$H,Raw!$A:$A,$B$4,Raw!$G:$G,Month!AB$5,Raw!$C:$C,Month!$A70),SUMIFS(Raw!$H:$H,Raw!$A:$A,$B$4,Raw!$G:$G,Month!AB$5,Raw!$E:$E,Month!$A70))))</f>
        <v>10209</v>
      </c>
      <c r="AC70" s="58">
        <f>IF($B70="","",IF($C70="Region",SUMIFS(Raw!$H:$H,Raw!$A:$A,$B$4,Raw!$G:$G,Month!AC$5,Raw!#REF!,Month!$A70),IF($C70="Provider",SUMIFS(Raw!$H:$H,Raw!$A:$A,$B$4,Raw!$G:$G,Month!AC$5,Raw!$C:$C,Month!$A70),SUMIFS(Raw!$H:$H,Raw!$A:$A,$B$4,Raw!$G:$G,Month!AC$5,Raw!$E:$E,Month!$A70))))</f>
        <v>0</v>
      </c>
      <c r="AD70" s="58">
        <f>IF($B70="","",IF($C70="Region",SUMIFS(Raw!$H:$H,Raw!$A:$A,$B$4,Raw!$G:$G,Month!AD$5,Raw!#REF!,Month!$A70),IF($C70="Provider",SUMIFS(Raw!$H:$H,Raw!$A:$A,$B$4,Raw!$G:$G,Month!AD$5,Raw!$C:$C,Month!$A70),SUMIFS(Raw!$H:$H,Raw!$A:$A,$B$4,Raw!$G:$G,Month!AD$5,Raw!$E:$E,Month!$A70))))</f>
        <v>0</v>
      </c>
      <c r="AE70" s="58">
        <f>IF($B70="","",IF($C70="Region",SUMIFS(Raw!$H:$H,Raw!$A:$A,$B$4,Raw!$G:$G,Month!AE$5,Raw!#REF!,Month!$A70),IF($C70="Provider",SUMIFS(Raw!$H:$H,Raw!$A:$A,$B$4,Raw!$G:$G,Month!AE$5,Raw!$C:$C,Month!$A70),SUMIFS(Raw!$H:$H,Raw!$A:$A,$B$4,Raw!$G:$G,Month!AE$5,Raw!$E:$E,Month!$A70))))</f>
        <v>2137</v>
      </c>
      <c r="AF70" s="58">
        <f>IF($B70="","",IF($C70="Region",SUMIFS(Raw!$H:$H,Raw!$A:$A,$B$4,Raw!$G:$G,Month!AF$5,Raw!#REF!,Month!$A70),IF($C70="Provider",SUMIFS(Raw!$H:$H,Raw!$A:$A,$B$4,Raw!$G:$G,Month!AF$5,Raw!$C:$C,Month!$A70),SUMIFS(Raw!$H:$H,Raw!$A:$A,$B$4,Raw!$G:$G,Month!AF$5,Raw!$E:$E,Month!$A70))))</f>
        <v>0</v>
      </c>
      <c r="AG70" s="58">
        <f>IF($B70="","",IF($C70="Region",SUMIFS(Raw!$H:$H,Raw!$A:$A,$B$4,Raw!$G:$G,Month!AG$5,Raw!#REF!,Month!$A70),IF($C70="Provider",SUMIFS(Raw!$H:$H,Raw!$A:$A,$B$4,Raw!$G:$G,Month!AG$5,Raw!$C:$C,Month!$A70),SUMIFS(Raw!$H:$H,Raw!$A:$A,$B$4,Raw!$G:$G,Month!AG$5,Raw!$E:$E,Month!$A70))))</f>
        <v>0</v>
      </c>
      <c r="AH70" s="58">
        <f>IF($B70="","",IF($C70="Region",SUMIFS(Raw!$H:$H,Raw!$A:$A,$B$4,Raw!$G:$G,Month!AH$5,Raw!#REF!,Month!$A70),IF($C70="Provider",SUMIFS(Raw!$H:$H,Raw!$A:$A,$B$4,Raw!$G:$G,Month!AH$5,Raw!$C:$C,Month!$A70),SUMIFS(Raw!$H:$H,Raw!$A:$A,$B$4,Raw!$G:$G,Month!AH$5,Raw!$E:$E,Month!$A70))))</f>
        <v>0</v>
      </c>
      <c r="AI70" s="58">
        <f>IF($B70="","",IF($C70="Region",SUMIFS(Raw!$H:$H,Raw!$A:$A,$B$4,Raw!$G:$G,Month!AI$5,Raw!#REF!,Month!$A70),IF($C70="Provider",SUMIFS(Raw!$H:$H,Raw!$A:$A,$B$4,Raw!$G:$G,Month!AI$5,Raw!$C:$C,Month!$A70),SUMIFS(Raw!$H:$H,Raw!$A:$A,$B$4,Raw!$G:$G,Month!AI$5,Raw!$E:$E,Month!$A70))))</f>
        <v>0</v>
      </c>
      <c r="AJ70" s="58">
        <f>IF($B70="","",IF($C70="Region",SUMIFS(Raw!$H:$H,Raw!$A:$A,$B$4,Raw!$G:$G,Month!AJ$5,Raw!#REF!,Month!$A70),IF($C70="Provider",SUMIFS(Raw!$H:$H,Raw!$A:$A,$B$4,Raw!$G:$G,Month!AJ$5,Raw!$C:$C,Month!$A70),SUMIFS(Raw!$H:$H,Raw!$A:$A,$B$4,Raw!$G:$G,Month!AJ$5,Raw!$E:$E,Month!$A70))))</f>
        <v>397</v>
      </c>
      <c r="AK70" s="58">
        <f>IF($B70="","",IF($C70="Region",SUMIFS(Raw!$H:$H,Raw!$A:$A,$B$4,Raw!$G:$G,Month!AK$5,Raw!#REF!,Month!$A70),IF($C70="Provider",SUMIFS(Raw!$H:$H,Raw!$A:$A,$B$4,Raw!$G:$G,Month!AK$5,Raw!$C:$C,Month!$A70),SUMIFS(Raw!$H:$H,Raw!$A:$A,$B$4,Raw!$G:$G,Month!AK$5,Raw!$E:$E,Month!$A70))))</f>
        <v>171</v>
      </c>
      <c r="AL70" s="58">
        <f>IF($B70="","",IF($C70="Region",SUMIFS(Raw!$H:$H,Raw!$A:$A,$B$4,Raw!$G:$G,Month!AL$5,Raw!#REF!,Month!$A70),IF($C70="Provider",SUMIFS(Raw!$H:$H,Raw!$A:$A,$B$4,Raw!$G:$G,Month!AL$5,Raw!$C:$C,Month!$A70),SUMIFS(Raw!$H:$H,Raw!$A:$A,$B$4,Raw!$G:$G,Month!AL$5,Raw!$E:$E,Month!$A70))))</f>
        <v>0</v>
      </c>
      <c r="AM70" s="58">
        <f>IF($B70="","",IF($C70="Region",SUMIFS(Raw!$H:$H,Raw!$A:$A,$B$4,Raw!$G:$G,Month!AM$5,Raw!#REF!,Month!$A70),IF($C70="Provider",SUMIFS(Raw!$H:$H,Raw!$A:$A,$B$4,Raw!$G:$G,Month!AM$5,Raw!$C:$C,Month!$A70),SUMIFS(Raw!$H:$H,Raw!$A:$A,$B$4,Raw!$G:$G,Month!AM$5,Raw!$E:$E,Month!$A70))))</f>
        <v>4817</v>
      </c>
      <c r="AN70" s="58">
        <f>IF($B70="","",IF($C70="Region",SUMIFS(Raw!$H:$H,Raw!$A:$A,$B$4,Raw!$G:$G,Month!AN$5,Raw!#REF!,Month!$A70),IF($C70="Provider",SUMIFS(Raw!$H:$H,Raw!$A:$A,$B$4,Raw!$G:$G,Month!AN$5,Raw!$C:$C,Month!$A70),SUMIFS(Raw!$H:$H,Raw!$A:$A,$B$4,Raw!$G:$G,Month!AN$5,Raw!$E:$E,Month!$A70))))</f>
        <v>2055</v>
      </c>
      <c r="AO70" s="58">
        <f>IF($B70="","",IF($C70="Region",SUMIFS(Raw!$H:$H,Raw!$A:$A,$B$4,Raw!$G:$G,Month!AO$5,Raw!#REF!,Month!$A70),IF($C70="Provider",SUMIFS(Raw!$H:$H,Raw!$A:$A,$B$4,Raw!$G:$G,Month!AO$5,Raw!$C:$C,Month!$A70),SUMIFS(Raw!$H:$H,Raw!$A:$A,$B$4,Raw!$G:$G,Month!AO$5,Raw!$E:$E,Month!$A70))))</f>
        <v>2355</v>
      </c>
      <c r="AP70" s="58">
        <f>IF($B70="","",IF($C70="Region",SUMIFS(Raw!$H:$H,Raw!$A:$A,$B$4,Raw!$G:$G,Month!AP$5,Raw!#REF!,Month!$A70),IF($C70="Provider",SUMIFS(Raw!$H:$H,Raw!$A:$A,$B$4,Raw!$G:$G,Month!AP$5,Raw!$C:$C,Month!$A70),SUMIFS(Raw!$H:$H,Raw!$A:$A,$B$4,Raw!$G:$G,Month!AP$5,Raw!$E:$E,Month!$A70))))</f>
        <v>1367</v>
      </c>
      <c r="AQ70" s="58">
        <f>IF($B70="","",IF($C70="Region",SUMIFS(Raw!$H:$H,Raw!$A:$A,$B$4,Raw!$G:$G,Month!AQ$5,Raw!#REF!,Month!$A70),IF($C70="Provider",SUMIFS(Raw!$H:$H,Raw!$A:$A,$B$4,Raw!$G:$G,Month!AQ$5,Raw!$C:$C,Month!$A70),SUMIFS(Raw!$H:$H,Raw!$A:$A,$B$4,Raw!$G:$G,Month!AQ$5,Raw!$E:$E,Month!$A70))))</f>
        <v>4031</v>
      </c>
      <c r="AR70" s="58">
        <f>IF($B70="","",IF($C70="Region",SUMIFS(Raw!$H:$H,Raw!$A:$A,$B$4,Raw!$G:$G,Month!AR$5,Raw!#REF!,Month!$A70),IF($C70="Provider",SUMIFS(Raw!$H:$H,Raw!$A:$A,$B$4,Raw!$G:$G,Month!AR$5,Raw!$C:$C,Month!$A70),SUMIFS(Raw!$H:$H,Raw!$A:$A,$B$4,Raw!$G:$G,Month!AR$5,Raw!$E:$E,Month!$A70))))</f>
        <v>3096</v>
      </c>
      <c r="AS70" s="58">
        <f>IF($B70="","",IF($C70="Region",SUMIFS(Raw!$H:$H,Raw!$A:$A,$B$4,Raw!$G:$G,Month!AS$5,Raw!#REF!,Month!$A70),IF($C70="Provider",SUMIFS(Raw!$H:$H,Raw!$A:$A,$B$4,Raw!$G:$G,Month!AS$5,Raw!$C:$C,Month!$A70),SUMIFS(Raw!$H:$H,Raw!$A:$A,$B$4,Raw!$G:$G,Month!AS$5,Raw!$E:$E,Month!$A70))))</f>
        <v>522</v>
      </c>
      <c r="AT70" s="58">
        <f>IF($B70="","",IF($C70="Region",SUMIFS(Raw!$H:$H,Raw!$A:$A,$B$4,Raw!$G:$G,Month!AT$5,Raw!#REF!,Month!$A70),IF($C70="Provider",SUMIFS(Raw!$H:$H,Raw!$A:$A,$B$4,Raw!$G:$G,Month!AT$5,Raw!$C:$C,Month!$A70),SUMIFS(Raw!$H:$H,Raw!$A:$A,$B$4,Raw!$G:$G,Month!AT$5,Raw!$E:$E,Month!$A70))))</f>
        <v>16622</v>
      </c>
      <c r="AU70" s="58">
        <f>IF($B70="","",IF($C70="Region",SUMIFS(Raw!$H:$H,Raw!$A:$A,$B$4,Raw!$G:$G,Month!AU$5,Raw!#REF!,Month!$A70),IF($C70="Provider",SUMIFS(Raw!$H:$H,Raw!$A:$A,$B$4,Raw!$G:$G,Month!AU$5,Raw!$C:$C,Month!$A70),SUMIFS(Raw!$H:$H,Raw!$A:$A,$B$4,Raw!$G:$G,Month!AU$5,Raw!$E:$E,Month!$A70))))</f>
        <v>1866</v>
      </c>
      <c r="AV70" s="58">
        <f>IF($B70="","",IF($C70="Region",SUMIFS(Raw!$H:$H,Raw!$A:$A,$B$4,Raw!$G:$G,Month!AV$5,Raw!#REF!,Month!$A70),IF($C70="Provider",SUMIFS(Raw!$H:$H,Raw!$A:$A,$B$4,Raw!$G:$G,Month!AV$5,Raw!$C:$C,Month!$A70),SUMIFS(Raw!$H:$H,Raw!$A:$A,$B$4,Raw!$G:$G,Month!AV$5,Raw!$E:$E,Month!$A70))))</f>
        <v>1387</v>
      </c>
      <c r="AW70" s="58">
        <f>IF($B70="","",IF($C70="Region",SUMIFS(Raw!$H:$H,Raw!$A:$A,$B$4,Raw!$G:$G,Month!AW$5,Raw!#REF!,Month!$A70),IF($C70="Provider",SUMIFS(Raw!$H:$H,Raw!$A:$A,$B$4,Raw!$G:$G,Month!AW$5,Raw!$C:$C,Month!$A70),SUMIFS(Raw!$H:$H,Raw!$A:$A,$B$4,Raw!$G:$G,Month!AW$5,Raw!$E:$E,Month!$A70))))</f>
        <v>6</v>
      </c>
      <c r="AX70" s="58">
        <f>IF($B70="","",IF($C70="Region",SUMIFS(Raw!$H:$H,Raw!$A:$A,$B$4,Raw!$G:$G,Month!AX$5,Raw!#REF!,Month!$A70),IF($C70="Provider",SUMIFS(Raw!$H:$H,Raw!$A:$A,$B$4,Raw!$G:$G,Month!AX$5,Raw!$C:$C,Month!$A70),SUMIFS(Raw!$H:$H,Raw!$A:$A,$B$4,Raw!$G:$G,Month!AX$5,Raw!$E:$E,Month!$A70))))</f>
        <v>0</v>
      </c>
      <c r="AY70" s="58">
        <f>IF($B70="","",IF($C70="Region",SUMIFS(Raw!$H:$H,Raw!$A:$A,$B$4,Raw!$G:$G,Month!AY$5,Raw!#REF!,Month!$A70),IF($C70="Provider",SUMIFS(Raw!$H:$H,Raw!$A:$A,$B$4,Raw!$G:$G,Month!AY$5,Raw!$C:$C,Month!$A70),SUMIFS(Raw!$H:$H,Raw!$A:$A,$B$4,Raw!$G:$G,Month!AY$5,Raw!$E:$E,Month!$A70))))</f>
        <v>3160</v>
      </c>
      <c r="AZ70" s="58">
        <f>IF($B70="","",IF($C70="Region",SUMIFS(Raw!$H:$H,Raw!$A:$A,$B$4,Raw!$G:$G,Month!AZ$5,Raw!#REF!,Month!$A70),IF($C70="Provider",SUMIFS(Raw!$H:$H,Raw!$A:$A,$B$4,Raw!$G:$G,Month!AZ$5,Raw!$C:$C,Month!$A70),SUMIFS(Raw!$H:$H,Raw!$A:$A,$B$4,Raw!$G:$G,Month!AZ$5,Raw!$E:$E,Month!$A70))))</f>
        <v>298</v>
      </c>
      <c r="BA70" s="58">
        <f>IF($B70="","",IF($C70="Region",SUMIFS(Raw!$H:$H,Raw!$A:$A,$B$4,Raw!$G:$G,Month!BA$5,Raw!#REF!,Month!$A70),IF($C70="Provider",SUMIFS(Raw!$H:$H,Raw!$A:$A,$B$4,Raw!$G:$G,Month!BA$5,Raw!$C:$C,Month!$A70),SUMIFS(Raw!$H:$H,Raw!$A:$A,$B$4,Raw!$G:$G,Month!BA$5,Raw!$E:$E,Month!$A70))))</f>
        <v>571</v>
      </c>
      <c r="BB70" s="58">
        <f>IF($B70="","",IF($C70="Region",SUMIFS(Raw!$H:$H,Raw!$A:$A,$B$4,Raw!$G:$G,Month!BB$5,Raw!#REF!,Month!$A70),IF($C70="Provider",SUMIFS(Raw!$H:$H,Raw!$A:$A,$B$4,Raw!$G:$G,Month!BB$5,Raw!$C:$C,Month!$A70),SUMIFS(Raw!$H:$H,Raw!$A:$A,$B$4,Raw!$G:$G,Month!BB$5,Raw!$E:$E,Month!$A70))))</f>
        <v>23</v>
      </c>
      <c r="BC70" s="58">
        <f>IF($B70="","",IF($C70="Region",SUMIFS(Raw!$H:$H,Raw!$A:$A,$B$4,Raw!$G:$G,Month!BC$5,Raw!#REF!,Month!$A70),IF($C70="Provider",SUMIFS(Raw!$H:$H,Raw!$A:$A,$B$4,Raw!$G:$G,Month!BC$5,Raw!$C:$C,Month!$A70),SUMIFS(Raw!$H:$H,Raw!$A:$A,$B$4,Raw!$G:$G,Month!BC$5,Raw!$E:$E,Month!$A70))))</f>
        <v>542</v>
      </c>
      <c r="BD70" s="58">
        <f>IF($B70="","",IF($C70="Region",SUMIFS(Raw!$H:$H,Raw!$A:$A,$B$4,Raw!$G:$G,Month!BD$5,Raw!#REF!,Month!$A70),IF($C70="Provider",SUMIFS(Raw!$H:$H,Raw!$A:$A,$B$4,Raw!$G:$G,Month!BD$5,Raw!$C:$C,Month!$A70),SUMIFS(Raw!$H:$H,Raw!$A:$A,$B$4,Raw!$G:$G,Month!BD$5,Raw!$E:$E,Month!$A70))))</f>
        <v>150</v>
      </c>
      <c r="BE70" s="58">
        <f>IF($B70="","",IF($C70="Region",SUMIFS(Raw!$H:$H,Raw!$A:$A,$B$4,Raw!$G:$G,Month!BE$5,Raw!#REF!,Month!$A70),IF($C70="Provider",SUMIFS(Raw!$H:$H,Raw!$A:$A,$B$4,Raw!$G:$G,Month!BE$5,Raw!$C:$C,Month!$A70),SUMIFS(Raw!$H:$H,Raw!$A:$A,$B$4,Raw!$G:$G,Month!BE$5,Raw!$E:$E,Month!$A70))))</f>
        <v>87</v>
      </c>
      <c r="BF70" s="58">
        <f>IF($B70="","",IF($C70="Region",SUMIFS(Raw!$H:$H,Raw!$A:$A,$B$4,Raw!$G:$G,Month!BF$5,Raw!#REF!,Month!$A70),IF($C70="Provider",SUMIFS(Raw!$H:$H,Raw!$A:$A,$B$4,Raw!$G:$G,Month!BF$5,Raw!$C:$C,Month!$A70),SUMIFS(Raw!$H:$H,Raw!$A:$A,$B$4,Raw!$G:$G,Month!BF$5,Raw!$E:$E,Month!$A70))))</f>
        <v>105</v>
      </c>
      <c r="BG70" s="58">
        <f>IF($B70="","",IF($C70="Region",SUMIFS(Raw!$H:$H,Raw!$A:$A,$B$4,Raw!$G:$G,Month!BG$5,Raw!#REF!,Month!$A70),IF($C70="Provider",SUMIFS(Raw!$H:$H,Raw!$A:$A,$B$4,Raw!$G:$G,Month!BG$5,Raw!$C:$C,Month!$A70),SUMIFS(Raw!$H:$H,Raw!$A:$A,$B$4,Raw!$G:$G,Month!BG$5,Raw!$E:$E,Month!$A70))))</f>
        <v>7095</v>
      </c>
      <c r="BH70" s="58">
        <f>IF($B70="","",IF($C70="Region",SUMIFS(Raw!$H:$H,Raw!$A:$A,$B$4,Raw!$G:$G,Month!BH$5,Raw!#REF!,Month!$A70),IF($C70="Provider",SUMIFS(Raw!$H:$H,Raw!$A:$A,$B$4,Raw!$G:$G,Month!BH$5,Raw!$C:$C,Month!$A70),SUMIFS(Raw!$H:$H,Raw!$A:$A,$B$4,Raw!$G:$G,Month!BH$5,Raw!$E:$E,Month!$A70))))</f>
        <v>6952</v>
      </c>
      <c r="BI70" s="58">
        <f>IF($B70="","",IF($C70="Region",SUMIFS(Raw!$H:$H,Raw!$A:$A,$B$4,Raw!$G:$G,Month!BI$5,Raw!#REF!,Month!$A70),IF($C70="Provider",SUMIFS(Raw!$H:$H,Raw!$A:$A,$B$4,Raw!$G:$G,Month!BI$5,Raw!$C:$C,Month!$A70),SUMIFS(Raw!$H:$H,Raw!$A:$A,$B$4,Raw!$G:$G,Month!BI$5,Raw!$E:$E,Month!$A70))))</f>
        <v>1338</v>
      </c>
      <c r="BJ70" s="58">
        <f>IF($B70="","",IF($C70="Region",SUMIFS(Raw!$H:$H,Raw!$A:$A,$B$4,Raw!$G:$G,Month!BJ$5,Raw!#REF!,Month!$A70),IF($C70="Provider",SUMIFS(Raw!$H:$H,Raw!$A:$A,$B$4,Raw!$G:$G,Month!BJ$5,Raw!$C:$C,Month!$A70),SUMIFS(Raw!$H:$H,Raw!$A:$A,$B$4,Raw!$G:$G,Month!BJ$5,Raw!$E:$E,Month!$A70))))</f>
        <v>1913</v>
      </c>
      <c r="BK70" s="58">
        <f>IF($B70="","",IF($C70="Region",SUMIFS(Raw!$H:$H,Raw!$A:$A,$B$4,Raw!$G:$G,Month!BK$5,Raw!#REF!,Month!$A70),IF($C70="Provider",SUMIFS(Raw!$H:$H,Raw!$A:$A,$B$4,Raw!$G:$G,Month!BK$5,Raw!$C:$C,Month!$A70),SUMIFS(Raw!$H:$H,Raw!$A:$A,$B$4,Raw!$G:$G,Month!BK$5,Raw!$E:$E,Month!$A70))))</f>
        <v>1802</v>
      </c>
      <c r="BL70" s="58">
        <f>IF($B70="","",IF($C70="Region",SUMIFS(Raw!$H:$H,Raw!$A:$A,$B$4,Raw!$G:$G,Month!BL$5,Raw!#REF!,Month!$A70),IF($C70="Provider",SUMIFS(Raw!$H:$H,Raw!$A:$A,$B$4,Raw!$G:$G,Month!BL$5,Raw!$C:$C,Month!$A70),SUMIFS(Raw!$H:$H,Raw!$A:$A,$B$4,Raw!$G:$G,Month!BL$5,Raw!$E:$E,Month!$A70))))</f>
        <v>797</v>
      </c>
      <c r="BM70" s="58">
        <f>IF($B70="","",IF($C70="Region",SUMIFS(Raw!$H:$H,Raw!$A:$A,$B$4,Raw!$G:$G,Month!BM$5,Raw!#REF!,Month!$A70),IF($C70="Provider",SUMIFS(Raw!$H:$H,Raw!$A:$A,$B$4,Raw!$G:$G,Month!BM$5,Raw!$C:$C,Month!$A70),SUMIFS(Raw!$H:$H,Raw!$A:$A,$B$4,Raw!$G:$G,Month!BM$5,Raw!$E:$E,Month!$A70))))</f>
        <v>303</v>
      </c>
      <c r="BN70" s="58">
        <f>IF($B70="","",IF($C70="Region",SUMIFS(Raw!$H:$H,Raw!$A:$A,$B$4,Raw!$G:$G,Month!BN$5,Raw!#REF!,Month!$A70),IF($C70="Provider",SUMIFS(Raw!$H:$H,Raw!$A:$A,$B$4,Raw!$G:$G,Month!BN$5,Raw!$C:$C,Month!$A70),SUMIFS(Raw!$H:$H,Raw!$A:$A,$B$4,Raw!$G:$G,Month!BN$5,Raw!$E:$E,Month!$A70))))</f>
        <v>23</v>
      </c>
      <c r="BO70" s="58">
        <f>IF($B70="","",IF($C70="Region",SUMIFS(Raw!$H:$H,Raw!$A:$A,$B$4,Raw!$G:$G,Month!BO$5,Raw!#REF!,Month!$A70),IF($C70="Provider",SUMIFS(Raw!$H:$H,Raw!$A:$A,$B$4,Raw!$G:$G,Month!BO$5,Raw!$C:$C,Month!$A70),SUMIFS(Raw!$H:$H,Raw!$A:$A,$B$4,Raw!$G:$G,Month!BO$5,Raw!$E:$E,Month!$A70))))</f>
        <v>1657</v>
      </c>
      <c r="BP70" s="58">
        <f>IF($B70="","",IF($C70="Region",SUMIFS(Raw!$H:$H,Raw!$A:$A,$B$4,Raw!$G:$G,Month!BP$5,Raw!#REF!,Month!$A70),IF($C70="Provider",SUMIFS(Raw!$H:$H,Raw!$A:$A,$B$4,Raw!$G:$G,Month!BP$5,Raw!$C:$C,Month!$A70),SUMIFS(Raw!$H:$H,Raw!$A:$A,$B$4,Raw!$G:$G,Month!BP$5,Raw!$E:$E,Month!$A70))))</f>
        <v>7330249</v>
      </c>
      <c r="BQ70" s="58">
        <f>IF($B70="","",IF($C70="Region",SUMIFS(Raw!$H:$H,Raw!$A:$A,$B$4,Raw!$G:$G,Month!BQ$5,Raw!#REF!,Month!$A70),IF($C70="Provider",SUMIFS(Raw!$H:$H,Raw!$A:$A,$B$4,Raw!$G:$G,Month!BQ$5,Raw!$C:$C,Month!$A70),SUMIFS(Raw!$H:$H,Raw!$A:$A,$B$4,Raw!$G:$G,Month!BQ$5,Raw!$E:$E,Month!$A70))))</f>
        <v>2837</v>
      </c>
      <c r="BR70" s="58">
        <f>IF($B70="","",IF($C70="Region",SUMIFS(Raw!$H:$H,Raw!$A:$A,$B$4,Raw!$G:$G,Month!BR$5,Raw!#REF!,Month!$A70),IF($C70="Provider",SUMIFS(Raw!$H:$H,Raw!$A:$A,$B$4,Raw!$G:$G,Month!BR$5,Raw!$C:$C,Month!$A70),SUMIFS(Raw!$H:$H,Raw!$A:$A,$B$4,Raw!$G:$G,Month!BR$5,Raw!$E:$E,Month!$A70))))</f>
        <v>2684</v>
      </c>
      <c r="BS70" s="58">
        <f>IF($B70="","",IF($C70="Region",SUMIFS(Raw!$H:$H,Raw!$A:$A,$B$4,Raw!$G:$G,Month!BS$5,Raw!#REF!,Month!$A70),IF($C70="Provider",SUMIFS(Raw!$H:$H,Raw!$A:$A,$B$4,Raw!$G:$G,Month!BS$5,Raw!$C:$C,Month!$A70),SUMIFS(Raw!$H:$H,Raw!$A:$A,$B$4,Raw!$G:$G,Month!BS$5,Raw!$E:$E,Month!$A70))))</f>
        <v>38</v>
      </c>
      <c r="BT70" s="58">
        <f>IF($B70="","",IF($C70="Region",SUMIFS(Raw!$H:$H,Raw!$A:$A,$B$4,Raw!$G:$G,Month!BT$5,Raw!#REF!,Month!$A70),IF($C70="Provider",SUMIFS(Raw!$H:$H,Raw!$A:$A,$B$4,Raw!$G:$G,Month!BT$5,Raw!$C:$C,Month!$A70),SUMIFS(Raw!$H:$H,Raw!$A:$A,$B$4,Raw!$G:$G,Month!BT$5,Raw!$E:$E,Month!$A70))))</f>
        <v>2019</v>
      </c>
      <c r="BU70" s="58">
        <f>IF($B70="","",IF($C70="Region",SUMIFS(Raw!$H:$H,Raw!$A:$A,$B$4,Raw!$G:$G,Month!BU$5,Raw!#REF!,Month!$A70),IF($C70="Provider",SUMIFS(Raw!$H:$H,Raw!$A:$A,$B$4,Raw!$G:$G,Month!BU$5,Raw!$C:$C,Month!$A70),SUMIFS(Raw!$H:$H,Raw!$A:$A,$B$4,Raw!$G:$G,Month!BU$5,Raw!$E:$E,Month!$A70))))</f>
        <v>11575660</v>
      </c>
      <c r="BV70" s="58">
        <f>IF($B70="","",IF($C70="Region",SUMIFS(Raw!$H:$H,Raw!$A:$A,$B$4,Raw!$G:$G,Month!BV$5,Raw!#REF!,Month!$A70),IF($C70="Provider",SUMIFS(Raw!$H:$H,Raw!$A:$A,$B$4,Raw!$G:$G,Month!BV$5,Raw!$C:$C,Month!$A70),SUMIFS(Raw!$H:$H,Raw!$A:$A,$B$4,Raw!$G:$G,Month!BV$5,Raw!$E:$E,Month!$A70))))</f>
        <v>1</v>
      </c>
      <c r="BW70" s="58">
        <f>IF($B70="","",IF($C70="Region",SUMIFS(Raw!$H:$H,Raw!$A:$A,$B$4,Raw!$G:$G,Month!BW$5,Raw!#REF!,Month!$A70),IF($C70="Provider",SUMIFS(Raw!$H:$H,Raw!$A:$A,$B$4,Raw!$G:$G,Month!BW$5,Raw!$C:$C,Month!$A70),SUMIFS(Raw!$H:$H,Raw!$A:$A,$B$4,Raw!$G:$G,Month!BW$5,Raw!$E:$E,Month!$A70))))</f>
        <v>11387</v>
      </c>
      <c r="BX70" s="58">
        <f>IF($B70="","",IF($C70="Region",SUMIFS(Raw!$H:$H,Raw!$A:$A,$B$4,Raw!$G:$G,Month!BX$5,Raw!#REF!,Month!$A70),IF($C70="Provider",SUMIFS(Raw!$H:$H,Raw!$A:$A,$B$4,Raw!$G:$G,Month!BX$5,Raw!$C:$C,Month!$A70),SUMIFS(Raw!$H:$H,Raw!$A:$A,$B$4,Raw!$G:$G,Month!BX$5,Raw!$E:$E,Month!$A70))))</f>
        <v>7</v>
      </c>
      <c r="BY70" s="58">
        <f>IF($B70="","",IF($C70="Region",SUMIFS(Raw!$H:$H,Raw!$A:$A,$B$4,Raw!$G:$G,Month!BY$5,Raw!#REF!,Month!$A70),IF($C70="Provider",SUMIFS(Raw!$H:$H,Raw!$A:$A,$B$4,Raw!$G:$G,Month!BY$5,Raw!$C:$C,Month!$A70),SUMIFS(Raw!$H:$H,Raw!$A:$A,$B$4,Raw!$G:$G,Month!BY$5,Raw!$E:$E,Month!$A70))))</f>
        <v>2632</v>
      </c>
      <c r="BZ70" s="58">
        <f>IF($B70="","",IF($C70="Region",SUMIFS(Raw!$H:$H,Raw!$A:$A,$B$4,Raw!$G:$G,Month!BZ$5,Raw!#REF!,Month!$A70),IF($C70="Provider",SUMIFS(Raw!$H:$H,Raw!$A:$A,$B$4,Raw!$G:$G,Month!BZ$5,Raw!$C:$C,Month!$A70),SUMIFS(Raw!$H:$H,Raw!$A:$A,$B$4,Raw!$G:$G,Month!BZ$5,Raw!$E:$E,Month!$A70))))</f>
        <v>2025</v>
      </c>
      <c r="CA70" s="58">
        <f>IF($B70="","",IF($C70="Region",SUMIFS(Raw!$H:$H,Raw!$A:$A,$B$4,Raw!$G:$G,Month!CA$5,Raw!#REF!,Month!$A70),IF($C70="Provider",SUMIFS(Raw!$H:$H,Raw!$A:$A,$B$4,Raw!$G:$G,Month!CA$5,Raw!$C:$C,Month!$A70),SUMIFS(Raw!$H:$H,Raw!$A:$A,$B$4,Raw!$G:$G,Month!CA$5,Raw!$E:$E,Month!$A70))))</f>
        <v>1299</v>
      </c>
      <c r="CB70" s="58">
        <f>IF($B70="","",IF($C70="Region",SUMIFS(Raw!$H:$H,Raw!$A:$A,$B$4,Raw!$G:$G,Month!CB$5,Raw!#REF!,Month!$A70),IF($C70="Provider",SUMIFS(Raw!$H:$H,Raw!$A:$A,$B$4,Raw!$G:$G,Month!CB$5,Raw!$C:$C,Month!$A70),SUMIFS(Raw!$H:$H,Raw!$A:$A,$B$4,Raw!$G:$G,Month!CB$5,Raw!$E:$E,Month!$A70))))</f>
        <v>711</v>
      </c>
      <c r="CC70" s="58">
        <f>IF($B70="","",IF($C70="Region",SUMIFS(Raw!$H:$H,Raw!$A:$A,$B$4,Raw!$G:$G,Month!CC$5,Raw!#REF!,Month!$A70),IF($C70="Provider",SUMIFS(Raw!$H:$H,Raw!$A:$A,$B$4,Raw!$G:$G,Month!CC$5,Raw!$C:$C,Month!$A70),SUMIFS(Raw!$H:$H,Raw!$A:$A,$B$4,Raw!$G:$G,Month!CC$5,Raw!$E:$E,Month!$A70))))</f>
        <v>159</v>
      </c>
      <c r="CD70" s="58">
        <f>IF($B70="","",IF($C70="Region",SUMIFS(Raw!$H:$H,Raw!$A:$A,$B$4,Raw!$G:$G,Month!CD$5,Raw!#REF!,Month!$A70),IF($C70="Provider",SUMIFS(Raw!$H:$H,Raw!$A:$A,$B$4,Raw!$G:$G,Month!CD$5,Raw!$C:$C,Month!$A70),SUMIFS(Raw!$H:$H,Raw!$A:$A,$B$4,Raw!$G:$G,Month!CD$5,Raw!$E:$E,Month!$A70))))</f>
        <v>0</v>
      </c>
      <c r="CE70" s="58">
        <f>IF($B70="","",IF($C70="Region",SUMIFS(Raw!$H:$H,Raw!$A:$A,$B$4,Raw!$G:$G,Month!CE$5,Raw!#REF!,Month!$A70),IF($C70="Provider",SUMIFS(Raw!$H:$H,Raw!$A:$A,$B$4,Raw!$G:$G,Month!CE$5,Raw!$C:$C,Month!$A70),SUMIFS(Raw!$H:$H,Raw!$A:$A,$B$4,Raw!$G:$G,Month!CE$5,Raw!$E:$E,Month!$A70))))</f>
        <v>130</v>
      </c>
      <c r="CF70" s="58">
        <f>IF($B70="","",IF($C70="Region",SUMIFS(Raw!$H:$H,Raw!$A:$A,$B$4,Raw!$G:$G,Month!CF$5,Raw!#REF!,Month!$A70),IF($C70="Provider",SUMIFS(Raw!$H:$H,Raw!$A:$A,$B$4,Raw!$G:$G,Month!CF$5,Raw!$C:$C,Month!$A70),SUMIFS(Raw!$H:$H,Raw!$A:$A,$B$4,Raw!$G:$G,Month!CF$5,Raw!$E:$E,Month!$A70))))</f>
        <v>27</v>
      </c>
      <c r="CG70" s="58">
        <f>IF($B70="","",IF($C70="Region",SUMIFS(Raw!$H:$H,Raw!$A:$A,$B$4,Raw!$G:$G,Month!CG$5,Raw!#REF!,Month!$A70),IF($C70="Provider",SUMIFS(Raw!$H:$H,Raw!$A:$A,$B$4,Raw!$G:$G,Month!CG$5,Raw!$C:$C,Month!$A70),SUMIFS(Raw!$H:$H,Raw!$A:$A,$B$4,Raw!$G:$G,Month!CG$5,Raw!$E:$E,Month!$A70))))</f>
        <v>263</v>
      </c>
      <c r="CH70" s="58">
        <f>IF($B70="","",IF($C70="Region",SUMIFS(Raw!$H:$H,Raw!$A:$A,$B$4,Raw!$G:$G,Month!CH$5,Raw!#REF!,Month!$A70),IF($C70="Provider",SUMIFS(Raw!$H:$H,Raw!$A:$A,$B$4,Raw!$G:$G,Month!CH$5,Raw!$C:$C,Month!$A70),SUMIFS(Raw!$H:$H,Raw!$A:$A,$B$4,Raw!$G:$G,Month!CH$5,Raw!$E:$E,Month!$A70))))</f>
        <v>169</v>
      </c>
      <c r="CI70" s="58">
        <f>IF($B70="","",IF($C70="Region",SUMIFS(Raw!$H:$H,Raw!$A:$A,$B$4,Raw!$G:$G,Month!CI$5,Raw!#REF!,Month!$A70),IF($C70="Provider",SUMIFS(Raw!$H:$H,Raw!$A:$A,$B$4,Raw!$G:$G,Month!CI$5,Raw!$C:$C,Month!$A70),SUMIFS(Raw!$H:$H,Raw!$A:$A,$B$4,Raw!$G:$G,Month!CI$5,Raw!$E:$E,Month!$A70))))</f>
        <v>0</v>
      </c>
      <c r="CJ70" s="58">
        <f>IF($B70="","",IF($C70="Region",SUMIFS(Raw!$H:$H,Raw!$A:$A,$B$4,Raw!$G:$G,Month!CJ$5,Raw!#REF!,Month!$A70),IF($C70="Provider",SUMIFS(Raw!$H:$H,Raw!$A:$A,$B$4,Raw!$G:$G,Month!CJ$5,Raw!$C:$C,Month!$A70),SUMIFS(Raw!$H:$H,Raw!$A:$A,$B$4,Raw!$G:$G,Month!CJ$5,Raw!$E:$E,Month!$A70))))</f>
        <v>0</v>
      </c>
      <c r="CK70" s="58">
        <f>IF($B70="","",IF($C70="Region",SUMIFS(Raw!$H:$H,Raw!$A:$A,$B$4,Raw!$G:$G,Month!CK$5,Raw!#REF!,Month!$A70),IF($C70="Provider",SUMIFS(Raw!$H:$H,Raw!$A:$A,$B$4,Raw!$G:$G,Month!CK$5,Raw!$C:$C,Month!$A70),SUMIFS(Raw!$H:$H,Raw!$A:$A,$B$4,Raw!$G:$G,Month!CK$5,Raw!$E:$E,Month!$A70))))</f>
        <v>0</v>
      </c>
      <c r="CL70" s="58">
        <f>IF($B70="","",IF($C70="Region",SUMIFS(Raw!$H:$H,Raw!$A:$A,$B$4,Raw!$G:$G,Month!CL$5,Raw!#REF!,Month!$A70),IF($C70="Provider",SUMIFS(Raw!$H:$H,Raw!$A:$A,$B$4,Raw!$G:$G,Month!CL$5,Raw!$C:$C,Month!$A70),SUMIFS(Raw!$H:$H,Raw!$A:$A,$B$4,Raw!$G:$G,Month!CL$5,Raw!$E:$E,Month!$A70))))</f>
        <v>0</v>
      </c>
      <c r="CM70" s="58">
        <f>IF($B70="","",IF($C70="Region",SUMIFS(Raw!$H:$H,Raw!$A:$A,$B$4,Raw!$G:$G,Month!CM$5,Raw!#REF!,Month!$A70),IF($C70="Provider",SUMIFS(Raw!$H:$H,Raw!$A:$A,$B$4,Raw!$G:$G,Month!CM$5,Raw!$C:$C,Month!$A70),SUMIFS(Raw!$H:$H,Raw!$A:$A,$B$4,Raw!$G:$G,Month!CM$5,Raw!$E:$E,Month!$A70))))</f>
        <v>1118</v>
      </c>
      <c r="CN70" s="58">
        <f>IF($B70="","",IF($C70="Region",SUMIFS(Raw!$H:$H,Raw!$A:$A,$B$4,Raw!$G:$G,Month!CN$5,Raw!#REF!,Month!$A70),IF($C70="Provider",SUMIFS(Raw!$H:$H,Raw!$A:$A,$B$4,Raw!$G:$G,Month!CN$5,Raw!$C:$C,Month!$A70),SUMIFS(Raw!$H:$H,Raw!$A:$A,$B$4,Raw!$G:$G,Month!CN$5,Raw!$E:$E,Month!$A70))))</f>
        <v>19</v>
      </c>
      <c r="CO70" s="58">
        <f>IF($B70="","",IF($C70="Region",SUMIFS(Raw!$H:$H,Raw!$A:$A,$B$4,Raw!$G:$G,Month!CO$5,Raw!#REF!,Month!$A70),IF($C70="Provider",SUMIFS(Raw!$H:$H,Raw!$A:$A,$B$4,Raw!$G:$G,Month!CO$5,Raw!$C:$C,Month!$A70),SUMIFS(Raw!$H:$H,Raw!$A:$A,$B$4,Raw!$G:$G,Month!CO$5,Raw!$E:$E,Month!$A70))))</f>
        <v>0</v>
      </c>
      <c r="CP70" s="58">
        <f>IF($B70="","",IF($C70="Region",SUMIFS(Raw!$H:$H,Raw!$A:$A,$B$4,Raw!$G:$G,Month!CP$5,Raw!#REF!,Month!$A70),IF($C70="Provider",SUMIFS(Raw!$H:$H,Raw!$A:$A,$B$4,Raw!$G:$G,Month!CP$5,Raw!$C:$C,Month!$A70),SUMIFS(Raw!$H:$H,Raw!$A:$A,$B$4,Raw!$G:$G,Month!CP$5,Raw!$E:$E,Month!$A70))))</f>
        <v>0</v>
      </c>
      <c r="CQ70" s="58">
        <f>IF($B70="","",IF($C70="Region",SUMIFS(Raw!$H:$H,Raw!$A:$A,$B$4,Raw!$G:$G,Month!CQ$5,Raw!#REF!,Month!$A70),IF($C70="Provider",SUMIFS(Raw!$H:$H,Raw!$A:$A,$B$4,Raw!$G:$G,Month!CQ$5,Raw!$C:$C,Month!$A70),SUMIFS(Raw!$H:$H,Raw!$A:$A,$B$4,Raw!$G:$G,Month!CQ$5,Raw!$E:$E,Month!$A70))))</f>
        <v>0</v>
      </c>
      <c r="CR70" s="58">
        <f>IF($B70="","",IF($C70="Region",SUMIFS(Raw!$H:$H,Raw!$A:$A,$B$4,Raw!$G:$G,Month!CR$5,Raw!#REF!,Month!$A70),IF($C70="Provider",SUMIFS(Raw!$H:$H,Raw!$A:$A,$B$4,Raw!$G:$G,Month!CR$5,Raw!$C:$C,Month!$A70),SUMIFS(Raw!$H:$H,Raw!$A:$A,$B$4,Raw!$G:$G,Month!CR$5,Raw!$E:$E,Month!$A70))))</f>
        <v>0</v>
      </c>
      <c r="CS70" s="58">
        <f>IF($B70="","",IF($C70="Region",SUMIFS(Raw!$H:$H,Raw!$A:$A,$B$4,Raw!$G:$G,Month!CS$5,Raw!#REF!,Month!$A70),IF($C70="Provider",SUMIFS(Raw!$H:$H,Raw!$A:$A,$B$4,Raw!$G:$G,Month!CS$5,Raw!$C:$C,Month!$A70),SUMIFS(Raw!$H:$H,Raw!$A:$A,$B$4,Raw!$G:$G,Month!CS$5,Raw!$E:$E,Month!$A70))))</f>
        <v>784</v>
      </c>
      <c r="CT70" s="58">
        <f>IF($B70="","",IF($C70="Region",SUMIFS(Raw!$H:$H,Raw!$A:$A,$B$4,Raw!$G:$G,Month!CT$5,Raw!#REF!,Month!$A70),IF($C70="Provider",SUMIFS(Raw!$H:$H,Raw!$A:$A,$B$4,Raw!$G:$G,Month!CT$5,Raw!$C:$C,Month!$A70),SUMIFS(Raw!$H:$H,Raw!$A:$A,$B$4,Raw!$G:$G,Month!CT$5,Raw!$E:$E,Month!$A70))))</f>
        <v>695</v>
      </c>
      <c r="CU70" s="58">
        <f>IF($B70="","",IF($C70="Region",SUMIFS(Raw!$H:$H,Raw!$A:$A,$B$4,Raw!$G:$G,Month!CU$5,Raw!#REF!,Month!$A70),IF($C70="Provider",SUMIFS(Raw!$H:$H,Raw!$A:$A,$B$4,Raw!$G:$G,Month!CU$5,Raw!$C:$C,Month!$A70),SUMIFS(Raw!$H:$H,Raw!$A:$A,$B$4,Raw!$G:$G,Month!CU$5,Raw!$E:$E,Month!$A70))))</f>
        <v>1117</v>
      </c>
      <c r="CV70" s="58">
        <f>IF($B70="","",IF($C70="Region",SUMIFS(Raw!$H:$H,Raw!$A:$A,$B$4,Raw!$G:$G,Month!CV$5,Raw!#REF!,Month!$A70),IF($C70="Provider",SUMIFS(Raw!$H:$H,Raw!$A:$A,$B$4,Raw!$G:$G,Month!CV$5,Raw!$C:$C,Month!$A70),SUMIFS(Raw!$H:$H,Raw!$A:$A,$B$4,Raw!$G:$G,Month!CV$5,Raw!$E:$E,Month!$A70))))</f>
        <v>960</v>
      </c>
      <c r="CW70" s="58">
        <f>IF($B70="","",IF($C70="Region",SUMIFS(Raw!$H:$H,Raw!$A:$A,$B$4,Raw!$G:$G,Month!CW$5,Raw!#REF!,Month!$A70),IF($C70="Provider",SUMIFS(Raw!$H:$H,Raw!$A:$A,$B$4,Raw!$G:$G,Month!CW$5,Raw!$C:$C,Month!$A70),SUMIFS(Raw!$H:$H,Raw!$A:$A,$B$4,Raw!$G:$G,Month!CW$5,Raw!$E:$E,Month!$A70))))</f>
        <v>1033</v>
      </c>
      <c r="CX70" s="58">
        <f>IF($B70="","",IF($C70="Region",SUMIFS(Raw!$H:$H,Raw!$A:$A,$B$4,Raw!$G:$G,Month!CX$5,Raw!#REF!,Month!$A70),IF($C70="Provider",SUMIFS(Raw!$H:$H,Raw!$A:$A,$B$4,Raw!$G:$G,Month!CX$5,Raw!$C:$C,Month!$A70),SUMIFS(Raw!$H:$H,Raw!$A:$A,$B$4,Raw!$G:$G,Month!CX$5,Raw!$E:$E,Month!$A70))))</f>
        <v>1033</v>
      </c>
      <c r="CY70" s="58">
        <f>IF($B70="","",IF($C70="Region",SUMIFS(Raw!$H:$H,Raw!$A:$A,$B$4,Raw!$G:$G,Month!CY$5,Raw!#REF!,Month!$A70),IF($C70="Provider",SUMIFS(Raw!$H:$H,Raw!$A:$A,$B$4,Raw!$G:$G,Month!CY$5,Raw!$C:$C,Month!$A70),SUMIFS(Raw!$H:$H,Raw!$A:$A,$B$4,Raw!$G:$G,Month!CY$5,Raw!$E:$E,Month!$A70))))</f>
        <v>26</v>
      </c>
      <c r="CZ70" s="58">
        <f>IF($B70="","",IF($C70="Region",SUMIFS(Raw!$H:$H,Raw!$A:$A,$B$4,Raw!$G:$G,Month!CZ$5,Raw!#REF!,Month!$A70),IF($C70="Provider",SUMIFS(Raw!$H:$H,Raw!$A:$A,$B$4,Raw!$G:$G,Month!CZ$5,Raw!$C:$C,Month!$A70),SUMIFS(Raw!$H:$H,Raw!$A:$A,$B$4,Raw!$G:$G,Month!CZ$5,Raw!$E:$E,Month!$A70))))</f>
        <v>13</v>
      </c>
      <c r="DA70" s="58">
        <f>IF($B70="","",IF($C70="Region",SUMIFS(Raw!$H:$H,Raw!$A:$A,$B$4,Raw!$G:$G,Month!DA$5,Raw!#REF!,Month!$A70),IF($C70="Provider",SUMIFS(Raw!$H:$H,Raw!$A:$A,$B$4,Raw!$G:$G,Month!DA$5,Raw!$C:$C,Month!$A70),SUMIFS(Raw!$H:$H,Raw!$A:$A,$B$4,Raw!$G:$G,Month!DA$5,Raw!$E:$E,Month!$A70))))</f>
        <v>0</v>
      </c>
      <c r="DB70" s="58">
        <f>IF($B70="","",IF($C70="Region",SUMIFS(Raw!$H:$H,Raw!$A:$A,$B$4,Raw!$G:$G,Month!DB$5,Raw!#REF!,Month!$A70),IF($C70="Provider",SUMIFS(Raw!$H:$H,Raw!$A:$A,$B$4,Raw!$G:$G,Month!DB$5,Raw!$C:$C,Month!$A70),SUMIFS(Raw!$H:$H,Raw!$A:$A,$B$4,Raw!$G:$G,Month!DB$5,Raw!$E:$E,Month!$A70))))</f>
        <v>0</v>
      </c>
      <c r="DC70" s="58">
        <f>IF($B70="","",IF($C70="Region",SUMIFS(Raw!$H:$H,Raw!$A:$A,$B$4,Raw!$G:$G,Month!DC$5,Raw!#REF!,Month!$A70),IF($C70="Provider",SUMIFS(Raw!$H:$H,Raw!$A:$A,$B$4,Raw!$G:$G,Month!DC$5,Raw!$C:$C,Month!$A70),SUMIFS(Raw!$H:$H,Raw!$A:$A,$B$4,Raw!$G:$G,Month!DC$5,Raw!$E:$E,Month!$A70))))</f>
        <v>0</v>
      </c>
      <c r="DD70" s="58">
        <f>IF($B70="","",IF($C70="Region",SUMIFS(Raw!$H:$H,Raw!$A:$A,$B$4,Raw!$G:$G,Month!DD$5,Raw!#REF!,Month!$A70),IF($C70="Provider",SUMIFS(Raw!$H:$H,Raw!$A:$A,$B$4,Raw!$G:$G,Month!DD$5,Raw!$C:$C,Month!$A70),SUMIFS(Raw!$H:$H,Raw!$A:$A,$B$4,Raw!$G:$G,Month!DD$5,Raw!$E:$E,Month!$A70))))</f>
        <v>0</v>
      </c>
      <c r="DE70" s="58">
        <f>IF($B70="","",IF($C70="Region",SUMIFS(Raw!$H:$H,Raw!$A:$A,$B$4,Raw!$G:$G,Month!DE$5,Raw!#REF!,Month!$A70),IF($C70="Provider",SUMIFS(Raw!$H:$H,Raw!$A:$A,$B$4,Raw!$G:$G,Month!DE$5,Raw!$C:$C,Month!$A70),SUMIFS(Raw!$H:$H,Raw!$A:$A,$B$4,Raw!$G:$G,Month!DE$5,Raw!$E:$E,Month!$A70))))</f>
        <v>8</v>
      </c>
      <c r="DF70" s="58">
        <f>IF($B70="","",IF($C70="Region",SUMIFS(Raw!$H:$H,Raw!$A:$A,$B$4,Raw!$G:$G,Month!DF$5,Raw!#REF!,Month!$A70),IF($C70="Provider",SUMIFS(Raw!$H:$H,Raw!$A:$A,$B$4,Raw!$G:$G,Month!DF$5,Raw!$C:$C,Month!$A70),SUMIFS(Raw!$H:$H,Raw!$A:$A,$B$4,Raw!$G:$G,Month!DF$5,Raw!$E:$E,Month!$A70))))</f>
        <v>5</v>
      </c>
      <c r="DG70" s="58">
        <f>IF($B70="","",IF($C70="Region",SUMIFS(Raw!$H:$H,Raw!$A:$A,$B$4,Raw!$G:$G,Month!DG$5,Raw!#REF!,Month!$A70),IF($C70="Provider",SUMIFS(Raw!$H:$H,Raw!$A:$A,$B$4,Raw!$G:$G,Month!DG$5,Raw!$C:$C,Month!$A70),SUMIFS(Raw!$H:$H,Raw!$A:$A,$B$4,Raw!$G:$G,Month!DG$5,Raw!$E:$E,Month!$A70))))</f>
        <v>0</v>
      </c>
      <c r="DH70" s="58">
        <f>IF($B70="","",IF($C70="Region",SUMIFS(Raw!$H:$H,Raw!$A:$A,$B$4,Raw!$G:$G,Month!DH$5,Raw!#REF!,Month!$A70),IF($C70="Provider",SUMIFS(Raw!$H:$H,Raw!$A:$A,$B$4,Raw!$G:$G,Month!DH$5,Raw!$C:$C,Month!$A70),SUMIFS(Raw!$H:$H,Raw!$A:$A,$B$4,Raw!$G:$G,Month!DH$5,Raw!$E:$E,Month!$A70))))</f>
        <v>0</v>
      </c>
      <c r="DI70" s="58">
        <f>IF($B70="","",IF($C70="Region",SUMIFS(Raw!$H:$H,Raw!$A:$A,$B$4,Raw!$G:$G,Month!DI$5,Raw!#REF!,Month!$A70),IF($C70="Provider",SUMIFS(Raw!$H:$H,Raw!$A:$A,$B$4,Raw!$G:$G,Month!DI$5,Raw!$C:$C,Month!$A70),SUMIFS(Raw!$H:$H,Raw!$A:$A,$B$4,Raw!$G:$G,Month!DI$5,Raw!$E:$E,Month!$A70))))</f>
        <v>53</v>
      </c>
      <c r="DJ70" s="58">
        <f>IF($B70="","",IF($C70="Region",SUMIFS(Raw!$H:$H,Raw!$A:$A,$B$4,Raw!$G:$G,Month!DJ$5,Raw!#REF!,Month!$A70),IF($C70="Provider",SUMIFS(Raw!$H:$H,Raw!$A:$A,$B$4,Raw!$G:$G,Month!DJ$5,Raw!$C:$C,Month!$A70),SUMIFS(Raw!$H:$H,Raw!$A:$A,$B$4,Raw!$G:$G,Month!DJ$5,Raw!$E:$E,Month!$A70))))</f>
        <v>46</v>
      </c>
      <c r="DK70" s="58">
        <f>IF($B70="","",IF($C70="Region",SUMIFS(Raw!$H:$H,Raw!$A:$A,$B$4,Raw!$G:$G,Month!DK$5,Raw!#REF!,Month!$A70),IF($C70="Provider",SUMIFS(Raw!$H:$H,Raw!$A:$A,$B$4,Raw!$G:$G,Month!DK$5,Raw!$C:$C,Month!$A70),SUMIFS(Raw!$H:$H,Raw!$A:$A,$B$4,Raw!$G:$G,Month!DK$5,Raw!$E:$E,Month!$A70))))</f>
        <v>10</v>
      </c>
      <c r="DL70" s="58">
        <f>IF($B70="","",IF($C70="Region",SUMIFS(Raw!$H:$H,Raw!$A:$A,$B$4,Raw!$G:$G,Month!DL$5,Raw!#REF!,Month!$A70),IF($C70="Provider",SUMIFS(Raw!$H:$H,Raw!$A:$A,$B$4,Raw!$G:$G,Month!DL$5,Raw!$C:$C,Month!$A70),SUMIFS(Raw!$H:$H,Raw!$A:$A,$B$4,Raw!$G:$G,Month!DL$5,Raw!$E:$E,Month!$A70))))</f>
        <v>9</v>
      </c>
      <c r="DM70" s="58">
        <f>IF($B70="","",IF($C70="Region",SUMIFS(Raw!$H:$H,Raw!$A:$A,$B$4,Raw!$G:$G,Month!DM$5,Raw!#REF!,Month!$A70),IF($C70="Provider",SUMIFS(Raw!$H:$H,Raw!$A:$A,$B$4,Raw!$G:$G,Month!DM$5,Raw!$C:$C,Month!$A70),SUMIFS(Raw!$H:$H,Raw!$A:$A,$B$4,Raw!$G:$G,Month!DM$5,Raw!$E:$E,Month!$A70))))</f>
        <v>13</v>
      </c>
      <c r="DN70" s="58">
        <f>IF($B70="","",IF($C70="Region",SUMIFS(Raw!$H:$H,Raw!$A:$A,$B$4,Raw!$G:$G,Month!DN$5,Raw!#REF!,Month!$A70),IF($C70="Provider",SUMIFS(Raw!$H:$H,Raw!$A:$A,$B$4,Raw!$G:$G,Month!DN$5,Raw!$C:$C,Month!$A70),SUMIFS(Raw!$H:$H,Raw!$A:$A,$B$4,Raw!$G:$G,Month!DN$5,Raw!$E:$E,Month!$A70))))</f>
        <v>13</v>
      </c>
    </row>
    <row r="71" spans="1:118" ht="14.5" x14ac:dyDescent="0.25">
      <c r="A71" s="5" t="str">
        <f>IF(Refs!A65="","",Refs!A65)</f>
        <v>111AI6</v>
      </c>
      <c r="B71" s="23" t="str">
        <f>IF(Refs!B65="","",Refs!B65)</f>
        <v>Devon (Devon Doctors)</v>
      </c>
      <c r="C71" s="13" t="str">
        <f>IF(Refs!D65="","",Refs!D65)</f>
        <v>Area</v>
      </c>
      <c r="D71" s="58">
        <f>IF($B71="","",IF($C71="Region",SUMIFS(Raw!$H:$H,Raw!$A:$A,$B$4,Raw!$G:$G,Month!D$5,Raw!#REF!,Month!$A71),IF($C71="Provider",SUMIFS(Raw!$H:$H,Raw!$A:$A,$B$4,Raw!$G:$G,Month!D$5,Raw!$C:$C,Month!$A71),SUMIFS(Raw!$H:$H,Raw!$A:$A,$B$4,Raw!$G:$G,Month!D$5,Raw!$E:$E,Month!$A71))))</f>
        <v>42473</v>
      </c>
      <c r="E71" s="58">
        <f>IF($B71="","",IF($C71="Region",SUMIFS(Raw!$H:$H,Raw!$A:$A,$B$4,Raw!$G:$G,Month!E$5,Raw!#REF!,Month!$A71),IF($C71="Provider",SUMIFS(Raw!$H:$H,Raw!$A:$A,$B$4,Raw!$G:$G,Month!E$5,Raw!$C:$C,Month!$A71),SUMIFS(Raw!$H:$H,Raw!$A:$A,$B$4,Raw!$G:$G,Month!E$5,Raw!$E:$E,Month!$A71))))</f>
        <v>6495</v>
      </c>
      <c r="F71" s="58">
        <f>IF($B71="","",IF($C71="Region",SUMIFS(Raw!$H:$H,Raw!$A:$A,$B$4,Raw!$G:$G,Month!F$5,Raw!#REF!,Month!$A71),IF($C71="Provider",SUMIFS(Raw!$H:$H,Raw!$A:$A,$B$4,Raw!$G:$G,Month!F$5,Raw!$C:$C,Month!$A71),SUMIFS(Raw!$H:$H,Raw!$A:$A,$B$4,Raw!$G:$G,Month!F$5,Raw!$E:$E,Month!$A71))))</f>
        <v>37997</v>
      </c>
      <c r="G71" s="58">
        <f>IF($B71="","",IF($C71="Region",SUMIFS(Raw!$H:$H,Raw!$A:$A,$B$4,Raw!$G:$G,Month!G$5,Raw!#REF!,Month!$A71),IF($C71="Provider",SUMIFS(Raw!$H:$H,Raw!$A:$A,$B$4,Raw!$G:$G,Month!G$5,Raw!$C:$C,Month!$A71),SUMIFS(Raw!$H:$H,Raw!$A:$A,$B$4,Raw!$G:$G,Month!G$5,Raw!$E:$E,Month!$A71))))</f>
        <v>858</v>
      </c>
      <c r="H71" s="58">
        <f>IF($B71="","",IF($C71="Region",SUMIFS(Raw!$H:$H,Raw!$A:$A,$B$4,Raw!$G:$G,Month!H$5,Raw!#REF!,Month!$A71),IF($C71="Provider",SUMIFS(Raw!$H:$H,Raw!$A:$A,$B$4,Raw!$G:$G,Month!H$5,Raw!$C:$C,Month!$A71),SUMIFS(Raw!$H:$H,Raw!$A:$A,$B$4,Raw!$G:$G,Month!H$5,Raw!$E:$E,Month!$A71))))</f>
        <v>11157</v>
      </c>
      <c r="I71" s="58">
        <f>IF($B71="","",IF($C71="Region",SUMIFS(Raw!$H:$H,Raw!$A:$A,$B$4,Raw!$G:$G,Month!I$5,Raw!#REF!,Month!$A71),IF($C71="Provider",SUMIFS(Raw!$H:$H,Raw!$A:$A,$B$4,Raw!$G:$G,Month!I$5,Raw!$C:$C,Month!$A71),SUMIFS(Raw!$H:$H,Raw!$A:$A,$B$4,Raw!$G:$G,Month!I$5,Raw!$E:$E,Month!$A71))))</f>
        <v>0</v>
      </c>
      <c r="J71" s="58">
        <f>IF($B71="","",IF($C71="Region",SUMIFS(Raw!$H:$H,Raw!$A:$A,$B$4,Raw!$G:$G,Month!J$5,Raw!#REF!,Month!$A71),IF($C71="Provider",SUMIFS(Raw!$H:$H,Raw!$A:$A,$B$4,Raw!$G:$G,Month!J$5,Raw!$C:$C,Month!$A71),SUMIFS(Raw!$H:$H,Raw!$A:$A,$B$4,Raw!$G:$G,Month!J$5,Raw!$E:$E,Month!$A71))))</f>
        <v>23670</v>
      </c>
      <c r="K71" s="58">
        <f>IF($B71="","",IF($C71="Region",SUMIFS(Raw!$H:$H,Raw!$A:$A,$B$4,Raw!$G:$G,Month!K$5,Raw!#REF!,Month!$A71),IF($C71="Provider",SUMIFS(Raw!$H:$H,Raw!$A:$A,$B$4,Raw!$G:$G,Month!K$5,Raw!$C:$C,Month!$A71),SUMIFS(Raw!$H:$H,Raw!$A:$A,$B$4,Raw!$G:$G,Month!K$5,Raw!$E:$E,Month!$A71))))</f>
        <v>4476</v>
      </c>
      <c r="L71" s="58">
        <f>IF($B71="","",IF($C71="Region",SUMIFS(Raw!$H:$H,Raw!$A:$A,$B$4,Raw!$G:$G,Month!L$5,Raw!#REF!,Month!$A71),IF($C71="Provider",SUMIFS(Raw!$H:$H,Raw!$A:$A,$B$4,Raw!$G:$G,Month!L$5,Raw!$C:$C,Month!$A71),SUMIFS(Raw!$H:$H,Raw!$A:$A,$B$4,Raw!$G:$G,Month!L$5,Raw!$E:$E,Month!$A71))))</f>
        <v>443</v>
      </c>
      <c r="M71" s="58">
        <f>IF($B71="","",IF($C71="Region",SUMIFS(Raw!$H:$H,Raw!$A:$A,$B$4,Raw!$G:$G,Month!M$5,Raw!#REF!,Month!$A71),IF($C71="Provider",SUMIFS(Raw!$H:$H,Raw!$A:$A,$B$4,Raw!$G:$G,Month!M$5,Raw!$C:$C,Month!$A71),SUMIFS(Raw!$H:$H,Raw!$A:$A,$B$4,Raw!$G:$G,Month!M$5,Raw!$E:$E,Month!$A71))))</f>
        <v>557</v>
      </c>
      <c r="N71" s="58">
        <f>IF($B71="","",IF($C71="Region",SUMIFS(Raw!$H:$H,Raw!$A:$A,$B$4,Raw!$G:$G,Month!N$5,Raw!#REF!,Month!$A71),IF($C71="Provider",SUMIFS(Raw!$H:$H,Raw!$A:$A,$B$4,Raw!$G:$G,Month!N$5,Raw!$C:$C,Month!$A71),SUMIFS(Raw!$H:$H,Raw!$A:$A,$B$4,Raw!$G:$G,Month!N$5,Raw!$E:$E,Month!$A71))))</f>
        <v>3476</v>
      </c>
      <c r="O71" s="58">
        <f>IF($B71="","",IF($C71="Region",SUMIFS(Raw!$H:$H,Raw!$A:$A,$B$4,Raw!$G:$G,Month!O$5,Raw!#REF!,Month!$A71),IF($C71="Provider",SUMIFS(Raw!$H:$H,Raw!$A:$A,$B$4,Raw!$G:$G,Month!O$5,Raw!$C:$C,Month!$A71),SUMIFS(Raw!$H:$H,Raw!$A:$A,$B$4,Raw!$G:$G,Month!O$5,Raw!$E:$E,Month!$A71))))</f>
        <v>5409363</v>
      </c>
      <c r="P71" s="58">
        <f>IF($B71="","",IF($C71="Region",SUMIFS(Raw!$H:$H,Raw!$A:$A,$B$4,Raw!$G:$G,Month!P$5,Raw!#REF!,Month!$A71),IF($C71="Provider",SUMIFS(Raw!$H:$H,Raw!$A:$A,$B$4,Raw!$G:$G,Month!P$5,Raw!$C:$C,Month!$A71),SUMIFS(Raw!$H:$H,Raw!$A:$A,$B$4,Raw!$G:$G,Month!P$5,Raw!$E:$E,Month!$A71))))</f>
        <v>1418</v>
      </c>
      <c r="Q71" s="58">
        <f>IF($B71="","",IF($C71="Region",SUMIFS(Raw!$H:$H,Raw!$A:$A,$B$4,Raw!$G:$G,Month!Q$5,Raw!#REF!,Month!$A71),IF($C71="Provider",SUMIFS(Raw!$H:$H,Raw!$A:$A,$B$4,Raw!$G:$G,Month!Q$5,Raw!$C:$C,Month!$A71),SUMIFS(Raw!$H:$H,Raw!$A:$A,$B$4,Raw!$G:$G,Month!Q$5,Raw!$E:$E,Month!$A71))))</f>
        <v>2601</v>
      </c>
      <c r="R71" s="58">
        <f>IF($B71="","",IF($C71="Region",SUMIFS(Raw!$H:$H,Raw!$A:$A,$B$4,Raw!$G:$G,Month!R$5,Raw!#REF!,Month!$A71),IF($C71="Provider",SUMIFS(Raw!$H:$H,Raw!$A:$A,$B$4,Raw!$G:$G,Month!R$5,Raw!$C:$C,Month!$A71),SUMIFS(Raw!$H:$H,Raw!$A:$A,$B$4,Raw!$G:$G,Month!R$5,Raw!$E:$E,Month!$A71))))</f>
        <v>1315889</v>
      </c>
      <c r="S71" s="58">
        <f>IF($B71="","",IF($C71="Region",SUMIFS(Raw!$H:$H,Raw!$A:$A,$B$4,Raw!$G:$G,Month!S$5,Raw!#REF!,Month!$A71),IF($C71="Provider",SUMIFS(Raw!$H:$H,Raw!$A:$A,$B$4,Raw!$G:$G,Month!S$5,Raw!$C:$C,Month!$A71),SUMIFS(Raw!$H:$H,Raw!$A:$A,$B$4,Raw!$G:$G,Month!S$5,Raw!$E:$E,Month!$A71))))</f>
        <v>11802</v>
      </c>
      <c r="T71" s="58">
        <f>IF($B71="","",IF($C71="Region",SUMIFS(Raw!$H:$H,Raw!$A:$A,$B$4,Raw!$G:$G,Month!T$5,Raw!#REF!,Month!$A71),IF($C71="Provider",SUMIFS(Raw!$H:$H,Raw!$A:$A,$B$4,Raw!$G:$G,Month!T$5,Raw!$C:$C,Month!$A71),SUMIFS(Raw!$H:$H,Raw!$A:$A,$B$4,Raw!$G:$G,Month!T$5,Raw!$E:$E,Month!$A71))))</f>
        <v>44019182</v>
      </c>
      <c r="U71" s="58">
        <f>IF($B71="","",IF($C71="Region",SUMIFS(Raw!$H:$H,Raw!$A:$A,$B$4,Raw!$G:$G,Month!U$5,Raw!#REF!,Month!$A71),IF($C71="Provider",SUMIFS(Raw!$H:$H,Raw!$A:$A,$B$4,Raw!$G:$G,Month!U$5,Raw!$C:$C,Month!$A71),SUMIFS(Raw!$H:$H,Raw!$A:$A,$B$4,Raw!$G:$G,Month!U$5,Raw!$E:$E,Month!$A71))))</f>
        <v>33051</v>
      </c>
      <c r="V71" s="58">
        <f>IF($B71="","",IF($C71="Region",SUMIFS(Raw!$H:$H,Raw!$A:$A,$B$4,Raw!$G:$G,Month!V$5,Raw!#REF!,Month!$A71),IF($C71="Provider",SUMIFS(Raw!$H:$H,Raw!$A:$A,$B$4,Raw!$G:$G,Month!V$5,Raw!$C:$C,Month!$A71),SUMIFS(Raw!$H:$H,Raw!$A:$A,$B$4,Raw!$G:$G,Month!V$5,Raw!$E:$E,Month!$A71))))</f>
        <v>78</v>
      </c>
      <c r="W71" s="58">
        <f>IF($B71="","",IF($C71="Region",SUMIFS(Raw!$H:$H,Raw!$A:$A,$B$4,Raw!$G:$G,Month!W$5,Raw!#REF!,Month!$A71),IF($C71="Provider",SUMIFS(Raw!$H:$H,Raw!$A:$A,$B$4,Raw!$G:$G,Month!W$5,Raw!$C:$C,Month!$A71),SUMIFS(Raw!$H:$H,Raw!$A:$A,$B$4,Raw!$G:$G,Month!W$5,Raw!$E:$E,Month!$A71))))</f>
        <v>22479</v>
      </c>
      <c r="X71" s="58">
        <f>IF($B71="","",IF($C71="Region",SUMIFS(Raw!$H:$H,Raw!$A:$A,$B$4,Raw!$G:$G,Month!X$5,Raw!#REF!,Month!$A71),IF($C71="Provider",SUMIFS(Raw!$H:$H,Raw!$A:$A,$B$4,Raw!$G:$G,Month!X$5,Raw!$C:$C,Month!$A71),SUMIFS(Raw!$H:$H,Raw!$A:$A,$B$4,Raw!$G:$G,Month!X$5,Raw!$E:$E,Month!$A71))))</f>
        <v>4896</v>
      </c>
      <c r="Y71" s="58">
        <f>IF($B71="","",IF($C71="Region",SUMIFS(Raw!$H:$H,Raw!$A:$A,$B$4,Raw!$G:$G,Month!Y$5,Raw!#REF!,Month!$A71),IF($C71="Provider",SUMIFS(Raw!$H:$H,Raw!$A:$A,$B$4,Raw!$G:$G,Month!Y$5,Raw!$C:$C,Month!$A71),SUMIFS(Raw!$H:$H,Raw!$A:$A,$B$4,Raw!$G:$G,Month!Y$5,Raw!$E:$E,Month!$A71))))</f>
        <v>4808</v>
      </c>
      <c r="Z71" s="58">
        <f>IF($B71="","",IF($C71="Region",SUMIFS(Raw!$H:$H,Raw!$A:$A,$B$4,Raw!$G:$G,Month!Z$5,Raw!#REF!,Month!$A71),IF($C71="Provider",SUMIFS(Raw!$H:$H,Raw!$A:$A,$B$4,Raw!$G:$G,Month!Z$5,Raw!$C:$C,Month!$A71),SUMIFS(Raw!$H:$H,Raw!$A:$A,$B$4,Raw!$G:$G,Month!Z$5,Raw!$E:$E,Month!$A71))))</f>
        <v>790</v>
      </c>
      <c r="AA71" s="58">
        <f>IF($B71="","",IF($C71="Region",SUMIFS(Raw!$H:$H,Raw!$A:$A,$B$4,Raw!$G:$G,Month!AA$5,Raw!#REF!,Month!$A71),IF($C71="Provider",SUMIFS(Raw!$H:$H,Raw!$A:$A,$B$4,Raw!$G:$G,Month!AA$5,Raw!$C:$C,Month!$A71),SUMIFS(Raw!$H:$H,Raw!$A:$A,$B$4,Raw!$G:$G,Month!AA$5,Raw!$E:$E,Month!$A71))))</f>
        <v>16455</v>
      </c>
      <c r="AB71" s="58">
        <f>IF($B71="","",IF($C71="Region",SUMIFS(Raw!$H:$H,Raw!$A:$A,$B$4,Raw!$G:$G,Month!AB$5,Raw!#REF!,Month!$A71),IF($C71="Provider",SUMIFS(Raw!$H:$H,Raw!$A:$A,$B$4,Raw!$G:$G,Month!AB$5,Raw!$C:$C,Month!$A71),SUMIFS(Raw!$H:$H,Raw!$A:$A,$B$4,Raw!$G:$G,Month!AB$5,Raw!$E:$E,Month!$A71))))</f>
        <v>4628</v>
      </c>
      <c r="AC71" s="58">
        <f>IF($B71="","",IF($C71="Region",SUMIFS(Raw!$H:$H,Raw!$A:$A,$B$4,Raw!$G:$G,Month!AC$5,Raw!#REF!,Month!$A71),IF($C71="Provider",SUMIFS(Raw!$H:$H,Raw!$A:$A,$B$4,Raw!$G:$G,Month!AC$5,Raw!$C:$C,Month!$A71),SUMIFS(Raw!$H:$H,Raw!$A:$A,$B$4,Raw!$G:$G,Month!AC$5,Raw!$E:$E,Month!$A71))))</f>
        <v>3</v>
      </c>
      <c r="AD71" s="58">
        <f>IF($B71="","",IF($C71="Region",SUMIFS(Raw!$H:$H,Raw!$A:$A,$B$4,Raw!$G:$G,Month!AD$5,Raw!#REF!,Month!$A71),IF($C71="Provider",SUMIFS(Raw!$H:$H,Raw!$A:$A,$B$4,Raw!$G:$G,Month!AD$5,Raw!$C:$C,Month!$A71),SUMIFS(Raw!$H:$H,Raw!$A:$A,$B$4,Raw!$G:$G,Month!AD$5,Raw!$E:$E,Month!$A71))))</f>
        <v>0</v>
      </c>
      <c r="AE71" s="58">
        <f>IF($B71="","",IF($C71="Region",SUMIFS(Raw!$H:$H,Raw!$A:$A,$B$4,Raw!$G:$G,Month!AE$5,Raw!#REF!,Month!$A71),IF($C71="Provider",SUMIFS(Raw!$H:$H,Raw!$A:$A,$B$4,Raw!$G:$G,Month!AE$5,Raw!$C:$C,Month!$A71),SUMIFS(Raw!$H:$H,Raw!$A:$A,$B$4,Raw!$G:$G,Month!AE$5,Raw!$E:$E,Month!$A71))))</f>
        <v>2703</v>
      </c>
      <c r="AF71" s="58">
        <f>IF($B71="","",IF($C71="Region",SUMIFS(Raw!$H:$H,Raw!$A:$A,$B$4,Raw!$G:$G,Month!AF$5,Raw!#REF!,Month!$A71),IF($C71="Provider",SUMIFS(Raw!$H:$H,Raw!$A:$A,$B$4,Raw!$G:$G,Month!AF$5,Raw!$C:$C,Month!$A71),SUMIFS(Raw!$H:$H,Raw!$A:$A,$B$4,Raw!$G:$G,Month!AF$5,Raw!$E:$E,Month!$A71))))</f>
        <v>0</v>
      </c>
      <c r="AG71" s="58">
        <f>IF($B71="","",IF($C71="Region",SUMIFS(Raw!$H:$H,Raw!$A:$A,$B$4,Raw!$G:$G,Month!AG$5,Raw!#REF!,Month!$A71),IF($C71="Provider",SUMIFS(Raw!$H:$H,Raw!$A:$A,$B$4,Raw!$G:$G,Month!AG$5,Raw!$C:$C,Month!$A71),SUMIFS(Raw!$H:$H,Raw!$A:$A,$B$4,Raw!$G:$G,Month!AG$5,Raw!$E:$E,Month!$A71))))</f>
        <v>0</v>
      </c>
      <c r="AH71" s="58">
        <f>IF($B71="","",IF($C71="Region",SUMIFS(Raw!$H:$H,Raw!$A:$A,$B$4,Raw!$G:$G,Month!AH$5,Raw!#REF!,Month!$A71),IF($C71="Provider",SUMIFS(Raw!$H:$H,Raw!$A:$A,$B$4,Raw!$G:$G,Month!AH$5,Raw!$C:$C,Month!$A71),SUMIFS(Raw!$H:$H,Raw!$A:$A,$B$4,Raw!$G:$G,Month!AH$5,Raw!$E:$E,Month!$A71))))</f>
        <v>359</v>
      </c>
      <c r="AI71" s="58">
        <f>IF($B71="","",IF($C71="Region",SUMIFS(Raw!$H:$H,Raw!$A:$A,$B$4,Raw!$G:$G,Month!AI$5,Raw!#REF!,Month!$A71),IF($C71="Provider",SUMIFS(Raw!$H:$H,Raw!$A:$A,$B$4,Raw!$G:$G,Month!AI$5,Raw!$C:$C,Month!$A71),SUMIFS(Raw!$H:$H,Raw!$A:$A,$B$4,Raw!$G:$G,Month!AI$5,Raw!$E:$E,Month!$A71))))</f>
        <v>8762</v>
      </c>
      <c r="AJ71" s="58">
        <f>IF($B71="","",IF($C71="Region",SUMIFS(Raw!$H:$H,Raw!$A:$A,$B$4,Raw!$G:$G,Month!AJ$5,Raw!#REF!,Month!$A71),IF($C71="Provider",SUMIFS(Raw!$H:$H,Raw!$A:$A,$B$4,Raw!$G:$G,Month!AJ$5,Raw!$C:$C,Month!$A71),SUMIFS(Raw!$H:$H,Raw!$A:$A,$B$4,Raw!$G:$G,Month!AJ$5,Raw!$E:$E,Month!$A71))))</f>
        <v>49</v>
      </c>
      <c r="AK71" s="58">
        <f>IF($B71="","",IF($C71="Region",SUMIFS(Raw!$H:$H,Raw!$A:$A,$B$4,Raw!$G:$G,Month!AK$5,Raw!#REF!,Month!$A71),IF($C71="Provider",SUMIFS(Raw!$H:$H,Raw!$A:$A,$B$4,Raw!$G:$G,Month!AK$5,Raw!$C:$C,Month!$A71),SUMIFS(Raw!$H:$H,Raw!$A:$A,$B$4,Raw!$G:$G,Month!AK$5,Raw!$E:$E,Month!$A71))))</f>
        <v>0</v>
      </c>
      <c r="AL71" s="58">
        <f>IF($B71="","",IF($C71="Region",SUMIFS(Raw!$H:$H,Raw!$A:$A,$B$4,Raw!$G:$G,Month!AL$5,Raw!#REF!,Month!$A71),IF($C71="Provider",SUMIFS(Raw!$H:$H,Raw!$A:$A,$B$4,Raw!$G:$G,Month!AL$5,Raw!$C:$C,Month!$A71),SUMIFS(Raw!$H:$H,Raw!$A:$A,$B$4,Raw!$G:$G,Month!AL$5,Raw!$E:$E,Month!$A71))))</f>
        <v>0</v>
      </c>
      <c r="AM71" s="58">
        <f>IF($B71="","",IF($C71="Region",SUMIFS(Raw!$H:$H,Raw!$A:$A,$B$4,Raw!$G:$G,Month!AM$5,Raw!#REF!,Month!$A71),IF($C71="Provider",SUMIFS(Raw!$H:$H,Raw!$A:$A,$B$4,Raw!$G:$G,Month!AM$5,Raw!$C:$C,Month!$A71),SUMIFS(Raw!$H:$H,Raw!$A:$A,$B$4,Raw!$G:$G,Month!AM$5,Raw!$E:$E,Month!$A71))))</f>
        <v>3640</v>
      </c>
      <c r="AN71" s="58">
        <f>IF($B71="","",IF($C71="Region",SUMIFS(Raw!$H:$H,Raw!$A:$A,$B$4,Raw!$G:$G,Month!AN$5,Raw!#REF!,Month!$A71),IF($C71="Provider",SUMIFS(Raw!$H:$H,Raw!$A:$A,$B$4,Raw!$G:$G,Month!AN$5,Raw!$C:$C,Month!$A71),SUMIFS(Raw!$H:$H,Raw!$A:$A,$B$4,Raw!$G:$G,Month!AN$5,Raw!$E:$E,Month!$A71))))</f>
        <v>1831</v>
      </c>
      <c r="AO71" s="58">
        <f>IF($B71="","",IF($C71="Region",SUMIFS(Raw!$H:$H,Raw!$A:$A,$B$4,Raw!$G:$G,Month!AO$5,Raw!#REF!,Month!$A71),IF($C71="Provider",SUMIFS(Raw!$H:$H,Raw!$A:$A,$B$4,Raw!$G:$G,Month!AO$5,Raw!$C:$C,Month!$A71),SUMIFS(Raw!$H:$H,Raw!$A:$A,$B$4,Raw!$G:$G,Month!AO$5,Raw!$E:$E,Month!$A71))))</f>
        <v>3496</v>
      </c>
      <c r="AP71" s="58">
        <f>IF($B71="","",IF($C71="Region",SUMIFS(Raw!$H:$H,Raw!$A:$A,$B$4,Raw!$G:$G,Month!AP$5,Raw!#REF!,Month!$A71),IF($C71="Provider",SUMIFS(Raw!$H:$H,Raw!$A:$A,$B$4,Raw!$G:$G,Month!AP$5,Raw!$C:$C,Month!$A71),SUMIFS(Raw!$H:$H,Raw!$A:$A,$B$4,Raw!$G:$G,Month!AP$5,Raw!$E:$E,Month!$A71))))</f>
        <v>2076</v>
      </c>
      <c r="AQ71" s="58">
        <f>IF($B71="","",IF($C71="Region",SUMIFS(Raw!$H:$H,Raw!$A:$A,$B$4,Raw!$G:$G,Month!AQ$5,Raw!#REF!,Month!$A71),IF($C71="Provider",SUMIFS(Raw!$H:$H,Raw!$A:$A,$B$4,Raw!$G:$G,Month!AQ$5,Raw!$C:$C,Month!$A71),SUMIFS(Raw!$H:$H,Raw!$A:$A,$B$4,Raw!$G:$G,Month!AQ$5,Raw!$E:$E,Month!$A71))))</f>
        <v>8244</v>
      </c>
      <c r="AR71" s="58">
        <f>IF($B71="","",IF($C71="Region",SUMIFS(Raw!$H:$H,Raw!$A:$A,$B$4,Raw!$G:$G,Month!AR$5,Raw!#REF!,Month!$A71),IF($C71="Provider",SUMIFS(Raw!$H:$H,Raw!$A:$A,$B$4,Raw!$G:$G,Month!AR$5,Raw!$C:$C,Month!$A71),SUMIFS(Raw!$H:$H,Raw!$A:$A,$B$4,Raw!$G:$G,Month!AR$5,Raw!$E:$E,Month!$A71))))</f>
        <v>6730</v>
      </c>
      <c r="AS71" s="58">
        <f>IF($B71="","",IF($C71="Region",SUMIFS(Raw!$H:$H,Raw!$A:$A,$B$4,Raw!$G:$G,Month!AS$5,Raw!#REF!,Month!$A71),IF($C71="Provider",SUMIFS(Raw!$H:$H,Raw!$A:$A,$B$4,Raw!$G:$G,Month!AS$5,Raw!$C:$C,Month!$A71),SUMIFS(Raw!$H:$H,Raw!$A:$A,$B$4,Raw!$G:$G,Month!AS$5,Raw!$E:$E,Month!$A71))))</f>
        <v>11916</v>
      </c>
      <c r="AT71" s="58">
        <f>IF($B71="","",IF($C71="Region",SUMIFS(Raw!$H:$H,Raw!$A:$A,$B$4,Raw!$G:$G,Month!AT$5,Raw!#REF!,Month!$A71),IF($C71="Provider",SUMIFS(Raw!$H:$H,Raw!$A:$A,$B$4,Raw!$G:$G,Month!AT$5,Raw!$C:$C,Month!$A71),SUMIFS(Raw!$H:$H,Raw!$A:$A,$B$4,Raw!$G:$G,Month!AT$5,Raw!$E:$E,Month!$A71))))</f>
        <v>31842</v>
      </c>
      <c r="AU71" s="58">
        <f>IF($B71="","",IF($C71="Region",SUMIFS(Raw!$H:$H,Raw!$A:$A,$B$4,Raw!$G:$G,Month!AU$5,Raw!#REF!,Month!$A71),IF($C71="Provider",SUMIFS(Raw!$H:$H,Raw!$A:$A,$B$4,Raw!$G:$G,Month!AU$5,Raw!$C:$C,Month!$A71),SUMIFS(Raw!$H:$H,Raw!$A:$A,$B$4,Raw!$G:$G,Month!AU$5,Raw!$E:$E,Month!$A71))))</f>
        <v>4190</v>
      </c>
      <c r="AV71" s="58">
        <f>IF($B71="","",IF($C71="Region",SUMIFS(Raw!$H:$H,Raw!$A:$A,$B$4,Raw!$G:$G,Month!AV$5,Raw!#REF!,Month!$A71),IF($C71="Provider",SUMIFS(Raw!$H:$H,Raw!$A:$A,$B$4,Raw!$G:$G,Month!AV$5,Raw!$C:$C,Month!$A71),SUMIFS(Raw!$H:$H,Raw!$A:$A,$B$4,Raw!$G:$G,Month!AV$5,Raw!$E:$E,Month!$A71))))</f>
        <v>3048</v>
      </c>
      <c r="AW71" s="58">
        <f>IF($B71="","",IF($C71="Region",SUMIFS(Raw!$H:$H,Raw!$A:$A,$B$4,Raw!$G:$G,Month!AW$5,Raw!#REF!,Month!$A71),IF($C71="Provider",SUMIFS(Raw!$H:$H,Raw!$A:$A,$B$4,Raw!$G:$G,Month!AW$5,Raw!$C:$C,Month!$A71),SUMIFS(Raw!$H:$H,Raw!$A:$A,$B$4,Raw!$G:$G,Month!AW$5,Raw!$E:$E,Month!$A71))))</f>
        <v>2816</v>
      </c>
      <c r="AX71" s="58">
        <f>IF($B71="","",IF($C71="Region",SUMIFS(Raw!$H:$H,Raw!$A:$A,$B$4,Raw!$G:$G,Month!AX$5,Raw!#REF!,Month!$A71),IF($C71="Provider",SUMIFS(Raw!$H:$H,Raw!$A:$A,$B$4,Raw!$G:$G,Month!AX$5,Raw!$C:$C,Month!$A71),SUMIFS(Raw!$H:$H,Raw!$A:$A,$B$4,Raw!$G:$G,Month!AX$5,Raw!$E:$E,Month!$A71))))</f>
        <v>0</v>
      </c>
      <c r="AY71" s="58">
        <f>IF($B71="","",IF($C71="Region",SUMIFS(Raw!$H:$H,Raw!$A:$A,$B$4,Raw!$G:$G,Month!AY$5,Raw!#REF!,Month!$A71),IF($C71="Provider",SUMIFS(Raw!$H:$H,Raw!$A:$A,$B$4,Raw!$G:$G,Month!AY$5,Raw!$C:$C,Month!$A71),SUMIFS(Raw!$H:$H,Raw!$A:$A,$B$4,Raw!$G:$G,Month!AY$5,Raw!$E:$E,Month!$A71))))</f>
        <v>9468</v>
      </c>
      <c r="AZ71" s="58">
        <f>IF($B71="","",IF($C71="Region",SUMIFS(Raw!$H:$H,Raw!$A:$A,$B$4,Raw!$G:$G,Month!AZ$5,Raw!#REF!,Month!$A71),IF($C71="Provider",SUMIFS(Raw!$H:$H,Raw!$A:$A,$B$4,Raw!$G:$G,Month!AZ$5,Raw!$C:$C,Month!$A71),SUMIFS(Raw!$H:$H,Raw!$A:$A,$B$4,Raw!$G:$G,Month!AZ$5,Raw!$E:$E,Month!$A71))))</f>
        <v>1225</v>
      </c>
      <c r="BA71" s="58">
        <f>IF($B71="","",IF($C71="Region",SUMIFS(Raw!$H:$H,Raw!$A:$A,$B$4,Raw!$G:$G,Month!BA$5,Raw!#REF!,Month!$A71),IF($C71="Provider",SUMIFS(Raw!$H:$H,Raw!$A:$A,$B$4,Raw!$G:$G,Month!BA$5,Raw!$C:$C,Month!$A71),SUMIFS(Raw!$H:$H,Raw!$A:$A,$B$4,Raw!$G:$G,Month!BA$5,Raw!$E:$E,Month!$A71))))</f>
        <v>5143</v>
      </c>
      <c r="BB71" s="58">
        <f>IF($B71="","",IF($C71="Region",SUMIFS(Raw!$H:$H,Raw!$A:$A,$B$4,Raw!$G:$G,Month!BB$5,Raw!#REF!,Month!$A71),IF($C71="Provider",SUMIFS(Raw!$H:$H,Raw!$A:$A,$B$4,Raw!$G:$G,Month!BB$5,Raw!$C:$C,Month!$A71),SUMIFS(Raw!$H:$H,Raw!$A:$A,$B$4,Raw!$G:$G,Month!BB$5,Raw!$E:$E,Month!$A71))))</f>
        <v>105</v>
      </c>
      <c r="BC71" s="58">
        <f>IF($B71="","",IF($C71="Region",SUMIFS(Raw!$H:$H,Raw!$A:$A,$B$4,Raw!$G:$G,Month!BC$5,Raw!#REF!,Month!$A71),IF($C71="Provider",SUMIFS(Raw!$H:$H,Raw!$A:$A,$B$4,Raw!$G:$G,Month!BC$5,Raw!$C:$C,Month!$A71),SUMIFS(Raw!$H:$H,Raw!$A:$A,$B$4,Raw!$G:$G,Month!BC$5,Raw!$E:$E,Month!$A71))))</f>
        <v>952</v>
      </c>
      <c r="BD71" s="58">
        <f>IF($B71="","",IF($C71="Region",SUMIFS(Raw!$H:$H,Raw!$A:$A,$B$4,Raw!$G:$G,Month!BD$5,Raw!#REF!,Month!$A71),IF($C71="Provider",SUMIFS(Raw!$H:$H,Raw!$A:$A,$B$4,Raw!$G:$G,Month!BD$5,Raw!$C:$C,Month!$A71),SUMIFS(Raw!$H:$H,Raw!$A:$A,$B$4,Raw!$G:$G,Month!BD$5,Raw!$E:$E,Month!$A71))))</f>
        <v>117</v>
      </c>
      <c r="BE71" s="58">
        <f>IF($B71="","",IF($C71="Region",SUMIFS(Raw!$H:$H,Raw!$A:$A,$B$4,Raw!$G:$G,Month!BE$5,Raw!#REF!,Month!$A71),IF($C71="Provider",SUMIFS(Raw!$H:$H,Raw!$A:$A,$B$4,Raw!$G:$G,Month!BE$5,Raw!$C:$C,Month!$A71),SUMIFS(Raw!$H:$H,Raw!$A:$A,$B$4,Raw!$G:$G,Month!BE$5,Raw!$E:$E,Month!$A71))))</f>
        <v>830</v>
      </c>
      <c r="BF71" s="58">
        <f>IF($B71="","",IF($C71="Region",SUMIFS(Raw!$H:$H,Raw!$A:$A,$B$4,Raw!$G:$G,Month!BF$5,Raw!#REF!,Month!$A71),IF($C71="Provider",SUMIFS(Raw!$H:$H,Raw!$A:$A,$B$4,Raw!$G:$G,Month!BF$5,Raw!$C:$C,Month!$A71),SUMIFS(Raw!$H:$H,Raw!$A:$A,$B$4,Raw!$G:$G,Month!BF$5,Raw!$E:$E,Month!$A71))))</f>
        <v>608</v>
      </c>
      <c r="BG71" s="58">
        <f>IF($B71="","",IF($C71="Region",SUMIFS(Raw!$H:$H,Raw!$A:$A,$B$4,Raw!$G:$G,Month!BG$5,Raw!#REF!,Month!$A71),IF($C71="Provider",SUMIFS(Raw!$H:$H,Raw!$A:$A,$B$4,Raw!$G:$G,Month!BG$5,Raw!$C:$C,Month!$A71),SUMIFS(Raw!$H:$H,Raw!$A:$A,$B$4,Raw!$G:$G,Month!BG$5,Raw!$E:$E,Month!$A71))))</f>
        <v>4148</v>
      </c>
      <c r="BH71" s="58">
        <f>IF($B71="","",IF($C71="Region",SUMIFS(Raw!$H:$H,Raw!$A:$A,$B$4,Raw!$G:$G,Month!BH$5,Raw!#REF!,Month!$A71),IF($C71="Provider",SUMIFS(Raw!$H:$H,Raw!$A:$A,$B$4,Raw!$G:$G,Month!BH$5,Raw!$C:$C,Month!$A71),SUMIFS(Raw!$H:$H,Raw!$A:$A,$B$4,Raw!$G:$G,Month!BH$5,Raw!$E:$E,Month!$A71))))</f>
        <v>4040</v>
      </c>
      <c r="BI71" s="58">
        <f>IF($B71="","",IF($C71="Region",SUMIFS(Raw!$H:$H,Raw!$A:$A,$B$4,Raw!$G:$G,Month!BI$5,Raw!#REF!,Month!$A71),IF($C71="Provider",SUMIFS(Raw!$H:$H,Raw!$A:$A,$B$4,Raw!$G:$G,Month!BI$5,Raw!$C:$C,Month!$A71),SUMIFS(Raw!$H:$H,Raw!$A:$A,$B$4,Raw!$G:$G,Month!BI$5,Raw!$E:$E,Month!$A71))))</f>
        <v>2008</v>
      </c>
      <c r="BJ71" s="58">
        <f>IF($B71="","",IF($C71="Region",SUMIFS(Raw!$H:$H,Raw!$A:$A,$B$4,Raw!$G:$G,Month!BJ$5,Raw!#REF!,Month!$A71),IF($C71="Provider",SUMIFS(Raw!$H:$H,Raw!$A:$A,$B$4,Raw!$G:$G,Month!BJ$5,Raw!$C:$C,Month!$A71),SUMIFS(Raw!$H:$H,Raw!$A:$A,$B$4,Raw!$G:$G,Month!BJ$5,Raw!$E:$E,Month!$A71))))</f>
        <v>3317</v>
      </c>
      <c r="BK71" s="58">
        <f>IF($B71="","",IF($C71="Region",SUMIFS(Raw!$H:$H,Raw!$A:$A,$B$4,Raw!$G:$G,Month!BK$5,Raw!#REF!,Month!$A71),IF($C71="Provider",SUMIFS(Raw!$H:$H,Raw!$A:$A,$B$4,Raw!$G:$G,Month!BK$5,Raw!$C:$C,Month!$A71),SUMIFS(Raw!$H:$H,Raw!$A:$A,$B$4,Raw!$G:$G,Month!BK$5,Raw!$E:$E,Month!$A71))))</f>
        <v>2992</v>
      </c>
      <c r="BL71" s="58">
        <f>IF($B71="","",IF($C71="Region",SUMIFS(Raw!$H:$H,Raw!$A:$A,$B$4,Raw!$G:$G,Month!BL$5,Raw!#REF!,Month!$A71),IF($C71="Provider",SUMIFS(Raw!$H:$H,Raw!$A:$A,$B$4,Raw!$G:$G,Month!BL$5,Raw!$C:$C,Month!$A71),SUMIFS(Raw!$H:$H,Raw!$A:$A,$B$4,Raw!$G:$G,Month!BL$5,Raw!$E:$E,Month!$A71))))</f>
        <v>2650</v>
      </c>
      <c r="BM71" s="58">
        <f>IF($B71="","",IF($C71="Region",SUMIFS(Raw!$H:$H,Raw!$A:$A,$B$4,Raw!$G:$G,Month!BM$5,Raw!#REF!,Month!$A71),IF($C71="Provider",SUMIFS(Raw!$H:$H,Raw!$A:$A,$B$4,Raw!$G:$G,Month!BM$5,Raw!$C:$C,Month!$A71),SUMIFS(Raw!$H:$H,Raw!$A:$A,$B$4,Raw!$G:$G,Month!BM$5,Raw!$E:$E,Month!$A71))))</f>
        <v>260</v>
      </c>
      <c r="BN71" s="58">
        <f>IF($B71="","",IF($C71="Region",SUMIFS(Raw!$H:$H,Raw!$A:$A,$B$4,Raw!$G:$G,Month!BN$5,Raw!#REF!,Month!$A71),IF($C71="Provider",SUMIFS(Raw!$H:$H,Raw!$A:$A,$B$4,Raw!$G:$G,Month!BN$5,Raw!$C:$C,Month!$A71),SUMIFS(Raw!$H:$H,Raw!$A:$A,$B$4,Raw!$G:$G,Month!BN$5,Raw!$E:$E,Month!$A71))))</f>
        <v>176</v>
      </c>
      <c r="BO71" s="58">
        <f>IF($B71="","",IF($C71="Region",SUMIFS(Raw!$H:$H,Raw!$A:$A,$B$4,Raw!$G:$G,Month!BO$5,Raw!#REF!,Month!$A71),IF($C71="Provider",SUMIFS(Raw!$H:$H,Raw!$A:$A,$B$4,Raw!$G:$G,Month!BO$5,Raw!$C:$C,Month!$A71),SUMIFS(Raw!$H:$H,Raw!$A:$A,$B$4,Raw!$G:$G,Month!BO$5,Raw!$E:$E,Month!$A71))))</f>
        <v>1571</v>
      </c>
      <c r="BP71" s="58">
        <f>IF($B71="","",IF($C71="Region",SUMIFS(Raw!$H:$H,Raw!$A:$A,$B$4,Raw!$G:$G,Month!BP$5,Raw!#REF!,Month!$A71),IF($C71="Provider",SUMIFS(Raw!$H:$H,Raw!$A:$A,$B$4,Raw!$G:$G,Month!BP$5,Raw!$C:$C,Month!$A71),SUMIFS(Raw!$H:$H,Raw!$A:$A,$B$4,Raw!$G:$G,Month!BP$5,Raw!$E:$E,Month!$A71))))</f>
        <v>815224</v>
      </c>
      <c r="BQ71" s="58">
        <f>IF($B71="","",IF($C71="Region",SUMIFS(Raw!$H:$H,Raw!$A:$A,$B$4,Raw!$G:$G,Month!BQ$5,Raw!#REF!,Month!$A71),IF($C71="Provider",SUMIFS(Raw!$H:$H,Raw!$A:$A,$B$4,Raw!$G:$G,Month!BQ$5,Raw!$C:$C,Month!$A71),SUMIFS(Raw!$H:$H,Raw!$A:$A,$B$4,Raw!$G:$G,Month!BQ$5,Raw!$E:$E,Month!$A71))))</f>
        <v>3922</v>
      </c>
      <c r="BR71" s="58">
        <f>IF($B71="","",IF($C71="Region",SUMIFS(Raw!$H:$H,Raw!$A:$A,$B$4,Raw!$G:$G,Month!BR$5,Raw!#REF!,Month!$A71),IF($C71="Provider",SUMIFS(Raw!$H:$H,Raw!$A:$A,$B$4,Raw!$G:$G,Month!BR$5,Raw!$C:$C,Month!$A71),SUMIFS(Raw!$H:$H,Raw!$A:$A,$B$4,Raw!$G:$G,Month!BR$5,Raw!$E:$E,Month!$A71))))</f>
        <v>3067</v>
      </c>
      <c r="BS71" s="58">
        <f>IF($B71="","",IF($C71="Region",SUMIFS(Raw!$H:$H,Raw!$A:$A,$B$4,Raw!$G:$G,Month!BS$5,Raw!#REF!,Month!$A71),IF($C71="Provider",SUMIFS(Raw!$H:$H,Raw!$A:$A,$B$4,Raw!$G:$G,Month!BS$5,Raw!$C:$C,Month!$A71),SUMIFS(Raw!$H:$H,Raw!$A:$A,$B$4,Raw!$G:$G,Month!BS$5,Raw!$E:$E,Month!$A71))))</f>
        <v>147</v>
      </c>
      <c r="BT71" s="58">
        <f>IF($B71="","",IF($C71="Region",SUMIFS(Raw!$H:$H,Raw!$A:$A,$B$4,Raw!$G:$G,Month!BT$5,Raw!#REF!,Month!$A71),IF($C71="Provider",SUMIFS(Raw!$H:$H,Raw!$A:$A,$B$4,Raw!$G:$G,Month!BT$5,Raw!$C:$C,Month!$A71),SUMIFS(Raw!$H:$H,Raw!$A:$A,$B$4,Raw!$G:$G,Month!BT$5,Raw!$E:$E,Month!$A71))))</f>
        <v>991</v>
      </c>
      <c r="BU71" s="58">
        <f>IF($B71="","",IF($C71="Region",SUMIFS(Raw!$H:$H,Raw!$A:$A,$B$4,Raw!$G:$G,Month!BU$5,Raw!#REF!,Month!$A71),IF($C71="Provider",SUMIFS(Raw!$H:$H,Raw!$A:$A,$B$4,Raw!$G:$G,Month!BU$5,Raw!$C:$C,Month!$A71),SUMIFS(Raw!$H:$H,Raw!$A:$A,$B$4,Raw!$G:$G,Month!BU$5,Raw!$E:$E,Month!$A71))))</f>
        <v>824322</v>
      </c>
      <c r="BV71" s="58">
        <f>IF($B71="","",IF($C71="Region",SUMIFS(Raw!$H:$H,Raw!$A:$A,$B$4,Raw!$G:$G,Month!BV$5,Raw!#REF!,Month!$A71),IF($C71="Provider",SUMIFS(Raw!$H:$H,Raw!$A:$A,$B$4,Raw!$G:$G,Month!BV$5,Raw!$C:$C,Month!$A71),SUMIFS(Raw!$H:$H,Raw!$A:$A,$B$4,Raw!$G:$G,Month!BV$5,Raw!$E:$E,Month!$A71))))</f>
        <v>79</v>
      </c>
      <c r="BW71" s="58">
        <f>IF($B71="","",IF($C71="Region",SUMIFS(Raw!$H:$H,Raw!$A:$A,$B$4,Raw!$G:$G,Month!BW$5,Raw!#REF!,Month!$A71),IF($C71="Provider",SUMIFS(Raw!$H:$H,Raw!$A:$A,$B$4,Raw!$G:$G,Month!BW$5,Raw!$C:$C,Month!$A71),SUMIFS(Raw!$H:$H,Raw!$A:$A,$B$4,Raw!$G:$G,Month!BW$5,Raw!$E:$E,Month!$A71))))</f>
        <v>18564</v>
      </c>
      <c r="BX71" s="58">
        <f>IF($B71="","",IF($C71="Region",SUMIFS(Raw!$H:$H,Raw!$A:$A,$B$4,Raw!$G:$G,Month!BX$5,Raw!#REF!,Month!$A71),IF($C71="Provider",SUMIFS(Raw!$H:$H,Raw!$A:$A,$B$4,Raw!$G:$G,Month!BX$5,Raw!$C:$C,Month!$A71),SUMIFS(Raw!$H:$H,Raw!$A:$A,$B$4,Raw!$G:$G,Month!BX$5,Raw!$E:$E,Month!$A71))))</f>
        <v>4</v>
      </c>
      <c r="BY71" s="58">
        <f>IF($B71="","",IF($C71="Region",SUMIFS(Raw!$H:$H,Raw!$A:$A,$B$4,Raw!$G:$G,Month!BY$5,Raw!#REF!,Month!$A71),IF($C71="Provider",SUMIFS(Raw!$H:$H,Raw!$A:$A,$B$4,Raw!$G:$G,Month!BY$5,Raw!$C:$C,Month!$A71),SUMIFS(Raw!$H:$H,Raw!$A:$A,$B$4,Raw!$G:$G,Month!BY$5,Raw!$E:$E,Month!$A71))))</f>
        <v>1480</v>
      </c>
      <c r="BZ71" s="58">
        <f>IF($B71="","",IF($C71="Region",SUMIFS(Raw!$H:$H,Raw!$A:$A,$B$4,Raw!$G:$G,Month!BZ$5,Raw!#REF!,Month!$A71),IF($C71="Provider",SUMIFS(Raw!$H:$H,Raw!$A:$A,$B$4,Raw!$G:$G,Month!BZ$5,Raw!$C:$C,Month!$A71),SUMIFS(Raw!$H:$H,Raw!$A:$A,$B$4,Raw!$G:$G,Month!BZ$5,Raw!$E:$E,Month!$A71))))</f>
        <v>5590</v>
      </c>
      <c r="CA71" s="58">
        <f>IF($B71="","",IF($C71="Region",SUMIFS(Raw!$H:$H,Raw!$A:$A,$B$4,Raw!$G:$G,Month!CA$5,Raw!#REF!,Month!$A71),IF($C71="Provider",SUMIFS(Raw!$H:$H,Raw!$A:$A,$B$4,Raw!$G:$G,Month!CA$5,Raw!$C:$C,Month!$A71),SUMIFS(Raw!$H:$H,Raw!$A:$A,$B$4,Raw!$G:$G,Month!CA$5,Raw!$E:$E,Month!$A71))))</f>
        <v>3987</v>
      </c>
      <c r="CB71" s="58">
        <f>IF($B71="","",IF($C71="Region",SUMIFS(Raw!$H:$H,Raw!$A:$A,$B$4,Raw!$G:$G,Month!CB$5,Raw!#REF!,Month!$A71),IF($C71="Provider",SUMIFS(Raw!$H:$H,Raw!$A:$A,$B$4,Raw!$G:$G,Month!CB$5,Raw!$C:$C,Month!$A71),SUMIFS(Raw!$H:$H,Raw!$A:$A,$B$4,Raw!$G:$G,Month!CB$5,Raw!$E:$E,Month!$A71))))</f>
        <v>1755</v>
      </c>
      <c r="CC71" s="58">
        <f>IF($B71="","",IF($C71="Region",SUMIFS(Raw!$H:$H,Raw!$A:$A,$B$4,Raw!$G:$G,Month!CC$5,Raw!#REF!,Month!$A71),IF($C71="Provider",SUMIFS(Raw!$H:$H,Raw!$A:$A,$B$4,Raw!$G:$G,Month!CC$5,Raw!$C:$C,Month!$A71),SUMIFS(Raw!$H:$H,Raw!$A:$A,$B$4,Raw!$G:$G,Month!CC$5,Raw!$E:$E,Month!$A71))))</f>
        <v>10011</v>
      </c>
      <c r="CD71" s="58">
        <f>IF($B71="","",IF($C71="Region",SUMIFS(Raw!$H:$H,Raw!$A:$A,$B$4,Raw!$G:$G,Month!CD$5,Raw!#REF!,Month!$A71),IF($C71="Provider",SUMIFS(Raw!$H:$H,Raw!$A:$A,$B$4,Raw!$G:$G,Month!CD$5,Raw!$C:$C,Month!$A71),SUMIFS(Raw!$H:$H,Raw!$A:$A,$B$4,Raw!$G:$G,Month!CD$5,Raw!$E:$E,Month!$A71))))</f>
        <v>3133</v>
      </c>
      <c r="CE71" s="58">
        <f>IF($B71="","",IF($C71="Region",SUMIFS(Raw!$H:$H,Raw!$A:$A,$B$4,Raw!$G:$G,Month!CE$5,Raw!#REF!,Month!$A71),IF($C71="Provider",SUMIFS(Raw!$H:$H,Raw!$A:$A,$B$4,Raw!$G:$G,Month!CE$5,Raw!$C:$C,Month!$A71),SUMIFS(Raw!$H:$H,Raw!$A:$A,$B$4,Raw!$G:$G,Month!CE$5,Raw!$E:$E,Month!$A71))))</f>
        <v>407</v>
      </c>
      <c r="CF71" s="58">
        <f>IF($B71="","",IF($C71="Region",SUMIFS(Raw!$H:$H,Raw!$A:$A,$B$4,Raw!$G:$G,Month!CF$5,Raw!#REF!,Month!$A71),IF($C71="Provider",SUMIFS(Raw!$H:$H,Raw!$A:$A,$B$4,Raw!$G:$G,Month!CF$5,Raw!$C:$C,Month!$A71),SUMIFS(Raw!$H:$H,Raw!$A:$A,$B$4,Raw!$G:$G,Month!CF$5,Raw!$E:$E,Month!$A71))))</f>
        <v>169</v>
      </c>
      <c r="CG71" s="58">
        <f>IF($B71="","",IF($C71="Region",SUMIFS(Raw!$H:$H,Raw!$A:$A,$B$4,Raw!$G:$G,Month!CG$5,Raw!#REF!,Month!$A71),IF($C71="Provider",SUMIFS(Raw!$H:$H,Raw!$A:$A,$B$4,Raw!$G:$G,Month!CG$5,Raw!$C:$C,Month!$A71),SUMIFS(Raw!$H:$H,Raw!$A:$A,$B$4,Raw!$G:$G,Month!CG$5,Raw!$E:$E,Month!$A71))))</f>
        <v>177</v>
      </c>
      <c r="CH71" s="58">
        <f>IF($B71="","",IF($C71="Region",SUMIFS(Raw!$H:$H,Raw!$A:$A,$B$4,Raw!$G:$G,Month!CH$5,Raw!#REF!,Month!$A71),IF($C71="Provider",SUMIFS(Raw!$H:$H,Raw!$A:$A,$B$4,Raw!$G:$G,Month!CH$5,Raw!$C:$C,Month!$A71),SUMIFS(Raw!$H:$H,Raw!$A:$A,$B$4,Raw!$G:$G,Month!CH$5,Raw!$E:$E,Month!$A71))))</f>
        <v>133</v>
      </c>
      <c r="CI71" s="58">
        <f>IF($B71="","",IF($C71="Region",SUMIFS(Raw!$H:$H,Raw!$A:$A,$B$4,Raw!$G:$G,Month!CI$5,Raw!#REF!,Month!$A71),IF($C71="Provider",SUMIFS(Raw!$H:$H,Raw!$A:$A,$B$4,Raw!$G:$G,Month!CI$5,Raw!$C:$C,Month!$A71),SUMIFS(Raw!$H:$H,Raw!$A:$A,$B$4,Raw!$G:$G,Month!CI$5,Raw!$E:$E,Month!$A71))))</f>
        <v>0</v>
      </c>
      <c r="CJ71" s="58">
        <f>IF($B71="","",IF($C71="Region",SUMIFS(Raw!$H:$H,Raw!$A:$A,$B$4,Raw!$G:$G,Month!CJ$5,Raw!#REF!,Month!$A71),IF($C71="Provider",SUMIFS(Raw!$H:$H,Raw!$A:$A,$B$4,Raw!$G:$G,Month!CJ$5,Raw!$C:$C,Month!$A71),SUMIFS(Raw!$H:$H,Raw!$A:$A,$B$4,Raw!$G:$G,Month!CJ$5,Raw!$E:$E,Month!$A71))))</f>
        <v>0</v>
      </c>
      <c r="CK71" s="58">
        <f>IF($B71="","",IF($C71="Region",SUMIFS(Raw!$H:$H,Raw!$A:$A,$B$4,Raw!$G:$G,Month!CK$5,Raw!#REF!,Month!$A71),IF($C71="Provider",SUMIFS(Raw!$H:$H,Raw!$A:$A,$B$4,Raw!$G:$G,Month!CK$5,Raw!$C:$C,Month!$A71),SUMIFS(Raw!$H:$H,Raw!$A:$A,$B$4,Raw!$G:$G,Month!CK$5,Raw!$E:$E,Month!$A71))))</f>
        <v>0</v>
      </c>
      <c r="CL71" s="58">
        <f>IF($B71="","",IF($C71="Region",SUMIFS(Raw!$H:$H,Raw!$A:$A,$B$4,Raw!$G:$G,Month!CL$5,Raw!#REF!,Month!$A71),IF($C71="Provider",SUMIFS(Raw!$H:$H,Raw!$A:$A,$B$4,Raw!$G:$G,Month!CL$5,Raw!$C:$C,Month!$A71),SUMIFS(Raw!$H:$H,Raw!$A:$A,$B$4,Raw!$G:$G,Month!CL$5,Raw!$E:$E,Month!$A71))))</f>
        <v>0</v>
      </c>
      <c r="CM71" s="58">
        <f>IF($B71="","",IF($C71="Region",SUMIFS(Raw!$H:$H,Raw!$A:$A,$B$4,Raw!$G:$G,Month!CM$5,Raw!#REF!,Month!$A71),IF($C71="Provider",SUMIFS(Raw!$H:$H,Raw!$A:$A,$B$4,Raw!$G:$G,Month!CM$5,Raw!$C:$C,Month!$A71),SUMIFS(Raw!$H:$H,Raw!$A:$A,$B$4,Raw!$G:$G,Month!CM$5,Raw!$E:$E,Month!$A71))))</f>
        <v>400</v>
      </c>
      <c r="CN71" s="58">
        <f>IF($B71="","",IF($C71="Region",SUMIFS(Raw!$H:$H,Raw!$A:$A,$B$4,Raw!$G:$G,Month!CN$5,Raw!#REF!,Month!$A71),IF($C71="Provider",SUMIFS(Raw!$H:$H,Raw!$A:$A,$B$4,Raw!$G:$G,Month!CN$5,Raw!$C:$C,Month!$A71),SUMIFS(Raw!$H:$H,Raw!$A:$A,$B$4,Raw!$G:$G,Month!CN$5,Raw!$E:$E,Month!$A71))))</f>
        <v>421</v>
      </c>
      <c r="CO71" s="58">
        <f>IF($B71="","",IF($C71="Region",SUMIFS(Raw!$H:$H,Raw!$A:$A,$B$4,Raw!$G:$G,Month!CO$5,Raw!#REF!,Month!$A71),IF($C71="Provider",SUMIFS(Raw!$H:$H,Raw!$A:$A,$B$4,Raw!$G:$G,Month!CO$5,Raw!$C:$C,Month!$A71),SUMIFS(Raw!$H:$H,Raw!$A:$A,$B$4,Raw!$G:$G,Month!CO$5,Raw!$E:$E,Month!$A71))))</f>
        <v>17</v>
      </c>
      <c r="CP71" s="58">
        <f>IF($B71="","",IF($C71="Region",SUMIFS(Raw!$H:$H,Raw!$A:$A,$B$4,Raw!$G:$G,Month!CP$5,Raw!#REF!,Month!$A71),IF($C71="Provider",SUMIFS(Raw!$H:$H,Raw!$A:$A,$B$4,Raw!$G:$G,Month!CP$5,Raw!$C:$C,Month!$A71),SUMIFS(Raw!$H:$H,Raw!$A:$A,$B$4,Raw!$G:$G,Month!CP$5,Raw!$E:$E,Month!$A71))))</f>
        <v>17</v>
      </c>
      <c r="CQ71" s="58">
        <f>IF($B71="","",IF($C71="Region",SUMIFS(Raw!$H:$H,Raw!$A:$A,$B$4,Raw!$G:$G,Month!CQ$5,Raw!#REF!,Month!$A71),IF($C71="Provider",SUMIFS(Raw!$H:$H,Raw!$A:$A,$B$4,Raw!$G:$G,Month!CQ$5,Raw!$C:$C,Month!$A71),SUMIFS(Raw!$H:$H,Raw!$A:$A,$B$4,Raw!$G:$G,Month!CQ$5,Raw!$E:$E,Month!$A71))))</f>
        <v>0</v>
      </c>
      <c r="CR71" s="58">
        <f>IF($B71="","",IF($C71="Region",SUMIFS(Raw!$H:$H,Raw!$A:$A,$B$4,Raw!$G:$G,Month!CR$5,Raw!#REF!,Month!$A71),IF($C71="Provider",SUMIFS(Raw!$H:$H,Raw!$A:$A,$B$4,Raw!$G:$G,Month!CR$5,Raw!$C:$C,Month!$A71),SUMIFS(Raw!$H:$H,Raw!$A:$A,$B$4,Raw!$G:$G,Month!CR$5,Raw!$E:$E,Month!$A71))))</f>
        <v>0</v>
      </c>
      <c r="CS71" s="58">
        <f>IF($B71="","",IF($C71="Region",SUMIFS(Raw!$H:$H,Raw!$A:$A,$B$4,Raw!$G:$G,Month!CS$5,Raw!#REF!,Month!$A71),IF($C71="Provider",SUMIFS(Raw!$H:$H,Raw!$A:$A,$B$4,Raw!$G:$G,Month!CS$5,Raw!$C:$C,Month!$A71),SUMIFS(Raw!$H:$H,Raw!$A:$A,$B$4,Raw!$G:$G,Month!CS$5,Raw!$E:$E,Month!$A71))))</f>
        <v>1382</v>
      </c>
      <c r="CT71" s="58">
        <f>IF($B71="","",IF($C71="Region",SUMIFS(Raw!$H:$H,Raw!$A:$A,$B$4,Raw!$G:$G,Month!CT$5,Raw!#REF!,Month!$A71),IF($C71="Provider",SUMIFS(Raw!$H:$H,Raw!$A:$A,$B$4,Raw!$G:$G,Month!CT$5,Raw!$C:$C,Month!$A71),SUMIFS(Raw!$H:$H,Raw!$A:$A,$B$4,Raw!$G:$G,Month!CT$5,Raw!$E:$E,Month!$A71))))</f>
        <v>1142</v>
      </c>
      <c r="CU71" s="58">
        <f>IF($B71="","",IF($C71="Region",SUMIFS(Raw!$H:$H,Raw!$A:$A,$B$4,Raw!$G:$G,Month!CU$5,Raw!#REF!,Month!$A71),IF($C71="Provider",SUMIFS(Raw!$H:$H,Raw!$A:$A,$B$4,Raw!$G:$G,Month!CU$5,Raw!$C:$C,Month!$A71),SUMIFS(Raw!$H:$H,Raw!$A:$A,$B$4,Raw!$G:$G,Month!CU$5,Raw!$E:$E,Month!$A71))))</f>
        <v>2540</v>
      </c>
      <c r="CV71" s="58">
        <f>IF($B71="","",IF($C71="Region",SUMIFS(Raw!$H:$H,Raw!$A:$A,$B$4,Raw!$G:$G,Month!CV$5,Raw!#REF!,Month!$A71),IF($C71="Provider",SUMIFS(Raw!$H:$H,Raw!$A:$A,$B$4,Raw!$G:$G,Month!CV$5,Raw!$C:$C,Month!$A71),SUMIFS(Raw!$H:$H,Raw!$A:$A,$B$4,Raw!$G:$G,Month!CV$5,Raw!$E:$E,Month!$A71))))</f>
        <v>1990</v>
      </c>
      <c r="CW71" s="58">
        <f>IF($B71="","",IF($C71="Region",SUMIFS(Raw!$H:$H,Raw!$A:$A,$B$4,Raw!$G:$G,Month!CW$5,Raw!#REF!,Month!$A71),IF($C71="Provider",SUMIFS(Raw!$H:$H,Raw!$A:$A,$B$4,Raw!$G:$G,Month!CW$5,Raw!$C:$C,Month!$A71),SUMIFS(Raw!$H:$H,Raw!$A:$A,$B$4,Raw!$G:$G,Month!CW$5,Raw!$E:$E,Month!$A71))))</f>
        <v>914</v>
      </c>
      <c r="CX71" s="58">
        <f>IF($B71="","",IF($C71="Region",SUMIFS(Raw!$H:$H,Raw!$A:$A,$B$4,Raw!$G:$G,Month!CX$5,Raw!#REF!,Month!$A71),IF($C71="Provider",SUMIFS(Raw!$H:$H,Raw!$A:$A,$B$4,Raw!$G:$G,Month!CX$5,Raw!$C:$C,Month!$A71),SUMIFS(Raw!$H:$H,Raw!$A:$A,$B$4,Raw!$G:$G,Month!CX$5,Raw!$E:$E,Month!$A71))))</f>
        <v>580</v>
      </c>
      <c r="CY71" s="58">
        <f>IF($B71="","",IF($C71="Region",SUMIFS(Raw!$H:$H,Raw!$A:$A,$B$4,Raw!$G:$G,Month!CY$5,Raw!#REF!,Month!$A71),IF($C71="Provider",SUMIFS(Raw!$H:$H,Raw!$A:$A,$B$4,Raw!$G:$G,Month!CY$5,Raw!$C:$C,Month!$A71),SUMIFS(Raw!$H:$H,Raw!$A:$A,$B$4,Raw!$G:$G,Month!CY$5,Raw!$E:$E,Month!$A71))))</f>
        <v>38</v>
      </c>
      <c r="CZ71" s="58">
        <f>IF($B71="","",IF($C71="Region",SUMIFS(Raw!$H:$H,Raw!$A:$A,$B$4,Raw!$G:$G,Month!CZ$5,Raw!#REF!,Month!$A71),IF($C71="Provider",SUMIFS(Raw!$H:$H,Raw!$A:$A,$B$4,Raw!$G:$G,Month!CZ$5,Raw!$C:$C,Month!$A71),SUMIFS(Raw!$H:$H,Raw!$A:$A,$B$4,Raw!$G:$G,Month!CZ$5,Raw!$E:$E,Month!$A71))))</f>
        <v>20</v>
      </c>
      <c r="DA71" s="58">
        <f>IF($B71="","",IF($C71="Region",SUMIFS(Raw!$H:$H,Raw!$A:$A,$B$4,Raw!$G:$G,Month!DA$5,Raw!#REF!,Month!$A71),IF($C71="Provider",SUMIFS(Raw!$H:$H,Raw!$A:$A,$B$4,Raw!$G:$G,Month!DA$5,Raw!$C:$C,Month!$A71),SUMIFS(Raw!$H:$H,Raw!$A:$A,$B$4,Raw!$G:$G,Month!DA$5,Raw!$E:$E,Month!$A71))))</f>
        <v>82</v>
      </c>
      <c r="DB71" s="58">
        <f>IF($B71="","",IF($C71="Region",SUMIFS(Raw!$H:$H,Raw!$A:$A,$B$4,Raw!$G:$G,Month!DB$5,Raw!#REF!,Month!$A71),IF($C71="Provider",SUMIFS(Raw!$H:$H,Raw!$A:$A,$B$4,Raw!$G:$G,Month!DB$5,Raw!$C:$C,Month!$A71),SUMIFS(Raw!$H:$H,Raw!$A:$A,$B$4,Raw!$G:$G,Month!DB$5,Raw!$E:$E,Month!$A71))))</f>
        <v>0</v>
      </c>
      <c r="DC71" s="58">
        <f>IF($B71="","",IF($C71="Region",SUMIFS(Raw!$H:$H,Raw!$A:$A,$B$4,Raw!$G:$G,Month!DC$5,Raw!#REF!,Month!$A71),IF($C71="Provider",SUMIFS(Raw!$H:$H,Raw!$A:$A,$B$4,Raw!$G:$G,Month!DC$5,Raw!$C:$C,Month!$A71),SUMIFS(Raw!$H:$H,Raw!$A:$A,$B$4,Raw!$G:$G,Month!DC$5,Raw!$E:$E,Month!$A71))))</f>
        <v>4</v>
      </c>
      <c r="DD71" s="58">
        <f>IF($B71="","",IF($C71="Region",SUMIFS(Raw!$H:$H,Raw!$A:$A,$B$4,Raw!$G:$G,Month!DD$5,Raw!#REF!,Month!$A71),IF($C71="Provider",SUMIFS(Raw!$H:$H,Raw!$A:$A,$B$4,Raw!$G:$G,Month!DD$5,Raw!$C:$C,Month!$A71),SUMIFS(Raw!$H:$H,Raw!$A:$A,$B$4,Raw!$G:$G,Month!DD$5,Raw!$E:$E,Month!$A71))))</f>
        <v>1</v>
      </c>
      <c r="DE71" s="58">
        <f>IF($B71="","",IF($C71="Region",SUMIFS(Raw!$H:$H,Raw!$A:$A,$B$4,Raw!$G:$G,Month!DE$5,Raw!#REF!,Month!$A71),IF($C71="Provider",SUMIFS(Raw!$H:$H,Raw!$A:$A,$B$4,Raw!$G:$G,Month!DE$5,Raw!$C:$C,Month!$A71),SUMIFS(Raw!$H:$H,Raw!$A:$A,$B$4,Raw!$G:$G,Month!DE$5,Raw!$E:$E,Month!$A71))))</f>
        <v>29</v>
      </c>
      <c r="DF71" s="58">
        <f>IF($B71="","",IF($C71="Region",SUMIFS(Raw!$H:$H,Raw!$A:$A,$B$4,Raw!$G:$G,Month!DF$5,Raw!#REF!,Month!$A71),IF($C71="Provider",SUMIFS(Raw!$H:$H,Raw!$A:$A,$B$4,Raw!$G:$G,Month!DF$5,Raw!$C:$C,Month!$A71),SUMIFS(Raw!$H:$H,Raw!$A:$A,$B$4,Raw!$G:$G,Month!DF$5,Raw!$E:$E,Month!$A71))))</f>
        <v>21</v>
      </c>
      <c r="DG71" s="58">
        <f>IF($B71="","",IF($C71="Region",SUMIFS(Raw!$H:$H,Raw!$A:$A,$B$4,Raw!$G:$G,Month!DG$5,Raw!#REF!,Month!$A71),IF($C71="Provider",SUMIFS(Raw!$H:$H,Raw!$A:$A,$B$4,Raw!$G:$G,Month!DG$5,Raw!$C:$C,Month!$A71),SUMIFS(Raw!$H:$H,Raw!$A:$A,$B$4,Raw!$G:$G,Month!DG$5,Raw!$E:$E,Month!$A71))))</f>
        <v>0</v>
      </c>
      <c r="DH71" s="58">
        <f>IF($B71="","",IF($C71="Region",SUMIFS(Raw!$H:$H,Raw!$A:$A,$B$4,Raw!$G:$G,Month!DH$5,Raw!#REF!,Month!$A71),IF($C71="Provider",SUMIFS(Raw!$H:$H,Raw!$A:$A,$B$4,Raw!$G:$G,Month!DH$5,Raw!$C:$C,Month!$A71),SUMIFS(Raw!$H:$H,Raw!$A:$A,$B$4,Raw!$G:$G,Month!DH$5,Raw!$E:$E,Month!$A71))))</f>
        <v>0</v>
      </c>
      <c r="DI71" s="58">
        <f>IF($B71="","",IF($C71="Region",SUMIFS(Raw!$H:$H,Raw!$A:$A,$B$4,Raw!$G:$G,Month!DI$5,Raw!#REF!,Month!$A71),IF($C71="Provider",SUMIFS(Raw!$H:$H,Raw!$A:$A,$B$4,Raw!$G:$G,Month!DI$5,Raw!$C:$C,Month!$A71),SUMIFS(Raw!$H:$H,Raw!$A:$A,$B$4,Raw!$G:$G,Month!DI$5,Raw!$E:$E,Month!$A71))))</f>
        <v>2</v>
      </c>
      <c r="DJ71" s="58">
        <f>IF($B71="","",IF($C71="Region",SUMIFS(Raw!$H:$H,Raw!$A:$A,$B$4,Raw!$G:$G,Month!DJ$5,Raw!#REF!,Month!$A71),IF($C71="Provider",SUMIFS(Raw!$H:$H,Raw!$A:$A,$B$4,Raw!$G:$G,Month!DJ$5,Raw!$C:$C,Month!$A71),SUMIFS(Raw!$H:$H,Raw!$A:$A,$B$4,Raw!$G:$G,Month!DJ$5,Raw!$E:$E,Month!$A71))))</f>
        <v>2</v>
      </c>
      <c r="DK71" s="58">
        <f>IF($B71="","",IF($C71="Region",SUMIFS(Raw!$H:$H,Raw!$A:$A,$B$4,Raw!$G:$G,Month!DK$5,Raw!#REF!,Month!$A71),IF($C71="Provider",SUMIFS(Raw!$H:$H,Raw!$A:$A,$B$4,Raw!$G:$G,Month!DK$5,Raw!$C:$C,Month!$A71),SUMIFS(Raw!$H:$H,Raw!$A:$A,$B$4,Raw!$G:$G,Month!DK$5,Raw!$E:$E,Month!$A71))))</f>
        <v>112</v>
      </c>
      <c r="DL71" s="58">
        <f>IF($B71="","",IF($C71="Region",SUMIFS(Raw!$H:$H,Raw!$A:$A,$B$4,Raw!$G:$G,Month!DL$5,Raw!#REF!,Month!$A71),IF($C71="Provider",SUMIFS(Raw!$H:$H,Raw!$A:$A,$B$4,Raw!$G:$G,Month!DL$5,Raw!$C:$C,Month!$A71),SUMIFS(Raw!$H:$H,Raw!$A:$A,$B$4,Raw!$G:$G,Month!DL$5,Raw!$E:$E,Month!$A71))))</f>
        <v>85</v>
      </c>
      <c r="DM71" s="58">
        <f>IF($B71="","",IF($C71="Region",SUMIFS(Raw!$H:$H,Raw!$A:$A,$B$4,Raw!$G:$G,Month!DM$5,Raw!#REF!,Month!$A71),IF($C71="Provider",SUMIFS(Raw!$H:$H,Raw!$A:$A,$B$4,Raw!$G:$G,Month!DM$5,Raw!$C:$C,Month!$A71),SUMIFS(Raw!$H:$H,Raw!$A:$A,$B$4,Raw!$G:$G,Month!DM$5,Raw!$E:$E,Month!$A71))))</f>
        <v>1</v>
      </c>
      <c r="DN71" s="58">
        <f>IF($B71="","",IF($C71="Region",SUMIFS(Raw!$H:$H,Raw!$A:$A,$B$4,Raw!$G:$G,Month!DN$5,Raw!#REF!,Month!$A71),IF($C71="Provider",SUMIFS(Raw!$H:$H,Raw!$A:$A,$B$4,Raw!$G:$G,Month!DN$5,Raw!$C:$C,Month!$A71),SUMIFS(Raw!$H:$H,Raw!$A:$A,$B$4,Raw!$G:$G,Month!DN$5,Raw!$E:$E,Month!$A71))))</f>
        <v>1</v>
      </c>
    </row>
    <row r="72" spans="1:118" ht="14.5" x14ac:dyDescent="0.25">
      <c r="A72" s="5" t="str">
        <f>IF(Refs!A66="","",Refs!A66)</f>
        <v>111AI4</v>
      </c>
      <c r="B72" s="23" t="str">
        <f>IF(Refs!B66="","",Refs!B66)</f>
        <v>Dorset (DHC)</v>
      </c>
      <c r="C72" s="13" t="str">
        <f>IF(Refs!D66="","",Refs!D66)</f>
        <v>Area</v>
      </c>
      <c r="D72" s="58">
        <f>IF($B72="","",IF($C72="Region",SUMIFS(Raw!$H:$H,Raw!$A:$A,$B$4,Raw!$G:$G,Month!D$5,Raw!#REF!,Month!$A72),IF($C72="Provider",SUMIFS(Raw!$H:$H,Raw!$A:$A,$B$4,Raw!$G:$G,Month!D$5,Raw!$C:$C,Month!$A72),SUMIFS(Raw!$H:$H,Raw!$A:$A,$B$4,Raw!$G:$G,Month!D$5,Raw!$E:$E,Month!$A72))))</f>
        <v>29888</v>
      </c>
      <c r="E72" s="58">
        <f>IF($B72="","",IF($C72="Region",SUMIFS(Raw!$H:$H,Raw!$A:$A,$B$4,Raw!$G:$G,Month!E$5,Raw!#REF!,Month!$A72),IF($C72="Provider",SUMIFS(Raw!$H:$H,Raw!$A:$A,$B$4,Raw!$G:$G,Month!E$5,Raw!$C:$C,Month!$A72),SUMIFS(Raw!$H:$H,Raw!$A:$A,$B$4,Raw!$G:$G,Month!E$5,Raw!$E:$E,Month!$A72))))</f>
        <v>26291</v>
      </c>
      <c r="F72" s="58">
        <f>IF($B72="","",IF($C72="Region",SUMIFS(Raw!$H:$H,Raw!$A:$A,$B$4,Raw!$G:$G,Month!F$5,Raw!#REF!,Month!$A72),IF($C72="Provider",SUMIFS(Raw!$H:$H,Raw!$A:$A,$B$4,Raw!$G:$G,Month!F$5,Raw!$C:$C,Month!$A72),SUMIFS(Raw!$H:$H,Raw!$A:$A,$B$4,Raw!$G:$G,Month!F$5,Raw!$E:$E,Month!$A72))))</f>
        <v>25860</v>
      </c>
      <c r="G72" s="58">
        <f>IF($B72="","",IF($C72="Region",SUMIFS(Raw!$H:$H,Raw!$A:$A,$B$4,Raw!$G:$G,Month!G$5,Raw!#REF!,Month!$A72),IF($C72="Provider",SUMIFS(Raw!$H:$H,Raw!$A:$A,$B$4,Raw!$G:$G,Month!G$5,Raw!$C:$C,Month!$A72),SUMIFS(Raw!$H:$H,Raw!$A:$A,$B$4,Raw!$G:$G,Month!G$5,Raw!$E:$E,Month!$A72))))</f>
        <v>0</v>
      </c>
      <c r="H72" s="58">
        <f>IF($B72="","",IF($C72="Region",SUMIFS(Raw!$H:$H,Raw!$A:$A,$B$4,Raw!$G:$G,Month!H$5,Raw!#REF!,Month!$A72),IF($C72="Provider",SUMIFS(Raw!$H:$H,Raw!$A:$A,$B$4,Raw!$G:$G,Month!H$5,Raw!$C:$C,Month!$A72),SUMIFS(Raw!$H:$H,Raw!$A:$A,$B$4,Raw!$G:$G,Month!H$5,Raw!$E:$E,Month!$A72))))</f>
        <v>3036</v>
      </c>
      <c r="I72" s="58">
        <f>IF($B72="","",IF($C72="Region",SUMIFS(Raw!$H:$H,Raw!$A:$A,$B$4,Raw!$G:$G,Month!I$5,Raw!#REF!,Month!$A72),IF($C72="Provider",SUMIFS(Raw!$H:$H,Raw!$A:$A,$B$4,Raw!$G:$G,Month!I$5,Raw!$C:$C,Month!$A72),SUMIFS(Raw!$H:$H,Raw!$A:$A,$B$4,Raw!$G:$G,Month!I$5,Raw!$E:$E,Month!$A72))))</f>
        <v>67</v>
      </c>
      <c r="J72" s="58">
        <f>IF($B72="","",IF($C72="Region",SUMIFS(Raw!$H:$H,Raw!$A:$A,$B$4,Raw!$G:$G,Month!J$5,Raw!#REF!,Month!$A72),IF($C72="Provider",SUMIFS(Raw!$H:$H,Raw!$A:$A,$B$4,Raw!$G:$G,Month!J$5,Raw!$C:$C,Month!$A72),SUMIFS(Raw!$H:$H,Raw!$A:$A,$B$4,Raw!$G:$G,Month!J$5,Raw!$E:$E,Month!$A72))))</f>
        <v>22962</v>
      </c>
      <c r="K72" s="58">
        <f>IF($B72="","",IF($C72="Region",SUMIFS(Raw!$H:$H,Raw!$A:$A,$B$4,Raw!$G:$G,Month!K$5,Raw!#REF!,Month!$A72),IF($C72="Provider",SUMIFS(Raw!$H:$H,Raw!$A:$A,$B$4,Raw!$G:$G,Month!K$5,Raw!$C:$C,Month!$A72),SUMIFS(Raw!$H:$H,Raw!$A:$A,$B$4,Raw!$G:$G,Month!K$5,Raw!$E:$E,Month!$A72))))</f>
        <v>431</v>
      </c>
      <c r="L72" s="58">
        <f>IF($B72="","",IF($C72="Region",SUMIFS(Raw!$H:$H,Raw!$A:$A,$B$4,Raw!$G:$G,Month!L$5,Raw!#REF!,Month!$A72),IF($C72="Provider",SUMIFS(Raw!$H:$H,Raw!$A:$A,$B$4,Raw!$G:$G,Month!L$5,Raw!$C:$C,Month!$A72),SUMIFS(Raw!$H:$H,Raw!$A:$A,$B$4,Raw!$G:$G,Month!L$5,Raw!$E:$E,Month!$A72))))</f>
        <v>85</v>
      </c>
      <c r="M72" s="58">
        <f>IF($B72="","",IF($C72="Region",SUMIFS(Raw!$H:$H,Raw!$A:$A,$B$4,Raw!$G:$G,Month!M$5,Raw!#REF!,Month!$A72),IF($C72="Provider",SUMIFS(Raw!$H:$H,Raw!$A:$A,$B$4,Raw!$G:$G,Month!M$5,Raw!$C:$C,Month!$A72),SUMIFS(Raw!$H:$H,Raw!$A:$A,$B$4,Raw!$G:$G,Month!M$5,Raw!$E:$E,Month!$A72))))</f>
        <v>67</v>
      </c>
      <c r="N72" s="58">
        <f>IF($B72="","",IF($C72="Region",SUMIFS(Raw!$H:$H,Raw!$A:$A,$B$4,Raw!$G:$G,Month!N$5,Raw!#REF!,Month!$A72),IF($C72="Provider",SUMIFS(Raw!$H:$H,Raw!$A:$A,$B$4,Raw!$G:$G,Month!N$5,Raw!$C:$C,Month!$A72),SUMIFS(Raw!$H:$H,Raw!$A:$A,$B$4,Raw!$G:$G,Month!N$5,Raw!$E:$E,Month!$A72))))</f>
        <v>279</v>
      </c>
      <c r="O72" s="58">
        <f>IF($B72="","",IF($C72="Region",SUMIFS(Raw!$H:$H,Raw!$A:$A,$B$4,Raw!$G:$G,Month!O$5,Raw!#REF!,Month!$A72),IF($C72="Provider",SUMIFS(Raw!$H:$H,Raw!$A:$A,$B$4,Raw!$G:$G,Month!O$5,Raw!$C:$C,Month!$A72),SUMIFS(Raw!$H:$H,Raw!$A:$A,$B$4,Raw!$G:$G,Month!O$5,Raw!$E:$E,Month!$A72))))</f>
        <v>628494</v>
      </c>
      <c r="P72" s="58">
        <f>IF($B72="","",IF($C72="Region",SUMIFS(Raw!$H:$H,Raw!$A:$A,$B$4,Raw!$G:$G,Month!P$5,Raw!#REF!,Month!$A72),IF($C72="Provider",SUMIFS(Raw!$H:$H,Raw!$A:$A,$B$4,Raw!$G:$G,Month!P$5,Raw!$C:$C,Month!$A72),SUMIFS(Raw!$H:$H,Raw!$A:$A,$B$4,Raw!$G:$G,Month!P$5,Raw!$E:$E,Month!$A72))))</f>
        <v>158</v>
      </c>
      <c r="Q72" s="58">
        <f>IF($B72="","",IF($C72="Region",SUMIFS(Raw!$H:$H,Raw!$A:$A,$B$4,Raw!$G:$G,Month!Q$5,Raw!#REF!,Month!$A72),IF($C72="Provider",SUMIFS(Raw!$H:$H,Raw!$A:$A,$B$4,Raw!$G:$G,Month!Q$5,Raw!$C:$C,Month!$A72),SUMIFS(Raw!$H:$H,Raw!$A:$A,$B$4,Raw!$G:$G,Month!Q$5,Raw!$E:$E,Month!$A72))))</f>
        <v>351</v>
      </c>
      <c r="R72" s="58">
        <f>IF($B72="","",IF($C72="Region",SUMIFS(Raw!$H:$H,Raw!$A:$A,$B$4,Raw!$G:$G,Month!R$5,Raw!#REF!,Month!$A72),IF($C72="Provider",SUMIFS(Raw!$H:$H,Raw!$A:$A,$B$4,Raw!$G:$G,Month!R$5,Raw!$C:$C,Month!$A72),SUMIFS(Raw!$H:$H,Raw!$A:$A,$B$4,Raw!$G:$G,Month!R$5,Raw!$E:$E,Month!$A72))))</f>
        <v>48169</v>
      </c>
      <c r="S72" s="58">
        <f>IF($B72="","",IF($C72="Region",SUMIFS(Raw!$H:$H,Raw!$A:$A,$B$4,Raw!$G:$G,Month!S$5,Raw!#REF!,Month!$A72),IF($C72="Provider",SUMIFS(Raw!$H:$H,Raw!$A:$A,$B$4,Raw!$G:$G,Month!S$5,Raw!$C:$C,Month!$A72),SUMIFS(Raw!$H:$H,Raw!$A:$A,$B$4,Raw!$G:$G,Month!S$5,Raw!$E:$E,Month!$A72))))</f>
        <v>11414</v>
      </c>
      <c r="T72" s="58">
        <f>IF($B72="","",IF($C72="Region",SUMIFS(Raw!$H:$H,Raw!$A:$A,$B$4,Raw!$G:$G,Month!T$5,Raw!#REF!,Month!$A72),IF($C72="Provider",SUMIFS(Raw!$H:$H,Raw!$A:$A,$B$4,Raw!$G:$G,Month!T$5,Raw!$C:$C,Month!$A72),SUMIFS(Raw!$H:$H,Raw!$A:$A,$B$4,Raw!$G:$G,Month!T$5,Raw!$E:$E,Month!$A72))))</f>
        <v>92553516</v>
      </c>
      <c r="U72" s="58">
        <f>IF($B72="","",IF($C72="Region",SUMIFS(Raw!$H:$H,Raw!$A:$A,$B$4,Raw!$G:$G,Month!U$5,Raw!#REF!,Month!$A72),IF($C72="Provider",SUMIFS(Raw!$H:$H,Raw!$A:$A,$B$4,Raw!$G:$G,Month!U$5,Raw!$C:$C,Month!$A72),SUMIFS(Raw!$H:$H,Raw!$A:$A,$B$4,Raw!$G:$G,Month!U$5,Raw!$E:$E,Month!$A72))))</f>
        <v>24145</v>
      </c>
      <c r="V72" s="58">
        <f>IF($B72="","",IF($C72="Region",SUMIFS(Raw!$H:$H,Raw!$A:$A,$B$4,Raw!$G:$G,Month!V$5,Raw!#REF!,Month!$A72),IF($C72="Provider",SUMIFS(Raw!$H:$H,Raw!$A:$A,$B$4,Raw!$G:$G,Month!V$5,Raw!$C:$C,Month!$A72),SUMIFS(Raw!$H:$H,Raw!$A:$A,$B$4,Raw!$G:$G,Month!V$5,Raw!$E:$E,Month!$A72))))</f>
        <v>0</v>
      </c>
      <c r="W72" s="58">
        <f>IF($B72="","",IF($C72="Region",SUMIFS(Raw!$H:$H,Raw!$A:$A,$B$4,Raw!$G:$G,Month!W$5,Raw!#REF!,Month!$A72),IF($C72="Provider",SUMIFS(Raw!$H:$H,Raw!$A:$A,$B$4,Raw!$G:$G,Month!W$5,Raw!$C:$C,Month!$A72),SUMIFS(Raw!$H:$H,Raw!$A:$A,$B$4,Raw!$G:$G,Month!W$5,Raw!$E:$E,Month!$A72))))</f>
        <v>13347</v>
      </c>
      <c r="X72" s="58">
        <f>IF($B72="","",IF($C72="Region",SUMIFS(Raw!$H:$H,Raw!$A:$A,$B$4,Raw!$G:$G,Month!X$5,Raw!#REF!,Month!$A72),IF($C72="Provider",SUMIFS(Raw!$H:$H,Raw!$A:$A,$B$4,Raw!$G:$G,Month!X$5,Raw!$C:$C,Month!$A72),SUMIFS(Raw!$H:$H,Raw!$A:$A,$B$4,Raw!$G:$G,Month!X$5,Raw!$E:$E,Month!$A72))))</f>
        <v>4664</v>
      </c>
      <c r="Y72" s="58">
        <f>IF($B72="","",IF($C72="Region",SUMIFS(Raw!$H:$H,Raw!$A:$A,$B$4,Raw!$G:$G,Month!Y$5,Raw!#REF!,Month!$A72),IF($C72="Provider",SUMIFS(Raw!$H:$H,Raw!$A:$A,$B$4,Raw!$G:$G,Month!Y$5,Raw!$C:$C,Month!$A72),SUMIFS(Raw!$H:$H,Raw!$A:$A,$B$4,Raw!$G:$G,Month!Y$5,Raw!$E:$E,Month!$A72))))</f>
        <v>6129</v>
      </c>
      <c r="Z72" s="58">
        <f>IF($B72="","",IF($C72="Region",SUMIFS(Raw!$H:$H,Raw!$A:$A,$B$4,Raw!$G:$G,Month!Z$5,Raw!#REF!,Month!$A72),IF($C72="Provider",SUMIFS(Raw!$H:$H,Raw!$A:$A,$B$4,Raw!$G:$G,Month!Z$5,Raw!$C:$C,Month!$A72),SUMIFS(Raw!$H:$H,Raw!$A:$A,$B$4,Raw!$G:$G,Month!Z$5,Raw!$E:$E,Month!$A72))))</f>
        <v>5</v>
      </c>
      <c r="AA72" s="58">
        <f>IF($B72="","",IF($C72="Region",SUMIFS(Raw!$H:$H,Raw!$A:$A,$B$4,Raw!$G:$G,Month!AA$5,Raw!#REF!,Month!$A72),IF($C72="Provider",SUMIFS(Raw!$H:$H,Raw!$A:$A,$B$4,Raw!$G:$G,Month!AA$5,Raw!$C:$C,Month!$A72),SUMIFS(Raw!$H:$H,Raw!$A:$A,$B$4,Raw!$G:$G,Month!AA$5,Raw!$E:$E,Month!$A72))))</f>
        <v>10781</v>
      </c>
      <c r="AB72" s="58">
        <f>IF($B72="","",IF($C72="Region",SUMIFS(Raw!$H:$H,Raw!$A:$A,$B$4,Raw!$G:$G,Month!AB$5,Raw!#REF!,Month!$A72),IF($C72="Provider",SUMIFS(Raw!$H:$H,Raw!$A:$A,$B$4,Raw!$G:$G,Month!AB$5,Raw!$C:$C,Month!$A72),SUMIFS(Raw!$H:$H,Raw!$A:$A,$B$4,Raw!$G:$G,Month!AB$5,Raw!$E:$E,Month!$A72))))</f>
        <v>6129</v>
      </c>
      <c r="AC72" s="58">
        <f>IF($B72="","",IF($C72="Region",SUMIFS(Raw!$H:$H,Raw!$A:$A,$B$4,Raw!$G:$G,Month!AC$5,Raw!#REF!,Month!$A72),IF($C72="Provider",SUMIFS(Raw!$H:$H,Raw!$A:$A,$B$4,Raw!$G:$G,Month!AC$5,Raw!$C:$C,Month!$A72),SUMIFS(Raw!$H:$H,Raw!$A:$A,$B$4,Raw!$G:$G,Month!AC$5,Raw!$E:$E,Month!$A72))))</f>
        <v>56</v>
      </c>
      <c r="AD72" s="58">
        <f>IF($B72="","",IF($C72="Region",SUMIFS(Raw!$H:$H,Raw!$A:$A,$B$4,Raw!$G:$G,Month!AD$5,Raw!#REF!,Month!$A72),IF($C72="Provider",SUMIFS(Raw!$H:$H,Raw!$A:$A,$B$4,Raw!$G:$G,Month!AD$5,Raw!$C:$C,Month!$A72),SUMIFS(Raw!$H:$H,Raw!$A:$A,$B$4,Raw!$G:$G,Month!AD$5,Raw!$E:$E,Month!$A72))))</f>
        <v>0</v>
      </c>
      <c r="AE72" s="58">
        <f>IF($B72="","",IF($C72="Region",SUMIFS(Raw!$H:$H,Raw!$A:$A,$B$4,Raw!$G:$G,Month!AE$5,Raw!#REF!,Month!$A72),IF($C72="Provider",SUMIFS(Raw!$H:$H,Raw!$A:$A,$B$4,Raw!$G:$G,Month!AE$5,Raw!$C:$C,Month!$A72),SUMIFS(Raw!$H:$H,Raw!$A:$A,$B$4,Raw!$G:$G,Month!AE$5,Raw!$E:$E,Month!$A72))))</f>
        <v>1936</v>
      </c>
      <c r="AF72" s="58">
        <f>IF($B72="","",IF($C72="Region",SUMIFS(Raw!$H:$H,Raw!$A:$A,$B$4,Raw!$G:$G,Month!AF$5,Raw!#REF!,Month!$A72),IF($C72="Provider",SUMIFS(Raw!$H:$H,Raw!$A:$A,$B$4,Raw!$G:$G,Month!AF$5,Raw!$C:$C,Month!$A72),SUMIFS(Raw!$H:$H,Raw!$A:$A,$B$4,Raw!$G:$G,Month!AF$5,Raw!$E:$E,Month!$A72))))</f>
        <v>1242</v>
      </c>
      <c r="AG72" s="58">
        <f>IF($B72="","",IF($C72="Region",SUMIFS(Raw!$H:$H,Raw!$A:$A,$B$4,Raw!$G:$G,Month!AG$5,Raw!#REF!,Month!$A72),IF($C72="Provider",SUMIFS(Raw!$H:$H,Raw!$A:$A,$B$4,Raw!$G:$G,Month!AG$5,Raw!$C:$C,Month!$A72),SUMIFS(Raw!$H:$H,Raw!$A:$A,$B$4,Raw!$G:$G,Month!AG$5,Raw!$E:$E,Month!$A72))))</f>
        <v>0</v>
      </c>
      <c r="AH72" s="58">
        <f>IF($B72="","",IF($C72="Region",SUMIFS(Raw!$H:$H,Raw!$A:$A,$B$4,Raw!$G:$G,Month!AH$5,Raw!#REF!,Month!$A72),IF($C72="Provider",SUMIFS(Raw!$H:$H,Raw!$A:$A,$B$4,Raw!$G:$G,Month!AH$5,Raw!$C:$C,Month!$A72),SUMIFS(Raw!$H:$H,Raw!$A:$A,$B$4,Raw!$G:$G,Month!AH$5,Raw!$E:$E,Month!$A72))))</f>
        <v>8</v>
      </c>
      <c r="AI72" s="58">
        <f>IF($B72="","",IF($C72="Region",SUMIFS(Raw!$H:$H,Raw!$A:$A,$B$4,Raw!$G:$G,Month!AI$5,Raw!#REF!,Month!$A72),IF($C72="Provider",SUMIFS(Raw!$H:$H,Raw!$A:$A,$B$4,Raw!$G:$G,Month!AI$5,Raw!$C:$C,Month!$A72),SUMIFS(Raw!$H:$H,Raw!$A:$A,$B$4,Raw!$G:$G,Month!AI$5,Raw!$E:$E,Month!$A72))))</f>
        <v>1410</v>
      </c>
      <c r="AJ72" s="58">
        <f>IF($B72="","",IF($C72="Region",SUMIFS(Raw!$H:$H,Raw!$A:$A,$B$4,Raw!$G:$G,Month!AJ$5,Raw!#REF!,Month!$A72),IF($C72="Provider",SUMIFS(Raw!$H:$H,Raw!$A:$A,$B$4,Raw!$G:$G,Month!AJ$5,Raw!$C:$C,Month!$A72),SUMIFS(Raw!$H:$H,Raw!$A:$A,$B$4,Raw!$G:$G,Month!AJ$5,Raw!$E:$E,Month!$A72))))</f>
        <v>821</v>
      </c>
      <c r="AK72" s="58">
        <f>IF($B72="","",IF($C72="Region",SUMIFS(Raw!$H:$H,Raw!$A:$A,$B$4,Raw!$G:$G,Month!AK$5,Raw!#REF!,Month!$A72),IF($C72="Provider",SUMIFS(Raw!$H:$H,Raw!$A:$A,$B$4,Raw!$G:$G,Month!AK$5,Raw!$C:$C,Month!$A72),SUMIFS(Raw!$H:$H,Raw!$A:$A,$B$4,Raw!$G:$G,Month!AK$5,Raw!$E:$E,Month!$A72))))</f>
        <v>21</v>
      </c>
      <c r="AL72" s="58">
        <f>IF($B72="","",IF($C72="Region",SUMIFS(Raw!$H:$H,Raw!$A:$A,$B$4,Raw!$G:$G,Month!AL$5,Raw!#REF!,Month!$A72),IF($C72="Provider",SUMIFS(Raw!$H:$H,Raw!$A:$A,$B$4,Raw!$G:$G,Month!AL$5,Raw!$C:$C,Month!$A72),SUMIFS(Raw!$H:$H,Raw!$A:$A,$B$4,Raw!$G:$G,Month!AL$5,Raw!$E:$E,Month!$A72))))</f>
        <v>0</v>
      </c>
      <c r="AM72" s="58">
        <f>IF($B72="","",IF($C72="Region",SUMIFS(Raw!$H:$H,Raw!$A:$A,$B$4,Raw!$G:$G,Month!AM$5,Raw!#REF!,Month!$A72),IF($C72="Provider",SUMIFS(Raw!$H:$H,Raw!$A:$A,$B$4,Raw!$G:$G,Month!AM$5,Raw!$C:$C,Month!$A72),SUMIFS(Raw!$H:$H,Raw!$A:$A,$B$4,Raw!$G:$G,Month!AM$5,Raw!$E:$E,Month!$A72))))</f>
        <v>3091</v>
      </c>
      <c r="AN72" s="58">
        <f>IF($B72="","",IF($C72="Region",SUMIFS(Raw!$H:$H,Raw!$A:$A,$B$4,Raw!$G:$G,Month!AN$5,Raw!#REF!,Month!$A72),IF($C72="Provider",SUMIFS(Raw!$H:$H,Raw!$A:$A,$B$4,Raw!$G:$G,Month!AN$5,Raw!$C:$C,Month!$A72),SUMIFS(Raw!$H:$H,Raw!$A:$A,$B$4,Raw!$G:$G,Month!AN$5,Raw!$E:$E,Month!$A72))))</f>
        <v>873</v>
      </c>
      <c r="AO72" s="58">
        <f>IF($B72="","",IF($C72="Region",SUMIFS(Raw!$H:$H,Raw!$A:$A,$B$4,Raw!$G:$G,Month!AO$5,Raw!#REF!,Month!$A72),IF($C72="Provider",SUMIFS(Raw!$H:$H,Raw!$A:$A,$B$4,Raw!$G:$G,Month!AO$5,Raw!$C:$C,Month!$A72),SUMIFS(Raw!$H:$H,Raw!$A:$A,$B$4,Raw!$G:$G,Month!AO$5,Raw!$E:$E,Month!$A72))))</f>
        <v>180</v>
      </c>
      <c r="AP72" s="58">
        <f>IF($B72="","",IF($C72="Region",SUMIFS(Raw!$H:$H,Raw!$A:$A,$B$4,Raw!$G:$G,Month!AP$5,Raw!#REF!,Month!$A72),IF($C72="Provider",SUMIFS(Raw!$H:$H,Raw!$A:$A,$B$4,Raw!$G:$G,Month!AP$5,Raw!$C:$C,Month!$A72),SUMIFS(Raw!$H:$H,Raw!$A:$A,$B$4,Raw!$G:$G,Month!AP$5,Raw!$E:$E,Month!$A72))))</f>
        <v>116</v>
      </c>
      <c r="AQ72" s="58">
        <f>IF($B72="","",IF($C72="Region",SUMIFS(Raw!$H:$H,Raw!$A:$A,$B$4,Raw!$G:$G,Month!AQ$5,Raw!#REF!,Month!$A72),IF($C72="Provider",SUMIFS(Raw!$H:$H,Raw!$A:$A,$B$4,Raw!$G:$G,Month!AQ$5,Raw!$C:$C,Month!$A72),SUMIFS(Raw!$H:$H,Raw!$A:$A,$B$4,Raw!$G:$G,Month!AQ$5,Raw!$E:$E,Month!$A72))))</f>
        <v>336</v>
      </c>
      <c r="AR72" s="58">
        <f>IF($B72="","",IF($C72="Region",SUMIFS(Raw!$H:$H,Raw!$A:$A,$B$4,Raw!$G:$G,Month!AR$5,Raw!#REF!,Month!$A72),IF($C72="Provider",SUMIFS(Raw!$H:$H,Raw!$A:$A,$B$4,Raw!$G:$G,Month!AR$5,Raw!$C:$C,Month!$A72),SUMIFS(Raw!$H:$H,Raw!$A:$A,$B$4,Raw!$G:$G,Month!AR$5,Raw!$E:$E,Month!$A72))))</f>
        <v>174</v>
      </c>
      <c r="AS72" s="58">
        <f>IF($B72="","",IF($C72="Region",SUMIFS(Raw!$H:$H,Raw!$A:$A,$B$4,Raw!$G:$G,Month!AS$5,Raw!#REF!,Month!$A72),IF($C72="Provider",SUMIFS(Raw!$H:$H,Raw!$A:$A,$B$4,Raw!$G:$G,Month!AS$5,Raw!$C:$C,Month!$A72),SUMIFS(Raw!$H:$H,Raw!$A:$A,$B$4,Raw!$G:$G,Month!AS$5,Raw!$E:$E,Month!$A72))))</f>
        <v>516</v>
      </c>
      <c r="AT72" s="58">
        <f>IF($B72="","",IF($C72="Region",SUMIFS(Raw!$H:$H,Raw!$A:$A,$B$4,Raw!$G:$G,Month!AT$5,Raw!#REF!,Month!$A72),IF($C72="Provider",SUMIFS(Raw!$H:$H,Raw!$A:$A,$B$4,Raw!$G:$G,Month!AT$5,Raw!$C:$C,Month!$A72),SUMIFS(Raw!$H:$H,Raw!$A:$A,$B$4,Raw!$G:$G,Month!AT$5,Raw!$E:$E,Month!$A72))))</f>
        <v>24145</v>
      </c>
      <c r="AU72" s="58">
        <f>IF($B72="","",IF($C72="Region",SUMIFS(Raw!$H:$H,Raw!$A:$A,$B$4,Raw!$G:$G,Month!AU$5,Raw!#REF!,Month!$A72),IF($C72="Provider",SUMIFS(Raw!$H:$H,Raw!$A:$A,$B$4,Raw!$G:$G,Month!AU$5,Raw!$C:$C,Month!$A72),SUMIFS(Raw!$H:$H,Raw!$A:$A,$B$4,Raw!$G:$G,Month!AU$5,Raw!$E:$E,Month!$A72))))</f>
        <v>3373</v>
      </c>
      <c r="AV72" s="58">
        <f>IF($B72="","",IF($C72="Region",SUMIFS(Raw!$H:$H,Raw!$A:$A,$B$4,Raw!$G:$G,Month!AV$5,Raw!#REF!,Month!$A72),IF($C72="Provider",SUMIFS(Raw!$H:$H,Raw!$A:$A,$B$4,Raw!$G:$G,Month!AV$5,Raw!$C:$C,Month!$A72),SUMIFS(Raw!$H:$H,Raw!$A:$A,$B$4,Raw!$G:$G,Month!AV$5,Raw!$E:$E,Month!$A72))))</f>
        <v>2943</v>
      </c>
      <c r="AW72" s="58">
        <f>IF($B72="","",IF($C72="Region",SUMIFS(Raw!$H:$H,Raw!$A:$A,$B$4,Raw!$G:$G,Month!AW$5,Raw!#REF!,Month!$A72),IF($C72="Provider",SUMIFS(Raw!$H:$H,Raw!$A:$A,$B$4,Raw!$G:$G,Month!AW$5,Raw!$C:$C,Month!$A72),SUMIFS(Raw!$H:$H,Raw!$A:$A,$B$4,Raw!$G:$G,Month!AW$5,Raw!$E:$E,Month!$A72))))</f>
        <v>1772</v>
      </c>
      <c r="AX72" s="58">
        <f>IF($B72="","",IF($C72="Region",SUMIFS(Raw!$H:$H,Raw!$A:$A,$B$4,Raw!$G:$G,Month!AX$5,Raw!#REF!,Month!$A72),IF($C72="Provider",SUMIFS(Raw!$H:$H,Raw!$A:$A,$B$4,Raw!$G:$G,Month!AX$5,Raw!$C:$C,Month!$A72),SUMIFS(Raw!$H:$H,Raw!$A:$A,$B$4,Raw!$G:$G,Month!AX$5,Raw!$E:$E,Month!$A72))))</f>
        <v>2</v>
      </c>
      <c r="AY72" s="58">
        <f>IF($B72="","",IF($C72="Region",SUMIFS(Raw!$H:$H,Raw!$A:$A,$B$4,Raw!$G:$G,Month!AY$5,Raw!#REF!,Month!$A72),IF($C72="Provider",SUMIFS(Raw!$H:$H,Raw!$A:$A,$B$4,Raw!$G:$G,Month!AY$5,Raw!$C:$C,Month!$A72),SUMIFS(Raw!$H:$H,Raw!$A:$A,$B$4,Raw!$G:$G,Month!AY$5,Raw!$E:$E,Month!$A72))))</f>
        <v>7235</v>
      </c>
      <c r="AZ72" s="58">
        <f>IF($B72="","",IF($C72="Region",SUMIFS(Raw!$H:$H,Raw!$A:$A,$B$4,Raw!$G:$G,Month!AZ$5,Raw!#REF!,Month!$A72),IF($C72="Provider",SUMIFS(Raw!$H:$H,Raw!$A:$A,$B$4,Raw!$G:$G,Month!AZ$5,Raw!$C:$C,Month!$A72),SUMIFS(Raw!$H:$H,Raw!$A:$A,$B$4,Raw!$G:$G,Month!AZ$5,Raw!$E:$E,Month!$A72))))</f>
        <v>63</v>
      </c>
      <c r="BA72" s="58">
        <f>IF($B72="","",IF($C72="Region",SUMIFS(Raw!$H:$H,Raw!$A:$A,$B$4,Raw!$G:$G,Month!BA$5,Raw!#REF!,Month!$A72),IF($C72="Provider",SUMIFS(Raw!$H:$H,Raw!$A:$A,$B$4,Raw!$G:$G,Month!BA$5,Raw!$C:$C,Month!$A72),SUMIFS(Raw!$H:$H,Raw!$A:$A,$B$4,Raw!$G:$G,Month!BA$5,Raw!$E:$E,Month!$A72))))</f>
        <v>894</v>
      </c>
      <c r="BB72" s="58">
        <f>IF($B72="","",IF($C72="Region",SUMIFS(Raw!$H:$H,Raw!$A:$A,$B$4,Raw!$G:$G,Month!BB$5,Raw!#REF!,Month!$A72),IF($C72="Provider",SUMIFS(Raw!$H:$H,Raw!$A:$A,$B$4,Raw!$G:$G,Month!BB$5,Raw!$C:$C,Month!$A72),SUMIFS(Raw!$H:$H,Raw!$A:$A,$B$4,Raw!$G:$G,Month!BB$5,Raw!$E:$E,Month!$A72))))</f>
        <v>162</v>
      </c>
      <c r="BC72" s="58">
        <f>IF($B72="","",IF($C72="Region",SUMIFS(Raw!$H:$H,Raw!$A:$A,$B$4,Raw!$G:$G,Month!BC$5,Raw!#REF!,Month!$A72),IF($C72="Provider",SUMIFS(Raw!$H:$H,Raw!$A:$A,$B$4,Raw!$G:$G,Month!BC$5,Raw!$C:$C,Month!$A72),SUMIFS(Raw!$H:$H,Raw!$A:$A,$B$4,Raw!$G:$G,Month!BC$5,Raw!$E:$E,Month!$A72))))</f>
        <v>2889</v>
      </c>
      <c r="BD72" s="58">
        <f>IF($B72="","",IF($C72="Region",SUMIFS(Raw!$H:$H,Raw!$A:$A,$B$4,Raw!$G:$G,Month!BD$5,Raw!#REF!,Month!$A72),IF($C72="Provider",SUMIFS(Raw!$H:$H,Raw!$A:$A,$B$4,Raw!$G:$G,Month!BD$5,Raw!$C:$C,Month!$A72),SUMIFS(Raw!$H:$H,Raw!$A:$A,$B$4,Raw!$G:$G,Month!BD$5,Raw!$E:$E,Month!$A72))))</f>
        <v>69</v>
      </c>
      <c r="BE72" s="58">
        <f>IF($B72="","",IF($C72="Region",SUMIFS(Raw!$H:$H,Raw!$A:$A,$B$4,Raw!$G:$G,Month!BE$5,Raw!#REF!,Month!$A72),IF($C72="Provider",SUMIFS(Raw!$H:$H,Raw!$A:$A,$B$4,Raw!$G:$G,Month!BE$5,Raw!$C:$C,Month!$A72),SUMIFS(Raw!$H:$H,Raw!$A:$A,$B$4,Raw!$G:$G,Month!BE$5,Raw!$E:$E,Month!$A72))))</f>
        <v>461</v>
      </c>
      <c r="BF72" s="58">
        <f>IF($B72="","",IF($C72="Region",SUMIFS(Raw!$H:$H,Raw!$A:$A,$B$4,Raw!$G:$G,Month!BF$5,Raw!#REF!,Month!$A72),IF($C72="Provider",SUMIFS(Raw!$H:$H,Raw!$A:$A,$B$4,Raw!$G:$G,Month!BF$5,Raw!$C:$C,Month!$A72),SUMIFS(Raw!$H:$H,Raw!$A:$A,$B$4,Raw!$G:$G,Month!BF$5,Raw!$E:$E,Month!$A72))))</f>
        <v>45</v>
      </c>
      <c r="BG72" s="58">
        <f>IF($B72="","",IF($C72="Region",SUMIFS(Raw!$H:$H,Raw!$A:$A,$B$4,Raw!$G:$G,Month!BG$5,Raw!#REF!,Month!$A72),IF($C72="Provider",SUMIFS(Raw!$H:$H,Raw!$A:$A,$B$4,Raw!$G:$G,Month!BG$5,Raw!$C:$C,Month!$A72),SUMIFS(Raw!$H:$H,Raw!$A:$A,$B$4,Raw!$G:$G,Month!BG$5,Raw!$E:$E,Month!$A72))))</f>
        <v>3243</v>
      </c>
      <c r="BH72" s="58">
        <f>IF($B72="","",IF($C72="Region",SUMIFS(Raw!$H:$H,Raw!$A:$A,$B$4,Raw!$G:$G,Month!BH$5,Raw!#REF!,Month!$A72),IF($C72="Provider",SUMIFS(Raw!$H:$H,Raw!$A:$A,$B$4,Raw!$G:$G,Month!BH$5,Raw!$C:$C,Month!$A72),SUMIFS(Raw!$H:$H,Raw!$A:$A,$B$4,Raw!$G:$G,Month!BH$5,Raw!$E:$E,Month!$A72))))</f>
        <v>2834</v>
      </c>
      <c r="BI72" s="58">
        <f>IF($B72="","",IF($C72="Region",SUMIFS(Raw!$H:$H,Raw!$A:$A,$B$4,Raw!$G:$G,Month!BI$5,Raw!#REF!,Month!$A72),IF($C72="Provider",SUMIFS(Raw!$H:$H,Raw!$A:$A,$B$4,Raw!$G:$G,Month!BI$5,Raw!$C:$C,Month!$A72),SUMIFS(Raw!$H:$H,Raw!$A:$A,$B$4,Raw!$G:$G,Month!BI$5,Raw!$E:$E,Month!$A72))))</f>
        <v>2766</v>
      </c>
      <c r="BJ72" s="58">
        <f>IF($B72="","",IF($C72="Region",SUMIFS(Raw!$H:$H,Raw!$A:$A,$B$4,Raw!$G:$G,Month!BJ$5,Raw!#REF!,Month!$A72),IF($C72="Provider",SUMIFS(Raw!$H:$H,Raw!$A:$A,$B$4,Raw!$G:$G,Month!BJ$5,Raw!$C:$C,Month!$A72),SUMIFS(Raw!$H:$H,Raw!$A:$A,$B$4,Raw!$G:$G,Month!BJ$5,Raw!$E:$E,Month!$A72))))</f>
        <v>2667</v>
      </c>
      <c r="BK72" s="58">
        <f>IF($B72="","",IF($C72="Region",SUMIFS(Raw!$H:$H,Raw!$A:$A,$B$4,Raw!$G:$G,Month!BK$5,Raw!#REF!,Month!$A72),IF($C72="Provider",SUMIFS(Raw!$H:$H,Raw!$A:$A,$B$4,Raw!$G:$G,Month!BK$5,Raw!$C:$C,Month!$A72),SUMIFS(Raw!$H:$H,Raw!$A:$A,$B$4,Raw!$G:$G,Month!BK$5,Raw!$E:$E,Month!$A72))))</f>
        <v>2051</v>
      </c>
      <c r="BL72" s="58">
        <f>IF($B72="","",IF($C72="Region",SUMIFS(Raw!$H:$H,Raw!$A:$A,$B$4,Raw!$G:$G,Month!BL$5,Raw!#REF!,Month!$A72),IF($C72="Provider",SUMIFS(Raw!$H:$H,Raw!$A:$A,$B$4,Raw!$G:$G,Month!BL$5,Raw!$C:$C,Month!$A72),SUMIFS(Raw!$H:$H,Raw!$A:$A,$B$4,Raw!$G:$G,Month!BL$5,Raw!$E:$E,Month!$A72))))</f>
        <v>1200</v>
      </c>
      <c r="BM72" s="58">
        <f>IF($B72="","",IF($C72="Region",SUMIFS(Raw!$H:$H,Raw!$A:$A,$B$4,Raw!$G:$G,Month!BM$5,Raw!#REF!,Month!$A72),IF($C72="Provider",SUMIFS(Raw!$H:$H,Raw!$A:$A,$B$4,Raw!$G:$G,Month!BM$5,Raw!$C:$C,Month!$A72),SUMIFS(Raw!$H:$H,Raw!$A:$A,$B$4,Raw!$G:$G,Month!BM$5,Raw!$E:$E,Month!$A72))))</f>
        <v>444</v>
      </c>
      <c r="BN72" s="58">
        <f>IF($B72="","",IF($C72="Region",SUMIFS(Raw!$H:$H,Raw!$A:$A,$B$4,Raw!$G:$G,Month!BN$5,Raw!#REF!,Month!$A72),IF($C72="Provider",SUMIFS(Raw!$H:$H,Raw!$A:$A,$B$4,Raw!$G:$G,Month!BN$5,Raw!$C:$C,Month!$A72),SUMIFS(Raw!$H:$H,Raw!$A:$A,$B$4,Raw!$G:$G,Month!BN$5,Raw!$E:$E,Month!$A72))))</f>
        <v>90</v>
      </c>
      <c r="BO72" s="58">
        <f>IF($B72="","",IF($C72="Region",SUMIFS(Raw!$H:$H,Raw!$A:$A,$B$4,Raw!$G:$G,Month!BO$5,Raw!#REF!,Month!$A72),IF($C72="Provider",SUMIFS(Raw!$H:$H,Raw!$A:$A,$B$4,Raw!$G:$G,Month!BO$5,Raw!$C:$C,Month!$A72),SUMIFS(Raw!$H:$H,Raw!$A:$A,$B$4,Raw!$G:$G,Month!BO$5,Raw!$E:$E,Month!$A72))))</f>
        <v>1492</v>
      </c>
      <c r="BP72" s="58">
        <f>IF($B72="","",IF($C72="Region",SUMIFS(Raw!$H:$H,Raw!$A:$A,$B$4,Raw!$G:$G,Month!BP$5,Raw!#REF!,Month!$A72),IF($C72="Provider",SUMIFS(Raw!$H:$H,Raw!$A:$A,$B$4,Raw!$G:$G,Month!BP$5,Raw!$C:$C,Month!$A72),SUMIFS(Raw!$H:$H,Raw!$A:$A,$B$4,Raw!$G:$G,Month!BP$5,Raw!$E:$E,Month!$A72))))</f>
        <v>4842238</v>
      </c>
      <c r="BQ72" s="58">
        <f>IF($B72="","",IF($C72="Region",SUMIFS(Raw!$H:$H,Raw!$A:$A,$B$4,Raw!$G:$G,Month!BQ$5,Raw!#REF!,Month!$A72),IF($C72="Provider",SUMIFS(Raw!$H:$H,Raw!$A:$A,$B$4,Raw!$G:$G,Month!BQ$5,Raw!$C:$C,Month!$A72),SUMIFS(Raw!$H:$H,Raw!$A:$A,$B$4,Raw!$G:$G,Month!BQ$5,Raw!$E:$E,Month!$A72))))</f>
        <v>2504</v>
      </c>
      <c r="BR72" s="58">
        <f>IF($B72="","",IF($C72="Region",SUMIFS(Raw!$H:$H,Raw!$A:$A,$B$4,Raw!$G:$G,Month!BR$5,Raw!#REF!,Month!$A72),IF($C72="Provider",SUMIFS(Raw!$H:$H,Raw!$A:$A,$B$4,Raw!$G:$G,Month!BR$5,Raw!$C:$C,Month!$A72),SUMIFS(Raw!$H:$H,Raw!$A:$A,$B$4,Raw!$G:$G,Month!BR$5,Raw!$E:$E,Month!$A72))))</f>
        <v>1655</v>
      </c>
      <c r="BS72" s="58">
        <f>IF($B72="","",IF($C72="Region",SUMIFS(Raw!$H:$H,Raw!$A:$A,$B$4,Raw!$G:$G,Month!BS$5,Raw!#REF!,Month!$A72),IF($C72="Provider",SUMIFS(Raw!$H:$H,Raw!$A:$A,$B$4,Raw!$G:$G,Month!BS$5,Raw!$C:$C,Month!$A72),SUMIFS(Raw!$H:$H,Raw!$A:$A,$B$4,Raw!$G:$G,Month!BS$5,Raw!$E:$E,Month!$A72))))</f>
        <v>60</v>
      </c>
      <c r="BT72" s="58">
        <f>IF($B72="","",IF($C72="Region",SUMIFS(Raw!$H:$H,Raw!$A:$A,$B$4,Raw!$G:$G,Month!BT$5,Raw!#REF!,Month!$A72),IF($C72="Provider",SUMIFS(Raw!$H:$H,Raw!$A:$A,$B$4,Raw!$G:$G,Month!BT$5,Raw!$C:$C,Month!$A72),SUMIFS(Raw!$H:$H,Raw!$A:$A,$B$4,Raw!$G:$G,Month!BT$5,Raw!$E:$E,Month!$A72))))</f>
        <v>548</v>
      </c>
      <c r="BU72" s="58">
        <f>IF($B72="","",IF($C72="Region",SUMIFS(Raw!$H:$H,Raw!$A:$A,$B$4,Raw!$G:$G,Month!BU$5,Raw!#REF!,Month!$A72),IF($C72="Provider",SUMIFS(Raw!$H:$H,Raw!$A:$A,$B$4,Raw!$G:$G,Month!BU$5,Raw!$C:$C,Month!$A72),SUMIFS(Raw!$H:$H,Raw!$A:$A,$B$4,Raw!$G:$G,Month!BU$5,Raw!$E:$E,Month!$A72))))</f>
        <v>10389302</v>
      </c>
      <c r="BV72" s="58">
        <f>IF($B72="","",IF($C72="Region",SUMIFS(Raw!$H:$H,Raw!$A:$A,$B$4,Raw!$G:$G,Month!BV$5,Raw!#REF!,Month!$A72),IF($C72="Provider",SUMIFS(Raw!$H:$H,Raw!$A:$A,$B$4,Raw!$G:$G,Month!BV$5,Raw!$C:$C,Month!$A72),SUMIFS(Raw!$H:$H,Raw!$A:$A,$B$4,Raw!$G:$G,Month!BV$5,Raw!$E:$E,Month!$A72))))</f>
        <v>486</v>
      </c>
      <c r="BW72" s="58">
        <f>IF($B72="","",IF($C72="Region",SUMIFS(Raw!$H:$H,Raw!$A:$A,$B$4,Raw!$G:$G,Month!BW$5,Raw!#REF!,Month!$A72),IF($C72="Provider",SUMIFS(Raw!$H:$H,Raw!$A:$A,$B$4,Raw!$G:$G,Month!BW$5,Raw!$C:$C,Month!$A72),SUMIFS(Raw!$H:$H,Raw!$A:$A,$B$4,Raw!$G:$G,Month!BW$5,Raw!$E:$E,Month!$A72))))</f>
        <v>16131</v>
      </c>
      <c r="BX72" s="58">
        <f>IF($B72="","",IF($C72="Region",SUMIFS(Raw!$H:$H,Raw!$A:$A,$B$4,Raw!$G:$G,Month!BX$5,Raw!#REF!,Month!$A72),IF($C72="Provider",SUMIFS(Raw!$H:$H,Raw!$A:$A,$B$4,Raw!$G:$G,Month!BX$5,Raw!$C:$C,Month!$A72),SUMIFS(Raw!$H:$H,Raw!$A:$A,$B$4,Raw!$G:$G,Month!BX$5,Raw!$E:$E,Month!$A72))))</f>
        <v>8</v>
      </c>
      <c r="BY72" s="58">
        <f>IF($B72="","",IF($C72="Region",SUMIFS(Raw!$H:$H,Raw!$A:$A,$B$4,Raw!$G:$G,Month!BY$5,Raw!#REF!,Month!$A72),IF($C72="Provider",SUMIFS(Raw!$H:$H,Raw!$A:$A,$B$4,Raw!$G:$G,Month!BY$5,Raw!$C:$C,Month!$A72),SUMIFS(Raw!$H:$H,Raw!$A:$A,$B$4,Raw!$G:$G,Month!BY$5,Raw!$E:$E,Month!$A72))))</f>
        <v>13155</v>
      </c>
      <c r="BZ72" s="58">
        <f>IF($B72="","",IF($C72="Region",SUMIFS(Raw!$H:$H,Raw!$A:$A,$B$4,Raw!$G:$G,Month!BZ$5,Raw!#REF!,Month!$A72),IF($C72="Provider",SUMIFS(Raw!$H:$H,Raw!$A:$A,$B$4,Raw!$G:$G,Month!BZ$5,Raw!$C:$C,Month!$A72),SUMIFS(Raw!$H:$H,Raw!$A:$A,$B$4,Raw!$G:$G,Month!BZ$5,Raw!$E:$E,Month!$A72))))</f>
        <v>2643</v>
      </c>
      <c r="CA72" s="58">
        <f>IF($B72="","",IF($C72="Region",SUMIFS(Raw!$H:$H,Raw!$A:$A,$B$4,Raw!$G:$G,Month!CA$5,Raw!#REF!,Month!$A72),IF($C72="Provider",SUMIFS(Raw!$H:$H,Raw!$A:$A,$B$4,Raw!$G:$G,Month!CA$5,Raw!$C:$C,Month!$A72),SUMIFS(Raw!$H:$H,Raw!$A:$A,$B$4,Raw!$G:$G,Month!CA$5,Raw!$E:$E,Month!$A72))))</f>
        <v>2253</v>
      </c>
      <c r="CB72" s="58">
        <f>IF($B72="","",IF($C72="Region",SUMIFS(Raw!$H:$H,Raw!$A:$A,$B$4,Raw!$G:$G,Month!CB$5,Raw!#REF!,Month!$A72),IF($C72="Provider",SUMIFS(Raw!$H:$H,Raw!$A:$A,$B$4,Raw!$G:$G,Month!CB$5,Raw!$C:$C,Month!$A72),SUMIFS(Raw!$H:$H,Raw!$A:$A,$B$4,Raw!$G:$G,Month!CB$5,Raw!$E:$E,Month!$A72))))</f>
        <v>0</v>
      </c>
      <c r="CC72" s="58">
        <f>IF($B72="","",IF($C72="Region",SUMIFS(Raw!$H:$H,Raw!$A:$A,$B$4,Raw!$G:$G,Month!CC$5,Raw!#REF!,Month!$A72),IF($C72="Provider",SUMIFS(Raw!$H:$H,Raw!$A:$A,$B$4,Raw!$G:$G,Month!CC$5,Raw!$C:$C,Month!$A72),SUMIFS(Raw!$H:$H,Raw!$A:$A,$B$4,Raw!$G:$G,Month!CC$5,Raw!$E:$E,Month!$A72))))</f>
        <v>3489</v>
      </c>
      <c r="CD72" s="58">
        <f>IF($B72="","",IF($C72="Region",SUMIFS(Raw!$H:$H,Raw!$A:$A,$B$4,Raw!$G:$G,Month!CD$5,Raw!#REF!,Month!$A72),IF($C72="Provider",SUMIFS(Raw!$H:$H,Raw!$A:$A,$B$4,Raw!$G:$G,Month!CD$5,Raw!$C:$C,Month!$A72),SUMIFS(Raw!$H:$H,Raw!$A:$A,$B$4,Raw!$G:$G,Month!CD$5,Raw!$E:$E,Month!$A72))))</f>
        <v>1821</v>
      </c>
      <c r="CE72" s="58">
        <f>IF($B72="","",IF($C72="Region",SUMIFS(Raw!$H:$H,Raw!$A:$A,$B$4,Raw!$G:$G,Month!CE$5,Raw!#REF!,Month!$A72),IF($C72="Provider",SUMIFS(Raw!$H:$H,Raw!$A:$A,$B$4,Raw!$G:$G,Month!CE$5,Raw!$C:$C,Month!$A72),SUMIFS(Raw!$H:$H,Raw!$A:$A,$B$4,Raw!$G:$G,Month!CE$5,Raw!$E:$E,Month!$A72))))</f>
        <v>218</v>
      </c>
      <c r="CF72" s="58">
        <f>IF($B72="","",IF($C72="Region",SUMIFS(Raw!$H:$H,Raw!$A:$A,$B$4,Raw!$G:$G,Month!CF$5,Raw!#REF!,Month!$A72),IF($C72="Provider",SUMIFS(Raw!$H:$H,Raw!$A:$A,$B$4,Raw!$G:$G,Month!CF$5,Raw!$C:$C,Month!$A72),SUMIFS(Raw!$H:$H,Raw!$A:$A,$B$4,Raw!$G:$G,Month!CF$5,Raw!$E:$E,Month!$A72))))</f>
        <v>128</v>
      </c>
      <c r="CG72" s="58">
        <f>IF($B72="","",IF($C72="Region",SUMIFS(Raw!$H:$H,Raw!$A:$A,$B$4,Raw!$G:$G,Month!CG$5,Raw!#REF!,Month!$A72),IF($C72="Provider",SUMIFS(Raw!$H:$H,Raw!$A:$A,$B$4,Raw!$G:$G,Month!CG$5,Raw!$C:$C,Month!$A72),SUMIFS(Raw!$H:$H,Raw!$A:$A,$B$4,Raw!$G:$G,Month!CG$5,Raw!$E:$E,Month!$A72))))</f>
        <v>976</v>
      </c>
      <c r="CH72" s="58">
        <f>IF($B72="","",IF($C72="Region",SUMIFS(Raw!$H:$H,Raw!$A:$A,$B$4,Raw!$G:$G,Month!CH$5,Raw!#REF!,Month!$A72),IF($C72="Provider",SUMIFS(Raw!$H:$H,Raw!$A:$A,$B$4,Raw!$G:$G,Month!CH$5,Raw!$C:$C,Month!$A72),SUMIFS(Raw!$H:$H,Raw!$A:$A,$B$4,Raw!$G:$G,Month!CH$5,Raw!$E:$E,Month!$A72))))</f>
        <v>209</v>
      </c>
      <c r="CI72" s="58">
        <f>IF($B72="","",IF($C72="Region",SUMIFS(Raw!$H:$H,Raw!$A:$A,$B$4,Raw!$G:$G,Month!CI$5,Raw!#REF!,Month!$A72),IF($C72="Provider",SUMIFS(Raw!$H:$H,Raw!$A:$A,$B$4,Raw!$G:$G,Month!CI$5,Raw!$C:$C,Month!$A72),SUMIFS(Raw!$H:$H,Raw!$A:$A,$B$4,Raw!$G:$G,Month!CI$5,Raw!$E:$E,Month!$A72))))</f>
        <v>2</v>
      </c>
      <c r="CJ72" s="58">
        <f>IF($B72="","",IF($C72="Region",SUMIFS(Raw!$H:$H,Raw!$A:$A,$B$4,Raw!$G:$G,Month!CJ$5,Raw!#REF!,Month!$A72),IF($C72="Provider",SUMIFS(Raw!$H:$H,Raw!$A:$A,$B$4,Raw!$G:$G,Month!CJ$5,Raw!$C:$C,Month!$A72),SUMIFS(Raw!$H:$H,Raw!$A:$A,$B$4,Raw!$G:$G,Month!CJ$5,Raw!$E:$E,Month!$A72))))</f>
        <v>0</v>
      </c>
      <c r="CK72" s="58">
        <f>IF($B72="","",IF($C72="Region",SUMIFS(Raw!$H:$H,Raw!$A:$A,$B$4,Raw!$G:$G,Month!CK$5,Raw!#REF!,Month!$A72),IF($C72="Provider",SUMIFS(Raw!$H:$H,Raw!$A:$A,$B$4,Raw!$G:$G,Month!CK$5,Raw!$C:$C,Month!$A72),SUMIFS(Raw!$H:$H,Raw!$A:$A,$B$4,Raw!$G:$G,Month!CK$5,Raw!$E:$E,Month!$A72))))</f>
        <v>0</v>
      </c>
      <c r="CL72" s="58">
        <f>IF($B72="","",IF($C72="Region",SUMIFS(Raw!$H:$H,Raw!$A:$A,$B$4,Raw!$G:$G,Month!CL$5,Raw!#REF!,Month!$A72),IF($C72="Provider",SUMIFS(Raw!$H:$H,Raw!$A:$A,$B$4,Raw!$G:$G,Month!CL$5,Raw!$C:$C,Month!$A72),SUMIFS(Raw!$H:$H,Raw!$A:$A,$B$4,Raw!$G:$G,Month!CL$5,Raw!$E:$E,Month!$A72))))</f>
        <v>0</v>
      </c>
      <c r="CM72" s="58">
        <f>IF($B72="","",IF($C72="Region",SUMIFS(Raw!$H:$H,Raw!$A:$A,$B$4,Raw!$G:$G,Month!CM$5,Raw!#REF!,Month!$A72),IF($C72="Provider",SUMIFS(Raw!$H:$H,Raw!$A:$A,$B$4,Raw!$G:$G,Month!CM$5,Raw!$C:$C,Month!$A72),SUMIFS(Raw!$H:$H,Raw!$A:$A,$B$4,Raw!$G:$G,Month!CM$5,Raw!$E:$E,Month!$A72))))</f>
        <v>485</v>
      </c>
      <c r="CN72" s="58">
        <f>IF($B72="","",IF($C72="Region",SUMIFS(Raw!$H:$H,Raw!$A:$A,$B$4,Raw!$G:$G,Month!CN$5,Raw!#REF!,Month!$A72),IF($C72="Provider",SUMIFS(Raw!$H:$H,Raw!$A:$A,$B$4,Raw!$G:$G,Month!CN$5,Raw!$C:$C,Month!$A72),SUMIFS(Raw!$H:$H,Raw!$A:$A,$B$4,Raw!$G:$G,Month!CN$5,Raw!$E:$E,Month!$A72))))</f>
        <v>2</v>
      </c>
      <c r="CO72" s="58">
        <f>IF($B72="","",IF($C72="Region",SUMIFS(Raw!$H:$H,Raw!$A:$A,$B$4,Raw!$G:$G,Month!CO$5,Raw!#REF!,Month!$A72),IF($C72="Provider",SUMIFS(Raw!$H:$H,Raw!$A:$A,$B$4,Raw!$G:$G,Month!CO$5,Raw!$C:$C,Month!$A72),SUMIFS(Raw!$H:$H,Raw!$A:$A,$B$4,Raw!$G:$G,Month!CO$5,Raw!$E:$E,Month!$A72))))</f>
        <v>456</v>
      </c>
      <c r="CP72" s="58">
        <f>IF($B72="","",IF($C72="Region",SUMIFS(Raw!$H:$H,Raw!$A:$A,$B$4,Raw!$G:$G,Month!CP$5,Raw!#REF!,Month!$A72),IF($C72="Provider",SUMIFS(Raw!$H:$H,Raw!$A:$A,$B$4,Raw!$G:$G,Month!CP$5,Raw!$C:$C,Month!$A72),SUMIFS(Raw!$H:$H,Raw!$A:$A,$B$4,Raw!$G:$G,Month!CP$5,Raw!$E:$E,Month!$A72))))</f>
        <v>440</v>
      </c>
      <c r="CQ72" s="58">
        <f>IF($B72="","",IF($C72="Region",SUMIFS(Raw!$H:$H,Raw!$A:$A,$B$4,Raw!$G:$G,Month!CQ$5,Raw!#REF!,Month!$A72),IF($C72="Provider",SUMIFS(Raw!$H:$H,Raw!$A:$A,$B$4,Raw!$G:$G,Month!CQ$5,Raw!$C:$C,Month!$A72),SUMIFS(Raw!$H:$H,Raw!$A:$A,$B$4,Raw!$G:$G,Month!CQ$5,Raw!$E:$E,Month!$A72))))</f>
        <v>0</v>
      </c>
      <c r="CR72" s="58">
        <f>IF($B72="","",IF($C72="Region",SUMIFS(Raw!$H:$H,Raw!$A:$A,$B$4,Raw!$G:$G,Month!CR$5,Raw!#REF!,Month!$A72),IF($C72="Provider",SUMIFS(Raw!$H:$H,Raw!$A:$A,$B$4,Raw!$G:$G,Month!CR$5,Raw!$C:$C,Month!$A72),SUMIFS(Raw!$H:$H,Raw!$A:$A,$B$4,Raw!$G:$G,Month!CR$5,Raw!$E:$E,Month!$A72))))</f>
        <v>0</v>
      </c>
      <c r="CS72" s="58">
        <f>IF($B72="","",IF($C72="Region",SUMIFS(Raw!$H:$H,Raw!$A:$A,$B$4,Raw!$G:$G,Month!CS$5,Raw!#REF!,Month!$A72),IF($C72="Provider",SUMIFS(Raw!$H:$H,Raw!$A:$A,$B$4,Raw!$G:$G,Month!CS$5,Raw!$C:$C,Month!$A72),SUMIFS(Raw!$H:$H,Raw!$A:$A,$B$4,Raw!$G:$G,Month!CS$5,Raw!$E:$E,Month!$A72))))</f>
        <v>577</v>
      </c>
      <c r="CT72" s="58">
        <f>IF($B72="","",IF($C72="Region",SUMIFS(Raw!$H:$H,Raw!$A:$A,$B$4,Raw!$G:$G,Month!CT$5,Raw!#REF!,Month!$A72),IF($C72="Provider",SUMIFS(Raw!$H:$H,Raw!$A:$A,$B$4,Raw!$G:$G,Month!CT$5,Raw!$C:$C,Month!$A72),SUMIFS(Raw!$H:$H,Raw!$A:$A,$B$4,Raw!$G:$G,Month!CT$5,Raw!$E:$E,Month!$A72))))</f>
        <v>514</v>
      </c>
      <c r="CU72" s="58">
        <f>IF($B72="","",IF($C72="Region",SUMIFS(Raw!$H:$H,Raw!$A:$A,$B$4,Raw!$G:$G,Month!CU$5,Raw!#REF!,Month!$A72),IF($C72="Provider",SUMIFS(Raw!$H:$H,Raw!$A:$A,$B$4,Raw!$G:$G,Month!CU$5,Raw!$C:$C,Month!$A72),SUMIFS(Raw!$H:$H,Raw!$A:$A,$B$4,Raw!$G:$G,Month!CU$5,Raw!$E:$E,Month!$A72))))</f>
        <v>966</v>
      </c>
      <c r="CV72" s="58">
        <f>IF($B72="","",IF($C72="Region",SUMIFS(Raw!$H:$H,Raw!$A:$A,$B$4,Raw!$G:$G,Month!CV$5,Raw!#REF!,Month!$A72),IF($C72="Provider",SUMIFS(Raw!$H:$H,Raw!$A:$A,$B$4,Raw!$G:$G,Month!CV$5,Raw!$C:$C,Month!$A72),SUMIFS(Raw!$H:$H,Raw!$A:$A,$B$4,Raw!$G:$G,Month!CV$5,Raw!$E:$E,Month!$A72))))</f>
        <v>851</v>
      </c>
      <c r="CW72" s="58">
        <f>IF($B72="","",IF($C72="Region",SUMIFS(Raw!$H:$H,Raw!$A:$A,$B$4,Raw!$G:$G,Month!CW$5,Raw!#REF!,Month!$A72),IF($C72="Provider",SUMIFS(Raw!$H:$H,Raw!$A:$A,$B$4,Raw!$G:$G,Month!CW$5,Raw!$C:$C,Month!$A72),SUMIFS(Raw!$H:$H,Raw!$A:$A,$B$4,Raw!$G:$G,Month!CW$5,Raw!$E:$E,Month!$A72))))</f>
        <v>581</v>
      </c>
      <c r="CX72" s="58">
        <f>IF($B72="","",IF($C72="Region",SUMIFS(Raw!$H:$H,Raw!$A:$A,$B$4,Raw!$G:$G,Month!CX$5,Raw!#REF!,Month!$A72),IF($C72="Provider",SUMIFS(Raw!$H:$H,Raw!$A:$A,$B$4,Raw!$G:$G,Month!CX$5,Raw!$C:$C,Month!$A72),SUMIFS(Raw!$H:$H,Raw!$A:$A,$B$4,Raw!$G:$G,Month!CX$5,Raw!$E:$E,Month!$A72))))</f>
        <v>420</v>
      </c>
      <c r="CY72" s="58">
        <f>IF($B72="","",IF($C72="Region",SUMIFS(Raw!$H:$H,Raw!$A:$A,$B$4,Raw!$G:$G,Month!CY$5,Raw!#REF!,Month!$A72),IF($C72="Provider",SUMIFS(Raw!$H:$H,Raw!$A:$A,$B$4,Raw!$G:$G,Month!CY$5,Raw!$C:$C,Month!$A72),SUMIFS(Raw!$H:$H,Raw!$A:$A,$B$4,Raw!$G:$G,Month!CY$5,Raw!$E:$E,Month!$A72))))</f>
        <v>27</v>
      </c>
      <c r="CZ72" s="58">
        <f>IF($B72="","",IF($C72="Region",SUMIFS(Raw!$H:$H,Raw!$A:$A,$B$4,Raw!$G:$G,Month!CZ$5,Raw!#REF!,Month!$A72),IF($C72="Provider",SUMIFS(Raw!$H:$H,Raw!$A:$A,$B$4,Raw!$G:$G,Month!CZ$5,Raw!$C:$C,Month!$A72),SUMIFS(Raw!$H:$H,Raw!$A:$A,$B$4,Raw!$G:$G,Month!CZ$5,Raw!$E:$E,Month!$A72))))</f>
        <v>0</v>
      </c>
      <c r="DA72" s="58">
        <f>IF($B72="","",IF($C72="Region",SUMIFS(Raw!$H:$H,Raw!$A:$A,$B$4,Raw!$G:$G,Month!DA$5,Raw!#REF!,Month!$A72),IF($C72="Provider",SUMIFS(Raw!$H:$H,Raw!$A:$A,$B$4,Raw!$G:$G,Month!DA$5,Raw!$C:$C,Month!$A72),SUMIFS(Raw!$H:$H,Raw!$A:$A,$B$4,Raw!$G:$G,Month!DA$5,Raw!$E:$E,Month!$A72))))</f>
        <v>48</v>
      </c>
      <c r="DB72" s="58">
        <f>IF($B72="","",IF($C72="Region",SUMIFS(Raw!$H:$H,Raw!$A:$A,$B$4,Raw!$G:$G,Month!DB$5,Raw!#REF!,Month!$A72),IF($C72="Provider",SUMIFS(Raw!$H:$H,Raw!$A:$A,$B$4,Raw!$G:$G,Month!DB$5,Raw!$C:$C,Month!$A72),SUMIFS(Raw!$H:$H,Raw!$A:$A,$B$4,Raw!$G:$G,Month!DB$5,Raw!$E:$E,Month!$A72))))</f>
        <v>24</v>
      </c>
      <c r="DC72" s="58">
        <f>IF($B72="","",IF($C72="Region",SUMIFS(Raw!$H:$H,Raw!$A:$A,$B$4,Raw!$G:$G,Month!DC$5,Raw!#REF!,Month!$A72),IF($C72="Provider",SUMIFS(Raw!$H:$H,Raw!$A:$A,$B$4,Raw!$G:$G,Month!DC$5,Raw!$C:$C,Month!$A72),SUMIFS(Raw!$H:$H,Raw!$A:$A,$B$4,Raw!$G:$G,Month!DC$5,Raw!$E:$E,Month!$A72))))</f>
        <v>3</v>
      </c>
      <c r="DD72" s="58">
        <f>IF($B72="","",IF($C72="Region",SUMIFS(Raw!$H:$H,Raw!$A:$A,$B$4,Raw!$G:$G,Month!DD$5,Raw!#REF!,Month!$A72),IF($C72="Provider",SUMIFS(Raw!$H:$H,Raw!$A:$A,$B$4,Raw!$G:$G,Month!DD$5,Raw!$C:$C,Month!$A72),SUMIFS(Raw!$H:$H,Raw!$A:$A,$B$4,Raw!$G:$G,Month!DD$5,Raw!$E:$E,Month!$A72))))</f>
        <v>0</v>
      </c>
      <c r="DE72" s="58">
        <f>IF($B72="","",IF($C72="Region",SUMIFS(Raw!$H:$H,Raw!$A:$A,$B$4,Raw!$G:$G,Month!DE$5,Raw!#REF!,Month!$A72),IF($C72="Provider",SUMIFS(Raw!$H:$H,Raw!$A:$A,$B$4,Raw!$G:$G,Month!DE$5,Raw!$C:$C,Month!$A72),SUMIFS(Raw!$H:$H,Raw!$A:$A,$B$4,Raw!$G:$G,Month!DE$5,Raw!$E:$E,Month!$A72))))</f>
        <v>6</v>
      </c>
      <c r="DF72" s="58">
        <f>IF($B72="","",IF($C72="Region",SUMIFS(Raw!$H:$H,Raw!$A:$A,$B$4,Raw!$G:$G,Month!DF$5,Raw!#REF!,Month!$A72),IF($C72="Provider",SUMIFS(Raw!$H:$H,Raw!$A:$A,$B$4,Raw!$G:$G,Month!DF$5,Raw!$C:$C,Month!$A72),SUMIFS(Raw!$H:$H,Raw!$A:$A,$B$4,Raw!$G:$G,Month!DF$5,Raw!$E:$E,Month!$A72))))</f>
        <v>1</v>
      </c>
      <c r="DG72" s="58">
        <f>IF($B72="","",IF($C72="Region",SUMIFS(Raw!$H:$H,Raw!$A:$A,$B$4,Raw!$G:$G,Month!DG$5,Raw!#REF!,Month!$A72),IF($C72="Provider",SUMIFS(Raw!$H:$H,Raw!$A:$A,$B$4,Raw!$G:$G,Month!DG$5,Raw!$C:$C,Month!$A72),SUMIFS(Raw!$H:$H,Raw!$A:$A,$B$4,Raw!$G:$G,Month!DG$5,Raw!$E:$E,Month!$A72))))</f>
        <v>0</v>
      </c>
      <c r="DH72" s="58">
        <f>IF($B72="","",IF($C72="Region",SUMIFS(Raw!$H:$H,Raw!$A:$A,$B$4,Raw!$G:$G,Month!DH$5,Raw!#REF!,Month!$A72),IF($C72="Provider",SUMIFS(Raw!$H:$H,Raw!$A:$A,$B$4,Raw!$G:$G,Month!DH$5,Raw!$C:$C,Month!$A72),SUMIFS(Raw!$H:$H,Raw!$A:$A,$B$4,Raw!$G:$G,Month!DH$5,Raw!$E:$E,Month!$A72))))</f>
        <v>0</v>
      </c>
      <c r="DI72" s="58">
        <f>IF($B72="","",IF($C72="Region",SUMIFS(Raw!$H:$H,Raw!$A:$A,$B$4,Raw!$G:$G,Month!DI$5,Raw!#REF!,Month!$A72),IF($C72="Provider",SUMIFS(Raw!$H:$H,Raw!$A:$A,$B$4,Raw!$G:$G,Month!DI$5,Raw!$C:$C,Month!$A72),SUMIFS(Raw!$H:$H,Raw!$A:$A,$B$4,Raw!$G:$G,Month!DI$5,Raw!$E:$E,Month!$A72))))</f>
        <v>82</v>
      </c>
      <c r="DJ72" s="58">
        <f>IF($B72="","",IF($C72="Region",SUMIFS(Raw!$H:$H,Raw!$A:$A,$B$4,Raw!$G:$G,Month!DJ$5,Raw!#REF!,Month!$A72),IF($C72="Provider",SUMIFS(Raw!$H:$H,Raw!$A:$A,$B$4,Raw!$G:$G,Month!DJ$5,Raw!$C:$C,Month!$A72),SUMIFS(Raw!$H:$H,Raw!$A:$A,$B$4,Raw!$G:$G,Month!DJ$5,Raw!$E:$E,Month!$A72))))</f>
        <v>23</v>
      </c>
      <c r="DK72" s="58">
        <f>IF($B72="","",IF($C72="Region",SUMIFS(Raw!$H:$H,Raw!$A:$A,$B$4,Raw!$G:$G,Month!DK$5,Raw!#REF!,Month!$A72),IF($C72="Provider",SUMIFS(Raw!$H:$H,Raw!$A:$A,$B$4,Raw!$G:$G,Month!DK$5,Raw!$C:$C,Month!$A72),SUMIFS(Raw!$H:$H,Raw!$A:$A,$B$4,Raw!$G:$G,Month!DK$5,Raw!$E:$E,Month!$A72))))</f>
        <v>7</v>
      </c>
      <c r="DL72" s="58">
        <f>IF($B72="","",IF($C72="Region",SUMIFS(Raw!$H:$H,Raw!$A:$A,$B$4,Raw!$G:$G,Month!DL$5,Raw!#REF!,Month!$A72),IF($C72="Provider",SUMIFS(Raw!$H:$H,Raw!$A:$A,$B$4,Raw!$G:$G,Month!DL$5,Raw!$C:$C,Month!$A72),SUMIFS(Raw!$H:$H,Raw!$A:$A,$B$4,Raw!$G:$G,Month!DL$5,Raw!$E:$E,Month!$A72))))</f>
        <v>0</v>
      </c>
      <c r="DM72" s="58">
        <f>IF($B72="","",IF($C72="Region",SUMIFS(Raw!$H:$H,Raw!$A:$A,$B$4,Raw!$G:$G,Month!DM$5,Raw!#REF!,Month!$A72),IF($C72="Provider",SUMIFS(Raw!$H:$H,Raw!$A:$A,$B$4,Raw!$G:$G,Month!DM$5,Raw!$C:$C,Month!$A72),SUMIFS(Raw!$H:$H,Raw!$A:$A,$B$4,Raw!$G:$G,Month!DM$5,Raw!$E:$E,Month!$A72))))</f>
        <v>0</v>
      </c>
      <c r="DN72" s="58">
        <f>IF($B72="","",IF($C72="Region",SUMIFS(Raw!$H:$H,Raw!$A:$A,$B$4,Raw!$G:$G,Month!DN$5,Raw!#REF!,Month!$A72),IF($C72="Provider",SUMIFS(Raw!$H:$H,Raw!$A:$A,$B$4,Raw!$G:$G,Month!DN$5,Raw!$C:$C,Month!$A72),SUMIFS(Raw!$H:$H,Raw!$A:$A,$B$4,Raw!$G:$G,Month!DN$5,Raw!$E:$E,Month!$A72))))</f>
        <v>0</v>
      </c>
    </row>
    <row r="73" spans="1:118" ht="14.5" x14ac:dyDescent="0.25">
      <c r="A73" s="5" t="str">
        <f>IF(Refs!A67="","",Refs!A67)</f>
        <v>111AH2</v>
      </c>
      <c r="B73" s="23" t="str">
        <f>IF(Refs!B67="","",Refs!B67)</f>
        <v>Gloucestershire</v>
      </c>
      <c r="C73" s="13" t="str">
        <f>IF(Refs!D67="","",Refs!D67)</f>
        <v>Area</v>
      </c>
      <c r="D73" s="58">
        <f>IF($B73="","",IF($C73="Region",SUMIFS(Raw!$H:$H,Raw!$A:$A,$B$4,Raw!$G:$G,Month!D$5,Raw!#REF!,Month!$A73),IF($C73="Provider",SUMIFS(Raw!$H:$H,Raw!$A:$A,$B$4,Raw!$G:$G,Month!D$5,Raw!$C:$C,Month!$A73),SUMIFS(Raw!$H:$H,Raw!$A:$A,$B$4,Raw!$G:$G,Month!D$5,Raw!$E:$E,Month!$A73))))</f>
        <v>16746</v>
      </c>
      <c r="E73" s="58">
        <f>IF($B73="","",IF($C73="Region",SUMIFS(Raw!$H:$H,Raw!$A:$A,$B$4,Raw!$G:$G,Month!E$5,Raw!#REF!,Month!$A73),IF($C73="Provider",SUMIFS(Raw!$H:$H,Raw!$A:$A,$B$4,Raw!$G:$G,Month!E$5,Raw!$C:$C,Month!$A73),SUMIFS(Raw!$H:$H,Raw!$A:$A,$B$4,Raw!$G:$G,Month!E$5,Raw!$E:$E,Month!$A73))))</f>
        <v>16746</v>
      </c>
      <c r="F73" s="58">
        <f>IF($B73="","",IF($C73="Region",SUMIFS(Raw!$H:$H,Raw!$A:$A,$B$4,Raw!$G:$G,Month!F$5,Raw!#REF!,Month!$A73),IF($C73="Provider",SUMIFS(Raw!$H:$H,Raw!$A:$A,$B$4,Raw!$G:$G,Month!F$5,Raw!$C:$C,Month!$A73),SUMIFS(Raw!$H:$H,Raw!$A:$A,$B$4,Raw!$G:$G,Month!F$5,Raw!$E:$E,Month!$A73))))</f>
        <v>15776</v>
      </c>
      <c r="G73" s="58">
        <f>IF($B73="","",IF($C73="Region",SUMIFS(Raw!$H:$H,Raw!$A:$A,$B$4,Raw!$G:$G,Month!G$5,Raw!#REF!,Month!$A73),IF($C73="Provider",SUMIFS(Raw!$H:$H,Raw!$A:$A,$B$4,Raw!$G:$G,Month!G$5,Raw!$C:$C,Month!$A73),SUMIFS(Raw!$H:$H,Raw!$A:$A,$B$4,Raw!$G:$G,Month!G$5,Raw!$E:$E,Month!$A73))))</f>
        <v>0</v>
      </c>
      <c r="H73" s="58">
        <f>IF($B73="","",IF($C73="Region",SUMIFS(Raw!$H:$H,Raw!$A:$A,$B$4,Raw!$G:$G,Month!H$5,Raw!#REF!,Month!$A73),IF($C73="Provider",SUMIFS(Raw!$H:$H,Raw!$A:$A,$B$4,Raw!$G:$G,Month!H$5,Raw!$C:$C,Month!$A73),SUMIFS(Raw!$H:$H,Raw!$A:$A,$B$4,Raw!$G:$G,Month!H$5,Raw!$E:$E,Month!$A73))))</f>
        <v>93</v>
      </c>
      <c r="I73" s="58">
        <f>IF($B73="","",IF($C73="Region",SUMIFS(Raw!$H:$H,Raw!$A:$A,$B$4,Raw!$G:$G,Month!I$5,Raw!#REF!,Month!$A73),IF($C73="Provider",SUMIFS(Raw!$H:$H,Raw!$A:$A,$B$4,Raw!$G:$G,Month!I$5,Raw!$C:$C,Month!$A73),SUMIFS(Raw!$H:$H,Raw!$A:$A,$B$4,Raw!$G:$G,Month!I$5,Raw!$E:$E,Month!$A73))))</f>
        <v>1</v>
      </c>
      <c r="J73" s="58">
        <f>IF($B73="","",IF($C73="Region",SUMIFS(Raw!$H:$H,Raw!$A:$A,$B$4,Raw!$G:$G,Month!J$5,Raw!#REF!,Month!$A73),IF($C73="Provider",SUMIFS(Raw!$H:$H,Raw!$A:$A,$B$4,Raw!$G:$G,Month!J$5,Raw!$C:$C,Month!$A73),SUMIFS(Raw!$H:$H,Raw!$A:$A,$B$4,Raw!$G:$G,Month!J$5,Raw!$E:$E,Month!$A73))))</f>
        <v>10883</v>
      </c>
      <c r="K73" s="58">
        <f>IF($B73="","",IF($C73="Region",SUMIFS(Raw!$H:$H,Raw!$A:$A,$B$4,Raw!$G:$G,Month!K$5,Raw!#REF!,Month!$A73),IF($C73="Provider",SUMIFS(Raw!$H:$H,Raw!$A:$A,$B$4,Raw!$G:$G,Month!K$5,Raw!$C:$C,Month!$A73),SUMIFS(Raw!$H:$H,Raw!$A:$A,$B$4,Raw!$G:$G,Month!K$5,Raw!$E:$E,Month!$A73))))</f>
        <v>970</v>
      </c>
      <c r="L73" s="58">
        <f>IF($B73="","",IF($C73="Region",SUMIFS(Raw!$H:$H,Raw!$A:$A,$B$4,Raw!$G:$G,Month!L$5,Raw!#REF!,Month!$A73),IF($C73="Provider",SUMIFS(Raw!$H:$H,Raw!$A:$A,$B$4,Raw!$G:$G,Month!L$5,Raw!$C:$C,Month!$A73),SUMIFS(Raw!$H:$H,Raw!$A:$A,$B$4,Raw!$G:$G,Month!L$5,Raw!$E:$E,Month!$A73))))</f>
        <v>205</v>
      </c>
      <c r="M73" s="58">
        <f>IF($B73="","",IF($C73="Region",SUMIFS(Raw!$H:$H,Raw!$A:$A,$B$4,Raw!$G:$G,Month!M$5,Raw!#REF!,Month!$A73),IF($C73="Provider",SUMIFS(Raw!$H:$H,Raw!$A:$A,$B$4,Raw!$G:$G,Month!M$5,Raw!$C:$C,Month!$A73),SUMIFS(Raw!$H:$H,Raw!$A:$A,$B$4,Raw!$G:$G,Month!M$5,Raw!$E:$E,Month!$A73))))</f>
        <v>214</v>
      </c>
      <c r="N73" s="58">
        <f>IF($B73="","",IF($C73="Region",SUMIFS(Raw!$H:$H,Raw!$A:$A,$B$4,Raw!$G:$G,Month!N$5,Raw!#REF!,Month!$A73),IF($C73="Provider",SUMIFS(Raw!$H:$H,Raw!$A:$A,$B$4,Raw!$G:$G,Month!N$5,Raw!$C:$C,Month!$A73),SUMIFS(Raw!$H:$H,Raw!$A:$A,$B$4,Raw!$G:$G,Month!N$5,Raw!$E:$E,Month!$A73))))</f>
        <v>551</v>
      </c>
      <c r="O73" s="58">
        <f>IF($B73="","",IF($C73="Region",SUMIFS(Raw!$H:$H,Raw!$A:$A,$B$4,Raw!$G:$G,Month!O$5,Raw!#REF!,Month!$A73),IF($C73="Provider",SUMIFS(Raw!$H:$H,Raw!$A:$A,$B$4,Raw!$G:$G,Month!O$5,Raw!$C:$C,Month!$A73),SUMIFS(Raw!$H:$H,Raw!$A:$A,$B$4,Raw!$G:$G,Month!O$5,Raw!$E:$E,Month!$A73))))</f>
        <v>1280362</v>
      </c>
      <c r="P73" s="58">
        <f>IF($B73="","",IF($C73="Region",SUMIFS(Raw!$H:$H,Raw!$A:$A,$B$4,Raw!$G:$G,Month!P$5,Raw!#REF!,Month!$A73),IF($C73="Provider",SUMIFS(Raw!$H:$H,Raw!$A:$A,$B$4,Raw!$G:$G,Month!P$5,Raw!$C:$C,Month!$A73),SUMIFS(Raw!$H:$H,Raw!$A:$A,$B$4,Raw!$G:$G,Month!P$5,Raw!$E:$E,Month!$A73))))</f>
        <v>431</v>
      </c>
      <c r="Q73" s="58">
        <f>IF($B73="","",IF($C73="Region",SUMIFS(Raw!$H:$H,Raw!$A:$A,$B$4,Raw!$G:$G,Month!Q$5,Raw!#REF!,Month!$A73),IF($C73="Provider",SUMIFS(Raw!$H:$H,Raw!$A:$A,$B$4,Raw!$G:$G,Month!Q$5,Raw!$C:$C,Month!$A73),SUMIFS(Raw!$H:$H,Raw!$A:$A,$B$4,Raw!$G:$G,Month!Q$5,Raw!$E:$E,Month!$A73))))</f>
        <v>675</v>
      </c>
      <c r="R73" s="58">
        <f>IF($B73="","",IF($C73="Region",SUMIFS(Raw!$H:$H,Raw!$A:$A,$B$4,Raw!$G:$G,Month!R$5,Raw!#REF!,Month!$A73),IF($C73="Provider",SUMIFS(Raw!$H:$H,Raw!$A:$A,$B$4,Raw!$G:$G,Month!R$5,Raw!$C:$C,Month!$A73),SUMIFS(Raw!$H:$H,Raw!$A:$A,$B$4,Raw!$G:$G,Month!R$5,Raw!$E:$E,Month!$A73))))</f>
        <v>116762</v>
      </c>
      <c r="S73" s="58">
        <f>IF($B73="","",IF($C73="Region",SUMIFS(Raw!$H:$H,Raw!$A:$A,$B$4,Raw!$G:$G,Month!S$5,Raw!#REF!,Month!$A73),IF($C73="Provider",SUMIFS(Raw!$H:$H,Raw!$A:$A,$B$4,Raw!$G:$G,Month!S$5,Raw!$C:$C,Month!$A73),SUMIFS(Raw!$H:$H,Raw!$A:$A,$B$4,Raw!$G:$G,Month!S$5,Raw!$E:$E,Month!$A73))))</f>
        <v>5215</v>
      </c>
      <c r="T73" s="58">
        <f>IF($B73="","",IF($C73="Region",SUMIFS(Raw!$H:$H,Raw!$A:$A,$B$4,Raw!$G:$G,Month!T$5,Raw!#REF!,Month!$A73),IF($C73="Provider",SUMIFS(Raw!$H:$H,Raw!$A:$A,$B$4,Raw!$G:$G,Month!T$5,Raw!$C:$C,Month!$A73),SUMIFS(Raw!$H:$H,Raw!$A:$A,$B$4,Raw!$G:$G,Month!T$5,Raw!$E:$E,Month!$A73))))</f>
        <v>15327366</v>
      </c>
      <c r="U73" s="58">
        <f>IF($B73="","",IF($C73="Region",SUMIFS(Raw!$H:$H,Raw!$A:$A,$B$4,Raw!$G:$G,Month!U$5,Raw!#REF!,Month!$A73),IF($C73="Provider",SUMIFS(Raw!$H:$H,Raw!$A:$A,$B$4,Raw!$G:$G,Month!U$5,Raw!$C:$C,Month!$A73),SUMIFS(Raw!$H:$H,Raw!$A:$A,$B$4,Raw!$G:$G,Month!U$5,Raw!$E:$E,Month!$A73))))</f>
        <v>14592</v>
      </c>
      <c r="V73" s="58">
        <f>IF($B73="","",IF($C73="Region",SUMIFS(Raw!$H:$H,Raw!$A:$A,$B$4,Raw!$G:$G,Month!V$5,Raw!#REF!,Month!$A73),IF($C73="Provider",SUMIFS(Raw!$H:$H,Raw!$A:$A,$B$4,Raw!$G:$G,Month!V$5,Raw!$C:$C,Month!$A73),SUMIFS(Raw!$H:$H,Raw!$A:$A,$B$4,Raw!$G:$G,Month!V$5,Raw!$E:$E,Month!$A73))))</f>
        <v>0</v>
      </c>
      <c r="W73" s="58">
        <f>IF($B73="","",IF($C73="Region",SUMIFS(Raw!$H:$H,Raw!$A:$A,$B$4,Raw!$G:$G,Month!W$5,Raw!#REF!,Month!$A73),IF($C73="Provider",SUMIFS(Raw!$H:$H,Raw!$A:$A,$B$4,Raw!$G:$G,Month!W$5,Raw!$C:$C,Month!$A73),SUMIFS(Raw!$H:$H,Raw!$A:$A,$B$4,Raw!$G:$G,Month!W$5,Raw!$E:$E,Month!$A73))))</f>
        <v>6325</v>
      </c>
      <c r="X73" s="58">
        <f>IF($B73="","",IF($C73="Region",SUMIFS(Raw!$H:$H,Raw!$A:$A,$B$4,Raw!$G:$G,Month!X$5,Raw!#REF!,Month!$A73),IF($C73="Provider",SUMIFS(Raw!$H:$H,Raw!$A:$A,$B$4,Raw!$G:$G,Month!X$5,Raw!$C:$C,Month!$A73),SUMIFS(Raw!$H:$H,Raw!$A:$A,$B$4,Raw!$G:$G,Month!X$5,Raw!$E:$E,Month!$A73))))</f>
        <v>4290</v>
      </c>
      <c r="Y73" s="58">
        <f>IF($B73="","",IF($C73="Region",SUMIFS(Raw!$H:$H,Raw!$A:$A,$B$4,Raw!$G:$G,Month!Y$5,Raw!#REF!,Month!$A73),IF($C73="Provider",SUMIFS(Raw!$H:$H,Raw!$A:$A,$B$4,Raw!$G:$G,Month!Y$5,Raw!$C:$C,Month!$A73),SUMIFS(Raw!$H:$H,Raw!$A:$A,$B$4,Raw!$G:$G,Month!Y$5,Raw!$E:$E,Month!$A73))))</f>
        <v>3977</v>
      </c>
      <c r="Z73" s="58">
        <f>IF($B73="","",IF($C73="Region",SUMIFS(Raw!$H:$H,Raw!$A:$A,$B$4,Raw!$G:$G,Month!Z$5,Raw!#REF!,Month!$A73),IF($C73="Provider",SUMIFS(Raw!$H:$H,Raw!$A:$A,$B$4,Raw!$G:$G,Month!Z$5,Raw!$C:$C,Month!$A73),SUMIFS(Raw!$H:$H,Raw!$A:$A,$B$4,Raw!$G:$G,Month!Z$5,Raw!$E:$E,Month!$A73))))</f>
        <v>0</v>
      </c>
      <c r="AA73" s="58">
        <f>IF($B73="","",IF($C73="Region",SUMIFS(Raw!$H:$H,Raw!$A:$A,$B$4,Raw!$G:$G,Month!AA$5,Raw!#REF!,Month!$A73),IF($C73="Provider",SUMIFS(Raw!$H:$H,Raw!$A:$A,$B$4,Raw!$G:$G,Month!AA$5,Raw!$C:$C,Month!$A73),SUMIFS(Raw!$H:$H,Raw!$A:$A,$B$4,Raw!$G:$G,Month!AA$5,Raw!$E:$E,Month!$A73))))</f>
        <v>8267</v>
      </c>
      <c r="AB73" s="58">
        <f>IF($B73="","",IF($C73="Region",SUMIFS(Raw!$H:$H,Raw!$A:$A,$B$4,Raw!$G:$G,Month!AB$5,Raw!#REF!,Month!$A73),IF($C73="Provider",SUMIFS(Raw!$H:$H,Raw!$A:$A,$B$4,Raw!$G:$G,Month!AB$5,Raw!$C:$C,Month!$A73),SUMIFS(Raw!$H:$H,Raw!$A:$A,$B$4,Raw!$G:$G,Month!AB$5,Raw!$E:$E,Month!$A73))))</f>
        <v>2485</v>
      </c>
      <c r="AC73" s="58">
        <f>IF($B73="","",IF($C73="Region",SUMIFS(Raw!$H:$H,Raw!$A:$A,$B$4,Raw!$G:$G,Month!AC$5,Raw!#REF!,Month!$A73),IF($C73="Provider",SUMIFS(Raw!$H:$H,Raw!$A:$A,$B$4,Raw!$G:$G,Month!AC$5,Raw!$C:$C,Month!$A73),SUMIFS(Raw!$H:$H,Raw!$A:$A,$B$4,Raw!$G:$G,Month!AC$5,Raw!$E:$E,Month!$A73))))</f>
        <v>0</v>
      </c>
      <c r="AD73" s="58">
        <f>IF($B73="","",IF($C73="Region",SUMIFS(Raw!$H:$H,Raw!$A:$A,$B$4,Raw!$G:$G,Month!AD$5,Raw!#REF!,Month!$A73),IF($C73="Provider",SUMIFS(Raw!$H:$H,Raw!$A:$A,$B$4,Raw!$G:$G,Month!AD$5,Raw!$C:$C,Month!$A73),SUMIFS(Raw!$H:$H,Raw!$A:$A,$B$4,Raw!$G:$G,Month!AD$5,Raw!$E:$E,Month!$A73))))</f>
        <v>0</v>
      </c>
      <c r="AE73" s="58">
        <f>IF($B73="","",IF($C73="Region",SUMIFS(Raw!$H:$H,Raw!$A:$A,$B$4,Raw!$G:$G,Month!AE$5,Raw!#REF!,Month!$A73),IF($C73="Provider",SUMIFS(Raw!$H:$H,Raw!$A:$A,$B$4,Raw!$G:$G,Month!AE$5,Raw!$C:$C,Month!$A73),SUMIFS(Raw!$H:$H,Raw!$A:$A,$B$4,Raw!$G:$G,Month!AE$5,Raw!$E:$E,Month!$A73))))</f>
        <v>1063</v>
      </c>
      <c r="AF73" s="58">
        <f>IF($B73="","",IF($C73="Region",SUMIFS(Raw!$H:$H,Raw!$A:$A,$B$4,Raw!$G:$G,Month!AF$5,Raw!#REF!,Month!$A73),IF($C73="Provider",SUMIFS(Raw!$H:$H,Raw!$A:$A,$B$4,Raw!$G:$G,Month!AF$5,Raw!$C:$C,Month!$A73),SUMIFS(Raw!$H:$H,Raw!$A:$A,$B$4,Raw!$G:$G,Month!AF$5,Raw!$E:$E,Month!$A73))))</f>
        <v>0</v>
      </c>
      <c r="AG73" s="58">
        <f>IF($B73="","",IF($C73="Region",SUMIFS(Raw!$H:$H,Raw!$A:$A,$B$4,Raw!$G:$G,Month!AG$5,Raw!#REF!,Month!$A73),IF($C73="Provider",SUMIFS(Raw!$H:$H,Raw!$A:$A,$B$4,Raw!$G:$G,Month!AG$5,Raw!$C:$C,Month!$A73),SUMIFS(Raw!$H:$H,Raw!$A:$A,$B$4,Raw!$G:$G,Month!AG$5,Raw!$E:$E,Month!$A73))))</f>
        <v>1</v>
      </c>
      <c r="AH73" s="58">
        <f>IF($B73="","",IF($C73="Region",SUMIFS(Raw!$H:$H,Raw!$A:$A,$B$4,Raw!$G:$G,Month!AH$5,Raw!#REF!,Month!$A73),IF($C73="Provider",SUMIFS(Raw!$H:$H,Raw!$A:$A,$B$4,Raw!$G:$G,Month!AH$5,Raw!$C:$C,Month!$A73),SUMIFS(Raw!$H:$H,Raw!$A:$A,$B$4,Raw!$G:$G,Month!AH$5,Raw!$E:$E,Month!$A73))))</f>
        <v>0</v>
      </c>
      <c r="AI73" s="58">
        <f>IF($B73="","",IF($C73="Region",SUMIFS(Raw!$H:$H,Raw!$A:$A,$B$4,Raw!$G:$G,Month!AI$5,Raw!#REF!,Month!$A73),IF($C73="Provider",SUMIFS(Raw!$H:$H,Raw!$A:$A,$B$4,Raw!$G:$G,Month!AI$5,Raw!$C:$C,Month!$A73),SUMIFS(Raw!$H:$H,Raw!$A:$A,$B$4,Raw!$G:$G,Month!AI$5,Raw!$E:$E,Month!$A73))))</f>
        <v>4718</v>
      </c>
      <c r="AJ73" s="58">
        <f>IF($B73="","",IF($C73="Region",SUMIFS(Raw!$H:$H,Raw!$A:$A,$B$4,Raw!$G:$G,Month!AJ$5,Raw!#REF!,Month!$A73),IF($C73="Provider",SUMIFS(Raw!$H:$H,Raw!$A:$A,$B$4,Raw!$G:$G,Month!AJ$5,Raw!$C:$C,Month!$A73),SUMIFS(Raw!$H:$H,Raw!$A:$A,$B$4,Raw!$G:$G,Month!AJ$5,Raw!$E:$E,Month!$A73))))</f>
        <v>108</v>
      </c>
      <c r="AK73" s="58">
        <f>IF($B73="","",IF($C73="Region",SUMIFS(Raw!$H:$H,Raw!$A:$A,$B$4,Raw!$G:$G,Month!AK$5,Raw!#REF!,Month!$A73),IF($C73="Provider",SUMIFS(Raw!$H:$H,Raw!$A:$A,$B$4,Raw!$G:$G,Month!AK$5,Raw!$C:$C,Month!$A73),SUMIFS(Raw!$H:$H,Raw!$A:$A,$B$4,Raw!$G:$G,Month!AK$5,Raw!$E:$E,Month!$A73))))</f>
        <v>49</v>
      </c>
      <c r="AL73" s="58">
        <f>IF($B73="","",IF($C73="Region",SUMIFS(Raw!$H:$H,Raw!$A:$A,$B$4,Raw!$G:$G,Month!AL$5,Raw!#REF!,Month!$A73),IF($C73="Provider",SUMIFS(Raw!$H:$H,Raw!$A:$A,$B$4,Raw!$G:$G,Month!AL$5,Raw!$C:$C,Month!$A73),SUMIFS(Raw!$H:$H,Raw!$A:$A,$B$4,Raw!$G:$G,Month!AL$5,Raw!$E:$E,Month!$A73))))</f>
        <v>0</v>
      </c>
      <c r="AM73" s="58">
        <f>IF($B73="","",IF($C73="Region",SUMIFS(Raw!$H:$H,Raw!$A:$A,$B$4,Raw!$G:$G,Month!AM$5,Raw!#REF!,Month!$A73),IF($C73="Provider",SUMIFS(Raw!$H:$H,Raw!$A:$A,$B$4,Raw!$G:$G,Month!AM$5,Raw!$C:$C,Month!$A73),SUMIFS(Raw!$H:$H,Raw!$A:$A,$B$4,Raw!$G:$G,Month!AM$5,Raw!$E:$E,Month!$A73))))</f>
        <v>4528</v>
      </c>
      <c r="AN73" s="58">
        <f>IF($B73="","",IF($C73="Region",SUMIFS(Raw!$H:$H,Raw!$A:$A,$B$4,Raw!$G:$G,Month!AN$5,Raw!#REF!,Month!$A73),IF($C73="Provider",SUMIFS(Raw!$H:$H,Raw!$A:$A,$B$4,Raw!$G:$G,Month!AN$5,Raw!$C:$C,Month!$A73),SUMIFS(Raw!$H:$H,Raw!$A:$A,$B$4,Raw!$G:$G,Month!AN$5,Raw!$E:$E,Month!$A73))))</f>
        <v>2491</v>
      </c>
      <c r="AO73" s="58">
        <f>IF($B73="","",IF($C73="Region",SUMIFS(Raw!$H:$H,Raw!$A:$A,$B$4,Raw!$G:$G,Month!AO$5,Raw!#REF!,Month!$A73),IF($C73="Provider",SUMIFS(Raw!$H:$H,Raw!$A:$A,$B$4,Raw!$G:$G,Month!AO$5,Raw!$C:$C,Month!$A73),SUMIFS(Raw!$H:$H,Raw!$A:$A,$B$4,Raw!$G:$G,Month!AO$5,Raw!$E:$E,Month!$A73))))</f>
        <v>97</v>
      </c>
      <c r="AP73" s="58">
        <f>IF($B73="","",IF($C73="Region",SUMIFS(Raw!$H:$H,Raw!$A:$A,$B$4,Raw!$G:$G,Month!AP$5,Raw!#REF!,Month!$A73),IF($C73="Provider",SUMIFS(Raw!$H:$H,Raw!$A:$A,$B$4,Raw!$G:$G,Month!AP$5,Raw!$C:$C,Month!$A73),SUMIFS(Raw!$H:$H,Raw!$A:$A,$B$4,Raw!$G:$G,Month!AP$5,Raw!$E:$E,Month!$A73))))</f>
        <v>15</v>
      </c>
      <c r="AQ73" s="58">
        <f>IF($B73="","",IF($C73="Region",SUMIFS(Raw!$H:$H,Raw!$A:$A,$B$4,Raw!$G:$G,Month!AQ$5,Raw!#REF!,Month!$A73),IF($C73="Provider",SUMIFS(Raw!$H:$H,Raw!$A:$A,$B$4,Raw!$G:$G,Month!AQ$5,Raw!$C:$C,Month!$A73),SUMIFS(Raw!$H:$H,Raw!$A:$A,$B$4,Raw!$G:$G,Month!AQ$5,Raw!$E:$E,Month!$A73))))</f>
        <v>425</v>
      </c>
      <c r="AR73" s="58">
        <f>IF($B73="","",IF($C73="Region",SUMIFS(Raw!$H:$H,Raw!$A:$A,$B$4,Raw!$G:$G,Month!AR$5,Raw!#REF!,Month!$A73),IF($C73="Provider",SUMIFS(Raw!$H:$H,Raw!$A:$A,$B$4,Raw!$G:$G,Month!AR$5,Raw!$C:$C,Month!$A73),SUMIFS(Raw!$H:$H,Raw!$A:$A,$B$4,Raw!$G:$G,Month!AR$5,Raw!$E:$E,Month!$A73))))</f>
        <v>239</v>
      </c>
      <c r="AS73" s="58">
        <f>IF($B73="","",IF($C73="Region",SUMIFS(Raw!$H:$H,Raw!$A:$A,$B$4,Raw!$G:$G,Month!AS$5,Raw!#REF!,Month!$A73),IF($C73="Provider",SUMIFS(Raw!$H:$H,Raw!$A:$A,$B$4,Raw!$G:$G,Month!AS$5,Raw!$C:$C,Month!$A73),SUMIFS(Raw!$H:$H,Raw!$A:$A,$B$4,Raw!$G:$G,Month!AS$5,Raw!$E:$E,Month!$A73))))</f>
        <v>3998</v>
      </c>
      <c r="AT73" s="58">
        <f>IF($B73="","",IF($C73="Region",SUMIFS(Raw!$H:$H,Raw!$A:$A,$B$4,Raw!$G:$G,Month!AT$5,Raw!#REF!,Month!$A73),IF($C73="Provider",SUMIFS(Raw!$H:$H,Raw!$A:$A,$B$4,Raw!$G:$G,Month!AT$5,Raw!$C:$C,Month!$A73),SUMIFS(Raw!$H:$H,Raw!$A:$A,$B$4,Raw!$G:$G,Month!AT$5,Raw!$E:$E,Month!$A73))))</f>
        <v>14566</v>
      </c>
      <c r="AU73" s="58">
        <f>IF($B73="","",IF($C73="Region",SUMIFS(Raw!$H:$H,Raw!$A:$A,$B$4,Raw!$G:$G,Month!AU$5,Raw!#REF!,Month!$A73),IF($C73="Provider",SUMIFS(Raw!$H:$H,Raw!$A:$A,$B$4,Raw!$G:$G,Month!AU$5,Raw!$C:$C,Month!$A73),SUMIFS(Raw!$H:$H,Raw!$A:$A,$B$4,Raw!$G:$G,Month!AU$5,Raw!$E:$E,Month!$A73))))</f>
        <v>2584</v>
      </c>
      <c r="AV73" s="58">
        <f>IF($B73="","",IF($C73="Region",SUMIFS(Raw!$H:$H,Raw!$A:$A,$B$4,Raw!$G:$G,Month!AV$5,Raw!#REF!,Month!$A73),IF($C73="Provider",SUMIFS(Raw!$H:$H,Raw!$A:$A,$B$4,Raw!$G:$G,Month!AV$5,Raw!$C:$C,Month!$A73),SUMIFS(Raw!$H:$H,Raw!$A:$A,$B$4,Raw!$G:$G,Month!AV$5,Raw!$E:$E,Month!$A73))))</f>
        <v>2035</v>
      </c>
      <c r="AW73" s="58">
        <f>IF($B73="","",IF($C73="Region",SUMIFS(Raw!$H:$H,Raw!$A:$A,$B$4,Raw!$G:$G,Month!AW$5,Raw!#REF!,Month!$A73),IF($C73="Provider",SUMIFS(Raw!$H:$H,Raw!$A:$A,$B$4,Raw!$G:$G,Month!AW$5,Raw!$C:$C,Month!$A73),SUMIFS(Raw!$H:$H,Raw!$A:$A,$B$4,Raw!$G:$G,Month!AW$5,Raw!$E:$E,Month!$A73))))</f>
        <v>1471</v>
      </c>
      <c r="AX73" s="58">
        <f>IF($B73="","",IF($C73="Region",SUMIFS(Raw!$H:$H,Raw!$A:$A,$B$4,Raw!$G:$G,Month!AX$5,Raw!#REF!,Month!$A73),IF($C73="Provider",SUMIFS(Raw!$H:$H,Raw!$A:$A,$B$4,Raw!$G:$G,Month!AX$5,Raw!$C:$C,Month!$A73),SUMIFS(Raw!$H:$H,Raw!$A:$A,$B$4,Raw!$G:$G,Month!AX$5,Raw!$E:$E,Month!$A73))))</f>
        <v>1</v>
      </c>
      <c r="AY73" s="58">
        <f>IF($B73="","",IF($C73="Region",SUMIFS(Raw!$H:$H,Raw!$A:$A,$B$4,Raw!$G:$G,Month!AY$5,Raw!#REF!,Month!$A73),IF($C73="Provider",SUMIFS(Raw!$H:$H,Raw!$A:$A,$B$4,Raw!$G:$G,Month!AY$5,Raw!$C:$C,Month!$A73),SUMIFS(Raw!$H:$H,Raw!$A:$A,$B$4,Raw!$G:$G,Month!AY$5,Raw!$E:$E,Month!$A73))))</f>
        <v>5041</v>
      </c>
      <c r="AZ73" s="58">
        <f>IF($B73="","",IF($C73="Region",SUMIFS(Raw!$H:$H,Raw!$A:$A,$B$4,Raw!$G:$G,Month!AZ$5,Raw!#REF!,Month!$A73),IF($C73="Provider",SUMIFS(Raw!$H:$H,Raw!$A:$A,$B$4,Raw!$G:$G,Month!AZ$5,Raw!$C:$C,Month!$A73),SUMIFS(Raw!$H:$H,Raw!$A:$A,$B$4,Raw!$G:$G,Month!AZ$5,Raw!$E:$E,Month!$A73))))</f>
        <v>1</v>
      </c>
      <c r="BA73" s="58">
        <f>IF($B73="","",IF($C73="Region",SUMIFS(Raw!$H:$H,Raw!$A:$A,$B$4,Raw!$G:$G,Month!BA$5,Raw!#REF!,Month!$A73),IF($C73="Provider",SUMIFS(Raw!$H:$H,Raw!$A:$A,$B$4,Raw!$G:$G,Month!BA$5,Raw!$C:$C,Month!$A73),SUMIFS(Raw!$H:$H,Raw!$A:$A,$B$4,Raw!$G:$G,Month!BA$5,Raw!$E:$E,Month!$A73))))</f>
        <v>2006</v>
      </c>
      <c r="BB73" s="58">
        <f>IF($B73="","",IF($C73="Region",SUMIFS(Raw!$H:$H,Raw!$A:$A,$B$4,Raw!$G:$G,Month!BB$5,Raw!#REF!,Month!$A73),IF($C73="Provider",SUMIFS(Raw!$H:$H,Raw!$A:$A,$B$4,Raw!$G:$G,Month!BB$5,Raw!$C:$C,Month!$A73),SUMIFS(Raw!$H:$H,Raw!$A:$A,$B$4,Raw!$G:$G,Month!BB$5,Raw!$E:$E,Month!$A73))))</f>
        <v>104</v>
      </c>
      <c r="BC73" s="58">
        <f>IF($B73="","",IF($C73="Region",SUMIFS(Raw!$H:$H,Raw!$A:$A,$B$4,Raw!$G:$G,Month!BC$5,Raw!#REF!,Month!$A73),IF($C73="Provider",SUMIFS(Raw!$H:$H,Raw!$A:$A,$B$4,Raw!$G:$G,Month!BC$5,Raw!$C:$C,Month!$A73),SUMIFS(Raw!$H:$H,Raw!$A:$A,$B$4,Raw!$G:$G,Month!BC$5,Raw!$E:$E,Month!$A73))))</f>
        <v>744</v>
      </c>
      <c r="BD73" s="58">
        <f>IF($B73="","",IF($C73="Region",SUMIFS(Raw!$H:$H,Raw!$A:$A,$B$4,Raw!$G:$G,Month!BD$5,Raw!#REF!,Month!$A73),IF($C73="Provider",SUMIFS(Raw!$H:$H,Raw!$A:$A,$B$4,Raw!$G:$G,Month!BD$5,Raw!$C:$C,Month!$A73),SUMIFS(Raw!$H:$H,Raw!$A:$A,$B$4,Raw!$G:$G,Month!BD$5,Raw!$E:$E,Month!$A73))))</f>
        <v>46</v>
      </c>
      <c r="BE73" s="58">
        <f>IF($B73="","",IF($C73="Region",SUMIFS(Raw!$H:$H,Raw!$A:$A,$B$4,Raw!$G:$G,Month!BE$5,Raw!#REF!,Month!$A73),IF($C73="Provider",SUMIFS(Raw!$H:$H,Raw!$A:$A,$B$4,Raw!$G:$G,Month!BE$5,Raw!$C:$C,Month!$A73),SUMIFS(Raw!$H:$H,Raw!$A:$A,$B$4,Raw!$G:$G,Month!BE$5,Raw!$E:$E,Month!$A73))))</f>
        <v>278</v>
      </c>
      <c r="BF73" s="58">
        <f>IF($B73="","",IF($C73="Region",SUMIFS(Raw!$H:$H,Raw!$A:$A,$B$4,Raw!$G:$G,Month!BF$5,Raw!#REF!,Month!$A73),IF($C73="Provider",SUMIFS(Raw!$H:$H,Raw!$A:$A,$B$4,Raw!$G:$G,Month!BF$5,Raw!$C:$C,Month!$A73),SUMIFS(Raw!$H:$H,Raw!$A:$A,$B$4,Raw!$G:$G,Month!BF$5,Raw!$E:$E,Month!$A73))))</f>
        <v>21</v>
      </c>
      <c r="BG73" s="58">
        <f>IF($B73="","",IF($C73="Region",SUMIFS(Raw!$H:$H,Raw!$A:$A,$B$4,Raw!$G:$G,Month!BG$5,Raw!#REF!,Month!$A73),IF($C73="Provider",SUMIFS(Raw!$H:$H,Raw!$A:$A,$B$4,Raw!$G:$G,Month!BG$5,Raw!$C:$C,Month!$A73),SUMIFS(Raw!$H:$H,Raw!$A:$A,$B$4,Raw!$G:$G,Month!BG$5,Raw!$E:$E,Month!$A73))))</f>
        <v>632</v>
      </c>
      <c r="BH73" s="58">
        <f>IF($B73="","",IF($C73="Region",SUMIFS(Raw!$H:$H,Raw!$A:$A,$B$4,Raw!$G:$G,Month!BH$5,Raw!#REF!,Month!$A73),IF($C73="Provider",SUMIFS(Raw!$H:$H,Raw!$A:$A,$B$4,Raw!$G:$G,Month!BH$5,Raw!$C:$C,Month!$A73),SUMIFS(Raw!$H:$H,Raw!$A:$A,$B$4,Raw!$G:$G,Month!BH$5,Raw!$E:$E,Month!$A73))))</f>
        <v>476</v>
      </c>
      <c r="BI73" s="58">
        <f>IF($B73="","",IF($C73="Region",SUMIFS(Raw!$H:$H,Raw!$A:$A,$B$4,Raw!$G:$G,Month!BI$5,Raw!#REF!,Month!$A73),IF($C73="Provider",SUMIFS(Raw!$H:$H,Raw!$A:$A,$B$4,Raw!$G:$G,Month!BI$5,Raw!$C:$C,Month!$A73),SUMIFS(Raw!$H:$H,Raw!$A:$A,$B$4,Raw!$G:$G,Month!BI$5,Raw!$E:$E,Month!$A73))))</f>
        <v>1073</v>
      </c>
      <c r="BJ73" s="58">
        <f>IF($B73="","",IF($C73="Region",SUMIFS(Raw!$H:$H,Raw!$A:$A,$B$4,Raw!$G:$G,Month!BJ$5,Raw!#REF!,Month!$A73),IF($C73="Provider",SUMIFS(Raw!$H:$H,Raw!$A:$A,$B$4,Raw!$G:$G,Month!BJ$5,Raw!$C:$C,Month!$A73),SUMIFS(Raw!$H:$H,Raw!$A:$A,$B$4,Raw!$G:$G,Month!BJ$5,Raw!$E:$E,Month!$A73))))</f>
        <v>1750</v>
      </c>
      <c r="BK73" s="58">
        <f>IF($B73="","",IF($C73="Region",SUMIFS(Raw!$H:$H,Raw!$A:$A,$B$4,Raw!$G:$G,Month!BK$5,Raw!#REF!,Month!$A73),IF($C73="Provider",SUMIFS(Raw!$H:$H,Raw!$A:$A,$B$4,Raw!$G:$G,Month!BK$5,Raw!$C:$C,Month!$A73),SUMIFS(Raw!$H:$H,Raw!$A:$A,$B$4,Raw!$G:$G,Month!BK$5,Raw!$E:$E,Month!$A73))))</f>
        <v>1152</v>
      </c>
      <c r="BL73" s="58">
        <f>IF($B73="","",IF($C73="Region",SUMIFS(Raw!$H:$H,Raw!$A:$A,$B$4,Raw!$G:$G,Month!BL$5,Raw!#REF!,Month!$A73),IF($C73="Provider",SUMIFS(Raw!$H:$H,Raw!$A:$A,$B$4,Raw!$G:$G,Month!BL$5,Raw!$C:$C,Month!$A73),SUMIFS(Raw!$H:$H,Raw!$A:$A,$B$4,Raw!$G:$G,Month!BL$5,Raw!$E:$E,Month!$A73))))</f>
        <v>992</v>
      </c>
      <c r="BM73" s="58">
        <f>IF($B73="","",IF($C73="Region",SUMIFS(Raw!$H:$H,Raw!$A:$A,$B$4,Raw!$G:$G,Month!BM$5,Raw!#REF!,Month!$A73),IF($C73="Provider",SUMIFS(Raw!$H:$H,Raw!$A:$A,$B$4,Raw!$G:$G,Month!BM$5,Raw!$C:$C,Month!$A73),SUMIFS(Raw!$H:$H,Raw!$A:$A,$B$4,Raw!$G:$G,Month!BM$5,Raw!$E:$E,Month!$A73))))</f>
        <v>130</v>
      </c>
      <c r="BN73" s="58">
        <f>IF($B73="","",IF($C73="Region",SUMIFS(Raw!$H:$H,Raw!$A:$A,$B$4,Raw!$G:$G,Month!BN$5,Raw!#REF!,Month!$A73),IF($C73="Provider",SUMIFS(Raw!$H:$H,Raw!$A:$A,$B$4,Raw!$G:$G,Month!BN$5,Raw!$C:$C,Month!$A73),SUMIFS(Raw!$H:$H,Raw!$A:$A,$B$4,Raw!$G:$G,Month!BN$5,Raw!$E:$E,Month!$A73))))</f>
        <v>114</v>
      </c>
      <c r="BO73" s="58">
        <f>IF($B73="","",IF($C73="Region",SUMIFS(Raw!$H:$H,Raw!$A:$A,$B$4,Raw!$G:$G,Month!BO$5,Raw!#REF!,Month!$A73),IF($C73="Provider",SUMIFS(Raw!$H:$H,Raw!$A:$A,$B$4,Raw!$G:$G,Month!BO$5,Raw!$C:$C,Month!$A73),SUMIFS(Raw!$H:$H,Raw!$A:$A,$B$4,Raw!$G:$G,Month!BO$5,Raw!$E:$E,Month!$A73))))</f>
        <v>861</v>
      </c>
      <c r="BP73" s="58">
        <f>IF($B73="","",IF($C73="Region",SUMIFS(Raw!$H:$H,Raw!$A:$A,$B$4,Raw!$G:$G,Month!BP$5,Raw!#REF!,Month!$A73),IF($C73="Provider",SUMIFS(Raw!$H:$H,Raw!$A:$A,$B$4,Raw!$G:$G,Month!BP$5,Raw!$C:$C,Month!$A73),SUMIFS(Raw!$H:$H,Raw!$A:$A,$B$4,Raw!$G:$G,Month!BP$5,Raw!$E:$E,Month!$A73))))</f>
        <v>1127498</v>
      </c>
      <c r="BQ73" s="58">
        <f>IF($B73="","",IF($C73="Region",SUMIFS(Raw!$H:$H,Raw!$A:$A,$B$4,Raw!$G:$G,Month!BQ$5,Raw!#REF!,Month!$A73),IF($C73="Provider",SUMIFS(Raw!$H:$H,Raw!$A:$A,$B$4,Raw!$G:$G,Month!BQ$5,Raw!$C:$C,Month!$A73),SUMIFS(Raw!$H:$H,Raw!$A:$A,$B$4,Raw!$G:$G,Month!BQ$5,Raw!$E:$E,Month!$A73))))</f>
        <v>1767</v>
      </c>
      <c r="BR73" s="58">
        <f>IF($B73="","",IF($C73="Region",SUMIFS(Raw!$H:$H,Raw!$A:$A,$B$4,Raw!$G:$G,Month!BR$5,Raw!#REF!,Month!$A73),IF($C73="Provider",SUMIFS(Raw!$H:$H,Raw!$A:$A,$B$4,Raw!$G:$G,Month!BR$5,Raw!$C:$C,Month!$A73),SUMIFS(Raw!$H:$H,Raw!$A:$A,$B$4,Raw!$G:$G,Month!BR$5,Raw!$E:$E,Month!$A73))))</f>
        <v>944</v>
      </c>
      <c r="BS73" s="58">
        <f>IF($B73="","",IF($C73="Region",SUMIFS(Raw!$H:$H,Raw!$A:$A,$B$4,Raw!$G:$G,Month!BS$5,Raw!#REF!,Month!$A73),IF($C73="Provider",SUMIFS(Raw!$H:$H,Raw!$A:$A,$B$4,Raw!$G:$G,Month!BS$5,Raw!$C:$C,Month!$A73),SUMIFS(Raw!$H:$H,Raw!$A:$A,$B$4,Raw!$G:$G,Month!BS$5,Raw!$E:$E,Month!$A73))))</f>
        <v>105</v>
      </c>
      <c r="BT73" s="58">
        <f>IF($B73="","",IF($C73="Region",SUMIFS(Raw!$H:$H,Raw!$A:$A,$B$4,Raw!$G:$G,Month!BT$5,Raw!#REF!,Month!$A73),IF($C73="Provider",SUMIFS(Raw!$H:$H,Raw!$A:$A,$B$4,Raw!$G:$G,Month!BT$5,Raw!$C:$C,Month!$A73),SUMIFS(Raw!$H:$H,Raw!$A:$A,$B$4,Raw!$G:$G,Month!BT$5,Raw!$E:$E,Month!$A73))))</f>
        <v>334</v>
      </c>
      <c r="BU73" s="58">
        <f>IF($B73="","",IF($C73="Region",SUMIFS(Raw!$H:$H,Raw!$A:$A,$B$4,Raw!$G:$G,Month!BU$5,Raw!#REF!,Month!$A73),IF($C73="Provider",SUMIFS(Raw!$H:$H,Raw!$A:$A,$B$4,Raw!$G:$G,Month!BU$5,Raw!$C:$C,Month!$A73),SUMIFS(Raw!$H:$H,Raw!$A:$A,$B$4,Raw!$G:$G,Month!BU$5,Raw!$E:$E,Month!$A73))))</f>
        <v>1237237</v>
      </c>
      <c r="BV73" s="58">
        <f>IF($B73="","",IF($C73="Region",SUMIFS(Raw!$H:$H,Raw!$A:$A,$B$4,Raw!$G:$G,Month!BV$5,Raw!#REF!,Month!$A73),IF($C73="Provider",SUMIFS(Raw!$H:$H,Raw!$A:$A,$B$4,Raw!$G:$G,Month!BV$5,Raw!$C:$C,Month!$A73),SUMIFS(Raw!$H:$H,Raw!$A:$A,$B$4,Raw!$G:$G,Month!BV$5,Raw!$E:$E,Month!$A73))))</f>
        <v>0</v>
      </c>
      <c r="BW73" s="58">
        <f>IF($B73="","",IF($C73="Region",SUMIFS(Raw!$H:$H,Raw!$A:$A,$B$4,Raw!$G:$G,Month!BW$5,Raw!#REF!,Month!$A73),IF($C73="Provider",SUMIFS(Raw!$H:$H,Raw!$A:$A,$B$4,Raw!$G:$G,Month!BW$5,Raw!$C:$C,Month!$A73),SUMIFS(Raw!$H:$H,Raw!$A:$A,$B$4,Raw!$G:$G,Month!BW$5,Raw!$E:$E,Month!$A73))))</f>
        <v>10959</v>
      </c>
      <c r="BX73" s="58">
        <f>IF($B73="","",IF($C73="Region",SUMIFS(Raw!$H:$H,Raw!$A:$A,$B$4,Raw!$G:$G,Month!BX$5,Raw!#REF!,Month!$A73),IF($C73="Provider",SUMIFS(Raw!$H:$H,Raw!$A:$A,$B$4,Raw!$G:$G,Month!BX$5,Raw!$C:$C,Month!$A73),SUMIFS(Raw!$H:$H,Raw!$A:$A,$B$4,Raw!$G:$G,Month!BX$5,Raw!$E:$E,Month!$A73))))</f>
        <v>39</v>
      </c>
      <c r="BY73" s="58">
        <f>IF($B73="","",IF($C73="Region",SUMIFS(Raw!$H:$H,Raw!$A:$A,$B$4,Raw!$G:$G,Month!BY$5,Raw!#REF!,Month!$A73),IF($C73="Provider",SUMIFS(Raw!$H:$H,Raw!$A:$A,$B$4,Raw!$G:$G,Month!BY$5,Raw!$C:$C,Month!$A73),SUMIFS(Raw!$H:$H,Raw!$A:$A,$B$4,Raw!$G:$G,Month!BY$5,Raw!$E:$E,Month!$A73))))</f>
        <v>8387</v>
      </c>
      <c r="BZ73" s="58">
        <f>IF($B73="","",IF($C73="Region",SUMIFS(Raw!$H:$H,Raw!$A:$A,$B$4,Raw!$G:$G,Month!BZ$5,Raw!#REF!,Month!$A73),IF($C73="Provider",SUMIFS(Raw!$H:$H,Raw!$A:$A,$B$4,Raw!$G:$G,Month!BZ$5,Raw!$C:$C,Month!$A73),SUMIFS(Raw!$H:$H,Raw!$A:$A,$B$4,Raw!$G:$G,Month!BZ$5,Raw!$E:$E,Month!$A73))))</f>
        <v>1336</v>
      </c>
      <c r="CA73" s="58">
        <f>IF($B73="","",IF($C73="Region",SUMIFS(Raw!$H:$H,Raw!$A:$A,$B$4,Raw!$G:$G,Month!CA$5,Raw!#REF!,Month!$A73),IF($C73="Provider",SUMIFS(Raw!$H:$H,Raw!$A:$A,$B$4,Raw!$G:$G,Month!CA$5,Raw!$C:$C,Month!$A73),SUMIFS(Raw!$H:$H,Raw!$A:$A,$B$4,Raw!$G:$G,Month!CA$5,Raw!$E:$E,Month!$A73))))</f>
        <v>1690</v>
      </c>
      <c r="CB73" s="58">
        <f>IF($B73="","",IF($C73="Region",SUMIFS(Raw!$H:$H,Raw!$A:$A,$B$4,Raw!$G:$G,Month!CB$5,Raw!#REF!,Month!$A73),IF($C73="Provider",SUMIFS(Raw!$H:$H,Raw!$A:$A,$B$4,Raw!$G:$G,Month!CB$5,Raw!$C:$C,Month!$A73),SUMIFS(Raw!$H:$H,Raw!$A:$A,$B$4,Raw!$G:$G,Month!CB$5,Raw!$E:$E,Month!$A73))))</f>
        <v>916</v>
      </c>
      <c r="CC73" s="58">
        <f>IF($B73="","",IF($C73="Region",SUMIFS(Raw!$H:$H,Raw!$A:$A,$B$4,Raw!$G:$G,Month!CC$5,Raw!#REF!,Month!$A73),IF($C73="Provider",SUMIFS(Raw!$H:$H,Raw!$A:$A,$B$4,Raw!$G:$G,Month!CC$5,Raw!$C:$C,Month!$A73),SUMIFS(Raw!$H:$H,Raw!$A:$A,$B$4,Raw!$G:$G,Month!CC$5,Raw!$E:$E,Month!$A73))))</f>
        <v>4993</v>
      </c>
      <c r="CD73" s="58">
        <f>IF($B73="","",IF($C73="Region",SUMIFS(Raw!$H:$H,Raw!$A:$A,$B$4,Raw!$G:$G,Month!CD$5,Raw!#REF!,Month!$A73),IF($C73="Provider",SUMIFS(Raw!$H:$H,Raw!$A:$A,$B$4,Raw!$G:$G,Month!CD$5,Raw!$C:$C,Month!$A73),SUMIFS(Raw!$H:$H,Raw!$A:$A,$B$4,Raw!$G:$G,Month!CD$5,Raw!$E:$E,Month!$A73))))</f>
        <v>146</v>
      </c>
      <c r="CE73" s="58">
        <f>IF($B73="","",IF($C73="Region",SUMIFS(Raw!$H:$H,Raw!$A:$A,$B$4,Raw!$G:$G,Month!CE$5,Raw!#REF!,Month!$A73),IF($C73="Provider",SUMIFS(Raw!$H:$H,Raw!$A:$A,$B$4,Raw!$G:$G,Month!CE$5,Raw!$C:$C,Month!$A73),SUMIFS(Raw!$H:$H,Raw!$A:$A,$B$4,Raw!$G:$G,Month!CE$5,Raw!$E:$E,Month!$A73))))</f>
        <v>26</v>
      </c>
      <c r="CF73" s="58">
        <f>IF($B73="","",IF($C73="Region",SUMIFS(Raw!$H:$H,Raw!$A:$A,$B$4,Raw!$G:$G,Month!CF$5,Raw!#REF!,Month!$A73),IF($C73="Provider",SUMIFS(Raw!$H:$H,Raw!$A:$A,$B$4,Raw!$G:$G,Month!CF$5,Raw!$C:$C,Month!$A73),SUMIFS(Raw!$H:$H,Raw!$A:$A,$B$4,Raw!$G:$G,Month!CF$5,Raw!$E:$E,Month!$A73))))</f>
        <v>14</v>
      </c>
      <c r="CG73" s="58">
        <f>IF($B73="","",IF($C73="Region",SUMIFS(Raw!$H:$H,Raw!$A:$A,$B$4,Raw!$G:$G,Month!CG$5,Raw!#REF!,Month!$A73),IF($C73="Provider",SUMIFS(Raw!$H:$H,Raw!$A:$A,$B$4,Raw!$G:$G,Month!CG$5,Raw!$C:$C,Month!$A73),SUMIFS(Raw!$H:$H,Raw!$A:$A,$B$4,Raw!$G:$G,Month!CG$5,Raw!$E:$E,Month!$A73))))</f>
        <v>1469</v>
      </c>
      <c r="CH73" s="58">
        <f>IF($B73="","",IF($C73="Region",SUMIFS(Raw!$H:$H,Raw!$A:$A,$B$4,Raw!$G:$G,Month!CH$5,Raw!#REF!,Month!$A73),IF($C73="Provider",SUMIFS(Raw!$H:$H,Raw!$A:$A,$B$4,Raw!$G:$G,Month!CH$5,Raw!$C:$C,Month!$A73),SUMIFS(Raw!$H:$H,Raw!$A:$A,$B$4,Raw!$G:$G,Month!CH$5,Raw!$E:$E,Month!$A73))))</f>
        <v>260</v>
      </c>
      <c r="CI73" s="58">
        <f>IF($B73="","",IF($C73="Region",SUMIFS(Raw!$H:$H,Raw!$A:$A,$B$4,Raw!$G:$G,Month!CI$5,Raw!#REF!,Month!$A73),IF($C73="Provider",SUMIFS(Raw!$H:$H,Raw!$A:$A,$B$4,Raw!$G:$G,Month!CI$5,Raw!$C:$C,Month!$A73),SUMIFS(Raw!$H:$H,Raw!$A:$A,$B$4,Raw!$G:$G,Month!CI$5,Raw!$E:$E,Month!$A73))))</f>
        <v>0</v>
      </c>
      <c r="CJ73" s="58">
        <f>IF($B73="","",IF($C73="Region",SUMIFS(Raw!$H:$H,Raw!$A:$A,$B$4,Raw!$G:$G,Month!CJ$5,Raw!#REF!,Month!$A73),IF($C73="Provider",SUMIFS(Raw!$H:$H,Raw!$A:$A,$B$4,Raw!$G:$G,Month!CJ$5,Raw!$C:$C,Month!$A73),SUMIFS(Raw!$H:$H,Raw!$A:$A,$B$4,Raw!$G:$G,Month!CJ$5,Raw!$E:$E,Month!$A73))))</f>
        <v>0</v>
      </c>
      <c r="CK73" s="58">
        <f>IF($B73="","",IF($C73="Region",SUMIFS(Raw!$H:$H,Raw!$A:$A,$B$4,Raw!$G:$G,Month!CK$5,Raw!#REF!,Month!$A73),IF($C73="Provider",SUMIFS(Raw!$H:$H,Raw!$A:$A,$B$4,Raw!$G:$G,Month!CK$5,Raw!$C:$C,Month!$A73),SUMIFS(Raw!$H:$H,Raw!$A:$A,$B$4,Raw!$G:$G,Month!CK$5,Raw!$E:$E,Month!$A73))))</f>
        <v>0</v>
      </c>
      <c r="CL73" s="58">
        <f>IF($B73="","",IF($C73="Region",SUMIFS(Raw!$H:$H,Raw!$A:$A,$B$4,Raw!$G:$G,Month!CL$5,Raw!#REF!,Month!$A73),IF($C73="Provider",SUMIFS(Raw!$H:$H,Raw!$A:$A,$B$4,Raw!$G:$G,Month!CL$5,Raw!$C:$C,Month!$A73),SUMIFS(Raw!$H:$H,Raw!$A:$A,$B$4,Raw!$G:$G,Month!CL$5,Raw!$E:$E,Month!$A73))))</f>
        <v>0</v>
      </c>
      <c r="CM73" s="58">
        <f>IF($B73="","",IF($C73="Region",SUMIFS(Raw!$H:$H,Raw!$A:$A,$B$4,Raw!$G:$G,Month!CM$5,Raw!#REF!,Month!$A73),IF($C73="Provider",SUMIFS(Raw!$H:$H,Raw!$A:$A,$B$4,Raw!$G:$G,Month!CM$5,Raw!$C:$C,Month!$A73),SUMIFS(Raw!$H:$H,Raw!$A:$A,$B$4,Raw!$G:$G,Month!CM$5,Raw!$E:$E,Month!$A73))))</f>
        <v>0</v>
      </c>
      <c r="CN73" s="58">
        <f>IF($B73="","",IF($C73="Region",SUMIFS(Raw!$H:$H,Raw!$A:$A,$B$4,Raw!$G:$G,Month!CN$5,Raw!#REF!,Month!$A73),IF($C73="Provider",SUMIFS(Raw!$H:$H,Raw!$A:$A,$B$4,Raw!$G:$G,Month!CN$5,Raw!$C:$C,Month!$A73),SUMIFS(Raw!$H:$H,Raw!$A:$A,$B$4,Raw!$G:$G,Month!CN$5,Raw!$E:$E,Month!$A73))))</f>
        <v>6</v>
      </c>
      <c r="CO73" s="58">
        <f>IF($B73="","",IF($C73="Region",SUMIFS(Raw!$H:$H,Raw!$A:$A,$B$4,Raw!$G:$G,Month!CO$5,Raw!#REF!,Month!$A73),IF($C73="Provider",SUMIFS(Raw!$H:$H,Raw!$A:$A,$B$4,Raw!$G:$G,Month!CO$5,Raw!$C:$C,Month!$A73),SUMIFS(Raw!$H:$H,Raw!$A:$A,$B$4,Raw!$G:$G,Month!CO$5,Raw!$E:$E,Month!$A73))))</f>
        <v>236</v>
      </c>
      <c r="CP73" s="58">
        <f>IF($B73="","",IF($C73="Region",SUMIFS(Raw!$H:$H,Raw!$A:$A,$B$4,Raw!$G:$G,Month!CP$5,Raw!#REF!,Month!$A73),IF($C73="Provider",SUMIFS(Raw!$H:$H,Raw!$A:$A,$B$4,Raw!$G:$G,Month!CP$5,Raw!$C:$C,Month!$A73),SUMIFS(Raw!$H:$H,Raw!$A:$A,$B$4,Raw!$G:$G,Month!CP$5,Raw!$E:$E,Month!$A73))))</f>
        <v>0</v>
      </c>
      <c r="CQ73" s="58">
        <f>IF($B73="","",IF($C73="Region",SUMIFS(Raw!$H:$H,Raw!$A:$A,$B$4,Raw!$G:$G,Month!CQ$5,Raw!#REF!,Month!$A73),IF($C73="Provider",SUMIFS(Raw!$H:$H,Raw!$A:$A,$B$4,Raw!$G:$G,Month!CQ$5,Raw!$C:$C,Month!$A73),SUMIFS(Raw!$H:$H,Raw!$A:$A,$B$4,Raw!$G:$G,Month!CQ$5,Raw!$E:$E,Month!$A73))))</f>
        <v>35</v>
      </c>
      <c r="CR73" s="58">
        <f>IF($B73="","",IF($C73="Region",SUMIFS(Raw!$H:$H,Raw!$A:$A,$B$4,Raw!$G:$G,Month!CR$5,Raw!#REF!,Month!$A73),IF($C73="Provider",SUMIFS(Raw!$H:$H,Raw!$A:$A,$B$4,Raw!$G:$G,Month!CR$5,Raw!$C:$C,Month!$A73),SUMIFS(Raw!$H:$H,Raw!$A:$A,$B$4,Raw!$G:$G,Month!CR$5,Raw!$E:$E,Month!$A73))))</f>
        <v>0</v>
      </c>
      <c r="CS73" s="58">
        <f>IF($B73="","",IF($C73="Region",SUMIFS(Raw!$H:$H,Raw!$A:$A,$B$4,Raw!$G:$G,Month!CS$5,Raw!#REF!,Month!$A73),IF($C73="Provider",SUMIFS(Raw!$H:$H,Raw!$A:$A,$B$4,Raw!$G:$G,Month!CS$5,Raw!$C:$C,Month!$A73),SUMIFS(Raw!$H:$H,Raw!$A:$A,$B$4,Raw!$G:$G,Month!CS$5,Raw!$E:$E,Month!$A73))))</f>
        <v>0</v>
      </c>
      <c r="CT73" s="58">
        <f>IF($B73="","",IF($C73="Region",SUMIFS(Raw!$H:$H,Raw!$A:$A,$B$4,Raw!$G:$G,Month!CT$5,Raw!#REF!,Month!$A73),IF($C73="Provider",SUMIFS(Raw!$H:$H,Raw!$A:$A,$B$4,Raw!$G:$G,Month!CT$5,Raw!$C:$C,Month!$A73),SUMIFS(Raw!$H:$H,Raw!$A:$A,$B$4,Raw!$G:$G,Month!CT$5,Raw!$E:$E,Month!$A73))))</f>
        <v>0</v>
      </c>
      <c r="CU73" s="58">
        <f>IF($B73="","",IF($C73="Region",SUMIFS(Raw!$H:$H,Raw!$A:$A,$B$4,Raw!$G:$G,Month!CU$5,Raw!#REF!,Month!$A73),IF($C73="Provider",SUMIFS(Raw!$H:$H,Raw!$A:$A,$B$4,Raw!$G:$G,Month!CU$5,Raw!$C:$C,Month!$A73),SUMIFS(Raw!$H:$H,Raw!$A:$A,$B$4,Raw!$G:$G,Month!CU$5,Raw!$E:$E,Month!$A73))))</f>
        <v>1</v>
      </c>
      <c r="CV73" s="58">
        <f>IF($B73="","",IF($C73="Region",SUMIFS(Raw!$H:$H,Raw!$A:$A,$B$4,Raw!$G:$G,Month!CV$5,Raw!#REF!,Month!$A73),IF($C73="Provider",SUMIFS(Raw!$H:$H,Raw!$A:$A,$B$4,Raw!$G:$G,Month!CV$5,Raw!$C:$C,Month!$A73),SUMIFS(Raw!$H:$H,Raw!$A:$A,$B$4,Raw!$G:$G,Month!CV$5,Raw!$E:$E,Month!$A73))))</f>
        <v>1</v>
      </c>
      <c r="CW73" s="58">
        <f>IF($B73="","",IF($C73="Region",SUMIFS(Raw!$H:$H,Raw!$A:$A,$B$4,Raw!$G:$G,Month!CW$5,Raw!#REF!,Month!$A73),IF($C73="Provider",SUMIFS(Raw!$H:$H,Raw!$A:$A,$B$4,Raw!$G:$G,Month!CW$5,Raw!$C:$C,Month!$A73),SUMIFS(Raw!$H:$H,Raw!$A:$A,$B$4,Raw!$G:$G,Month!CW$5,Raw!$E:$E,Month!$A73))))</f>
        <v>2</v>
      </c>
      <c r="CX73" s="58">
        <f>IF($B73="","",IF($C73="Region",SUMIFS(Raw!$H:$H,Raw!$A:$A,$B$4,Raw!$G:$G,Month!CX$5,Raw!#REF!,Month!$A73),IF($C73="Provider",SUMIFS(Raw!$H:$H,Raw!$A:$A,$B$4,Raw!$G:$G,Month!CX$5,Raw!$C:$C,Month!$A73),SUMIFS(Raw!$H:$H,Raw!$A:$A,$B$4,Raw!$G:$G,Month!CX$5,Raw!$E:$E,Month!$A73))))</f>
        <v>2</v>
      </c>
      <c r="CY73" s="58">
        <f>IF($B73="","",IF($C73="Region",SUMIFS(Raw!$H:$H,Raw!$A:$A,$B$4,Raw!$G:$G,Month!CY$5,Raw!#REF!,Month!$A73),IF($C73="Provider",SUMIFS(Raw!$H:$H,Raw!$A:$A,$B$4,Raw!$G:$G,Month!CY$5,Raw!$C:$C,Month!$A73),SUMIFS(Raw!$H:$H,Raw!$A:$A,$B$4,Raw!$G:$G,Month!CY$5,Raw!$E:$E,Month!$A73))))</f>
        <v>0</v>
      </c>
      <c r="CZ73" s="58">
        <f>IF($B73="","",IF($C73="Region",SUMIFS(Raw!$H:$H,Raw!$A:$A,$B$4,Raw!$G:$G,Month!CZ$5,Raw!#REF!,Month!$A73),IF($C73="Provider",SUMIFS(Raw!$H:$H,Raw!$A:$A,$B$4,Raw!$G:$G,Month!CZ$5,Raw!$C:$C,Month!$A73),SUMIFS(Raw!$H:$H,Raw!$A:$A,$B$4,Raw!$G:$G,Month!CZ$5,Raw!$E:$E,Month!$A73))))</f>
        <v>0</v>
      </c>
      <c r="DA73" s="58">
        <f>IF($B73="","",IF($C73="Region",SUMIFS(Raw!$H:$H,Raw!$A:$A,$B$4,Raw!$G:$G,Month!DA$5,Raw!#REF!,Month!$A73),IF($C73="Provider",SUMIFS(Raw!$H:$H,Raw!$A:$A,$B$4,Raw!$G:$G,Month!DA$5,Raw!$C:$C,Month!$A73),SUMIFS(Raw!$H:$H,Raw!$A:$A,$B$4,Raw!$G:$G,Month!DA$5,Raw!$E:$E,Month!$A73))))</f>
        <v>0</v>
      </c>
      <c r="DB73" s="58">
        <f>IF($B73="","",IF($C73="Region",SUMIFS(Raw!$H:$H,Raw!$A:$A,$B$4,Raw!$G:$G,Month!DB$5,Raw!#REF!,Month!$A73),IF($C73="Provider",SUMIFS(Raw!$H:$H,Raw!$A:$A,$B$4,Raw!$G:$G,Month!DB$5,Raw!$C:$C,Month!$A73),SUMIFS(Raw!$H:$H,Raw!$A:$A,$B$4,Raw!$G:$G,Month!DB$5,Raw!$E:$E,Month!$A73))))</f>
        <v>0</v>
      </c>
      <c r="DC73" s="58">
        <f>IF($B73="","",IF($C73="Region",SUMIFS(Raw!$H:$H,Raw!$A:$A,$B$4,Raw!$G:$G,Month!DC$5,Raw!#REF!,Month!$A73),IF($C73="Provider",SUMIFS(Raw!$H:$H,Raw!$A:$A,$B$4,Raw!$G:$G,Month!DC$5,Raw!$C:$C,Month!$A73),SUMIFS(Raw!$H:$H,Raw!$A:$A,$B$4,Raw!$G:$G,Month!DC$5,Raw!$E:$E,Month!$A73))))</f>
        <v>0</v>
      </c>
      <c r="DD73" s="58">
        <f>IF($B73="","",IF($C73="Region",SUMIFS(Raw!$H:$H,Raw!$A:$A,$B$4,Raw!$G:$G,Month!DD$5,Raw!#REF!,Month!$A73),IF($C73="Provider",SUMIFS(Raw!$H:$H,Raw!$A:$A,$B$4,Raw!$G:$G,Month!DD$5,Raw!$C:$C,Month!$A73),SUMIFS(Raw!$H:$H,Raw!$A:$A,$B$4,Raw!$G:$G,Month!DD$5,Raw!$E:$E,Month!$A73))))</f>
        <v>0</v>
      </c>
      <c r="DE73" s="58">
        <f>IF($B73="","",IF($C73="Region",SUMIFS(Raw!$H:$H,Raw!$A:$A,$B$4,Raw!$G:$G,Month!DE$5,Raw!#REF!,Month!$A73),IF($C73="Provider",SUMIFS(Raw!$H:$H,Raw!$A:$A,$B$4,Raw!$G:$G,Month!DE$5,Raw!$C:$C,Month!$A73),SUMIFS(Raw!$H:$H,Raw!$A:$A,$B$4,Raw!$G:$G,Month!DE$5,Raw!$E:$E,Month!$A73))))</f>
        <v>0</v>
      </c>
      <c r="DF73" s="58">
        <f>IF($B73="","",IF($C73="Region",SUMIFS(Raw!$H:$H,Raw!$A:$A,$B$4,Raw!$G:$G,Month!DF$5,Raw!#REF!,Month!$A73),IF($C73="Provider",SUMIFS(Raw!$H:$H,Raw!$A:$A,$B$4,Raw!$G:$G,Month!DF$5,Raw!$C:$C,Month!$A73),SUMIFS(Raw!$H:$H,Raw!$A:$A,$B$4,Raw!$G:$G,Month!DF$5,Raw!$E:$E,Month!$A73))))</f>
        <v>0</v>
      </c>
      <c r="DG73" s="58">
        <f>IF($B73="","",IF($C73="Region",SUMIFS(Raw!$H:$H,Raw!$A:$A,$B$4,Raw!$G:$G,Month!DG$5,Raw!#REF!,Month!$A73),IF($C73="Provider",SUMIFS(Raw!$H:$H,Raw!$A:$A,$B$4,Raw!$G:$G,Month!DG$5,Raw!$C:$C,Month!$A73),SUMIFS(Raw!$H:$H,Raw!$A:$A,$B$4,Raw!$G:$G,Month!DG$5,Raw!$E:$E,Month!$A73))))</f>
        <v>0</v>
      </c>
      <c r="DH73" s="58">
        <f>IF($B73="","",IF($C73="Region",SUMIFS(Raw!$H:$H,Raw!$A:$A,$B$4,Raw!$G:$G,Month!DH$5,Raw!#REF!,Month!$A73),IF($C73="Provider",SUMIFS(Raw!$H:$H,Raw!$A:$A,$B$4,Raw!$G:$G,Month!DH$5,Raw!$C:$C,Month!$A73),SUMIFS(Raw!$H:$H,Raw!$A:$A,$B$4,Raw!$G:$G,Month!DH$5,Raw!$E:$E,Month!$A73))))</f>
        <v>0</v>
      </c>
      <c r="DI73" s="58">
        <f>IF($B73="","",IF($C73="Region",SUMIFS(Raw!$H:$H,Raw!$A:$A,$B$4,Raw!$G:$G,Month!DI$5,Raw!#REF!,Month!$A73),IF($C73="Provider",SUMIFS(Raw!$H:$H,Raw!$A:$A,$B$4,Raw!$G:$G,Month!DI$5,Raw!$C:$C,Month!$A73),SUMIFS(Raw!$H:$H,Raw!$A:$A,$B$4,Raw!$G:$G,Month!DI$5,Raw!$E:$E,Month!$A73))))</f>
        <v>0</v>
      </c>
      <c r="DJ73" s="58">
        <f>IF($B73="","",IF($C73="Region",SUMIFS(Raw!$H:$H,Raw!$A:$A,$B$4,Raw!$G:$G,Month!DJ$5,Raw!#REF!,Month!$A73),IF($C73="Provider",SUMIFS(Raw!$H:$H,Raw!$A:$A,$B$4,Raw!$G:$G,Month!DJ$5,Raw!$C:$C,Month!$A73),SUMIFS(Raw!$H:$H,Raw!$A:$A,$B$4,Raw!$G:$G,Month!DJ$5,Raw!$E:$E,Month!$A73))))</f>
        <v>0</v>
      </c>
      <c r="DK73" s="58">
        <f>IF($B73="","",IF($C73="Region",SUMIFS(Raw!$H:$H,Raw!$A:$A,$B$4,Raw!$G:$G,Month!DK$5,Raw!#REF!,Month!$A73),IF($C73="Provider",SUMIFS(Raw!$H:$H,Raw!$A:$A,$B$4,Raw!$G:$G,Month!DK$5,Raw!$C:$C,Month!$A73),SUMIFS(Raw!$H:$H,Raw!$A:$A,$B$4,Raw!$G:$G,Month!DK$5,Raw!$E:$E,Month!$A73))))</f>
        <v>0</v>
      </c>
      <c r="DL73" s="58">
        <f>IF($B73="","",IF($C73="Region",SUMIFS(Raw!$H:$H,Raw!$A:$A,$B$4,Raw!$G:$G,Month!DL$5,Raw!#REF!,Month!$A73),IF($C73="Provider",SUMIFS(Raw!$H:$H,Raw!$A:$A,$B$4,Raw!$G:$G,Month!DL$5,Raw!$C:$C,Month!$A73),SUMIFS(Raw!$H:$H,Raw!$A:$A,$B$4,Raw!$G:$G,Month!DL$5,Raw!$E:$E,Month!$A73))))</f>
        <v>0</v>
      </c>
      <c r="DM73" s="58">
        <f>IF($B73="","",IF($C73="Region",SUMIFS(Raw!$H:$H,Raw!$A:$A,$B$4,Raw!$G:$G,Month!DM$5,Raw!#REF!,Month!$A73),IF($C73="Provider",SUMIFS(Raw!$H:$H,Raw!$A:$A,$B$4,Raw!$G:$G,Month!DM$5,Raw!$C:$C,Month!$A73),SUMIFS(Raw!$H:$H,Raw!$A:$A,$B$4,Raw!$G:$G,Month!DM$5,Raw!$E:$E,Month!$A73))))</f>
        <v>0</v>
      </c>
      <c r="DN73" s="58">
        <f>IF($B73="","",IF($C73="Region",SUMIFS(Raw!$H:$H,Raw!$A:$A,$B$4,Raw!$G:$G,Month!DN$5,Raw!#REF!,Month!$A73),IF($C73="Provider",SUMIFS(Raw!$H:$H,Raw!$A:$A,$B$4,Raw!$G:$G,Month!DN$5,Raw!$C:$C,Month!$A73),SUMIFS(Raw!$H:$H,Raw!$A:$A,$B$4,Raw!$G:$G,Month!DN$5,Raw!$E:$E,Month!$A73))))</f>
        <v>0</v>
      </c>
    </row>
    <row r="74" spans="1:118" ht="14.5" x14ac:dyDescent="0.25">
      <c r="A74" s="5" t="str">
        <f>IF(Refs!A68="","",Refs!A68)</f>
        <v>111AH8</v>
      </c>
      <c r="B74" s="23" t="str">
        <f>IF(Refs!B68="","",Refs!B68)</f>
        <v>Somerset (Devon Doctors)</v>
      </c>
      <c r="C74" s="13" t="str">
        <f>IF(Refs!D68="","",Refs!D68)</f>
        <v>Area</v>
      </c>
      <c r="D74" s="58">
        <f>IF($B74="","",IF($C74="Region",SUMIFS(Raw!$H:$H,Raw!$A:$A,$B$4,Raw!$G:$G,Month!D$5,Raw!#REF!,Month!$A74),IF($C74="Provider",SUMIFS(Raw!$H:$H,Raw!$A:$A,$B$4,Raw!$G:$G,Month!D$5,Raw!$C:$C,Month!$A74),SUMIFS(Raw!$H:$H,Raw!$A:$A,$B$4,Raw!$G:$G,Month!D$5,Raw!$E:$E,Month!$A74))))</f>
        <v>22741</v>
      </c>
      <c r="E74" s="58">
        <f>IF($B74="","",IF($C74="Region",SUMIFS(Raw!$H:$H,Raw!$A:$A,$B$4,Raw!$G:$G,Month!E$5,Raw!#REF!,Month!$A74),IF($C74="Provider",SUMIFS(Raw!$H:$H,Raw!$A:$A,$B$4,Raw!$G:$G,Month!E$5,Raw!$C:$C,Month!$A74),SUMIFS(Raw!$H:$H,Raw!$A:$A,$B$4,Raw!$G:$G,Month!E$5,Raw!$E:$E,Month!$A74))))</f>
        <v>18237</v>
      </c>
      <c r="F74" s="58">
        <f>IF($B74="","",IF($C74="Region",SUMIFS(Raw!$H:$H,Raw!$A:$A,$B$4,Raw!$G:$G,Month!F$5,Raw!#REF!,Month!$A74),IF($C74="Provider",SUMIFS(Raw!$H:$H,Raw!$A:$A,$B$4,Raw!$G:$G,Month!F$5,Raw!$C:$C,Month!$A74),SUMIFS(Raw!$H:$H,Raw!$A:$A,$B$4,Raw!$G:$G,Month!F$5,Raw!$E:$E,Month!$A74))))</f>
        <v>18763</v>
      </c>
      <c r="G74" s="58">
        <f>IF($B74="","",IF($C74="Region",SUMIFS(Raw!$H:$H,Raw!$A:$A,$B$4,Raw!$G:$G,Month!G$5,Raw!#REF!,Month!$A74),IF($C74="Provider",SUMIFS(Raw!$H:$H,Raw!$A:$A,$B$4,Raw!$G:$G,Month!G$5,Raw!$C:$C,Month!$A74),SUMIFS(Raw!$H:$H,Raw!$A:$A,$B$4,Raw!$G:$G,Month!G$5,Raw!$E:$E,Month!$A74))))</f>
        <v>177</v>
      </c>
      <c r="H74" s="58">
        <f>IF($B74="","",IF($C74="Region",SUMIFS(Raw!$H:$H,Raw!$A:$A,$B$4,Raw!$G:$G,Month!H$5,Raw!#REF!,Month!$A74),IF($C74="Provider",SUMIFS(Raw!$H:$H,Raw!$A:$A,$B$4,Raw!$G:$G,Month!H$5,Raw!$C:$C,Month!$A74),SUMIFS(Raw!$H:$H,Raw!$A:$A,$B$4,Raw!$G:$G,Month!H$5,Raw!$E:$E,Month!$A74))))</f>
        <v>426</v>
      </c>
      <c r="I74" s="58">
        <f>IF($B74="","",IF($C74="Region",SUMIFS(Raw!$H:$H,Raw!$A:$A,$B$4,Raw!$G:$G,Month!I$5,Raw!#REF!,Month!$A74),IF($C74="Provider",SUMIFS(Raw!$H:$H,Raw!$A:$A,$B$4,Raw!$G:$G,Month!I$5,Raw!$C:$C,Month!$A74),SUMIFS(Raw!$H:$H,Raw!$A:$A,$B$4,Raw!$G:$G,Month!I$5,Raw!$E:$E,Month!$A74))))</f>
        <v>0</v>
      </c>
      <c r="J74" s="58">
        <f>IF($B74="","",IF($C74="Region",SUMIFS(Raw!$H:$H,Raw!$A:$A,$B$4,Raw!$G:$G,Month!J$5,Raw!#REF!,Month!$A74),IF($C74="Provider",SUMIFS(Raw!$H:$H,Raw!$A:$A,$B$4,Raw!$G:$G,Month!J$5,Raw!$C:$C,Month!$A74),SUMIFS(Raw!$H:$H,Raw!$A:$A,$B$4,Raw!$G:$G,Month!J$5,Raw!$E:$E,Month!$A74))))</f>
        <v>13215</v>
      </c>
      <c r="K74" s="58">
        <f>IF($B74="","",IF($C74="Region",SUMIFS(Raw!$H:$H,Raw!$A:$A,$B$4,Raw!$G:$G,Month!K$5,Raw!#REF!,Month!$A74),IF($C74="Provider",SUMIFS(Raw!$H:$H,Raw!$A:$A,$B$4,Raw!$G:$G,Month!K$5,Raw!$C:$C,Month!$A74),SUMIFS(Raw!$H:$H,Raw!$A:$A,$B$4,Raw!$G:$G,Month!K$5,Raw!$E:$E,Month!$A74))))</f>
        <v>3978</v>
      </c>
      <c r="L74" s="58">
        <f>IF($B74="","",IF($C74="Region",SUMIFS(Raw!$H:$H,Raw!$A:$A,$B$4,Raw!$G:$G,Month!L$5,Raw!#REF!,Month!$A74),IF($C74="Provider",SUMIFS(Raw!$H:$H,Raw!$A:$A,$B$4,Raw!$G:$G,Month!L$5,Raw!$C:$C,Month!$A74),SUMIFS(Raw!$H:$H,Raw!$A:$A,$B$4,Raw!$G:$G,Month!L$5,Raw!$E:$E,Month!$A74))))</f>
        <v>2691</v>
      </c>
      <c r="M74" s="58">
        <f>IF($B74="","",IF($C74="Region",SUMIFS(Raw!$H:$H,Raw!$A:$A,$B$4,Raw!$G:$G,Month!M$5,Raw!#REF!,Month!$A74),IF($C74="Provider",SUMIFS(Raw!$H:$H,Raw!$A:$A,$B$4,Raw!$G:$G,Month!M$5,Raw!$C:$C,Month!$A74),SUMIFS(Raw!$H:$H,Raw!$A:$A,$B$4,Raw!$G:$G,Month!M$5,Raw!$E:$E,Month!$A74))))</f>
        <v>254</v>
      </c>
      <c r="N74" s="58">
        <f>IF($B74="","",IF($C74="Region",SUMIFS(Raw!$H:$H,Raw!$A:$A,$B$4,Raw!$G:$G,Month!N$5,Raw!#REF!,Month!$A74),IF($C74="Provider",SUMIFS(Raw!$H:$H,Raw!$A:$A,$B$4,Raw!$G:$G,Month!N$5,Raw!$C:$C,Month!$A74),SUMIFS(Raw!$H:$H,Raw!$A:$A,$B$4,Raw!$G:$G,Month!N$5,Raw!$E:$E,Month!$A74))))</f>
        <v>1033</v>
      </c>
      <c r="O74" s="58">
        <f>IF($B74="","",IF($C74="Region",SUMIFS(Raw!$H:$H,Raw!$A:$A,$B$4,Raw!$G:$G,Month!O$5,Raw!#REF!,Month!$A74),IF($C74="Provider",SUMIFS(Raw!$H:$H,Raw!$A:$A,$B$4,Raw!$G:$G,Month!O$5,Raw!$C:$C,Month!$A74),SUMIFS(Raw!$H:$H,Raw!$A:$A,$B$4,Raw!$G:$G,Month!O$5,Raw!$E:$E,Month!$A74))))</f>
        <v>1615891</v>
      </c>
      <c r="P74" s="58">
        <f>IF($B74="","",IF($C74="Region",SUMIFS(Raw!$H:$H,Raw!$A:$A,$B$4,Raw!$G:$G,Month!P$5,Raw!#REF!,Month!$A74),IF($C74="Provider",SUMIFS(Raw!$H:$H,Raw!$A:$A,$B$4,Raw!$G:$G,Month!P$5,Raw!$C:$C,Month!$A74),SUMIFS(Raw!$H:$H,Raw!$A:$A,$B$4,Raw!$G:$G,Month!P$5,Raw!$E:$E,Month!$A74))))</f>
        <v>645</v>
      </c>
      <c r="Q74" s="58">
        <f>IF($B74="","",IF($C74="Region",SUMIFS(Raw!$H:$H,Raw!$A:$A,$B$4,Raw!$G:$G,Month!Q$5,Raw!#REF!,Month!$A74),IF($C74="Provider",SUMIFS(Raw!$H:$H,Raw!$A:$A,$B$4,Raw!$G:$G,Month!Q$5,Raw!$C:$C,Month!$A74),SUMIFS(Raw!$H:$H,Raw!$A:$A,$B$4,Raw!$G:$G,Month!Q$5,Raw!$E:$E,Month!$A74))))</f>
        <v>796</v>
      </c>
      <c r="R74" s="58">
        <f>IF($B74="","",IF($C74="Region",SUMIFS(Raw!$H:$H,Raw!$A:$A,$B$4,Raw!$G:$G,Month!R$5,Raw!#REF!,Month!$A74),IF($C74="Provider",SUMIFS(Raw!$H:$H,Raw!$A:$A,$B$4,Raw!$G:$G,Month!R$5,Raw!$C:$C,Month!$A74),SUMIFS(Raw!$H:$H,Raw!$A:$A,$B$4,Raw!$G:$G,Month!R$5,Raw!$E:$E,Month!$A74))))</f>
        <v>846180</v>
      </c>
      <c r="S74" s="58">
        <f>IF($B74="","",IF($C74="Region",SUMIFS(Raw!$H:$H,Raw!$A:$A,$B$4,Raw!$G:$G,Month!S$5,Raw!#REF!,Month!$A74),IF($C74="Provider",SUMIFS(Raw!$H:$H,Raw!$A:$A,$B$4,Raw!$G:$G,Month!S$5,Raw!$C:$C,Month!$A74),SUMIFS(Raw!$H:$H,Raw!$A:$A,$B$4,Raw!$G:$G,Month!S$5,Raw!$E:$E,Month!$A74))))</f>
        <v>4005</v>
      </c>
      <c r="T74" s="58">
        <f>IF($B74="","",IF($C74="Region",SUMIFS(Raw!$H:$H,Raw!$A:$A,$B$4,Raw!$G:$G,Month!T$5,Raw!#REF!,Month!$A74),IF($C74="Provider",SUMIFS(Raw!$H:$H,Raw!$A:$A,$B$4,Raw!$G:$G,Month!T$5,Raw!$C:$C,Month!$A74),SUMIFS(Raw!$H:$H,Raw!$A:$A,$B$4,Raw!$G:$G,Month!T$5,Raw!$E:$E,Month!$A74))))</f>
        <v>24070026</v>
      </c>
      <c r="U74" s="58">
        <f>IF($B74="","",IF($C74="Region",SUMIFS(Raw!$H:$H,Raw!$A:$A,$B$4,Raw!$G:$G,Month!U$5,Raw!#REF!,Month!$A74),IF($C74="Provider",SUMIFS(Raw!$H:$H,Raw!$A:$A,$B$4,Raw!$G:$G,Month!U$5,Raw!$C:$C,Month!$A74),SUMIFS(Raw!$H:$H,Raw!$A:$A,$B$4,Raw!$G:$G,Month!U$5,Raw!$E:$E,Month!$A74))))</f>
        <v>15293</v>
      </c>
      <c r="V74" s="58">
        <f>IF($B74="","",IF($C74="Region",SUMIFS(Raw!$H:$H,Raw!$A:$A,$B$4,Raw!$G:$G,Month!V$5,Raw!#REF!,Month!$A74),IF($C74="Provider",SUMIFS(Raw!$H:$H,Raw!$A:$A,$B$4,Raw!$G:$G,Month!V$5,Raw!$C:$C,Month!$A74),SUMIFS(Raw!$H:$H,Raw!$A:$A,$B$4,Raw!$G:$G,Month!V$5,Raw!$E:$E,Month!$A74))))</f>
        <v>31</v>
      </c>
      <c r="W74" s="58">
        <f>IF($B74="","",IF($C74="Region",SUMIFS(Raw!$H:$H,Raw!$A:$A,$B$4,Raw!$G:$G,Month!W$5,Raw!#REF!,Month!$A74),IF($C74="Provider",SUMIFS(Raw!$H:$H,Raw!$A:$A,$B$4,Raw!$G:$G,Month!W$5,Raw!$C:$C,Month!$A74),SUMIFS(Raw!$H:$H,Raw!$A:$A,$B$4,Raw!$G:$G,Month!W$5,Raw!$E:$E,Month!$A74))))</f>
        <v>10353</v>
      </c>
      <c r="X74" s="58">
        <f>IF($B74="","",IF($C74="Region",SUMIFS(Raw!$H:$H,Raw!$A:$A,$B$4,Raw!$G:$G,Month!X$5,Raw!#REF!,Month!$A74),IF($C74="Provider",SUMIFS(Raw!$H:$H,Raw!$A:$A,$B$4,Raw!$G:$G,Month!X$5,Raw!$C:$C,Month!$A74),SUMIFS(Raw!$H:$H,Raw!$A:$A,$B$4,Raw!$G:$G,Month!X$5,Raw!$E:$E,Month!$A74))))</f>
        <v>2863</v>
      </c>
      <c r="Y74" s="58">
        <f>IF($B74="","",IF($C74="Region",SUMIFS(Raw!$H:$H,Raw!$A:$A,$B$4,Raw!$G:$G,Month!Y$5,Raw!#REF!,Month!$A74),IF($C74="Provider",SUMIFS(Raw!$H:$H,Raw!$A:$A,$B$4,Raw!$G:$G,Month!Y$5,Raw!$C:$C,Month!$A74),SUMIFS(Raw!$H:$H,Raw!$A:$A,$B$4,Raw!$G:$G,Month!Y$5,Raw!$E:$E,Month!$A74))))</f>
        <v>1856</v>
      </c>
      <c r="Z74" s="58">
        <f>IF($B74="","",IF($C74="Region",SUMIFS(Raw!$H:$H,Raw!$A:$A,$B$4,Raw!$G:$G,Month!Z$5,Raw!#REF!,Month!$A74),IF($C74="Provider",SUMIFS(Raw!$H:$H,Raw!$A:$A,$B$4,Raw!$G:$G,Month!Z$5,Raw!$C:$C,Month!$A74),SUMIFS(Raw!$H:$H,Raw!$A:$A,$B$4,Raw!$G:$G,Month!Z$5,Raw!$E:$E,Month!$A74))))</f>
        <v>190</v>
      </c>
      <c r="AA74" s="58">
        <f>IF($B74="","",IF($C74="Region",SUMIFS(Raw!$H:$H,Raw!$A:$A,$B$4,Raw!$G:$G,Month!AA$5,Raw!#REF!,Month!$A74),IF($C74="Provider",SUMIFS(Raw!$H:$H,Raw!$A:$A,$B$4,Raw!$G:$G,Month!AA$5,Raw!$C:$C,Month!$A74),SUMIFS(Raw!$H:$H,Raw!$A:$A,$B$4,Raw!$G:$G,Month!AA$5,Raw!$E:$E,Month!$A74))))</f>
        <v>4971</v>
      </c>
      <c r="AB74" s="58">
        <f>IF($B74="","",IF($C74="Region",SUMIFS(Raw!$H:$H,Raw!$A:$A,$B$4,Raw!$G:$G,Month!AB$5,Raw!#REF!,Month!$A74),IF($C74="Provider",SUMIFS(Raw!$H:$H,Raw!$A:$A,$B$4,Raw!$G:$G,Month!AB$5,Raw!$C:$C,Month!$A74),SUMIFS(Raw!$H:$H,Raw!$A:$A,$B$4,Raw!$G:$G,Month!AB$5,Raw!$E:$E,Month!$A74))))</f>
        <v>1569</v>
      </c>
      <c r="AC74" s="58">
        <f>IF($B74="","",IF($C74="Region",SUMIFS(Raw!$H:$H,Raw!$A:$A,$B$4,Raw!$G:$G,Month!AC$5,Raw!#REF!,Month!$A74),IF($C74="Provider",SUMIFS(Raw!$H:$H,Raw!$A:$A,$B$4,Raw!$G:$G,Month!AC$5,Raw!$C:$C,Month!$A74),SUMIFS(Raw!$H:$H,Raw!$A:$A,$B$4,Raw!$G:$G,Month!AC$5,Raw!$E:$E,Month!$A74))))</f>
        <v>0</v>
      </c>
      <c r="AD74" s="58">
        <f>IF($B74="","",IF($C74="Region",SUMIFS(Raw!$H:$H,Raw!$A:$A,$B$4,Raw!$G:$G,Month!AD$5,Raw!#REF!,Month!$A74),IF($C74="Provider",SUMIFS(Raw!$H:$H,Raw!$A:$A,$B$4,Raw!$G:$G,Month!AD$5,Raw!$C:$C,Month!$A74),SUMIFS(Raw!$H:$H,Raw!$A:$A,$B$4,Raw!$G:$G,Month!AD$5,Raw!$E:$E,Month!$A74))))</f>
        <v>0</v>
      </c>
      <c r="AE74" s="58">
        <f>IF($B74="","",IF($C74="Region",SUMIFS(Raw!$H:$H,Raw!$A:$A,$B$4,Raw!$G:$G,Month!AE$5,Raw!#REF!,Month!$A74),IF($C74="Provider",SUMIFS(Raw!$H:$H,Raw!$A:$A,$B$4,Raw!$G:$G,Month!AE$5,Raw!$C:$C,Month!$A74),SUMIFS(Raw!$H:$H,Raw!$A:$A,$B$4,Raw!$G:$G,Month!AE$5,Raw!$E:$E,Month!$A74))))</f>
        <v>251</v>
      </c>
      <c r="AF74" s="58">
        <f>IF($B74="","",IF($C74="Region",SUMIFS(Raw!$H:$H,Raw!$A:$A,$B$4,Raw!$G:$G,Month!AF$5,Raw!#REF!,Month!$A74),IF($C74="Provider",SUMIFS(Raw!$H:$H,Raw!$A:$A,$B$4,Raw!$G:$G,Month!AF$5,Raw!$C:$C,Month!$A74),SUMIFS(Raw!$H:$H,Raw!$A:$A,$B$4,Raw!$G:$G,Month!AF$5,Raw!$E:$E,Month!$A74))))</f>
        <v>0</v>
      </c>
      <c r="AG74" s="58">
        <f>IF($B74="","",IF($C74="Region",SUMIFS(Raw!$H:$H,Raw!$A:$A,$B$4,Raw!$G:$G,Month!AG$5,Raw!#REF!,Month!$A74),IF($C74="Provider",SUMIFS(Raw!$H:$H,Raw!$A:$A,$B$4,Raw!$G:$G,Month!AG$5,Raw!$C:$C,Month!$A74),SUMIFS(Raw!$H:$H,Raw!$A:$A,$B$4,Raw!$G:$G,Month!AG$5,Raw!$E:$E,Month!$A74))))</f>
        <v>0</v>
      </c>
      <c r="AH74" s="58">
        <f>IF($B74="","",IF($C74="Region",SUMIFS(Raw!$H:$H,Raw!$A:$A,$B$4,Raw!$G:$G,Month!AH$5,Raw!#REF!,Month!$A74),IF($C74="Provider",SUMIFS(Raw!$H:$H,Raw!$A:$A,$B$4,Raw!$G:$G,Month!AH$5,Raw!$C:$C,Month!$A74),SUMIFS(Raw!$H:$H,Raw!$A:$A,$B$4,Raw!$G:$G,Month!AH$5,Raw!$E:$E,Month!$A74))))</f>
        <v>46</v>
      </c>
      <c r="AI74" s="58">
        <f>IF($B74="","",IF($C74="Region",SUMIFS(Raw!$H:$H,Raw!$A:$A,$B$4,Raw!$G:$G,Month!AI$5,Raw!#REF!,Month!$A74),IF($C74="Provider",SUMIFS(Raw!$H:$H,Raw!$A:$A,$B$4,Raw!$G:$G,Month!AI$5,Raw!$C:$C,Month!$A74),SUMIFS(Raw!$H:$H,Raw!$A:$A,$B$4,Raw!$G:$G,Month!AI$5,Raw!$E:$E,Month!$A74))))</f>
        <v>3105</v>
      </c>
      <c r="AJ74" s="58">
        <f>IF($B74="","",IF($C74="Region",SUMIFS(Raw!$H:$H,Raw!$A:$A,$B$4,Raw!$G:$G,Month!AJ$5,Raw!#REF!,Month!$A74),IF($C74="Provider",SUMIFS(Raw!$H:$H,Raw!$A:$A,$B$4,Raw!$G:$G,Month!AJ$5,Raw!$C:$C,Month!$A74),SUMIFS(Raw!$H:$H,Raw!$A:$A,$B$4,Raw!$G:$G,Month!AJ$5,Raw!$E:$E,Month!$A74))))</f>
        <v>96</v>
      </c>
      <c r="AK74" s="58">
        <f>IF($B74="","",IF($C74="Region",SUMIFS(Raw!$H:$H,Raw!$A:$A,$B$4,Raw!$G:$G,Month!AK$5,Raw!#REF!,Month!$A74),IF($C74="Provider",SUMIFS(Raw!$H:$H,Raw!$A:$A,$B$4,Raw!$G:$G,Month!AK$5,Raw!$C:$C,Month!$A74),SUMIFS(Raw!$H:$H,Raw!$A:$A,$B$4,Raw!$G:$G,Month!AK$5,Raw!$E:$E,Month!$A74))))</f>
        <v>3</v>
      </c>
      <c r="AL74" s="58">
        <f>IF($B74="","",IF($C74="Region",SUMIFS(Raw!$H:$H,Raw!$A:$A,$B$4,Raw!$G:$G,Month!AL$5,Raw!#REF!,Month!$A74),IF($C74="Provider",SUMIFS(Raw!$H:$H,Raw!$A:$A,$B$4,Raw!$G:$G,Month!AL$5,Raw!$C:$C,Month!$A74),SUMIFS(Raw!$H:$H,Raw!$A:$A,$B$4,Raw!$G:$G,Month!AL$5,Raw!$E:$E,Month!$A74))))</f>
        <v>0</v>
      </c>
      <c r="AM74" s="58">
        <f>IF($B74="","",IF($C74="Region",SUMIFS(Raw!$H:$H,Raw!$A:$A,$B$4,Raw!$G:$G,Month!AM$5,Raw!#REF!,Month!$A74),IF($C74="Provider",SUMIFS(Raw!$H:$H,Raw!$A:$A,$B$4,Raw!$G:$G,Month!AM$5,Raw!$C:$C,Month!$A74),SUMIFS(Raw!$H:$H,Raw!$A:$A,$B$4,Raw!$G:$G,Month!AM$5,Raw!$E:$E,Month!$A74))))</f>
        <v>6828</v>
      </c>
      <c r="AN74" s="58">
        <f>IF($B74="","",IF($C74="Region",SUMIFS(Raw!$H:$H,Raw!$A:$A,$B$4,Raw!$G:$G,Month!AN$5,Raw!#REF!,Month!$A74),IF($C74="Provider",SUMIFS(Raw!$H:$H,Raw!$A:$A,$B$4,Raw!$G:$G,Month!AN$5,Raw!$C:$C,Month!$A74),SUMIFS(Raw!$H:$H,Raw!$A:$A,$B$4,Raw!$G:$G,Month!AN$5,Raw!$E:$E,Month!$A74))))</f>
        <v>1976</v>
      </c>
      <c r="AO74" s="58">
        <f>IF($B74="","",IF($C74="Region",SUMIFS(Raw!$H:$H,Raw!$A:$A,$B$4,Raw!$G:$G,Month!AO$5,Raw!#REF!,Month!$A74),IF($C74="Provider",SUMIFS(Raw!$H:$H,Raw!$A:$A,$B$4,Raw!$G:$G,Month!AO$5,Raw!$C:$C,Month!$A74),SUMIFS(Raw!$H:$H,Raw!$A:$A,$B$4,Raw!$G:$G,Month!AO$5,Raw!$E:$E,Month!$A74))))</f>
        <v>3115</v>
      </c>
      <c r="AP74" s="58">
        <f>IF($B74="","",IF($C74="Region",SUMIFS(Raw!$H:$H,Raw!$A:$A,$B$4,Raw!$G:$G,Month!AP$5,Raw!#REF!,Month!$A74),IF($C74="Provider",SUMIFS(Raw!$H:$H,Raw!$A:$A,$B$4,Raw!$G:$G,Month!AP$5,Raw!$C:$C,Month!$A74),SUMIFS(Raw!$H:$H,Raw!$A:$A,$B$4,Raw!$G:$G,Month!AP$5,Raw!$E:$E,Month!$A74))))</f>
        <v>2330</v>
      </c>
      <c r="AQ74" s="58">
        <f>IF($B74="","",IF($C74="Region",SUMIFS(Raw!$H:$H,Raw!$A:$A,$B$4,Raw!$G:$G,Month!AQ$5,Raw!#REF!,Month!$A74),IF($C74="Provider",SUMIFS(Raw!$H:$H,Raw!$A:$A,$B$4,Raw!$G:$G,Month!AQ$5,Raw!$C:$C,Month!$A74),SUMIFS(Raw!$H:$H,Raw!$A:$A,$B$4,Raw!$G:$G,Month!AQ$5,Raw!$E:$E,Month!$A74))))</f>
        <v>3396</v>
      </c>
      <c r="AR74" s="58">
        <f>IF($B74="","",IF($C74="Region",SUMIFS(Raw!$H:$H,Raw!$A:$A,$B$4,Raw!$G:$G,Month!AR$5,Raw!#REF!,Month!$A74),IF($C74="Provider",SUMIFS(Raw!$H:$H,Raw!$A:$A,$B$4,Raw!$G:$G,Month!AR$5,Raw!$C:$C,Month!$A74),SUMIFS(Raw!$H:$H,Raw!$A:$A,$B$4,Raw!$G:$G,Month!AR$5,Raw!$E:$E,Month!$A74))))</f>
        <v>2960</v>
      </c>
      <c r="AS74" s="58">
        <f>IF($B74="","",IF($C74="Region",SUMIFS(Raw!$H:$H,Raw!$A:$A,$B$4,Raw!$G:$G,Month!AS$5,Raw!#REF!,Month!$A74),IF($C74="Provider",SUMIFS(Raw!$H:$H,Raw!$A:$A,$B$4,Raw!$G:$G,Month!AS$5,Raw!$C:$C,Month!$A74),SUMIFS(Raw!$H:$H,Raw!$A:$A,$B$4,Raw!$G:$G,Month!AS$5,Raw!$E:$E,Month!$A74))))</f>
        <v>5783</v>
      </c>
      <c r="AT74" s="58">
        <f>IF($B74="","",IF($C74="Region",SUMIFS(Raw!$H:$H,Raw!$A:$A,$B$4,Raw!$G:$G,Month!AT$5,Raw!#REF!,Month!$A74),IF($C74="Provider",SUMIFS(Raw!$H:$H,Raw!$A:$A,$B$4,Raw!$G:$G,Month!AT$5,Raw!$C:$C,Month!$A74),SUMIFS(Raw!$H:$H,Raw!$A:$A,$B$4,Raw!$G:$G,Month!AT$5,Raw!$E:$E,Month!$A74))))</f>
        <v>15131</v>
      </c>
      <c r="AU74" s="58">
        <f>IF($B74="","",IF($C74="Region",SUMIFS(Raw!$H:$H,Raw!$A:$A,$B$4,Raw!$G:$G,Month!AU$5,Raw!#REF!,Month!$A74),IF($C74="Provider",SUMIFS(Raw!$H:$H,Raw!$A:$A,$B$4,Raw!$G:$G,Month!AU$5,Raw!$C:$C,Month!$A74),SUMIFS(Raw!$H:$H,Raw!$A:$A,$B$4,Raw!$G:$G,Month!AU$5,Raw!$E:$E,Month!$A74))))</f>
        <v>1777</v>
      </c>
      <c r="AV74" s="58">
        <f>IF($B74="","",IF($C74="Region",SUMIFS(Raw!$H:$H,Raw!$A:$A,$B$4,Raw!$G:$G,Month!AV$5,Raw!#REF!,Month!$A74),IF($C74="Provider",SUMIFS(Raw!$H:$H,Raw!$A:$A,$B$4,Raw!$G:$G,Month!AV$5,Raw!$C:$C,Month!$A74),SUMIFS(Raw!$H:$H,Raw!$A:$A,$B$4,Raw!$G:$G,Month!AV$5,Raw!$E:$E,Month!$A74))))</f>
        <v>1092</v>
      </c>
      <c r="AW74" s="58">
        <f>IF($B74="","",IF($C74="Region",SUMIFS(Raw!$H:$H,Raw!$A:$A,$B$4,Raw!$G:$G,Month!AW$5,Raw!#REF!,Month!$A74),IF($C74="Provider",SUMIFS(Raw!$H:$H,Raw!$A:$A,$B$4,Raw!$G:$G,Month!AW$5,Raw!$C:$C,Month!$A74),SUMIFS(Raw!$H:$H,Raw!$A:$A,$B$4,Raw!$G:$G,Month!AW$5,Raw!$E:$E,Month!$A74))))</f>
        <v>930</v>
      </c>
      <c r="AX74" s="58">
        <f>IF($B74="","",IF($C74="Region",SUMIFS(Raw!$H:$H,Raw!$A:$A,$B$4,Raw!$G:$G,Month!AX$5,Raw!#REF!,Month!$A74),IF($C74="Provider",SUMIFS(Raw!$H:$H,Raw!$A:$A,$B$4,Raw!$G:$G,Month!AX$5,Raw!$C:$C,Month!$A74),SUMIFS(Raw!$H:$H,Raw!$A:$A,$B$4,Raw!$G:$G,Month!AX$5,Raw!$E:$E,Month!$A74))))</f>
        <v>0</v>
      </c>
      <c r="AY74" s="58">
        <f>IF($B74="","",IF($C74="Region",SUMIFS(Raw!$H:$H,Raw!$A:$A,$B$4,Raw!$G:$G,Month!AY$5,Raw!#REF!,Month!$A74),IF($C74="Provider",SUMIFS(Raw!$H:$H,Raw!$A:$A,$B$4,Raw!$G:$G,Month!AY$5,Raw!$C:$C,Month!$A74),SUMIFS(Raw!$H:$H,Raw!$A:$A,$B$4,Raw!$G:$G,Month!AY$5,Raw!$E:$E,Month!$A74))))</f>
        <v>3997</v>
      </c>
      <c r="AZ74" s="58">
        <f>IF($B74="","",IF($C74="Region",SUMIFS(Raw!$H:$H,Raw!$A:$A,$B$4,Raw!$G:$G,Month!AZ$5,Raw!#REF!,Month!$A74),IF($C74="Provider",SUMIFS(Raw!$H:$H,Raw!$A:$A,$B$4,Raw!$G:$G,Month!AZ$5,Raw!$C:$C,Month!$A74),SUMIFS(Raw!$H:$H,Raw!$A:$A,$B$4,Raw!$G:$G,Month!AZ$5,Raw!$E:$E,Month!$A74))))</f>
        <v>464</v>
      </c>
      <c r="BA74" s="58">
        <f>IF($B74="","",IF($C74="Region",SUMIFS(Raw!$H:$H,Raw!$A:$A,$B$4,Raw!$G:$G,Month!BA$5,Raw!#REF!,Month!$A74),IF($C74="Provider",SUMIFS(Raw!$H:$H,Raw!$A:$A,$B$4,Raw!$G:$G,Month!BA$5,Raw!$C:$C,Month!$A74),SUMIFS(Raw!$H:$H,Raw!$A:$A,$B$4,Raw!$G:$G,Month!BA$5,Raw!$E:$E,Month!$A74))))</f>
        <v>1400</v>
      </c>
      <c r="BB74" s="58">
        <f>IF($B74="","",IF($C74="Region",SUMIFS(Raw!$H:$H,Raw!$A:$A,$B$4,Raw!$G:$G,Month!BB$5,Raw!#REF!,Month!$A74),IF($C74="Provider",SUMIFS(Raw!$H:$H,Raw!$A:$A,$B$4,Raw!$G:$G,Month!BB$5,Raw!$C:$C,Month!$A74),SUMIFS(Raw!$H:$H,Raw!$A:$A,$B$4,Raw!$G:$G,Month!BB$5,Raw!$E:$E,Month!$A74))))</f>
        <v>182</v>
      </c>
      <c r="BC74" s="58">
        <f>IF($B74="","",IF($C74="Region",SUMIFS(Raw!$H:$H,Raw!$A:$A,$B$4,Raw!$G:$G,Month!BC$5,Raw!#REF!,Month!$A74),IF($C74="Provider",SUMIFS(Raw!$H:$H,Raw!$A:$A,$B$4,Raw!$G:$G,Month!BC$5,Raw!$C:$C,Month!$A74),SUMIFS(Raw!$H:$H,Raw!$A:$A,$B$4,Raw!$G:$G,Month!BC$5,Raw!$E:$E,Month!$A74))))</f>
        <v>117</v>
      </c>
      <c r="BD74" s="58">
        <f>IF($B74="","",IF($C74="Region",SUMIFS(Raw!$H:$H,Raw!$A:$A,$B$4,Raw!$G:$G,Month!BD$5,Raw!#REF!,Month!$A74),IF($C74="Provider",SUMIFS(Raw!$H:$H,Raw!$A:$A,$B$4,Raw!$G:$G,Month!BD$5,Raw!$C:$C,Month!$A74),SUMIFS(Raw!$H:$H,Raw!$A:$A,$B$4,Raw!$G:$G,Month!BD$5,Raw!$E:$E,Month!$A74))))</f>
        <v>42</v>
      </c>
      <c r="BE74" s="58">
        <f>IF($B74="","",IF($C74="Region",SUMIFS(Raw!$H:$H,Raw!$A:$A,$B$4,Raw!$G:$G,Month!BE$5,Raw!#REF!,Month!$A74),IF($C74="Provider",SUMIFS(Raw!$H:$H,Raw!$A:$A,$B$4,Raw!$G:$G,Month!BE$5,Raw!$C:$C,Month!$A74),SUMIFS(Raw!$H:$H,Raw!$A:$A,$B$4,Raw!$G:$G,Month!BE$5,Raw!$E:$E,Month!$A74))))</f>
        <v>278</v>
      </c>
      <c r="BF74" s="58">
        <f>IF($B74="","",IF($C74="Region",SUMIFS(Raw!$H:$H,Raw!$A:$A,$B$4,Raw!$G:$G,Month!BF$5,Raw!#REF!,Month!$A74),IF($C74="Provider",SUMIFS(Raw!$H:$H,Raw!$A:$A,$B$4,Raw!$G:$G,Month!BF$5,Raw!$C:$C,Month!$A74),SUMIFS(Raw!$H:$H,Raw!$A:$A,$B$4,Raw!$G:$G,Month!BF$5,Raw!$E:$E,Month!$A74))))</f>
        <v>304</v>
      </c>
      <c r="BG74" s="58">
        <f>IF($B74="","",IF($C74="Region",SUMIFS(Raw!$H:$H,Raw!$A:$A,$B$4,Raw!$G:$G,Month!BG$5,Raw!#REF!,Month!$A74),IF($C74="Provider",SUMIFS(Raw!$H:$H,Raw!$A:$A,$B$4,Raw!$G:$G,Month!BG$5,Raw!$C:$C,Month!$A74),SUMIFS(Raw!$H:$H,Raw!$A:$A,$B$4,Raw!$G:$G,Month!BG$5,Raw!$E:$E,Month!$A74))))</f>
        <v>1546</v>
      </c>
      <c r="BH74" s="58">
        <f>IF($B74="","",IF($C74="Region",SUMIFS(Raw!$H:$H,Raw!$A:$A,$B$4,Raw!$G:$G,Month!BH$5,Raw!#REF!,Month!$A74),IF($C74="Provider",SUMIFS(Raw!$H:$H,Raw!$A:$A,$B$4,Raw!$G:$G,Month!BH$5,Raw!$C:$C,Month!$A74),SUMIFS(Raw!$H:$H,Raw!$A:$A,$B$4,Raw!$G:$G,Month!BH$5,Raw!$E:$E,Month!$A74))))</f>
        <v>1312</v>
      </c>
      <c r="BI74" s="58">
        <f>IF($B74="","",IF($C74="Region",SUMIFS(Raw!$H:$H,Raw!$A:$A,$B$4,Raw!$G:$G,Month!BI$5,Raw!#REF!,Month!$A74),IF($C74="Provider",SUMIFS(Raw!$H:$H,Raw!$A:$A,$B$4,Raw!$G:$G,Month!BI$5,Raw!$C:$C,Month!$A74),SUMIFS(Raw!$H:$H,Raw!$A:$A,$B$4,Raw!$G:$G,Month!BI$5,Raw!$E:$E,Month!$A74))))</f>
        <v>3932</v>
      </c>
      <c r="BJ74" s="58">
        <f>IF($B74="","",IF($C74="Region",SUMIFS(Raw!$H:$H,Raw!$A:$A,$B$4,Raw!$G:$G,Month!BJ$5,Raw!#REF!,Month!$A74),IF($C74="Provider",SUMIFS(Raw!$H:$H,Raw!$A:$A,$B$4,Raw!$G:$G,Month!BJ$5,Raw!$C:$C,Month!$A74),SUMIFS(Raw!$H:$H,Raw!$A:$A,$B$4,Raw!$G:$G,Month!BJ$5,Raw!$E:$E,Month!$A74))))</f>
        <v>1243</v>
      </c>
      <c r="BK74" s="58">
        <f>IF($B74="","",IF($C74="Region",SUMIFS(Raw!$H:$H,Raw!$A:$A,$B$4,Raw!$G:$G,Month!BK$5,Raw!#REF!,Month!$A74),IF($C74="Provider",SUMIFS(Raw!$H:$H,Raw!$A:$A,$B$4,Raw!$G:$G,Month!BK$5,Raw!$C:$C,Month!$A74),SUMIFS(Raw!$H:$H,Raw!$A:$A,$B$4,Raw!$G:$G,Month!BK$5,Raw!$E:$E,Month!$A74))))</f>
        <v>854</v>
      </c>
      <c r="BL74" s="58">
        <f>IF($B74="","",IF($C74="Region",SUMIFS(Raw!$H:$H,Raw!$A:$A,$B$4,Raw!$G:$G,Month!BL$5,Raw!#REF!,Month!$A74),IF($C74="Provider",SUMIFS(Raw!$H:$H,Raw!$A:$A,$B$4,Raw!$G:$G,Month!BL$5,Raw!$C:$C,Month!$A74),SUMIFS(Raw!$H:$H,Raw!$A:$A,$B$4,Raw!$G:$G,Month!BL$5,Raw!$E:$E,Month!$A74))))</f>
        <v>832</v>
      </c>
      <c r="BM74" s="58">
        <f>IF($B74="","",IF($C74="Region",SUMIFS(Raw!$H:$H,Raw!$A:$A,$B$4,Raw!$G:$G,Month!BM$5,Raw!#REF!,Month!$A74),IF($C74="Provider",SUMIFS(Raw!$H:$H,Raw!$A:$A,$B$4,Raw!$G:$G,Month!BM$5,Raw!$C:$C,Month!$A74),SUMIFS(Raw!$H:$H,Raw!$A:$A,$B$4,Raw!$G:$G,Month!BM$5,Raw!$E:$E,Month!$A74))))</f>
        <v>15</v>
      </c>
      <c r="BN74" s="58">
        <f>IF($B74="","",IF($C74="Region",SUMIFS(Raw!$H:$H,Raw!$A:$A,$B$4,Raw!$G:$G,Month!BN$5,Raw!#REF!,Month!$A74),IF($C74="Provider",SUMIFS(Raw!$H:$H,Raw!$A:$A,$B$4,Raw!$G:$G,Month!BN$5,Raw!$C:$C,Month!$A74),SUMIFS(Raw!$H:$H,Raw!$A:$A,$B$4,Raw!$G:$G,Month!BN$5,Raw!$E:$E,Month!$A74))))</f>
        <v>18</v>
      </c>
      <c r="BO74" s="58">
        <f>IF($B74="","",IF($C74="Region",SUMIFS(Raw!$H:$H,Raw!$A:$A,$B$4,Raw!$G:$G,Month!BO$5,Raw!#REF!,Month!$A74),IF($C74="Provider",SUMIFS(Raw!$H:$H,Raw!$A:$A,$B$4,Raw!$G:$G,Month!BO$5,Raw!$C:$C,Month!$A74),SUMIFS(Raw!$H:$H,Raw!$A:$A,$B$4,Raw!$G:$G,Month!BO$5,Raw!$E:$E,Month!$A74))))</f>
        <v>769</v>
      </c>
      <c r="BP74" s="58">
        <f>IF($B74="","",IF($C74="Region",SUMIFS(Raw!$H:$H,Raw!$A:$A,$B$4,Raw!$G:$G,Month!BP$5,Raw!#REF!,Month!$A74),IF($C74="Provider",SUMIFS(Raw!$H:$H,Raw!$A:$A,$B$4,Raw!$G:$G,Month!BP$5,Raw!$C:$C,Month!$A74),SUMIFS(Raw!$H:$H,Raw!$A:$A,$B$4,Raw!$G:$G,Month!BP$5,Raw!$E:$E,Month!$A74))))</f>
        <v>583920</v>
      </c>
      <c r="BQ74" s="58">
        <f>IF($B74="","",IF($C74="Region",SUMIFS(Raw!$H:$H,Raw!$A:$A,$B$4,Raw!$G:$G,Month!BQ$5,Raw!#REF!,Month!$A74),IF($C74="Provider",SUMIFS(Raw!$H:$H,Raw!$A:$A,$B$4,Raw!$G:$G,Month!BQ$5,Raw!$C:$C,Month!$A74),SUMIFS(Raw!$H:$H,Raw!$A:$A,$B$4,Raw!$G:$G,Month!BQ$5,Raw!$E:$E,Month!$A74))))</f>
        <v>1494</v>
      </c>
      <c r="BR74" s="58">
        <f>IF($B74="","",IF($C74="Region",SUMIFS(Raw!$H:$H,Raw!$A:$A,$B$4,Raw!$G:$G,Month!BR$5,Raw!#REF!,Month!$A74),IF($C74="Provider",SUMIFS(Raw!$H:$H,Raw!$A:$A,$B$4,Raw!$G:$G,Month!BR$5,Raw!$C:$C,Month!$A74),SUMIFS(Raw!$H:$H,Raw!$A:$A,$B$4,Raw!$G:$G,Month!BR$5,Raw!$E:$E,Month!$A74))))</f>
        <v>930</v>
      </c>
      <c r="BS74" s="58">
        <f>IF($B74="","",IF($C74="Region",SUMIFS(Raw!$H:$H,Raw!$A:$A,$B$4,Raw!$G:$G,Month!BS$5,Raw!#REF!,Month!$A74),IF($C74="Provider",SUMIFS(Raw!$H:$H,Raw!$A:$A,$B$4,Raw!$G:$G,Month!BS$5,Raw!$C:$C,Month!$A74),SUMIFS(Raw!$H:$H,Raw!$A:$A,$B$4,Raw!$G:$G,Month!BS$5,Raw!$E:$E,Month!$A74))))</f>
        <v>20</v>
      </c>
      <c r="BT74" s="58">
        <f>IF($B74="","",IF($C74="Region",SUMIFS(Raw!$H:$H,Raw!$A:$A,$B$4,Raw!$G:$G,Month!BT$5,Raw!#REF!,Month!$A74),IF($C74="Provider",SUMIFS(Raw!$H:$H,Raw!$A:$A,$B$4,Raw!$G:$G,Month!BT$5,Raw!$C:$C,Month!$A74),SUMIFS(Raw!$H:$H,Raw!$A:$A,$B$4,Raw!$G:$G,Month!BT$5,Raw!$E:$E,Month!$A74))))</f>
        <v>425</v>
      </c>
      <c r="BU74" s="58">
        <f>IF($B74="","",IF($C74="Region",SUMIFS(Raw!$H:$H,Raw!$A:$A,$B$4,Raw!$G:$G,Month!BU$5,Raw!#REF!,Month!$A74),IF($C74="Provider",SUMIFS(Raw!$H:$H,Raw!$A:$A,$B$4,Raw!$G:$G,Month!BU$5,Raw!$C:$C,Month!$A74),SUMIFS(Raw!$H:$H,Raw!$A:$A,$B$4,Raw!$G:$G,Month!BU$5,Raw!$E:$E,Month!$A74))))</f>
        <v>357648</v>
      </c>
      <c r="BV74" s="58">
        <f>IF($B74="","",IF($C74="Region",SUMIFS(Raw!$H:$H,Raw!$A:$A,$B$4,Raw!$G:$G,Month!BV$5,Raw!#REF!,Month!$A74),IF($C74="Provider",SUMIFS(Raw!$H:$H,Raw!$A:$A,$B$4,Raw!$G:$G,Month!BV$5,Raw!$C:$C,Month!$A74),SUMIFS(Raw!$H:$H,Raw!$A:$A,$B$4,Raw!$G:$G,Month!BV$5,Raw!$E:$E,Month!$A74))))</f>
        <v>0</v>
      </c>
      <c r="BW74" s="58">
        <f>IF($B74="","",IF($C74="Region",SUMIFS(Raw!$H:$H,Raw!$A:$A,$B$4,Raw!$G:$G,Month!BW$5,Raw!#REF!,Month!$A74),IF($C74="Provider",SUMIFS(Raw!$H:$H,Raw!$A:$A,$B$4,Raw!$G:$G,Month!BW$5,Raw!$C:$C,Month!$A74),SUMIFS(Raw!$H:$H,Raw!$A:$A,$B$4,Raw!$G:$G,Month!BW$5,Raw!$E:$E,Month!$A74))))</f>
        <v>7796</v>
      </c>
      <c r="BX74" s="58">
        <f>IF($B74="","",IF($C74="Region",SUMIFS(Raw!$H:$H,Raw!$A:$A,$B$4,Raw!$G:$G,Month!BX$5,Raw!#REF!,Month!$A74),IF($C74="Provider",SUMIFS(Raw!$H:$H,Raw!$A:$A,$B$4,Raw!$G:$G,Month!BX$5,Raw!$C:$C,Month!$A74),SUMIFS(Raw!$H:$H,Raw!$A:$A,$B$4,Raw!$G:$G,Month!BX$5,Raw!$E:$E,Month!$A74))))</f>
        <v>1</v>
      </c>
      <c r="BY74" s="58">
        <f>IF($B74="","",IF($C74="Region",SUMIFS(Raw!$H:$H,Raw!$A:$A,$B$4,Raw!$G:$G,Month!BY$5,Raw!#REF!,Month!$A74),IF($C74="Provider",SUMIFS(Raw!$H:$H,Raw!$A:$A,$B$4,Raw!$G:$G,Month!BY$5,Raw!$C:$C,Month!$A74),SUMIFS(Raw!$H:$H,Raw!$A:$A,$B$4,Raw!$G:$G,Month!BY$5,Raw!$E:$E,Month!$A74))))</f>
        <v>5165</v>
      </c>
      <c r="BZ74" s="58">
        <f>IF($B74="","",IF($C74="Region",SUMIFS(Raw!$H:$H,Raw!$A:$A,$B$4,Raw!$G:$G,Month!BZ$5,Raw!#REF!,Month!$A74),IF($C74="Provider",SUMIFS(Raw!$H:$H,Raw!$A:$A,$B$4,Raw!$G:$G,Month!BZ$5,Raw!$C:$C,Month!$A74),SUMIFS(Raw!$H:$H,Raw!$A:$A,$B$4,Raw!$G:$G,Month!BZ$5,Raw!$E:$E,Month!$A74))))</f>
        <v>1029</v>
      </c>
      <c r="CA74" s="58">
        <f>IF($B74="","",IF($C74="Region",SUMIFS(Raw!$H:$H,Raw!$A:$A,$B$4,Raw!$G:$G,Month!CA$5,Raw!#REF!,Month!$A74),IF($C74="Provider",SUMIFS(Raw!$H:$H,Raw!$A:$A,$B$4,Raw!$G:$G,Month!CA$5,Raw!$C:$C,Month!$A74),SUMIFS(Raw!$H:$H,Raw!$A:$A,$B$4,Raw!$G:$G,Month!CA$5,Raw!$E:$E,Month!$A74))))</f>
        <v>1083</v>
      </c>
      <c r="CB74" s="58">
        <f>IF($B74="","",IF($C74="Region",SUMIFS(Raw!$H:$H,Raw!$A:$A,$B$4,Raw!$G:$G,Month!CB$5,Raw!#REF!,Month!$A74),IF($C74="Provider",SUMIFS(Raw!$H:$H,Raw!$A:$A,$B$4,Raw!$G:$G,Month!CB$5,Raw!$C:$C,Month!$A74),SUMIFS(Raw!$H:$H,Raw!$A:$A,$B$4,Raw!$G:$G,Month!CB$5,Raw!$E:$E,Month!$A74))))</f>
        <v>595</v>
      </c>
      <c r="CC74" s="58">
        <f>IF($B74="","",IF($C74="Region",SUMIFS(Raw!$H:$H,Raw!$A:$A,$B$4,Raw!$G:$G,Month!CC$5,Raw!#REF!,Month!$A74),IF($C74="Provider",SUMIFS(Raw!$H:$H,Raw!$A:$A,$B$4,Raw!$G:$G,Month!CC$5,Raw!$C:$C,Month!$A74),SUMIFS(Raw!$H:$H,Raw!$A:$A,$B$4,Raw!$G:$G,Month!CC$5,Raw!$E:$E,Month!$A74))))</f>
        <v>3529</v>
      </c>
      <c r="CD74" s="58">
        <f>IF($B74="","",IF($C74="Region",SUMIFS(Raw!$H:$H,Raw!$A:$A,$B$4,Raw!$G:$G,Month!CD$5,Raw!#REF!,Month!$A74),IF($C74="Provider",SUMIFS(Raw!$H:$H,Raw!$A:$A,$B$4,Raw!$G:$G,Month!CD$5,Raw!$C:$C,Month!$A74),SUMIFS(Raw!$H:$H,Raw!$A:$A,$B$4,Raw!$G:$G,Month!CD$5,Raw!$E:$E,Month!$A74))))</f>
        <v>0</v>
      </c>
      <c r="CE74" s="58">
        <f>IF($B74="","",IF($C74="Region",SUMIFS(Raw!$H:$H,Raw!$A:$A,$B$4,Raw!$G:$G,Month!CE$5,Raw!#REF!,Month!$A74),IF($C74="Provider",SUMIFS(Raw!$H:$H,Raw!$A:$A,$B$4,Raw!$G:$G,Month!CE$5,Raw!$C:$C,Month!$A74),SUMIFS(Raw!$H:$H,Raw!$A:$A,$B$4,Raw!$G:$G,Month!CE$5,Raw!$E:$E,Month!$A74))))</f>
        <v>49</v>
      </c>
      <c r="CF74" s="58">
        <f>IF($B74="","",IF($C74="Region",SUMIFS(Raw!$H:$H,Raw!$A:$A,$B$4,Raw!$G:$G,Month!CF$5,Raw!#REF!,Month!$A74),IF($C74="Provider",SUMIFS(Raw!$H:$H,Raw!$A:$A,$B$4,Raw!$G:$G,Month!CF$5,Raw!$C:$C,Month!$A74),SUMIFS(Raw!$H:$H,Raw!$A:$A,$B$4,Raw!$G:$G,Month!CF$5,Raw!$E:$E,Month!$A74))))</f>
        <v>25</v>
      </c>
      <c r="CG74" s="58">
        <f>IF($B74="","",IF($C74="Region",SUMIFS(Raw!$H:$H,Raw!$A:$A,$B$4,Raw!$G:$G,Month!CG$5,Raw!#REF!,Month!$A74),IF($C74="Provider",SUMIFS(Raw!$H:$H,Raw!$A:$A,$B$4,Raw!$G:$G,Month!CG$5,Raw!$C:$C,Month!$A74),SUMIFS(Raw!$H:$H,Raw!$A:$A,$B$4,Raw!$G:$G,Month!CG$5,Raw!$E:$E,Month!$A74))))</f>
        <v>763</v>
      </c>
      <c r="CH74" s="58">
        <f>IF($B74="","",IF($C74="Region",SUMIFS(Raw!$H:$H,Raw!$A:$A,$B$4,Raw!$G:$G,Month!CH$5,Raw!#REF!,Month!$A74),IF($C74="Provider",SUMIFS(Raw!$H:$H,Raw!$A:$A,$B$4,Raw!$G:$G,Month!CH$5,Raw!$C:$C,Month!$A74),SUMIFS(Raw!$H:$H,Raw!$A:$A,$B$4,Raw!$G:$G,Month!CH$5,Raw!$E:$E,Month!$A74))))</f>
        <v>409</v>
      </c>
      <c r="CI74" s="58">
        <f>IF($B74="","",IF($C74="Region",SUMIFS(Raw!$H:$H,Raw!$A:$A,$B$4,Raw!$G:$G,Month!CI$5,Raw!#REF!,Month!$A74),IF($C74="Provider",SUMIFS(Raw!$H:$H,Raw!$A:$A,$B$4,Raw!$G:$G,Month!CI$5,Raw!$C:$C,Month!$A74),SUMIFS(Raw!$H:$H,Raw!$A:$A,$B$4,Raw!$G:$G,Month!CI$5,Raw!$E:$E,Month!$A74))))</f>
        <v>0</v>
      </c>
      <c r="CJ74" s="58">
        <f>IF($B74="","",IF($C74="Region",SUMIFS(Raw!$H:$H,Raw!$A:$A,$B$4,Raw!$G:$G,Month!CJ$5,Raw!#REF!,Month!$A74),IF($C74="Provider",SUMIFS(Raw!$H:$H,Raw!$A:$A,$B$4,Raw!$G:$G,Month!CJ$5,Raw!$C:$C,Month!$A74),SUMIFS(Raw!$H:$H,Raw!$A:$A,$B$4,Raw!$G:$G,Month!CJ$5,Raw!$E:$E,Month!$A74))))</f>
        <v>0</v>
      </c>
      <c r="CK74" s="58">
        <f>IF($B74="","",IF($C74="Region",SUMIFS(Raw!$H:$H,Raw!$A:$A,$B$4,Raw!$G:$G,Month!CK$5,Raw!#REF!,Month!$A74),IF($C74="Provider",SUMIFS(Raw!$H:$H,Raw!$A:$A,$B$4,Raw!$G:$G,Month!CK$5,Raw!$C:$C,Month!$A74),SUMIFS(Raw!$H:$H,Raw!$A:$A,$B$4,Raw!$G:$G,Month!CK$5,Raw!$E:$E,Month!$A74))))</f>
        <v>0</v>
      </c>
      <c r="CL74" s="58">
        <f>IF($B74="","",IF($C74="Region",SUMIFS(Raw!$H:$H,Raw!$A:$A,$B$4,Raw!$G:$G,Month!CL$5,Raw!#REF!,Month!$A74),IF($C74="Provider",SUMIFS(Raw!$H:$H,Raw!$A:$A,$B$4,Raw!$G:$G,Month!CL$5,Raw!$C:$C,Month!$A74),SUMIFS(Raw!$H:$H,Raw!$A:$A,$B$4,Raw!$G:$G,Month!CL$5,Raw!$E:$E,Month!$A74))))</f>
        <v>0</v>
      </c>
      <c r="CM74" s="58">
        <f>IF($B74="","",IF($C74="Region",SUMIFS(Raw!$H:$H,Raw!$A:$A,$B$4,Raw!$G:$G,Month!CM$5,Raw!#REF!,Month!$A74),IF($C74="Provider",SUMIFS(Raw!$H:$H,Raw!$A:$A,$B$4,Raw!$G:$G,Month!CM$5,Raw!$C:$C,Month!$A74),SUMIFS(Raw!$H:$H,Raw!$A:$A,$B$4,Raw!$G:$G,Month!CM$5,Raw!$E:$E,Month!$A74))))</f>
        <v>0</v>
      </c>
      <c r="CN74" s="58">
        <f>IF($B74="","",IF($C74="Region",SUMIFS(Raw!$H:$H,Raw!$A:$A,$B$4,Raw!$G:$G,Month!CN$5,Raw!#REF!,Month!$A74),IF($C74="Provider",SUMIFS(Raw!$H:$H,Raw!$A:$A,$B$4,Raw!$G:$G,Month!CN$5,Raw!$C:$C,Month!$A74),SUMIFS(Raw!$H:$H,Raw!$A:$A,$B$4,Raw!$G:$G,Month!CN$5,Raw!$E:$E,Month!$A74))))</f>
        <v>0</v>
      </c>
      <c r="CO74" s="58">
        <f>IF($B74="","",IF($C74="Region",SUMIFS(Raw!$H:$H,Raw!$A:$A,$B$4,Raw!$G:$G,Month!CO$5,Raw!#REF!,Month!$A74),IF($C74="Provider",SUMIFS(Raw!$H:$H,Raw!$A:$A,$B$4,Raw!$G:$G,Month!CO$5,Raw!$C:$C,Month!$A74),SUMIFS(Raw!$H:$H,Raw!$A:$A,$B$4,Raw!$G:$G,Month!CO$5,Raw!$E:$E,Month!$A74))))</f>
        <v>83</v>
      </c>
      <c r="CP74" s="58">
        <f>IF($B74="","",IF($C74="Region",SUMIFS(Raw!$H:$H,Raw!$A:$A,$B$4,Raw!$G:$G,Month!CP$5,Raw!#REF!,Month!$A74),IF($C74="Provider",SUMIFS(Raw!$H:$H,Raw!$A:$A,$B$4,Raw!$G:$G,Month!CP$5,Raw!$C:$C,Month!$A74),SUMIFS(Raw!$H:$H,Raw!$A:$A,$B$4,Raw!$G:$G,Month!CP$5,Raw!$E:$E,Month!$A74))))</f>
        <v>0</v>
      </c>
      <c r="CQ74" s="58">
        <f>IF($B74="","",IF($C74="Region",SUMIFS(Raw!$H:$H,Raw!$A:$A,$B$4,Raw!$G:$G,Month!CQ$5,Raw!#REF!,Month!$A74),IF($C74="Provider",SUMIFS(Raw!$H:$H,Raw!$A:$A,$B$4,Raw!$G:$G,Month!CQ$5,Raw!$C:$C,Month!$A74),SUMIFS(Raw!$H:$H,Raw!$A:$A,$B$4,Raw!$G:$G,Month!CQ$5,Raw!$E:$E,Month!$A74))))</f>
        <v>34</v>
      </c>
      <c r="CR74" s="58">
        <f>IF($B74="","",IF($C74="Region",SUMIFS(Raw!$H:$H,Raw!$A:$A,$B$4,Raw!$G:$G,Month!CR$5,Raw!#REF!,Month!$A74),IF($C74="Provider",SUMIFS(Raw!$H:$H,Raw!$A:$A,$B$4,Raw!$G:$G,Month!CR$5,Raw!$C:$C,Month!$A74),SUMIFS(Raw!$H:$H,Raw!$A:$A,$B$4,Raw!$G:$G,Month!CR$5,Raw!$E:$E,Month!$A74))))</f>
        <v>0</v>
      </c>
      <c r="CS74" s="58">
        <f>IF($B74="","",IF($C74="Region",SUMIFS(Raw!$H:$H,Raw!$A:$A,$B$4,Raw!$G:$G,Month!CS$5,Raw!#REF!,Month!$A74),IF($C74="Provider",SUMIFS(Raw!$H:$H,Raw!$A:$A,$B$4,Raw!$G:$G,Month!CS$5,Raw!$C:$C,Month!$A74),SUMIFS(Raw!$H:$H,Raw!$A:$A,$B$4,Raw!$G:$G,Month!CS$5,Raw!$E:$E,Month!$A74))))</f>
        <v>525</v>
      </c>
      <c r="CT74" s="58">
        <f>IF($B74="","",IF($C74="Region",SUMIFS(Raw!$H:$H,Raw!$A:$A,$B$4,Raw!$G:$G,Month!CT$5,Raw!#REF!,Month!$A74),IF($C74="Provider",SUMIFS(Raw!$H:$H,Raw!$A:$A,$B$4,Raw!$G:$G,Month!CT$5,Raw!$C:$C,Month!$A74),SUMIFS(Raw!$H:$H,Raw!$A:$A,$B$4,Raw!$G:$G,Month!CT$5,Raw!$E:$E,Month!$A74))))</f>
        <v>430</v>
      </c>
      <c r="CU74" s="58">
        <f>IF($B74="","",IF($C74="Region",SUMIFS(Raw!$H:$H,Raw!$A:$A,$B$4,Raw!$G:$G,Month!CU$5,Raw!#REF!,Month!$A74),IF($C74="Provider",SUMIFS(Raw!$H:$H,Raw!$A:$A,$B$4,Raw!$G:$G,Month!CU$5,Raw!$C:$C,Month!$A74),SUMIFS(Raw!$H:$H,Raw!$A:$A,$B$4,Raw!$G:$G,Month!CU$5,Raw!$E:$E,Month!$A74))))</f>
        <v>1232</v>
      </c>
      <c r="CV74" s="58">
        <f>IF($B74="","",IF($C74="Region",SUMIFS(Raw!$H:$H,Raw!$A:$A,$B$4,Raw!$G:$G,Month!CV$5,Raw!#REF!,Month!$A74),IF($C74="Provider",SUMIFS(Raw!$H:$H,Raw!$A:$A,$B$4,Raw!$G:$G,Month!CV$5,Raw!$C:$C,Month!$A74),SUMIFS(Raw!$H:$H,Raw!$A:$A,$B$4,Raw!$G:$G,Month!CV$5,Raw!$E:$E,Month!$A74))))</f>
        <v>1079</v>
      </c>
      <c r="CW74" s="58">
        <f>IF($B74="","",IF($C74="Region",SUMIFS(Raw!$H:$H,Raw!$A:$A,$B$4,Raw!$G:$G,Month!CW$5,Raw!#REF!,Month!$A74),IF($C74="Provider",SUMIFS(Raw!$H:$H,Raw!$A:$A,$B$4,Raw!$G:$G,Month!CW$5,Raw!$C:$C,Month!$A74),SUMIFS(Raw!$H:$H,Raw!$A:$A,$B$4,Raw!$G:$G,Month!CW$5,Raw!$E:$E,Month!$A74))))</f>
        <v>184</v>
      </c>
      <c r="CX74" s="58">
        <f>IF($B74="","",IF($C74="Region",SUMIFS(Raw!$H:$H,Raw!$A:$A,$B$4,Raw!$G:$G,Month!CX$5,Raw!#REF!,Month!$A74),IF($C74="Provider",SUMIFS(Raw!$H:$H,Raw!$A:$A,$B$4,Raw!$G:$G,Month!CX$5,Raw!$C:$C,Month!$A74),SUMIFS(Raw!$H:$H,Raw!$A:$A,$B$4,Raw!$G:$G,Month!CX$5,Raw!$E:$E,Month!$A74))))</f>
        <v>179</v>
      </c>
      <c r="CY74" s="58">
        <f>IF($B74="","",IF($C74="Region",SUMIFS(Raw!$H:$H,Raw!$A:$A,$B$4,Raw!$G:$G,Month!CY$5,Raw!#REF!,Month!$A74),IF($C74="Provider",SUMIFS(Raw!$H:$H,Raw!$A:$A,$B$4,Raw!$G:$G,Month!CY$5,Raw!$C:$C,Month!$A74),SUMIFS(Raw!$H:$H,Raw!$A:$A,$B$4,Raw!$G:$G,Month!CY$5,Raw!$E:$E,Month!$A74))))</f>
        <v>0</v>
      </c>
      <c r="CZ74" s="58">
        <f>IF($B74="","",IF($C74="Region",SUMIFS(Raw!$H:$H,Raw!$A:$A,$B$4,Raw!$G:$G,Month!CZ$5,Raw!#REF!,Month!$A74),IF($C74="Provider",SUMIFS(Raw!$H:$H,Raw!$A:$A,$B$4,Raw!$G:$G,Month!CZ$5,Raw!$C:$C,Month!$A74),SUMIFS(Raw!$H:$H,Raw!$A:$A,$B$4,Raw!$G:$G,Month!CZ$5,Raw!$E:$E,Month!$A74))))</f>
        <v>0</v>
      </c>
      <c r="DA74" s="58">
        <f>IF($B74="","",IF($C74="Region",SUMIFS(Raw!$H:$H,Raw!$A:$A,$B$4,Raw!$G:$G,Month!DA$5,Raw!#REF!,Month!$A74),IF($C74="Provider",SUMIFS(Raw!$H:$H,Raw!$A:$A,$B$4,Raw!$G:$G,Month!DA$5,Raw!$C:$C,Month!$A74),SUMIFS(Raw!$H:$H,Raw!$A:$A,$B$4,Raw!$G:$G,Month!DA$5,Raw!$E:$E,Month!$A74))))</f>
        <v>3</v>
      </c>
      <c r="DB74" s="58">
        <f>IF($B74="","",IF($C74="Region",SUMIFS(Raw!$H:$H,Raw!$A:$A,$B$4,Raw!$G:$G,Month!DB$5,Raw!#REF!,Month!$A74),IF($C74="Provider",SUMIFS(Raw!$H:$H,Raw!$A:$A,$B$4,Raw!$G:$G,Month!DB$5,Raw!$C:$C,Month!$A74),SUMIFS(Raw!$H:$H,Raw!$A:$A,$B$4,Raw!$G:$G,Month!DB$5,Raw!$E:$E,Month!$A74))))</f>
        <v>2</v>
      </c>
      <c r="DC74" s="58">
        <f>IF($B74="","",IF($C74="Region",SUMIFS(Raw!$H:$H,Raw!$A:$A,$B$4,Raw!$G:$G,Month!DC$5,Raw!#REF!,Month!$A74),IF($C74="Provider",SUMIFS(Raw!$H:$H,Raw!$A:$A,$B$4,Raw!$G:$G,Month!DC$5,Raw!$C:$C,Month!$A74),SUMIFS(Raw!$H:$H,Raw!$A:$A,$B$4,Raw!$G:$G,Month!DC$5,Raw!$E:$E,Month!$A74))))</f>
        <v>0</v>
      </c>
      <c r="DD74" s="58">
        <f>IF($B74="","",IF($C74="Region",SUMIFS(Raw!$H:$H,Raw!$A:$A,$B$4,Raw!$G:$G,Month!DD$5,Raw!#REF!,Month!$A74),IF($C74="Provider",SUMIFS(Raw!$H:$H,Raw!$A:$A,$B$4,Raw!$G:$G,Month!DD$5,Raw!$C:$C,Month!$A74),SUMIFS(Raw!$H:$H,Raw!$A:$A,$B$4,Raw!$G:$G,Month!DD$5,Raw!$E:$E,Month!$A74))))</f>
        <v>0</v>
      </c>
      <c r="DE74" s="58">
        <f>IF($B74="","",IF($C74="Region",SUMIFS(Raw!$H:$H,Raw!$A:$A,$B$4,Raw!$G:$G,Month!DE$5,Raw!#REF!,Month!$A74),IF($C74="Provider",SUMIFS(Raw!$H:$H,Raw!$A:$A,$B$4,Raw!$G:$G,Month!DE$5,Raw!$C:$C,Month!$A74),SUMIFS(Raw!$H:$H,Raw!$A:$A,$B$4,Raw!$G:$G,Month!DE$5,Raw!$E:$E,Month!$A74))))</f>
        <v>0</v>
      </c>
      <c r="DF74" s="58">
        <f>IF($B74="","",IF($C74="Region",SUMIFS(Raw!$H:$H,Raw!$A:$A,$B$4,Raw!$G:$G,Month!DF$5,Raw!#REF!,Month!$A74),IF($C74="Provider",SUMIFS(Raw!$H:$H,Raw!$A:$A,$B$4,Raw!$G:$G,Month!DF$5,Raw!$C:$C,Month!$A74),SUMIFS(Raw!$H:$H,Raw!$A:$A,$B$4,Raw!$G:$G,Month!DF$5,Raw!$E:$E,Month!$A74))))</f>
        <v>0</v>
      </c>
      <c r="DG74" s="58">
        <f>IF($B74="","",IF($C74="Region",SUMIFS(Raw!$H:$H,Raw!$A:$A,$B$4,Raw!$G:$G,Month!DG$5,Raw!#REF!,Month!$A74),IF($C74="Provider",SUMIFS(Raw!$H:$H,Raw!$A:$A,$B$4,Raw!$G:$G,Month!DG$5,Raw!$C:$C,Month!$A74),SUMIFS(Raw!$H:$H,Raw!$A:$A,$B$4,Raw!$G:$G,Month!DG$5,Raw!$E:$E,Month!$A74))))</f>
        <v>0</v>
      </c>
      <c r="DH74" s="58">
        <f>IF($B74="","",IF($C74="Region",SUMIFS(Raw!$H:$H,Raw!$A:$A,$B$4,Raw!$G:$G,Month!DH$5,Raw!#REF!,Month!$A74),IF($C74="Provider",SUMIFS(Raw!$H:$H,Raw!$A:$A,$B$4,Raw!$G:$G,Month!DH$5,Raw!$C:$C,Month!$A74),SUMIFS(Raw!$H:$H,Raw!$A:$A,$B$4,Raw!$G:$G,Month!DH$5,Raw!$E:$E,Month!$A74))))</f>
        <v>0</v>
      </c>
      <c r="DI74" s="58">
        <f>IF($B74="","",IF($C74="Region",SUMIFS(Raw!$H:$H,Raw!$A:$A,$B$4,Raw!$G:$G,Month!DI$5,Raw!#REF!,Month!$A74),IF($C74="Provider",SUMIFS(Raw!$H:$H,Raw!$A:$A,$B$4,Raw!$G:$G,Month!DI$5,Raw!$C:$C,Month!$A74),SUMIFS(Raw!$H:$H,Raw!$A:$A,$B$4,Raw!$G:$G,Month!DI$5,Raw!$E:$E,Month!$A74))))</f>
        <v>0</v>
      </c>
      <c r="DJ74" s="58">
        <f>IF($B74="","",IF($C74="Region",SUMIFS(Raw!$H:$H,Raw!$A:$A,$B$4,Raw!$G:$G,Month!DJ$5,Raw!#REF!,Month!$A74),IF($C74="Provider",SUMIFS(Raw!$H:$H,Raw!$A:$A,$B$4,Raw!$G:$G,Month!DJ$5,Raw!$C:$C,Month!$A74),SUMIFS(Raw!$H:$H,Raw!$A:$A,$B$4,Raw!$G:$G,Month!DJ$5,Raw!$E:$E,Month!$A74))))</f>
        <v>0</v>
      </c>
      <c r="DK74" s="58">
        <f>IF($B74="","",IF($C74="Region",SUMIFS(Raw!$H:$H,Raw!$A:$A,$B$4,Raw!$G:$G,Month!DK$5,Raw!#REF!,Month!$A74),IF($C74="Provider",SUMIFS(Raw!$H:$H,Raw!$A:$A,$B$4,Raw!$G:$G,Month!DK$5,Raw!$C:$C,Month!$A74),SUMIFS(Raw!$H:$H,Raw!$A:$A,$B$4,Raw!$G:$G,Month!DK$5,Raw!$E:$E,Month!$A74))))</f>
        <v>43</v>
      </c>
      <c r="DL74" s="58">
        <f>IF($B74="","",IF($C74="Region",SUMIFS(Raw!$H:$H,Raw!$A:$A,$B$4,Raw!$G:$G,Month!DL$5,Raw!#REF!,Month!$A74),IF($C74="Provider",SUMIFS(Raw!$H:$H,Raw!$A:$A,$B$4,Raw!$G:$G,Month!DL$5,Raw!$C:$C,Month!$A74),SUMIFS(Raw!$H:$H,Raw!$A:$A,$B$4,Raw!$G:$G,Month!DL$5,Raw!$E:$E,Month!$A74))))</f>
        <v>41</v>
      </c>
      <c r="DM74" s="58">
        <f>IF($B74="","",IF($C74="Region",SUMIFS(Raw!$H:$H,Raw!$A:$A,$B$4,Raw!$G:$G,Month!DM$5,Raw!#REF!,Month!$A74),IF($C74="Provider",SUMIFS(Raw!$H:$H,Raw!$A:$A,$B$4,Raw!$G:$G,Month!DM$5,Raw!$C:$C,Month!$A74),SUMIFS(Raw!$H:$H,Raw!$A:$A,$B$4,Raw!$G:$G,Month!DM$5,Raw!$E:$E,Month!$A74))))</f>
        <v>85</v>
      </c>
      <c r="DN74" s="58">
        <f>IF($B74="","",IF($C74="Region",SUMIFS(Raw!$H:$H,Raw!$A:$A,$B$4,Raw!$G:$G,Month!DN$5,Raw!#REF!,Month!$A74),IF($C74="Provider",SUMIFS(Raw!$H:$H,Raw!$A:$A,$B$4,Raw!$G:$G,Month!DN$5,Raw!$C:$C,Month!$A74),SUMIFS(Raw!$H:$H,Raw!$A:$A,$B$4,Raw!$G:$G,Month!DN$5,Raw!$E:$E,Month!$A74))))</f>
        <v>75</v>
      </c>
    </row>
  </sheetData>
  <mergeCells count="10">
    <mergeCell ref="A2:B2"/>
    <mergeCell ref="CW4:DN4"/>
    <mergeCell ref="D4:I4"/>
    <mergeCell ref="J4:T4"/>
    <mergeCell ref="U4:Z4"/>
    <mergeCell ref="AA4:AS4"/>
    <mergeCell ref="AT4:BH4"/>
    <mergeCell ref="BI4:BV4"/>
    <mergeCell ref="BW4:BY4"/>
    <mergeCell ref="BZ4:CV4"/>
  </mergeCells>
  <phoneticPr fontId="19" type="noConversion"/>
  <conditionalFormatting sqref="A1">
    <cfRule type="cellIs" dxfId="155" priority="3" operator="notEqual">
      <formula>0</formula>
    </cfRule>
  </conditionalFormatting>
  <conditionalFormatting sqref="P40:Q74">
    <cfRule type="cellIs" dxfId="154"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Refs!$K$2:$K$13</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dimension ref="B2:F186"/>
  <sheetViews>
    <sheetView workbookViewId="0"/>
  </sheetViews>
  <sheetFormatPr defaultColWidth="9.1796875" defaultRowHeight="12.5" x14ac:dyDescent="0.25"/>
  <cols>
    <col min="1" max="1" width="2.453125" style="32" customWidth="1"/>
    <col min="2" max="2" width="14.7265625" style="32" customWidth="1"/>
    <col min="3" max="3" width="96.54296875" style="32" bestFit="1" customWidth="1"/>
    <col min="4" max="4" width="20.54296875" style="32" customWidth="1"/>
    <col min="5" max="5" width="11.453125" style="32" customWidth="1"/>
    <col min="6" max="6" width="17.7265625" style="32" customWidth="1"/>
    <col min="7" max="16384" width="9.1796875" style="32"/>
  </cols>
  <sheetData>
    <row r="2" spans="2:5" ht="15.5" x14ac:dyDescent="0.35">
      <c r="B2" s="75" t="s">
        <v>850</v>
      </c>
    </row>
    <row r="3" spans="2:5" ht="13" thickBot="1" x14ac:dyDescent="0.3"/>
    <row r="4" spans="2:5" s="36" customFormat="1" ht="16" customHeight="1" thickBot="1" x14ac:dyDescent="0.4">
      <c r="B4" s="76" t="s">
        <v>851</v>
      </c>
      <c r="C4" s="77" t="s">
        <v>852</v>
      </c>
      <c r="D4" s="77" t="s">
        <v>853</v>
      </c>
      <c r="E4" s="78" t="s">
        <v>854</v>
      </c>
    </row>
    <row r="5" spans="2:5" s="36" customFormat="1" ht="16" customHeight="1" thickBot="1" x14ac:dyDescent="0.4">
      <c r="B5" s="79">
        <v>1</v>
      </c>
      <c r="C5" s="80" t="s">
        <v>855</v>
      </c>
      <c r="D5" s="202" t="s">
        <v>856</v>
      </c>
      <c r="E5" s="82" t="s">
        <v>857</v>
      </c>
    </row>
    <row r="6" spans="2:5" s="36" customFormat="1" ht="16" customHeight="1" thickBot="1" x14ac:dyDescent="0.4">
      <c r="B6" s="79">
        <v>2</v>
      </c>
      <c r="C6" s="80" t="s">
        <v>858</v>
      </c>
      <c r="D6" s="202" t="s">
        <v>859</v>
      </c>
      <c r="E6" s="82" t="s">
        <v>857</v>
      </c>
    </row>
    <row r="7" spans="2:5" s="36" customFormat="1" ht="16" customHeight="1" thickBot="1" x14ac:dyDescent="0.4">
      <c r="B7" s="79">
        <v>3</v>
      </c>
      <c r="C7" s="80" t="s">
        <v>561</v>
      </c>
      <c r="D7" s="202" t="s">
        <v>860</v>
      </c>
      <c r="E7" s="82" t="s">
        <v>857</v>
      </c>
    </row>
    <row r="8" spans="2:5" s="36" customFormat="1" ht="16" customHeight="1" thickBot="1" x14ac:dyDescent="0.4">
      <c r="B8" s="79">
        <v>4</v>
      </c>
      <c r="C8" s="80" t="s">
        <v>861</v>
      </c>
      <c r="D8" s="202" t="s">
        <v>862</v>
      </c>
      <c r="E8" s="82" t="s">
        <v>857</v>
      </c>
    </row>
    <row r="9" spans="2:5" s="36" customFormat="1" ht="16" customHeight="1" thickBot="1" x14ac:dyDescent="0.4">
      <c r="B9" s="230" t="s">
        <v>863</v>
      </c>
      <c r="C9" s="233" t="s">
        <v>864</v>
      </c>
      <c r="D9" s="203" t="s">
        <v>865</v>
      </c>
      <c r="E9" s="82" t="s">
        <v>857</v>
      </c>
    </row>
    <row r="10" spans="2:5" s="36" customFormat="1" ht="16" customHeight="1" thickBot="1" x14ac:dyDescent="0.4">
      <c r="B10" s="231"/>
      <c r="C10" s="234"/>
      <c r="D10" s="203" t="s">
        <v>866</v>
      </c>
      <c r="E10" s="82" t="s">
        <v>857</v>
      </c>
    </row>
    <row r="11" spans="2:5" s="36" customFormat="1" ht="16" customHeight="1" thickBot="1" x14ac:dyDescent="0.4">
      <c r="B11" s="232"/>
      <c r="C11" s="235"/>
      <c r="D11" s="202" t="s">
        <v>867</v>
      </c>
      <c r="E11" s="82" t="s">
        <v>857</v>
      </c>
    </row>
    <row r="12" spans="2:5" s="36" customFormat="1" ht="16" thickBot="1" x14ac:dyDescent="0.4">
      <c r="B12" s="79">
        <v>6</v>
      </c>
      <c r="C12" s="80" t="s">
        <v>868</v>
      </c>
      <c r="D12" s="202" t="s">
        <v>869</v>
      </c>
      <c r="E12" s="82" t="s">
        <v>857</v>
      </c>
    </row>
    <row r="13" spans="2:5" s="36" customFormat="1" ht="31.5" thickBot="1" x14ac:dyDescent="0.4">
      <c r="B13" s="79">
        <v>7</v>
      </c>
      <c r="C13" s="80" t="s">
        <v>870</v>
      </c>
      <c r="D13" s="202" t="s">
        <v>862</v>
      </c>
      <c r="E13" s="82" t="s">
        <v>857</v>
      </c>
    </row>
    <row r="14" spans="2:5" s="36" customFormat="1" ht="16" customHeight="1" thickBot="1" x14ac:dyDescent="0.4">
      <c r="B14" s="79">
        <v>8</v>
      </c>
      <c r="C14" s="80" t="s">
        <v>871</v>
      </c>
      <c r="D14" s="202" t="s">
        <v>862</v>
      </c>
      <c r="E14" s="82" t="s">
        <v>857</v>
      </c>
    </row>
    <row r="15" spans="2:5" s="36" customFormat="1" ht="16" customHeight="1" thickBot="1" x14ac:dyDescent="0.4">
      <c r="B15" s="79">
        <v>9</v>
      </c>
      <c r="C15" s="80" t="s">
        <v>673</v>
      </c>
      <c r="D15" s="202" t="s">
        <v>872</v>
      </c>
      <c r="E15" s="82" t="s">
        <v>857</v>
      </c>
    </row>
    <row r="16" spans="2:5" s="36" customFormat="1" ht="16" customHeight="1" thickBot="1" x14ac:dyDescent="0.4">
      <c r="B16" s="79">
        <v>10</v>
      </c>
      <c r="C16" s="80" t="s">
        <v>873</v>
      </c>
      <c r="D16" s="202" t="s">
        <v>874</v>
      </c>
      <c r="E16" s="82" t="s">
        <v>857</v>
      </c>
    </row>
    <row r="17" spans="2:6" s="36" customFormat="1" ht="16" customHeight="1" thickBot="1" x14ac:dyDescent="0.4">
      <c r="B17" s="79">
        <v>11</v>
      </c>
      <c r="C17" s="80" t="s">
        <v>875</v>
      </c>
      <c r="D17" s="81" t="s">
        <v>874</v>
      </c>
      <c r="E17" s="82" t="s">
        <v>857</v>
      </c>
    </row>
    <row r="18" spans="2:6" s="36" customFormat="1" ht="16" customHeight="1" thickBot="1" x14ac:dyDescent="0.4">
      <c r="B18" s="79">
        <v>12</v>
      </c>
      <c r="C18" s="80" t="s">
        <v>876</v>
      </c>
      <c r="D18" s="81" t="s">
        <v>877</v>
      </c>
      <c r="E18" s="82" t="s">
        <v>857</v>
      </c>
    </row>
    <row r="19" spans="2:6" s="36" customFormat="1" ht="16" customHeight="1" thickBot="1" x14ac:dyDescent="0.4">
      <c r="B19" s="79">
        <v>13</v>
      </c>
      <c r="C19" s="80" t="s">
        <v>878</v>
      </c>
      <c r="D19" s="81" t="s">
        <v>877</v>
      </c>
      <c r="E19" s="82" t="s">
        <v>857</v>
      </c>
    </row>
    <row r="20" spans="2:6" s="36" customFormat="1" ht="16" customHeight="1" thickBot="1" x14ac:dyDescent="0.4">
      <c r="B20" s="83">
        <v>14</v>
      </c>
      <c r="C20" s="84" t="s">
        <v>879</v>
      </c>
      <c r="D20" s="85" t="s">
        <v>877</v>
      </c>
      <c r="E20" s="82" t="s">
        <v>857</v>
      </c>
    </row>
    <row r="21" spans="2:6" s="36" customFormat="1" ht="31.5" thickBot="1" x14ac:dyDescent="0.4">
      <c r="B21" s="79">
        <v>15</v>
      </c>
      <c r="C21" s="80" t="s">
        <v>880</v>
      </c>
      <c r="D21" s="81" t="s">
        <v>881</v>
      </c>
      <c r="E21" s="82" t="s">
        <v>857</v>
      </c>
    </row>
    <row r="22" spans="2:6" s="36" customFormat="1" ht="31.5" thickBot="1" x14ac:dyDescent="0.4">
      <c r="B22" s="79">
        <v>16</v>
      </c>
      <c r="C22" s="80" t="s">
        <v>882</v>
      </c>
      <c r="D22" s="81" t="s">
        <v>883</v>
      </c>
      <c r="E22" s="82" t="s">
        <v>857</v>
      </c>
    </row>
    <row r="23" spans="2:6" s="36" customFormat="1" ht="31.5" thickBot="1" x14ac:dyDescent="0.4">
      <c r="B23" s="83">
        <v>17</v>
      </c>
      <c r="C23" s="84" t="s">
        <v>884</v>
      </c>
      <c r="D23" s="85" t="s">
        <v>883</v>
      </c>
      <c r="E23" s="82" t="s">
        <v>857</v>
      </c>
    </row>
    <row r="25" spans="2:6" ht="15.5" x14ac:dyDescent="0.35">
      <c r="B25" s="75" t="s">
        <v>885</v>
      </c>
    </row>
    <row r="26" spans="2:6" ht="13" thickBot="1" x14ac:dyDescent="0.3"/>
    <row r="27" spans="2:6" ht="16" thickBot="1" x14ac:dyDescent="0.3">
      <c r="B27" s="86" t="s">
        <v>851</v>
      </c>
      <c r="C27" s="87" t="s">
        <v>852</v>
      </c>
      <c r="D27" s="87" t="s">
        <v>886</v>
      </c>
      <c r="E27" s="87" t="s">
        <v>887</v>
      </c>
      <c r="F27" s="87" t="s">
        <v>888</v>
      </c>
    </row>
    <row r="28" spans="2:6" ht="47" thickBot="1" x14ac:dyDescent="0.3">
      <c r="B28" s="88">
        <v>1</v>
      </c>
      <c r="C28" s="89" t="s">
        <v>855</v>
      </c>
      <c r="D28" s="90" t="s">
        <v>889</v>
      </c>
      <c r="E28" s="90" t="s">
        <v>857</v>
      </c>
      <c r="F28" s="90" t="s">
        <v>890</v>
      </c>
    </row>
    <row r="29" spans="2:6" ht="16" thickBot="1" x14ac:dyDescent="0.3">
      <c r="B29" s="91" t="s">
        <v>891</v>
      </c>
      <c r="C29" s="227" t="s">
        <v>892</v>
      </c>
      <c r="D29" s="228"/>
      <c r="E29" s="228"/>
      <c r="F29" s="229"/>
    </row>
    <row r="30" spans="2:6" ht="16" thickBot="1" x14ac:dyDescent="0.3">
      <c r="B30" s="91" t="s">
        <v>893</v>
      </c>
      <c r="C30" s="227" t="s">
        <v>894</v>
      </c>
      <c r="D30" s="228"/>
      <c r="E30" s="228"/>
      <c r="F30" s="229"/>
    </row>
    <row r="31" spans="2:6" ht="16" thickBot="1" x14ac:dyDescent="0.3">
      <c r="B31" s="91" t="s">
        <v>895</v>
      </c>
      <c r="C31" s="227" t="s">
        <v>896</v>
      </c>
      <c r="D31" s="228"/>
      <c r="E31" s="228"/>
      <c r="F31" s="229"/>
    </row>
    <row r="32" spans="2:6" ht="16" thickBot="1" x14ac:dyDescent="0.3">
      <c r="B32" s="91" t="s">
        <v>897</v>
      </c>
      <c r="C32" s="227" t="s">
        <v>898</v>
      </c>
      <c r="D32" s="228"/>
      <c r="E32" s="228"/>
      <c r="F32" s="229"/>
    </row>
    <row r="33" spans="2:6" ht="16" thickBot="1" x14ac:dyDescent="0.3">
      <c r="B33" s="91" t="s">
        <v>853</v>
      </c>
      <c r="C33" s="227" t="s">
        <v>856</v>
      </c>
      <c r="D33" s="228"/>
      <c r="E33" s="228"/>
      <c r="F33" s="229"/>
    </row>
    <row r="34" spans="2:6" ht="15.5" x14ac:dyDescent="0.35">
      <c r="B34" s="204"/>
      <c r="C34" s="40"/>
      <c r="D34" s="40"/>
      <c r="E34" s="40"/>
      <c r="F34" s="40"/>
    </row>
    <row r="35" spans="2:6" ht="16" thickBot="1" x14ac:dyDescent="0.4">
      <c r="B35" s="204"/>
      <c r="C35" s="40"/>
      <c r="D35" s="40"/>
      <c r="E35" s="40"/>
      <c r="F35" s="40"/>
    </row>
    <row r="36" spans="2:6" ht="31.5" thickBot="1" x14ac:dyDescent="0.3">
      <c r="B36" s="86" t="s">
        <v>851</v>
      </c>
      <c r="C36" s="87" t="s">
        <v>852</v>
      </c>
      <c r="D36" s="87" t="s">
        <v>886</v>
      </c>
      <c r="E36" s="87" t="s">
        <v>887</v>
      </c>
      <c r="F36" s="87" t="s">
        <v>888</v>
      </c>
    </row>
    <row r="37" spans="2:6" ht="47" thickBot="1" x14ac:dyDescent="0.3">
      <c r="B37" s="88">
        <v>2</v>
      </c>
      <c r="C37" s="89" t="s">
        <v>858</v>
      </c>
      <c r="D37" s="90" t="s">
        <v>899</v>
      </c>
      <c r="E37" s="90" t="s">
        <v>857</v>
      </c>
      <c r="F37" s="90" t="s">
        <v>890</v>
      </c>
    </row>
    <row r="38" spans="2:6" ht="31" customHeight="1" thickBot="1" x14ac:dyDescent="0.3">
      <c r="B38" s="91" t="s">
        <v>891</v>
      </c>
      <c r="C38" s="227" t="s">
        <v>900</v>
      </c>
      <c r="D38" s="228"/>
      <c r="E38" s="228"/>
      <c r="F38" s="229"/>
    </row>
    <row r="39" spans="2:6" ht="16" thickBot="1" x14ac:dyDescent="0.3">
      <c r="B39" s="91" t="s">
        <v>893</v>
      </c>
      <c r="C39" s="227" t="s">
        <v>901</v>
      </c>
      <c r="D39" s="228"/>
      <c r="E39" s="228"/>
      <c r="F39" s="229"/>
    </row>
    <row r="40" spans="2:6" ht="16" thickBot="1" x14ac:dyDescent="0.3">
      <c r="B40" s="91" t="s">
        <v>895</v>
      </c>
      <c r="C40" s="227" t="s">
        <v>902</v>
      </c>
      <c r="D40" s="228"/>
      <c r="E40" s="228"/>
      <c r="F40" s="229"/>
    </row>
    <row r="41" spans="2:6" ht="16" thickBot="1" x14ac:dyDescent="0.3">
      <c r="B41" s="91" t="s">
        <v>897</v>
      </c>
      <c r="C41" s="227" t="s">
        <v>898</v>
      </c>
      <c r="D41" s="228"/>
      <c r="E41" s="228"/>
      <c r="F41" s="229"/>
    </row>
    <row r="42" spans="2:6" ht="16" thickBot="1" x14ac:dyDescent="0.3">
      <c r="B42" s="91" t="s">
        <v>853</v>
      </c>
      <c r="C42" s="227" t="s">
        <v>859</v>
      </c>
      <c r="D42" s="228"/>
      <c r="E42" s="228"/>
      <c r="F42" s="229"/>
    </row>
    <row r="43" spans="2:6" ht="15.5" x14ac:dyDescent="0.35">
      <c r="B43" s="204"/>
      <c r="C43" s="40"/>
      <c r="D43" s="40"/>
      <c r="E43" s="40"/>
      <c r="F43" s="40"/>
    </row>
    <row r="44" spans="2:6" ht="16" thickBot="1" x14ac:dyDescent="0.4">
      <c r="B44" s="204"/>
      <c r="C44" s="40"/>
      <c r="D44" s="40"/>
      <c r="E44" s="40"/>
      <c r="F44" s="40"/>
    </row>
    <row r="45" spans="2:6" ht="31.5" thickBot="1" x14ac:dyDescent="0.3">
      <c r="B45" s="86" t="s">
        <v>851</v>
      </c>
      <c r="C45" s="87" t="s">
        <v>852</v>
      </c>
      <c r="D45" s="87" t="s">
        <v>886</v>
      </c>
      <c r="E45" s="87" t="s">
        <v>887</v>
      </c>
      <c r="F45" s="87" t="s">
        <v>888</v>
      </c>
    </row>
    <row r="46" spans="2:6" ht="47" thickBot="1" x14ac:dyDescent="0.3">
      <c r="B46" s="88">
        <v>3</v>
      </c>
      <c r="C46" s="89" t="s">
        <v>561</v>
      </c>
      <c r="D46" s="90" t="s">
        <v>554</v>
      </c>
      <c r="E46" s="90" t="s">
        <v>857</v>
      </c>
      <c r="F46" s="90" t="s">
        <v>890</v>
      </c>
    </row>
    <row r="47" spans="2:6" ht="31" customHeight="1" thickBot="1" x14ac:dyDescent="0.3">
      <c r="B47" s="91" t="s">
        <v>891</v>
      </c>
      <c r="C47" s="227" t="s">
        <v>900</v>
      </c>
      <c r="D47" s="228"/>
      <c r="E47" s="228"/>
      <c r="F47" s="229"/>
    </row>
    <row r="48" spans="2:6" ht="16" thickBot="1" x14ac:dyDescent="0.3">
      <c r="B48" s="91" t="s">
        <v>903</v>
      </c>
      <c r="C48" s="227" t="s">
        <v>904</v>
      </c>
      <c r="D48" s="228"/>
      <c r="E48" s="228"/>
      <c r="F48" s="229"/>
    </row>
    <row r="49" spans="2:6" ht="16" thickBot="1" x14ac:dyDescent="0.3">
      <c r="B49" s="91" t="s">
        <v>897</v>
      </c>
      <c r="C49" s="227" t="s">
        <v>898</v>
      </c>
      <c r="D49" s="228"/>
      <c r="E49" s="228"/>
      <c r="F49" s="229"/>
    </row>
    <row r="50" spans="2:6" ht="16" thickBot="1" x14ac:dyDescent="0.3">
      <c r="B50" s="205" t="s">
        <v>853</v>
      </c>
      <c r="C50" s="236" t="s">
        <v>860</v>
      </c>
      <c r="D50" s="237"/>
      <c r="E50" s="237"/>
      <c r="F50" s="238"/>
    </row>
    <row r="51" spans="2:6" ht="15.5" x14ac:dyDescent="0.35">
      <c r="B51" s="204"/>
      <c r="C51" s="40"/>
      <c r="D51" s="40"/>
      <c r="E51" s="40"/>
      <c r="F51" s="40"/>
    </row>
    <row r="52" spans="2:6" ht="16" thickBot="1" x14ac:dyDescent="0.4">
      <c r="B52" s="204"/>
      <c r="C52" s="40"/>
      <c r="D52" s="40"/>
      <c r="E52" s="40"/>
      <c r="F52" s="40"/>
    </row>
    <row r="53" spans="2:6" ht="31.5" thickBot="1" x14ac:dyDescent="0.3">
      <c r="B53" s="86" t="s">
        <v>851</v>
      </c>
      <c r="C53" s="87" t="s">
        <v>852</v>
      </c>
      <c r="D53" s="87" t="s">
        <v>886</v>
      </c>
      <c r="E53" s="87" t="s">
        <v>887</v>
      </c>
      <c r="F53" s="87" t="s">
        <v>888</v>
      </c>
    </row>
    <row r="54" spans="2:6" ht="16" thickBot="1" x14ac:dyDescent="0.3">
      <c r="B54" s="88">
        <v>4</v>
      </c>
      <c r="C54" s="89" t="s">
        <v>861</v>
      </c>
      <c r="D54" s="90" t="s">
        <v>1034</v>
      </c>
      <c r="E54" s="90" t="s">
        <v>857</v>
      </c>
      <c r="F54" s="90" t="s">
        <v>905</v>
      </c>
    </row>
    <row r="55" spans="2:6" ht="16" thickBot="1" x14ac:dyDescent="0.3">
      <c r="B55" s="91" t="s">
        <v>891</v>
      </c>
      <c r="C55" s="227" t="s">
        <v>906</v>
      </c>
      <c r="D55" s="228"/>
      <c r="E55" s="228"/>
      <c r="F55" s="229"/>
    </row>
    <row r="56" spans="2:6" ht="16" thickBot="1" x14ac:dyDescent="0.3">
      <c r="B56" s="91" t="s">
        <v>893</v>
      </c>
      <c r="C56" s="227" t="s">
        <v>1035</v>
      </c>
      <c r="D56" s="228"/>
      <c r="E56" s="228"/>
      <c r="F56" s="229"/>
    </row>
    <row r="57" spans="2:6" ht="16" thickBot="1" x14ac:dyDescent="0.3">
      <c r="B57" s="91" t="s">
        <v>895</v>
      </c>
      <c r="C57" s="227" t="s">
        <v>907</v>
      </c>
      <c r="D57" s="228"/>
      <c r="E57" s="228"/>
      <c r="F57" s="229"/>
    </row>
    <row r="58" spans="2:6" ht="16" thickBot="1" x14ac:dyDescent="0.3">
      <c r="B58" s="91" t="s">
        <v>897</v>
      </c>
      <c r="C58" s="227" t="s">
        <v>898</v>
      </c>
      <c r="D58" s="228"/>
      <c r="E58" s="228"/>
      <c r="F58" s="229"/>
    </row>
    <row r="59" spans="2:6" ht="16" thickBot="1" x14ac:dyDescent="0.3">
      <c r="B59" s="91" t="s">
        <v>908</v>
      </c>
      <c r="C59" s="227" t="s">
        <v>862</v>
      </c>
      <c r="D59" s="228"/>
      <c r="E59" s="228"/>
      <c r="F59" s="229"/>
    </row>
    <row r="60" spans="2:6" ht="39" customHeight="1" thickBot="1" x14ac:dyDescent="0.3">
      <c r="B60" s="198" t="s">
        <v>942</v>
      </c>
      <c r="C60" s="227" t="s">
        <v>1036</v>
      </c>
      <c r="D60" s="228"/>
      <c r="E60" s="228"/>
      <c r="F60" s="229"/>
    </row>
    <row r="61" spans="2:6" ht="15.5" x14ac:dyDescent="0.35">
      <c r="B61" s="204"/>
      <c r="C61" s="40"/>
      <c r="D61" s="40"/>
      <c r="E61" s="40"/>
      <c r="F61" s="40"/>
    </row>
    <row r="62" spans="2:6" ht="16" thickBot="1" x14ac:dyDescent="0.4">
      <c r="B62" s="204"/>
      <c r="C62" s="40"/>
      <c r="D62" s="40"/>
      <c r="E62" s="40"/>
      <c r="F62" s="40"/>
    </row>
    <row r="63" spans="2:6" ht="31.5" thickBot="1" x14ac:dyDescent="0.3">
      <c r="B63" s="86" t="s">
        <v>851</v>
      </c>
      <c r="C63" s="87" t="s">
        <v>852</v>
      </c>
      <c r="D63" s="87" t="s">
        <v>886</v>
      </c>
      <c r="E63" s="87" t="s">
        <v>887</v>
      </c>
      <c r="F63" s="87" t="s">
        <v>888</v>
      </c>
    </row>
    <row r="64" spans="2:6" ht="20.5" customHeight="1" x14ac:dyDescent="0.25">
      <c r="B64" s="242" t="s">
        <v>863</v>
      </c>
      <c r="C64" s="245" t="s">
        <v>864</v>
      </c>
      <c r="D64" s="92" t="s">
        <v>909</v>
      </c>
      <c r="E64" s="242" t="s">
        <v>857</v>
      </c>
      <c r="F64" s="242" t="s">
        <v>910</v>
      </c>
    </row>
    <row r="65" spans="2:6" ht="20.5" customHeight="1" x14ac:dyDescent="0.25">
      <c r="B65" s="243"/>
      <c r="C65" s="246"/>
      <c r="D65" s="92" t="s">
        <v>911</v>
      </c>
      <c r="E65" s="243"/>
      <c r="F65" s="243"/>
    </row>
    <row r="66" spans="2:6" ht="20.5" customHeight="1" thickBot="1" x14ac:dyDescent="0.3">
      <c r="B66" s="244"/>
      <c r="C66" s="247"/>
      <c r="D66" s="90" t="s">
        <v>912</v>
      </c>
      <c r="E66" s="244"/>
      <c r="F66" s="244"/>
    </row>
    <row r="67" spans="2:6" ht="16" customHeight="1" thickBot="1" x14ac:dyDescent="0.3">
      <c r="B67" s="205" t="s">
        <v>891</v>
      </c>
      <c r="C67" s="236" t="s">
        <v>913</v>
      </c>
      <c r="D67" s="237"/>
      <c r="E67" s="237"/>
      <c r="F67" s="238"/>
    </row>
    <row r="68" spans="2:6" ht="15.65" customHeight="1" x14ac:dyDescent="0.25">
      <c r="B68" s="239" t="s">
        <v>893</v>
      </c>
      <c r="C68" s="248" t="s">
        <v>914</v>
      </c>
      <c r="D68" s="249"/>
      <c r="E68" s="249"/>
      <c r="F68" s="250"/>
    </row>
    <row r="69" spans="2:6" ht="31" customHeight="1" x14ac:dyDescent="0.25">
      <c r="B69" s="241"/>
      <c r="C69" s="254" t="s">
        <v>915</v>
      </c>
      <c r="D69" s="255"/>
      <c r="E69" s="255"/>
      <c r="F69" s="256"/>
    </row>
    <row r="70" spans="2:6" ht="16" customHeight="1" thickBot="1" x14ac:dyDescent="0.3">
      <c r="B70" s="240"/>
      <c r="C70" s="251" t="s">
        <v>916</v>
      </c>
      <c r="D70" s="252"/>
      <c r="E70" s="252"/>
      <c r="F70" s="253"/>
    </row>
    <row r="71" spans="2:6" ht="15.65" customHeight="1" x14ac:dyDescent="0.25">
      <c r="B71" s="239" t="s">
        <v>895</v>
      </c>
      <c r="C71" s="248" t="s">
        <v>917</v>
      </c>
      <c r="D71" s="249"/>
      <c r="E71" s="249"/>
      <c r="F71" s="250"/>
    </row>
    <row r="72" spans="2:6" ht="31" customHeight="1" x14ac:dyDescent="0.25">
      <c r="B72" s="241"/>
      <c r="C72" s="254" t="s">
        <v>918</v>
      </c>
      <c r="D72" s="255"/>
      <c r="E72" s="255"/>
      <c r="F72" s="256"/>
    </row>
    <row r="73" spans="2:6" ht="16" customHeight="1" thickBot="1" x14ac:dyDescent="0.3">
      <c r="B73" s="240"/>
      <c r="C73" s="251" t="s">
        <v>919</v>
      </c>
      <c r="D73" s="252"/>
      <c r="E73" s="252"/>
      <c r="F73" s="253"/>
    </row>
    <row r="74" spans="2:6" ht="16" thickBot="1" x14ac:dyDescent="0.3">
      <c r="B74" s="205" t="s">
        <v>897</v>
      </c>
      <c r="C74" s="236" t="s">
        <v>898</v>
      </c>
      <c r="D74" s="237"/>
      <c r="E74" s="237"/>
      <c r="F74" s="238"/>
    </row>
    <row r="75" spans="2:6" ht="16" thickBot="1" x14ac:dyDescent="0.3">
      <c r="B75" s="205" t="s">
        <v>908</v>
      </c>
      <c r="C75" s="236" t="s">
        <v>920</v>
      </c>
      <c r="D75" s="237"/>
      <c r="E75" s="237"/>
      <c r="F75" s="238"/>
    </row>
    <row r="76" spans="2:6" ht="15.5" x14ac:dyDescent="0.35">
      <c r="B76" s="204"/>
      <c r="C76" s="40"/>
      <c r="D76" s="40"/>
      <c r="E76" s="40"/>
      <c r="F76" s="40"/>
    </row>
    <row r="77" spans="2:6" ht="16" thickBot="1" x14ac:dyDescent="0.4">
      <c r="B77" s="204"/>
      <c r="C77" s="40"/>
      <c r="D77" s="40"/>
      <c r="E77" s="40"/>
      <c r="F77" s="40"/>
    </row>
    <row r="78" spans="2:6" ht="31.5" thickBot="1" x14ac:dyDescent="0.3">
      <c r="B78" s="86" t="s">
        <v>851</v>
      </c>
      <c r="C78" s="87" t="s">
        <v>852</v>
      </c>
      <c r="D78" s="87" t="s">
        <v>886</v>
      </c>
      <c r="E78" s="87" t="s">
        <v>887</v>
      </c>
      <c r="F78" s="87" t="s">
        <v>888</v>
      </c>
    </row>
    <row r="79" spans="2:6" ht="16" thickBot="1" x14ac:dyDescent="0.3">
      <c r="B79" s="88">
        <v>6</v>
      </c>
      <c r="C79" s="89" t="s">
        <v>868</v>
      </c>
      <c r="D79" s="90" t="s">
        <v>921</v>
      </c>
      <c r="E79" s="90" t="s">
        <v>857</v>
      </c>
      <c r="F79" s="90" t="s">
        <v>905</v>
      </c>
    </row>
    <row r="80" spans="2:6" ht="31" customHeight="1" thickBot="1" x14ac:dyDescent="0.3">
      <c r="B80" s="205" t="s">
        <v>891</v>
      </c>
      <c r="C80" s="236" t="s">
        <v>922</v>
      </c>
      <c r="D80" s="237"/>
      <c r="E80" s="237"/>
      <c r="F80" s="238"/>
    </row>
    <row r="81" spans="2:6" ht="16" thickBot="1" x14ac:dyDescent="0.3">
      <c r="B81" s="205" t="s">
        <v>893</v>
      </c>
      <c r="C81" s="236" t="s">
        <v>923</v>
      </c>
      <c r="D81" s="237"/>
      <c r="E81" s="237"/>
      <c r="F81" s="238"/>
    </row>
    <row r="82" spans="2:6" ht="15.65" customHeight="1" x14ac:dyDescent="0.25">
      <c r="B82" s="239" t="s">
        <v>895</v>
      </c>
      <c r="C82" s="248" t="s">
        <v>924</v>
      </c>
      <c r="D82" s="249"/>
      <c r="E82" s="249"/>
      <c r="F82" s="250"/>
    </row>
    <row r="83" spans="2:6" ht="16" thickBot="1" x14ac:dyDescent="0.3">
      <c r="B83" s="240"/>
      <c r="C83" s="251" t="s">
        <v>925</v>
      </c>
      <c r="D83" s="252"/>
      <c r="E83" s="252"/>
      <c r="F83" s="253"/>
    </row>
    <row r="84" spans="2:6" ht="16" thickBot="1" x14ac:dyDescent="0.3">
      <c r="B84" s="205" t="s">
        <v>897</v>
      </c>
      <c r="C84" s="236" t="s">
        <v>898</v>
      </c>
      <c r="D84" s="237"/>
      <c r="E84" s="237"/>
      <c r="F84" s="238"/>
    </row>
    <row r="85" spans="2:6" ht="16" thickBot="1" x14ac:dyDescent="0.3">
      <c r="B85" s="205" t="s">
        <v>908</v>
      </c>
      <c r="C85" s="236" t="s">
        <v>869</v>
      </c>
      <c r="D85" s="237"/>
      <c r="E85" s="237"/>
      <c r="F85" s="238"/>
    </row>
    <row r="86" spans="2:6" ht="15.5" x14ac:dyDescent="0.35">
      <c r="B86" s="204"/>
      <c r="C86" s="40"/>
      <c r="D86" s="40"/>
      <c r="E86" s="40"/>
      <c r="F86" s="40"/>
    </row>
    <row r="87" spans="2:6" ht="16" thickBot="1" x14ac:dyDescent="0.4">
      <c r="B87" s="204"/>
      <c r="C87" s="40"/>
      <c r="D87" s="40"/>
      <c r="E87" s="40"/>
      <c r="F87" s="40"/>
    </row>
    <row r="88" spans="2:6" ht="31.5" thickBot="1" x14ac:dyDescent="0.3">
      <c r="B88" s="86" t="s">
        <v>851</v>
      </c>
      <c r="C88" s="87" t="s">
        <v>852</v>
      </c>
      <c r="D88" s="87" t="s">
        <v>886</v>
      </c>
      <c r="E88" s="87" t="s">
        <v>887</v>
      </c>
      <c r="F88" s="87" t="s">
        <v>888</v>
      </c>
    </row>
    <row r="89" spans="2:6" ht="31.5" thickBot="1" x14ac:dyDescent="0.3">
      <c r="B89" s="206">
        <v>7</v>
      </c>
      <c r="C89" s="207" t="s">
        <v>870</v>
      </c>
      <c r="D89" s="208" t="s">
        <v>926</v>
      </c>
      <c r="E89" s="208" t="s">
        <v>857</v>
      </c>
      <c r="F89" s="208" t="s">
        <v>905</v>
      </c>
    </row>
    <row r="90" spans="2:6" ht="16" thickBot="1" x14ac:dyDescent="0.3">
      <c r="B90" s="205" t="s">
        <v>891</v>
      </c>
      <c r="C90" s="236" t="s">
        <v>927</v>
      </c>
      <c r="D90" s="237"/>
      <c r="E90" s="237"/>
      <c r="F90" s="238"/>
    </row>
    <row r="91" spans="2:6" ht="16" customHeight="1" thickBot="1" x14ac:dyDescent="0.3">
      <c r="B91" s="205" t="s">
        <v>893</v>
      </c>
      <c r="C91" s="236" t="s">
        <v>928</v>
      </c>
      <c r="D91" s="237"/>
      <c r="E91" s="237"/>
      <c r="F91" s="238"/>
    </row>
    <row r="92" spans="2:6" ht="16" thickBot="1" x14ac:dyDescent="0.3">
      <c r="B92" s="205" t="s">
        <v>895</v>
      </c>
      <c r="C92" s="236" t="s">
        <v>929</v>
      </c>
      <c r="D92" s="237"/>
      <c r="E92" s="237"/>
      <c r="F92" s="238"/>
    </row>
    <row r="93" spans="2:6" ht="16" thickBot="1" x14ac:dyDescent="0.3">
      <c r="B93" s="205" t="s">
        <v>897</v>
      </c>
      <c r="C93" s="236" t="s">
        <v>930</v>
      </c>
      <c r="D93" s="237"/>
      <c r="E93" s="237"/>
      <c r="F93" s="238"/>
    </row>
    <row r="94" spans="2:6" ht="16" thickBot="1" x14ac:dyDescent="0.3">
      <c r="B94" s="205" t="s">
        <v>853</v>
      </c>
      <c r="C94" s="236" t="s">
        <v>862</v>
      </c>
      <c r="D94" s="237"/>
      <c r="E94" s="237"/>
      <c r="F94" s="238"/>
    </row>
    <row r="95" spans="2:6" ht="15.5" x14ac:dyDescent="0.35">
      <c r="B95" s="204"/>
      <c r="C95" s="40"/>
      <c r="D95" s="40"/>
      <c r="E95" s="40"/>
      <c r="F95" s="40"/>
    </row>
    <row r="96" spans="2:6" ht="16" thickBot="1" x14ac:dyDescent="0.4">
      <c r="B96" s="204"/>
      <c r="C96" s="40"/>
      <c r="D96" s="40"/>
      <c r="E96" s="40"/>
      <c r="F96" s="40"/>
    </row>
    <row r="97" spans="2:6" ht="31.5" thickBot="1" x14ac:dyDescent="0.3">
      <c r="B97" s="86" t="s">
        <v>851</v>
      </c>
      <c r="C97" s="87" t="s">
        <v>852</v>
      </c>
      <c r="D97" s="87" t="s">
        <v>886</v>
      </c>
      <c r="E97" s="87" t="s">
        <v>887</v>
      </c>
      <c r="F97" s="87" t="s">
        <v>888</v>
      </c>
    </row>
    <row r="98" spans="2:6" ht="16" thickBot="1" x14ac:dyDescent="0.3">
      <c r="B98" s="88">
        <v>8</v>
      </c>
      <c r="C98" s="89" t="s">
        <v>871</v>
      </c>
      <c r="D98" s="90" t="s">
        <v>931</v>
      </c>
      <c r="E98" s="90" t="s">
        <v>857</v>
      </c>
      <c r="F98" s="90" t="s">
        <v>905</v>
      </c>
    </row>
    <row r="99" spans="2:6" ht="16" thickBot="1" x14ac:dyDescent="0.3">
      <c r="B99" s="91" t="s">
        <v>891</v>
      </c>
      <c r="C99" s="227" t="s">
        <v>932</v>
      </c>
      <c r="D99" s="228"/>
      <c r="E99" s="228"/>
      <c r="F99" s="229"/>
    </row>
    <row r="100" spans="2:6" ht="16" thickBot="1" x14ac:dyDescent="0.3">
      <c r="B100" s="205" t="s">
        <v>893</v>
      </c>
      <c r="C100" s="236" t="s">
        <v>933</v>
      </c>
      <c r="D100" s="237"/>
      <c r="E100" s="237"/>
      <c r="F100" s="238"/>
    </row>
    <row r="101" spans="2:6" ht="16" thickBot="1" x14ac:dyDescent="0.3">
      <c r="B101" s="205" t="s">
        <v>895</v>
      </c>
      <c r="C101" s="236" t="s">
        <v>934</v>
      </c>
      <c r="D101" s="237"/>
      <c r="E101" s="237"/>
      <c r="F101" s="238"/>
    </row>
    <row r="102" spans="2:6" ht="16" thickBot="1" x14ac:dyDescent="0.3">
      <c r="B102" s="205" t="s">
        <v>897</v>
      </c>
      <c r="C102" s="236" t="s">
        <v>898</v>
      </c>
      <c r="D102" s="237"/>
      <c r="E102" s="237"/>
      <c r="F102" s="238"/>
    </row>
    <row r="103" spans="2:6" ht="16" thickBot="1" x14ac:dyDescent="0.3">
      <c r="B103" s="205" t="s">
        <v>853</v>
      </c>
      <c r="C103" s="236" t="s">
        <v>862</v>
      </c>
      <c r="D103" s="237"/>
      <c r="E103" s="237"/>
      <c r="F103" s="238"/>
    </row>
    <row r="104" spans="2:6" ht="15.5" x14ac:dyDescent="0.35">
      <c r="B104" s="204"/>
      <c r="C104" s="40"/>
      <c r="D104" s="40"/>
      <c r="E104" s="40"/>
      <c r="F104" s="40"/>
    </row>
    <row r="105" spans="2:6" ht="16" thickBot="1" x14ac:dyDescent="0.4">
      <c r="B105" s="204"/>
      <c r="C105" s="40"/>
      <c r="D105" s="40"/>
      <c r="E105" s="40"/>
      <c r="F105" s="40"/>
    </row>
    <row r="106" spans="2:6" ht="31.5" thickBot="1" x14ac:dyDescent="0.3">
      <c r="B106" s="86" t="s">
        <v>851</v>
      </c>
      <c r="C106" s="87" t="s">
        <v>852</v>
      </c>
      <c r="D106" s="87" t="s">
        <v>886</v>
      </c>
      <c r="E106" s="87" t="s">
        <v>887</v>
      </c>
      <c r="F106" s="87" t="s">
        <v>888</v>
      </c>
    </row>
    <row r="107" spans="2:6" ht="16" thickBot="1" x14ac:dyDescent="0.3">
      <c r="B107" s="88">
        <v>9</v>
      </c>
      <c r="C107" s="89" t="s">
        <v>673</v>
      </c>
      <c r="D107" s="90" t="s">
        <v>935</v>
      </c>
      <c r="E107" s="90" t="s">
        <v>857</v>
      </c>
      <c r="F107" s="90" t="s">
        <v>905</v>
      </c>
    </row>
    <row r="108" spans="2:6" ht="31" customHeight="1" thickBot="1" x14ac:dyDescent="0.3">
      <c r="B108" s="91" t="s">
        <v>891</v>
      </c>
      <c r="C108" s="227" t="s">
        <v>936</v>
      </c>
      <c r="D108" s="228"/>
      <c r="E108" s="228"/>
      <c r="F108" s="229"/>
    </row>
    <row r="109" spans="2:6" ht="16" thickBot="1" x14ac:dyDescent="0.3">
      <c r="B109" s="91" t="s">
        <v>893</v>
      </c>
      <c r="C109" s="227" t="s">
        <v>937</v>
      </c>
      <c r="D109" s="228"/>
      <c r="E109" s="228"/>
      <c r="F109" s="229"/>
    </row>
    <row r="110" spans="2:6" ht="16" thickBot="1" x14ac:dyDescent="0.3">
      <c r="B110" s="205" t="s">
        <v>895</v>
      </c>
      <c r="C110" s="236" t="s">
        <v>938</v>
      </c>
      <c r="D110" s="237"/>
      <c r="E110" s="237"/>
      <c r="F110" s="238"/>
    </row>
    <row r="111" spans="2:6" ht="16" thickBot="1" x14ac:dyDescent="0.3">
      <c r="B111" s="205" t="s">
        <v>897</v>
      </c>
      <c r="C111" s="236" t="s">
        <v>898</v>
      </c>
      <c r="D111" s="237"/>
      <c r="E111" s="237"/>
      <c r="F111" s="238"/>
    </row>
    <row r="112" spans="2:6" ht="16" thickBot="1" x14ac:dyDescent="0.3">
      <c r="B112" s="205" t="s">
        <v>853</v>
      </c>
      <c r="C112" s="236" t="s">
        <v>872</v>
      </c>
      <c r="D112" s="237"/>
      <c r="E112" s="237"/>
      <c r="F112" s="238"/>
    </row>
    <row r="113" spans="2:6" ht="15.5" x14ac:dyDescent="0.35">
      <c r="B113" s="204"/>
      <c r="C113" s="40"/>
      <c r="D113" s="40"/>
      <c r="E113" s="40"/>
      <c r="F113" s="40"/>
    </row>
    <row r="114" spans="2:6" ht="16" thickBot="1" x14ac:dyDescent="0.4">
      <c r="B114" s="204"/>
      <c r="C114" s="40"/>
      <c r="D114" s="40"/>
      <c r="E114" s="40"/>
      <c r="F114" s="40"/>
    </row>
    <row r="115" spans="2:6" ht="31.5" thickBot="1" x14ac:dyDescent="0.3">
      <c r="B115" s="86" t="s">
        <v>851</v>
      </c>
      <c r="C115" s="87" t="s">
        <v>852</v>
      </c>
      <c r="D115" s="87" t="s">
        <v>886</v>
      </c>
      <c r="E115" s="87" t="s">
        <v>887</v>
      </c>
      <c r="F115" s="87" t="s">
        <v>888</v>
      </c>
    </row>
    <row r="116" spans="2:6" ht="16" thickBot="1" x14ac:dyDescent="0.3">
      <c r="B116" s="88">
        <v>10</v>
      </c>
      <c r="C116" s="89" t="s">
        <v>873</v>
      </c>
      <c r="D116" s="90" t="s">
        <v>939</v>
      </c>
      <c r="E116" s="90" t="s">
        <v>857</v>
      </c>
      <c r="F116" s="90" t="s">
        <v>905</v>
      </c>
    </row>
    <row r="117" spans="2:6" ht="31" customHeight="1" thickBot="1" x14ac:dyDescent="0.3">
      <c r="B117" s="91" t="s">
        <v>891</v>
      </c>
      <c r="C117" s="227" t="s">
        <v>940</v>
      </c>
      <c r="D117" s="228"/>
      <c r="E117" s="228"/>
      <c r="F117" s="229"/>
    </row>
    <row r="118" spans="2:6" ht="16" thickBot="1" x14ac:dyDescent="0.3">
      <c r="B118" s="91" t="s">
        <v>893</v>
      </c>
      <c r="C118" s="227" t="s">
        <v>941</v>
      </c>
      <c r="D118" s="228"/>
      <c r="E118" s="228"/>
      <c r="F118" s="229"/>
    </row>
    <row r="119" spans="2:6" ht="16" thickBot="1" x14ac:dyDescent="0.3">
      <c r="B119" s="91" t="s">
        <v>895</v>
      </c>
      <c r="C119" s="227" t="s">
        <v>938</v>
      </c>
      <c r="D119" s="228"/>
      <c r="E119" s="228"/>
      <c r="F119" s="229"/>
    </row>
    <row r="120" spans="2:6" ht="16" thickBot="1" x14ac:dyDescent="0.3">
      <c r="B120" s="91" t="s">
        <v>897</v>
      </c>
      <c r="C120" s="227" t="s">
        <v>898</v>
      </c>
      <c r="D120" s="228"/>
      <c r="E120" s="228"/>
      <c r="F120" s="229"/>
    </row>
    <row r="121" spans="2:6" ht="16" thickBot="1" x14ac:dyDescent="0.3">
      <c r="B121" s="205" t="s">
        <v>853</v>
      </c>
      <c r="C121" s="236" t="s">
        <v>874</v>
      </c>
      <c r="D121" s="237"/>
      <c r="E121" s="237"/>
      <c r="F121" s="238"/>
    </row>
    <row r="122" spans="2:6" ht="16" thickBot="1" x14ac:dyDescent="0.3">
      <c r="B122" s="205" t="s">
        <v>942</v>
      </c>
      <c r="C122" s="236" t="s">
        <v>943</v>
      </c>
      <c r="D122" s="237"/>
      <c r="E122" s="237"/>
      <c r="F122" s="238"/>
    </row>
    <row r="123" spans="2:6" ht="15.5" x14ac:dyDescent="0.35">
      <c r="B123" s="204"/>
      <c r="C123" s="40"/>
      <c r="D123" s="40"/>
      <c r="E123" s="40"/>
      <c r="F123" s="40"/>
    </row>
    <row r="124" spans="2:6" ht="16" thickBot="1" x14ac:dyDescent="0.4">
      <c r="B124" s="204"/>
      <c r="C124" s="40"/>
      <c r="D124" s="40"/>
      <c r="E124" s="40"/>
      <c r="F124" s="40"/>
    </row>
    <row r="125" spans="2:6" ht="31.5" thickBot="1" x14ac:dyDescent="0.3">
      <c r="B125" s="86" t="s">
        <v>851</v>
      </c>
      <c r="C125" s="87" t="s">
        <v>852</v>
      </c>
      <c r="D125" s="87" t="s">
        <v>886</v>
      </c>
      <c r="E125" s="87" t="s">
        <v>887</v>
      </c>
      <c r="F125" s="87" t="s">
        <v>888</v>
      </c>
    </row>
    <row r="126" spans="2:6" ht="16" thickBot="1" x14ac:dyDescent="0.3">
      <c r="B126" s="88">
        <v>11</v>
      </c>
      <c r="C126" s="89" t="s">
        <v>875</v>
      </c>
      <c r="D126" s="90" t="s">
        <v>944</v>
      </c>
      <c r="E126" s="90" t="s">
        <v>857</v>
      </c>
      <c r="F126" s="90" t="s">
        <v>905</v>
      </c>
    </row>
    <row r="127" spans="2:6" ht="31" customHeight="1" thickBot="1" x14ac:dyDescent="0.3">
      <c r="B127" s="91" t="s">
        <v>891</v>
      </c>
      <c r="C127" s="227" t="s">
        <v>945</v>
      </c>
      <c r="D127" s="228"/>
      <c r="E127" s="228"/>
      <c r="F127" s="229"/>
    </row>
    <row r="128" spans="2:6" ht="16" thickBot="1" x14ac:dyDescent="0.3">
      <c r="B128" s="91" t="s">
        <v>893</v>
      </c>
      <c r="C128" s="227" t="s">
        <v>946</v>
      </c>
      <c r="D128" s="228"/>
      <c r="E128" s="228"/>
      <c r="F128" s="229"/>
    </row>
    <row r="129" spans="2:6" ht="16" thickBot="1" x14ac:dyDescent="0.3">
      <c r="B129" s="91" t="s">
        <v>895</v>
      </c>
      <c r="C129" s="227" t="s">
        <v>947</v>
      </c>
      <c r="D129" s="228"/>
      <c r="E129" s="228"/>
      <c r="F129" s="229"/>
    </row>
    <row r="130" spans="2:6" ht="16" thickBot="1" x14ac:dyDescent="0.3">
      <c r="B130" s="91" t="s">
        <v>897</v>
      </c>
      <c r="C130" s="227" t="s">
        <v>898</v>
      </c>
      <c r="D130" s="228"/>
      <c r="E130" s="228"/>
      <c r="F130" s="229"/>
    </row>
    <row r="131" spans="2:6" ht="16" thickBot="1" x14ac:dyDescent="0.3">
      <c r="B131" s="205" t="s">
        <v>853</v>
      </c>
      <c r="C131" s="236" t="s">
        <v>948</v>
      </c>
      <c r="D131" s="237"/>
      <c r="E131" s="237"/>
      <c r="F131" s="238"/>
    </row>
    <row r="132" spans="2:6" ht="15.5" x14ac:dyDescent="0.35">
      <c r="B132" s="204"/>
      <c r="C132" s="40"/>
      <c r="D132" s="40"/>
      <c r="E132" s="40"/>
      <c r="F132" s="40"/>
    </row>
    <row r="133" spans="2:6" ht="16" thickBot="1" x14ac:dyDescent="0.4">
      <c r="B133" s="204"/>
      <c r="C133" s="40"/>
      <c r="D133" s="40"/>
      <c r="E133" s="40"/>
      <c r="F133" s="40"/>
    </row>
    <row r="134" spans="2:6" ht="31.5" thickBot="1" x14ac:dyDescent="0.3">
      <c r="B134" s="86" t="s">
        <v>851</v>
      </c>
      <c r="C134" s="87" t="s">
        <v>852</v>
      </c>
      <c r="D134" s="87" t="s">
        <v>886</v>
      </c>
      <c r="E134" s="87" t="s">
        <v>887</v>
      </c>
      <c r="F134" s="87" t="s">
        <v>888</v>
      </c>
    </row>
    <row r="135" spans="2:6" ht="31.5" thickBot="1" x14ac:dyDescent="0.3">
      <c r="B135" s="88">
        <v>12</v>
      </c>
      <c r="C135" s="89" t="s">
        <v>876</v>
      </c>
      <c r="D135" s="90" t="s">
        <v>949</v>
      </c>
      <c r="E135" s="90" t="s">
        <v>857</v>
      </c>
      <c r="F135" s="90" t="s">
        <v>905</v>
      </c>
    </row>
    <row r="136" spans="2:6" ht="31" customHeight="1" thickBot="1" x14ac:dyDescent="0.3">
      <c r="B136" s="91" t="s">
        <v>891</v>
      </c>
      <c r="C136" s="227" t="s">
        <v>950</v>
      </c>
      <c r="D136" s="228"/>
      <c r="E136" s="228"/>
      <c r="F136" s="229"/>
    </row>
    <row r="137" spans="2:6" ht="16" thickBot="1" x14ac:dyDescent="0.3">
      <c r="B137" s="91" t="s">
        <v>893</v>
      </c>
      <c r="C137" s="227" t="s">
        <v>951</v>
      </c>
      <c r="D137" s="228"/>
      <c r="E137" s="228"/>
      <c r="F137" s="229"/>
    </row>
    <row r="138" spans="2:6" ht="16" thickBot="1" x14ac:dyDescent="0.3">
      <c r="B138" s="205" t="s">
        <v>895</v>
      </c>
      <c r="C138" s="236" t="s">
        <v>952</v>
      </c>
      <c r="D138" s="237"/>
      <c r="E138" s="237"/>
      <c r="F138" s="238"/>
    </row>
    <row r="139" spans="2:6" ht="16" thickBot="1" x14ac:dyDescent="0.3">
      <c r="B139" s="205" t="s">
        <v>897</v>
      </c>
      <c r="C139" s="236" t="s">
        <v>898</v>
      </c>
      <c r="D139" s="237"/>
      <c r="E139" s="237"/>
      <c r="F139" s="238"/>
    </row>
    <row r="140" spans="2:6" ht="16" thickBot="1" x14ac:dyDescent="0.3">
      <c r="B140" s="205" t="s">
        <v>853</v>
      </c>
      <c r="C140" s="236" t="s">
        <v>953</v>
      </c>
      <c r="D140" s="237"/>
      <c r="E140" s="237"/>
      <c r="F140" s="238"/>
    </row>
    <row r="141" spans="2:6" ht="15.5" x14ac:dyDescent="0.35">
      <c r="B141" s="204"/>
      <c r="C141" s="40"/>
      <c r="D141" s="40"/>
      <c r="E141" s="40"/>
      <c r="F141" s="40"/>
    </row>
    <row r="142" spans="2:6" ht="16" thickBot="1" x14ac:dyDescent="0.4">
      <c r="B142" s="204"/>
      <c r="C142" s="40"/>
      <c r="D142" s="40"/>
      <c r="E142" s="40"/>
      <c r="F142" s="40"/>
    </row>
    <row r="143" spans="2:6" ht="31.5" thickBot="1" x14ac:dyDescent="0.3">
      <c r="B143" s="86" t="s">
        <v>851</v>
      </c>
      <c r="C143" s="87" t="s">
        <v>852</v>
      </c>
      <c r="D143" s="87" t="s">
        <v>886</v>
      </c>
      <c r="E143" s="87" t="s">
        <v>887</v>
      </c>
      <c r="F143" s="87" t="s">
        <v>888</v>
      </c>
    </row>
    <row r="144" spans="2:6" ht="16" thickBot="1" x14ac:dyDescent="0.3">
      <c r="B144" s="88">
        <v>13</v>
      </c>
      <c r="C144" s="89" t="s">
        <v>878</v>
      </c>
      <c r="D144" s="90" t="s">
        <v>954</v>
      </c>
      <c r="E144" s="90" t="s">
        <v>857</v>
      </c>
      <c r="F144" s="90" t="s">
        <v>905</v>
      </c>
    </row>
    <row r="145" spans="2:6" ht="31" customHeight="1" thickBot="1" x14ac:dyDescent="0.3">
      <c r="B145" s="91" t="s">
        <v>891</v>
      </c>
      <c r="C145" s="227" t="s">
        <v>955</v>
      </c>
      <c r="D145" s="228"/>
      <c r="E145" s="228"/>
      <c r="F145" s="229"/>
    </row>
    <row r="146" spans="2:6" ht="16" thickBot="1" x14ac:dyDescent="0.3">
      <c r="B146" s="91" t="s">
        <v>893</v>
      </c>
      <c r="C146" s="227" t="s">
        <v>956</v>
      </c>
      <c r="D146" s="228"/>
      <c r="E146" s="228"/>
      <c r="F146" s="229"/>
    </row>
    <row r="147" spans="2:6" ht="16" thickBot="1" x14ac:dyDescent="0.3">
      <c r="B147" s="91" t="s">
        <v>895</v>
      </c>
      <c r="C147" s="227" t="s">
        <v>957</v>
      </c>
      <c r="D147" s="228"/>
      <c r="E147" s="228"/>
      <c r="F147" s="229"/>
    </row>
    <row r="148" spans="2:6" ht="16" thickBot="1" x14ac:dyDescent="0.3">
      <c r="B148" s="205" t="s">
        <v>897</v>
      </c>
      <c r="C148" s="236" t="s">
        <v>898</v>
      </c>
      <c r="D148" s="237"/>
      <c r="E148" s="237"/>
      <c r="F148" s="238"/>
    </row>
    <row r="149" spans="2:6" ht="16" thickBot="1" x14ac:dyDescent="0.3">
      <c r="B149" s="205" t="s">
        <v>853</v>
      </c>
      <c r="C149" s="236" t="s">
        <v>953</v>
      </c>
      <c r="D149" s="237"/>
      <c r="E149" s="237"/>
      <c r="F149" s="238"/>
    </row>
    <row r="150" spans="2:6" ht="15.5" x14ac:dyDescent="0.35">
      <c r="B150" s="204"/>
      <c r="C150" s="40"/>
      <c r="D150" s="40"/>
      <c r="E150" s="40"/>
      <c r="F150" s="40"/>
    </row>
    <row r="151" spans="2:6" ht="16" thickBot="1" x14ac:dyDescent="0.4">
      <c r="B151" s="204"/>
      <c r="C151" s="40"/>
      <c r="D151" s="40"/>
      <c r="E151" s="40"/>
      <c r="F151" s="40"/>
    </row>
    <row r="152" spans="2:6" ht="31.5" thickBot="1" x14ac:dyDescent="0.3">
      <c r="B152" s="93" t="s">
        <v>851</v>
      </c>
      <c r="C152" s="94" t="s">
        <v>852</v>
      </c>
      <c r="D152" s="94" t="s">
        <v>886</v>
      </c>
      <c r="E152" s="94" t="s">
        <v>887</v>
      </c>
      <c r="F152" s="94" t="s">
        <v>888</v>
      </c>
    </row>
    <row r="153" spans="2:6" ht="16" thickBot="1" x14ac:dyDescent="0.3">
      <c r="B153" s="88">
        <v>14</v>
      </c>
      <c r="C153" s="89" t="s">
        <v>879</v>
      </c>
      <c r="D153" s="90" t="s">
        <v>958</v>
      </c>
      <c r="E153" s="90" t="s">
        <v>857</v>
      </c>
      <c r="F153" s="90" t="s">
        <v>905</v>
      </c>
    </row>
    <row r="154" spans="2:6" ht="16" customHeight="1" thickBot="1" x14ac:dyDescent="0.3">
      <c r="B154" s="95" t="s">
        <v>891</v>
      </c>
      <c r="C154" s="227" t="s">
        <v>959</v>
      </c>
      <c r="D154" s="228"/>
      <c r="E154" s="228"/>
      <c r="F154" s="229"/>
    </row>
    <row r="155" spans="2:6" ht="16" thickBot="1" x14ac:dyDescent="0.3">
      <c r="B155" s="95" t="s">
        <v>893</v>
      </c>
      <c r="C155" s="227" t="s">
        <v>960</v>
      </c>
      <c r="D155" s="228"/>
      <c r="E155" s="228"/>
      <c r="F155" s="229"/>
    </row>
    <row r="156" spans="2:6" ht="16" thickBot="1" x14ac:dyDescent="0.3">
      <c r="B156" s="209" t="s">
        <v>895</v>
      </c>
      <c r="C156" s="236" t="s">
        <v>961</v>
      </c>
      <c r="D156" s="237"/>
      <c r="E156" s="237"/>
      <c r="F156" s="238"/>
    </row>
    <row r="157" spans="2:6" ht="16" thickBot="1" x14ac:dyDescent="0.3">
      <c r="B157" s="209" t="s">
        <v>897</v>
      </c>
      <c r="C157" s="236" t="s">
        <v>898</v>
      </c>
      <c r="D157" s="237"/>
      <c r="E157" s="237"/>
      <c r="F157" s="238"/>
    </row>
    <row r="158" spans="2:6" ht="16" thickBot="1" x14ac:dyDescent="0.3">
      <c r="B158" s="209" t="s">
        <v>853</v>
      </c>
      <c r="C158" s="236" t="s">
        <v>953</v>
      </c>
      <c r="D158" s="237"/>
      <c r="E158" s="237"/>
      <c r="F158" s="238"/>
    </row>
    <row r="159" spans="2:6" ht="15.5" x14ac:dyDescent="0.35">
      <c r="B159" s="204"/>
      <c r="C159" s="40"/>
      <c r="D159" s="40"/>
      <c r="E159" s="40"/>
      <c r="F159" s="40"/>
    </row>
    <row r="160" spans="2:6" ht="16" thickBot="1" x14ac:dyDescent="0.4">
      <c r="B160" s="204"/>
      <c r="C160" s="40"/>
      <c r="D160" s="40"/>
      <c r="E160" s="40"/>
      <c r="F160" s="40"/>
    </row>
    <row r="161" spans="2:6" ht="31.5" thickBot="1" x14ac:dyDescent="0.3">
      <c r="B161" s="93" t="s">
        <v>851</v>
      </c>
      <c r="C161" s="94" t="s">
        <v>852</v>
      </c>
      <c r="D161" s="94" t="s">
        <v>886</v>
      </c>
      <c r="E161" s="94" t="s">
        <v>887</v>
      </c>
      <c r="F161" s="94" t="s">
        <v>888</v>
      </c>
    </row>
    <row r="162" spans="2:6" ht="31.5" thickBot="1" x14ac:dyDescent="0.3">
      <c r="B162" s="88">
        <v>15</v>
      </c>
      <c r="C162" s="89" t="s">
        <v>880</v>
      </c>
      <c r="D162" s="90" t="s">
        <v>962</v>
      </c>
      <c r="E162" s="90" t="s">
        <v>857</v>
      </c>
      <c r="F162" s="90" t="s">
        <v>905</v>
      </c>
    </row>
    <row r="163" spans="2:6" ht="16" customHeight="1" thickBot="1" x14ac:dyDescent="0.3">
      <c r="B163" s="91" t="s">
        <v>891</v>
      </c>
      <c r="C163" s="227" t="s">
        <v>963</v>
      </c>
      <c r="D163" s="228"/>
      <c r="E163" s="228"/>
      <c r="F163" s="229"/>
    </row>
    <row r="164" spans="2:6" ht="16" thickBot="1" x14ac:dyDescent="0.3">
      <c r="B164" s="91" t="s">
        <v>893</v>
      </c>
      <c r="C164" s="227" t="s">
        <v>964</v>
      </c>
      <c r="D164" s="228"/>
      <c r="E164" s="228"/>
      <c r="F164" s="229"/>
    </row>
    <row r="165" spans="2:6" ht="16" thickBot="1" x14ac:dyDescent="0.3">
      <c r="B165" s="205" t="s">
        <v>895</v>
      </c>
      <c r="C165" s="236" t="s">
        <v>965</v>
      </c>
      <c r="D165" s="237"/>
      <c r="E165" s="237"/>
      <c r="F165" s="238"/>
    </row>
    <row r="166" spans="2:6" ht="16" thickBot="1" x14ac:dyDescent="0.3">
      <c r="B166" s="205" t="s">
        <v>897</v>
      </c>
      <c r="C166" s="236" t="s">
        <v>898</v>
      </c>
      <c r="D166" s="237"/>
      <c r="E166" s="237"/>
      <c r="F166" s="238"/>
    </row>
    <row r="167" spans="2:6" ht="16" thickBot="1" x14ac:dyDescent="0.3">
      <c r="B167" s="205" t="s">
        <v>853</v>
      </c>
      <c r="C167" s="236" t="s">
        <v>881</v>
      </c>
      <c r="D167" s="237"/>
      <c r="E167" s="237"/>
      <c r="F167" s="238"/>
    </row>
    <row r="168" spans="2:6" ht="16" customHeight="1" thickBot="1" x14ac:dyDescent="0.3">
      <c r="B168" s="205" t="s">
        <v>942</v>
      </c>
      <c r="C168" s="236" t="s">
        <v>966</v>
      </c>
      <c r="D168" s="237"/>
      <c r="E168" s="237"/>
      <c r="F168" s="238"/>
    </row>
    <row r="169" spans="2:6" ht="15.5" x14ac:dyDescent="0.35">
      <c r="B169" s="204"/>
      <c r="C169" s="40"/>
      <c r="D169" s="40"/>
      <c r="E169" s="40"/>
      <c r="F169" s="40"/>
    </row>
    <row r="170" spans="2:6" ht="16" thickBot="1" x14ac:dyDescent="0.4">
      <c r="B170" s="204"/>
      <c r="C170" s="40"/>
      <c r="D170" s="40"/>
      <c r="E170" s="40"/>
      <c r="F170" s="40"/>
    </row>
    <row r="171" spans="2:6" ht="31.5" thickBot="1" x14ac:dyDescent="0.3">
      <c r="B171" s="96" t="s">
        <v>851</v>
      </c>
      <c r="C171" s="87" t="s">
        <v>852</v>
      </c>
      <c r="D171" s="87" t="s">
        <v>886</v>
      </c>
      <c r="E171" s="87" t="s">
        <v>887</v>
      </c>
      <c r="F171" s="87" t="s">
        <v>888</v>
      </c>
    </row>
    <row r="172" spans="2:6" ht="31.5" thickBot="1" x14ac:dyDescent="0.3">
      <c r="B172" s="88">
        <v>16</v>
      </c>
      <c r="C172" s="89" t="s">
        <v>882</v>
      </c>
      <c r="D172" s="90" t="s">
        <v>967</v>
      </c>
      <c r="E172" s="90" t="s">
        <v>857</v>
      </c>
      <c r="F172" s="90" t="s">
        <v>905</v>
      </c>
    </row>
    <row r="173" spans="2:6" ht="16" thickBot="1" x14ac:dyDescent="0.3">
      <c r="B173" s="91" t="s">
        <v>891</v>
      </c>
      <c r="C173" s="227" t="s">
        <v>968</v>
      </c>
      <c r="D173" s="228"/>
      <c r="E173" s="228"/>
      <c r="F173" s="229"/>
    </row>
    <row r="174" spans="2:6" ht="16" customHeight="1" thickBot="1" x14ac:dyDescent="0.3">
      <c r="B174" s="91" t="s">
        <v>893</v>
      </c>
      <c r="C174" s="227" t="s">
        <v>969</v>
      </c>
      <c r="D174" s="228"/>
      <c r="E174" s="228"/>
      <c r="F174" s="229"/>
    </row>
    <row r="175" spans="2:6" ht="16" thickBot="1" x14ac:dyDescent="0.3">
      <c r="B175" s="205" t="s">
        <v>895</v>
      </c>
      <c r="C175" s="236" t="s">
        <v>970</v>
      </c>
      <c r="D175" s="237"/>
      <c r="E175" s="237"/>
      <c r="F175" s="238"/>
    </row>
    <row r="176" spans="2:6" ht="16" thickBot="1" x14ac:dyDescent="0.3">
      <c r="B176" s="205" t="s">
        <v>897</v>
      </c>
      <c r="C176" s="236" t="s">
        <v>898</v>
      </c>
      <c r="D176" s="237"/>
      <c r="E176" s="237"/>
      <c r="F176" s="238"/>
    </row>
    <row r="177" spans="2:6" ht="16" thickBot="1" x14ac:dyDescent="0.3">
      <c r="B177" s="205" t="s">
        <v>853</v>
      </c>
      <c r="C177" s="236" t="s">
        <v>883</v>
      </c>
      <c r="D177" s="237"/>
      <c r="E177" s="237"/>
      <c r="F177" s="238"/>
    </row>
    <row r="178" spans="2:6" ht="15.5" x14ac:dyDescent="0.35">
      <c r="B178" s="204"/>
      <c r="C178" s="40"/>
      <c r="D178" s="40"/>
      <c r="E178" s="40"/>
      <c r="F178" s="40"/>
    </row>
    <row r="179" spans="2:6" ht="16" thickBot="1" x14ac:dyDescent="0.4">
      <c r="B179" s="204"/>
      <c r="C179" s="40"/>
      <c r="D179" s="40"/>
      <c r="E179" s="40"/>
      <c r="F179" s="40"/>
    </row>
    <row r="180" spans="2:6" ht="31.5" thickBot="1" x14ac:dyDescent="0.3">
      <c r="B180" s="86" t="s">
        <v>851</v>
      </c>
      <c r="C180" s="87" t="s">
        <v>852</v>
      </c>
      <c r="D180" s="87" t="s">
        <v>886</v>
      </c>
      <c r="E180" s="87" t="s">
        <v>887</v>
      </c>
      <c r="F180" s="87" t="s">
        <v>888</v>
      </c>
    </row>
    <row r="181" spans="2:6" ht="31.5" thickBot="1" x14ac:dyDescent="0.3">
      <c r="B181" s="88">
        <v>17</v>
      </c>
      <c r="C181" s="89" t="s">
        <v>884</v>
      </c>
      <c r="D181" s="90" t="s">
        <v>971</v>
      </c>
      <c r="E181" s="90" t="s">
        <v>857</v>
      </c>
      <c r="F181" s="90" t="s">
        <v>905</v>
      </c>
    </row>
    <row r="182" spans="2:6" ht="16" thickBot="1" x14ac:dyDescent="0.3">
      <c r="B182" s="91" t="s">
        <v>891</v>
      </c>
      <c r="C182" s="227" t="s">
        <v>968</v>
      </c>
      <c r="D182" s="228"/>
      <c r="E182" s="228"/>
      <c r="F182" s="229"/>
    </row>
    <row r="183" spans="2:6" ht="16" customHeight="1" thickBot="1" x14ac:dyDescent="0.3">
      <c r="B183" s="91" t="s">
        <v>893</v>
      </c>
      <c r="C183" s="227" t="s">
        <v>972</v>
      </c>
      <c r="D183" s="228"/>
      <c r="E183" s="228"/>
      <c r="F183" s="229"/>
    </row>
    <row r="184" spans="2:6" ht="16" thickBot="1" x14ac:dyDescent="0.3">
      <c r="B184" s="91" t="s">
        <v>895</v>
      </c>
      <c r="C184" s="227" t="s">
        <v>973</v>
      </c>
      <c r="D184" s="228"/>
      <c r="E184" s="228"/>
      <c r="F184" s="229"/>
    </row>
    <row r="185" spans="2:6" ht="16" thickBot="1" x14ac:dyDescent="0.3">
      <c r="B185" s="91" t="s">
        <v>897</v>
      </c>
      <c r="C185" s="227" t="s">
        <v>898</v>
      </c>
      <c r="D185" s="228"/>
      <c r="E185" s="228"/>
      <c r="F185" s="229"/>
    </row>
    <row r="186" spans="2:6" ht="16" thickBot="1" x14ac:dyDescent="0.3">
      <c r="B186" s="91" t="s">
        <v>853</v>
      </c>
      <c r="C186" s="227" t="s">
        <v>974</v>
      </c>
      <c r="D186" s="228"/>
      <c r="E186" s="228"/>
      <c r="F186" s="229"/>
    </row>
  </sheetData>
  <mergeCells count="101">
    <mergeCell ref="C137:F137"/>
    <mergeCell ref="C118:F118"/>
    <mergeCell ref="C119:F119"/>
    <mergeCell ref="C157:F157"/>
    <mergeCell ref="C138:F138"/>
    <mergeCell ref="C139:F139"/>
    <mergeCell ref="C140:F140"/>
    <mergeCell ref="C145:F145"/>
    <mergeCell ref="C146:F146"/>
    <mergeCell ref="C147:F147"/>
    <mergeCell ref="C148:F148"/>
    <mergeCell ref="C149:F149"/>
    <mergeCell ref="C154:F154"/>
    <mergeCell ref="C155:F155"/>
    <mergeCell ref="C156:F156"/>
    <mergeCell ref="C120:F120"/>
    <mergeCell ref="C121:F121"/>
    <mergeCell ref="C122:F122"/>
    <mergeCell ref="C127:F127"/>
    <mergeCell ref="C128:F128"/>
    <mergeCell ref="C129:F129"/>
    <mergeCell ref="C130:F130"/>
    <mergeCell ref="C131:F131"/>
    <mergeCell ref="C136:F136"/>
    <mergeCell ref="C183:F183"/>
    <mergeCell ref="C184:F184"/>
    <mergeCell ref="C185:F185"/>
    <mergeCell ref="C186:F186"/>
    <mergeCell ref="C177:F177"/>
    <mergeCell ref="C158:F158"/>
    <mergeCell ref="C163:F163"/>
    <mergeCell ref="C164:F164"/>
    <mergeCell ref="C165:F165"/>
    <mergeCell ref="C166:F166"/>
    <mergeCell ref="C167:F167"/>
    <mergeCell ref="C168:F168"/>
    <mergeCell ref="C173:F173"/>
    <mergeCell ref="C174:F174"/>
    <mergeCell ref="C175:F175"/>
    <mergeCell ref="C176:F176"/>
    <mergeCell ref="C182:F182"/>
    <mergeCell ref="C117:F117"/>
    <mergeCell ref="C94:F94"/>
    <mergeCell ref="C99:F99"/>
    <mergeCell ref="C100:F100"/>
    <mergeCell ref="C101:F101"/>
    <mergeCell ref="C102:F102"/>
    <mergeCell ref="C103:F103"/>
    <mergeCell ref="C108:F108"/>
    <mergeCell ref="C109:F109"/>
    <mergeCell ref="C110:F110"/>
    <mergeCell ref="C111:F111"/>
    <mergeCell ref="C112:F112"/>
    <mergeCell ref="C93:F93"/>
    <mergeCell ref="C74:F74"/>
    <mergeCell ref="C75:F75"/>
    <mergeCell ref="C80:F80"/>
    <mergeCell ref="C81:F81"/>
    <mergeCell ref="C84:F84"/>
    <mergeCell ref="C85:F85"/>
    <mergeCell ref="C90:F90"/>
    <mergeCell ref="C91:F91"/>
    <mergeCell ref="C92:F92"/>
    <mergeCell ref="C83:F83"/>
    <mergeCell ref="C82:F82"/>
    <mergeCell ref="B82:B83"/>
    <mergeCell ref="B68:B70"/>
    <mergeCell ref="B71:B73"/>
    <mergeCell ref="C57:F57"/>
    <mergeCell ref="C58:F58"/>
    <mergeCell ref="C59:F59"/>
    <mergeCell ref="B64:B66"/>
    <mergeCell ref="C64:C66"/>
    <mergeCell ref="E64:E66"/>
    <mergeCell ref="F64:F66"/>
    <mergeCell ref="C68:F68"/>
    <mergeCell ref="C67:F67"/>
    <mergeCell ref="C60:F60"/>
    <mergeCell ref="C73:F73"/>
    <mergeCell ref="C72:F72"/>
    <mergeCell ref="C71:F71"/>
    <mergeCell ref="C70:F70"/>
    <mergeCell ref="C69:F69"/>
    <mergeCell ref="C32:F32"/>
    <mergeCell ref="B9:B11"/>
    <mergeCell ref="C9:C11"/>
    <mergeCell ref="C29:F29"/>
    <mergeCell ref="C30:F30"/>
    <mergeCell ref="C31:F31"/>
    <mergeCell ref="C56:F56"/>
    <mergeCell ref="C33:F33"/>
    <mergeCell ref="C38:F38"/>
    <mergeCell ref="C39:F39"/>
    <mergeCell ref="C40:F40"/>
    <mergeCell ref="C41:F41"/>
    <mergeCell ref="C42:F42"/>
    <mergeCell ref="C47:F47"/>
    <mergeCell ref="C48:F48"/>
    <mergeCell ref="C49:F49"/>
    <mergeCell ref="C50:F50"/>
    <mergeCell ref="C55:F55"/>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dimension ref="A1:CH291"/>
  <sheetViews>
    <sheetView showGridLines="0" workbookViewId="0">
      <pane xSplit="3" ySplit="7" topLeftCell="D8" activePane="bottomRight" state="frozen"/>
      <selection activeCell="C23" sqref="C23"/>
      <selection pane="topRight" activeCell="C23" sqref="C23"/>
      <selection pane="bottomLeft" activeCell="C23" sqref="C23"/>
      <selection pane="bottomRight" activeCell="D8" sqref="D8"/>
    </sheetView>
  </sheetViews>
  <sheetFormatPr defaultColWidth="8.81640625" defaultRowHeight="14.5" x14ac:dyDescent="0.35"/>
  <cols>
    <col min="1" max="1" width="7.26953125" style="99" customWidth="1"/>
    <col min="2" max="2" width="33.453125" style="99" customWidth="1"/>
    <col min="3" max="3" width="2.26953125" style="99" customWidth="1"/>
    <col min="4" max="4" width="10.7265625" style="99" customWidth="1"/>
    <col min="5" max="6" width="9.54296875" style="99" customWidth="1"/>
    <col min="7" max="7" width="11.26953125" style="99" customWidth="1"/>
    <col min="8" max="8" width="9.453125" style="99" customWidth="1"/>
    <col min="9" max="9" width="9.54296875" style="99" customWidth="1"/>
    <col min="10" max="10" width="11" style="99" customWidth="1"/>
    <col min="11" max="11" width="9.54296875" style="99" customWidth="1"/>
    <col min="12" max="12" width="13" style="99" customWidth="1"/>
    <col min="13" max="14" width="9.54296875" style="99" customWidth="1"/>
    <col min="15" max="15" width="13.54296875" style="99" customWidth="1"/>
    <col min="16" max="16" width="12.453125" style="99" customWidth="1"/>
    <col min="17" max="17" width="9.54296875" style="99" customWidth="1"/>
    <col min="18" max="18" width="15.453125" style="99" customWidth="1"/>
    <col min="19" max="19" width="15.26953125" style="99" customWidth="1"/>
    <col min="20" max="20" width="9.54296875" style="99" customWidth="1"/>
    <col min="21" max="22" width="14.1796875" style="99" customWidth="1"/>
    <col min="23" max="23" width="9.54296875" style="99" customWidth="1"/>
    <col min="24" max="24" width="13.1796875" style="99" customWidth="1"/>
    <col min="25" max="27" width="9.54296875" style="99" customWidth="1"/>
    <col min="28" max="28" width="14.1796875" style="99" customWidth="1"/>
    <col min="29" max="29" width="12" style="99" customWidth="1"/>
    <col min="30" max="38" width="9.54296875" style="99" customWidth="1"/>
    <col min="39" max="39" width="9.54296875" style="100" customWidth="1"/>
    <col min="40" max="53" width="9.54296875" style="99" customWidth="1"/>
    <col min="54" max="54" width="9.54296875" style="143" customWidth="1"/>
    <col min="55" max="55" width="11.54296875" style="99" customWidth="1"/>
    <col min="56" max="56" width="10.26953125" style="99" customWidth="1"/>
    <col min="57" max="57" width="9.54296875" style="99" customWidth="1"/>
    <col min="58" max="58" width="12.81640625" style="99" customWidth="1"/>
    <col min="59" max="59" width="10.81640625" style="99" customWidth="1"/>
    <col min="60" max="60" width="9.54296875" style="99" customWidth="1"/>
    <col min="61" max="61" width="9" style="99" customWidth="1"/>
    <col min="62" max="16384" width="8.81640625" style="99"/>
  </cols>
  <sheetData>
    <row r="1" spans="1:67" x14ac:dyDescent="0.35">
      <c r="A1" s="97"/>
      <c r="B1" s="98"/>
    </row>
    <row r="2" spans="1:67" ht="25" customHeight="1" x14ac:dyDescent="0.35">
      <c r="A2" s="259" t="s">
        <v>975</v>
      </c>
      <c r="B2" s="259"/>
    </row>
    <row r="3" spans="1:67" s="101" customFormat="1" ht="15" thickBot="1" x14ac:dyDescent="0.4">
      <c r="C3" s="103">
        <f>IF(SUM(D3:E3,G3,J3:M3,O3:P3,R3:S3,U3:V3,X3:Z3,AB3:AC3,AE3:AF3,AH3:AI3,AK3,AN3:AO3,AQ3:AR3,AT3:AU3,AW3:AX3,AZ3:BA3,BC3:BD3,BF3:BG3)=0,0,1)</f>
        <v>0</v>
      </c>
      <c r="D3" s="101">
        <f>SUM(D10:D21)-D8-SUM(IF(E10=0, D10, 0), IF(E11=0, D11, 0), IF(E12=0, D12, 0), IF(E13=0, D13, 0), IF(E14=0,  D14, 0), IF(E15=0, D15, 0), IF(E16=0, D16, 0), IF(E17=0, D17, 0), IF(E18=0, D18, 0), IF(E19=0, D19, 0), IF(E20=0, D20, 0), IF(E21=0, D21, 0))</f>
        <v>0</v>
      </c>
      <c r="E3" s="101">
        <f>SUM(E10:E21)-E8-SUM(IF(D10=0, E10, 0), IF(D11=0, E11, 0), IF(D12=0, E12, 0), IF(D13=0, E13, 0), IF(D14=0,  E14, 0), IF(D15=0, E15, 0), IF(D16=0, E16, 0), IF(D17=0, E17, 0), IF(D18=0, E18, 0), IF(D19=0, E19, 0), IF(D20=0, E20, 0), IF(D21=0, E21, 0))</f>
        <v>0</v>
      </c>
      <c r="G3" s="101">
        <f>SUM(G10:G21)-G8-SUM(IF(H10=0, G10, 0), IF(H11=0, G11, 0), IF(H12=0, G12, 0), IF(H13=0, G13, 0), IF(H14=0,  G14, 0), IF(H15=0, G15, 0), IF(H16=0, G16, 0), IF(H17=0, G17, 0), IF(H18=0, G18, 0), IF(H19=0, G19, 0), IF(H20=0, G20, 0), IF(H21=0, G21, 0))</f>
        <v>0</v>
      </c>
      <c r="H3" s="101">
        <f>SUM(H10:H21)-H8-SUM(IF(G10=0, H10, 0), IF(G11=0, H11, 0), IF(G12=0, H12, 0), IF(G13=0, H13, 0), IF(G14=0,  H14, 0), IF(G15=0, H15, 0), IF(G16=0, H16, 0), IF(G17=0, H17, 0), IF(G18=0, H18, 0), IF(G19=0, H19, 0), IF(G20=0, H20, 0), IF(G21=0, H21, 0))</f>
        <v>0</v>
      </c>
      <c r="J3" s="101">
        <f>IF(B5="Area", SUM(J10:J21)-J8, 0)</f>
        <v>0</v>
      </c>
      <c r="K3" s="101">
        <f>SUM(K10:K21)-K8-SUM(IF(M10=0, K10, 0), IF(M11=0, K11, 0), IF(M12=0, K12, 0), IF(M13=0, K13, 0), IF(M14=0,  K14, 0), IF(M15=0, K15, 0), IF(M16=0, K16, 0), IF(M17=0, K17, 0), IF(M18=0, K18, 0), IF(M19=0, K19, 0), IF(M20=0, K20, 0), IF(M21=0, K21, 0))</f>
        <v>0</v>
      </c>
      <c r="M3" s="101">
        <f>SUM(M10:M21)-M8-SUM(IF(K10=0, M10, 0), IF(K11=0, M11, 0), IF(K12=0, M12, 0), IF(K13=0, M13, 0), IF(K14=0,  M14, 0), IF(K15=0, M15, 0), IF(K16=0, M16, 0), IF(K17=0, M17, 0), IF(K18=0, M18, 0), IF(K19=0, M19, 0), IF(K20=0, M20, 0), IF(K21=0, M21, 0))</f>
        <v>0</v>
      </c>
      <c r="O3" s="101">
        <f>SUM(O10:O21)-O8-SUM(IF(P10=0, O10, 0), IF(P11=0, O11, 0), IF(P12=0, O12, 0), IF(P13=0, O13, 0), IF(P14=0,  O14, 0), IF(P15=0, O15, 0), IF(P16=0, O16, 0), IF(P17=0, O17, 0), IF(P18=0, O18, 0), IF(P19=0, O19, 0), IF(P20=0, O20, 0), IF(P21=0, O21, 0))</f>
        <v>0</v>
      </c>
      <c r="P3" s="101">
        <f>SUM(P10:P21)-P8-SUM(IF(O10=0, P10, 0), IF(O11=0, P11, 0), IF(O12=0, P12, 0), IF(O13=0, P13, 0), IF(O14=0,  P14, 0), IF(O15=0, P15, 0), IF(O16=0, P16, 0), IF(O17=0, P17, 0), IF(O18=0, P18, 0), IF(O19=0, P19, 0), IF(O20=0, P20, 0), IF(O21=0, P21, 0))</f>
        <v>0</v>
      </c>
      <c r="R3" s="101">
        <f>SUM(R10:R21)-R8-SUM(IF(S10=0, R10, 0), IF(S11=0, R11, 0), IF(S12=0, R12, 0), IF(S13=0, R13, 0), IF(S14=0,  R14, 0), IF(S15=0, R15, 0), IF(S16=0, R16, 0), IF(S17=0, R17, 0), IF(S18=0, R18, 0), IF(S19=0, R19, 0), IF(S20=0, R20, 0), IF(S21=0, R21, 0))</f>
        <v>0</v>
      </c>
      <c r="S3" s="101">
        <f>SUM(S10:S21)-S8-SUM(IF(R10=0, S10, 0), IF(R11=0, S11, 0), IF(R12=0, S12, 0), IF(R13=0, S13, 0), IF(R14=0,  S14, 0), IF(R15=0, S15, 0), IF(R16=0, S16, 0), IF(R17=0, S17, 0), IF(R18=0, S18, 0), IF(R19=0, S19, 0), IF(R20=0, S20, 0), IF(R21=0, S21, 0))</f>
        <v>0</v>
      </c>
      <c r="U3" s="101">
        <f>SUM(U10:U21)-U8-SUM(IF(V10=0, U10, 0), IF(V11=0, U11, 0), IF(V12=0, U12, 0), IF(V13=0, U13, 0), IF(V14=0,  U14, 0), IF(V15=0, U15, 0), IF(V16=0, U16, 0), IF(V17=0, U17, 0), IF(V18=0, U18, 0), IF(V19=0, U19, 0), IF(V20=0, U20, 0), IF(V21=0, U21, 0))</f>
        <v>0</v>
      </c>
      <c r="V3" s="101">
        <f>SUM(V10:V21)-V8-SUM(IF(U10=0, V10, 0), IF(U11=0, V11, 0), IF(U12=0, V12, 0), IF(U13=0, V13, 0), IF(U14=0,  V14, 0), IF(U15=0, V15, 0), IF(U16=0, V16, 0), IF(U17=0, V17, 0), IF(U18=0, V18, 0), IF(U19=0, V19, 0), IF(U20=0, V20, 0), IF(U21=0, V21, 0))</f>
        <v>0</v>
      </c>
      <c r="X3" s="101">
        <f>SUM(X10:X21)-X8-SUM(IF(Y10+Z10=0, X10, 0), IF(Y11+Z11=0, X11, 0), IF(Y12+Z12=0, X12, 0), IF(Y13+Z13=0, X13, 0), IF(Y14+Z14=0,  X14, 0), IF(Y15+Z15=0, X15, 0), IF(Y16+Z16=0, X16, 0), IF(Y17+Z17=0, X17, 0), IF(Y18+Z18=0, X18, 0), IF(Y19+Z19=0, X19, 0), IF(Y20+Z20=0, X20, 0), IF(Y21+Z21=0, X21, 0))</f>
        <v>0</v>
      </c>
      <c r="Y3" s="101">
        <f>SUM(Y10:Y21)-Y8-SUM(IF(X10=0, Y10, 0), IF(X11=0, Y11, 0), IF(X12=0, Y12, 0), IF(X13=0, Y13, 0), IF(X14=0,  Y14, 0), IF(X15=0, Y15, 0), IF(X16=0, Y16, 0), IF(X17=0, Y17, 0), IF(X18=0, Y18, 0), IF(X19=0, Y19, 0), IF(X20=0, Y20, 0), IF(X21=0, Y21, 0))</f>
        <v>0</v>
      </c>
      <c r="Z3" s="101">
        <f>SUM(Z10:Z21)-Z8-SUM(IF(X10=0, Z10, 0), IF(X11=0, Z11, 0), IF(X12=0, Z12, 0), IF(X13=0, Z13, 0), IF(X14=0,  Z14, 0), IF(X15=0, Z15, 0), IF(X16=0, Z16, 0), IF(X17=0, Z17, 0), IF(X18=0, Z18, 0), IF(X19=0, Z19, 0), IF(X20=0, Z20, 0), IF(X21=0, Z21, 0))</f>
        <v>0</v>
      </c>
      <c r="AB3" s="101">
        <f>SUM(AB10:AB21)-AB8-SUM(IF(AC10=0, AB10, 0), IF(AC11=0, AB11, 0), IF(AC12=0, AB12, 0), IF(AC13=0, AB13, 0), IF(AC14=0,  AB14, 0), IF(AC15=0, AB15, 0), IF(AC16=0, AB16, 0), IF(AC17=0, AB17, 0), IF(AC18=0, AB18, 0), IF(AC19=0, AB19, 0), IF(AC20=0, AB20, 0), IF(AC21=0, AB21, 0))</f>
        <v>0</v>
      </c>
      <c r="AC3" s="101">
        <f>SUM(AC10:AC21)-AC8-SUM(IF(AB10=0, AC10, 0), IF(AB11=0, AC11, 0), IF(AB12=0, AC12, 0), IF(AB13=0, AC13, 0), IF(AB14=0,  AC14, 0), IF(AB15=0, AC15, 0), IF(AB16=0, AC16, 0), IF(AB17=0, AC17, 0), IF(AB18=0, AC18, 0), IF(AB19=0, AC19, 0), IF(AB20=0, AC20, 0), IF(AB21=0, AC21, 0))</f>
        <v>0</v>
      </c>
      <c r="AE3" s="101">
        <f>SUM(AE10:AE21)-AE8-SUM(IF(AF10=0, AE10, 0), IF(AF11=0, AE11, 0), IF(AF12=0, AE12, 0), IF(AF13=0, AE13, 0), IF(AF14=0,  AE14, 0), IF(AF15=0, AE15, 0), IF(AF16=0, AE16, 0), IF(AF17=0, AE17, 0), IF(AF18=0, AE18, 0), IF(AF19=0, AE19, 0), IF(AF20=0, AE20, 0), IF(AF21=0, AE21, 0))</f>
        <v>0</v>
      </c>
      <c r="AF3" s="101">
        <f>SUM(AF10:AF21)-AF8-SUM(IF(AE10=0, AF10, 0), IF(AE11=0, AF11, 0), IF(AE12=0, AF12, 0), IF(AE13=0, AF13, 0), IF(AE14=0,  AF14, 0), IF(AE15=0, AF15, 0), IF(AE16=0, AF16, 0), IF(AE17=0, AF17, 0), IF(AE18=0, AF18, 0), IF(AE19=0, AF19, 0), IF(AE20=0, AF20, 0), IF(AE21=0, AF21, 0))</f>
        <v>0</v>
      </c>
      <c r="AH3" s="101">
        <f>SUM(AH10:AH21)-AH8-SUM(IF(AI10=0, AH10, 0), IF(AI11=0, AH11, 0), IF(AI12=0, AH12, 0), IF(AI13=0, AH13, 0), IF(AI14=0,  AH14, 0), IF(AI15=0, AH15, 0), IF(AI16=0, AH16, 0), IF(AI17=0, AH17, 0), IF(AI18=0, AH18, 0), IF(AI19=0, AH19, 0), IF(AI20=0, AH20, 0), IF(AI21=0, AH21, 0))</f>
        <v>0</v>
      </c>
      <c r="AI3" s="101">
        <f>SUM(AI10:AI21)-AI8-SUM(IF(AH10=0, AI10, 0), IF(AH11=0, AI11, 0), IF(AH12=0, AI12, 0), IF(AH13=0, AI13, 0), IF(AH14=0,  AI14, 0), IF(AH15=0, AI15, 0), IF(AH16=0, AI16, 0), IF(AH17=0, AI17, 0), IF(AH18=0, AI18, 0), IF(AH19=0, AI19, 0), IF(AH20=0, AI20, 0), IF(AH21=0, AI21, 0))</f>
        <v>0</v>
      </c>
      <c r="AK3" s="101">
        <f>SUM(AK10:AK21)-AK8-SUM(IF(AL10=0, AK10, 0), IF(AL11=0, AK11, 0), IF(AL12=0, AK12, 0), IF(AL13=0, AK13, 0), IF(AL14=0,  AK14, 0), IF(AL15=0, AK15, 0), IF(AL16=0, AK16, 0), IF(AL17=0, AK17, 0), IF(AL18=0, AK18, 0), IF(AL19=0, AK19, 0), IF(AL20=0, AK20, 0), IF(AL21=0, AK21, 0))</f>
        <v>0</v>
      </c>
      <c r="AL3" s="101">
        <f>SUM(AL10:AL21)-AL8-SUM(IF(AK10=0, AL10, 0), IF(AK11=0, AL11, 0), IF(AK12=0, AL12, 0), IF(AK13=0, AL13, 0), IF(AK14=0,  AL14, 0), IF(AK15=0, AL15, 0), IF(AK16=0, AL16, 0), IF(AK17=0, AL17, 0), IF(AK18=0, AL18, 0), IF(AK19=0, AL19, 0), IF(AK20=0, AL20, 0), IF(AK21=0, AL21, 0))</f>
        <v>0</v>
      </c>
      <c r="AN3" s="101">
        <f>SUM(AN10:AN21)-AN8-SUM(IF(AO10=0, AN10, 0), IF(AO11=0, AN11, 0), IF(AO12=0, AN12, 0), IF(AO13=0, AN13, 0), IF(AO14=0,  AN14, 0), IF(AO15=0, AN15, 0), IF(AO16=0, AN16, 0), IF(AO17=0, AN17, 0), IF(AO18=0, AN18, 0), IF(AO19=0, AN19, 0), IF(AO20=0, AN20, 0), IF(AO21=0, AN21, 0))</f>
        <v>0</v>
      </c>
      <c r="AO3" s="101">
        <f>SUM(AO10:AO21)-AO8-SUM(IF(AN10=0, AO10, 0), IF(AN11=0, AO11, 0), IF(AN12=0, AO12, 0), IF(AN13=0, AO13, 0), IF(AN14=0,  AO14, 0), IF(AN15=0, AO15, 0), IF(AN16=0, AO16, 0), IF(AN17=0, AO17, 0), IF(AN18=0, AO18, 0), IF(AN19=0, AO19, 0), IF(AN20=0, AO20, 0), IF(AN21=0, AO21, 0))</f>
        <v>0</v>
      </c>
      <c r="AQ3" s="101">
        <f>SUM(AQ10:AQ21)-AQ8-SUM(IF(AR10=0, AQ10, 0), IF(AR11=0, AQ11, 0), IF(AR12=0, AQ12, 0), IF(AR13=0, AQ13, 0), IF(AR14=0,  AQ14, 0), IF(AR15=0, AQ15, 0), IF(AR16=0, AQ16, 0), IF(AR17=0, AQ17, 0), IF(AR18=0, AQ18, 0), IF(AR19=0, AQ19, 0), IF(AR20=0, AQ20, 0), IF(AR21=0, AQ21, 0))</f>
        <v>0</v>
      </c>
      <c r="AR3" s="101">
        <f>SUM(AR10:AR21)-AR8-SUM(IF(AQ10=0, AR10, 0), IF(AQ11=0, AR11, 0), IF(AQ12=0, AR12, 0), IF(AQ13=0, AR13, 0), IF(AQ14=0,  AR14, 0), IF(AQ15=0, AR15, 0), IF(AQ16=0, AR16, 0), IF(AQ17=0, AR17, 0), IF(AQ18=0, AR18, 0), IF(AQ19=0, AR19, 0), IF(AQ20=0, AR20, 0), IF(AQ21=0, AR21, 0))</f>
        <v>0</v>
      </c>
      <c r="AT3" s="101">
        <f>SUM(AT10:AT21)-AT8-SUM(IF(AU10=0, AT10, 0), IF(AU11=0, AT11, 0), IF(AU12=0, AT12, 0), IF(AU13=0, AT13, 0), IF(AU14=0,  AT14, 0), IF(AU15=0, AT15, 0), IF(AU16=0, AT16, 0), IF(AU17=0, AT17, 0), IF(AU18=0, AT18, 0), IF(AU19=0, AT19, 0), IF(AU20=0, AT20, 0), IF(AU21=0, AT21, 0))</f>
        <v>0</v>
      </c>
      <c r="AU3" s="101">
        <f>SUM(AU10:AU21)-AU8-SUM(IF(AT10=0, AU10, 0), IF(AT11=0, AU11, 0), IF(AT12=0, AU12, 0), IF(AT13=0, AU13, 0), IF(AT14=0,  AU14, 0), IF(AT15=0, AU15, 0), IF(AT16=0, AU16, 0), IF(AT17=0, AU17, 0), IF(AT18=0, AU18, 0), IF(AT19=0, AU19, 0), IF(AT20=0, AU20, 0), IF(AT21=0, AU21, 0))</f>
        <v>0</v>
      </c>
      <c r="AW3" s="101">
        <f>SUM(AW10:AW21)-AW8-SUM(IF(AX10=0, AW10, 0), IF(AX11=0, AW11, 0), IF(AX12=0, AW12, 0), IF(AX13=0, AW13, 0), IF(AX14=0,  AW14, 0), IF(AX15=0, AW15, 0), IF(AX16=0, AW16, 0), IF(AX17=0, AW17, 0), IF(AX18=0, AW18, 0), IF(AX19=0, AW19, 0), IF(AX20=0, AW20, 0), IF(AX21=0, AW21, 0))</f>
        <v>0</v>
      </c>
      <c r="AX3" s="101">
        <f>SUM(AX10:AX21)-AX8-SUM(IF(AW10=0, AX10, 0), IF(AW11=0, AX11, 0), IF(AW12=0, AX12, 0), IF(AW13=0, AX13, 0), IF(AW14=0,  AX14, 0), IF(AW15=0, AX15, 0), IF(AW16=0, AX16, 0), IF(AW17=0, AX17, 0), IF(AW18=0, AX18, 0), IF(AW19=0, AX19, 0), IF(AW20=0, AX20, 0), IF(AW21=0, AX21, 0))</f>
        <v>0</v>
      </c>
      <c r="AZ3" s="101">
        <f>SUM(AZ10:AZ21)-AZ8-SUM(IF(BA10=0, AZ10, 0), IF(BA11=0, AZ11, 0), IF(BA12=0, AZ12, 0), IF(BA13=0, AZ13, 0), IF(BA14=0,  AZ14, 0), IF(BA15=0, AZ15, 0), IF(BA16=0, AZ16, 0), IF(BA17=0, AZ17, 0), IF(BA18=0, AZ18, 0), IF(BA19=0, AZ19, 0), IF(BA20=0, AZ20, 0), IF(BA21=0, AZ21, 0))</f>
        <v>0</v>
      </c>
      <c r="BA3" s="101">
        <f>SUM(BA10:BA21)-BA8-SUM(IF(AZ10=0, BA10, 0), IF(AZ11=0, BA11, 0), IF(AZ12=0, BA12, 0), IF(AZ13=0, BA13, 0), IF(AZ14=0,  BA14, 0), IF(AZ15=0, BA15, 0), IF(AZ16=0, BA16, 0), IF(AZ17=0, BA17, 0), IF(AZ18=0, BA18, 0), IF(AZ19=0, BA19, 0), IF(AZ20=0, BA20, 0), IF(AZ21=0, BA21, 0))</f>
        <v>0</v>
      </c>
      <c r="BB3" s="144"/>
      <c r="BC3" s="101">
        <f>SUM(BC10:BC21)-BC8-SUM(IF(BD10=0, BC10, 0), IF(BD11=0, BC11, 0), IF(BD12=0, BC12, 0), IF(BD13=0, BC13, 0), IF(BD14=0,  BC14, 0), IF(BD15=0, BC15, 0), IF(BD16=0, BC16, 0), IF(BD17=0, BC17, 0), IF(BD18=0, BC18, 0), IF(BD19=0, BC19, 0), IF(BD20=0, BC20, 0), IF(BD21=0, BC21, 0))</f>
        <v>0</v>
      </c>
      <c r="BD3" s="101">
        <f>SUM(BD10:BD21)-BD8-SUM(IF(BC10=0, BD10, 0), IF(BC11=0, BD11, 0), IF(BC12=0, BD12, 0), IF(BC13=0, BD13, 0), IF(BC14=0,  BD14, 0), IF(BC15=0, BD15, 0), IF(BC16=0, BD16, 0), IF(BC17=0, BD17, 0), IF(BC18=0, BD18, 0), IF(BC19=0, BD19, 0), IF(BC20=0, BD20, 0), IF(BC21=0, BD21, 0))</f>
        <v>0</v>
      </c>
      <c r="BF3" s="101">
        <f>SUM(BF10:BF21)-BF8-SUM(IF(BG10=0, BF10, 0), IF(BG11=0, BF11, 0), IF(BG12=0, BF12, 0), IF(BG13=0, BF13, 0), IF(BG14=0,  BF14, 0), IF(BG15=0, BF15, 0), IF(BG16=0, BF16, 0), IF(BG17=0, BF17, 0), IF(BG18=0, BF18, 0), IF(BG19=0, BF19, 0), IF(BG20=0, BF20, 0), IF(BG21=0, BF21, 0))</f>
        <v>0</v>
      </c>
      <c r="BG3" s="101">
        <f>SUM(BG10:BG21)-BG8-SUM(IF(BF10=0, BG10, 0), IF(BF11=0, BG11, 0), IF(BF12=0, BG12, 0), IF(BF13=0, BG13, 0), IF(BF14=0,  BG14, 0), IF(BF15=0, BG15, 0), IF(BF16=0, BG16, 0), IF(BF17=0, BG17, 0), IF(BF18=0, BG18, 0), IF(BF19=0, BG19, 0), IF(BF20=0, BG20, 0), IF(BF21=0, BG21, 0))</f>
        <v>0</v>
      </c>
      <c r="BI3" s="103"/>
      <c r="BJ3" s="103"/>
      <c r="BK3" s="103"/>
      <c r="BL3" s="103"/>
      <c r="BM3" s="103"/>
      <c r="BN3" s="103"/>
      <c r="BO3" s="103"/>
    </row>
    <row r="4" spans="1:67" ht="15" thickBot="1" x14ac:dyDescent="0.4">
      <c r="A4" s="99" t="s">
        <v>123</v>
      </c>
      <c r="B4" s="104" t="s">
        <v>3</v>
      </c>
      <c r="D4" s="105" t="s">
        <v>549</v>
      </c>
      <c r="E4" s="105" t="s">
        <v>758</v>
      </c>
      <c r="F4" s="105"/>
      <c r="G4" s="105" t="s">
        <v>553</v>
      </c>
      <c r="H4" s="105" t="s">
        <v>758</v>
      </c>
      <c r="I4" s="105"/>
      <c r="J4" s="105" t="s">
        <v>554</v>
      </c>
      <c r="K4" s="105" t="s">
        <v>576</v>
      </c>
      <c r="L4" s="105" t="s">
        <v>594</v>
      </c>
      <c r="M4" s="105" t="s">
        <v>566</v>
      </c>
      <c r="N4" s="105"/>
      <c r="O4" s="105" t="s">
        <v>589</v>
      </c>
      <c r="P4" s="105" t="s">
        <v>588</v>
      </c>
      <c r="Q4" s="105"/>
      <c r="R4" s="105" t="s">
        <v>591</v>
      </c>
      <c r="S4" s="105" t="s">
        <v>590</v>
      </c>
      <c r="T4" s="105"/>
      <c r="U4" s="105" t="s">
        <v>593</v>
      </c>
      <c r="V4" s="105" t="s">
        <v>592</v>
      </c>
      <c r="W4" s="105"/>
      <c r="X4" s="105" t="s">
        <v>625</v>
      </c>
      <c r="Y4" s="105" t="s">
        <v>569</v>
      </c>
      <c r="Z4" s="105" t="s">
        <v>570</v>
      </c>
      <c r="AA4" s="105"/>
      <c r="AB4" s="105" t="s">
        <v>644</v>
      </c>
      <c r="AC4" s="105" t="s">
        <v>642</v>
      </c>
      <c r="AD4" s="105"/>
      <c r="AE4" s="105" t="s">
        <v>650</v>
      </c>
      <c r="AF4" s="105" t="s">
        <v>649</v>
      </c>
      <c r="AG4" s="105"/>
      <c r="AH4" s="105" t="s">
        <v>670</v>
      </c>
      <c r="AI4" s="105" t="s">
        <v>669</v>
      </c>
      <c r="AJ4" s="105"/>
      <c r="AK4" s="105" t="s">
        <v>671</v>
      </c>
      <c r="AL4" s="105" t="s">
        <v>669</v>
      </c>
      <c r="AM4" s="105"/>
      <c r="AN4" s="105" t="s">
        <v>679</v>
      </c>
      <c r="AO4" s="105" t="s">
        <v>678</v>
      </c>
      <c r="AP4" s="105"/>
      <c r="AQ4" s="105" t="s">
        <v>681</v>
      </c>
      <c r="AR4" s="105" t="s">
        <v>680</v>
      </c>
      <c r="AS4" s="105"/>
      <c r="AT4" s="105" t="s">
        <v>683</v>
      </c>
      <c r="AU4" s="105" t="s">
        <v>682</v>
      </c>
      <c r="AV4" s="105"/>
      <c r="AW4" s="105" t="s">
        <v>685</v>
      </c>
      <c r="AX4" s="105" t="s">
        <v>684</v>
      </c>
      <c r="AY4" s="105"/>
      <c r="AZ4" s="105" t="s">
        <v>687</v>
      </c>
      <c r="BA4" s="105" t="s">
        <v>686</v>
      </c>
      <c r="BB4" s="175"/>
      <c r="BC4" s="105" t="s">
        <v>697</v>
      </c>
      <c r="BD4" s="105" t="s">
        <v>696</v>
      </c>
      <c r="BE4" s="105"/>
      <c r="BF4" s="105" t="s">
        <v>699</v>
      </c>
      <c r="BG4" s="105" t="s">
        <v>698</v>
      </c>
      <c r="BH4" s="176"/>
    </row>
    <row r="5" spans="1:67" s="107" customFormat="1" ht="126" x14ac:dyDescent="0.35">
      <c r="A5" s="106" t="str">
        <f>INDEX(Refs!$A$2:$A$103,MATCH($B$4,Refs!$C$2:$C$103,0))</f>
        <v>*</v>
      </c>
      <c r="B5" s="106" t="str">
        <f>VLOOKUP($A$5,Refs!$A$2:$D$103,4,FALSE)</f>
        <v>National</v>
      </c>
      <c r="D5" s="177" t="s">
        <v>18</v>
      </c>
      <c r="E5" s="177" t="s">
        <v>7</v>
      </c>
      <c r="F5" s="153" t="str">
        <f>CONCATENATE(D4," / (",E4,"+",D4,")")</f>
        <v>B02 / (A03+B02)</v>
      </c>
      <c r="G5" s="179" t="s">
        <v>843</v>
      </c>
      <c r="H5" s="177" t="s">
        <v>7</v>
      </c>
      <c r="I5" s="153" t="str">
        <f>CONCATENATE(G4," / ",E4)</f>
        <v>B06 / A03</v>
      </c>
      <c r="J5" s="183" t="s">
        <v>844</v>
      </c>
      <c r="K5" s="179" t="s">
        <v>595</v>
      </c>
      <c r="L5" s="177" t="s">
        <v>607</v>
      </c>
      <c r="M5" s="177" t="s">
        <v>27</v>
      </c>
      <c r="N5" s="153" t="s">
        <v>1014</v>
      </c>
      <c r="O5" s="179" t="s">
        <v>835</v>
      </c>
      <c r="P5" s="177" t="s">
        <v>834</v>
      </c>
      <c r="Q5" s="153" t="str">
        <f>CONCATENATE(O4," / ",P4)</f>
        <v>D14 / D13</v>
      </c>
      <c r="R5" s="179" t="s">
        <v>837</v>
      </c>
      <c r="S5" s="177" t="s">
        <v>836</v>
      </c>
      <c r="T5" s="153" t="str">
        <f>CONCATENATE(R4," / ",S4)</f>
        <v>D16 / D15</v>
      </c>
      <c r="U5" s="179" t="s">
        <v>606</v>
      </c>
      <c r="V5" s="177" t="s">
        <v>605</v>
      </c>
      <c r="W5" s="153" t="str">
        <f>CONCATENATE(U4," / ",V4)</f>
        <v>D18 / D17</v>
      </c>
      <c r="X5" s="179" t="s">
        <v>641</v>
      </c>
      <c r="Y5" s="177" t="s">
        <v>573</v>
      </c>
      <c r="Z5" s="177" t="s">
        <v>574</v>
      </c>
      <c r="AA5" s="153" t="str">
        <f>CONCATENATE(X4," / ","(",Y4,"+",Z4,")")</f>
        <v>E17 / (C04+C05)</v>
      </c>
      <c r="AB5" s="179" t="s">
        <v>656</v>
      </c>
      <c r="AC5" s="177" t="s">
        <v>667</v>
      </c>
      <c r="AD5" s="153" t="str">
        <f>CONCATENATE(AB4," / ",AC4)</f>
        <v>E21 / E19</v>
      </c>
      <c r="AE5" s="179" t="s">
        <v>661</v>
      </c>
      <c r="AF5" s="177" t="s">
        <v>84</v>
      </c>
      <c r="AG5" s="153" t="str">
        <f>CONCATENATE(AE4," / ",AF4)</f>
        <v>E27 / E26</v>
      </c>
      <c r="AH5" s="179" t="s">
        <v>673</v>
      </c>
      <c r="AI5" s="177" t="s">
        <v>672</v>
      </c>
      <c r="AJ5" s="153" t="str">
        <f>CONCATENATE(AH4," / ",AI4)</f>
        <v>F02 / F01</v>
      </c>
      <c r="AK5" s="179" t="s">
        <v>674</v>
      </c>
      <c r="AL5" s="177" t="s">
        <v>672</v>
      </c>
      <c r="AM5" s="160" t="str">
        <f>CONCATENATE(AK4," / ",AI4)</f>
        <v>F03 / F01</v>
      </c>
      <c r="AN5" s="179" t="s">
        <v>701</v>
      </c>
      <c r="AO5" s="177" t="s">
        <v>700</v>
      </c>
      <c r="AP5" s="153" t="str">
        <f>CONCATENATE(AN4," / ",AO4)</f>
        <v>G03 / G02</v>
      </c>
      <c r="AQ5" s="179" t="s">
        <v>702</v>
      </c>
      <c r="AR5" s="177" t="s">
        <v>85</v>
      </c>
      <c r="AS5" s="153" t="str">
        <f>CONCATENATE(AQ4," / ",AR4)</f>
        <v>G05 / G04</v>
      </c>
      <c r="AT5" s="179" t="s">
        <v>703</v>
      </c>
      <c r="AU5" s="177" t="s">
        <v>86</v>
      </c>
      <c r="AV5" s="153" t="str">
        <f>CONCATENATE(AT4," / ",AU4)</f>
        <v>G07 / G06</v>
      </c>
      <c r="AW5" s="179" t="s">
        <v>705</v>
      </c>
      <c r="AX5" s="177" t="s">
        <v>704</v>
      </c>
      <c r="AY5" s="153" t="str">
        <f>CONCATENATE(AW4," / ",AX4)</f>
        <v>G09 / G08</v>
      </c>
      <c r="AZ5" s="179" t="s">
        <v>707</v>
      </c>
      <c r="BA5" s="177" t="s">
        <v>706</v>
      </c>
      <c r="BB5" s="162" t="str">
        <f>CONCATENATE(AZ4," / ",BA4)</f>
        <v>G11 / G10</v>
      </c>
      <c r="BC5" s="179" t="s">
        <v>716</v>
      </c>
      <c r="BD5" s="177" t="s">
        <v>715</v>
      </c>
      <c r="BE5" s="153" t="str">
        <f>CONCATENATE(BC4," / ",BD4)</f>
        <v>G21 / G20</v>
      </c>
      <c r="BF5" s="179" t="s">
        <v>717</v>
      </c>
      <c r="BG5" s="177" t="s">
        <v>87</v>
      </c>
      <c r="BH5" s="166" t="str">
        <f>CONCATENATE(BF4," / ",BG4)</f>
        <v>G23 / G22</v>
      </c>
    </row>
    <row r="6" spans="1:67" s="112" customFormat="1" ht="15" customHeight="1" x14ac:dyDescent="0.35">
      <c r="A6" s="109"/>
      <c r="B6" s="138"/>
      <c r="C6" s="138"/>
      <c r="D6" s="138"/>
      <c r="E6" s="138"/>
      <c r="F6" s="154" t="s">
        <v>976</v>
      </c>
      <c r="G6" s="180"/>
      <c r="H6" s="138"/>
      <c r="I6" s="154" t="s">
        <v>977</v>
      </c>
      <c r="J6" s="184" t="s">
        <v>978</v>
      </c>
      <c r="K6" s="180"/>
      <c r="L6" s="138"/>
      <c r="M6" s="138"/>
      <c r="N6" s="154" t="s">
        <v>1013</v>
      </c>
      <c r="O6" s="180"/>
      <c r="P6" s="138"/>
      <c r="Q6" s="154" t="s">
        <v>979</v>
      </c>
      <c r="R6" s="180"/>
      <c r="S6" s="138"/>
      <c r="T6" s="154" t="s">
        <v>980</v>
      </c>
      <c r="U6" s="180"/>
      <c r="V6" s="138"/>
      <c r="W6" s="154" t="s">
        <v>981</v>
      </c>
      <c r="X6" s="180"/>
      <c r="Y6" s="138"/>
      <c r="Z6" s="138"/>
      <c r="AA6" s="154" t="s">
        <v>982</v>
      </c>
      <c r="AB6" s="180"/>
      <c r="AC6" s="138"/>
      <c r="AD6" s="154" t="s">
        <v>983</v>
      </c>
      <c r="AE6" s="180"/>
      <c r="AF6" s="138"/>
      <c r="AG6" s="154" t="s">
        <v>984</v>
      </c>
      <c r="AH6" s="180"/>
      <c r="AI6" s="138"/>
      <c r="AJ6" s="154" t="s">
        <v>985</v>
      </c>
      <c r="AK6" s="180"/>
      <c r="AL6" s="138"/>
      <c r="AM6" s="161" t="s">
        <v>986</v>
      </c>
      <c r="AN6" s="180"/>
      <c r="AO6" s="138"/>
      <c r="AP6" s="154" t="s">
        <v>987</v>
      </c>
      <c r="AQ6" s="180"/>
      <c r="AR6" s="138"/>
      <c r="AS6" s="154" t="s">
        <v>988</v>
      </c>
      <c r="AT6" s="180"/>
      <c r="AU6" s="138"/>
      <c r="AV6" s="154" t="s">
        <v>989</v>
      </c>
      <c r="AW6" s="180"/>
      <c r="AX6" s="138"/>
      <c r="AY6" s="154" t="s">
        <v>990</v>
      </c>
      <c r="AZ6" s="180"/>
      <c r="BA6" s="138"/>
      <c r="BB6" s="163" t="s">
        <v>991</v>
      </c>
      <c r="BC6" s="180"/>
      <c r="BD6" s="138"/>
      <c r="BE6" s="154" t="s">
        <v>992</v>
      </c>
      <c r="BF6" s="180"/>
      <c r="BG6" s="138"/>
      <c r="BH6" s="154" t="s">
        <v>993</v>
      </c>
      <c r="BI6" s="111"/>
      <c r="BJ6" s="111"/>
      <c r="BK6" s="111"/>
      <c r="BL6" s="111"/>
      <c r="BM6" s="111"/>
      <c r="BN6" s="111"/>
      <c r="BO6" s="111"/>
    </row>
    <row r="7" spans="1:67" ht="3" customHeight="1" x14ac:dyDescent="0.35">
      <c r="A7" s="113">
        <v>44286</v>
      </c>
      <c r="D7" s="130"/>
      <c r="E7" s="130"/>
      <c r="F7" s="155"/>
      <c r="G7" s="181"/>
      <c r="H7" s="130"/>
      <c r="I7" s="155"/>
      <c r="J7" s="185"/>
      <c r="K7" s="181"/>
      <c r="L7" s="130"/>
      <c r="M7" s="130"/>
      <c r="N7" s="155"/>
      <c r="O7" s="181"/>
      <c r="P7" s="130"/>
      <c r="Q7" s="155"/>
      <c r="R7" s="181"/>
      <c r="S7" s="130"/>
      <c r="T7" s="155"/>
      <c r="U7" s="181"/>
      <c r="V7" s="130"/>
      <c r="W7" s="155"/>
      <c r="X7" s="181"/>
      <c r="Y7" s="130"/>
      <c r="Z7" s="130"/>
      <c r="AA7" s="155"/>
      <c r="AB7" s="181"/>
      <c r="AC7" s="130"/>
      <c r="AD7" s="155"/>
      <c r="AE7" s="181"/>
      <c r="AF7" s="130"/>
      <c r="AG7" s="155"/>
      <c r="AH7" s="181"/>
      <c r="AI7" s="130"/>
      <c r="AJ7" s="155"/>
      <c r="AK7" s="181"/>
      <c r="AL7" s="130"/>
      <c r="AM7" s="159"/>
      <c r="AN7" s="181"/>
      <c r="AO7" s="130"/>
      <c r="AP7" s="155"/>
      <c r="AQ7" s="181"/>
      <c r="AR7" s="130"/>
      <c r="AS7" s="155"/>
      <c r="AT7" s="181"/>
      <c r="AU7" s="130"/>
      <c r="AV7" s="155"/>
      <c r="AW7" s="181"/>
      <c r="AX7" s="130"/>
      <c r="AY7" s="155"/>
      <c r="AZ7" s="181"/>
      <c r="BA7" s="130"/>
      <c r="BB7" s="164"/>
      <c r="BC7" s="181"/>
      <c r="BD7" s="130"/>
      <c r="BE7" s="155"/>
      <c r="BF7" s="181"/>
      <c r="BG7" s="130"/>
      <c r="BH7" s="155"/>
    </row>
    <row r="8" spans="1:67" ht="15" customHeight="1" x14ac:dyDescent="0.35">
      <c r="A8" s="113">
        <v>44651</v>
      </c>
      <c r="B8" s="114" t="s">
        <v>762</v>
      </c>
      <c r="D8" s="173">
        <f>SUM(IF(E10=0, 0, D10), IF(E11=0, 0, D11), IF(E12=0, 0, D12), IF(E13=0, 0, D13), IF(E14=0, 0, D14), IF(E15=0, 0, D15), IF(E16=0, 0, D16), IF(E17=0, 0, D17), IF(E18=0, 0, D18), IF(E19=0, 0, D19), IF(E20=0, 0, D20), IF(E21=0, 0, D21))</f>
        <v>339226</v>
      </c>
      <c r="E8" s="174">
        <f>SUM(IF(D10=0, 0, E10), IF(D11=0, 0, E11), IF(D12=0, 0, E12), IF(D13=0, 0, E13), IF(D14=0, 0, E14), IF(D15=0, 0, E15), IF(D16=0, 0, E16), IF(D17=0, 0, E17), IF(D18=0, 0, E18), IF(D19=0, 0, E19), IF(D20=0, 0, E20), IF(D21=0, 0, E21))</f>
        <v>3481609</v>
      </c>
      <c r="F8" s="178">
        <f>IF(D8&gt;E8+D8,"",IF(D8=0,"",IF(E8=0,"",IFERROR(D8/(E8+D8),0))))</f>
        <v>8.878321099968986E-2</v>
      </c>
      <c r="G8" s="173">
        <f>SUM(IF(H10=0, 0, G10), IF(H11=0, 0, G11), IF(H12=0, 0, G12), IF(H13=0, 0, G13), IF(H14=0, 0, G14), IF(H15=0, 0, G15), IF(H16=0, 0, G16), IF(H17=0, 0, G17), IF(H18=0, 0, G18), IF(H19=0, 0, G19), IF(H20=0, 0, G20), IF(H21=0, 0, G21))</f>
        <v>386463485</v>
      </c>
      <c r="H8" s="174">
        <f>SUM(IF(G10=0, 0, H10), IF(G11=0, 0, H11), IF(G12=0, 0, H12), IF(G13=0, 0, H13), IF(G14=0, 0, H14), IF(G15=0, 0, H15), IF(G16=0, 0, H16), IF(G17=0, 0, H17), IF(G18=0, 0, H18), IF(G19=0, 0, H19), IF(G20=0, 0, H20), IF(G21=0, 0, H21))</f>
        <v>3217982</v>
      </c>
      <c r="I8" s="200">
        <f>IF(G8=0,"",IF(H8=0,"",IFERROR(G8/(H8),0)))</f>
        <v>120.09498033239466</v>
      </c>
      <c r="J8" s="186" t="str">
        <f>IF($B$5="Area", SUMIFS(Raw!$K:$K,Raw!$A:$A,"&lt;="&amp;$A8,Raw!$A:$A,"&gt;"&amp;$A7,Raw!$G:$G,'KPIs Geography'!J$4,Raw!$E:$E,'KPIs Geography'!$A$5), " ")</f>
        <v xml:space="preserve"> </v>
      </c>
      <c r="K8" s="173">
        <f>SUM(IF(M10=0, 0, K10), IF(M11=0, 0, K11), IF(M12=0, 0, K12), IF(M13=0, 0, K13), IF(M14=0, 0, K14), IF(M15=0, 0, K15), IF(M16=0, 0, K16), IF(M17=0, 0, K17), IF(M18=0, 0, K18), IF(M19=0, 0, K19), IF(M20=0, 0, K20), IF(M21=0, 0, K21))</f>
        <v>1502094</v>
      </c>
      <c r="L8" s="188">
        <f>IF($B$5="National",SUMIFS(Raw!$K:$K,Raw!$A:$A,"&lt;="&amp;$A8,Raw!$A:$A,"&gt;"&amp;$A7,Raw!$G:$G,'KPIs Geography'!L$4,Raw!$E:$E,'KPIs Geography'!$A$5), " ")</f>
        <v>121003</v>
      </c>
      <c r="M8" s="174">
        <f>SUM(IF(K10=0, 0, M10), IF(K11=0, 0, M11), IF(K12=0, 0, M12), IF(K13=0, 0, M13), IF(K14=0, 0, M14), IF(K15=0, 0, M15), IF(K16=0, 0, M16), IF(K17=0, 0, M17), IF(K18=0, 0, M18), IF(K19=0, 0, M19), IF(K20=0, 0, M20), IF(K21=0, 0, M21))</f>
        <v>3195048</v>
      </c>
      <c r="N8" s="178">
        <f>IF($B$5="National",IF(M8&lt;K8+L8,"",IF(K8+L8=0,"",IF(M8=0,"",IFERROR((K8+L8)/M8,0)))),IF(M8&lt;K8,"",IF(K8=0,"",IF(M8=0,"",IFERROR(K8/M8,0)))))</f>
        <v>0.50800394861047471</v>
      </c>
      <c r="O8" s="173">
        <f>SUM(IF(P10=0, 0, O10), IF(P11=0, 0, O11), IF(P12=0, 0, O12), IF(P13=0, 0, O13), IF(P14=0, 0, O14), IF(P15=0, 0, O15), IF(P16=0, 0, O16), IF(P17=0, 0, O17), IF(P18=0, 0, O18), IF(P19=0, 0, O19), IF(P20=0, 0, O20), IF(P21=0, 0, O21))</f>
        <v>216068</v>
      </c>
      <c r="P8" s="174">
        <f>SUM(IF(O10=0, 0, P10), IF(O11=0, 0, P11), IF(O12=0, 0, P12), IF(O13=0, 0, P13), IF(O14=0, 0, P14), IF(O15=0, 0, P15), IF(O16=0, 0, P16), IF(O17=0, 0, P17), IF(O18=0, 0, P18), IF(O19=0, 0, P19), IF(O20=0, 0, P20), IF(O21=0, 0, P21))</f>
        <v>570007</v>
      </c>
      <c r="Q8" s="178">
        <f>IF(P8&lt;O8,"",IF(O8=0,"",IF(P8=0,"",IFERROR(O8/P8,0))))</f>
        <v>0.37906201151915681</v>
      </c>
      <c r="R8" s="173">
        <f>SUM(IF(S10=0, 0, R10), IF(S11=0, 0, R11), IF(S12=0, 0, R12), IF(S13=0, 0, R13), IF(S14=0, 0, R14), IF(S15=0, 0, R15), IF(S16=0, 0, R16), IF(S17=0, 0, R17), IF(S18=0, 0, R18), IF(S19=0, 0, R19), IF(S20=0, 0, R20), IF(S21=0, 0, R21))</f>
        <v>102993</v>
      </c>
      <c r="S8" s="174">
        <f>SUM(IF(R10=0, 0, S10), IF(R11=0, 0, S11), IF(R12=0, 0, S12), IF(R13=0, 0, S13), IF(R14=0, 0, S14), IF(R15=0, 0, S15), IF(R16=0, 0, S16), IF(R17=0, 0, S17), IF(R18=0, 0, S18), IF(R19=0, 0, S19), IF(R20=0, 0, S20), IF(R21=0, 0, S21))</f>
        <v>211214</v>
      </c>
      <c r="T8" s="178">
        <f>IF(R8&gt;S8,"",IF(R8=0,"",IF(S8=0,"",IFERROR(R8/S8,0))))</f>
        <v>0.48762392644426977</v>
      </c>
      <c r="U8" s="173">
        <f>SUM(IF(V10=0, 0, U10), IF(V11=0, 0, U11), IF(V12=0, 0, U12), IF(V13=0, 0, U13), IF(V14=0, 0, U14), IF(V15=0, 0, U15), IF(V16=0, 0, U16), IF(V17=0, 0, U17), IF(V18=0, 0, U18), IF(V19=0, 0, U19), IF(V20=0, 0, U20), IF(V21=0, 0, U21))</f>
        <v>193079</v>
      </c>
      <c r="V8" s="174">
        <f>SUM(IF(U10=0, 0, V10), IF(U11=0, 0, V11), IF(U12=0, 0, V12), IF(U13=0, 0, V13), IF(U14=0, 0, V14), IF(U15=0, 0, V15), IF(U16=0, 0, V16), IF(U17=0, 0, V17), IF(U18=0, 0, V18), IF(U19=0, 0, V19), IF(U20=0, 0, V20), IF(U21=0, 0, V21))</f>
        <v>298041</v>
      </c>
      <c r="W8" s="178">
        <f>IF(U8&gt;V8,"",IF(U8=0,"",IF(V8=0,"",IFERROR(U8/V8,0))))</f>
        <v>0.64782697682533608</v>
      </c>
      <c r="X8" s="173">
        <f>SUM(IF(Y10+Z10=0, 0, X10), IF(Y11+Z11=0, 0, X11), IF(Y12+Z12=0, 0, X12), IF(Y13+Z13=0, 0, X13), IF(Y14+Z14=0, 0, X14), IF(Y15+Z15=0, 0, X15), IF(Y16+Z16=0, 0, X16), IF(Y17+Z17=0, 0, X17), IF(Y18+Z18=0, 0, X18), IF(Y19+Z19=0, 0, X19), IF(Y20+Z20=0, 0, X20), IF(Y21+Z21=0, 0, X21))</f>
        <v>247417</v>
      </c>
      <c r="Y8" s="174">
        <f>SUM(IF(X10=0, 0, Y10), IF(X11=0, 0, Y11), IF(X12=0, 0, Y12), IF(X13=0, 0, Y13), IF(X14=0, 0, Y14), IF(X15=0, 0, Y15), IF(X16=0, 0, Y16), IF(X17=0, 0, Y17), IF(X18=0, 0, Y18), IF(X19=0, 0, Y19), IF(X20=0, 0, Y20), IF(X21=0, 0, Y21))</f>
        <v>691040</v>
      </c>
      <c r="Z8" s="174">
        <f>SUM(IF(X10=0, 0, Z10), IF(X11=0, 0, Z11), IF(X12=0, 0, Z12), IF(X13=0, 0, Z13), IF(X14=0, 0, Z14), IF(X15=0, 0, Z15), IF(X16=0, 0, Z16), IF(X17=0, 0, Z17), IF(X18=0, 0, Z18), IF(X19=0, 0, Z19), IF(X20=0, 0, Z20), IF(X21=0, 0, Z21))</f>
        <v>491550</v>
      </c>
      <c r="AA8" s="178">
        <f>IF(X8&gt;Y8+Z8,"",IF(X8=0,"",IF(Y8+Z8=0,"",IFERROR(X8/(Y8+Z8),0))))</f>
        <v>0.20921621187393771</v>
      </c>
      <c r="AB8" s="173">
        <f>SUM(IF(AC10=0, 0, AB10), IF(AC11=0, 0, AB11), IF(AC12=0, 0, AB12), IF(AC13=0, 0, AB13), IF(AC14=0, 0, AB14), IF(AC15=0, 0, AB15), IF(AC16=0, 0, AB16), IF(AC17=0, 0, AB17), IF(AC18=0, 0, AB18), IF(AC19=0, 0, AB19), IF(AC20=0, 0, AB20), IF(AC21=0, 0, AB21))</f>
        <v>147807</v>
      </c>
      <c r="AC8" s="174">
        <f>SUM(IF(AB10=0, 0, AC10), IF(AB11=0, 0, AC11), IF(AB12=0, 0, AC12), IF(AB13=0, 0, AC13), IF(AB14=0, 0, AC14), IF(AB15=0, 0, AC15), IF(AB16=0, 0, AC16), IF(AB17=0, 0, AC17), IF(AB18=0, 0, AC18), IF(AB19=0, 0, AC19), IF(AB20=0, 0, AC20), IF(AB21=0, 0, AC21))</f>
        <v>251701</v>
      </c>
      <c r="AD8" s="178">
        <f>IF(AB8&gt;AC8,"",IF(AB8=0,"",IF(AC8=0,"",IFERROR(AB8/AC8,0))))</f>
        <v>0.58723247027226744</v>
      </c>
      <c r="AE8" s="173">
        <f>SUM(IF(AF10=0, 0, AE10), IF(AF11=0, 0, AE11), IF(AF12=0, 0, AE12), IF(AF13=0, 0, AE13), IF(AF14=0, 0, AE14), IF(AF15=0, 0, AE15), IF(AF16=0, 0, AE16), IF(AF17=0, 0, AE17), IF(AF18=0, 0, AE18), IF(AF19=0, 0, AE19), IF(AF20=0, 0, AE20), IF(AF21=0, 0, AE21))</f>
        <v>188583</v>
      </c>
      <c r="AF8" s="174">
        <f>SUM(IF(AE10=0, 0, AF10), IF(AE11=0, 0, AF11), IF(AE12=0, 0, AF12), IF(AE13=0, 0, AF13), IF(AE14=0, 0, AF14), IF(AE15=0, 0, AF15), IF(AE16=0, 0, AF16), IF(AE17=0, 0, AF17), IF(AE18=0, 0, AF18), IF(AE19=0, 0, AF19), IF(AE20=0, 0, AF20), IF(AE21=0, 0, AF21))</f>
        <v>321184</v>
      </c>
      <c r="AG8" s="178">
        <f>IF(AE8&gt;AF8,"",IF(AE8=0,"",IF(AF8=0,"",IFERROR(AE8/AF8,0))))</f>
        <v>0.58714942213808907</v>
      </c>
      <c r="AH8" s="173">
        <f>SUM(IF(AI10=0, 0, AH10), IF(AI11=0, 0, AH11), IF(AI12=0, 0, AH12), IF(AI13=0, 0, AH13), IF(AI14=0, 0, AH14), IF(AI15=0, 0, AH15), IF(AI16=0, 0, AH16), IF(AI17=0, 0, AH17), IF(AI18=0, 0, AH18), IF(AI19=0, 0, AH19), IF(AI20=0, 0, AH20), IF(AI21=0, 0, AH21))</f>
        <v>1024</v>
      </c>
      <c r="AI8" s="174">
        <f>SUM(IF(AH10=0, 0, AI10), IF(AH11=0, 0, AI11), IF(AH12=0, 0, AI12), IF(AH13=0, 0, AI13), IF(AH14=0, 0, AI14), IF(AH15=0, 0, AI15), IF(AH16=0, 0, AI16), IF(AH17=0, 0, AI17), IF(AH18=0, 0, AI18), IF(AH19=0, 0, AI19), IF(AH20=0, 0, AI20), IF(AH21=0, 0, AI21))</f>
        <v>1862493</v>
      </c>
      <c r="AJ8" s="178">
        <f>IF(AH8&gt;AI8,"",IF(AH8=0,"",IF(AI8=0,"",IFERROR(AH8/AI8,0))))</f>
        <v>5.4980072408325833E-4</v>
      </c>
      <c r="AK8" s="173">
        <f>SUM(IF(AL10=0, 0, AK10), IF(AL11=0, 0, AK11), IF(AL12=0, 0, AK12), IF(AL13=0, 0, AK13), IF(AL14=0, 0, AK14), IF(AL15=0, 0, AK15), IF(AL16=0, 0, AK16), IF(AL17=0, 0, AK17), IF(AL18=0, 0, AK18), IF(AL19=0, 0, AK19), IF(AL20=0, 0, AK20), IF(AL21=0, 0, AK21))</f>
        <v>1228360</v>
      </c>
      <c r="AL8" s="174">
        <f>SUM(IF(AK10=0, 0, AL10), IF(AK11=0, 0, AL11), IF(AK12=0, 0, AL12), IF(AK13=0, 0, AL13), IF(AK14=0, 0, AL14), IF(AK15=0, 0, AL15), IF(AK16=0, 0, AL16), IF(AK17=0, 0, AL17), IF(AK18=0, 0, AL18), IF(AK19=0, 0, AL19), IF(AK20=0, 0, AL20), IF(AK21=0, 0, AL21))</f>
        <v>2107440</v>
      </c>
      <c r="AM8" s="178">
        <f>IF(AK8&gt;AL8,"",IF(AK8=0,"",IF(AL8=0,"",IFERROR(AK8/AL8,0))))</f>
        <v>0.58286831416315532</v>
      </c>
      <c r="AN8" s="173">
        <f>SUM(IF(AO10=0, 0, AN10), IF(AO11=0, 0, AN11), IF(AO12=0, 0, AN12), IF(AO13=0, 0, AN13), IF(AO14=0, 0, AN14), IF(AO15=0, 0, AN15), IF(AO16=0, 0, AN16), IF(AO17=0, 0, AN17), IF(AO18=0, 0, AN18), IF(AO19=0, 0, AN19), IF(AO20=0, 0, AN20), IF(AO21=0, 0, AN21))</f>
        <v>209250</v>
      </c>
      <c r="AO8" s="174">
        <f>SUM(IF(AN10=0, 0, AO10), IF(AN11=0, 0, AO11), IF(AN12=0, 0, AO12), IF(AN13=0, 0, AO13), IF(AN14=0, 0, AO14), IF(AN15=0, 0, AO15), IF(AN16=0, 0, AO16), IF(AN17=0, 0, AO17), IF(AN18=0, 0, AO18), IF(AN19=0, 0, AO19), IF(AN20=0, 0, AO20), IF(AN21=0, 0, AO21))</f>
        <v>407124</v>
      </c>
      <c r="AP8" s="178">
        <f>IF(AN8&gt;AO8,"",IF(AN8=0,"",IF(AO8=0,"",IFERROR(AN8/AO8,0))))</f>
        <v>0.5139711734017155</v>
      </c>
      <c r="AQ8" s="173">
        <f>SUM(IF(AR10=0, 0, AQ10), IF(AR11=0, 0, AQ11), IF(AR12=0, 0, AQ12), IF(AR13=0, 0, AQ13), IF(AR14=0, 0, AQ14), IF(AR15=0, 0, AQ15), IF(AR16=0, 0, AQ16), IF(AR17=0, 0, AQ17), IF(AR18=0, 0, AQ18), IF(AR19=0, 0, AQ19), IF(AR20=0, 0, AQ20), IF(AR21=0, 0, AQ21))</f>
        <v>129590</v>
      </c>
      <c r="AR8" s="174">
        <f>SUM(IF(AQ10=0, 0, AR10), IF(AQ11=0, 0, AR11), IF(AQ12=0, 0, AR12), IF(AQ13=0, 0, AR13), IF(AQ14=0, 0, AR14), IF(AQ15=0, 0, AR15), IF(AQ16=0, 0, AR16), IF(AQ17=0, 0, AR17), IF(AQ18=0, 0, AR18), IF(AQ19=0, 0, AR19), IF(AQ20=0, 0, AR20), IF(AQ21=0, 0, AR21))</f>
        <v>512296</v>
      </c>
      <c r="AS8" s="178">
        <f>IF(AQ8&gt;AR8,"",IF(AQ8=0,"",IF(AR8=0,"",IFERROR(AQ8/AR8,0))))</f>
        <v>0.25295922669706578</v>
      </c>
      <c r="AT8" s="173">
        <f>SUM(IF(AU10=0, 0, AT10), IF(AU11=0, 0, AT11), IF(AU12=0, 0, AT12), IF(AU13=0, 0, AT13), IF(AU14=0, 0, AT14), IF(AU15=0, 0, AT15), IF(AU16=0, 0, AT16), IF(AU17=0, 0, AT17), IF(AU18=0, 0, AT18), IF(AU19=0, 0, AT19), IF(AU20=0, 0, AT20), IF(AU21=0, 0, AT21))</f>
        <v>83293</v>
      </c>
      <c r="AU8" s="174">
        <f>SUM(IF(AT10=0, 0, AU10), IF(AT11=0, 0, AU11), IF(AT12=0, 0, AU12), IF(AT13=0, 0, AU13), IF(AT14=0, 0, AU14), IF(AT15=0, 0, AU15), IF(AT16=0, 0, AU16), IF(AT17=0, 0, AU17), IF(AT18=0, 0, AU18), IF(AT19=0, 0, AU19), IF(AT20=0, 0, AU20), IF(AT21=0, 0, AU21))</f>
        <v>162954</v>
      </c>
      <c r="AV8" s="178">
        <f>IF(AT8&gt;AU8,"",IF(AT8=0,"",IF(AU8=0,"",IFERROR(AT8/AU8,0))))</f>
        <v>0.5111442492973477</v>
      </c>
      <c r="AW8" s="173">
        <f>SUM(IF(AX10=0, 0, AW10), IF(AX11=0, 0, AW11), IF(AX12=0, 0, AW12), IF(AX13=0, 0, AW13), IF(AX14=0, 0, AW14), IF(AX15=0, 0, AW15), IF(AX16=0, 0, AW16), IF(AX17=0, 0, AW17), IF(AX18=0, 0, AW18), IF(AX19=0, 0, AW19), IF(AX20=0, 0, AW20), IF(AX21=0, 0, AW21))</f>
        <v>102791</v>
      </c>
      <c r="AX8" s="174">
        <f>SUM(IF(AW10=0, 0, AX10), IF(AW11=0, 0, AX11), IF(AW12=0, 0, AX12), IF(AW13=0, 0, AX13), IF(AW14=0, 0, AX14), IF(AW15=0, 0, AX15), IF(AW16=0, 0, AX16), IF(AW17=0, 0, AX17), IF(AW18=0, 0, AX18), IF(AW19=0, 0, AX19), IF(AW20=0, 0, AX20), IF(AW21=0, 0, AX21))</f>
        <v>226158</v>
      </c>
      <c r="AY8" s="178">
        <f>IF(AW8&gt;AX8,"",IF(AW8=0,"",IF(AX8=0,"",IFERROR(AW8/AX8,0))))</f>
        <v>0.45450967907392176</v>
      </c>
      <c r="AZ8" s="173">
        <f>SUM(IF(BA10=0, 0, AZ10), IF(BA11=0, 0, AZ11), IF(BA12=0, 0, AZ12), IF(BA13=0, 0, AZ13), IF(BA14=0, 0, AZ14), IF(BA15=0, 0, AZ15), IF(BA16=0, 0, AZ16), IF(BA17=0, 0, AZ17), IF(BA18=0, 0, AZ18), IF(BA19=0, 0, AZ19), IF(BA20=0, 0, AZ20), IF(BA21=0, 0, AZ21))</f>
        <v>5</v>
      </c>
      <c r="BA8" s="174">
        <f>SUM(IF(AZ10=0, 0, BA10), IF(AZ11=0, 0, BA11), IF(AZ12=0, 0, BA12), IF(AZ13=0, 0, BA13), IF(AZ14=0, 0, BA14), IF(AZ15=0, 0, BA15), IF(AZ16=0, 0, BA16), IF(AZ17=0, 0, BA17), IF(AZ18=0, 0, BA18), IF(AZ19=0, 0, BA19), IF(AZ20=0, 0, BA20), IF(AZ21=0, 0, BA21))</f>
        <v>37</v>
      </c>
      <c r="BB8" s="187">
        <f>IF(AZ8&gt;BA8,"",IF(AZ8=0,"",IF(BA8=0,"",IFERROR(AZ8/BA8,0))))</f>
        <v>0.13513513513513514</v>
      </c>
      <c r="BC8" s="173">
        <f>SUM(IF(BD10=0, 0, BC10), IF(BD11=0, 0, BC11), IF(BD12=0, 0, BC12), IF(BD13=0, 0, BC13), IF(BD14=0, 0, BC14), IF(BD15=0, 0, BC15), IF(BD16=0, 0, BC16), IF(BD17=0, 0, BC17), IF(BD18=0, 0, BC18), IF(BD19=0, 0, BC19), IF(BD20=0, 0, BC20), IF(BD21=0, 0, BC21))</f>
        <v>27260</v>
      </c>
      <c r="BD8" s="174">
        <f>SUM(IF(BC10=0, 0, BD10), IF(BC11=0, 0, BD11), IF(BC12=0, 0, BD12), IF(BC13=0, 0, BD13), IF(BC14=0, 0, BD14), IF(BC15=0, 0, BD15), IF(BC16=0, 0, BD16), IF(BC17=0, 0, BD17), IF(BC18=0, 0, BD18), IF(BC19=0, 0, BD19), IF(BC20=0, 0, BD20), IF(BC21=0, 0, BD21))</f>
        <v>32234</v>
      </c>
      <c r="BE8" s="178">
        <f>IF(BC8&gt;BD8,"",IF(BC8=0,"",IF(BD8=0,"",IFERROR(BC8/BD8,0))))</f>
        <v>0.84569088540050874</v>
      </c>
      <c r="BF8" s="173">
        <f>SUM(IF(BG10=0, 0, BF10), IF(BG11=0, 0, BF11), IF(BG12=0, 0, BF12), IF(BG13=0, 0, BF13), IF(BG14=0, 0, BF14), IF(BG15=0, 0, BF15), IF(BG16=0, 0, BF16), IF(BG17=0, 0, BF17), IF(BG18=0, 0, BF18), IF(BG19=0, 0, BF19), IF(BG20=0, 0, BF20), IF(BG21=0, 0, BF21))</f>
        <v>80858</v>
      </c>
      <c r="BG8" s="174">
        <f>SUM(IF(BF10=0, 0, BG10), IF(BF11=0, 0, BG11), IF(BF12=0, 0, BG12), IF(BF13=0, 0, BG13), IF(BF14=0, 0, BG14), IF(BF15=0, 0, BG15), IF(BF16=0, 0, BG16), IF(BF17=0, 0, BG17), IF(BF18=0, 0, BG18), IF(BF19=0, 0, BG19), IF(BF20=0, 0, BG20), IF(BF21=0, 0, BG21))</f>
        <v>95351</v>
      </c>
      <c r="BH8" s="167">
        <f>IF(BF8&gt;BG8,"",IF(BF8=0,"",IF(BG8=0,"",IFERROR(BF8/BG8,0))))</f>
        <v>0.84800369162358025</v>
      </c>
    </row>
    <row r="9" spans="1:67" ht="15" customHeight="1" x14ac:dyDescent="0.35">
      <c r="B9" s="22" t="s">
        <v>128</v>
      </c>
      <c r="D9" s="140"/>
      <c r="E9" s="140"/>
      <c r="F9" s="178"/>
      <c r="G9" s="182"/>
      <c r="H9" s="140"/>
      <c r="I9" s="200"/>
      <c r="J9" s="186"/>
      <c r="K9" s="181"/>
      <c r="L9" s="188"/>
      <c r="M9" s="130"/>
      <c r="N9" s="178"/>
      <c r="O9" s="182"/>
      <c r="P9" s="140"/>
      <c r="Q9" s="178"/>
      <c r="R9" s="182"/>
      <c r="S9" s="140"/>
      <c r="T9" s="187"/>
      <c r="U9" s="182"/>
      <c r="V9" s="140"/>
      <c r="W9" s="187"/>
      <c r="X9" s="182"/>
      <c r="Y9" s="140"/>
      <c r="Z9" s="140"/>
      <c r="AA9" s="178"/>
      <c r="AB9" s="182"/>
      <c r="AC9" s="140"/>
      <c r="AD9" s="178"/>
      <c r="AE9" s="182"/>
      <c r="AF9" s="140"/>
      <c r="AG9" s="178"/>
      <c r="AH9" s="182"/>
      <c r="AI9" s="140"/>
      <c r="AJ9" s="178"/>
      <c r="AK9" s="182"/>
      <c r="AL9" s="140"/>
      <c r="AM9" s="178"/>
      <c r="AN9" s="182"/>
      <c r="AO9" s="140"/>
      <c r="AP9" s="178"/>
      <c r="AQ9" s="182"/>
      <c r="AR9" s="140"/>
      <c r="AS9" s="178"/>
      <c r="AT9" s="182"/>
      <c r="AU9" s="140"/>
      <c r="AV9" s="178"/>
      <c r="AW9" s="182"/>
      <c r="AX9" s="140"/>
      <c r="AY9" s="178"/>
      <c r="AZ9" s="182"/>
      <c r="BA9" s="140"/>
      <c r="BB9" s="187"/>
      <c r="BC9" s="182"/>
      <c r="BD9" s="140"/>
      <c r="BE9" s="178"/>
      <c r="BF9" s="182"/>
      <c r="BG9" s="140"/>
      <c r="BH9" s="167"/>
    </row>
    <row r="10" spans="1:67" ht="15" customHeight="1" x14ac:dyDescent="0.35">
      <c r="B10" s="116">
        <v>44287</v>
      </c>
      <c r="D10" s="140">
        <f>IF($B$5="National", SUMIFS(D$154:D$1000, $C$154:$C$1000, $B10, $B$154:$B$1000, "England"), SUMIFS(D$154:D$1000, $C$154:$C$1000, $B10, $A$154:$A$1000, $A$5))</f>
        <v>139000</v>
      </c>
      <c r="E10" s="140">
        <f>IF($B$5="National", SUMIFS(E$154:E$1000, $C$154:$C$1000, $B10, $B$154:$B$1000, "England"), SUMIFS(E$154:E$1000, $C$154:$C$1000, $B10, $A$154:$A$1000, $A$5))</f>
        <v>1662056</v>
      </c>
      <c r="F10" s="178">
        <f>IF(D10&gt;E10+D10,"",IF(D10=0,"",IF(E10=0,"",IFERROR(D10/(E10+D10),0))))</f>
        <v>7.7176945081107978E-2</v>
      </c>
      <c r="G10" s="140">
        <f>IF($B$5="National", SUMIFS(G$154:G$1000, $C$154:$C$1000, $B10, $B$154:$B$1000, "England"), SUMIFS(G$154:G$1000, $C$154:$C$1000, $B10, $A$154:$A$1000, $A$5))</f>
        <v>154013177</v>
      </c>
      <c r="H10" s="140">
        <f>IF($B$5="National", SUMIFS(H$154:H$1000, $C$154:$C$1000, $B10, $B$154:$B$1000, "England"), SUMIFS(H$154:H$1000, $C$154:$C$1000, $B10, $A$154:$A$1000, $A$5))</f>
        <v>1537658</v>
      </c>
      <c r="I10" s="200">
        <f t="shared" ref="I10:I21" si="0">IF(G10=0,"",IF(H10=0,"",IFERROR(G10/(H10),0)))</f>
        <v>100.16087907714198</v>
      </c>
      <c r="J10" s="186" t="str">
        <f>IF($B$5="Area", SUMIFS(J$154:J$1000, $C$154:$C$1000, $B10, $A$154:$A$1000, $A$5), " ")</f>
        <v xml:space="preserve"> </v>
      </c>
      <c r="K10" s="140">
        <f>IF($B$5="National", SUMIFS(K$154:K$1000, $C$154:$C$1000, $B10, $B$154:$B$1000, "England"), SUMIFS(K$154:K$1000, $C$154:$C$1000, $B10, $A$154:$A$1000, $A$5))</f>
        <v>727082</v>
      </c>
      <c r="L10" s="188">
        <f>IF($B$5="National",SUMIFS(Raw!$K:$K,Raw!$A:$A,$B10,Raw!$G:$G,'KPIs Geography'!L$4,Raw!$E:$E,'KPIs Geography'!$A$5), " ")</f>
        <v>56933</v>
      </c>
      <c r="M10" s="140">
        <f>IF($B$5="National", SUMIFS(M$154:M$1000, $C$154:$C$1000, $B10, $B$154:$B$1000, "England"), SUMIFS(M$154:M$1000, $C$154:$C$1000, $B10, $A$154:$A$1000, $A$5))</f>
        <v>1531301</v>
      </c>
      <c r="N10" s="178">
        <f t="shared" ref="N10:N21" si="1">IF($B$5="National",IF(M10&lt;K10+L10,"",IF(K10+L10=0,"",IF(M10=0,"",IFERROR((K10+L10)/M10,0)))),IF(M10&lt;K10,"",IF(K10=0,"",IF(M10=0,"",IFERROR(K10/M10,0)))))</f>
        <v>0.51199274342536183</v>
      </c>
      <c r="O10" s="140">
        <f>IF($B$5="National", SUMIFS(O$154:O$1000, $C$154:$C$1000, $B10, $B$154:$B$1000, "England"), SUMIFS(O$154:O$1000, $C$154:$C$1000, $B10, $A$154:$A$1000, $A$5))</f>
        <v>111288</v>
      </c>
      <c r="P10" s="140">
        <f>IF($B$5="National", SUMIFS(P$154:P$1000, $C$154:$C$1000, $B10, $B$154:$B$1000, "England"), SUMIFS(P$154:P$1000, $C$154:$C$1000, $B10, $A$154:$A$1000, $A$5))</f>
        <v>285294</v>
      </c>
      <c r="Q10" s="178">
        <f>IF(P10&lt;O10,"",IF(O10=0,"",IF(P10=0,"",IFERROR(O10/P10,0))))</f>
        <v>0.39008181034301459</v>
      </c>
      <c r="R10" s="140">
        <f>IF($B$5="National", SUMIFS(R$154:R$1000, $C$154:$C$1000, $B10, $B$154:$B$1000, "England"), SUMIFS(R$154:R$1000, $C$154:$C$1000, $B10, $A$154:$A$1000, $A$5))</f>
        <v>50721</v>
      </c>
      <c r="S10" s="140">
        <f>IF($B$5="National", SUMIFS(S$154:S$1000, $C$154:$C$1000, $B10, $B$154:$B$1000, "England"), SUMIFS(S$154:S$1000, $C$154:$C$1000, $B10, $A$154:$A$1000, $A$5))</f>
        <v>102583</v>
      </c>
      <c r="T10" s="178">
        <f>IF(R10&gt;S10,"",IF(R10=0,"",IF(S10=0,"",IFERROR(R10/S10,0))))</f>
        <v>0.49443864967879669</v>
      </c>
      <c r="U10" s="140">
        <f>IF($B$5="National", SUMIFS(U$154:U$1000, $C$154:$C$1000, $B10, $B$154:$B$1000, "England"), SUMIFS(U$154:U$1000, $C$154:$C$1000, $B10, $A$154:$A$1000, $A$5))</f>
        <v>94509</v>
      </c>
      <c r="V10" s="140">
        <f>IF($B$5="National", SUMIFS(V$154:V$1000, $C$154:$C$1000, $B10, $B$154:$B$1000, "England"), SUMIFS(V$154:V$1000, $C$154:$C$1000, $B10, $A$154:$A$1000, $A$5))</f>
        <v>146479</v>
      </c>
      <c r="W10" s="178">
        <f>IF(U10&gt;V10,"",IF(U10=0,"",IF(V10=0,"",IFERROR(U10/V10,0))))</f>
        <v>0.64520511472634301</v>
      </c>
      <c r="X10" s="140">
        <f t="shared" ref="X10:Z11" si="2">IF($B$5="National", SUMIFS(X$154:X$1000, $C$154:$C$1000, $B10, $B$154:$B$1000, "England"), SUMIFS(X$154:X$1000, $C$154:$C$1000, $B10, $A$154:$A$1000, $A$5))</f>
        <v>110645</v>
      </c>
      <c r="Y10" s="140">
        <f t="shared" si="2"/>
        <v>313129</v>
      </c>
      <c r="Z10" s="140">
        <f t="shared" si="2"/>
        <v>238772</v>
      </c>
      <c r="AA10" s="178">
        <f>IF(X10&gt;Y10+Z10,"",IF(X10=0,"",IF(Y10+Z10=0,"",IFERROR(X10/(Y10+Z10),0))))</f>
        <v>0.20047979619533213</v>
      </c>
      <c r="AB10" s="140">
        <f>IF($B$5="National", SUMIFS(AB$154:AB$1000, $C$154:$C$1000, $B10, $B$154:$B$1000, "England"), SUMIFS(AB$154:AB$1000, $C$154:$C$1000, $B10, $A$154:$A$1000, $A$5))</f>
        <v>70672</v>
      </c>
      <c r="AC10" s="140">
        <f>IF($B$5="National", SUMIFS(AC$154:AC$1000, $C$154:$C$1000, $B10, $B$154:$B$1000, "England"), SUMIFS(AC$154:AC$1000, $C$154:$C$1000, $B10, $A$154:$A$1000, $A$5))</f>
        <v>122118</v>
      </c>
      <c r="AD10" s="178">
        <f>IF(AB10&gt;AC10,"",IF(AB10=0,"",IF(AC10=0,"",IFERROR(AB10/AC10,0))))</f>
        <v>0.57871894397222357</v>
      </c>
      <c r="AE10" s="140">
        <f>IF($B$5="National", SUMIFS(AE$154:AE$1000, $C$154:$C$1000, $B10, $B$154:$B$1000, "England"), SUMIFS(AE$154:AE$1000, $C$154:$C$1000, $B10, $A$154:$A$1000, $A$5))</f>
        <v>95276</v>
      </c>
      <c r="AF10" s="140">
        <f>IF($B$5="National", SUMIFS(AF$154:AF$1000, $C$154:$C$1000, $B10, $B$154:$B$1000, "England"), SUMIFS(AF$154:AF$1000, $C$154:$C$1000, $B10, $A$154:$A$1000, $A$5))</f>
        <v>160730</v>
      </c>
      <c r="AG10" s="178">
        <f>IF(AE10&gt;AF10,"",IF(AE10=0,"",IF(AF10=0,"",IFERROR(AE10/AF10,0))))</f>
        <v>0.59277048466372173</v>
      </c>
      <c r="AH10" s="140">
        <f>IF($B$5="National", SUMIFS(AH$154:AH$1000, $C$154:$C$1000, $B10, $B$154:$B$1000, "England"), SUMIFS(AH$154:AH$1000, $C$154:$C$1000, $B10, $A$154:$A$1000, $A$5))</f>
        <v>440</v>
      </c>
      <c r="AI10" s="140">
        <f>IF($B$5="National", SUMIFS(AI$154:AI$1000, $C$154:$C$1000, $B10, $B$154:$B$1000, "England"), SUMIFS(AI$154:AI$1000, $C$154:$C$1000, $B10, $A$154:$A$1000, $A$5))</f>
        <v>863975</v>
      </c>
      <c r="AJ10" s="178">
        <f>IF(AH10&gt;AI10,"",IF(AH10=0,"",IF(AI10=0,"",IFERROR(AH10/AI10,0))))</f>
        <v>5.0927399519662029E-4</v>
      </c>
      <c r="AK10" s="140">
        <f>IF($B$5="National", SUMIFS(AK$154:AK$1000, $C$154:$C$1000, $B10, $B$154:$B$1000, "England"), SUMIFS(AK$154:AK$1000, $C$154:$C$1000, $B10, $A$154:$A$1000, $A$5))</f>
        <v>595477</v>
      </c>
      <c r="AL10" s="140">
        <f>IF($B$5="National", SUMIFS(AL$154:AL$1000, $C$154:$C$1000, $B10, $B$154:$B$1000, "England"), SUMIFS(AL$154:AL$1000, $C$154:$C$1000, $B10, $A$154:$A$1000, $A$5))</f>
        <v>1012307</v>
      </c>
      <c r="AM10" s="178">
        <f t="shared" ref="AM10:AM21" si="3">IF(AK10&gt;AL10,"",IF(AK10=0,"",IF(AL10=0,"",IFERROR(AK10/AL10,0))))</f>
        <v>0.5882375603448361</v>
      </c>
      <c r="AN10" s="140">
        <f>IF($B$5="National", SUMIFS(AN$154:AN$1000, $C$154:$C$1000, $B10, $B$154:$B$1000, "England"), SUMIFS(AN$154:AN$1000, $C$154:$C$1000, $B10, $A$154:$A$1000, $A$5))</f>
        <v>98401</v>
      </c>
      <c r="AO10" s="140">
        <f>IF($B$5="National", SUMIFS(AO$154:AO$1000, $C$154:$C$1000, $B10, $B$154:$B$1000, "England"), SUMIFS(AO$154:AO$1000, $C$154:$C$1000, $B10, $A$154:$A$1000, $A$5))</f>
        <v>193006</v>
      </c>
      <c r="AP10" s="178">
        <f>IF(AN10&gt;AO10,"",IF(AN10=0,"",IF(AO10=0,"",IFERROR(AN10/AO10,0))))</f>
        <v>0.50983389117436761</v>
      </c>
      <c r="AQ10" s="140">
        <f>IF($B$5="National", SUMIFS(AQ$154:AQ$1000, $C$154:$C$1000, $B10, $B$154:$B$1000, "England"), SUMIFS(AQ$154:AQ$1000, $C$154:$C$1000, $B10, $A$154:$A$1000, $A$5))</f>
        <v>44120</v>
      </c>
      <c r="AR10" s="140">
        <f>IF($B$5="National", SUMIFS(AR$154:AR$1000, $C$154:$C$1000, $B10, $B$154:$B$1000, "England"), SUMIFS(AR$154:AR$1000, $C$154:$C$1000, $B10, $A$154:$A$1000, $A$5))</f>
        <v>213834</v>
      </c>
      <c r="AS10" s="178">
        <f>IF(AQ10&gt;AR10,"",IF(AQ10=0,"",IF(AR10=0,"",IFERROR(AQ10/AR10,0))))</f>
        <v>0.20632827333352038</v>
      </c>
      <c r="AT10" s="140">
        <f>IF($B$5="National", SUMIFS(AT$154:AT$1000, $C$154:$C$1000, $B10, $B$154:$B$1000, "England"), SUMIFS(AT$154:AT$1000, $C$154:$C$1000, $B10, $A$154:$A$1000, $A$5))</f>
        <v>41695</v>
      </c>
      <c r="AU10" s="140">
        <f>IF($B$5="National", SUMIFS(AU$154:AU$1000, $C$154:$C$1000, $B10, $B$154:$B$1000, "England"), SUMIFS(AU$154:AU$1000, $C$154:$C$1000, $B10, $A$154:$A$1000, $A$5))</f>
        <v>80093</v>
      </c>
      <c r="AV10" s="178">
        <f>IF(AT10&gt;AU10,"",IF(AT10=0,"",IF(AU10=0,"",IFERROR(AT10/AU10,0))))</f>
        <v>0.52058232304945495</v>
      </c>
      <c r="AW10" s="140">
        <f>IF($B$5="National", SUMIFS(AW$154:AW$1000, $C$154:$C$1000, $B10, $B$154:$B$1000, "England"), SUMIFS(AW$154:AW$1000, $C$154:$C$1000, $B10, $A$154:$A$1000, $A$5))</f>
        <v>53389</v>
      </c>
      <c r="AX10" s="140">
        <f>IF($B$5="National", SUMIFS(AX$154:AX$1000, $C$154:$C$1000, $B10, $B$154:$B$1000, "England"), SUMIFS(AX$154:AX$1000, $C$154:$C$1000, $B10, $A$154:$A$1000, $A$5))</f>
        <v>109190</v>
      </c>
      <c r="AY10" s="178">
        <f>IF(AW10&gt;AX10,"",IF(AW10=0,"",IF(AX10=0,"",IFERROR(AW10/AX10,0))))</f>
        <v>0.48895503251213479</v>
      </c>
      <c r="AZ10" s="140">
        <f>IF($B$5="National", SUMIFS(AZ$154:AZ$1000, $C$154:$C$1000, $B10, $B$154:$B$1000, "England"), SUMIFS(AZ$154:AZ$1000, $C$154:$C$1000, $B10, $A$154:$A$1000, $A$5))</f>
        <v>2</v>
      </c>
      <c r="BA10" s="140">
        <f>IF($B$5="National", SUMIFS(BA$154:BA$1000, $C$154:$C$1000, $B10, $B$154:$B$1000, "England"), SUMIFS(BA$154:BA$1000, $C$154:$C$1000, $B10, $A$154:$A$1000, $A$5))</f>
        <v>16</v>
      </c>
      <c r="BB10" s="187">
        <f>IF(AZ10&gt;BA10,"",IF(AZ10=0,"",IF(BA10=0,"",IFERROR(AZ10/BA10,0))))</f>
        <v>0.125</v>
      </c>
      <c r="BC10" s="140">
        <f>IF($B$5="National", SUMIFS(BC$154:BC$1000, $C$154:$C$1000, $B10, $B$154:$B$1000, "England"), SUMIFS(BC$154:BC$1000, $C$154:$C$1000, $B10, $A$154:$A$1000, $A$5))</f>
        <v>14654</v>
      </c>
      <c r="BD10" s="140">
        <f>IF($B$5="National", SUMIFS(BD$154:BD$1000, $C$154:$C$1000, $B10, $B$154:$B$1000, "England"), SUMIFS(BD$154:BD$1000, $C$154:$C$1000, $B10, $A$154:$A$1000, $A$5))</f>
        <v>17285</v>
      </c>
      <c r="BE10" s="178">
        <f>IF(BC10&gt;BD10,"",IF(BC10=0,"",IF(BD10=0,"",IFERROR(BC10/BD10,0))))</f>
        <v>0.84778709864043966</v>
      </c>
      <c r="BF10" s="140">
        <f>IF($B$5="National", SUMIFS(BF$154:BF$1000, $C$154:$C$1000, $B10, $B$154:$B$1000, "England"), SUMIFS(BF$154:BF$1000, $C$154:$C$1000, $B10, $A$154:$A$1000, $A$5))</f>
        <v>35583</v>
      </c>
      <c r="BG10" s="140">
        <f>IF($B$5="National", SUMIFS(BG$154:BG$1000, $C$154:$C$1000, $B10, $B$154:$B$1000, "England"), SUMIFS(BG$154:BG$1000, $C$154:$C$1000, $B10, $A$154:$A$1000, $A$5))</f>
        <v>41812</v>
      </c>
      <c r="BH10" s="167">
        <f>IF(BF10&gt;BG10,"",IF(BF10=0,"",IF(BG10=0,"",IFERROR(BF10/BG10,0))))</f>
        <v>0.85102362958002487</v>
      </c>
    </row>
    <row r="11" spans="1:67" ht="15" customHeight="1" x14ac:dyDescent="0.35">
      <c r="B11" s="116">
        <v>44317</v>
      </c>
      <c r="D11" s="140">
        <f>IF($B$5="National", SUMIFS(D$154:D$1000, $C$154:$C$1000, $B11, $B$154:$B$1000, "England"), SUMIFS(D$154:D$1000, $C$154:$C$1000, $B11, $A$154:$A$1000, $A$5))</f>
        <v>200226</v>
      </c>
      <c r="E11" s="140">
        <f>IF($B$5="National", SUMIFS(E$154:E$1000, $C$154:$C$1000, $B11, $B$154:$B$1000, "England"), SUMIFS(E$154:E$1000, $C$154:$C$1000, $B11, $A$154:$A$1000, $A$5))</f>
        <v>1819553</v>
      </c>
      <c r="F11" s="178">
        <f>IF(D11&gt;E11+D11,"",IF(D11=0,"",IF(E11=0,"",IFERROR(D11/(E11+D11),0))))</f>
        <v>9.9132627876614227E-2</v>
      </c>
      <c r="G11" s="140">
        <f>IF($B$5="National", SUMIFS(G$154:G$1000, $C$154:$C$1000, $B11, $B$154:$B$1000, "England"), SUMIFS(G$154:G$1000, $C$154:$C$1000, $B11, $A$154:$A$1000, $A$5))</f>
        <v>232450308</v>
      </c>
      <c r="H11" s="140">
        <f>IF($B$5="National", SUMIFS(H$154:H$1000, $C$154:$C$1000, $B11, $B$154:$B$1000, "England"), SUMIFS(H$154:H$1000, $C$154:$C$1000, $B11, $A$154:$A$1000, $A$5))</f>
        <v>1680324</v>
      </c>
      <c r="I11" s="200">
        <f t="shared" ref="I11" si="4">IF(G11=0,"",IF(H11=0,"",IFERROR(G11/(H11),0)))</f>
        <v>138.33659937012149</v>
      </c>
      <c r="J11" s="186" t="str">
        <f>IF($B$5="Area", SUMIFS(J$154:J$1000, $C$154:$C$1000, $B11, $A$154:$A$1000, $A$5), " ")</f>
        <v xml:space="preserve"> </v>
      </c>
      <c r="K11" s="140">
        <f>IF($B$5="National", SUMIFS(K$154:K$1000, $C$154:$C$1000, $B11, $B$154:$B$1000, "England"), SUMIFS(K$154:K$1000, $C$154:$C$1000, $B11, $A$154:$A$1000, $A$5))</f>
        <v>775012</v>
      </c>
      <c r="L11" s="188">
        <f>IF($B$5="National",SUMIFS(Raw!$K:$K,Raw!$A:$A,$B11,Raw!$G:$G,'KPIs Geography'!L$4,Raw!$E:$E,'KPIs Geography'!$A$5), " ")</f>
        <v>64070</v>
      </c>
      <c r="M11" s="140">
        <f>IF($B$5="National", SUMIFS(M$154:M$1000, $C$154:$C$1000, $B11, $B$154:$B$1000, "England"), SUMIFS(M$154:M$1000, $C$154:$C$1000, $B11, $A$154:$A$1000, $A$5))</f>
        <v>1663747</v>
      </c>
      <c r="N11" s="178">
        <f t="shared" ref="N11" si="5">IF($B$5="National",IF(M11&lt;K11+L11,"",IF(K11+L11=0,"",IF(M11=0,"",IFERROR((K11+L11)/M11,0)))),IF(M11&lt;K11,"",IF(K11=0,"",IF(M11=0,"",IFERROR(K11/M11,0)))))</f>
        <v>0.50433269000635317</v>
      </c>
      <c r="O11" s="140">
        <f>IF($B$5="National", SUMIFS(O$154:O$1000, $C$154:$C$1000, $B11, $B$154:$B$1000, "England"), SUMIFS(O$154:O$1000, $C$154:$C$1000, $B11, $A$154:$A$1000, $A$5))</f>
        <v>104780</v>
      </c>
      <c r="P11" s="140">
        <f>IF($B$5="National", SUMIFS(P$154:P$1000, $C$154:$C$1000, $B11, $B$154:$B$1000, "England"), SUMIFS(P$154:P$1000, $C$154:$C$1000, $B11, $A$154:$A$1000, $A$5))</f>
        <v>284713</v>
      </c>
      <c r="Q11" s="178">
        <f>IF(P11&lt;O11,"",IF(O11=0,"",IF(P11=0,"",IFERROR(O11/P11,0))))</f>
        <v>0.36801972512670655</v>
      </c>
      <c r="R11" s="140">
        <f>IF($B$5="National", SUMIFS(R$154:R$1000, $C$154:$C$1000, $B11, $B$154:$B$1000, "England"), SUMIFS(R$154:R$1000, $C$154:$C$1000, $B11, $A$154:$A$1000, $A$5))</f>
        <v>52272</v>
      </c>
      <c r="S11" s="140">
        <f>IF($B$5="National", SUMIFS(S$154:S$1000, $C$154:$C$1000, $B11, $B$154:$B$1000, "England"), SUMIFS(S$154:S$1000, $C$154:$C$1000, $B11, $A$154:$A$1000, $A$5))</f>
        <v>108631</v>
      </c>
      <c r="T11" s="178">
        <f>IF(R11&gt;S11,"",IF(R11=0,"",IF(S11=0,"",IFERROR(R11/S11,0))))</f>
        <v>0.48118861098581434</v>
      </c>
      <c r="U11" s="140">
        <f>IF($B$5="National", SUMIFS(U$154:U$1000, $C$154:$C$1000, $B11, $B$154:$B$1000, "England"), SUMIFS(U$154:U$1000, $C$154:$C$1000, $B11, $A$154:$A$1000, $A$5))</f>
        <v>98570</v>
      </c>
      <c r="V11" s="140">
        <f>IF($B$5="National", SUMIFS(V$154:V$1000, $C$154:$C$1000, $B11, $B$154:$B$1000, "England"), SUMIFS(V$154:V$1000, $C$154:$C$1000, $B11, $A$154:$A$1000, $A$5))</f>
        <v>151562</v>
      </c>
      <c r="W11" s="178">
        <f>IF(U11&gt;V11,"",IF(U11=0,"",IF(V11=0,"",IFERROR(U11/V11,0))))</f>
        <v>0.65036090840712046</v>
      </c>
      <c r="X11" s="140">
        <f t="shared" si="2"/>
        <v>136772</v>
      </c>
      <c r="Y11" s="140">
        <f t="shared" si="2"/>
        <v>377911</v>
      </c>
      <c r="Z11" s="140">
        <f t="shared" si="2"/>
        <v>252778</v>
      </c>
      <c r="AA11" s="178">
        <f>IF(X11&gt;Y11+Z11,"",IF(X11=0,"",IF(Y11+Z11=0,"",IFERROR(X11/(Y11+Z11),0))))</f>
        <v>0.21686124222873715</v>
      </c>
      <c r="AB11" s="140">
        <f>IF($B$5="National", SUMIFS(AB$154:AB$1000, $C$154:$C$1000, $B11, $B$154:$B$1000, "England"), SUMIFS(AB$154:AB$1000, $C$154:$C$1000, $B11, $A$154:$A$1000, $A$5))</f>
        <v>77135</v>
      </c>
      <c r="AC11" s="140">
        <f>IF($B$5="National", SUMIFS(AC$154:AC$1000, $C$154:$C$1000, $B11, $B$154:$B$1000, "England"), SUMIFS(AC$154:AC$1000, $C$154:$C$1000, $B11, $A$154:$A$1000, $A$5))</f>
        <v>129583</v>
      </c>
      <c r="AD11" s="178">
        <f>IF(AB11&gt;AC11,"",IF(AB11=0,"",IF(AC11=0,"",IFERROR(AB11/AC11,0))))</f>
        <v>0.59525555049659296</v>
      </c>
      <c r="AE11" s="140">
        <f>IF($B$5="National", SUMIFS(AE$154:AE$1000, $C$154:$C$1000, $B11, $B$154:$B$1000, "England"), SUMIFS(AE$154:AE$1000, $C$154:$C$1000, $B11, $A$154:$A$1000, $A$5))</f>
        <v>93307</v>
      </c>
      <c r="AF11" s="140">
        <f>IF($B$5="National", SUMIFS(AF$154:AF$1000, $C$154:$C$1000, $B11, $B$154:$B$1000, "England"), SUMIFS(AF$154:AF$1000, $C$154:$C$1000, $B11, $A$154:$A$1000, $A$5))</f>
        <v>160454</v>
      </c>
      <c r="AG11" s="178">
        <f>IF(AE11&gt;AF11,"",IF(AE11=0,"",IF(AF11=0,"",IFERROR(AE11/AF11,0))))</f>
        <v>0.58151869071509588</v>
      </c>
      <c r="AH11" s="140">
        <f>IF($B$5="National", SUMIFS(AH$154:AH$1000, $C$154:$C$1000, $B11, $B$154:$B$1000, "England"), SUMIFS(AH$154:AH$1000, $C$154:$C$1000, $B11, $A$154:$A$1000, $A$5))</f>
        <v>584</v>
      </c>
      <c r="AI11" s="140">
        <f>IF($B$5="National", SUMIFS(AI$154:AI$1000, $C$154:$C$1000, $B11, $B$154:$B$1000, "England"), SUMIFS(AI$154:AI$1000, $C$154:$C$1000, $B11, $A$154:$A$1000, $A$5))</f>
        <v>998518</v>
      </c>
      <c r="AJ11" s="178">
        <f>IF(AH11&gt;AI11,"",IF(AH11=0,"",IF(AI11=0,"",IFERROR(AH11/AI11,0))))</f>
        <v>5.8486677255692942E-4</v>
      </c>
      <c r="AK11" s="140">
        <f>IF($B$5="National", SUMIFS(AK$154:AK$1000, $C$154:$C$1000, $B11, $B$154:$B$1000, "England"), SUMIFS(AK$154:AK$1000, $C$154:$C$1000, $B11, $A$154:$A$1000, $A$5))</f>
        <v>632883</v>
      </c>
      <c r="AL11" s="140">
        <f>IF($B$5="National", SUMIFS(AL$154:AL$1000, $C$154:$C$1000, $B11, $B$154:$B$1000, "England"), SUMIFS(AL$154:AL$1000, $C$154:$C$1000, $B11, $A$154:$A$1000, $A$5))</f>
        <v>1095133</v>
      </c>
      <c r="AM11" s="178">
        <f t="shared" ref="AM11" si="6">IF(AK11&gt;AL11,"",IF(AK11=0,"",IF(AL11=0,"",IFERROR(AK11/AL11,0))))</f>
        <v>0.57790514942020743</v>
      </c>
      <c r="AN11" s="140">
        <f>IF($B$5="National", SUMIFS(AN$154:AN$1000, $C$154:$C$1000, $B11, $B$154:$B$1000, "England"), SUMIFS(AN$154:AN$1000, $C$154:$C$1000, $B11, $A$154:$A$1000, $A$5))</f>
        <v>110849</v>
      </c>
      <c r="AO11" s="140">
        <f>IF($B$5="National", SUMIFS(AO$154:AO$1000, $C$154:$C$1000, $B11, $B$154:$B$1000, "England"), SUMIFS(AO$154:AO$1000, $C$154:$C$1000, $B11, $A$154:$A$1000, $A$5))</f>
        <v>214118</v>
      </c>
      <c r="AP11" s="178">
        <f>IF(AN11&gt;AO11,"",IF(AN11=0,"",IF(AO11=0,"",IFERROR(AN11/AO11,0))))</f>
        <v>0.5177005202738677</v>
      </c>
      <c r="AQ11" s="140">
        <f>IF($B$5="National", SUMIFS(AQ$154:AQ$1000, $C$154:$C$1000, $B11, $B$154:$B$1000, "England"), SUMIFS(AQ$154:AQ$1000, $C$154:$C$1000, $B11, $A$154:$A$1000, $A$5))</f>
        <v>85470</v>
      </c>
      <c r="AR11" s="140">
        <f>IF($B$5="National", SUMIFS(AR$154:AR$1000, $C$154:$C$1000, $B11, $B$154:$B$1000, "England"), SUMIFS(AR$154:AR$1000, $C$154:$C$1000, $B11, $A$154:$A$1000, $A$5))</f>
        <v>298462</v>
      </c>
      <c r="AS11" s="178">
        <f>IF(AQ11&gt;AR11,"",IF(AQ11=0,"",IF(AR11=0,"",IFERROR(AQ11/AR11,0))))</f>
        <v>0.28636811386374145</v>
      </c>
      <c r="AT11" s="140">
        <f>IF($B$5="National", SUMIFS(AT$154:AT$1000, $C$154:$C$1000, $B11, $B$154:$B$1000, "England"), SUMIFS(AT$154:AT$1000, $C$154:$C$1000, $B11, $A$154:$A$1000, $A$5))</f>
        <v>41598</v>
      </c>
      <c r="AU11" s="140">
        <f>IF($B$5="National", SUMIFS(AU$154:AU$1000, $C$154:$C$1000, $B11, $B$154:$B$1000, "England"), SUMIFS(AU$154:AU$1000, $C$154:$C$1000, $B11, $A$154:$A$1000, $A$5))</f>
        <v>82861</v>
      </c>
      <c r="AV11" s="178">
        <f>IF(AT11&gt;AU11,"",IF(AT11=0,"",IF(AU11=0,"",IFERROR(AT11/AU11,0))))</f>
        <v>0.50202145762180039</v>
      </c>
      <c r="AW11" s="140">
        <f>IF($B$5="National", SUMIFS(AW$154:AW$1000, $C$154:$C$1000, $B11, $B$154:$B$1000, "England"), SUMIFS(AW$154:AW$1000, $C$154:$C$1000, $B11, $A$154:$A$1000, $A$5))</f>
        <v>49402</v>
      </c>
      <c r="AX11" s="140">
        <f>IF($B$5="National", SUMIFS(AX$154:AX$1000, $C$154:$C$1000, $B11, $B$154:$B$1000, "England"), SUMIFS(AX$154:AX$1000, $C$154:$C$1000, $B11, $A$154:$A$1000, $A$5))</f>
        <v>116968</v>
      </c>
      <c r="AY11" s="178">
        <f>IF(AW11&gt;AX11,"",IF(AW11=0,"",IF(AX11=0,"",IFERROR(AW11/AX11,0))))</f>
        <v>0.42235483209082825</v>
      </c>
      <c r="AZ11" s="140">
        <f>IF($B$5="National", SUMIFS(AZ$154:AZ$1000, $C$154:$C$1000, $B11, $B$154:$B$1000, "England"), SUMIFS(AZ$154:AZ$1000, $C$154:$C$1000, $B11, $A$154:$A$1000, $A$5))</f>
        <v>3</v>
      </c>
      <c r="BA11" s="140">
        <f>IF($B$5="National", SUMIFS(BA$154:BA$1000, $C$154:$C$1000, $B11, $B$154:$B$1000, "England"), SUMIFS(BA$154:BA$1000, $C$154:$C$1000, $B11, $A$154:$A$1000, $A$5))</f>
        <v>21</v>
      </c>
      <c r="BB11" s="187">
        <f>IF(AZ11&gt;BA11,"",IF(AZ11=0,"",IF(BA11=0,"",IFERROR(AZ11/BA11,0))))</f>
        <v>0.14285714285714285</v>
      </c>
      <c r="BC11" s="140">
        <f>IF($B$5="National", SUMIFS(BC$154:BC$1000, $C$154:$C$1000, $B11, $B$154:$B$1000, "England"), SUMIFS(BC$154:BC$1000, $C$154:$C$1000, $B11, $A$154:$A$1000, $A$5))</f>
        <v>12606</v>
      </c>
      <c r="BD11" s="140">
        <f>IF($B$5="National", SUMIFS(BD$154:BD$1000, $C$154:$C$1000, $B11, $B$154:$B$1000, "England"), SUMIFS(BD$154:BD$1000, $C$154:$C$1000, $B11, $A$154:$A$1000, $A$5))</f>
        <v>14949</v>
      </c>
      <c r="BE11" s="178">
        <f>IF(BC11&gt;BD11,"",IF(BC11=0,"",IF(BD11=0,"",IFERROR(BC11/BD11,0))))</f>
        <v>0.8432671081677704</v>
      </c>
      <c r="BF11" s="140">
        <f>IF($B$5="National", SUMIFS(BF$154:BF$1000, $C$154:$C$1000, $B11, $B$154:$B$1000, "England"), SUMIFS(BF$154:BF$1000, $C$154:$C$1000, $B11, $A$154:$A$1000, $A$5))</f>
        <v>45275</v>
      </c>
      <c r="BG11" s="140">
        <f>IF($B$5="National", SUMIFS(BG$154:BG$1000, $C$154:$C$1000, $B11, $B$154:$B$1000, "England"), SUMIFS(BG$154:BG$1000, $C$154:$C$1000, $B11, $A$154:$A$1000, $A$5))</f>
        <v>53539</v>
      </c>
      <c r="BH11" s="167">
        <f>IF(BF11&gt;BG11,"",IF(BF11=0,"",IF(BG11=0,"",IFERROR(BF11/BG11,0))))</f>
        <v>0.84564523057957752</v>
      </c>
    </row>
    <row r="12" spans="1:67" ht="15" customHeight="1" x14ac:dyDescent="0.35">
      <c r="B12" s="116">
        <v>44348</v>
      </c>
      <c r="D12" s="140">
        <f t="shared" ref="D12:AL21" si="7">IF($B$5="National", SUMIFS(D$154:D$1000, $C$154:$C$1000, $B12, $B$154:$B$1000, "England"), SUMIFS(D$154:D$1000, $C$154:$C$1000, $B12, $A$154:$A$1000, $A$5))</f>
        <v>0</v>
      </c>
      <c r="E12" s="140">
        <f t="shared" si="7"/>
        <v>0</v>
      </c>
      <c r="F12" s="178" t="str">
        <f t="shared" ref="F12:F21" si="8">IF(D12&gt;E12+D12,"",IF(D12=0,"",IF(E12=0,"",IFERROR(D12/(E12+D12),0))))</f>
        <v/>
      </c>
      <c r="G12" s="140">
        <f t="shared" si="7"/>
        <v>0</v>
      </c>
      <c r="H12" s="140">
        <f t="shared" si="7"/>
        <v>0</v>
      </c>
      <c r="I12" s="200" t="str">
        <f t="shared" si="0"/>
        <v/>
      </c>
      <c r="J12" s="186" t="str">
        <f t="shared" ref="J12:J21" si="9">IF($B$5="Area", SUMIFS(J$154:J$1000, $C$154:$C$1000, $B12, $A$154:$A$1000, $A$5), " ")</f>
        <v xml:space="preserve"> </v>
      </c>
      <c r="K12" s="140">
        <f t="shared" si="7"/>
        <v>0</v>
      </c>
      <c r="L12" s="188">
        <f>IF($B$5="National",SUMIFS(Raw!$K:$K,Raw!$A:$A,$B12,Raw!$G:$G,'KPIs Geography'!L$4,Raw!$E:$E,'KPIs Geography'!$A$5), " ")</f>
        <v>0</v>
      </c>
      <c r="M12" s="140">
        <f t="shared" si="7"/>
        <v>0</v>
      </c>
      <c r="N12" s="178" t="str">
        <f t="shared" si="1"/>
        <v/>
      </c>
      <c r="O12" s="140">
        <f t="shared" si="7"/>
        <v>0</v>
      </c>
      <c r="P12" s="140">
        <f t="shared" si="7"/>
        <v>0</v>
      </c>
      <c r="Q12" s="178" t="str">
        <f t="shared" ref="Q12:Q21" si="10">IF(P12&lt;O12,"",IF(O12=0,"",IF(P12=0,"",IFERROR(O12/P12,0))))</f>
        <v/>
      </c>
      <c r="R12" s="140">
        <f t="shared" si="7"/>
        <v>0</v>
      </c>
      <c r="S12" s="140">
        <f t="shared" si="7"/>
        <v>0</v>
      </c>
      <c r="T12" s="178" t="str">
        <f t="shared" ref="T12:T21" si="11">IF(R12&gt;S12,"",IF(R12=0,"",IF(S12=0,"",IFERROR(R12/S12,0))))</f>
        <v/>
      </c>
      <c r="U12" s="140">
        <f t="shared" si="7"/>
        <v>0</v>
      </c>
      <c r="V12" s="140">
        <f t="shared" si="7"/>
        <v>0</v>
      </c>
      <c r="W12" s="178" t="str">
        <f t="shared" ref="W12:W21" si="12">IF(U12&gt;V12,"",IF(U12=0,"",IF(V12=0,"",IFERROR(U12/V12,0))))</f>
        <v/>
      </c>
      <c r="X12" s="140">
        <f t="shared" si="7"/>
        <v>0</v>
      </c>
      <c r="Y12" s="140">
        <f t="shared" si="7"/>
        <v>0</v>
      </c>
      <c r="Z12" s="140">
        <f t="shared" si="7"/>
        <v>0</v>
      </c>
      <c r="AA12" s="178" t="str">
        <f t="shared" ref="AA12:AA21" si="13">IF(X12&gt;Y12+Z12,"",IF(X12=0,"",IF(Y12+Z12=0,"",IFERROR(X12/(Y12+Z12),0))))</f>
        <v/>
      </c>
      <c r="AB12" s="140">
        <f t="shared" si="7"/>
        <v>0</v>
      </c>
      <c r="AC12" s="140">
        <f t="shared" si="7"/>
        <v>0</v>
      </c>
      <c r="AD12" s="178" t="str">
        <f t="shared" ref="AD12:AD21" si="14">IF(AB12&gt;AC12,"",IF(AB12=0,"",IF(AC12=0,"",IFERROR(AB12/AC12,0))))</f>
        <v/>
      </c>
      <c r="AE12" s="140">
        <f t="shared" si="7"/>
        <v>0</v>
      </c>
      <c r="AF12" s="140">
        <f t="shared" si="7"/>
        <v>0</v>
      </c>
      <c r="AG12" s="178" t="str">
        <f t="shared" ref="AG12:AG21" si="15">IF(AE12&gt;AF12,"",IF(AE12=0,"",IF(AF12=0,"",IFERROR(AE12/AF12,0))))</f>
        <v/>
      </c>
      <c r="AH12" s="140">
        <f t="shared" si="7"/>
        <v>0</v>
      </c>
      <c r="AI12" s="140">
        <f t="shared" si="7"/>
        <v>0</v>
      </c>
      <c r="AJ12" s="178" t="str">
        <f t="shared" ref="AJ12:AJ21" si="16">IF(AH12&gt;AI12,"",IF(AH12=0,"",IF(AI12=0,"",IFERROR(AH12/AI12,0))))</f>
        <v/>
      </c>
      <c r="AK12" s="140">
        <f t="shared" si="7"/>
        <v>0</v>
      </c>
      <c r="AL12" s="140">
        <f t="shared" si="7"/>
        <v>0</v>
      </c>
      <c r="AM12" s="178" t="str">
        <f t="shared" si="3"/>
        <v/>
      </c>
      <c r="AN12" s="140">
        <f t="shared" ref="AN12:AO21" si="17">IF($B$5="National", SUMIFS(AN$154:AN$1000, $C$154:$C$1000, $B12, $B$154:$B$1000, "England"), SUMIFS(AN$154:AN$1000, $C$154:$C$1000, $B12, $A$154:$A$1000, $A$5))</f>
        <v>0</v>
      </c>
      <c r="AO12" s="140">
        <f t="shared" si="17"/>
        <v>0</v>
      </c>
      <c r="AP12" s="178" t="str">
        <f t="shared" ref="AP12:AP21" si="18">IF(AN12&gt;AO12,"",IF(AN12=0,"",IF(AO12=0,"",IFERROR(AN12/AO12,0))))</f>
        <v/>
      </c>
      <c r="AQ12" s="140">
        <f t="shared" ref="AQ12:AR21" si="19">IF($B$5="National", SUMIFS(AQ$154:AQ$1000, $C$154:$C$1000, $B12, $B$154:$B$1000, "England"), SUMIFS(AQ$154:AQ$1000, $C$154:$C$1000, $B12, $A$154:$A$1000, $A$5))</f>
        <v>0</v>
      </c>
      <c r="AR12" s="140">
        <f t="shared" si="19"/>
        <v>0</v>
      </c>
      <c r="AS12" s="178" t="str">
        <f t="shared" ref="AS12:AS21" si="20">IF(AQ12&gt;AR12,"",IF(AQ12=0,"",IF(AR12=0,"",IFERROR(AQ12/AR12,0))))</f>
        <v/>
      </c>
      <c r="AT12" s="140">
        <f t="shared" ref="AT12:AU21" si="21">IF($B$5="National", SUMIFS(AT$154:AT$1000, $C$154:$C$1000, $B12, $B$154:$B$1000, "England"), SUMIFS(AT$154:AT$1000, $C$154:$C$1000, $B12, $A$154:$A$1000, $A$5))</f>
        <v>0</v>
      </c>
      <c r="AU12" s="140">
        <f t="shared" si="21"/>
        <v>0</v>
      </c>
      <c r="AV12" s="178" t="str">
        <f t="shared" ref="AV12:AV21" si="22">IF(AT12&gt;AU12,"",IF(AT12=0,"",IF(AU12=0,"",IFERROR(AT12/AU12,0))))</f>
        <v/>
      </c>
      <c r="AW12" s="140">
        <f t="shared" ref="AW12:AX21" si="23">IF($B$5="National", SUMIFS(AW$154:AW$1000, $C$154:$C$1000, $B12, $B$154:$B$1000, "England"), SUMIFS(AW$154:AW$1000, $C$154:$C$1000, $B12, $A$154:$A$1000, $A$5))</f>
        <v>0</v>
      </c>
      <c r="AX12" s="140">
        <f t="shared" si="23"/>
        <v>0</v>
      </c>
      <c r="AY12" s="178" t="str">
        <f t="shared" ref="AY12:AY21" si="24">IF(AW12&gt;AX12,"",IF(AW12=0,"",IF(AX12=0,"",IFERROR(AW12/AX12,0))))</f>
        <v/>
      </c>
      <c r="AZ12" s="140">
        <f t="shared" ref="AZ12:BA21" si="25">IF($B$5="National", SUMIFS(AZ$154:AZ$1000, $C$154:$C$1000, $B12, $B$154:$B$1000, "England"), SUMIFS(AZ$154:AZ$1000, $C$154:$C$1000, $B12, $A$154:$A$1000, $A$5))</f>
        <v>0</v>
      </c>
      <c r="BA12" s="140">
        <f t="shared" si="25"/>
        <v>0</v>
      </c>
      <c r="BB12" s="187" t="str">
        <f t="shared" ref="BB12:BB21" si="26">IF(AZ12&gt;BA12,"",IF(AZ12=0,"",IF(BA12=0,"",IFERROR(AZ12/BA12,0))))</f>
        <v/>
      </c>
      <c r="BC12" s="140">
        <f t="shared" ref="BC12:BD21" si="27">IF($B$5="National", SUMIFS(BC$154:BC$1000, $C$154:$C$1000, $B12, $B$154:$B$1000, "England"), SUMIFS(BC$154:BC$1000, $C$154:$C$1000, $B12, $A$154:$A$1000, $A$5))</f>
        <v>0</v>
      </c>
      <c r="BD12" s="140">
        <f t="shared" si="27"/>
        <v>0</v>
      </c>
      <c r="BE12" s="178" t="str">
        <f t="shared" ref="BE12:BE21" si="28">IF(BC12&gt;BD12,"",IF(BC12=0,"",IF(BD12=0,"",IFERROR(BC12/BD12,0))))</f>
        <v/>
      </c>
      <c r="BF12" s="140">
        <f t="shared" ref="BF12:BG21" si="29">IF($B$5="National", SUMIFS(BF$154:BF$1000, $C$154:$C$1000, $B12, $B$154:$B$1000, "England"), SUMIFS(BF$154:BF$1000, $C$154:$C$1000, $B12, $A$154:$A$1000, $A$5))</f>
        <v>0</v>
      </c>
      <c r="BG12" s="140">
        <f t="shared" si="29"/>
        <v>0</v>
      </c>
      <c r="BH12" s="167" t="str">
        <f t="shared" ref="BH12:BH21" si="30">IF(BF12&gt;BG12,"",IF(BF12=0,"",IF(BG12=0,"",IFERROR(BF12/BG12,0))))</f>
        <v/>
      </c>
    </row>
    <row r="13" spans="1:67" ht="15" customHeight="1" x14ac:dyDescent="0.35">
      <c r="B13" s="116">
        <v>44378</v>
      </c>
      <c r="D13" s="140">
        <f t="shared" si="7"/>
        <v>0</v>
      </c>
      <c r="E13" s="140">
        <f t="shared" si="7"/>
        <v>0</v>
      </c>
      <c r="F13" s="178" t="str">
        <f t="shared" si="8"/>
        <v/>
      </c>
      <c r="G13" s="140">
        <f t="shared" si="7"/>
        <v>0</v>
      </c>
      <c r="H13" s="140">
        <f t="shared" si="7"/>
        <v>0</v>
      </c>
      <c r="I13" s="200" t="str">
        <f t="shared" si="0"/>
        <v/>
      </c>
      <c r="J13" s="186" t="str">
        <f t="shared" si="9"/>
        <v xml:space="preserve"> </v>
      </c>
      <c r="K13" s="140">
        <f t="shared" si="7"/>
        <v>0</v>
      </c>
      <c r="L13" s="188">
        <f>IF($B$5="National",SUMIFS(Raw!$K:$K,Raw!$A:$A,$B13,Raw!$G:$G,'KPIs Geography'!L$4,Raw!$E:$E,'KPIs Geography'!$A$5), " ")</f>
        <v>0</v>
      </c>
      <c r="M13" s="140">
        <f t="shared" si="7"/>
        <v>0</v>
      </c>
      <c r="N13" s="178" t="str">
        <f t="shared" si="1"/>
        <v/>
      </c>
      <c r="O13" s="140">
        <f t="shared" si="7"/>
        <v>0</v>
      </c>
      <c r="P13" s="140">
        <f t="shared" si="7"/>
        <v>0</v>
      </c>
      <c r="Q13" s="178" t="str">
        <f t="shared" si="10"/>
        <v/>
      </c>
      <c r="R13" s="140">
        <f t="shared" si="7"/>
        <v>0</v>
      </c>
      <c r="S13" s="140">
        <f t="shared" si="7"/>
        <v>0</v>
      </c>
      <c r="T13" s="178" t="str">
        <f t="shared" si="11"/>
        <v/>
      </c>
      <c r="U13" s="140">
        <f t="shared" si="7"/>
        <v>0</v>
      </c>
      <c r="V13" s="140">
        <f t="shared" si="7"/>
        <v>0</v>
      </c>
      <c r="W13" s="178" t="str">
        <f t="shared" si="12"/>
        <v/>
      </c>
      <c r="X13" s="140">
        <f t="shared" si="7"/>
        <v>0</v>
      </c>
      <c r="Y13" s="140">
        <f t="shared" si="7"/>
        <v>0</v>
      </c>
      <c r="Z13" s="140">
        <f t="shared" si="7"/>
        <v>0</v>
      </c>
      <c r="AA13" s="178" t="str">
        <f t="shared" si="13"/>
        <v/>
      </c>
      <c r="AB13" s="140">
        <f t="shared" si="7"/>
        <v>0</v>
      </c>
      <c r="AC13" s="140">
        <f t="shared" si="7"/>
        <v>0</v>
      </c>
      <c r="AD13" s="178" t="str">
        <f t="shared" si="14"/>
        <v/>
      </c>
      <c r="AE13" s="140">
        <f t="shared" si="7"/>
        <v>0</v>
      </c>
      <c r="AF13" s="140">
        <f t="shared" si="7"/>
        <v>0</v>
      </c>
      <c r="AG13" s="178" t="str">
        <f t="shared" si="15"/>
        <v/>
      </c>
      <c r="AH13" s="140">
        <f t="shared" si="7"/>
        <v>0</v>
      </c>
      <c r="AI13" s="140">
        <f t="shared" si="7"/>
        <v>0</v>
      </c>
      <c r="AJ13" s="178" t="str">
        <f t="shared" si="16"/>
        <v/>
      </c>
      <c r="AK13" s="140">
        <f t="shared" si="7"/>
        <v>0</v>
      </c>
      <c r="AL13" s="140">
        <f t="shared" ref="AL13:AL21" si="31">IF($B$5="National", SUMIFS(AL$154:AL$1000, $C$154:$C$1000, $B13, $B$154:$B$1000, "England"), SUMIFS(AL$154:AL$1000, $C$154:$C$1000, $B13, $A$154:$A$1000, $A$5))</f>
        <v>0</v>
      </c>
      <c r="AM13" s="178" t="str">
        <f t="shared" si="3"/>
        <v/>
      </c>
      <c r="AN13" s="140">
        <f t="shared" si="17"/>
        <v>0</v>
      </c>
      <c r="AO13" s="140">
        <f t="shared" si="17"/>
        <v>0</v>
      </c>
      <c r="AP13" s="178" t="str">
        <f t="shared" si="18"/>
        <v/>
      </c>
      <c r="AQ13" s="140">
        <f t="shared" si="19"/>
        <v>0</v>
      </c>
      <c r="AR13" s="140">
        <f t="shared" si="19"/>
        <v>0</v>
      </c>
      <c r="AS13" s="178" t="str">
        <f t="shared" si="20"/>
        <v/>
      </c>
      <c r="AT13" s="140">
        <f t="shared" si="21"/>
        <v>0</v>
      </c>
      <c r="AU13" s="140">
        <f t="shared" si="21"/>
        <v>0</v>
      </c>
      <c r="AV13" s="178" t="str">
        <f t="shared" si="22"/>
        <v/>
      </c>
      <c r="AW13" s="140">
        <f t="shared" si="23"/>
        <v>0</v>
      </c>
      <c r="AX13" s="140">
        <f t="shared" si="23"/>
        <v>0</v>
      </c>
      <c r="AY13" s="178" t="str">
        <f t="shared" si="24"/>
        <v/>
      </c>
      <c r="AZ13" s="140">
        <f t="shared" si="25"/>
        <v>0</v>
      </c>
      <c r="BA13" s="140">
        <f t="shared" si="25"/>
        <v>0</v>
      </c>
      <c r="BB13" s="187" t="str">
        <f t="shared" si="26"/>
        <v/>
      </c>
      <c r="BC13" s="140">
        <f t="shared" si="27"/>
        <v>0</v>
      </c>
      <c r="BD13" s="140">
        <f t="shared" si="27"/>
        <v>0</v>
      </c>
      <c r="BE13" s="178" t="str">
        <f t="shared" si="28"/>
        <v/>
      </c>
      <c r="BF13" s="140">
        <f t="shared" si="29"/>
        <v>0</v>
      </c>
      <c r="BG13" s="140">
        <f t="shared" si="29"/>
        <v>0</v>
      </c>
      <c r="BH13" s="167" t="str">
        <f t="shared" si="30"/>
        <v/>
      </c>
    </row>
    <row r="14" spans="1:67" ht="15" customHeight="1" x14ac:dyDescent="0.35">
      <c r="B14" s="116">
        <v>44409</v>
      </c>
      <c r="D14" s="140">
        <f t="shared" si="7"/>
        <v>0</v>
      </c>
      <c r="E14" s="140">
        <f t="shared" si="7"/>
        <v>0</v>
      </c>
      <c r="F14" s="178" t="str">
        <f t="shared" si="8"/>
        <v/>
      </c>
      <c r="G14" s="140">
        <f t="shared" si="7"/>
        <v>0</v>
      </c>
      <c r="H14" s="140">
        <f t="shared" si="7"/>
        <v>0</v>
      </c>
      <c r="I14" s="200" t="str">
        <f t="shared" si="0"/>
        <v/>
      </c>
      <c r="J14" s="186" t="str">
        <f t="shared" si="9"/>
        <v xml:space="preserve"> </v>
      </c>
      <c r="K14" s="140">
        <f t="shared" si="7"/>
        <v>0</v>
      </c>
      <c r="L14" s="188">
        <f>IF($B$5="National",SUMIFS(Raw!$K:$K,Raw!$A:$A,$B14,Raw!$G:$G,'KPIs Geography'!L$4,Raw!$E:$E,'KPIs Geography'!$A$5), " ")</f>
        <v>0</v>
      </c>
      <c r="M14" s="140">
        <f t="shared" si="7"/>
        <v>0</v>
      </c>
      <c r="N14" s="178" t="str">
        <f t="shared" si="1"/>
        <v/>
      </c>
      <c r="O14" s="140">
        <f t="shared" si="7"/>
        <v>0</v>
      </c>
      <c r="P14" s="140">
        <f t="shared" si="7"/>
        <v>0</v>
      </c>
      <c r="Q14" s="178" t="str">
        <f t="shared" si="10"/>
        <v/>
      </c>
      <c r="R14" s="140">
        <f t="shared" si="7"/>
        <v>0</v>
      </c>
      <c r="S14" s="140">
        <f t="shared" si="7"/>
        <v>0</v>
      </c>
      <c r="T14" s="178" t="str">
        <f t="shared" si="11"/>
        <v/>
      </c>
      <c r="U14" s="140">
        <f t="shared" si="7"/>
        <v>0</v>
      </c>
      <c r="V14" s="140">
        <f t="shared" si="7"/>
        <v>0</v>
      </c>
      <c r="W14" s="178" t="str">
        <f t="shared" si="12"/>
        <v/>
      </c>
      <c r="X14" s="140">
        <f t="shared" si="7"/>
        <v>0</v>
      </c>
      <c r="Y14" s="140">
        <f t="shared" si="7"/>
        <v>0</v>
      </c>
      <c r="Z14" s="140">
        <f t="shared" si="7"/>
        <v>0</v>
      </c>
      <c r="AA14" s="178" t="str">
        <f t="shared" si="13"/>
        <v/>
      </c>
      <c r="AB14" s="140">
        <f t="shared" si="7"/>
        <v>0</v>
      </c>
      <c r="AC14" s="140">
        <f t="shared" si="7"/>
        <v>0</v>
      </c>
      <c r="AD14" s="178" t="str">
        <f t="shared" si="14"/>
        <v/>
      </c>
      <c r="AE14" s="140">
        <f t="shared" si="7"/>
        <v>0</v>
      </c>
      <c r="AF14" s="140">
        <f t="shared" si="7"/>
        <v>0</v>
      </c>
      <c r="AG14" s="178" t="str">
        <f t="shared" si="15"/>
        <v/>
      </c>
      <c r="AH14" s="140">
        <f t="shared" si="7"/>
        <v>0</v>
      </c>
      <c r="AI14" s="140">
        <f t="shared" si="7"/>
        <v>0</v>
      </c>
      <c r="AJ14" s="178" t="str">
        <f t="shared" si="16"/>
        <v/>
      </c>
      <c r="AK14" s="140">
        <f t="shared" si="7"/>
        <v>0</v>
      </c>
      <c r="AL14" s="140">
        <f t="shared" si="31"/>
        <v>0</v>
      </c>
      <c r="AM14" s="178" t="str">
        <f t="shared" si="3"/>
        <v/>
      </c>
      <c r="AN14" s="140">
        <f t="shared" si="17"/>
        <v>0</v>
      </c>
      <c r="AO14" s="140">
        <f t="shared" si="17"/>
        <v>0</v>
      </c>
      <c r="AP14" s="178" t="str">
        <f t="shared" si="18"/>
        <v/>
      </c>
      <c r="AQ14" s="140">
        <f t="shared" si="19"/>
        <v>0</v>
      </c>
      <c r="AR14" s="140">
        <f t="shared" si="19"/>
        <v>0</v>
      </c>
      <c r="AS14" s="178" t="str">
        <f t="shared" si="20"/>
        <v/>
      </c>
      <c r="AT14" s="140">
        <f t="shared" si="21"/>
        <v>0</v>
      </c>
      <c r="AU14" s="140">
        <f t="shared" si="21"/>
        <v>0</v>
      </c>
      <c r="AV14" s="178" t="str">
        <f t="shared" si="22"/>
        <v/>
      </c>
      <c r="AW14" s="140">
        <f t="shared" si="23"/>
        <v>0</v>
      </c>
      <c r="AX14" s="140">
        <f t="shared" si="23"/>
        <v>0</v>
      </c>
      <c r="AY14" s="178" t="str">
        <f t="shared" si="24"/>
        <v/>
      </c>
      <c r="AZ14" s="140">
        <f t="shared" si="25"/>
        <v>0</v>
      </c>
      <c r="BA14" s="140">
        <f t="shared" si="25"/>
        <v>0</v>
      </c>
      <c r="BB14" s="187" t="str">
        <f t="shared" si="26"/>
        <v/>
      </c>
      <c r="BC14" s="140">
        <f t="shared" si="27"/>
        <v>0</v>
      </c>
      <c r="BD14" s="140">
        <f t="shared" si="27"/>
        <v>0</v>
      </c>
      <c r="BE14" s="178" t="str">
        <f t="shared" si="28"/>
        <v/>
      </c>
      <c r="BF14" s="140">
        <f t="shared" si="29"/>
        <v>0</v>
      </c>
      <c r="BG14" s="140">
        <f t="shared" si="29"/>
        <v>0</v>
      </c>
      <c r="BH14" s="167" t="str">
        <f t="shared" si="30"/>
        <v/>
      </c>
    </row>
    <row r="15" spans="1:67" ht="15" customHeight="1" x14ac:dyDescent="0.35">
      <c r="B15" s="116">
        <v>44440</v>
      </c>
      <c r="D15" s="140">
        <f t="shared" si="7"/>
        <v>0</v>
      </c>
      <c r="E15" s="140">
        <f t="shared" si="7"/>
        <v>0</v>
      </c>
      <c r="F15" s="178" t="str">
        <f t="shared" si="8"/>
        <v/>
      </c>
      <c r="G15" s="140">
        <f t="shared" si="7"/>
        <v>0</v>
      </c>
      <c r="H15" s="140">
        <f t="shared" si="7"/>
        <v>0</v>
      </c>
      <c r="I15" s="200" t="str">
        <f t="shared" si="0"/>
        <v/>
      </c>
      <c r="J15" s="186" t="str">
        <f t="shared" si="9"/>
        <v xml:space="preserve"> </v>
      </c>
      <c r="K15" s="140">
        <f t="shared" si="7"/>
        <v>0</v>
      </c>
      <c r="L15" s="188">
        <f>IF($B$5="National",SUMIFS(Raw!$K:$K,Raw!$A:$A,$B15,Raw!$G:$G,'KPIs Geography'!L$4,Raw!$E:$E,'KPIs Geography'!$A$5), " ")</f>
        <v>0</v>
      </c>
      <c r="M15" s="140">
        <f t="shared" si="7"/>
        <v>0</v>
      </c>
      <c r="N15" s="178" t="str">
        <f t="shared" si="1"/>
        <v/>
      </c>
      <c r="O15" s="140">
        <f t="shared" si="7"/>
        <v>0</v>
      </c>
      <c r="P15" s="140">
        <f t="shared" si="7"/>
        <v>0</v>
      </c>
      <c r="Q15" s="178" t="str">
        <f t="shared" si="10"/>
        <v/>
      </c>
      <c r="R15" s="140">
        <f t="shared" si="7"/>
        <v>0</v>
      </c>
      <c r="S15" s="140">
        <f t="shared" si="7"/>
        <v>0</v>
      </c>
      <c r="T15" s="178" t="str">
        <f t="shared" si="11"/>
        <v/>
      </c>
      <c r="U15" s="140">
        <f t="shared" si="7"/>
        <v>0</v>
      </c>
      <c r="V15" s="140">
        <f t="shared" si="7"/>
        <v>0</v>
      </c>
      <c r="W15" s="178" t="str">
        <f t="shared" si="12"/>
        <v/>
      </c>
      <c r="X15" s="140">
        <f t="shared" si="7"/>
        <v>0</v>
      </c>
      <c r="Y15" s="140">
        <f t="shared" si="7"/>
        <v>0</v>
      </c>
      <c r="Z15" s="140">
        <f t="shared" si="7"/>
        <v>0</v>
      </c>
      <c r="AA15" s="178" t="str">
        <f t="shared" si="13"/>
        <v/>
      </c>
      <c r="AB15" s="140">
        <f t="shared" si="7"/>
        <v>0</v>
      </c>
      <c r="AC15" s="140">
        <f t="shared" si="7"/>
        <v>0</v>
      </c>
      <c r="AD15" s="178" t="str">
        <f t="shared" si="14"/>
        <v/>
      </c>
      <c r="AE15" s="140">
        <f t="shared" si="7"/>
        <v>0</v>
      </c>
      <c r="AF15" s="140">
        <f t="shared" si="7"/>
        <v>0</v>
      </c>
      <c r="AG15" s="178" t="str">
        <f t="shared" si="15"/>
        <v/>
      </c>
      <c r="AH15" s="140">
        <f t="shared" si="7"/>
        <v>0</v>
      </c>
      <c r="AI15" s="140">
        <f t="shared" si="7"/>
        <v>0</v>
      </c>
      <c r="AJ15" s="178" t="str">
        <f t="shared" si="16"/>
        <v/>
      </c>
      <c r="AK15" s="140">
        <f t="shared" si="7"/>
        <v>0</v>
      </c>
      <c r="AL15" s="140">
        <f t="shared" si="31"/>
        <v>0</v>
      </c>
      <c r="AM15" s="178" t="str">
        <f t="shared" si="3"/>
        <v/>
      </c>
      <c r="AN15" s="140">
        <f t="shared" si="17"/>
        <v>0</v>
      </c>
      <c r="AO15" s="140">
        <f t="shared" si="17"/>
        <v>0</v>
      </c>
      <c r="AP15" s="178" t="str">
        <f t="shared" si="18"/>
        <v/>
      </c>
      <c r="AQ15" s="140">
        <f t="shared" si="19"/>
        <v>0</v>
      </c>
      <c r="AR15" s="140">
        <f t="shared" si="19"/>
        <v>0</v>
      </c>
      <c r="AS15" s="178" t="str">
        <f t="shared" si="20"/>
        <v/>
      </c>
      <c r="AT15" s="140">
        <f t="shared" si="21"/>
        <v>0</v>
      </c>
      <c r="AU15" s="140">
        <f t="shared" si="21"/>
        <v>0</v>
      </c>
      <c r="AV15" s="178" t="str">
        <f t="shared" si="22"/>
        <v/>
      </c>
      <c r="AW15" s="140">
        <f t="shared" si="23"/>
        <v>0</v>
      </c>
      <c r="AX15" s="140">
        <f t="shared" si="23"/>
        <v>0</v>
      </c>
      <c r="AY15" s="178" t="str">
        <f t="shared" si="24"/>
        <v/>
      </c>
      <c r="AZ15" s="140">
        <f t="shared" si="25"/>
        <v>0</v>
      </c>
      <c r="BA15" s="140">
        <f t="shared" si="25"/>
        <v>0</v>
      </c>
      <c r="BB15" s="187" t="str">
        <f t="shared" si="26"/>
        <v/>
      </c>
      <c r="BC15" s="140">
        <f t="shared" si="27"/>
        <v>0</v>
      </c>
      <c r="BD15" s="140">
        <f t="shared" si="27"/>
        <v>0</v>
      </c>
      <c r="BE15" s="178" t="str">
        <f t="shared" si="28"/>
        <v/>
      </c>
      <c r="BF15" s="140">
        <f t="shared" si="29"/>
        <v>0</v>
      </c>
      <c r="BG15" s="140">
        <f t="shared" si="29"/>
        <v>0</v>
      </c>
      <c r="BH15" s="167" t="str">
        <f t="shared" si="30"/>
        <v/>
      </c>
    </row>
    <row r="16" spans="1:67" ht="15" customHeight="1" x14ac:dyDescent="0.35">
      <c r="B16" s="116">
        <v>44470</v>
      </c>
      <c r="D16" s="140">
        <f t="shared" si="7"/>
        <v>0</v>
      </c>
      <c r="E16" s="140">
        <f t="shared" si="7"/>
        <v>0</v>
      </c>
      <c r="F16" s="178" t="str">
        <f t="shared" si="8"/>
        <v/>
      </c>
      <c r="G16" s="140">
        <f t="shared" si="7"/>
        <v>0</v>
      </c>
      <c r="H16" s="140">
        <f t="shared" si="7"/>
        <v>0</v>
      </c>
      <c r="I16" s="200" t="str">
        <f t="shared" si="0"/>
        <v/>
      </c>
      <c r="J16" s="186" t="str">
        <f t="shared" si="9"/>
        <v xml:space="preserve"> </v>
      </c>
      <c r="K16" s="140">
        <f t="shared" si="7"/>
        <v>0</v>
      </c>
      <c r="L16" s="188">
        <f>IF($B$5="National",SUMIFS(Raw!$K:$K,Raw!$A:$A,$B16,Raw!$G:$G,'KPIs Geography'!L$4,Raw!$E:$E,'KPIs Geography'!$A$5), " ")</f>
        <v>0</v>
      </c>
      <c r="M16" s="140">
        <f t="shared" si="7"/>
        <v>0</v>
      </c>
      <c r="N16" s="178" t="str">
        <f t="shared" si="1"/>
        <v/>
      </c>
      <c r="O16" s="140">
        <f t="shared" si="7"/>
        <v>0</v>
      </c>
      <c r="P16" s="140">
        <f t="shared" si="7"/>
        <v>0</v>
      </c>
      <c r="Q16" s="178" t="str">
        <f t="shared" si="10"/>
        <v/>
      </c>
      <c r="R16" s="140">
        <f t="shared" si="7"/>
        <v>0</v>
      </c>
      <c r="S16" s="140">
        <f t="shared" si="7"/>
        <v>0</v>
      </c>
      <c r="T16" s="178" t="str">
        <f t="shared" si="11"/>
        <v/>
      </c>
      <c r="U16" s="140">
        <f t="shared" si="7"/>
        <v>0</v>
      </c>
      <c r="V16" s="140">
        <f t="shared" si="7"/>
        <v>0</v>
      </c>
      <c r="W16" s="178" t="str">
        <f t="shared" si="12"/>
        <v/>
      </c>
      <c r="X16" s="140">
        <f t="shared" si="7"/>
        <v>0</v>
      </c>
      <c r="Y16" s="140">
        <f t="shared" si="7"/>
        <v>0</v>
      </c>
      <c r="Z16" s="140">
        <f t="shared" si="7"/>
        <v>0</v>
      </c>
      <c r="AA16" s="178" t="str">
        <f t="shared" si="13"/>
        <v/>
      </c>
      <c r="AB16" s="140">
        <f t="shared" si="7"/>
        <v>0</v>
      </c>
      <c r="AC16" s="140">
        <f t="shared" si="7"/>
        <v>0</v>
      </c>
      <c r="AD16" s="178" t="str">
        <f t="shared" si="14"/>
        <v/>
      </c>
      <c r="AE16" s="140">
        <f t="shared" si="7"/>
        <v>0</v>
      </c>
      <c r="AF16" s="140">
        <f t="shared" si="7"/>
        <v>0</v>
      </c>
      <c r="AG16" s="178" t="str">
        <f t="shared" si="15"/>
        <v/>
      </c>
      <c r="AH16" s="140">
        <f t="shared" si="7"/>
        <v>0</v>
      </c>
      <c r="AI16" s="140">
        <f t="shared" si="7"/>
        <v>0</v>
      </c>
      <c r="AJ16" s="178" t="str">
        <f t="shared" si="16"/>
        <v/>
      </c>
      <c r="AK16" s="140">
        <f t="shared" si="7"/>
        <v>0</v>
      </c>
      <c r="AL16" s="140">
        <f t="shared" si="31"/>
        <v>0</v>
      </c>
      <c r="AM16" s="178" t="str">
        <f t="shared" si="3"/>
        <v/>
      </c>
      <c r="AN16" s="140">
        <f t="shared" si="17"/>
        <v>0</v>
      </c>
      <c r="AO16" s="140">
        <f t="shared" si="17"/>
        <v>0</v>
      </c>
      <c r="AP16" s="178" t="str">
        <f t="shared" si="18"/>
        <v/>
      </c>
      <c r="AQ16" s="140">
        <f t="shared" si="19"/>
        <v>0</v>
      </c>
      <c r="AR16" s="140">
        <f t="shared" si="19"/>
        <v>0</v>
      </c>
      <c r="AS16" s="178" t="str">
        <f t="shared" si="20"/>
        <v/>
      </c>
      <c r="AT16" s="140">
        <f t="shared" si="21"/>
        <v>0</v>
      </c>
      <c r="AU16" s="140">
        <f t="shared" si="21"/>
        <v>0</v>
      </c>
      <c r="AV16" s="178" t="str">
        <f t="shared" si="22"/>
        <v/>
      </c>
      <c r="AW16" s="140">
        <f t="shared" si="23"/>
        <v>0</v>
      </c>
      <c r="AX16" s="140">
        <f t="shared" si="23"/>
        <v>0</v>
      </c>
      <c r="AY16" s="178" t="str">
        <f t="shared" si="24"/>
        <v/>
      </c>
      <c r="AZ16" s="140">
        <f t="shared" si="25"/>
        <v>0</v>
      </c>
      <c r="BA16" s="140">
        <f t="shared" si="25"/>
        <v>0</v>
      </c>
      <c r="BB16" s="187" t="str">
        <f t="shared" si="26"/>
        <v/>
      </c>
      <c r="BC16" s="140">
        <f t="shared" si="27"/>
        <v>0</v>
      </c>
      <c r="BD16" s="140">
        <f t="shared" si="27"/>
        <v>0</v>
      </c>
      <c r="BE16" s="178" t="str">
        <f t="shared" si="28"/>
        <v/>
      </c>
      <c r="BF16" s="140">
        <f t="shared" si="29"/>
        <v>0</v>
      </c>
      <c r="BG16" s="140">
        <f t="shared" si="29"/>
        <v>0</v>
      </c>
      <c r="BH16" s="167" t="str">
        <f t="shared" si="30"/>
        <v/>
      </c>
    </row>
    <row r="17" spans="1:60" ht="15" customHeight="1" x14ac:dyDescent="0.35">
      <c r="B17" s="116">
        <v>44501</v>
      </c>
      <c r="D17" s="140">
        <f t="shared" si="7"/>
        <v>0</v>
      </c>
      <c r="E17" s="140">
        <f t="shared" si="7"/>
        <v>0</v>
      </c>
      <c r="F17" s="178" t="str">
        <f t="shared" si="8"/>
        <v/>
      </c>
      <c r="G17" s="140">
        <f t="shared" si="7"/>
        <v>0</v>
      </c>
      <c r="H17" s="140">
        <f t="shared" si="7"/>
        <v>0</v>
      </c>
      <c r="I17" s="200" t="str">
        <f t="shared" si="0"/>
        <v/>
      </c>
      <c r="J17" s="186" t="str">
        <f t="shared" si="9"/>
        <v xml:space="preserve"> </v>
      </c>
      <c r="K17" s="140">
        <f t="shared" si="7"/>
        <v>0</v>
      </c>
      <c r="L17" s="188">
        <f>IF($B$5="National",SUMIFS(Raw!$K:$K,Raw!$A:$A,$B17,Raw!$G:$G,'KPIs Geography'!L$4,Raw!$E:$E,'KPIs Geography'!$A$5), " ")</f>
        <v>0</v>
      </c>
      <c r="M17" s="140">
        <f t="shared" si="7"/>
        <v>0</v>
      </c>
      <c r="N17" s="178" t="str">
        <f t="shared" si="1"/>
        <v/>
      </c>
      <c r="O17" s="140">
        <f t="shared" si="7"/>
        <v>0</v>
      </c>
      <c r="P17" s="140">
        <f t="shared" si="7"/>
        <v>0</v>
      </c>
      <c r="Q17" s="178" t="str">
        <f t="shared" si="10"/>
        <v/>
      </c>
      <c r="R17" s="140">
        <f t="shared" si="7"/>
        <v>0</v>
      </c>
      <c r="S17" s="140">
        <f t="shared" si="7"/>
        <v>0</v>
      </c>
      <c r="T17" s="178" t="str">
        <f t="shared" si="11"/>
        <v/>
      </c>
      <c r="U17" s="140">
        <f t="shared" si="7"/>
        <v>0</v>
      </c>
      <c r="V17" s="140">
        <f t="shared" si="7"/>
        <v>0</v>
      </c>
      <c r="W17" s="178" t="str">
        <f t="shared" si="12"/>
        <v/>
      </c>
      <c r="X17" s="140">
        <f t="shared" si="7"/>
        <v>0</v>
      </c>
      <c r="Y17" s="140">
        <f t="shared" si="7"/>
        <v>0</v>
      </c>
      <c r="Z17" s="140">
        <f t="shared" si="7"/>
        <v>0</v>
      </c>
      <c r="AA17" s="178" t="str">
        <f t="shared" si="13"/>
        <v/>
      </c>
      <c r="AB17" s="140">
        <f t="shared" si="7"/>
        <v>0</v>
      </c>
      <c r="AC17" s="140">
        <f t="shared" si="7"/>
        <v>0</v>
      </c>
      <c r="AD17" s="178" t="str">
        <f t="shared" si="14"/>
        <v/>
      </c>
      <c r="AE17" s="140">
        <f t="shared" si="7"/>
        <v>0</v>
      </c>
      <c r="AF17" s="140">
        <f t="shared" si="7"/>
        <v>0</v>
      </c>
      <c r="AG17" s="178" t="str">
        <f t="shared" si="15"/>
        <v/>
      </c>
      <c r="AH17" s="140">
        <f t="shared" si="7"/>
        <v>0</v>
      </c>
      <c r="AI17" s="140">
        <f t="shared" si="7"/>
        <v>0</v>
      </c>
      <c r="AJ17" s="178" t="str">
        <f t="shared" si="16"/>
        <v/>
      </c>
      <c r="AK17" s="140">
        <f t="shared" si="7"/>
        <v>0</v>
      </c>
      <c r="AL17" s="140">
        <f t="shared" si="31"/>
        <v>0</v>
      </c>
      <c r="AM17" s="178" t="str">
        <f t="shared" si="3"/>
        <v/>
      </c>
      <c r="AN17" s="140">
        <f t="shared" si="17"/>
        <v>0</v>
      </c>
      <c r="AO17" s="140">
        <f t="shared" si="17"/>
        <v>0</v>
      </c>
      <c r="AP17" s="178" t="str">
        <f t="shared" si="18"/>
        <v/>
      </c>
      <c r="AQ17" s="140">
        <f t="shared" si="19"/>
        <v>0</v>
      </c>
      <c r="AR17" s="140">
        <f t="shared" si="19"/>
        <v>0</v>
      </c>
      <c r="AS17" s="178" t="str">
        <f t="shared" si="20"/>
        <v/>
      </c>
      <c r="AT17" s="140">
        <f t="shared" si="21"/>
        <v>0</v>
      </c>
      <c r="AU17" s="140">
        <f t="shared" si="21"/>
        <v>0</v>
      </c>
      <c r="AV17" s="178" t="str">
        <f t="shared" si="22"/>
        <v/>
      </c>
      <c r="AW17" s="140">
        <f t="shared" si="23"/>
        <v>0</v>
      </c>
      <c r="AX17" s="140">
        <f t="shared" si="23"/>
        <v>0</v>
      </c>
      <c r="AY17" s="178" t="str">
        <f t="shared" si="24"/>
        <v/>
      </c>
      <c r="AZ17" s="140">
        <f t="shared" si="25"/>
        <v>0</v>
      </c>
      <c r="BA17" s="140">
        <f t="shared" si="25"/>
        <v>0</v>
      </c>
      <c r="BB17" s="187" t="str">
        <f t="shared" si="26"/>
        <v/>
      </c>
      <c r="BC17" s="140">
        <f t="shared" si="27"/>
        <v>0</v>
      </c>
      <c r="BD17" s="140">
        <f t="shared" si="27"/>
        <v>0</v>
      </c>
      <c r="BE17" s="178" t="str">
        <f t="shared" si="28"/>
        <v/>
      </c>
      <c r="BF17" s="140">
        <f t="shared" si="29"/>
        <v>0</v>
      </c>
      <c r="BG17" s="140">
        <f t="shared" si="29"/>
        <v>0</v>
      </c>
      <c r="BH17" s="167" t="str">
        <f t="shared" si="30"/>
        <v/>
      </c>
    </row>
    <row r="18" spans="1:60" ht="15" customHeight="1" x14ac:dyDescent="0.35">
      <c r="B18" s="116">
        <v>44531</v>
      </c>
      <c r="D18" s="140">
        <f t="shared" si="7"/>
        <v>0</v>
      </c>
      <c r="E18" s="140">
        <f t="shared" si="7"/>
        <v>0</v>
      </c>
      <c r="F18" s="178" t="str">
        <f t="shared" si="8"/>
        <v/>
      </c>
      <c r="G18" s="140">
        <f t="shared" si="7"/>
        <v>0</v>
      </c>
      <c r="H18" s="140">
        <f t="shared" si="7"/>
        <v>0</v>
      </c>
      <c r="I18" s="200" t="str">
        <f t="shared" si="0"/>
        <v/>
      </c>
      <c r="J18" s="186" t="str">
        <f t="shared" si="9"/>
        <v xml:space="preserve"> </v>
      </c>
      <c r="K18" s="140">
        <f t="shared" si="7"/>
        <v>0</v>
      </c>
      <c r="L18" s="188">
        <f>IF($B$5="National",SUMIFS(Raw!$K:$K,Raw!$A:$A,$B18,Raw!$G:$G,'KPIs Geography'!L$4,Raw!$E:$E,'KPIs Geography'!$A$5), " ")</f>
        <v>0</v>
      </c>
      <c r="M18" s="140">
        <f t="shared" si="7"/>
        <v>0</v>
      </c>
      <c r="N18" s="178" t="str">
        <f t="shared" si="1"/>
        <v/>
      </c>
      <c r="O18" s="140">
        <f t="shared" si="7"/>
        <v>0</v>
      </c>
      <c r="P18" s="140">
        <f t="shared" si="7"/>
        <v>0</v>
      </c>
      <c r="Q18" s="178" t="str">
        <f t="shared" si="10"/>
        <v/>
      </c>
      <c r="R18" s="140">
        <f t="shared" si="7"/>
        <v>0</v>
      </c>
      <c r="S18" s="140">
        <f t="shared" si="7"/>
        <v>0</v>
      </c>
      <c r="T18" s="178" t="str">
        <f t="shared" si="11"/>
        <v/>
      </c>
      <c r="U18" s="140">
        <f t="shared" si="7"/>
        <v>0</v>
      </c>
      <c r="V18" s="140">
        <f t="shared" si="7"/>
        <v>0</v>
      </c>
      <c r="W18" s="178" t="str">
        <f t="shared" si="12"/>
        <v/>
      </c>
      <c r="X18" s="140">
        <f t="shared" si="7"/>
        <v>0</v>
      </c>
      <c r="Y18" s="140">
        <f t="shared" si="7"/>
        <v>0</v>
      </c>
      <c r="Z18" s="140">
        <f t="shared" si="7"/>
        <v>0</v>
      </c>
      <c r="AA18" s="178" t="str">
        <f t="shared" si="13"/>
        <v/>
      </c>
      <c r="AB18" s="140">
        <f t="shared" si="7"/>
        <v>0</v>
      </c>
      <c r="AC18" s="140">
        <f t="shared" si="7"/>
        <v>0</v>
      </c>
      <c r="AD18" s="178" t="str">
        <f t="shared" si="14"/>
        <v/>
      </c>
      <c r="AE18" s="140">
        <f t="shared" si="7"/>
        <v>0</v>
      </c>
      <c r="AF18" s="140">
        <f t="shared" si="7"/>
        <v>0</v>
      </c>
      <c r="AG18" s="178" t="str">
        <f t="shared" si="15"/>
        <v/>
      </c>
      <c r="AH18" s="140">
        <f t="shared" si="7"/>
        <v>0</v>
      </c>
      <c r="AI18" s="140">
        <f t="shared" si="7"/>
        <v>0</v>
      </c>
      <c r="AJ18" s="178" t="str">
        <f t="shared" si="16"/>
        <v/>
      </c>
      <c r="AK18" s="140">
        <f t="shared" si="7"/>
        <v>0</v>
      </c>
      <c r="AL18" s="140">
        <f t="shared" si="31"/>
        <v>0</v>
      </c>
      <c r="AM18" s="178" t="str">
        <f t="shared" si="3"/>
        <v/>
      </c>
      <c r="AN18" s="140">
        <f t="shared" si="17"/>
        <v>0</v>
      </c>
      <c r="AO18" s="140">
        <f t="shared" si="17"/>
        <v>0</v>
      </c>
      <c r="AP18" s="178" t="str">
        <f t="shared" si="18"/>
        <v/>
      </c>
      <c r="AQ18" s="140">
        <f t="shared" si="19"/>
        <v>0</v>
      </c>
      <c r="AR18" s="140">
        <f t="shared" si="19"/>
        <v>0</v>
      </c>
      <c r="AS18" s="178" t="str">
        <f t="shared" si="20"/>
        <v/>
      </c>
      <c r="AT18" s="140">
        <f t="shared" si="21"/>
        <v>0</v>
      </c>
      <c r="AU18" s="140">
        <f t="shared" si="21"/>
        <v>0</v>
      </c>
      <c r="AV18" s="178" t="str">
        <f t="shared" si="22"/>
        <v/>
      </c>
      <c r="AW18" s="140">
        <f t="shared" si="23"/>
        <v>0</v>
      </c>
      <c r="AX18" s="140">
        <f t="shared" si="23"/>
        <v>0</v>
      </c>
      <c r="AY18" s="178" t="str">
        <f t="shared" si="24"/>
        <v/>
      </c>
      <c r="AZ18" s="140">
        <f t="shared" si="25"/>
        <v>0</v>
      </c>
      <c r="BA18" s="140">
        <f t="shared" si="25"/>
        <v>0</v>
      </c>
      <c r="BB18" s="187" t="str">
        <f t="shared" si="26"/>
        <v/>
      </c>
      <c r="BC18" s="140">
        <f t="shared" si="27"/>
        <v>0</v>
      </c>
      <c r="BD18" s="140">
        <f t="shared" si="27"/>
        <v>0</v>
      </c>
      <c r="BE18" s="178" t="str">
        <f t="shared" si="28"/>
        <v/>
      </c>
      <c r="BF18" s="140">
        <f t="shared" si="29"/>
        <v>0</v>
      </c>
      <c r="BG18" s="140">
        <f t="shared" si="29"/>
        <v>0</v>
      </c>
      <c r="BH18" s="167" t="str">
        <f t="shared" si="30"/>
        <v/>
      </c>
    </row>
    <row r="19" spans="1:60" ht="15" customHeight="1" x14ac:dyDescent="0.35">
      <c r="B19" s="116">
        <v>44562</v>
      </c>
      <c r="D19" s="140">
        <f t="shared" si="7"/>
        <v>0</v>
      </c>
      <c r="E19" s="140">
        <f t="shared" si="7"/>
        <v>0</v>
      </c>
      <c r="F19" s="178" t="str">
        <f t="shared" si="8"/>
        <v/>
      </c>
      <c r="G19" s="140">
        <f t="shared" si="7"/>
        <v>0</v>
      </c>
      <c r="H19" s="140">
        <f t="shared" si="7"/>
        <v>0</v>
      </c>
      <c r="I19" s="200" t="str">
        <f t="shared" si="0"/>
        <v/>
      </c>
      <c r="J19" s="186" t="str">
        <f t="shared" si="9"/>
        <v xml:space="preserve"> </v>
      </c>
      <c r="K19" s="140">
        <f t="shared" si="7"/>
        <v>0</v>
      </c>
      <c r="L19" s="188">
        <f>IF($B$5="National",SUMIFS(Raw!$K:$K,Raw!$A:$A,$B19,Raw!$G:$G,'KPIs Geography'!L$4,Raw!$E:$E,'KPIs Geography'!$A$5), " ")</f>
        <v>0</v>
      </c>
      <c r="M19" s="140">
        <f t="shared" si="7"/>
        <v>0</v>
      </c>
      <c r="N19" s="178" t="str">
        <f t="shared" si="1"/>
        <v/>
      </c>
      <c r="O19" s="140">
        <f t="shared" si="7"/>
        <v>0</v>
      </c>
      <c r="P19" s="140">
        <f t="shared" si="7"/>
        <v>0</v>
      </c>
      <c r="Q19" s="178" t="str">
        <f t="shared" si="10"/>
        <v/>
      </c>
      <c r="R19" s="140">
        <f t="shared" si="7"/>
        <v>0</v>
      </c>
      <c r="S19" s="140">
        <f t="shared" si="7"/>
        <v>0</v>
      </c>
      <c r="T19" s="178" t="str">
        <f t="shared" si="11"/>
        <v/>
      </c>
      <c r="U19" s="140">
        <f t="shared" si="7"/>
        <v>0</v>
      </c>
      <c r="V19" s="140">
        <f t="shared" si="7"/>
        <v>0</v>
      </c>
      <c r="W19" s="178" t="str">
        <f t="shared" si="12"/>
        <v/>
      </c>
      <c r="X19" s="140">
        <f t="shared" si="7"/>
        <v>0</v>
      </c>
      <c r="Y19" s="140">
        <f t="shared" si="7"/>
        <v>0</v>
      </c>
      <c r="Z19" s="140">
        <f t="shared" si="7"/>
        <v>0</v>
      </c>
      <c r="AA19" s="178" t="str">
        <f t="shared" si="13"/>
        <v/>
      </c>
      <c r="AB19" s="140">
        <f t="shared" si="7"/>
        <v>0</v>
      </c>
      <c r="AC19" s="140">
        <f t="shared" si="7"/>
        <v>0</v>
      </c>
      <c r="AD19" s="178" t="str">
        <f t="shared" si="14"/>
        <v/>
      </c>
      <c r="AE19" s="140">
        <f t="shared" si="7"/>
        <v>0</v>
      </c>
      <c r="AF19" s="140">
        <f t="shared" si="7"/>
        <v>0</v>
      </c>
      <c r="AG19" s="178" t="str">
        <f t="shared" si="15"/>
        <v/>
      </c>
      <c r="AH19" s="140">
        <f t="shared" si="7"/>
        <v>0</v>
      </c>
      <c r="AI19" s="140">
        <f t="shared" si="7"/>
        <v>0</v>
      </c>
      <c r="AJ19" s="178" t="str">
        <f t="shared" si="16"/>
        <v/>
      </c>
      <c r="AK19" s="140">
        <f t="shared" si="7"/>
        <v>0</v>
      </c>
      <c r="AL19" s="140">
        <f t="shared" si="31"/>
        <v>0</v>
      </c>
      <c r="AM19" s="178" t="str">
        <f t="shared" si="3"/>
        <v/>
      </c>
      <c r="AN19" s="140">
        <f t="shared" si="17"/>
        <v>0</v>
      </c>
      <c r="AO19" s="140">
        <f t="shared" si="17"/>
        <v>0</v>
      </c>
      <c r="AP19" s="178" t="str">
        <f t="shared" si="18"/>
        <v/>
      </c>
      <c r="AQ19" s="140">
        <f t="shared" si="19"/>
        <v>0</v>
      </c>
      <c r="AR19" s="140">
        <f t="shared" si="19"/>
        <v>0</v>
      </c>
      <c r="AS19" s="178" t="str">
        <f t="shared" si="20"/>
        <v/>
      </c>
      <c r="AT19" s="140">
        <f t="shared" si="21"/>
        <v>0</v>
      </c>
      <c r="AU19" s="140">
        <f t="shared" si="21"/>
        <v>0</v>
      </c>
      <c r="AV19" s="178" t="str">
        <f t="shared" si="22"/>
        <v/>
      </c>
      <c r="AW19" s="140">
        <f t="shared" si="23"/>
        <v>0</v>
      </c>
      <c r="AX19" s="140">
        <f t="shared" si="23"/>
        <v>0</v>
      </c>
      <c r="AY19" s="178" t="str">
        <f t="shared" si="24"/>
        <v/>
      </c>
      <c r="AZ19" s="140">
        <f t="shared" si="25"/>
        <v>0</v>
      </c>
      <c r="BA19" s="140">
        <f t="shared" si="25"/>
        <v>0</v>
      </c>
      <c r="BB19" s="187" t="str">
        <f t="shared" si="26"/>
        <v/>
      </c>
      <c r="BC19" s="140">
        <f t="shared" si="27"/>
        <v>0</v>
      </c>
      <c r="BD19" s="140">
        <f t="shared" si="27"/>
        <v>0</v>
      </c>
      <c r="BE19" s="178" t="str">
        <f t="shared" si="28"/>
        <v/>
      </c>
      <c r="BF19" s="140">
        <f t="shared" si="29"/>
        <v>0</v>
      </c>
      <c r="BG19" s="140">
        <f t="shared" si="29"/>
        <v>0</v>
      </c>
      <c r="BH19" s="167" t="str">
        <f t="shared" si="30"/>
        <v/>
      </c>
    </row>
    <row r="20" spans="1:60" ht="15" customHeight="1" x14ac:dyDescent="0.35">
      <c r="B20" s="116">
        <v>44593</v>
      </c>
      <c r="D20" s="140">
        <f t="shared" si="7"/>
        <v>0</v>
      </c>
      <c r="E20" s="140">
        <f t="shared" si="7"/>
        <v>0</v>
      </c>
      <c r="F20" s="178" t="str">
        <f t="shared" si="8"/>
        <v/>
      </c>
      <c r="G20" s="140">
        <f t="shared" si="7"/>
        <v>0</v>
      </c>
      <c r="H20" s="140">
        <f t="shared" si="7"/>
        <v>0</v>
      </c>
      <c r="I20" s="200" t="str">
        <f t="shared" si="0"/>
        <v/>
      </c>
      <c r="J20" s="186" t="str">
        <f t="shared" si="9"/>
        <v xml:space="preserve"> </v>
      </c>
      <c r="K20" s="140">
        <f t="shared" si="7"/>
        <v>0</v>
      </c>
      <c r="L20" s="188">
        <f>IF($B$5="National",SUMIFS(Raw!$K:$K,Raw!$A:$A,$B20,Raw!$G:$G,'KPIs Geography'!L$4,Raw!$E:$E,'KPIs Geography'!$A$5), " ")</f>
        <v>0</v>
      </c>
      <c r="M20" s="140">
        <f t="shared" si="7"/>
        <v>0</v>
      </c>
      <c r="N20" s="178" t="str">
        <f t="shared" si="1"/>
        <v/>
      </c>
      <c r="O20" s="140">
        <f t="shared" si="7"/>
        <v>0</v>
      </c>
      <c r="P20" s="140">
        <f t="shared" si="7"/>
        <v>0</v>
      </c>
      <c r="Q20" s="178" t="str">
        <f t="shared" si="10"/>
        <v/>
      </c>
      <c r="R20" s="140">
        <f t="shared" si="7"/>
        <v>0</v>
      </c>
      <c r="S20" s="140">
        <f t="shared" si="7"/>
        <v>0</v>
      </c>
      <c r="T20" s="178" t="str">
        <f t="shared" si="11"/>
        <v/>
      </c>
      <c r="U20" s="140">
        <f t="shared" si="7"/>
        <v>0</v>
      </c>
      <c r="V20" s="140">
        <f t="shared" si="7"/>
        <v>0</v>
      </c>
      <c r="W20" s="178" t="str">
        <f t="shared" si="12"/>
        <v/>
      </c>
      <c r="X20" s="140">
        <f t="shared" si="7"/>
        <v>0</v>
      </c>
      <c r="Y20" s="140">
        <f t="shared" si="7"/>
        <v>0</v>
      </c>
      <c r="Z20" s="140">
        <f t="shared" si="7"/>
        <v>0</v>
      </c>
      <c r="AA20" s="178" t="str">
        <f t="shared" si="13"/>
        <v/>
      </c>
      <c r="AB20" s="140">
        <f t="shared" si="7"/>
        <v>0</v>
      </c>
      <c r="AC20" s="140">
        <f t="shared" si="7"/>
        <v>0</v>
      </c>
      <c r="AD20" s="178" t="str">
        <f t="shared" si="14"/>
        <v/>
      </c>
      <c r="AE20" s="140">
        <f t="shared" si="7"/>
        <v>0</v>
      </c>
      <c r="AF20" s="140">
        <f t="shared" si="7"/>
        <v>0</v>
      </c>
      <c r="AG20" s="178" t="str">
        <f t="shared" si="15"/>
        <v/>
      </c>
      <c r="AH20" s="140">
        <f t="shared" si="7"/>
        <v>0</v>
      </c>
      <c r="AI20" s="140">
        <f t="shared" si="7"/>
        <v>0</v>
      </c>
      <c r="AJ20" s="178" t="str">
        <f t="shared" si="16"/>
        <v/>
      </c>
      <c r="AK20" s="140">
        <f t="shared" si="7"/>
        <v>0</v>
      </c>
      <c r="AL20" s="140">
        <f t="shared" si="31"/>
        <v>0</v>
      </c>
      <c r="AM20" s="178" t="str">
        <f t="shared" si="3"/>
        <v/>
      </c>
      <c r="AN20" s="140">
        <f t="shared" si="17"/>
        <v>0</v>
      </c>
      <c r="AO20" s="140">
        <f t="shared" si="17"/>
        <v>0</v>
      </c>
      <c r="AP20" s="178" t="str">
        <f t="shared" si="18"/>
        <v/>
      </c>
      <c r="AQ20" s="140">
        <f t="shared" si="19"/>
        <v>0</v>
      </c>
      <c r="AR20" s="140">
        <f t="shared" si="19"/>
        <v>0</v>
      </c>
      <c r="AS20" s="178" t="str">
        <f t="shared" si="20"/>
        <v/>
      </c>
      <c r="AT20" s="140">
        <f t="shared" si="21"/>
        <v>0</v>
      </c>
      <c r="AU20" s="140">
        <f t="shared" si="21"/>
        <v>0</v>
      </c>
      <c r="AV20" s="178" t="str">
        <f t="shared" si="22"/>
        <v/>
      </c>
      <c r="AW20" s="140">
        <f t="shared" si="23"/>
        <v>0</v>
      </c>
      <c r="AX20" s="140">
        <f t="shared" si="23"/>
        <v>0</v>
      </c>
      <c r="AY20" s="178" t="str">
        <f t="shared" si="24"/>
        <v/>
      </c>
      <c r="AZ20" s="140">
        <f t="shared" si="25"/>
        <v>0</v>
      </c>
      <c r="BA20" s="140">
        <f t="shared" si="25"/>
        <v>0</v>
      </c>
      <c r="BB20" s="187" t="str">
        <f t="shared" si="26"/>
        <v/>
      </c>
      <c r="BC20" s="140">
        <f t="shared" si="27"/>
        <v>0</v>
      </c>
      <c r="BD20" s="140">
        <f t="shared" si="27"/>
        <v>0</v>
      </c>
      <c r="BE20" s="178" t="str">
        <f t="shared" si="28"/>
        <v/>
      </c>
      <c r="BF20" s="140">
        <f t="shared" si="29"/>
        <v>0</v>
      </c>
      <c r="BG20" s="140">
        <f t="shared" si="29"/>
        <v>0</v>
      </c>
      <c r="BH20" s="167" t="str">
        <f t="shared" si="30"/>
        <v/>
      </c>
    </row>
    <row r="21" spans="1:60" ht="15" customHeight="1" x14ac:dyDescent="0.35">
      <c r="B21" s="116">
        <v>44621</v>
      </c>
      <c r="D21" s="140">
        <f t="shared" si="7"/>
        <v>0</v>
      </c>
      <c r="E21" s="140">
        <f t="shared" si="7"/>
        <v>0</v>
      </c>
      <c r="F21" s="178" t="str">
        <f t="shared" si="8"/>
        <v/>
      </c>
      <c r="G21" s="140">
        <f t="shared" si="7"/>
        <v>0</v>
      </c>
      <c r="H21" s="140">
        <f t="shared" si="7"/>
        <v>0</v>
      </c>
      <c r="I21" s="200" t="str">
        <f t="shared" si="0"/>
        <v/>
      </c>
      <c r="J21" s="186" t="str">
        <f t="shared" si="9"/>
        <v xml:space="preserve"> </v>
      </c>
      <c r="K21" s="140">
        <f t="shared" si="7"/>
        <v>0</v>
      </c>
      <c r="L21" s="188">
        <f>IF($B$5="National",SUMIFS(Raw!$K:$K,Raw!$A:$A,$B21,Raw!$G:$G,'KPIs Geography'!L$4,Raw!$E:$E,'KPIs Geography'!$A$5), " ")</f>
        <v>0</v>
      </c>
      <c r="M21" s="140">
        <f t="shared" si="7"/>
        <v>0</v>
      </c>
      <c r="N21" s="178" t="str">
        <f t="shared" si="1"/>
        <v/>
      </c>
      <c r="O21" s="140">
        <f t="shared" si="7"/>
        <v>0</v>
      </c>
      <c r="P21" s="140">
        <f t="shared" si="7"/>
        <v>0</v>
      </c>
      <c r="Q21" s="178" t="str">
        <f t="shared" si="10"/>
        <v/>
      </c>
      <c r="R21" s="140">
        <f t="shared" si="7"/>
        <v>0</v>
      </c>
      <c r="S21" s="140">
        <f t="shared" si="7"/>
        <v>0</v>
      </c>
      <c r="T21" s="178" t="str">
        <f t="shared" si="11"/>
        <v/>
      </c>
      <c r="U21" s="140">
        <f t="shared" si="7"/>
        <v>0</v>
      </c>
      <c r="V21" s="140">
        <f t="shared" si="7"/>
        <v>0</v>
      </c>
      <c r="W21" s="178" t="str">
        <f t="shared" si="12"/>
        <v/>
      </c>
      <c r="X21" s="140">
        <f t="shared" si="7"/>
        <v>0</v>
      </c>
      <c r="Y21" s="140">
        <f t="shared" si="7"/>
        <v>0</v>
      </c>
      <c r="Z21" s="140">
        <f t="shared" si="7"/>
        <v>0</v>
      </c>
      <c r="AA21" s="178" t="str">
        <f t="shared" si="13"/>
        <v/>
      </c>
      <c r="AB21" s="140">
        <f t="shared" si="7"/>
        <v>0</v>
      </c>
      <c r="AC21" s="140">
        <f t="shared" si="7"/>
        <v>0</v>
      </c>
      <c r="AD21" s="178" t="str">
        <f t="shared" si="14"/>
        <v/>
      </c>
      <c r="AE21" s="140">
        <f t="shared" ref="AE21:AF21" si="32">IF($B$5="National", SUMIFS(AE$154:AE$1000, $C$154:$C$1000, $B21, $B$154:$B$1000, "England"), SUMIFS(AE$154:AE$1000, $C$154:$C$1000, $B21, $A$154:$A$1000, $A$5))</f>
        <v>0</v>
      </c>
      <c r="AF21" s="140">
        <f t="shared" si="32"/>
        <v>0</v>
      </c>
      <c r="AG21" s="178" t="str">
        <f t="shared" si="15"/>
        <v/>
      </c>
      <c r="AH21" s="140">
        <f t="shared" si="7"/>
        <v>0</v>
      </c>
      <c r="AI21" s="140">
        <f t="shared" si="7"/>
        <v>0</v>
      </c>
      <c r="AJ21" s="178" t="str">
        <f t="shared" si="16"/>
        <v/>
      </c>
      <c r="AK21" s="140">
        <f t="shared" si="7"/>
        <v>0</v>
      </c>
      <c r="AL21" s="140">
        <f t="shared" si="31"/>
        <v>0</v>
      </c>
      <c r="AM21" s="178" t="str">
        <f t="shared" si="3"/>
        <v/>
      </c>
      <c r="AN21" s="140">
        <f t="shared" si="17"/>
        <v>0</v>
      </c>
      <c r="AO21" s="140">
        <f t="shared" si="17"/>
        <v>0</v>
      </c>
      <c r="AP21" s="178" t="str">
        <f t="shared" si="18"/>
        <v/>
      </c>
      <c r="AQ21" s="140">
        <f t="shared" si="19"/>
        <v>0</v>
      </c>
      <c r="AR21" s="140">
        <f t="shared" si="19"/>
        <v>0</v>
      </c>
      <c r="AS21" s="178" t="str">
        <f t="shared" si="20"/>
        <v/>
      </c>
      <c r="AT21" s="140">
        <f t="shared" si="21"/>
        <v>0</v>
      </c>
      <c r="AU21" s="140">
        <f t="shared" si="21"/>
        <v>0</v>
      </c>
      <c r="AV21" s="178" t="str">
        <f t="shared" si="22"/>
        <v/>
      </c>
      <c r="AW21" s="140">
        <f t="shared" si="23"/>
        <v>0</v>
      </c>
      <c r="AX21" s="140">
        <f t="shared" si="23"/>
        <v>0</v>
      </c>
      <c r="AY21" s="178" t="str">
        <f t="shared" si="24"/>
        <v/>
      </c>
      <c r="AZ21" s="140">
        <f t="shared" si="25"/>
        <v>0</v>
      </c>
      <c r="BA21" s="140">
        <f t="shared" si="25"/>
        <v>0</v>
      </c>
      <c r="BB21" s="187" t="str">
        <f t="shared" si="26"/>
        <v/>
      </c>
      <c r="BC21" s="140">
        <f t="shared" si="27"/>
        <v>0</v>
      </c>
      <c r="BD21" s="140">
        <f t="shared" si="27"/>
        <v>0</v>
      </c>
      <c r="BE21" s="178" t="str">
        <f t="shared" si="28"/>
        <v/>
      </c>
      <c r="BF21" s="140">
        <f t="shared" si="29"/>
        <v>0</v>
      </c>
      <c r="BG21" s="140">
        <f t="shared" si="29"/>
        <v>0</v>
      </c>
      <c r="BH21" s="167" t="str">
        <f t="shared" si="30"/>
        <v/>
      </c>
    </row>
    <row r="22" spans="1:60" ht="15" customHeight="1" x14ac:dyDescent="0.35">
      <c r="AM22" s="99"/>
    </row>
    <row r="23" spans="1:60" ht="15" customHeight="1" x14ac:dyDescent="0.35">
      <c r="B23" s="117"/>
      <c r="AE23" s="100"/>
      <c r="AM23" s="99"/>
    </row>
    <row r="24" spans="1:60" ht="15" customHeight="1" x14ac:dyDescent="0.35">
      <c r="A24" s="210" t="s">
        <v>1011</v>
      </c>
      <c r="B24" s="211"/>
      <c r="C24" s="211"/>
      <c r="D24" s="140"/>
      <c r="E24" s="56"/>
      <c r="F24" s="56"/>
      <c r="G24" s="123"/>
      <c r="H24" s="56"/>
      <c r="AM24" s="99"/>
    </row>
    <row r="25" spans="1:60" ht="62.5" customHeight="1" x14ac:dyDescent="0.35">
      <c r="A25" s="257" t="s">
        <v>1051</v>
      </c>
      <c r="B25" s="257"/>
      <c r="C25" s="257"/>
      <c r="D25" s="190"/>
      <c r="E25" s="190"/>
      <c r="F25" s="190"/>
      <c r="G25" s="190"/>
      <c r="H25" s="169"/>
      <c r="AM25" s="99"/>
    </row>
    <row r="26" spans="1:60" ht="4.5" customHeight="1" x14ac:dyDescent="0.35">
      <c r="A26" s="171"/>
      <c r="D26" s="171"/>
      <c r="E26" s="172"/>
      <c r="F26" s="172"/>
      <c r="G26" s="172"/>
      <c r="H26" s="170"/>
      <c r="AM26" s="99"/>
    </row>
    <row r="27" spans="1:60" ht="59.15" customHeight="1" x14ac:dyDescent="0.35">
      <c r="A27" s="258" t="s">
        <v>1053</v>
      </c>
      <c r="B27" s="258"/>
      <c r="C27" s="258"/>
      <c r="D27" s="171"/>
      <c r="E27" s="172"/>
      <c r="F27" s="172"/>
      <c r="G27" s="172"/>
      <c r="H27" s="170"/>
      <c r="AM27" s="99"/>
    </row>
    <row r="28" spans="1:60" x14ac:dyDescent="0.35">
      <c r="AM28" s="99"/>
    </row>
    <row r="29" spans="1:60" ht="20.5" customHeight="1" x14ac:dyDescent="0.35">
      <c r="AM29" s="99"/>
    </row>
    <row r="30" spans="1:60" x14ac:dyDescent="0.35">
      <c r="AM30" s="99"/>
    </row>
    <row r="31" spans="1:60" x14ac:dyDescent="0.35">
      <c r="AM31" s="99"/>
    </row>
    <row r="32" spans="1:60" x14ac:dyDescent="0.35">
      <c r="AM32" s="99"/>
    </row>
    <row r="33" spans="39:39" x14ac:dyDescent="0.35">
      <c r="AM33" s="99"/>
    </row>
    <row r="34" spans="39:39" x14ac:dyDescent="0.35">
      <c r="AM34" s="99"/>
    </row>
    <row r="35" spans="39:39" x14ac:dyDescent="0.35">
      <c r="AM35" s="99"/>
    </row>
    <row r="36" spans="39:39" x14ac:dyDescent="0.35">
      <c r="AM36" s="99"/>
    </row>
    <row r="37" spans="39:39" x14ac:dyDescent="0.35">
      <c r="AM37" s="99"/>
    </row>
    <row r="38" spans="39:39" x14ac:dyDescent="0.35">
      <c r="AM38" s="99"/>
    </row>
    <row r="39" spans="39:39" x14ac:dyDescent="0.35">
      <c r="AM39" s="99"/>
    </row>
    <row r="40" spans="39:39" x14ac:dyDescent="0.35">
      <c r="AM40" s="99"/>
    </row>
    <row r="41" spans="39:39" x14ac:dyDescent="0.35">
      <c r="AM41" s="99"/>
    </row>
    <row r="42" spans="39:39" x14ac:dyDescent="0.35">
      <c r="AM42" s="99"/>
    </row>
    <row r="43" spans="39:39" x14ac:dyDescent="0.35">
      <c r="AM43" s="99"/>
    </row>
    <row r="44" spans="39:39" x14ac:dyDescent="0.35">
      <c r="AM44" s="99"/>
    </row>
    <row r="45" spans="39:39" x14ac:dyDescent="0.35">
      <c r="AM45" s="99"/>
    </row>
    <row r="46" spans="39:39" x14ac:dyDescent="0.35">
      <c r="AM46" s="99"/>
    </row>
    <row r="47" spans="39:39" x14ac:dyDescent="0.35">
      <c r="AM47" s="99"/>
    </row>
    <row r="48" spans="39:39" x14ac:dyDescent="0.35">
      <c r="AM48" s="99"/>
    </row>
    <row r="49" spans="39:39" x14ac:dyDescent="0.35">
      <c r="AM49" s="99"/>
    </row>
    <row r="50" spans="39:39" x14ac:dyDescent="0.35">
      <c r="AM50" s="99"/>
    </row>
    <row r="51" spans="39:39" x14ac:dyDescent="0.35">
      <c r="AM51" s="99"/>
    </row>
    <row r="52" spans="39:39" x14ac:dyDescent="0.35">
      <c r="AM52" s="99"/>
    </row>
    <row r="53" spans="39:39" x14ac:dyDescent="0.35">
      <c r="AM53" s="99"/>
    </row>
    <row r="54" spans="39:39" x14ac:dyDescent="0.35">
      <c r="AM54" s="99"/>
    </row>
    <row r="55" spans="39:39" x14ac:dyDescent="0.35">
      <c r="AM55" s="99"/>
    </row>
    <row r="56" spans="39:39" x14ac:dyDescent="0.35">
      <c r="AM56" s="99"/>
    </row>
    <row r="57" spans="39:39" x14ac:dyDescent="0.35">
      <c r="AM57" s="99"/>
    </row>
    <row r="58" spans="39:39" x14ac:dyDescent="0.35">
      <c r="AM58" s="99"/>
    </row>
    <row r="59" spans="39:39" x14ac:dyDescent="0.35">
      <c r="AM59" s="99"/>
    </row>
    <row r="60" spans="39:39" x14ac:dyDescent="0.35">
      <c r="AM60" s="99"/>
    </row>
    <row r="61" spans="39:39" x14ac:dyDescent="0.35">
      <c r="AM61" s="99"/>
    </row>
    <row r="62" spans="39:39" x14ac:dyDescent="0.35">
      <c r="AM62" s="99"/>
    </row>
    <row r="63" spans="39:39" x14ac:dyDescent="0.35">
      <c r="AM63" s="99"/>
    </row>
    <row r="64" spans="39:39" x14ac:dyDescent="0.35">
      <c r="AM64" s="99"/>
    </row>
    <row r="65" spans="39:39" x14ac:dyDescent="0.35">
      <c r="AM65" s="99"/>
    </row>
    <row r="66" spans="39:39" x14ac:dyDescent="0.35">
      <c r="AM66" s="99"/>
    </row>
    <row r="67" spans="39:39" x14ac:dyDescent="0.35">
      <c r="AM67" s="99"/>
    </row>
    <row r="68" spans="39:39" x14ac:dyDescent="0.35">
      <c r="AM68" s="99"/>
    </row>
    <row r="69" spans="39:39" x14ac:dyDescent="0.35">
      <c r="AM69" s="99"/>
    </row>
    <row r="70" spans="39:39" x14ac:dyDescent="0.35">
      <c r="AM70" s="99"/>
    </row>
    <row r="71" spans="39:39" x14ac:dyDescent="0.35">
      <c r="AM71" s="99"/>
    </row>
    <row r="72" spans="39:39" x14ac:dyDescent="0.35">
      <c r="AM72" s="99"/>
    </row>
    <row r="73" spans="39:39" x14ac:dyDescent="0.35">
      <c r="AM73" s="99"/>
    </row>
    <row r="74" spans="39:39" x14ac:dyDescent="0.35">
      <c r="AM74" s="99"/>
    </row>
    <row r="75" spans="39:39" x14ac:dyDescent="0.35">
      <c r="AM75" s="99"/>
    </row>
    <row r="76" spans="39:39" x14ac:dyDescent="0.35">
      <c r="AM76" s="99"/>
    </row>
    <row r="77" spans="39:39" x14ac:dyDescent="0.35">
      <c r="AM77" s="99"/>
    </row>
    <row r="78" spans="39:39" x14ac:dyDescent="0.35">
      <c r="AM78" s="99"/>
    </row>
    <row r="79" spans="39:39" x14ac:dyDescent="0.35">
      <c r="AM79" s="99"/>
    </row>
    <row r="80" spans="39:39" x14ac:dyDescent="0.35">
      <c r="AM80" s="99"/>
    </row>
    <row r="81" spans="39:39" x14ac:dyDescent="0.35">
      <c r="AM81" s="99"/>
    </row>
    <row r="82" spans="39:39" x14ac:dyDescent="0.35">
      <c r="AM82" s="99"/>
    </row>
    <row r="83" spans="39:39" x14ac:dyDescent="0.35">
      <c r="AM83" s="99"/>
    </row>
    <row r="84" spans="39:39" x14ac:dyDescent="0.35">
      <c r="AM84" s="99"/>
    </row>
    <row r="85" spans="39:39" x14ac:dyDescent="0.35">
      <c r="AM85" s="99"/>
    </row>
    <row r="86" spans="39:39" x14ac:dyDescent="0.35">
      <c r="AM86" s="99"/>
    </row>
    <row r="87" spans="39:39" x14ac:dyDescent="0.35">
      <c r="AM87" s="99"/>
    </row>
    <row r="149" spans="1:86" x14ac:dyDescent="0.35">
      <c r="AJ149" s="103"/>
    </row>
    <row r="150" spans="1:86" hidden="1" x14ac:dyDescent="0.35">
      <c r="A150" s="99" t="s">
        <v>123</v>
      </c>
      <c r="B150" s="191">
        <v>44287</v>
      </c>
      <c r="D150" s="99" t="s">
        <v>549</v>
      </c>
      <c r="E150" s="99" t="s">
        <v>758</v>
      </c>
      <c r="F150" s="103"/>
      <c r="G150" s="99" t="s">
        <v>553</v>
      </c>
      <c r="H150" s="99" t="s">
        <v>758</v>
      </c>
      <c r="I150" s="103"/>
      <c r="J150" s="99" t="s">
        <v>554</v>
      </c>
      <c r="K150" s="99" t="s">
        <v>576</v>
      </c>
      <c r="L150" s="99" t="s">
        <v>594</v>
      </c>
      <c r="M150" s="99" t="s">
        <v>566</v>
      </c>
      <c r="N150" s="103"/>
      <c r="O150" s="99" t="s">
        <v>589</v>
      </c>
      <c r="P150" s="99" t="s">
        <v>588</v>
      </c>
      <c r="R150" s="99" t="s">
        <v>591</v>
      </c>
      <c r="S150" s="99" t="s">
        <v>590</v>
      </c>
      <c r="U150" s="99" t="s">
        <v>593</v>
      </c>
      <c r="V150" s="99" t="s">
        <v>592</v>
      </c>
      <c r="X150" s="99" t="s">
        <v>625</v>
      </c>
      <c r="Y150" s="99" t="s">
        <v>569</v>
      </c>
      <c r="Z150" s="99" t="s">
        <v>570</v>
      </c>
      <c r="AA150" s="103"/>
      <c r="AB150" s="99" t="s">
        <v>644</v>
      </c>
      <c r="AC150" s="99" t="s">
        <v>642</v>
      </c>
      <c r="AD150" s="103"/>
      <c r="AE150" s="99" t="s">
        <v>650</v>
      </c>
      <c r="AF150" s="99" t="s">
        <v>649</v>
      </c>
      <c r="AG150" s="103"/>
      <c r="AH150" s="99" t="s">
        <v>670</v>
      </c>
      <c r="AI150" s="99" t="s">
        <v>669</v>
      </c>
      <c r="AJ150" s="103"/>
      <c r="AK150" s="99" t="s">
        <v>671</v>
      </c>
      <c r="AL150" s="99" t="s">
        <v>669</v>
      </c>
      <c r="AM150" s="103"/>
      <c r="AN150" s="99" t="s">
        <v>679</v>
      </c>
      <c r="AO150" s="99" t="s">
        <v>678</v>
      </c>
      <c r="AP150" s="103"/>
      <c r="AQ150" s="99" t="s">
        <v>681</v>
      </c>
      <c r="AR150" s="99" t="s">
        <v>680</v>
      </c>
      <c r="AS150" s="103"/>
      <c r="AT150" s="99" t="s">
        <v>683</v>
      </c>
      <c r="AU150" s="99" t="s">
        <v>682</v>
      </c>
      <c r="AW150" s="99" t="s">
        <v>685</v>
      </c>
      <c r="AX150" s="99" t="s">
        <v>684</v>
      </c>
      <c r="AY150" s="103"/>
      <c r="AZ150" s="99" t="s">
        <v>687</v>
      </c>
      <c r="BA150" s="99" t="s">
        <v>686</v>
      </c>
      <c r="BC150" s="99" t="s">
        <v>697</v>
      </c>
      <c r="BD150" s="99" t="s">
        <v>696</v>
      </c>
      <c r="BF150" s="99" t="s">
        <v>699</v>
      </c>
      <c r="BG150" s="99" t="s">
        <v>698</v>
      </c>
      <c r="BH150" s="103"/>
    </row>
    <row r="151" spans="1:86" hidden="1" x14ac:dyDescent="0.35">
      <c r="D151" s="99" t="s">
        <v>18</v>
      </c>
      <c r="E151" s="99" t="s">
        <v>7</v>
      </c>
      <c r="F151" s="103" t="s">
        <v>1015</v>
      </c>
      <c r="G151" s="99" t="s">
        <v>843</v>
      </c>
      <c r="H151" s="99" t="s">
        <v>7</v>
      </c>
      <c r="I151" s="103" t="s">
        <v>1016</v>
      </c>
      <c r="J151" s="99" t="s">
        <v>844</v>
      </c>
      <c r="K151" s="99" t="s">
        <v>595</v>
      </c>
      <c r="L151" s="99" t="s">
        <v>607</v>
      </c>
      <c r="M151" s="99" t="s">
        <v>27</v>
      </c>
      <c r="N151" s="103" t="s">
        <v>1014</v>
      </c>
      <c r="O151" s="99" t="s">
        <v>835</v>
      </c>
      <c r="P151" s="99" t="s">
        <v>834</v>
      </c>
      <c r="Q151" s="103" t="s">
        <v>1017</v>
      </c>
      <c r="R151" s="99" t="s">
        <v>837</v>
      </c>
      <c r="S151" s="99" t="s">
        <v>836</v>
      </c>
      <c r="T151" s="103" t="s">
        <v>1018</v>
      </c>
      <c r="U151" s="99" t="s">
        <v>606</v>
      </c>
      <c r="V151" s="99" t="s">
        <v>605</v>
      </c>
      <c r="W151" s="103" t="s">
        <v>1019</v>
      </c>
      <c r="X151" s="99" t="s">
        <v>641</v>
      </c>
      <c r="Y151" s="99" t="s">
        <v>573</v>
      </c>
      <c r="Z151" s="99" t="s">
        <v>574</v>
      </c>
      <c r="AA151" s="103" t="s">
        <v>1020</v>
      </c>
      <c r="AB151" s="99" t="s">
        <v>656</v>
      </c>
      <c r="AC151" s="99" t="s">
        <v>667</v>
      </c>
      <c r="AD151" s="103" t="s">
        <v>1021</v>
      </c>
      <c r="AE151" s="99" t="s">
        <v>661</v>
      </c>
      <c r="AF151" s="99" t="s">
        <v>84</v>
      </c>
      <c r="AG151" s="103" t="s">
        <v>1022</v>
      </c>
      <c r="AH151" s="99" t="s">
        <v>673</v>
      </c>
      <c r="AI151" s="99" t="s">
        <v>672</v>
      </c>
      <c r="AJ151" s="103" t="s">
        <v>1023</v>
      </c>
      <c r="AK151" s="99" t="s">
        <v>674</v>
      </c>
      <c r="AL151" s="99" t="s">
        <v>672</v>
      </c>
      <c r="AM151" s="102" t="s">
        <v>1024</v>
      </c>
      <c r="AN151" s="99" t="s">
        <v>701</v>
      </c>
      <c r="AO151" s="99" t="s">
        <v>700</v>
      </c>
      <c r="AP151" s="103" t="s">
        <v>1025</v>
      </c>
      <c r="AQ151" s="99" t="s">
        <v>702</v>
      </c>
      <c r="AR151" s="99" t="s">
        <v>85</v>
      </c>
      <c r="AS151" s="103" t="s">
        <v>1026</v>
      </c>
      <c r="AT151" s="99" t="s">
        <v>703</v>
      </c>
      <c r="AU151" s="99" t="s">
        <v>86</v>
      </c>
      <c r="AV151" s="103" t="s">
        <v>1027</v>
      </c>
      <c r="AW151" s="99" t="s">
        <v>705</v>
      </c>
      <c r="AX151" s="99" t="s">
        <v>704</v>
      </c>
      <c r="AY151" s="103" t="s">
        <v>1028</v>
      </c>
      <c r="AZ151" s="99" t="s">
        <v>707</v>
      </c>
      <c r="BA151" s="99" t="s">
        <v>706</v>
      </c>
      <c r="BB151" s="194" t="s">
        <v>1029</v>
      </c>
      <c r="BC151" s="99" t="s">
        <v>716</v>
      </c>
      <c r="BD151" s="99" t="s">
        <v>715</v>
      </c>
      <c r="BE151" s="103" t="s">
        <v>1030</v>
      </c>
      <c r="BF151" s="99" t="s">
        <v>717</v>
      </c>
      <c r="BG151" s="99" t="s">
        <v>87</v>
      </c>
      <c r="BH151" s="103" t="s">
        <v>1031</v>
      </c>
    </row>
    <row r="152" spans="1:86" hidden="1" x14ac:dyDescent="0.35">
      <c r="F152" s="103" t="s">
        <v>976</v>
      </c>
      <c r="I152" s="103" t="s">
        <v>977</v>
      </c>
      <c r="J152" s="99" t="s">
        <v>978</v>
      </c>
      <c r="N152" s="103" t="s">
        <v>1032</v>
      </c>
      <c r="Q152" s="103" t="s">
        <v>979</v>
      </c>
      <c r="T152" s="103" t="s">
        <v>980</v>
      </c>
      <c r="W152" s="103" t="s">
        <v>981</v>
      </c>
      <c r="AA152" s="103" t="s">
        <v>982</v>
      </c>
      <c r="AD152" s="103" t="s">
        <v>983</v>
      </c>
      <c r="AG152" s="103" t="s">
        <v>984</v>
      </c>
      <c r="AJ152" s="103" t="s">
        <v>985</v>
      </c>
      <c r="AM152" s="102" t="s">
        <v>986</v>
      </c>
      <c r="AP152" s="103" t="s">
        <v>987</v>
      </c>
      <c r="AS152" s="103" t="s">
        <v>988</v>
      </c>
      <c r="AV152" s="103" t="s">
        <v>989</v>
      </c>
      <c r="AY152" s="103" t="s">
        <v>990</v>
      </c>
      <c r="BB152" s="194" t="s">
        <v>991</v>
      </c>
      <c r="BE152" s="103" t="s">
        <v>992</v>
      </c>
      <c r="BH152" s="103" t="s">
        <v>993</v>
      </c>
    </row>
    <row r="153" spans="1:86" hidden="1" x14ac:dyDescent="0.35">
      <c r="A153" s="122"/>
      <c r="F153" s="103"/>
      <c r="I153" s="103"/>
      <c r="N153" s="103"/>
      <c r="Q153" s="103"/>
      <c r="T153" s="103"/>
      <c r="W153" s="103"/>
      <c r="AA153" s="103"/>
      <c r="AD153" s="103"/>
      <c r="AG153" s="103"/>
      <c r="AJ153" s="103"/>
      <c r="AM153" s="103"/>
      <c r="AP153" s="103"/>
      <c r="AS153" s="103"/>
      <c r="AV153" s="103"/>
      <c r="AY153" s="103"/>
      <c r="BB153" s="194"/>
      <c r="BC153" s="100"/>
      <c r="BD153" s="100"/>
      <c r="BE153" s="103"/>
      <c r="BF153" s="100"/>
      <c r="BH153" s="103"/>
      <c r="CG153" s="99" t="s">
        <v>1033</v>
      </c>
    </row>
    <row r="154" spans="1:86" hidden="1" x14ac:dyDescent="0.35">
      <c r="A154" s="122" t="s">
        <v>124</v>
      </c>
      <c r="B154" s="99" t="s">
        <v>3</v>
      </c>
      <c r="C154" s="191">
        <v>44287</v>
      </c>
      <c r="D154" s="100">
        <v>139000</v>
      </c>
      <c r="E154" s="100">
        <v>1662056</v>
      </c>
      <c r="F154" s="192">
        <v>7.7176945081107978E-2</v>
      </c>
      <c r="G154" s="100">
        <v>154013177</v>
      </c>
      <c r="H154" s="100">
        <v>1537658</v>
      </c>
      <c r="I154" s="193">
        <v>100.16087907714198</v>
      </c>
      <c r="J154" s="100">
        <v>26758</v>
      </c>
      <c r="K154" s="100">
        <v>727082</v>
      </c>
      <c r="L154" s="100">
        <v>56933</v>
      </c>
      <c r="M154" s="100">
        <v>1531301</v>
      </c>
      <c r="N154" s="192">
        <v>0.51199274342536183</v>
      </c>
      <c r="O154" s="100">
        <v>111288</v>
      </c>
      <c r="P154" s="100">
        <v>285294</v>
      </c>
      <c r="Q154" s="192">
        <v>0.39008181034301459</v>
      </c>
      <c r="R154" s="100">
        <v>50721</v>
      </c>
      <c r="S154" s="100">
        <v>102583</v>
      </c>
      <c r="T154" s="192">
        <v>0.49443864967879669</v>
      </c>
      <c r="U154" s="100">
        <v>94509</v>
      </c>
      <c r="V154" s="100">
        <v>146479</v>
      </c>
      <c r="W154" s="192">
        <v>0.64520511472634301</v>
      </c>
      <c r="X154" s="100">
        <v>110645</v>
      </c>
      <c r="Y154" s="100">
        <v>313129</v>
      </c>
      <c r="Z154" s="100">
        <v>238772</v>
      </c>
      <c r="AA154" s="192">
        <v>0.20047979619533213</v>
      </c>
      <c r="AB154" s="100">
        <v>70672</v>
      </c>
      <c r="AC154" s="100">
        <v>122118</v>
      </c>
      <c r="AD154" s="192">
        <v>0.57871894397222357</v>
      </c>
      <c r="AE154" s="100">
        <v>95276</v>
      </c>
      <c r="AF154" s="100">
        <v>160730</v>
      </c>
      <c r="AG154" s="192">
        <v>0.59277048466372173</v>
      </c>
      <c r="AH154" s="100">
        <v>440</v>
      </c>
      <c r="AI154" s="100">
        <v>863975</v>
      </c>
      <c r="AJ154" s="192">
        <v>5.0927399519662029E-4</v>
      </c>
      <c r="AK154" s="100">
        <v>595477</v>
      </c>
      <c r="AL154" s="100">
        <v>1012307</v>
      </c>
      <c r="AM154" s="192">
        <v>0.5882375603448361</v>
      </c>
      <c r="AN154" s="100">
        <v>98401</v>
      </c>
      <c r="AO154" s="100">
        <v>193006</v>
      </c>
      <c r="AP154" s="192">
        <v>0.50983389117436761</v>
      </c>
      <c r="AQ154" s="100">
        <v>44120</v>
      </c>
      <c r="AR154" s="100">
        <v>213834</v>
      </c>
      <c r="AS154" s="192">
        <v>0.20632827333352038</v>
      </c>
      <c r="AT154" s="100">
        <v>41695</v>
      </c>
      <c r="AU154" s="100">
        <v>80093</v>
      </c>
      <c r="AV154" s="192">
        <v>0.52058232304945495</v>
      </c>
      <c r="AW154" s="100">
        <v>53389</v>
      </c>
      <c r="AX154" s="100">
        <v>109190</v>
      </c>
      <c r="AY154" s="192">
        <v>0.48895503251213479</v>
      </c>
      <c r="AZ154" s="100">
        <v>2</v>
      </c>
      <c r="BA154" s="100">
        <v>16</v>
      </c>
      <c r="BB154" s="195">
        <v>0.125</v>
      </c>
      <c r="BC154" s="100">
        <v>14654</v>
      </c>
      <c r="BD154" s="100">
        <v>17285</v>
      </c>
      <c r="BE154" s="192">
        <v>0.84778709864043966</v>
      </c>
      <c r="BF154" s="100">
        <v>35583</v>
      </c>
      <c r="BG154" s="100">
        <v>41812</v>
      </c>
      <c r="BH154" s="192">
        <v>0.85102362958002487</v>
      </c>
      <c r="BI154" s="100"/>
      <c r="BJ154" s="124"/>
      <c r="BK154" s="125"/>
      <c r="BL154" s="100"/>
      <c r="BM154" s="100"/>
      <c r="BN154" s="124"/>
      <c r="BO154" s="125"/>
      <c r="BP154" s="100"/>
      <c r="BQ154" s="100"/>
      <c r="BR154" s="124"/>
      <c r="BS154" s="125"/>
      <c r="BT154" s="100"/>
      <c r="BU154" s="100"/>
      <c r="BV154" s="124"/>
      <c r="BW154" s="125"/>
      <c r="BX154" s="100"/>
      <c r="BY154" s="100"/>
      <c r="BZ154" s="124"/>
      <c r="CA154" s="125"/>
      <c r="CB154" s="100"/>
      <c r="CC154" s="100"/>
      <c r="CD154" s="124"/>
      <c r="CE154" s="125"/>
      <c r="CF154" s="100"/>
      <c r="CG154" s="100"/>
      <c r="CH154" s="124"/>
    </row>
    <row r="155" spans="1:86" hidden="1" x14ac:dyDescent="0.35">
      <c r="A155" s="122" t="s">
        <v>1033</v>
      </c>
      <c r="B155" s="99" t="s">
        <v>128</v>
      </c>
      <c r="C155" s="191">
        <v>44287</v>
      </c>
      <c r="D155" s="100"/>
      <c r="E155" s="100"/>
      <c r="F155" s="192"/>
      <c r="G155" s="100"/>
      <c r="H155" s="100"/>
      <c r="I155" s="193"/>
      <c r="J155" s="100"/>
      <c r="K155" s="100"/>
      <c r="L155" s="100"/>
      <c r="M155" s="100"/>
      <c r="N155" s="192"/>
      <c r="O155" s="100"/>
      <c r="P155" s="100"/>
      <c r="Q155" s="192"/>
      <c r="R155" s="100"/>
      <c r="S155" s="100"/>
      <c r="T155" s="192"/>
      <c r="U155" s="100"/>
      <c r="V155" s="100"/>
      <c r="W155" s="192"/>
      <c r="X155" s="100"/>
      <c r="Y155" s="100"/>
      <c r="Z155" s="100"/>
      <c r="AA155" s="192"/>
      <c r="AB155" s="100"/>
      <c r="AC155" s="100"/>
      <c r="AD155" s="192"/>
      <c r="AE155" s="100"/>
      <c r="AF155" s="100"/>
      <c r="AG155" s="192"/>
      <c r="AH155" s="100"/>
      <c r="AI155" s="100"/>
      <c r="AJ155" s="192"/>
      <c r="AK155" s="100"/>
      <c r="AL155" s="100"/>
      <c r="AM155" s="192"/>
      <c r="AN155" s="100"/>
      <c r="AO155" s="100"/>
      <c r="AP155" s="192"/>
      <c r="AQ155" s="100"/>
      <c r="AR155" s="100"/>
      <c r="AS155" s="192"/>
      <c r="AT155" s="100"/>
      <c r="AU155" s="100"/>
      <c r="AV155" s="192"/>
      <c r="AW155" s="100"/>
      <c r="AX155" s="100"/>
      <c r="AY155" s="192"/>
      <c r="AZ155" s="100"/>
      <c r="BA155" s="100"/>
      <c r="BB155" s="195"/>
      <c r="BC155" s="100"/>
      <c r="BD155" s="100"/>
      <c r="BE155" s="192"/>
      <c r="BF155" s="100"/>
      <c r="BG155" s="100"/>
      <c r="BH155" s="192"/>
      <c r="BI155" s="100"/>
      <c r="BJ155" s="100"/>
      <c r="BK155" s="125"/>
      <c r="BL155" s="100"/>
      <c r="BM155" s="100"/>
      <c r="BN155" s="100"/>
      <c r="BO155" s="125"/>
      <c r="BP155" s="100"/>
      <c r="BQ155" s="100"/>
      <c r="BR155" s="100"/>
      <c r="BS155" s="125"/>
      <c r="BT155" s="100"/>
      <c r="BU155" s="100"/>
      <c r="BV155" s="100"/>
      <c r="BW155" s="125"/>
      <c r="BX155" s="100"/>
      <c r="BY155" s="100"/>
      <c r="BZ155" s="100"/>
      <c r="CA155" s="125"/>
      <c r="CB155" s="100"/>
      <c r="CC155" s="100"/>
      <c r="CD155" s="100"/>
      <c r="CE155" s="125"/>
      <c r="CF155" s="100"/>
      <c r="CG155" s="100"/>
      <c r="CH155" s="100"/>
    </row>
    <row r="156" spans="1:86" hidden="1" x14ac:dyDescent="0.35">
      <c r="A156" s="122" t="s">
        <v>88</v>
      </c>
      <c r="B156" s="99" t="s">
        <v>6</v>
      </c>
      <c r="C156" s="191">
        <v>44287</v>
      </c>
      <c r="D156" s="100">
        <v>39556</v>
      </c>
      <c r="E156" s="100">
        <v>250982</v>
      </c>
      <c r="F156" s="192">
        <v>0.13614742305653649</v>
      </c>
      <c r="G156" s="100">
        <v>69727247</v>
      </c>
      <c r="H156" s="100">
        <v>250982</v>
      </c>
      <c r="I156" s="193">
        <v>277.81771999585629</v>
      </c>
      <c r="J156" s="100">
        <v>1692</v>
      </c>
      <c r="K156" s="100">
        <v>102511</v>
      </c>
      <c r="L156" s="100"/>
      <c r="M156" s="100">
        <v>238906</v>
      </c>
      <c r="N156" s="192">
        <v>0.42908507948732977</v>
      </c>
      <c r="O156" s="100">
        <v>9432</v>
      </c>
      <c r="P156" s="100">
        <v>29503</v>
      </c>
      <c r="Q156" s="192">
        <v>0.31969630207097582</v>
      </c>
      <c r="R156" s="100">
        <v>566</v>
      </c>
      <c r="S156" s="100">
        <v>5784</v>
      </c>
      <c r="T156" s="192">
        <v>9.7856154910096818E-2</v>
      </c>
      <c r="U156" s="100">
        <v>4141</v>
      </c>
      <c r="V156" s="100">
        <v>6283</v>
      </c>
      <c r="W156" s="192">
        <v>0.65908005729746932</v>
      </c>
      <c r="X156" s="100">
        <v>7597</v>
      </c>
      <c r="Y156" s="100">
        <v>45433</v>
      </c>
      <c r="Z156" s="100">
        <v>20228</v>
      </c>
      <c r="AA156" s="192">
        <v>0.11570033962321621</v>
      </c>
      <c r="AB156" s="100">
        <v>10975</v>
      </c>
      <c r="AC156" s="100">
        <v>15831</v>
      </c>
      <c r="AD156" s="192">
        <v>0.69326005937717139</v>
      </c>
      <c r="AE156" s="100">
        <v>10238</v>
      </c>
      <c r="AF156" s="100">
        <v>26181</v>
      </c>
      <c r="AG156" s="192">
        <v>0.39104694243917343</v>
      </c>
      <c r="AH156" s="100">
        <v>57</v>
      </c>
      <c r="AI156" s="100">
        <v>170937</v>
      </c>
      <c r="AJ156" s="192">
        <v>3.3345618561224312E-4</v>
      </c>
      <c r="AK156" s="100">
        <v>123527</v>
      </c>
      <c r="AL156" s="100">
        <v>170937</v>
      </c>
      <c r="AM156" s="192">
        <v>0.72264635508988695</v>
      </c>
      <c r="AN156" s="100">
        <v>11864</v>
      </c>
      <c r="AO156" s="100">
        <v>29485</v>
      </c>
      <c r="AP156" s="192">
        <v>0.40237408851958623</v>
      </c>
      <c r="AQ156" s="100">
        <v>9294</v>
      </c>
      <c r="AR156" s="100">
        <v>41577</v>
      </c>
      <c r="AS156" s="192">
        <v>0.22353705173533445</v>
      </c>
      <c r="AT156" s="100">
        <v>4160</v>
      </c>
      <c r="AU156" s="100">
        <v>11542</v>
      </c>
      <c r="AV156" s="192">
        <v>0.36042280367354013</v>
      </c>
      <c r="AW156" s="100">
        <v>8057</v>
      </c>
      <c r="AX156" s="100">
        <v>19144</v>
      </c>
      <c r="AY156" s="192">
        <v>0.42086293355620558</v>
      </c>
      <c r="AZ156" s="100">
        <v>0</v>
      </c>
      <c r="BA156" s="100">
        <v>0</v>
      </c>
      <c r="BB156" s="195" t="s">
        <v>1033</v>
      </c>
      <c r="BC156" s="100">
        <v>1590</v>
      </c>
      <c r="BD156" s="100">
        <v>1764</v>
      </c>
      <c r="BE156" s="192">
        <v>0.90136054421768708</v>
      </c>
      <c r="BF156" s="100">
        <v>4810</v>
      </c>
      <c r="BG156" s="100">
        <v>6234</v>
      </c>
      <c r="BH156" s="192">
        <v>0.77157523259544436</v>
      </c>
      <c r="BI156" s="100"/>
      <c r="BJ156" s="124"/>
      <c r="BK156" s="125"/>
      <c r="BL156" s="100"/>
      <c r="BM156" s="100"/>
      <c r="BN156" s="124"/>
      <c r="BO156" s="125"/>
      <c r="BP156" s="100"/>
      <c r="BQ156" s="100"/>
      <c r="BR156" s="124"/>
      <c r="BS156" s="125"/>
      <c r="BT156" s="100"/>
      <c r="BU156" s="100"/>
      <c r="BV156" s="124"/>
      <c r="BW156" s="125"/>
      <c r="BX156" s="100"/>
      <c r="BY156" s="100"/>
      <c r="BZ156" s="124"/>
      <c r="CA156" s="125"/>
      <c r="CB156" s="100"/>
      <c r="CC156" s="100"/>
      <c r="CD156" s="124"/>
      <c r="CE156" s="125"/>
      <c r="CF156" s="100"/>
      <c r="CG156" s="100"/>
      <c r="CH156" s="124"/>
    </row>
    <row r="157" spans="1:86" hidden="1" x14ac:dyDescent="0.35">
      <c r="A157" s="122" t="s">
        <v>114</v>
      </c>
      <c r="B157" s="99" t="s">
        <v>8</v>
      </c>
      <c r="C157" s="191">
        <v>44287</v>
      </c>
      <c r="D157" s="100">
        <v>17219</v>
      </c>
      <c r="E157" s="100">
        <v>188472</v>
      </c>
      <c r="F157" s="192">
        <v>8.3712948062871009E-2</v>
      </c>
      <c r="G157" s="100">
        <v>20983864</v>
      </c>
      <c r="H157" s="100">
        <v>188472</v>
      </c>
      <c r="I157" s="193">
        <v>111.33677150982639</v>
      </c>
      <c r="J157" s="100">
        <v>487</v>
      </c>
      <c r="K157" s="100">
        <v>37365</v>
      </c>
      <c r="L157" s="100"/>
      <c r="M157" s="100">
        <v>171278</v>
      </c>
      <c r="N157" s="192">
        <v>0.21815411202839827</v>
      </c>
      <c r="O157" s="100">
        <v>1773</v>
      </c>
      <c r="P157" s="100">
        <v>8612</v>
      </c>
      <c r="Q157" s="192">
        <v>0.20587552252670693</v>
      </c>
      <c r="R157" s="100">
        <v>77</v>
      </c>
      <c r="S157" s="100">
        <v>117</v>
      </c>
      <c r="T157" s="192">
        <v>0.65811965811965811</v>
      </c>
      <c r="U157" s="100">
        <v>788</v>
      </c>
      <c r="V157" s="100">
        <v>2578</v>
      </c>
      <c r="W157" s="192">
        <v>0.3056633048875097</v>
      </c>
      <c r="X157" s="100">
        <v>12165</v>
      </c>
      <c r="Y157" s="100">
        <v>19498</v>
      </c>
      <c r="Z157" s="100">
        <v>308</v>
      </c>
      <c r="AA157" s="192">
        <v>0.6142078158133899</v>
      </c>
      <c r="AB157" s="100">
        <v>0</v>
      </c>
      <c r="AC157" s="100">
        <v>0</v>
      </c>
      <c r="AD157" s="192" t="s">
        <v>1033</v>
      </c>
      <c r="AE157" s="100">
        <v>0</v>
      </c>
      <c r="AF157" s="100">
        <v>0</v>
      </c>
      <c r="AG157" s="192" t="s">
        <v>1033</v>
      </c>
      <c r="AH157" s="100">
        <v>58</v>
      </c>
      <c r="AI157" s="100">
        <v>122250</v>
      </c>
      <c r="AJ157" s="192">
        <v>4.7443762781186095E-4</v>
      </c>
      <c r="AK157" s="100">
        <v>80820</v>
      </c>
      <c r="AL157" s="100">
        <v>122250</v>
      </c>
      <c r="AM157" s="192">
        <v>0.66110429447852759</v>
      </c>
      <c r="AN157" s="100">
        <v>12938</v>
      </c>
      <c r="AO157" s="100">
        <v>21219</v>
      </c>
      <c r="AP157" s="192">
        <v>0.60973655685941841</v>
      </c>
      <c r="AQ157" s="100">
        <v>1613</v>
      </c>
      <c r="AR157" s="100">
        <v>18322</v>
      </c>
      <c r="AS157" s="192">
        <v>8.8036240585088965E-2</v>
      </c>
      <c r="AT157" s="100">
        <v>1271</v>
      </c>
      <c r="AU157" s="100">
        <v>5929</v>
      </c>
      <c r="AV157" s="192">
        <v>0.2143700455388767</v>
      </c>
      <c r="AW157" s="100">
        <v>6636</v>
      </c>
      <c r="AX157" s="100">
        <v>9112</v>
      </c>
      <c r="AY157" s="192">
        <v>0.72827041264266901</v>
      </c>
      <c r="AZ157" s="100">
        <v>0</v>
      </c>
      <c r="BA157" s="100">
        <v>0</v>
      </c>
      <c r="BB157" s="195" t="s">
        <v>1033</v>
      </c>
      <c r="BC157" s="100">
        <v>0</v>
      </c>
      <c r="BD157" s="100">
        <v>0</v>
      </c>
      <c r="BE157" s="192" t="s">
        <v>1033</v>
      </c>
      <c r="BF157" s="100">
        <v>0</v>
      </c>
      <c r="BG157" s="100">
        <v>0</v>
      </c>
      <c r="BH157" s="192" t="s">
        <v>1033</v>
      </c>
      <c r="BI157" s="100"/>
      <c r="BJ157" s="124"/>
      <c r="BK157" s="125"/>
      <c r="BL157" s="100"/>
      <c r="BM157" s="100"/>
      <c r="BN157" s="124"/>
      <c r="BO157" s="125"/>
      <c r="BP157" s="100"/>
      <c r="BQ157" s="100"/>
      <c r="BR157" s="124"/>
      <c r="BS157" s="125"/>
      <c r="BT157" s="100"/>
      <c r="BU157" s="100"/>
      <c r="BV157" s="124"/>
      <c r="BW157" s="125"/>
      <c r="BX157" s="100"/>
      <c r="BY157" s="100"/>
      <c r="BZ157" s="124"/>
      <c r="CA157" s="125"/>
      <c r="CB157" s="100"/>
      <c r="CC157" s="100"/>
      <c r="CD157" s="124"/>
      <c r="CE157" s="125"/>
      <c r="CF157" s="100"/>
      <c r="CG157" s="100"/>
      <c r="CH157" s="124"/>
    </row>
    <row r="158" spans="1:86" hidden="1" x14ac:dyDescent="0.35">
      <c r="A158" s="122" t="s">
        <v>97</v>
      </c>
      <c r="B158" s="99" t="s">
        <v>9</v>
      </c>
      <c r="C158" s="191">
        <v>44287</v>
      </c>
      <c r="D158" s="100">
        <v>9682</v>
      </c>
      <c r="E158" s="100">
        <v>326845</v>
      </c>
      <c r="F158" s="192">
        <v>2.8770351264534495E-2</v>
      </c>
      <c r="G158" s="100">
        <v>11186398</v>
      </c>
      <c r="H158" s="100">
        <v>326845</v>
      </c>
      <c r="I158" s="193">
        <v>34.225391240496258</v>
      </c>
      <c r="J158" s="100">
        <v>1244</v>
      </c>
      <c r="K158" s="100">
        <v>143148</v>
      </c>
      <c r="L158" s="100"/>
      <c r="M158" s="100">
        <v>305986</v>
      </c>
      <c r="N158" s="192">
        <v>0.46782532534168231</v>
      </c>
      <c r="O158" s="100">
        <v>36794</v>
      </c>
      <c r="P158" s="100">
        <v>78849</v>
      </c>
      <c r="Q158" s="192">
        <v>0.4666387652348159</v>
      </c>
      <c r="R158" s="100">
        <v>3946</v>
      </c>
      <c r="S158" s="100">
        <v>6050</v>
      </c>
      <c r="T158" s="192">
        <v>0.65223140495867771</v>
      </c>
      <c r="U158" s="100">
        <v>5966</v>
      </c>
      <c r="V158" s="100">
        <v>11635</v>
      </c>
      <c r="W158" s="192">
        <v>0.51276321443919204</v>
      </c>
      <c r="X158" s="100">
        <v>19980</v>
      </c>
      <c r="Y158" s="100">
        <v>70877</v>
      </c>
      <c r="Z158" s="100">
        <v>31773</v>
      </c>
      <c r="AA158" s="192">
        <v>0.19464198733560642</v>
      </c>
      <c r="AB158" s="100">
        <v>20458</v>
      </c>
      <c r="AC158" s="100">
        <v>32716</v>
      </c>
      <c r="AD158" s="192">
        <v>0.62532094388067005</v>
      </c>
      <c r="AE158" s="100">
        <v>16628</v>
      </c>
      <c r="AF158" s="100">
        <v>25914</v>
      </c>
      <c r="AG158" s="192">
        <v>0.64166087828972751</v>
      </c>
      <c r="AH158" s="100">
        <v>136</v>
      </c>
      <c r="AI158" s="100">
        <v>224782</v>
      </c>
      <c r="AJ158" s="192">
        <v>6.0503065192052743E-4</v>
      </c>
      <c r="AK158" s="100">
        <v>111613</v>
      </c>
      <c r="AL158" s="100">
        <v>224782</v>
      </c>
      <c r="AM158" s="192">
        <v>0.49653886877063108</v>
      </c>
      <c r="AN158" s="100">
        <v>18491</v>
      </c>
      <c r="AO158" s="100">
        <v>42194</v>
      </c>
      <c r="AP158" s="192">
        <v>0.43823766412286108</v>
      </c>
      <c r="AQ158" s="100">
        <v>4698</v>
      </c>
      <c r="AR158" s="100">
        <v>54073</v>
      </c>
      <c r="AS158" s="192">
        <v>8.6882547667042703E-2</v>
      </c>
      <c r="AT158" s="100">
        <v>6432</v>
      </c>
      <c r="AU158" s="100">
        <v>19244</v>
      </c>
      <c r="AV158" s="192">
        <v>0.33423404697568071</v>
      </c>
      <c r="AW158" s="100">
        <v>10276</v>
      </c>
      <c r="AX158" s="100">
        <v>23701</v>
      </c>
      <c r="AY158" s="192">
        <v>0.43356820387325429</v>
      </c>
      <c r="AZ158" s="100">
        <v>2</v>
      </c>
      <c r="BA158" s="100">
        <v>16</v>
      </c>
      <c r="BB158" s="195">
        <v>0.125</v>
      </c>
      <c r="BC158" s="100">
        <v>1746</v>
      </c>
      <c r="BD158" s="100">
        <v>1869</v>
      </c>
      <c r="BE158" s="192">
        <v>0.9341894060995185</v>
      </c>
      <c r="BF158" s="100">
        <v>3592</v>
      </c>
      <c r="BG158" s="100">
        <v>4158</v>
      </c>
      <c r="BH158" s="192">
        <v>0.86387686387686391</v>
      </c>
      <c r="BI158" s="100"/>
      <c r="BJ158" s="124"/>
      <c r="BK158" s="125"/>
      <c r="BL158" s="100"/>
      <c r="BM158" s="100"/>
      <c r="BN158" s="124"/>
      <c r="BO158" s="125"/>
      <c r="BP158" s="100"/>
      <c r="BQ158" s="100"/>
      <c r="BR158" s="124"/>
      <c r="BS158" s="125"/>
      <c r="BT158" s="100"/>
      <c r="BU158" s="100"/>
      <c r="BV158" s="124"/>
      <c r="BW158" s="125"/>
      <c r="BX158" s="100"/>
      <c r="BY158" s="100"/>
      <c r="BZ158" s="124"/>
      <c r="CA158" s="125"/>
      <c r="CB158" s="100"/>
      <c r="CC158" s="100"/>
      <c r="CD158" s="124"/>
      <c r="CE158" s="125"/>
      <c r="CF158" s="100"/>
      <c r="CG158" s="100"/>
      <c r="CH158" s="124"/>
    </row>
    <row r="159" spans="1:86" hidden="1" x14ac:dyDescent="0.35">
      <c r="A159" s="122" t="s">
        <v>100</v>
      </c>
      <c r="B159" s="99" t="s">
        <v>10</v>
      </c>
      <c r="C159" s="191">
        <v>44287</v>
      </c>
      <c r="D159" s="100">
        <v>17151</v>
      </c>
      <c r="E159" s="100">
        <v>205045</v>
      </c>
      <c r="F159" s="192">
        <v>7.7188608255774185E-2</v>
      </c>
      <c r="G159" s="100">
        <v>16812338</v>
      </c>
      <c r="H159" s="100">
        <v>205045</v>
      </c>
      <c r="I159" s="193">
        <v>81.993406325440759</v>
      </c>
      <c r="J159" s="100">
        <v>16676</v>
      </c>
      <c r="K159" s="100">
        <v>113877</v>
      </c>
      <c r="L159" s="100"/>
      <c r="M159" s="100">
        <v>187695</v>
      </c>
      <c r="N159" s="192">
        <v>0.60671301846080072</v>
      </c>
      <c r="O159" s="100">
        <v>18589</v>
      </c>
      <c r="P159" s="100">
        <v>38072</v>
      </c>
      <c r="Q159" s="192">
        <v>0.48825908804370666</v>
      </c>
      <c r="R159" s="100">
        <v>4734</v>
      </c>
      <c r="S159" s="100">
        <v>5870</v>
      </c>
      <c r="T159" s="192">
        <v>0.80647359454855194</v>
      </c>
      <c r="U159" s="100">
        <v>18146</v>
      </c>
      <c r="V159" s="100">
        <v>21483</v>
      </c>
      <c r="W159" s="192">
        <v>0.84466787692594147</v>
      </c>
      <c r="X159" s="100">
        <v>8988</v>
      </c>
      <c r="Y159" s="100">
        <v>42513</v>
      </c>
      <c r="Z159" s="100">
        <v>61844</v>
      </c>
      <c r="AA159" s="192">
        <v>8.6127427963624867E-2</v>
      </c>
      <c r="AB159" s="100">
        <v>8044</v>
      </c>
      <c r="AC159" s="100">
        <v>15180</v>
      </c>
      <c r="AD159" s="192">
        <v>0.52990777338603423</v>
      </c>
      <c r="AE159" s="100">
        <v>16648</v>
      </c>
      <c r="AF159" s="100">
        <v>26939</v>
      </c>
      <c r="AG159" s="192">
        <v>0.61798878948736036</v>
      </c>
      <c r="AH159" s="100">
        <v>73</v>
      </c>
      <c r="AI159" s="100">
        <v>110093</v>
      </c>
      <c r="AJ159" s="192">
        <v>6.6307576321836996E-4</v>
      </c>
      <c r="AK159" s="100">
        <v>100361</v>
      </c>
      <c r="AL159" s="100">
        <v>150602</v>
      </c>
      <c r="AM159" s="192">
        <v>0.66639885260487908</v>
      </c>
      <c r="AN159" s="100">
        <v>15316</v>
      </c>
      <c r="AO159" s="100">
        <v>28717</v>
      </c>
      <c r="AP159" s="192">
        <v>0.53334261935438942</v>
      </c>
      <c r="AQ159" s="100">
        <v>10142</v>
      </c>
      <c r="AR159" s="100">
        <v>29544</v>
      </c>
      <c r="AS159" s="192">
        <v>0.3432845924722448</v>
      </c>
      <c r="AT159" s="100">
        <v>1769</v>
      </c>
      <c r="AU159" s="100">
        <v>4265</v>
      </c>
      <c r="AV159" s="192">
        <v>0.41477139507620164</v>
      </c>
      <c r="AW159" s="100">
        <v>6615</v>
      </c>
      <c r="AX159" s="100">
        <v>16298</v>
      </c>
      <c r="AY159" s="192">
        <v>0.40587802184317096</v>
      </c>
      <c r="AZ159" s="100">
        <v>0</v>
      </c>
      <c r="BA159" s="100">
        <v>0</v>
      </c>
      <c r="BB159" s="195" t="s">
        <v>1033</v>
      </c>
      <c r="BC159" s="100">
        <v>5496</v>
      </c>
      <c r="BD159" s="100">
        <v>5892</v>
      </c>
      <c r="BE159" s="192">
        <v>0.9327902240325866</v>
      </c>
      <c r="BF159" s="100">
        <v>6659</v>
      </c>
      <c r="BG159" s="100">
        <v>7434</v>
      </c>
      <c r="BH159" s="192">
        <v>0.89574926015603984</v>
      </c>
      <c r="BI159" s="100"/>
      <c r="BJ159" s="124"/>
      <c r="BK159" s="125"/>
      <c r="BL159" s="100"/>
      <c r="BM159" s="100"/>
      <c r="BN159" s="124"/>
      <c r="BO159" s="125"/>
      <c r="BP159" s="100"/>
      <c r="BQ159" s="100"/>
      <c r="BR159" s="124"/>
      <c r="BS159" s="125"/>
      <c r="BT159" s="100"/>
      <c r="BU159" s="100"/>
      <c r="BV159" s="124"/>
      <c r="BW159" s="125"/>
      <c r="BX159" s="100"/>
      <c r="BY159" s="100"/>
      <c r="BZ159" s="124"/>
      <c r="CA159" s="125"/>
      <c r="CB159" s="100"/>
      <c r="CC159" s="100"/>
      <c r="CD159" s="124"/>
      <c r="CE159" s="125"/>
      <c r="CF159" s="100"/>
      <c r="CG159" s="100"/>
      <c r="CH159" s="124"/>
    </row>
    <row r="160" spans="1:86" hidden="1" x14ac:dyDescent="0.35">
      <c r="A160" s="122" t="s">
        <v>94</v>
      </c>
      <c r="B160" s="99" t="s">
        <v>11</v>
      </c>
      <c r="C160" s="191">
        <v>44287</v>
      </c>
      <c r="D160" s="100">
        <v>18777</v>
      </c>
      <c r="E160" s="100">
        <v>264649</v>
      </c>
      <c r="F160" s="192">
        <v>6.6250097027089963E-2</v>
      </c>
      <c r="G160" s="100">
        <v>6062701</v>
      </c>
      <c r="H160" s="100">
        <v>264649</v>
      </c>
      <c r="I160" s="193">
        <v>22.908459884601868</v>
      </c>
      <c r="J160" s="100">
        <v>1623</v>
      </c>
      <c r="K160" s="100">
        <v>138854</v>
      </c>
      <c r="L160" s="100"/>
      <c r="M160" s="100">
        <v>242377</v>
      </c>
      <c r="N160" s="192">
        <v>0.572884390845666</v>
      </c>
      <c r="O160" s="100">
        <v>11965</v>
      </c>
      <c r="P160" s="100">
        <v>37877</v>
      </c>
      <c r="Q160" s="192">
        <v>0.31589091005095443</v>
      </c>
      <c r="R160" s="100">
        <v>27949</v>
      </c>
      <c r="S160" s="100">
        <v>63773</v>
      </c>
      <c r="T160" s="192">
        <v>0.43825756981794806</v>
      </c>
      <c r="U160" s="100">
        <v>43422</v>
      </c>
      <c r="V160" s="100">
        <v>73739</v>
      </c>
      <c r="W160" s="192">
        <v>0.58886071142814522</v>
      </c>
      <c r="X160" s="100">
        <v>30436</v>
      </c>
      <c r="Y160" s="100">
        <v>43727</v>
      </c>
      <c r="Z160" s="100">
        <v>82467</v>
      </c>
      <c r="AA160" s="192">
        <v>0.24118420844097183</v>
      </c>
      <c r="AB160" s="100">
        <v>8395</v>
      </c>
      <c r="AC160" s="100">
        <v>19266</v>
      </c>
      <c r="AD160" s="192">
        <v>0.43574172116682236</v>
      </c>
      <c r="AE160" s="100">
        <v>18075</v>
      </c>
      <c r="AF160" s="100">
        <v>24365</v>
      </c>
      <c r="AG160" s="192">
        <v>0.74184280730556129</v>
      </c>
      <c r="AH160" s="100">
        <v>67</v>
      </c>
      <c r="AI160" s="100">
        <v>155397</v>
      </c>
      <c r="AJ160" s="192">
        <v>4.3115375457698671E-4</v>
      </c>
      <c r="AK160" s="100">
        <v>75892</v>
      </c>
      <c r="AL160" s="100">
        <v>155397</v>
      </c>
      <c r="AM160" s="192">
        <v>0.48837493645308466</v>
      </c>
      <c r="AN160" s="100">
        <v>16650</v>
      </c>
      <c r="AO160" s="100">
        <v>19547</v>
      </c>
      <c r="AP160" s="192">
        <v>0.85179311403284397</v>
      </c>
      <c r="AQ160" s="100">
        <v>11440</v>
      </c>
      <c r="AR160" s="100">
        <v>20520</v>
      </c>
      <c r="AS160" s="192">
        <v>0.55750487329434695</v>
      </c>
      <c r="AT160" s="100">
        <v>16526</v>
      </c>
      <c r="AU160" s="100">
        <v>23321</v>
      </c>
      <c r="AV160" s="192">
        <v>0.70863170532996012</v>
      </c>
      <c r="AW160" s="100">
        <v>8821</v>
      </c>
      <c r="AX160" s="100">
        <v>13945</v>
      </c>
      <c r="AY160" s="192">
        <v>0.632556471853711</v>
      </c>
      <c r="AZ160" s="100">
        <v>0</v>
      </c>
      <c r="BA160" s="100">
        <v>0</v>
      </c>
      <c r="BB160" s="195" t="s">
        <v>1033</v>
      </c>
      <c r="BC160" s="100">
        <v>1846</v>
      </c>
      <c r="BD160" s="100">
        <v>2775</v>
      </c>
      <c r="BE160" s="192">
        <v>0.6652252252252252</v>
      </c>
      <c r="BF160" s="100">
        <v>12318</v>
      </c>
      <c r="BG160" s="100">
        <v>14578</v>
      </c>
      <c r="BH160" s="192">
        <v>0.8449718754287282</v>
      </c>
      <c r="BI160" s="100"/>
      <c r="BJ160" s="124"/>
      <c r="BK160" s="125"/>
      <c r="BL160" s="100"/>
      <c r="BM160" s="100"/>
      <c r="BN160" s="124"/>
      <c r="BO160" s="125"/>
      <c r="BP160" s="100"/>
      <c r="BQ160" s="100"/>
      <c r="BR160" s="124"/>
      <c r="BS160" s="125"/>
      <c r="BT160" s="100"/>
      <c r="BU160" s="100"/>
      <c r="BV160" s="124"/>
      <c r="BW160" s="125"/>
      <c r="BX160" s="100"/>
      <c r="BY160" s="100"/>
      <c r="BZ160" s="124"/>
      <c r="CA160" s="125"/>
      <c r="CB160" s="100"/>
      <c r="CC160" s="100"/>
      <c r="CD160" s="124"/>
      <c r="CE160" s="125"/>
      <c r="CF160" s="100"/>
      <c r="CG160" s="100"/>
      <c r="CH160" s="124"/>
    </row>
    <row r="161" spans="1:86" hidden="1" x14ac:dyDescent="0.35">
      <c r="A161" s="122" t="s">
        <v>103</v>
      </c>
      <c r="B161" s="99" t="s">
        <v>12</v>
      </c>
      <c r="C161" s="191">
        <v>44287</v>
      </c>
      <c r="D161" s="100">
        <v>20219</v>
      </c>
      <c r="E161" s="100">
        <v>258907</v>
      </c>
      <c r="F161" s="192">
        <v>7.2436820647306235E-2</v>
      </c>
      <c r="G161" s="100">
        <v>15867128</v>
      </c>
      <c r="H161" s="100">
        <v>134509</v>
      </c>
      <c r="I161" s="193">
        <v>117.96331843965831</v>
      </c>
      <c r="J161" s="100">
        <v>1184</v>
      </c>
      <c r="K161" s="100">
        <v>110403</v>
      </c>
      <c r="L161" s="100"/>
      <c r="M161" s="100">
        <v>241058</v>
      </c>
      <c r="N161" s="192">
        <v>0.45799351193488702</v>
      </c>
      <c r="O161" s="100">
        <v>14612</v>
      </c>
      <c r="P161" s="100">
        <v>57418</v>
      </c>
      <c r="Q161" s="192">
        <v>0.25448465637953255</v>
      </c>
      <c r="R161" s="100">
        <v>2212</v>
      </c>
      <c r="S161" s="100">
        <v>4793</v>
      </c>
      <c r="T161" s="192">
        <v>0.4615063634466931</v>
      </c>
      <c r="U161" s="100">
        <v>3504</v>
      </c>
      <c r="V161" s="100">
        <v>7697</v>
      </c>
      <c r="W161" s="192">
        <v>0.45524230219566064</v>
      </c>
      <c r="X161" s="100">
        <v>6581</v>
      </c>
      <c r="Y161" s="100">
        <v>55296</v>
      </c>
      <c r="Z161" s="100">
        <v>8048</v>
      </c>
      <c r="AA161" s="192">
        <v>0.10389302854256126</v>
      </c>
      <c r="AB161" s="100">
        <v>12588</v>
      </c>
      <c r="AC161" s="100">
        <v>23540</v>
      </c>
      <c r="AD161" s="192">
        <v>0.53474936278674601</v>
      </c>
      <c r="AE161" s="100">
        <v>18081</v>
      </c>
      <c r="AF161" s="100">
        <v>37646</v>
      </c>
      <c r="AG161" s="192">
        <v>0.48029007065823726</v>
      </c>
      <c r="AH161" s="100">
        <v>18</v>
      </c>
      <c r="AI161" s="100">
        <v>17125</v>
      </c>
      <c r="AJ161" s="192">
        <v>1.0510948905109489E-3</v>
      </c>
      <c r="AK161" s="100">
        <v>59433</v>
      </c>
      <c r="AL161" s="100">
        <v>97618</v>
      </c>
      <c r="AM161" s="192">
        <v>0.60883238746952406</v>
      </c>
      <c r="AN161" s="100">
        <v>15862</v>
      </c>
      <c r="AO161" s="100">
        <v>38575</v>
      </c>
      <c r="AP161" s="192">
        <v>0.41119896305897602</v>
      </c>
      <c r="AQ161" s="100">
        <v>2231</v>
      </c>
      <c r="AR161" s="100">
        <v>30130</v>
      </c>
      <c r="AS161" s="192">
        <v>7.4045801526717553E-2</v>
      </c>
      <c r="AT161" s="100">
        <v>10187</v>
      </c>
      <c r="AU161" s="100">
        <v>13700</v>
      </c>
      <c r="AV161" s="192">
        <v>0.74357664233576637</v>
      </c>
      <c r="AW161" s="100">
        <v>10834</v>
      </c>
      <c r="AX161" s="100">
        <v>18892</v>
      </c>
      <c r="AY161" s="192">
        <v>0.57347025195850099</v>
      </c>
      <c r="AZ161" s="100">
        <v>0</v>
      </c>
      <c r="BA161" s="100">
        <v>0</v>
      </c>
      <c r="BB161" s="195" t="s">
        <v>1033</v>
      </c>
      <c r="BC161" s="100">
        <v>230</v>
      </c>
      <c r="BD161" s="100">
        <v>380</v>
      </c>
      <c r="BE161" s="192">
        <v>0.60526315789473684</v>
      </c>
      <c r="BF161" s="100">
        <v>1821</v>
      </c>
      <c r="BG161" s="100">
        <v>2083</v>
      </c>
      <c r="BH161" s="192">
        <v>0.87421987518002875</v>
      </c>
      <c r="BI161" s="100"/>
      <c r="BJ161" s="124"/>
      <c r="BK161" s="125"/>
      <c r="BL161" s="100"/>
      <c r="BM161" s="100"/>
      <c r="BN161" s="124"/>
      <c r="BO161" s="125"/>
      <c r="BP161" s="100"/>
      <c r="BQ161" s="100"/>
      <c r="BR161" s="124"/>
      <c r="BS161" s="125"/>
      <c r="BT161" s="100"/>
      <c r="BU161" s="100"/>
      <c r="BV161" s="124"/>
      <c r="BW161" s="125"/>
      <c r="BX161" s="100"/>
      <c r="BY161" s="100"/>
      <c r="BZ161" s="124"/>
      <c r="CA161" s="125"/>
      <c r="CB161" s="100"/>
      <c r="CC161" s="100"/>
      <c r="CD161" s="124"/>
      <c r="CE161" s="125"/>
      <c r="CF161" s="100"/>
      <c r="CG161" s="100"/>
      <c r="CH161" s="124"/>
    </row>
    <row r="162" spans="1:86" hidden="1" x14ac:dyDescent="0.35">
      <c r="A162" s="122" t="s">
        <v>91</v>
      </c>
      <c r="B162" s="99" t="s">
        <v>13</v>
      </c>
      <c r="C162" s="191">
        <v>44287</v>
      </c>
      <c r="D162" s="100">
        <v>16396</v>
      </c>
      <c r="E162" s="100">
        <v>167156</v>
      </c>
      <c r="F162" s="192">
        <v>8.9326185495118546E-2</v>
      </c>
      <c r="G162" s="100">
        <v>13373501</v>
      </c>
      <c r="H162" s="100">
        <v>167156</v>
      </c>
      <c r="I162" s="193">
        <v>80.006108066716124</v>
      </c>
      <c r="J162" s="100">
        <v>3852</v>
      </c>
      <c r="K162" s="100">
        <v>80924</v>
      </c>
      <c r="L162" s="100"/>
      <c r="M162" s="100">
        <v>144001</v>
      </c>
      <c r="N162" s="192">
        <v>0.56196831966444682</v>
      </c>
      <c r="O162" s="100">
        <v>18123</v>
      </c>
      <c r="P162" s="100">
        <v>34963</v>
      </c>
      <c r="Q162" s="192">
        <v>0.51834796785172899</v>
      </c>
      <c r="R162" s="100">
        <v>11237</v>
      </c>
      <c r="S162" s="100">
        <v>16196</v>
      </c>
      <c r="T162" s="192">
        <v>0.69381328723141511</v>
      </c>
      <c r="U162" s="100">
        <v>18542</v>
      </c>
      <c r="V162" s="100">
        <v>23064</v>
      </c>
      <c r="W162" s="192">
        <v>0.8039368713146029</v>
      </c>
      <c r="X162" s="100">
        <v>24898</v>
      </c>
      <c r="Y162" s="100">
        <v>35785</v>
      </c>
      <c r="Z162" s="100">
        <v>34104</v>
      </c>
      <c r="AA162" s="192">
        <v>0.35625062599264545</v>
      </c>
      <c r="AB162" s="100">
        <v>10212</v>
      </c>
      <c r="AC162" s="100">
        <v>15585</v>
      </c>
      <c r="AD162" s="192">
        <v>0.65524542829643884</v>
      </c>
      <c r="AE162" s="100">
        <v>15606</v>
      </c>
      <c r="AF162" s="100">
        <v>19685</v>
      </c>
      <c r="AG162" s="192">
        <v>0.79278638557277115</v>
      </c>
      <c r="AH162" s="100">
        <v>31</v>
      </c>
      <c r="AI162" s="100">
        <v>63391</v>
      </c>
      <c r="AJ162" s="192">
        <v>4.8902841097316649E-4</v>
      </c>
      <c r="AK162" s="100">
        <v>43831</v>
      </c>
      <c r="AL162" s="100">
        <v>90721</v>
      </c>
      <c r="AM162" s="192">
        <v>0.48314061793851476</v>
      </c>
      <c r="AN162" s="100">
        <v>7280</v>
      </c>
      <c r="AO162" s="100">
        <v>13269</v>
      </c>
      <c r="AP162" s="192">
        <v>0.54864722285025247</v>
      </c>
      <c r="AQ162" s="100">
        <v>4702</v>
      </c>
      <c r="AR162" s="100">
        <v>19668</v>
      </c>
      <c r="AS162" s="192">
        <v>0.23906853772625586</v>
      </c>
      <c r="AT162" s="100">
        <v>1350</v>
      </c>
      <c r="AU162" s="100">
        <v>2092</v>
      </c>
      <c r="AV162" s="192">
        <v>0.64531548757170176</v>
      </c>
      <c r="AW162" s="100">
        <v>2150</v>
      </c>
      <c r="AX162" s="100">
        <v>8098</v>
      </c>
      <c r="AY162" s="192">
        <v>0.26549765374166462</v>
      </c>
      <c r="AZ162" s="100">
        <v>0</v>
      </c>
      <c r="BA162" s="100">
        <v>0</v>
      </c>
      <c r="BB162" s="195" t="s">
        <v>1033</v>
      </c>
      <c r="BC162" s="100">
        <v>3746</v>
      </c>
      <c r="BD162" s="100">
        <v>4605</v>
      </c>
      <c r="BE162" s="192">
        <v>0.81346362649294246</v>
      </c>
      <c r="BF162" s="100">
        <v>6383</v>
      </c>
      <c r="BG162" s="100">
        <v>7325</v>
      </c>
      <c r="BH162" s="192">
        <v>0.87139931740614329</v>
      </c>
      <c r="BI162" s="100"/>
      <c r="BJ162" s="124"/>
      <c r="BK162" s="125"/>
      <c r="BL162" s="100"/>
      <c r="BM162" s="100"/>
      <c r="BN162" s="124"/>
      <c r="BO162" s="125"/>
      <c r="BP162" s="100"/>
      <c r="BQ162" s="100"/>
      <c r="BR162" s="124"/>
      <c r="BS162" s="125"/>
      <c r="BT162" s="100"/>
      <c r="BU162" s="100"/>
      <c r="BV162" s="124"/>
      <c r="BW162" s="125"/>
      <c r="BX162" s="100"/>
      <c r="BY162" s="100"/>
      <c r="BZ162" s="124"/>
      <c r="CA162" s="125"/>
      <c r="CB162" s="100"/>
      <c r="CC162" s="100"/>
      <c r="CD162" s="124"/>
      <c r="CE162" s="125"/>
      <c r="CF162" s="100"/>
      <c r="CG162" s="100"/>
      <c r="CH162" s="124"/>
    </row>
    <row r="163" spans="1:86" hidden="1" x14ac:dyDescent="0.35">
      <c r="A163" s="122" t="s">
        <v>1033</v>
      </c>
      <c r="B163" s="99" t="s">
        <v>128</v>
      </c>
      <c r="C163" s="191">
        <v>44287</v>
      </c>
      <c r="D163" s="100"/>
      <c r="E163" s="100"/>
      <c r="F163" s="192"/>
      <c r="G163" s="100"/>
      <c r="H163" s="100"/>
      <c r="I163" s="193"/>
      <c r="J163" s="100"/>
      <c r="K163" s="100"/>
      <c r="L163" s="100"/>
      <c r="M163" s="100"/>
      <c r="N163" s="192"/>
      <c r="O163" s="100"/>
      <c r="P163" s="100"/>
      <c r="Q163" s="192"/>
      <c r="R163" s="100"/>
      <c r="S163" s="100"/>
      <c r="T163" s="192"/>
      <c r="U163" s="100"/>
      <c r="V163" s="100"/>
      <c r="W163" s="192"/>
      <c r="X163" s="100"/>
      <c r="Y163" s="100"/>
      <c r="Z163" s="100"/>
      <c r="AA163" s="192"/>
      <c r="AB163" s="100"/>
      <c r="AC163" s="100"/>
      <c r="AD163" s="192"/>
      <c r="AE163" s="100"/>
      <c r="AF163" s="100"/>
      <c r="AG163" s="192"/>
      <c r="AH163" s="100"/>
      <c r="AI163" s="100"/>
      <c r="AJ163" s="192"/>
      <c r="AK163" s="100"/>
      <c r="AL163" s="100"/>
      <c r="AM163" s="192"/>
      <c r="AN163" s="100"/>
      <c r="AO163" s="100"/>
      <c r="AP163" s="192"/>
      <c r="AQ163" s="100"/>
      <c r="AR163" s="100"/>
      <c r="AS163" s="192"/>
      <c r="AT163" s="100"/>
      <c r="AU163" s="100"/>
      <c r="AV163" s="192"/>
      <c r="AW163" s="100"/>
      <c r="AX163" s="100"/>
      <c r="AY163" s="192"/>
      <c r="AZ163" s="100"/>
      <c r="BA163" s="100"/>
      <c r="BB163" s="195"/>
      <c r="BC163" s="100"/>
      <c r="BD163" s="100"/>
      <c r="BE163" s="192"/>
      <c r="BF163" s="100"/>
      <c r="BG163" s="100"/>
      <c r="BH163" s="192"/>
      <c r="BI163" s="100"/>
      <c r="BJ163" s="124"/>
      <c r="BK163" s="125"/>
      <c r="BL163" s="100"/>
      <c r="BM163" s="100"/>
      <c r="BN163" s="124"/>
      <c r="BO163" s="125"/>
      <c r="BP163" s="100"/>
      <c r="BQ163" s="100"/>
      <c r="BR163" s="124"/>
      <c r="BS163" s="125"/>
      <c r="BT163" s="100"/>
      <c r="BU163" s="100"/>
      <c r="BV163" s="124"/>
      <c r="BW163" s="125"/>
      <c r="BX163" s="100"/>
      <c r="BY163" s="100"/>
      <c r="BZ163" s="124"/>
      <c r="CA163" s="125"/>
      <c r="CB163" s="100"/>
      <c r="CC163" s="100"/>
      <c r="CD163" s="124"/>
      <c r="CE163" s="125"/>
      <c r="CF163" s="100"/>
      <c r="CG163" s="100"/>
      <c r="CH163" s="124"/>
    </row>
    <row r="164" spans="1:86" hidden="1" x14ac:dyDescent="0.35">
      <c r="A164" s="122" t="s">
        <v>791</v>
      </c>
      <c r="B164" s="99" t="s">
        <v>802</v>
      </c>
      <c r="C164" s="191">
        <v>44287</v>
      </c>
      <c r="D164" s="100">
        <v>283</v>
      </c>
      <c r="E164" s="100">
        <v>22072</v>
      </c>
      <c r="F164" s="192">
        <v>1.2659360322075599E-2</v>
      </c>
      <c r="G164" s="100">
        <v>317315</v>
      </c>
      <c r="H164" s="100">
        <v>22072</v>
      </c>
      <c r="I164" s="193">
        <v>14.376359188111635</v>
      </c>
      <c r="J164" s="100">
        <v>85</v>
      </c>
      <c r="K164" s="100">
        <v>12960</v>
      </c>
      <c r="L164" s="100"/>
      <c r="M164" s="100">
        <v>21516</v>
      </c>
      <c r="N164" s="192">
        <v>0.60234244283324034</v>
      </c>
      <c r="O164" s="100">
        <v>2913</v>
      </c>
      <c r="P164" s="100">
        <v>5766</v>
      </c>
      <c r="Q164" s="192">
        <v>0.50520291363163372</v>
      </c>
      <c r="R164" s="100">
        <v>4</v>
      </c>
      <c r="S164" s="100">
        <v>202</v>
      </c>
      <c r="T164" s="192">
        <v>1.9801980198019802E-2</v>
      </c>
      <c r="U164" s="100">
        <v>11</v>
      </c>
      <c r="V164" s="100">
        <v>419</v>
      </c>
      <c r="W164" s="192">
        <v>2.6252983293556086E-2</v>
      </c>
      <c r="X164" s="100">
        <v>344</v>
      </c>
      <c r="Y164" s="100">
        <v>3746</v>
      </c>
      <c r="Z164" s="100">
        <v>368</v>
      </c>
      <c r="AA164" s="192">
        <v>8.3616917841516772E-2</v>
      </c>
      <c r="AB164" s="100">
        <v>1980</v>
      </c>
      <c r="AC164" s="100">
        <v>2164</v>
      </c>
      <c r="AD164" s="192">
        <v>0.91497227356746769</v>
      </c>
      <c r="AE164" s="100">
        <v>0</v>
      </c>
      <c r="AF164" s="100">
        <v>0</v>
      </c>
      <c r="AG164" s="192" t="s">
        <v>1033</v>
      </c>
      <c r="AH164" s="100">
        <v>8</v>
      </c>
      <c r="AI164" s="100">
        <v>13206</v>
      </c>
      <c r="AJ164" s="192">
        <v>6.0578524912918371E-4</v>
      </c>
      <c r="AK164" s="100">
        <v>10466</v>
      </c>
      <c r="AL164" s="100">
        <v>13206</v>
      </c>
      <c r="AM164" s="192">
        <v>0.79251855217325462</v>
      </c>
      <c r="AN164" s="100">
        <v>951</v>
      </c>
      <c r="AO164" s="100">
        <v>2116</v>
      </c>
      <c r="AP164" s="192">
        <v>0.44943289224952743</v>
      </c>
      <c r="AQ164" s="100">
        <v>98</v>
      </c>
      <c r="AR164" s="100">
        <v>3823</v>
      </c>
      <c r="AS164" s="192">
        <v>2.5634318597959716E-2</v>
      </c>
      <c r="AT164" s="100">
        <v>1286</v>
      </c>
      <c r="AU164" s="100">
        <v>1631</v>
      </c>
      <c r="AV164" s="192">
        <v>0.78847332924586144</v>
      </c>
      <c r="AW164" s="100">
        <v>804</v>
      </c>
      <c r="AX164" s="100">
        <v>1178</v>
      </c>
      <c r="AY164" s="192">
        <v>0.68251273344651953</v>
      </c>
      <c r="AZ164" s="100">
        <v>0</v>
      </c>
      <c r="BA164" s="100">
        <v>0</v>
      </c>
      <c r="BB164" s="195" t="s">
        <v>1033</v>
      </c>
      <c r="BC164" s="100">
        <v>385</v>
      </c>
      <c r="BD164" s="100">
        <v>427</v>
      </c>
      <c r="BE164" s="192">
        <v>0.90163934426229508</v>
      </c>
      <c r="BF164" s="100">
        <v>200</v>
      </c>
      <c r="BG164" s="100">
        <v>211</v>
      </c>
      <c r="BH164" s="192">
        <v>0.94786729857819907</v>
      </c>
      <c r="BI164" s="100"/>
      <c r="BJ164" s="124"/>
      <c r="BK164" s="125"/>
      <c r="BL164" s="100"/>
      <c r="BM164" s="100"/>
      <c r="BN164" s="124"/>
      <c r="BO164" s="125"/>
      <c r="BP164" s="100"/>
      <c r="BQ164" s="100"/>
      <c r="BR164" s="124"/>
      <c r="BS164" s="125"/>
      <c r="BT164" s="100"/>
      <c r="BU164" s="100"/>
      <c r="BV164" s="124"/>
      <c r="BW164" s="125"/>
      <c r="BX164" s="100"/>
      <c r="BY164" s="100"/>
      <c r="BZ164" s="124"/>
      <c r="CA164" s="125"/>
      <c r="CB164" s="100"/>
      <c r="CC164" s="100"/>
      <c r="CD164" s="124"/>
      <c r="CE164" s="125"/>
      <c r="CF164" s="100"/>
      <c r="CG164" s="100"/>
      <c r="CH164" s="124"/>
    </row>
    <row r="165" spans="1:86" hidden="1" x14ac:dyDescent="0.35">
      <c r="A165" s="122" t="s">
        <v>92</v>
      </c>
      <c r="B165" s="99" t="s">
        <v>93</v>
      </c>
      <c r="C165" s="191">
        <v>44287</v>
      </c>
      <c r="D165" s="100">
        <v>1134</v>
      </c>
      <c r="E165" s="100">
        <v>26772</v>
      </c>
      <c r="F165" s="192">
        <v>4.0636422274779614E-2</v>
      </c>
      <c r="G165" s="100">
        <v>1610394</v>
      </c>
      <c r="H165" s="100">
        <v>26772</v>
      </c>
      <c r="I165" s="193">
        <v>60.152173913043477</v>
      </c>
      <c r="J165" s="100">
        <v>452</v>
      </c>
      <c r="K165" s="100">
        <v>13400</v>
      </c>
      <c r="L165" s="100"/>
      <c r="M165" s="100">
        <v>22039</v>
      </c>
      <c r="N165" s="192">
        <v>0.60801306774354558</v>
      </c>
      <c r="O165" s="100">
        <v>5468</v>
      </c>
      <c r="P165" s="100">
        <v>7551</v>
      </c>
      <c r="Q165" s="192">
        <v>0.72414249768242622</v>
      </c>
      <c r="R165" s="100">
        <v>56</v>
      </c>
      <c r="S165" s="100">
        <v>79</v>
      </c>
      <c r="T165" s="192">
        <v>0.70886075949367089</v>
      </c>
      <c r="U165" s="100">
        <v>518</v>
      </c>
      <c r="V165" s="100">
        <v>714</v>
      </c>
      <c r="W165" s="192">
        <v>0.72549019607843135</v>
      </c>
      <c r="X165" s="100">
        <v>5793</v>
      </c>
      <c r="Y165" s="100">
        <v>8542</v>
      </c>
      <c r="Z165" s="100">
        <v>0</v>
      </c>
      <c r="AA165" s="192">
        <v>0.67817841254975419</v>
      </c>
      <c r="AB165" s="100">
        <v>1892</v>
      </c>
      <c r="AC165" s="100">
        <v>2741</v>
      </c>
      <c r="AD165" s="192">
        <v>0.69025902955125862</v>
      </c>
      <c r="AE165" s="100">
        <v>2051</v>
      </c>
      <c r="AF165" s="100">
        <v>2870</v>
      </c>
      <c r="AG165" s="192">
        <v>0.71463414634146338</v>
      </c>
      <c r="AH165" s="100">
        <v>0</v>
      </c>
      <c r="AI165" s="100">
        <v>0</v>
      </c>
      <c r="AJ165" s="192" t="s">
        <v>1033</v>
      </c>
      <c r="AK165" s="100">
        <v>10406</v>
      </c>
      <c r="AL165" s="100">
        <v>16836</v>
      </c>
      <c r="AM165" s="192">
        <v>0.61808030411023995</v>
      </c>
      <c r="AN165" s="100">
        <v>1881</v>
      </c>
      <c r="AO165" s="100">
        <v>2928</v>
      </c>
      <c r="AP165" s="192">
        <v>0.64241803278688525</v>
      </c>
      <c r="AQ165" s="100">
        <v>3</v>
      </c>
      <c r="AR165" s="100">
        <v>7000</v>
      </c>
      <c r="AS165" s="192">
        <v>4.2857142857142855E-4</v>
      </c>
      <c r="AT165" s="100">
        <v>179</v>
      </c>
      <c r="AU165" s="100">
        <v>239</v>
      </c>
      <c r="AV165" s="192">
        <v>0.7489539748953975</v>
      </c>
      <c r="AW165" s="100">
        <v>162</v>
      </c>
      <c r="AX165" s="100">
        <v>2694</v>
      </c>
      <c r="AY165" s="192">
        <v>6.0133630289532294E-2</v>
      </c>
      <c r="AZ165" s="100">
        <v>0</v>
      </c>
      <c r="BA165" s="100">
        <v>0</v>
      </c>
      <c r="BB165" s="195" t="s">
        <v>1033</v>
      </c>
      <c r="BC165" s="100">
        <v>133</v>
      </c>
      <c r="BD165" s="100">
        <v>139</v>
      </c>
      <c r="BE165" s="192">
        <v>0.95683453237410077</v>
      </c>
      <c r="BF165" s="100">
        <v>714</v>
      </c>
      <c r="BG165" s="100">
        <v>725</v>
      </c>
      <c r="BH165" s="192">
        <v>0.98482758620689659</v>
      </c>
      <c r="BI165" s="100"/>
      <c r="BJ165" s="124"/>
      <c r="BK165" s="125"/>
      <c r="BL165" s="100"/>
      <c r="BM165" s="100"/>
      <c r="BN165" s="124"/>
      <c r="BO165" s="125"/>
      <c r="BP165" s="100"/>
      <c r="BQ165" s="100"/>
      <c r="BR165" s="124"/>
      <c r="BS165" s="125"/>
      <c r="BT165" s="100"/>
      <c r="BU165" s="100"/>
      <c r="BV165" s="124"/>
      <c r="BW165" s="125"/>
      <c r="BX165" s="100"/>
      <c r="BY165" s="100"/>
      <c r="BZ165" s="124"/>
      <c r="CA165" s="125"/>
      <c r="CB165" s="100"/>
      <c r="CC165" s="100"/>
      <c r="CD165" s="124"/>
      <c r="CE165" s="125"/>
      <c r="CF165" s="100"/>
      <c r="CG165" s="100"/>
      <c r="CH165" s="124"/>
    </row>
    <row r="166" spans="1:86" hidden="1" x14ac:dyDescent="0.35">
      <c r="A166" s="122" t="s">
        <v>101</v>
      </c>
      <c r="B166" s="99" t="s">
        <v>19</v>
      </c>
      <c r="C166" s="191">
        <v>44287</v>
      </c>
      <c r="D166" s="100">
        <v>7406</v>
      </c>
      <c r="E166" s="100">
        <v>52953</v>
      </c>
      <c r="F166" s="192">
        <v>0.12269918322039795</v>
      </c>
      <c r="G166" s="100">
        <v>5668701</v>
      </c>
      <c r="H166" s="100">
        <v>52953</v>
      </c>
      <c r="I166" s="193">
        <v>107.05155515268257</v>
      </c>
      <c r="J166" s="100">
        <v>1777</v>
      </c>
      <c r="K166" s="100">
        <v>19364</v>
      </c>
      <c r="L166" s="100"/>
      <c r="M166" s="100">
        <v>44204</v>
      </c>
      <c r="N166" s="192">
        <v>0.43805990408107864</v>
      </c>
      <c r="O166" s="100">
        <v>3462</v>
      </c>
      <c r="P166" s="100">
        <v>9790</v>
      </c>
      <c r="Q166" s="192">
        <v>0.3536261491317671</v>
      </c>
      <c r="R166" s="100">
        <v>4456</v>
      </c>
      <c r="S166" s="100">
        <v>6504</v>
      </c>
      <c r="T166" s="192">
        <v>0.68511685116851173</v>
      </c>
      <c r="U166" s="100">
        <v>8888</v>
      </c>
      <c r="V166" s="100">
        <v>10364</v>
      </c>
      <c r="W166" s="192">
        <v>0.85758394442300268</v>
      </c>
      <c r="X166" s="100">
        <v>4878</v>
      </c>
      <c r="Y166" s="100">
        <v>7160</v>
      </c>
      <c r="Z166" s="100">
        <v>5866</v>
      </c>
      <c r="AA166" s="192">
        <v>0.37448180561953015</v>
      </c>
      <c r="AB166" s="100">
        <v>3579</v>
      </c>
      <c r="AC166" s="100">
        <v>4427</v>
      </c>
      <c r="AD166" s="192">
        <v>0.80844815902416989</v>
      </c>
      <c r="AE166" s="100">
        <v>3826</v>
      </c>
      <c r="AF166" s="100">
        <v>5177</v>
      </c>
      <c r="AG166" s="192">
        <v>0.73903805292640523</v>
      </c>
      <c r="AH166" s="100">
        <v>13</v>
      </c>
      <c r="AI166" s="100">
        <v>26816</v>
      </c>
      <c r="AJ166" s="192">
        <v>4.847852028639618E-4</v>
      </c>
      <c r="AK166" s="100">
        <v>4892</v>
      </c>
      <c r="AL166" s="100">
        <v>26816</v>
      </c>
      <c r="AM166" s="192">
        <v>0.18242840095465393</v>
      </c>
      <c r="AN166" s="100">
        <v>2080</v>
      </c>
      <c r="AO166" s="100">
        <v>4209</v>
      </c>
      <c r="AP166" s="192">
        <v>0.4941791399382276</v>
      </c>
      <c r="AQ166" s="100">
        <v>2673</v>
      </c>
      <c r="AR166" s="100">
        <v>8313</v>
      </c>
      <c r="AS166" s="192">
        <v>0.32154456874774451</v>
      </c>
      <c r="AT166" s="100">
        <v>207</v>
      </c>
      <c r="AU166" s="100">
        <v>375</v>
      </c>
      <c r="AV166" s="192">
        <v>0.55200000000000005</v>
      </c>
      <c r="AW166" s="100">
        <v>476</v>
      </c>
      <c r="AX166" s="100">
        <v>574</v>
      </c>
      <c r="AY166" s="192">
        <v>0.82926829268292679</v>
      </c>
      <c r="AZ166" s="100">
        <v>0</v>
      </c>
      <c r="BA166" s="100">
        <v>0</v>
      </c>
      <c r="BB166" s="195" t="s">
        <v>1033</v>
      </c>
      <c r="BC166" s="100">
        <v>1491</v>
      </c>
      <c r="BD166" s="100">
        <v>1759</v>
      </c>
      <c r="BE166" s="192">
        <v>0.84764070494599209</v>
      </c>
      <c r="BF166" s="100">
        <v>2386</v>
      </c>
      <c r="BG166" s="100">
        <v>2812</v>
      </c>
      <c r="BH166" s="192">
        <v>0.84850640113798004</v>
      </c>
      <c r="BI166" s="100"/>
      <c r="BJ166" s="124"/>
      <c r="BK166" s="125"/>
      <c r="BL166" s="100"/>
      <c r="BM166" s="100"/>
      <c r="BN166" s="124"/>
      <c r="BO166" s="125"/>
      <c r="BP166" s="100"/>
      <c r="BQ166" s="100"/>
      <c r="BR166" s="124"/>
      <c r="BS166" s="125"/>
      <c r="BT166" s="100"/>
      <c r="BU166" s="100"/>
      <c r="BV166" s="124"/>
      <c r="BW166" s="125"/>
      <c r="BX166" s="100"/>
      <c r="BY166" s="100"/>
      <c r="BZ166" s="124"/>
      <c r="CA166" s="125"/>
      <c r="CB166" s="100"/>
      <c r="CC166" s="100"/>
      <c r="CD166" s="124"/>
      <c r="CE166" s="125"/>
      <c r="CF166" s="100"/>
      <c r="CG166" s="100"/>
      <c r="CH166" s="124"/>
    </row>
    <row r="167" spans="1:86" hidden="1" x14ac:dyDescent="0.35">
      <c r="A167" s="122" t="s">
        <v>108</v>
      </c>
      <c r="B167" s="99" t="s">
        <v>109</v>
      </c>
      <c r="C167" s="191">
        <v>44287</v>
      </c>
      <c r="D167" s="100">
        <v>495</v>
      </c>
      <c r="E167" s="100">
        <v>24176</v>
      </c>
      <c r="F167" s="192">
        <v>2.0064042803291313E-2</v>
      </c>
      <c r="G167" s="100">
        <v>670382</v>
      </c>
      <c r="H167" s="100">
        <v>24176</v>
      </c>
      <c r="I167" s="193">
        <v>27.729235605559232</v>
      </c>
      <c r="J167" s="100">
        <v>181</v>
      </c>
      <c r="K167" s="100">
        <v>9901</v>
      </c>
      <c r="L167" s="100"/>
      <c r="M167" s="100">
        <v>22801</v>
      </c>
      <c r="N167" s="192">
        <v>0.43423534055523882</v>
      </c>
      <c r="O167" s="100">
        <v>861</v>
      </c>
      <c r="P167" s="100">
        <v>3232</v>
      </c>
      <c r="Q167" s="192">
        <v>0.26639851485148514</v>
      </c>
      <c r="R167" s="100">
        <v>98</v>
      </c>
      <c r="S167" s="100">
        <v>165</v>
      </c>
      <c r="T167" s="192">
        <v>0.59393939393939399</v>
      </c>
      <c r="U167" s="100">
        <v>231</v>
      </c>
      <c r="V167" s="100">
        <v>446</v>
      </c>
      <c r="W167" s="192">
        <v>0.51793721973094176</v>
      </c>
      <c r="X167" s="100">
        <v>2633</v>
      </c>
      <c r="Y167" s="100">
        <v>4573</v>
      </c>
      <c r="Z167" s="100">
        <v>5776</v>
      </c>
      <c r="AA167" s="192">
        <v>0.25442071697748575</v>
      </c>
      <c r="AB167" s="100">
        <v>1127</v>
      </c>
      <c r="AC167" s="100">
        <v>2475</v>
      </c>
      <c r="AD167" s="192">
        <v>0.45535353535353534</v>
      </c>
      <c r="AE167" s="100">
        <v>1692</v>
      </c>
      <c r="AF167" s="100">
        <v>2371</v>
      </c>
      <c r="AG167" s="192">
        <v>0.71362294390552505</v>
      </c>
      <c r="AH167" s="100">
        <v>3</v>
      </c>
      <c r="AI167" s="100">
        <v>15306</v>
      </c>
      <c r="AJ167" s="192">
        <v>1.960015680125441E-4</v>
      </c>
      <c r="AK167" s="100">
        <v>11936</v>
      </c>
      <c r="AL167" s="100">
        <v>15306</v>
      </c>
      <c r="AM167" s="192">
        <v>0.77982490526590875</v>
      </c>
      <c r="AN167" s="100">
        <v>0</v>
      </c>
      <c r="AO167" s="100">
        <v>0</v>
      </c>
      <c r="AP167" s="192" t="s">
        <v>1033</v>
      </c>
      <c r="AQ167" s="100">
        <v>2021</v>
      </c>
      <c r="AR167" s="100">
        <v>3372</v>
      </c>
      <c r="AS167" s="192">
        <v>0.59934756820877821</v>
      </c>
      <c r="AT167" s="100">
        <v>135</v>
      </c>
      <c r="AU167" s="100">
        <v>196</v>
      </c>
      <c r="AV167" s="192">
        <v>0.68877551020408168</v>
      </c>
      <c r="AW167" s="100">
        <v>250</v>
      </c>
      <c r="AX167" s="100">
        <v>940</v>
      </c>
      <c r="AY167" s="192">
        <v>0.26595744680851063</v>
      </c>
      <c r="AZ167" s="100">
        <v>0</v>
      </c>
      <c r="BA167" s="100">
        <v>0</v>
      </c>
      <c r="BB167" s="195" t="s">
        <v>1033</v>
      </c>
      <c r="BC167" s="100">
        <v>554</v>
      </c>
      <c r="BD167" s="100">
        <v>620</v>
      </c>
      <c r="BE167" s="192">
        <v>0.8935483870967742</v>
      </c>
      <c r="BF167" s="100">
        <v>1028</v>
      </c>
      <c r="BG167" s="100">
        <v>1155</v>
      </c>
      <c r="BH167" s="192">
        <v>0.89004329004329008</v>
      </c>
      <c r="BI167" s="100"/>
      <c r="BJ167" s="124"/>
      <c r="BK167" s="125"/>
      <c r="BL167" s="100"/>
      <c r="BM167" s="100"/>
      <c r="BN167" s="124"/>
      <c r="BO167" s="125"/>
      <c r="BP167" s="100"/>
      <c r="BQ167" s="100"/>
      <c r="BR167" s="124"/>
      <c r="BS167" s="125"/>
      <c r="BT167" s="100"/>
      <c r="BU167" s="100"/>
      <c r="BV167" s="124"/>
      <c r="BW167" s="125"/>
      <c r="BX167" s="100"/>
      <c r="BY167" s="100"/>
      <c r="BZ167" s="124"/>
      <c r="CA167" s="125"/>
      <c r="CB167" s="100"/>
      <c r="CC167" s="100"/>
      <c r="CD167" s="124"/>
      <c r="CE167" s="125"/>
      <c r="CF167" s="100"/>
      <c r="CG167" s="100"/>
      <c r="CH167" s="124"/>
    </row>
    <row r="168" spans="1:86" hidden="1" x14ac:dyDescent="0.35">
      <c r="A168" s="122" t="s">
        <v>98</v>
      </c>
      <c r="B168" s="99" t="s">
        <v>99</v>
      </c>
      <c r="C168" s="191">
        <v>44287</v>
      </c>
      <c r="D168" s="100">
        <v>381</v>
      </c>
      <c r="E168" s="100">
        <v>31993</v>
      </c>
      <c r="F168" s="192">
        <v>1.1768703280410206E-2</v>
      </c>
      <c r="G168" s="100">
        <v>473618</v>
      </c>
      <c r="H168" s="100">
        <v>31993</v>
      </c>
      <c r="I168" s="193">
        <v>14.803800831431875</v>
      </c>
      <c r="J168" s="100">
        <v>186</v>
      </c>
      <c r="K168" s="100">
        <v>12813</v>
      </c>
      <c r="L168" s="100"/>
      <c r="M168" s="100">
        <v>30371</v>
      </c>
      <c r="N168" s="192">
        <v>0.4218827170656218</v>
      </c>
      <c r="O168" s="100">
        <v>3807</v>
      </c>
      <c r="P168" s="100">
        <v>7716</v>
      </c>
      <c r="Q168" s="192">
        <v>0.49339035769828926</v>
      </c>
      <c r="R168" s="100">
        <v>31</v>
      </c>
      <c r="S168" s="100">
        <v>359</v>
      </c>
      <c r="T168" s="192">
        <v>8.6350974930362118E-2</v>
      </c>
      <c r="U168" s="100">
        <v>205</v>
      </c>
      <c r="V168" s="100">
        <v>742</v>
      </c>
      <c r="W168" s="192">
        <v>0.27628032345013476</v>
      </c>
      <c r="X168" s="100">
        <v>1505</v>
      </c>
      <c r="Y168" s="100">
        <v>9566</v>
      </c>
      <c r="Z168" s="100">
        <v>528</v>
      </c>
      <c r="AA168" s="192">
        <v>0.14909847434119278</v>
      </c>
      <c r="AB168" s="100">
        <v>2673</v>
      </c>
      <c r="AC168" s="100">
        <v>3110</v>
      </c>
      <c r="AD168" s="192">
        <v>0.8594855305466238</v>
      </c>
      <c r="AE168" s="100">
        <v>1255</v>
      </c>
      <c r="AF168" s="100">
        <v>1766</v>
      </c>
      <c r="AG168" s="192">
        <v>0.71064552661381652</v>
      </c>
      <c r="AH168" s="100">
        <v>14</v>
      </c>
      <c r="AI168" s="100">
        <v>21466</v>
      </c>
      <c r="AJ168" s="192">
        <v>6.5219416752073051E-4</v>
      </c>
      <c r="AK168" s="100">
        <v>13325</v>
      </c>
      <c r="AL168" s="100">
        <v>21466</v>
      </c>
      <c r="AM168" s="192">
        <v>0.62074909158669522</v>
      </c>
      <c r="AN168" s="100">
        <v>1858</v>
      </c>
      <c r="AO168" s="100">
        <v>4936</v>
      </c>
      <c r="AP168" s="192">
        <v>0.37641815235008103</v>
      </c>
      <c r="AQ168" s="100">
        <v>619</v>
      </c>
      <c r="AR168" s="100">
        <v>7122</v>
      </c>
      <c r="AS168" s="192">
        <v>8.6913788261724231E-2</v>
      </c>
      <c r="AT168" s="100">
        <v>31</v>
      </c>
      <c r="AU168" s="100">
        <v>106</v>
      </c>
      <c r="AV168" s="192">
        <v>0.29245283018867924</v>
      </c>
      <c r="AW168" s="100">
        <v>2044</v>
      </c>
      <c r="AX168" s="100">
        <v>3126</v>
      </c>
      <c r="AY168" s="192">
        <v>0.65387076135636601</v>
      </c>
      <c r="AZ168" s="100">
        <v>0</v>
      </c>
      <c r="BA168" s="100">
        <v>0</v>
      </c>
      <c r="BB168" s="195" t="s">
        <v>1033</v>
      </c>
      <c r="BC168" s="100">
        <v>0</v>
      </c>
      <c r="BD168" s="100">
        <v>0</v>
      </c>
      <c r="BE168" s="192" t="s">
        <v>1033</v>
      </c>
      <c r="BF168" s="100">
        <v>451</v>
      </c>
      <c r="BG168" s="100">
        <v>451</v>
      </c>
      <c r="BH168" s="192">
        <v>1</v>
      </c>
      <c r="BI168" s="100"/>
      <c r="BJ168" s="124"/>
      <c r="BK168" s="125"/>
      <c r="BL168" s="100"/>
      <c r="BM168" s="100"/>
      <c r="BN168" s="124"/>
      <c r="BO168" s="125"/>
      <c r="BP168" s="100"/>
      <c r="BQ168" s="100"/>
      <c r="BR168" s="124"/>
      <c r="BS168" s="125"/>
      <c r="BT168" s="100"/>
      <c r="BU168" s="100"/>
      <c r="BV168" s="124"/>
      <c r="BW168" s="125"/>
      <c r="BX168" s="100"/>
      <c r="BY168" s="100"/>
      <c r="BZ168" s="124"/>
      <c r="CA168" s="125"/>
      <c r="CB168" s="100"/>
      <c r="CC168" s="100"/>
      <c r="CD168" s="124"/>
      <c r="CE168" s="125"/>
      <c r="CF168" s="100"/>
      <c r="CG168" s="100"/>
      <c r="CH168" s="124"/>
    </row>
    <row r="169" spans="1:86" hidden="1" x14ac:dyDescent="0.35">
      <c r="A169" s="122" t="s">
        <v>119</v>
      </c>
      <c r="B169" s="99" t="s">
        <v>120</v>
      </c>
      <c r="C169" s="191">
        <v>44287</v>
      </c>
      <c r="D169" s="100">
        <v>7779</v>
      </c>
      <c r="E169" s="100">
        <v>97823</v>
      </c>
      <c r="F169" s="192">
        <v>7.3663377587545695E-2</v>
      </c>
      <c r="G169" s="100">
        <v>9471981</v>
      </c>
      <c r="H169" s="100">
        <v>97823</v>
      </c>
      <c r="I169" s="193">
        <v>96.827750120114899</v>
      </c>
      <c r="J169" s="100">
        <v>2107</v>
      </c>
      <c r="K169" s="100">
        <v>55623</v>
      </c>
      <c r="L169" s="100"/>
      <c r="M169" s="100">
        <v>86383</v>
      </c>
      <c r="N169" s="192">
        <v>0.6439114177558084</v>
      </c>
      <c r="O169" s="100">
        <v>11196</v>
      </c>
      <c r="P169" s="100">
        <v>25503</v>
      </c>
      <c r="Q169" s="192">
        <v>0.43900717562639691</v>
      </c>
      <c r="R169" s="100">
        <v>4686</v>
      </c>
      <c r="S169" s="100">
        <v>5336</v>
      </c>
      <c r="T169" s="192">
        <v>0.87818590704647681</v>
      </c>
      <c r="U169" s="100">
        <v>17720</v>
      </c>
      <c r="V169" s="100">
        <v>20302</v>
      </c>
      <c r="W169" s="192">
        <v>0.87282041178209047</v>
      </c>
      <c r="X169" s="100">
        <v>5725</v>
      </c>
      <c r="Y169" s="100">
        <v>14271</v>
      </c>
      <c r="Z169" s="100">
        <v>41352</v>
      </c>
      <c r="AA169" s="192">
        <v>0.1029250489905255</v>
      </c>
      <c r="AB169" s="100">
        <v>5187</v>
      </c>
      <c r="AC169" s="100">
        <v>11314</v>
      </c>
      <c r="AD169" s="192">
        <v>0.45845854693300336</v>
      </c>
      <c r="AE169" s="100">
        <v>7540</v>
      </c>
      <c r="AF169" s="100">
        <v>16884</v>
      </c>
      <c r="AG169" s="192">
        <v>0.44657664060649133</v>
      </c>
      <c r="AH169" s="100">
        <v>16</v>
      </c>
      <c r="AI169" s="100">
        <v>38838</v>
      </c>
      <c r="AJ169" s="192">
        <v>4.1196766053864771E-4</v>
      </c>
      <c r="AK169" s="100">
        <v>51780</v>
      </c>
      <c r="AL169" s="100">
        <v>79347</v>
      </c>
      <c r="AM169" s="192">
        <v>0.65257665696245604</v>
      </c>
      <c r="AN169" s="100">
        <v>10220</v>
      </c>
      <c r="AO169" s="100">
        <v>15072</v>
      </c>
      <c r="AP169" s="192">
        <v>0.67807855626326963</v>
      </c>
      <c r="AQ169" s="100">
        <v>6178</v>
      </c>
      <c r="AR169" s="100">
        <v>7248</v>
      </c>
      <c r="AS169" s="192">
        <v>0.85237306843267113</v>
      </c>
      <c r="AT169" s="100">
        <v>1649</v>
      </c>
      <c r="AU169" s="100">
        <v>2484</v>
      </c>
      <c r="AV169" s="192">
        <v>0.66384863123993554</v>
      </c>
      <c r="AW169" s="100">
        <v>1431</v>
      </c>
      <c r="AX169" s="100">
        <v>6738</v>
      </c>
      <c r="AY169" s="192">
        <v>0.21237756010685663</v>
      </c>
      <c r="AZ169" s="100">
        <v>0</v>
      </c>
      <c r="BA169" s="100">
        <v>0</v>
      </c>
      <c r="BB169" s="195" t="s">
        <v>1033</v>
      </c>
      <c r="BC169" s="100">
        <v>2252</v>
      </c>
      <c r="BD169" s="100">
        <v>2441</v>
      </c>
      <c r="BE169" s="192">
        <v>0.92257271609995906</v>
      </c>
      <c r="BF169" s="100">
        <v>5369</v>
      </c>
      <c r="BG169" s="100">
        <v>5950</v>
      </c>
      <c r="BH169" s="192">
        <v>0.90235294117647058</v>
      </c>
      <c r="BI169" s="100"/>
      <c r="BJ169" s="124"/>
      <c r="BK169" s="125"/>
      <c r="BL169" s="100"/>
      <c r="BM169" s="100"/>
      <c r="BN169" s="124"/>
      <c r="BO169" s="125"/>
      <c r="BP169" s="100"/>
      <c r="BQ169" s="100"/>
      <c r="BR169" s="124"/>
      <c r="BS169" s="125"/>
      <c r="BT169" s="100"/>
      <c r="BU169" s="100"/>
      <c r="BV169" s="124"/>
      <c r="BW169" s="125"/>
      <c r="BX169" s="100"/>
      <c r="BY169" s="100"/>
      <c r="BZ169" s="124"/>
      <c r="CA169" s="125"/>
      <c r="CB169" s="100"/>
      <c r="CC169" s="100"/>
      <c r="CD169" s="124"/>
      <c r="CE169" s="125"/>
      <c r="CF169" s="100"/>
      <c r="CG169" s="100"/>
      <c r="CH169" s="124"/>
    </row>
    <row r="170" spans="1:86" hidden="1" x14ac:dyDescent="0.35">
      <c r="A170" s="122" t="s">
        <v>104</v>
      </c>
      <c r="B170" s="99" t="s">
        <v>105</v>
      </c>
      <c r="C170" s="191">
        <v>44287</v>
      </c>
      <c r="D170" s="100">
        <v>7889</v>
      </c>
      <c r="E170" s="100">
        <v>68209</v>
      </c>
      <c r="F170" s="192">
        <v>0.10366895319193671</v>
      </c>
      <c r="G170" s="100">
        <v>5173371</v>
      </c>
      <c r="H170" s="100">
        <v>68209</v>
      </c>
      <c r="I170" s="193">
        <v>75.845870779515906</v>
      </c>
      <c r="J170" s="100">
        <v>14016</v>
      </c>
      <c r="K170" s="100">
        <v>38426</v>
      </c>
      <c r="L170" s="100"/>
      <c r="M170" s="100">
        <v>64910</v>
      </c>
      <c r="N170" s="192">
        <v>0.59198890771837931</v>
      </c>
      <c r="O170" s="100">
        <v>459</v>
      </c>
      <c r="P170" s="100">
        <v>982</v>
      </c>
      <c r="Q170" s="192">
        <v>0.46741344195519346</v>
      </c>
      <c r="R170" s="100">
        <v>0</v>
      </c>
      <c r="S170" s="100">
        <v>0</v>
      </c>
      <c r="T170" s="192" t="s">
        <v>1033</v>
      </c>
      <c r="U170" s="100">
        <v>48</v>
      </c>
      <c r="V170" s="100">
        <v>53</v>
      </c>
      <c r="W170" s="192">
        <v>0.90566037735849059</v>
      </c>
      <c r="X170" s="100">
        <v>1768</v>
      </c>
      <c r="Y170" s="100">
        <v>16757</v>
      </c>
      <c r="Z170" s="100">
        <v>13709</v>
      </c>
      <c r="AA170" s="192">
        <v>5.8031904418039779E-2</v>
      </c>
      <c r="AB170" s="100">
        <v>0</v>
      </c>
      <c r="AC170" s="100">
        <v>0</v>
      </c>
      <c r="AD170" s="192" t="s">
        <v>1033</v>
      </c>
      <c r="AE170" s="100">
        <v>6770</v>
      </c>
      <c r="AF170" s="100">
        <v>6770</v>
      </c>
      <c r="AG170" s="192">
        <v>1</v>
      </c>
      <c r="AH170" s="100">
        <v>32</v>
      </c>
      <c r="AI170" s="100">
        <v>43235</v>
      </c>
      <c r="AJ170" s="192">
        <v>7.4014108939516601E-4</v>
      </c>
      <c r="AK170" s="100">
        <v>30185</v>
      </c>
      <c r="AL170" s="100">
        <v>43235</v>
      </c>
      <c r="AM170" s="192">
        <v>0.69816121198103387</v>
      </c>
      <c r="AN170" s="100">
        <v>3251</v>
      </c>
      <c r="AO170" s="100">
        <v>8818</v>
      </c>
      <c r="AP170" s="192">
        <v>0.36867770469494215</v>
      </c>
      <c r="AQ170" s="100">
        <v>3800</v>
      </c>
      <c r="AR170" s="100">
        <v>21512</v>
      </c>
      <c r="AS170" s="192">
        <v>0.17664559315730755</v>
      </c>
      <c r="AT170" s="100">
        <v>21</v>
      </c>
      <c r="AU170" s="100">
        <v>1206</v>
      </c>
      <c r="AV170" s="192">
        <v>1.7412935323383085E-2</v>
      </c>
      <c r="AW170" s="100">
        <v>4013</v>
      </c>
      <c r="AX170" s="100">
        <v>5198</v>
      </c>
      <c r="AY170" s="192">
        <v>0.77202770296267798</v>
      </c>
      <c r="AZ170" s="100">
        <v>0</v>
      </c>
      <c r="BA170" s="100">
        <v>0</v>
      </c>
      <c r="BB170" s="195" t="s">
        <v>1033</v>
      </c>
      <c r="BC170" s="100">
        <v>3032</v>
      </c>
      <c r="BD170" s="100">
        <v>3196</v>
      </c>
      <c r="BE170" s="192">
        <v>0.94868585732165212</v>
      </c>
      <c r="BF170" s="100">
        <v>533</v>
      </c>
      <c r="BG170" s="100">
        <v>668</v>
      </c>
      <c r="BH170" s="192">
        <v>0.79790419161676651</v>
      </c>
      <c r="BI170" s="100"/>
      <c r="BJ170" s="124"/>
      <c r="BK170" s="125"/>
      <c r="BL170" s="100"/>
      <c r="BM170" s="100"/>
      <c r="BN170" s="124"/>
      <c r="BO170" s="125"/>
      <c r="BP170" s="100"/>
      <c r="BQ170" s="100"/>
      <c r="BR170" s="124"/>
      <c r="BS170" s="125"/>
      <c r="BT170" s="100"/>
      <c r="BU170" s="100"/>
      <c r="BV170" s="124"/>
      <c r="BW170" s="125"/>
      <c r="BX170" s="100"/>
      <c r="BY170" s="100"/>
      <c r="BZ170" s="124"/>
      <c r="CA170" s="125"/>
      <c r="CB170" s="100"/>
      <c r="CC170" s="100"/>
      <c r="CD170" s="124"/>
      <c r="CE170" s="125"/>
      <c r="CF170" s="100"/>
      <c r="CG170" s="100"/>
      <c r="CH170" s="124"/>
    </row>
    <row r="171" spans="1:86" hidden="1" x14ac:dyDescent="0.35">
      <c r="A171" s="122" t="s">
        <v>106</v>
      </c>
      <c r="B171" s="99" t="s">
        <v>107</v>
      </c>
      <c r="C171" s="191">
        <v>44287</v>
      </c>
      <c r="D171" s="100">
        <v>430</v>
      </c>
      <c r="E171" s="100">
        <v>9322</v>
      </c>
      <c r="F171" s="192">
        <v>4.40935192780968E-2</v>
      </c>
      <c r="G171" s="100">
        <v>219173</v>
      </c>
      <c r="H171" s="100">
        <v>9322</v>
      </c>
      <c r="I171" s="193">
        <v>23.511370950439819</v>
      </c>
      <c r="J171" s="100">
        <v>171</v>
      </c>
      <c r="K171" s="100">
        <v>4879</v>
      </c>
      <c r="L171" s="100"/>
      <c r="M171" s="100">
        <v>9318</v>
      </c>
      <c r="N171" s="192">
        <v>0.52361021678471775</v>
      </c>
      <c r="O171" s="100">
        <v>248</v>
      </c>
      <c r="P171" s="100">
        <v>329</v>
      </c>
      <c r="Q171" s="192">
        <v>0.75379939209726443</v>
      </c>
      <c r="R171" s="100">
        <v>2</v>
      </c>
      <c r="S171" s="100">
        <v>2</v>
      </c>
      <c r="T171" s="192">
        <v>1</v>
      </c>
      <c r="U171" s="100">
        <v>58</v>
      </c>
      <c r="V171" s="100">
        <v>60</v>
      </c>
      <c r="W171" s="192">
        <v>0.96666666666666667</v>
      </c>
      <c r="X171" s="100">
        <v>189</v>
      </c>
      <c r="Y171" s="100">
        <v>2033</v>
      </c>
      <c r="Z171" s="100">
        <v>1928</v>
      </c>
      <c r="AA171" s="192">
        <v>4.7715223428427163E-2</v>
      </c>
      <c r="AB171" s="100">
        <v>505</v>
      </c>
      <c r="AC171" s="100">
        <v>800</v>
      </c>
      <c r="AD171" s="192">
        <v>0.63124999999999998</v>
      </c>
      <c r="AE171" s="100">
        <v>81</v>
      </c>
      <c r="AF171" s="100">
        <v>1247</v>
      </c>
      <c r="AG171" s="192">
        <v>6.495589414595028E-2</v>
      </c>
      <c r="AH171" s="100">
        <v>0</v>
      </c>
      <c r="AI171" s="100">
        <v>0</v>
      </c>
      <c r="AJ171" s="192" t="s">
        <v>1033</v>
      </c>
      <c r="AK171" s="100">
        <v>364</v>
      </c>
      <c r="AL171" s="100">
        <v>7070</v>
      </c>
      <c r="AM171" s="192">
        <v>5.1485148514851482E-2</v>
      </c>
      <c r="AN171" s="100">
        <v>1264</v>
      </c>
      <c r="AO171" s="100">
        <v>1432</v>
      </c>
      <c r="AP171" s="192">
        <v>0.88268156424581001</v>
      </c>
      <c r="AQ171" s="100">
        <v>0</v>
      </c>
      <c r="AR171" s="100">
        <v>0</v>
      </c>
      <c r="AS171" s="192" t="s">
        <v>1033</v>
      </c>
      <c r="AT171" s="100">
        <v>36</v>
      </c>
      <c r="AU171" s="100">
        <v>81</v>
      </c>
      <c r="AV171" s="192">
        <v>0.44444444444444442</v>
      </c>
      <c r="AW171" s="100">
        <v>46</v>
      </c>
      <c r="AX171" s="100">
        <v>482</v>
      </c>
      <c r="AY171" s="192">
        <v>9.5435684647302899E-2</v>
      </c>
      <c r="AZ171" s="100">
        <v>0</v>
      </c>
      <c r="BA171" s="100">
        <v>0</v>
      </c>
      <c r="BB171" s="195" t="s">
        <v>1033</v>
      </c>
      <c r="BC171" s="100">
        <v>0</v>
      </c>
      <c r="BD171" s="100">
        <v>0</v>
      </c>
      <c r="BE171" s="192" t="s">
        <v>1033</v>
      </c>
      <c r="BF171" s="100">
        <v>0</v>
      </c>
      <c r="BG171" s="100">
        <v>0</v>
      </c>
      <c r="BH171" s="192" t="s">
        <v>1033</v>
      </c>
      <c r="BI171" s="100"/>
      <c r="BJ171" s="124"/>
      <c r="BK171" s="125"/>
      <c r="BL171" s="100"/>
      <c r="BM171" s="100"/>
      <c r="BN171" s="124"/>
      <c r="BO171" s="125"/>
      <c r="BP171" s="100"/>
      <c r="BQ171" s="100"/>
      <c r="BR171" s="124"/>
      <c r="BS171" s="125"/>
      <c r="BT171" s="100"/>
      <c r="BU171" s="100"/>
      <c r="BV171" s="124"/>
      <c r="BW171" s="125"/>
      <c r="BX171" s="100"/>
      <c r="BY171" s="100"/>
      <c r="BZ171" s="124"/>
      <c r="CA171" s="125"/>
      <c r="CB171" s="100"/>
      <c r="CC171" s="100"/>
      <c r="CD171" s="124"/>
      <c r="CE171" s="125"/>
      <c r="CF171" s="100"/>
      <c r="CG171" s="100"/>
      <c r="CH171" s="124"/>
    </row>
    <row r="172" spans="1:86" hidden="1" x14ac:dyDescent="0.35">
      <c r="A172" s="122" t="s">
        <v>110</v>
      </c>
      <c r="B172" s="99" t="s">
        <v>111</v>
      </c>
      <c r="C172" s="191">
        <v>44287</v>
      </c>
      <c r="D172" s="100">
        <v>13477</v>
      </c>
      <c r="E172" s="100">
        <v>185431</v>
      </c>
      <c r="F172" s="192">
        <v>6.7754941983228428E-2</v>
      </c>
      <c r="G172" s="100">
        <v>738538</v>
      </c>
      <c r="H172" s="100">
        <v>185431</v>
      </c>
      <c r="I172" s="193">
        <v>3.9828184068467518</v>
      </c>
      <c r="J172" s="100">
        <v>880</v>
      </c>
      <c r="K172" s="100">
        <v>107859</v>
      </c>
      <c r="L172" s="100"/>
      <c r="M172" s="100">
        <v>178288</v>
      </c>
      <c r="N172" s="192">
        <v>0.6049706093511622</v>
      </c>
      <c r="O172" s="100">
        <v>8385</v>
      </c>
      <c r="P172" s="100">
        <v>30756</v>
      </c>
      <c r="Q172" s="192">
        <v>0.27262973078423725</v>
      </c>
      <c r="R172" s="100">
        <v>26249</v>
      </c>
      <c r="S172" s="100">
        <v>61389</v>
      </c>
      <c r="T172" s="192">
        <v>0.42758474645294758</v>
      </c>
      <c r="U172" s="100">
        <v>39863</v>
      </c>
      <c r="V172" s="100">
        <v>69367</v>
      </c>
      <c r="W172" s="192">
        <v>0.57466806983147611</v>
      </c>
      <c r="X172" s="100">
        <v>21843</v>
      </c>
      <c r="Y172" s="100">
        <v>27164</v>
      </c>
      <c r="Z172" s="100">
        <v>68829</v>
      </c>
      <c r="AA172" s="192">
        <v>0.22754784203014802</v>
      </c>
      <c r="AB172" s="100">
        <v>4408</v>
      </c>
      <c r="AC172" s="100">
        <v>12723</v>
      </c>
      <c r="AD172" s="192">
        <v>0.34645916843511748</v>
      </c>
      <c r="AE172" s="100">
        <v>14791</v>
      </c>
      <c r="AF172" s="100">
        <v>16885</v>
      </c>
      <c r="AG172" s="192">
        <v>0.8759846017175007</v>
      </c>
      <c r="AH172" s="100">
        <v>46</v>
      </c>
      <c r="AI172" s="100">
        <v>99349</v>
      </c>
      <c r="AJ172" s="192">
        <v>4.6301422258905475E-4</v>
      </c>
      <c r="AK172" s="100">
        <v>52956</v>
      </c>
      <c r="AL172" s="100">
        <v>99349</v>
      </c>
      <c r="AM172" s="192">
        <v>0.53303002546578226</v>
      </c>
      <c r="AN172" s="100">
        <v>11958</v>
      </c>
      <c r="AO172" s="100">
        <v>12546</v>
      </c>
      <c r="AP172" s="192">
        <v>0.95313247250119559</v>
      </c>
      <c r="AQ172" s="100">
        <v>9107</v>
      </c>
      <c r="AR172" s="100">
        <v>13031</v>
      </c>
      <c r="AS172" s="192">
        <v>0.6988719208042361</v>
      </c>
      <c r="AT172" s="100">
        <v>15025</v>
      </c>
      <c r="AU172" s="100">
        <v>20385</v>
      </c>
      <c r="AV172" s="192">
        <v>0.73706156487613439</v>
      </c>
      <c r="AW172" s="100">
        <v>6846</v>
      </c>
      <c r="AX172" s="100">
        <v>11299</v>
      </c>
      <c r="AY172" s="192">
        <v>0.60589432693158685</v>
      </c>
      <c r="AZ172" s="100">
        <v>0</v>
      </c>
      <c r="BA172" s="100">
        <v>0</v>
      </c>
      <c r="BB172" s="195" t="s">
        <v>1033</v>
      </c>
      <c r="BC172" s="100">
        <v>1325</v>
      </c>
      <c r="BD172" s="100">
        <v>2192</v>
      </c>
      <c r="BE172" s="192">
        <v>0.60447080291970801</v>
      </c>
      <c r="BF172" s="100">
        <v>10971</v>
      </c>
      <c r="BG172" s="100">
        <v>13031</v>
      </c>
      <c r="BH172" s="192">
        <v>0.84191543243035838</v>
      </c>
      <c r="BI172" s="100"/>
      <c r="BJ172" s="124"/>
      <c r="BK172" s="125"/>
      <c r="BL172" s="100"/>
      <c r="BM172" s="100"/>
      <c r="BN172" s="124"/>
      <c r="BO172" s="125"/>
      <c r="BP172" s="100"/>
      <c r="BQ172" s="100"/>
      <c r="BR172" s="124"/>
      <c r="BS172" s="125"/>
      <c r="BT172" s="100"/>
      <c r="BU172" s="100"/>
      <c r="BV172" s="124"/>
      <c r="BW172" s="125"/>
      <c r="BX172" s="100"/>
      <c r="BY172" s="100"/>
      <c r="BZ172" s="124"/>
      <c r="CA172" s="125"/>
      <c r="CB172" s="100"/>
      <c r="CC172" s="100"/>
      <c r="CD172" s="124"/>
      <c r="CE172" s="125"/>
      <c r="CF172" s="100"/>
      <c r="CG172" s="100"/>
      <c r="CH172" s="124"/>
    </row>
    <row r="173" spans="1:86" hidden="1" x14ac:dyDescent="0.35">
      <c r="A173" s="122" t="s">
        <v>95</v>
      </c>
      <c r="B173" s="99" t="s">
        <v>96</v>
      </c>
      <c r="C173" s="191">
        <v>44287</v>
      </c>
      <c r="D173" s="100">
        <v>775</v>
      </c>
      <c r="E173" s="100">
        <v>42347</v>
      </c>
      <c r="F173" s="192">
        <v>1.7972264737257083E-2</v>
      </c>
      <c r="G173" s="100">
        <v>1733931</v>
      </c>
      <c r="H173" s="100">
        <v>42347</v>
      </c>
      <c r="I173" s="193">
        <v>40.945781283207786</v>
      </c>
      <c r="J173" s="100">
        <v>204</v>
      </c>
      <c r="K173" s="100">
        <v>13585</v>
      </c>
      <c r="L173" s="100"/>
      <c r="M173" s="100">
        <v>31096</v>
      </c>
      <c r="N173" s="192">
        <v>0.43687290969899667</v>
      </c>
      <c r="O173" s="100">
        <v>0</v>
      </c>
      <c r="P173" s="100">
        <v>0</v>
      </c>
      <c r="Q173" s="192" t="s">
        <v>1033</v>
      </c>
      <c r="R173" s="100">
        <v>0</v>
      </c>
      <c r="S173" s="100">
        <v>0</v>
      </c>
      <c r="T173" s="192" t="s">
        <v>1033</v>
      </c>
      <c r="U173" s="100">
        <v>0</v>
      </c>
      <c r="V173" s="100">
        <v>0</v>
      </c>
      <c r="W173" s="192" t="s">
        <v>1033</v>
      </c>
      <c r="X173" s="100">
        <v>4263</v>
      </c>
      <c r="Y173" s="100">
        <v>5850</v>
      </c>
      <c r="Z173" s="100">
        <v>6973</v>
      </c>
      <c r="AA173" s="192">
        <v>0.33244950479606955</v>
      </c>
      <c r="AB173" s="100">
        <v>2404</v>
      </c>
      <c r="AC173" s="100">
        <v>3415</v>
      </c>
      <c r="AD173" s="192">
        <v>0.70395314787701313</v>
      </c>
      <c r="AE173" s="100">
        <v>318</v>
      </c>
      <c r="AF173" s="100">
        <v>3611</v>
      </c>
      <c r="AG173" s="192">
        <v>8.8064248130711717E-2</v>
      </c>
      <c r="AH173" s="100">
        <v>8</v>
      </c>
      <c r="AI173" s="100">
        <v>29517</v>
      </c>
      <c r="AJ173" s="192">
        <v>2.7103025375207508E-4</v>
      </c>
      <c r="AK173" s="100">
        <v>12110</v>
      </c>
      <c r="AL173" s="100">
        <v>29517</v>
      </c>
      <c r="AM173" s="192">
        <v>0.41027204661720362</v>
      </c>
      <c r="AN173" s="100">
        <v>1454</v>
      </c>
      <c r="AO173" s="100">
        <v>1454</v>
      </c>
      <c r="AP173" s="192">
        <v>1</v>
      </c>
      <c r="AQ173" s="100">
        <v>2162</v>
      </c>
      <c r="AR173" s="100">
        <v>4489</v>
      </c>
      <c r="AS173" s="192">
        <v>0.48162174203608821</v>
      </c>
      <c r="AT173" s="100">
        <v>764</v>
      </c>
      <c r="AU173" s="100">
        <v>1514</v>
      </c>
      <c r="AV173" s="192">
        <v>0.50462351387054161</v>
      </c>
      <c r="AW173" s="100">
        <v>0</v>
      </c>
      <c r="AX173" s="100">
        <v>0</v>
      </c>
      <c r="AY173" s="192" t="s">
        <v>1033</v>
      </c>
      <c r="AZ173" s="100">
        <v>0</v>
      </c>
      <c r="BA173" s="100">
        <v>0</v>
      </c>
      <c r="BB173" s="195" t="s">
        <v>1033</v>
      </c>
      <c r="BC173" s="100">
        <v>318</v>
      </c>
      <c r="BD173" s="100">
        <v>321</v>
      </c>
      <c r="BE173" s="192">
        <v>0.99065420560747663</v>
      </c>
      <c r="BF173" s="100">
        <v>656</v>
      </c>
      <c r="BG173" s="100">
        <v>663</v>
      </c>
      <c r="BH173" s="192">
        <v>0.98944193061840124</v>
      </c>
      <c r="BI173" s="100"/>
      <c r="BJ173" s="124"/>
      <c r="BK173" s="125"/>
      <c r="BL173" s="100"/>
      <c r="BM173" s="100"/>
      <c r="BN173" s="124"/>
      <c r="BO173" s="125"/>
      <c r="BP173" s="100"/>
      <c r="BQ173" s="100"/>
      <c r="BR173" s="124"/>
      <c r="BS173" s="125"/>
      <c r="BT173" s="100"/>
      <c r="BU173" s="100"/>
      <c r="BV173" s="124"/>
      <c r="BW173" s="125"/>
      <c r="BX173" s="100"/>
      <c r="BY173" s="100"/>
      <c r="BZ173" s="124"/>
      <c r="CA173" s="125"/>
      <c r="CB173" s="100"/>
      <c r="CC173" s="100"/>
      <c r="CD173" s="124"/>
      <c r="CE173" s="125"/>
      <c r="CF173" s="100"/>
      <c r="CG173" s="100"/>
      <c r="CH173" s="124"/>
    </row>
    <row r="174" spans="1:86" hidden="1" x14ac:dyDescent="0.35">
      <c r="A174" s="122" t="s">
        <v>780</v>
      </c>
      <c r="B174" s="99" t="s">
        <v>416</v>
      </c>
      <c r="C174" s="191">
        <v>44287</v>
      </c>
      <c r="D174" s="100">
        <v>4147</v>
      </c>
      <c r="E174" s="100">
        <v>31356</v>
      </c>
      <c r="F174" s="192">
        <v>0.11680703039179788</v>
      </c>
      <c r="G174" s="100">
        <v>3027019</v>
      </c>
      <c r="H174" s="100">
        <v>31356</v>
      </c>
      <c r="I174" s="193">
        <v>96.537153973721132</v>
      </c>
      <c r="J174" s="100">
        <v>497</v>
      </c>
      <c r="K174" s="100">
        <v>19106</v>
      </c>
      <c r="L174" s="100"/>
      <c r="M174" s="100">
        <v>26692</v>
      </c>
      <c r="N174" s="192">
        <v>0.71579499475498276</v>
      </c>
      <c r="O174" s="100">
        <v>3270</v>
      </c>
      <c r="P174" s="100">
        <v>5397</v>
      </c>
      <c r="Q174" s="192">
        <v>0.60589216231239573</v>
      </c>
      <c r="R174" s="100">
        <v>5231</v>
      </c>
      <c r="S174" s="100">
        <v>7257</v>
      </c>
      <c r="T174" s="192">
        <v>0.72082127600937029</v>
      </c>
      <c r="U174" s="100">
        <v>5809</v>
      </c>
      <c r="V174" s="100">
        <v>7603</v>
      </c>
      <c r="W174" s="192">
        <v>0.76404051032487175</v>
      </c>
      <c r="X174" s="100">
        <v>5096</v>
      </c>
      <c r="Y174" s="100">
        <v>8969</v>
      </c>
      <c r="Z174" s="100">
        <v>9853</v>
      </c>
      <c r="AA174" s="192">
        <v>0.27074699819360321</v>
      </c>
      <c r="AB174" s="100">
        <v>1655</v>
      </c>
      <c r="AC174" s="100">
        <v>2589</v>
      </c>
      <c r="AD174" s="192">
        <v>0.63924295094631134</v>
      </c>
      <c r="AE174" s="100">
        <v>4336</v>
      </c>
      <c r="AF174" s="100">
        <v>4820</v>
      </c>
      <c r="AG174" s="192">
        <v>0.89958506224066392</v>
      </c>
      <c r="AH174" s="100">
        <v>10</v>
      </c>
      <c r="AI174" s="100">
        <v>11218</v>
      </c>
      <c r="AJ174" s="192">
        <v>8.9142449634515956E-4</v>
      </c>
      <c r="AK174" s="100">
        <v>6292</v>
      </c>
      <c r="AL174" s="100">
        <v>11218</v>
      </c>
      <c r="AM174" s="192">
        <v>0.56088429310037435</v>
      </c>
      <c r="AN174" s="100">
        <v>1660</v>
      </c>
      <c r="AO174" s="100">
        <v>3056</v>
      </c>
      <c r="AP174" s="192">
        <v>0.54319371727748689</v>
      </c>
      <c r="AQ174" s="100">
        <v>5</v>
      </c>
      <c r="AR174" s="100">
        <v>983</v>
      </c>
      <c r="AS174" s="192">
        <v>5.0864699898270603E-3</v>
      </c>
      <c r="AT174" s="100">
        <v>814</v>
      </c>
      <c r="AU174" s="100">
        <v>1166</v>
      </c>
      <c r="AV174" s="192">
        <v>0.69811320754716977</v>
      </c>
      <c r="AW174" s="100">
        <v>794</v>
      </c>
      <c r="AX174" s="100">
        <v>2169</v>
      </c>
      <c r="AY174" s="192">
        <v>0.36606731212540339</v>
      </c>
      <c r="AZ174" s="100">
        <v>0</v>
      </c>
      <c r="BA174" s="100">
        <v>0</v>
      </c>
      <c r="BB174" s="195" t="s">
        <v>1033</v>
      </c>
      <c r="BC174" s="100">
        <v>971</v>
      </c>
      <c r="BD174" s="100">
        <v>1418</v>
      </c>
      <c r="BE174" s="192">
        <v>0.68476727785613545</v>
      </c>
      <c r="BF174" s="100">
        <v>1432</v>
      </c>
      <c r="BG174" s="100">
        <v>1715</v>
      </c>
      <c r="BH174" s="192">
        <v>0.83498542274052479</v>
      </c>
      <c r="BI174" s="100"/>
      <c r="BJ174" s="124"/>
      <c r="BK174" s="125"/>
      <c r="BL174" s="100"/>
      <c r="BM174" s="100"/>
      <c r="BN174" s="124"/>
      <c r="BO174" s="125"/>
      <c r="BP174" s="100"/>
      <c r="BQ174" s="100"/>
      <c r="BR174" s="124"/>
      <c r="BS174" s="125"/>
      <c r="BT174" s="100"/>
      <c r="BU174" s="100"/>
      <c r="BV174" s="124"/>
      <c r="BW174" s="125"/>
      <c r="BX174" s="100"/>
      <c r="BY174" s="100"/>
      <c r="BZ174" s="124"/>
      <c r="CA174" s="125"/>
      <c r="CB174" s="100"/>
      <c r="CC174" s="100"/>
      <c r="CD174" s="124"/>
      <c r="CE174" s="125"/>
      <c r="CF174" s="100"/>
      <c r="CG174" s="100"/>
      <c r="CH174" s="124"/>
    </row>
    <row r="175" spans="1:86" hidden="1" x14ac:dyDescent="0.35">
      <c r="A175" s="122" t="s">
        <v>235</v>
      </c>
      <c r="B175" s="99" t="s">
        <v>841</v>
      </c>
      <c r="C175" s="191">
        <v>44287</v>
      </c>
      <c r="D175" s="100">
        <v>17219</v>
      </c>
      <c r="E175" s="100">
        <v>188472</v>
      </c>
      <c r="F175" s="192">
        <v>8.3712948062871009E-2</v>
      </c>
      <c r="G175" s="100">
        <v>20983864</v>
      </c>
      <c r="H175" s="100">
        <v>188472</v>
      </c>
      <c r="I175" s="193">
        <v>111.33677150982639</v>
      </c>
      <c r="J175" s="100">
        <v>487</v>
      </c>
      <c r="K175" s="100">
        <v>37365</v>
      </c>
      <c r="L175" s="100"/>
      <c r="M175" s="100">
        <v>171278</v>
      </c>
      <c r="N175" s="192">
        <v>0.21815411202839827</v>
      </c>
      <c r="O175" s="100">
        <v>1773</v>
      </c>
      <c r="P175" s="100">
        <v>8612</v>
      </c>
      <c r="Q175" s="192">
        <v>0.20587552252670693</v>
      </c>
      <c r="R175" s="100">
        <v>77</v>
      </c>
      <c r="S175" s="100">
        <v>117</v>
      </c>
      <c r="T175" s="192">
        <v>0.65811965811965811</v>
      </c>
      <c r="U175" s="100">
        <v>788</v>
      </c>
      <c r="V175" s="100">
        <v>2578</v>
      </c>
      <c r="W175" s="192">
        <v>0.3056633048875097</v>
      </c>
      <c r="X175" s="100">
        <v>12165</v>
      </c>
      <c r="Y175" s="100">
        <v>19498</v>
      </c>
      <c r="Z175" s="100">
        <v>308</v>
      </c>
      <c r="AA175" s="192">
        <v>0.6142078158133899</v>
      </c>
      <c r="AB175" s="100">
        <v>0</v>
      </c>
      <c r="AC175" s="100">
        <v>0</v>
      </c>
      <c r="AD175" s="192" t="s">
        <v>1033</v>
      </c>
      <c r="AE175" s="100">
        <v>0</v>
      </c>
      <c r="AF175" s="100">
        <v>0</v>
      </c>
      <c r="AG175" s="192" t="s">
        <v>1033</v>
      </c>
      <c r="AH175" s="100">
        <v>58</v>
      </c>
      <c r="AI175" s="100">
        <v>122250</v>
      </c>
      <c r="AJ175" s="192">
        <v>4.7443762781186095E-4</v>
      </c>
      <c r="AK175" s="100">
        <v>80820</v>
      </c>
      <c r="AL175" s="100">
        <v>122250</v>
      </c>
      <c r="AM175" s="192">
        <v>0.66110429447852759</v>
      </c>
      <c r="AN175" s="100">
        <v>12938</v>
      </c>
      <c r="AO175" s="100">
        <v>21219</v>
      </c>
      <c r="AP175" s="192">
        <v>0.60973655685941841</v>
      </c>
      <c r="AQ175" s="100">
        <v>1613</v>
      </c>
      <c r="AR175" s="100">
        <v>18322</v>
      </c>
      <c r="AS175" s="192">
        <v>8.8036240585088965E-2</v>
      </c>
      <c r="AT175" s="100">
        <v>1271</v>
      </c>
      <c r="AU175" s="100">
        <v>5929</v>
      </c>
      <c r="AV175" s="192">
        <v>0.2143700455388767</v>
      </c>
      <c r="AW175" s="100">
        <v>6636</v>
      </c>
      <c r="AX175" s="100">
        <v>9112</v>
      </c>
      <c r="AY175" s="192">
        <v>0.72827041264266901</v>
      </c>
      <c r="AZ175" s="100">
        <v>0</v>
      </c>
      <c r="BA175" s="100">
        <v>0</v>
      </c>
      <c r="BB175" s="195" t="s">
        <v>1033</v>
      </c>
      <c r="BC175" s="100">
        <v>0</v>
      </c>
      <c r="BD175" s="100">
        <v>0</v>
      </c>
      <c r="BE175" s="192" t="s">
        <v>1033</v>
      </c>
      <c r="BF175" s="100">
        <v>0</v>
      </c>
      <c r="BG175" s="100">
        <v>0</v>
      </c>
      <c r="BH175" s="192" t="s">
        <v>1033</v>
      </c>
      <c r="BI175" s="100"/>
      <c r="BJ175" s="124"/>
      <c r="BK175" s="125"/>
      <c r="BL175" s="100"/>
      <c r="BM175" s="100"/>
      <c r="BN175" s="124"/>
      <c r="BO175" s="125"/>
      <c r="BP175" s="100"/>
      <c r="BQ175" s="100"/>
      <c r="BR175" s="124"/>
      <c r="BS175" s="125"/>
      <c r="BT175" s="100"/>
      <c r="BU175" s="100"/>
      <c r="BV175" s="124"/>
      <c r="BW175" s="125"/>
      <c r="BX175" s="100"/>
      <c r="BY175" s="100"/>
      <c r="BZ175" s="124"/>
      <c r="CA175" s="125"/>
      <c r="CB175" s="100"/>
      <c r="CC175" s="100"/>
      <c r="CD175" s="124"/>
      <c r="CE175" s="125"/>
      <c r="CF175" s="100"/>
      <c r="CG175" s="100"/>
      <c r="CH175" s="124"/>
    </row>
    <row r="176" spans="1:86" hidden="1" x14ac:dyDescent="0.35">
      <c r="A176" s="122" t="s">
        <v>795</v>
      </c>
      <c r="B176" s="99" t="s">
        <v>842</v>
      </c>
      <c r="C176" s="191">
        <v>44287</v>
      </c>
      <c r="D176" s="100">
        <v>384</v>
      </c>
      <c r="E176" s="100">
        <v>34488</v>
      </c>
      <c r="F176" s="192">
        <v>1.1011699931176875E-2</v>
      </c>
      <c r="G176" s="100">
        <v>508895</v>
      </c>
      <c r="H176" s="100">
        <v>34488</v>
      </c>
      <c r="I176" s="193">
        <v>14.755712131755972</v>
      </c>
      <c r="J176" s="100">
        <v>91</v>
      </c>
      <c r="K176" s="100">
        <v>17396</v>
      </c>
      <c r="L176" s="100"/>
      <c r="M176" s="100">
        <v>32943</v>
      </c>
      <c r="N176" s="192">
        <v>0.52806362504932758</v>
      </c>
      <c r="O176" s="100">
        <v>4446</v>
      </c>
      <c r="P176" s="100">
        <v>8939</v>
      </c>
      <c r="Q176" s="192">
        <v>0.49737107058955138</v>
      </c>
      <c r="R176" s="100">
        <v>210</v>
      </c>
      <c r="S176" s="100">
        <v>418</v>
      </c>
      <c r="T176" s="192">
        <v>0.50239234449760761</v>
      </c>
      <c r="U176" s="100">
        <v>182</v>
      </c>
      <c r="V176" s="100">
        <v>803</v>
      </c>
      <c r="W176" s="192">
        <v>0.22665006226650061</v>
      </c>
      <c r="X176" s="100">
        <v>2349</v>
      </c>
      <c r="Y176" s="100">
        <v>8447</v>
      </c>
      <c r="Z176" s="100">
        <v>619</v>
      </c>
      <c r="AA176" s="192">
        <v>0.25909993381866314</v>
      </c>
      <c r="AB176" s="100">
        <v>3141</v>
      </c>
      <c r="AC176" s="100">
        <v>3605</v>
      </c>
      <c r="AD176" s="192">
        <v>0.87128987517337031</v>
      </c>
      <c r="AE176" s="100">
        <v>1844</v>
      </c>
      <c r="AF176" s="100">
        <v>2677</v>
      </c>
      <c r="AG176" s="192">
        <v>0.68883078072469184</v>
      </c>
      <c r="AH176" s="100">
        <v>28</v>
      </c>
      <c r="AI176" s="100">
        <v>23601</v>
      </c>
      <c r="AJ176" s="192">
        <v>1.1863904071861362E-3</v>
      </c>
      <c r="AK176" s="100">
        <v>12520</v>
      </c>
      <c r="AL176" s="100">
        <v>23601</v>
      </c>
      <c r="AM176" s="192">
        <v>0.53048599635608662</v>
      </c>
      <c r="AN176" s="100">
        <v>2018</v>
      </c>
      <c r="AO176" s="100">
        <v>5582</v>
      </c>
      <c r="AP176" s="192">
        <v>0.36151916875671802</v>
      </c>
      <c r="AQ176" s="100">
        <v>1586</v>
      </c>
      <c r="AR176" s="100">
        <v>3664</v>
      </c>
      <c r="AS176" s="192">
        <v>0.43286026200873362</v>
      </c>
      <c r="AT176" s="100">
        <v>46</v>
      </c>
      <c r="AU176" s="100">
        <v>521</v>
      </c>
      <c r="AV176" s="192">
        <v>8.829174664107485E-2</v>
      </c>
      <c r="AW176" s="100">
        <v>1168</v>
      </c>
      <c r="AX176" s="100">
        <v>2088</v>
      </c>
      <c r="AY176" s="192">
        <v>0.55938697318007657</v>
      </c>
      <c r="AZ176" s="100">
        <v>0</v>
      </c>
      <c r="BA176" s="100">
        <v>0</v>
      </c>
      <c r="BB176" s="195" t="s">
        <v>1033</v>
      </c>
      <c r="BC176" s="100">
        <v>0</v>
      </c>
      <c r="BD176" s="100">
        <v>0</v>
      </c>
      <c r="BE176" s="192" t="s">
        <v>1033</v>
      </c>
      <c r="BF176" s="100">
        <v>5</v>
      </c>
      <c r="BG176" s="100">
        <v>5</v>
      </c>
      <c r="BH176" s="192">
        <v>1</v>
      </c>
      <c r="BI176" s="100"/>
      <c r="BJ176" s="124"/>
      <c r="BK176" s="125"/>
      <c r="BL176" s="100"/>
      <c r="BM176" s="100"/>
      <c r="BN176" s="124"/>
      <c r="BO176" s="125"/>
      <c r="BP176" s="100"/>
      <c r="BQ176" s="100"/>
      <c r="BR176" s="124"/>
      <c r="BS176" s="125"/>
      <c r="BT176" s="100"/>
      <c r="BU176" s="100"/>
      <c r="BV176" s="124"/>
      <c r="BW176" s="125"/>
      <c r="BX176" s="100"/>
      <c r="BY176" s="100"/>
      <c r="BZ176" s="124"/>
      <c r="CA176" s="125"/>
      <c r="CB176" s="100"/>
      <c r="CC176" s="100"/>
      <c r="CD176" s="124"/>
      <c r="CE176" s="125"/>
      <c r="CF176" s="100"/>
      <c r="CG176" s="100"/>
      <c r="CH176" s="124"/>
    </row>
    <row r="177" spans="1:86" hidden="1" x14ac:dyDescent="0.35">
      <c r="A177" s="122" t="s">
        <v>112</v>
      </c>
      <c r="B177" s="99" t="s">
        <v>113</v>
      </c>
      <c r="C177" s="191">
        <v>44287</v>
      </c>
      <c r="D177" s="100">
        <v>18201</v>
      </c>
      <c r="E177" s="100">
        <v>78564</v>
      </c>
      <c r="F177" s="192">
        <v>0.1880948690125562</v>
      </c>
      <c r="G177" s="100">
        <v>26416387</v>
      </c>
      <c r="H177" s="100">
        <v>78564</v>
      </c>
      <c r="I177" s="193">
        <v>336.24035181508071</v>
      </c>
      <c r="J177" s="100">
        <v>1272</v>
      </c>
      <c r="K177" s="100">
        <v>25789</v>
      </c>
      <c r="L177" s="100"/>
      <c r="M177" s="100">
        <v>76778</v>
      </c>
      <c r="N177" s="192">
        <v>0.33589048946312744</v>
      </c>
      <c r="O177" s="100">
        <v>3356</v>
      </c>
      <c r="P177" s="100">
        <v>9929</v>
      </c>
      <c r="Q177" s="192">
        <v>0.33799979856984591</v>
      </c>
      <c r="R177" s="100">
        <v>519</v>
      </c>
      <c r="S177" s="100">
        <v>1682</v>
      </c>
      <c r="T177" s="192">
        <v>0.30856123662306778</v>
      </c>
      <c r="U177" s="100">
        <v>1301</v>
      </c>
      <c r="V177" s="100">
        <v>1981</v>
      </c>
      <c r="W177" s="192">
        <v>0.65673902069661783</v>
      </c>
      <c r="X177" s="100">
        <v>3628</v>
      </c>
      <c r="Y177" s="100">
        <v>11909</v>
      </c>
      <c r="Z177" s="100">
        <v>8947</v>
      </c>
      <c r="AA177" s="192">
        <v>0.17395473724587648</v>
      </c>
      <c r="AB177" s="100">
        <v>1490</v>
      </c>
      <c r="AC177" s="100">
        <v>5480</v>
      </c>
      <c r="AD177" s="192">
        <v>0.27189781021897808</v>
      </c>
      <c r="AE177" s="100">
        <v>2614</v>
      </c>
      <c r="AF177" s="100">
        <v>9929</v>
      </c>
      <c r="AG177" s="192">
        <v>0.26326921140094672</v>
      </c>
      <c r="AH177" s="100">
        <v>26</v>
      </c>
      <c r="AI177" s="100">
        <v>60266</v>
      </c>
      <c r="AJ177" s="192">
        <v>4.3142070155643313E-4</v>
      </c>
      <c r="AK177" s="100">
        <v>42009</v>
      </c>
      <c r="AL177" s="100">
        <v>60266</v>
      </c>
      <c r="AM177" s="192">
        <v>0.69705970198785383</v>
      </c>
      <c r="AN177" s="100">
        <v>4718</v>
      </c>
      <c r="AO177" s="100">
        <v>9524</v>
      </c>
      <c r="AP177" s="192">
        <v>0.49538009239815206</v>
      </c>
      <c r="AQ177" s="100">
        <v>2</v>
      </c>
      <c r="AR177" s="100">
        <v>1854</v>
      </c>
      <c r="AS177" s="192">
        <v>1.0787486515641855E-3</v>
      </c>
      <c r="AT177" s="100">
        <v>3762</v>
      </c>
      <c r="AU177" s="100">
        <v>9472</v>
      </c>
      <c r="AV177" s="192">
        <v>0.39717060810810811</v>
      </c>
      <c r="AW177" s="100">
        <v>1033</v>
      </c>
      <c r="AX177" s="100">
        <v>2117</v>
      </c>
      <c r="AY177" s="192">
        <v>0.48795465281058104</v>
      </c>
      <c r="AZ177" s="100">
        <v>0</v>
      </c>
      <c r="BA177" s="100">
        <v>0</v>
      </c>
      <c r="BB177" s="195" t="s">
        <v>1033</v>
      </c>
      <c r="BC177" s="100">
        <v>25</v>
      </c>
      <c r="BD177" s="100">
        <v>29</v>
      </c>
      <c r="BE177" s="192">
        <v>0.86206896551724133</v>
      </c>
      <c r="BF177" s="100">
        <v>0</v>
      </c>
      <c r="BG177" s="100">
        <v>0</v>
      </c>
      <c r="BH177" s="192" t="s">
        <v>1033</v>
      </c>
      <c r="BI177" s="100"/>
      <c r="BJ177" s="124"/>
      <c r="BK177" s="125"/>
      <c r="BL177" s="100"/>
      <c r="BM177" s="100"/>
      <c r="BN177" s="124"/>
      <c r="BO177" s="125"/>
      <c r="BP177" s="100"/>
      <c r="BQ177" s="100"/>
      <c r="BR177" s="124"/>
      <c r="BS177" s="125"/>
      <c r="BT177" s="100"/>
      <c r="BU177" s="100"/>
      <c r="BV177" s="124"/>
      <c r="BW177" s="125"/>
      <c r="BX177" s="100"/>
      <c r="BY177" s="100"/>
      <c r="BZ177" s="124"/>
      <c r="CA177" s="125"/>
      <c r="CB177" s="100"/>
      <c r="CC177" s="100"/>
      <c r="CD177" s="124"/>
      <c r="CE177" s="125"/>
      <c r="CF177" s="100"/>
      <c r="CG177" s="100"/>
      <c r="CH177" s="124"/>
    </row>
    <row r="178" spans="1:86" hidden="1" x14ac:dyDescent="0.35">
      <c r="A178" s="122" t="s">
        <v>89</v>
      </c>
      <c r="B178" s="99" t="s">
        <v>90</v>
      </c>
      <c r="C178" s="191">
        <v>44287</v>
      </c>
      <c r="D178" s="100">
        <v>21793</v>
      </c>
      <c r="E178" s="100">
        <v>210451</v>
      </c>
      <c r="F178" s="192">
        <v>9.3836654552970147E-2</v>
      </c>
      <c r="G178" s="100">
        <v>43879123</v>
      </c>
      <c r="H178" s="100">
        <v>210451</v>
      </c>
      <c r="I178" s="193">
        <v>208.50042527714291</v>
      </c>
      <c r="J178" s="100">
        <v>510</v>
      </c>
      <c r="K178" s="100">
        <v>94720</v>
      </c>
      <c r="L178" s="100"/>
      <c r="M178" s="100">
        <v>196910</v>
      </c>
      <c r="N178" s="192">
        <v>0.48103194352749989</v>
      </c>
      <c r="O178" s="100">
        <v>10472</v>
      </c>
      <c r="P178" s="100">
        <v>28036</v>
      </c>
      <c r="Q178" s="192">
        <v>0.37351976030817519</v>
      </c>
      <c r="R178" s="100">
        <v>730</v>
      </c>
      <c r="S178" s="100">
        <v>5093</v>
      </c>
      <c r="T178" s="192">
        <v>0.14333398782642842</v>
      </c>
      <c r="U178" s="100">
        <v>3037</v>
      </c>
      <c r="V178" s="100">
        <v>5075</v>
      </c>
      <c r="W178" s="192">
        <v>0.5984236453201971</v>
      </c>
      <c r="X178" s="100">
        <v>6739</v>
      </c>
      <c r="Y178" s="100">
        <v>41103</v>
      </c>
      <c r="Z178" s="100">
        <v>12038</v>
      </c>
      <c r="AA178" s="192">
        <v>0.12681357144201275</v>
      </c>
      <c r="AB178" s="100">
        <v>12305</v>
      </c>
      <c r="AC178" s="100">
        <v>13589</v>
      </c>
      <c r="AD178" s="192">
        <v>0.90551181102362199</v>
      </c>
      <c r="AE178" s="100">
        <v>9022</v>
      </c>
      <c r="AF178" s="100">
        <v>18119</v>
      </c>
      <c r="AG178" s="192">
        <v>0.49793034935702851</v>
      </c>
      <c r="AH178" s="100">
        <v>47</v>
      </c>
      <c r="AI178" s="100">
        <v>136840</v>
      </c>
      <c r="AJ178" s="192">
        <v>3.4346682256650103E-4</v>
      </c>
      <c r="AK178" s="100">
        <v>96683</v>
      </c>
      <c r="AL178" s="100">
        <v>136840</v>
      </c>
      <c r="AM178" s="192">
        <v>0.70654048523823443</v>
      </c>
      <c r="AN178" s="100">
        <v>9730</v>
      </c>
      <c r="AO178" s="100">
        <v>24955</v>
      </c>
      <c r="AP178" s="192">
        <v>0.38990182328190742</v>
      </c>
      <c r="AQ178" s="100">
        <v>9312</v>
      </c>
      <c r="AR178" s="100">
        <v>42036</v>
      </c>
      <c r="AS178" s="192">
        <v>0.2215244076505852</v>
      </c>
      <c r="AT178" s="100">
        <v>1488</v>
      </c>
      <c r="AU178" s="100">
        <v>3499</v>
      </c>
      <c r="AV178" s="192">
        <v>0.42526436124607031</v>
      </c>
      <c r="AW178" s="100">
        <v>7911</v>
      </c>
      <c r="AX178" s="100">
        <v>18771</v>
      </c>
      <c r="AY178" s="192">
        <v>0.42144797826434394</v>
      </c>
      <c r="AZ178" s="100">
        <v>0</v>
      </c>
      <c r="BA178" s="100">
        <v>0</v>
      </c>
      <c r="BB178" s="195" t="s">
        <v>1033</v>
      </c>
      <c r="BC178" s="100">
        <v>2734</v>
      </c>
      <c r="BD178" s="100">
        <v>2935</v>
      </c>
      <c r="BE178" s="192">
        <v>0.93151618398637137</v>
      </c>
      <c r="BF178" s="100">
        <v>6930</v>
      </c>
      <c r="BG178" s="100">
        <v>8480</v>
      </c>
      <c r="BH178" s="192">
        <v>0.81721698113207553</v>
      </c>
      <c r="BI178" s="100"/>
      <c r="BJ178" s="124"/>
      <c r="BK178" s="125"/>
      <c r="BL178" s="100"/>
      <c r="BM178" s="100"/>
      <c r="BN178" s="124"/>
      <c r="BO178" s="125"/>
      <c r="BP178" s="100"/>
      <c r="BQ178" s="100"/>
      <c r="BR178" s="124"/>
      <c r="BS178" s="125"/>
      <c r="BT178" s="100"/>
      <c r="BU178" s="100"/>
      <c r="BV178" s="124"/>
      <c r="BW178" s="125"/>
      <c r="BX178" s="100"/>
      <c r="BY178" s="100"/>
      <c r="BZ178" s="124"/>
      <c r="CA178" s="125"/>
      <c r="CB178" s="100"/>
      <c r="CC178" s="100"/>
      <c r="CD178" s="124"/>
      <c r="CE178" s="125"/>
      <c r="CF178" s="100"/>
      <c r="CG178" s="100"/>
      <c r="CH178" s="124"/>
    </row>
    <row r="179" spans="1:86" hidden="1" x14ac:dyDescent="0.35">
      <c r="A179" s="122" t="s">
        <v>500</v>
      </c>
      <c r="B179" s="99" t="s">
        <v>788</v>
      </c>
      <c r="C179" s="191">
        <v>44287</v>
      </c>
      <c r="D179" s="100">
        <v>377</v>
      </c>
      <c r="E179" s="100">
        <v>32514</v>
      </c>
      <c r="F179" s="192">
        <v>1.146210209479797E-2</v>
      </c>
      <c r="G179" s="100">
        <v>497532</v>
      </c>
      <c r="H179" s="100">
        <v>32514</v>
      </c>
      <c r="I179" s="193">
        <v>15.302085255582211</v>
      </c>
      <c r="J179" s="100">
        <v>90</v>
      </c>
      <c r="K179" s="100">
        <v>10152</v>
      </c>
      <c r="L179" s="100"/>
      <c r="M179" s="100">
        <v>31162</v>
      </c>
      <c r="N179" s="192">
        <v>0.32578140042359283</v>
      </c>
      <c r="O179" s="100">
        <v>3846</v>
      </c>
      <c r="P179" s="100">
        <v>7620</v>
      </c>
      <c r="Q179" s="192">
        <v>0.50472440944881891</v>
      </c>
      <c r="R179" s="100">
        <v>7</v>
      </c>
      <c r="S179" s="100">
        <v>320</v>
      </c>
      <c r="T179" s="192">
        <v>2.1874999999999999E-2</v>
      </c>
      <c r="U179" s="100">
        <v>125</v>
      </c>
      <c r="V179" s="100">
        <v>581</v>
      </c>
      <c r="W179" s="192">
        <v>0.21514629948364888</v>
      </c>
      <c r="X179" s="100">
        <v>1063</v>
      </c>
      <c r="Y179" s="100">
        <v>8555</v>
      </c>
      <c r="Z179" s="100">
        <v>1157</v>
      </c>
      <c r="AA179" s="192">
        <v>0.10945222405271829</v>
      </c>
      <c r="AB179" s="100">
        <v>2673</v>
      </c>
      <c r="AC179" s="100">
        <v>3038</v>
      </c>
      <c r="AD179" s="192">
        <v>0.87985516787360107</v>
      </c>
      <c r="AE179" s="100">
        <v>0</v>
      </c>
      <c r="AF179" s="100">
        <v>0</v>
      </c>
      <c r="AG179" s="192" t="s">
        <v>1033</v>
      </c>
      <c r="AH179" s="100">
        <v>29</v>
      </c>
      <c r="AI179" s="100">
        <v>21762</v>
      </c>
      <c r="AJ179" s="192">
        <v>1.3325981067916551E-3</v>
      </c>
      <c r="AK179" s="100">
        <v>16048</v>
      </c>
      <c r="AL179" s="100">
        <v>21762</v>
      </c>
      <c r="AM179" s="192">
        <v>0.73743222130318908</v>
      </c>
      <c r="AN179" s="100">
        <v>1617</v>
      </c>
      <c r="AO179" s="100">
        <v>3928</v>
      </c>
      <c r="AP179" s="192">
        <v>0.41165987780040736</v>
      </c>
      <c r="AQ179" s="100">
        <v>9</v>
      </c>
      <c r="AR179" s="100">
        <v>8026</v>
      </c>
      <c r="AS179" s="192">
        <v>1.121355594318465E-3</v>
      </c>
      <c r="AT179" s="100">
        <v>437</v>
      </c>
      <c r="AU179" s="100">
        <v>605</v>
      </c>
      <c r="AV179" s="192">
        <v>0.72231404958677681</v>
      </c>
      <c r="AW179" s="100">
        <v>130</v>
      </c>
      <c r="AX179" s="100">
        <v>736</v>
      </c>
      <c r="AY179" s="192">
        <v>0.1766304347826087</v>
      </c>
      <c r="AZ179" s="100">
        <v>0</v>
      </c>
      <c r="BA179" s="100">
        <v>0</v>
      </c>
      <c r="BB179" s="195" t="s">
        <v>1033</v>
      </c>
      <c r="BC179" s="100">
        <v>1</v>
      </c>
      <c r="BD179" s="100">
        <v>2</v>
      </c>
      <c r="BE179" s="192">
        <v>0.5</v>
      </c>
      <c r="BF179" s="100">
        <v>16</v>
      </c>
      <c r="BG179" s="100">
        <v>17</v>
      </c>
      <c r="BH179" s="192">
        <v>0.94117647058823528</v>
      </c>
      <c r="BI179" s="100"/>
      <c r="BJ179" s="124"/>
      <c r="BK179" s="125"/>
      <c r="BL179" s="100"/>
      <c r="BM179" s="100"/>
      <c r="BN179" s="124"/>
      <c r="BO179" s="125"/>
      <c r="BP179" s="100"/>
      <c r="BQ179" s="100"/>
      <c r="BR179" s="124"/>
      <c r="BS179" s="125"/>
      <c r="BT179" s="100"/>
      <c r="BU179" s="100"/>
      <c r="BV179" s="124"/>
      <c r="BW179" s="125"/>
      <c r="BX179" s="100"/>
      <c r="BY179" s="100"/>
      <c r="BZ179" s="124"/>
      <c r="CA179" s="125"/>
      <c r="CB179" s="100"/>
      <c r="CC179" s="100"/>
      <c r="CD179" s="124"/>
      <c r="CE179" s="125"/>
      <c r="CF179" s="100"/>
      <c r="CG179" s="100"/>
      <c r="CH179" s="124"/>
    </row>
    <row r="180" spans="1:86" hidden="1" x14ac:dyDescent="0.35">
      <c r="A180" s="122" t="s">
        <v>102</v>
      </c>
      <c r="B180" s="99" t="s">
        <v>543</v>
      </c>
      <c r="C180" s="191">
        <v>44287</v>
      </c>
      <c r="D180" s="100">
        <v>3007</v>
      </c>
      <c r="E180" s="100">
        <v>67840</v>
      </c>
      <c r="F180" s="192">
        <v>4.2443575592473921E-2</v>
      </c>
      <c r="G180" s="100">
        <v>4540039</v>
      </c>
      <c r="H180" s="100">
        <v>67840</v>
      </c>
      <c r="I180" s="193">
        <v>66.922744693396226</v>
      </c>
      <c r="J180" s="100">
        <v>1342</v>
      </c>
      <c r="K180" s="100">
        <v>36799</v>
      </c>
      <c r="L180" s="100"/>
      <c r="M180" s="100">
        <v>63627</v>
      </c>
      <c r="N180" s="192">
        <v>0.57835510082197805</v>
      </c>
      <c r="O180" s="100">
        <v>13016</v>
      </c>
      <c r="P180" s="100">
        <v>21032</v>
      </c>
      <c r="Q180" s="192">
        <v>0.61886648915937614</v>
      </c>
      <c r="R180" s="100">
        <v>50</v>
      </c>
      <c r="S180" s="100">
        <v>970</v>
      </c>
      <c r="T180" s="192">
        <v>5.1546391752577317E-2</v>
      </c>
      <c r="U180" s="100">
        <v>804</v>
      </c>
      <c r="V180" s="100">
        <v>2040</v>
      </c>
      <c r="W180" s="192">
        <v>0.39411764705882352</v>
      </c>
      <c r="X180" s="100">
        <v>2147</v>
      </c>
      <c r="Y180" s="100">
        <v>20492</v>
      </c>
      <c r="Z180" s="100">
        <v>16307</v>
      </c>
      <c r="AA180" s="192">
        <v>5.8343976738498331E-2</v>
      </c>
      <c r="AB180" s="100">
        <v>4730</v>
      </c>
      <c r="AC180" s="100">
        <v>6874</v>
      </c>
      <c r="AD180" s="192">
        <v>0.68810008728542338</v>
      </c>
      <c r="AE180" s="100">
        <v>4881</v>
      </c>
      <c r="AF180" s="100">
        <v>7291</v>
      </c>
      <c r="AG180" s="192">
        <v>0.66945549307365249</v>
      </c>
      <c r="AH180" s="100">
        <v>32</v>
      </c>
      <c r="AI180" s="100">
        <v>39255</v>
      </c>
      <c r="AJ180" s="192">
        <v>8.1518277926378806E-4</v>
      </c>
      <c r="AK180" s="100">
        <v>33824</v>
      </c>
      <c r="AL180" s="100">
        <v>49749</v>
      </c>
      <c r="AM180" s="192">
        <v>0.67989306317714926</v>
      </c>
      <c r="AN180" s="100">
        <v>3842</v>
      </c>
      <c r="AO180" s="100">
        <v>8191</v>
      </c>
      <c r="AP180" s="192">
        <v>0.46905139787571726</v>
      </c>
      <c r="AQ180" s="100">
        <v>0</v>
      </c>
      <c r="AR180" s="100">
        <v>0</v>
      </c>
      <c r="AS180" s="192" t="s">
        <v>1033</v>
      </c>
      <c r="AT180" s="100">
        <v>421</v>
      </c>
      <c r="AU180" s="100">
        <v>1113</v>
      </c>
      <c r="AV180" s="192">
        <v>0.37825696316262353</v>
      </c>
      <c r="AW180" s="100">
        <v>2223</v>
      </c>
      <c r="AX180" s="100">
        <v>6903</v>
      </c>
      <c r="AY180" s="192">
        <v>0.32203389830508472</v>
      </c>
      <c r="AZ180" s="100">
        <v>0</v>
      </c>
      <c r="BA180" s="100">
        <v>0</v>
      </c>
      <c r="BB180" s="195" t="s">
        <v>1033</v>
      </c>
      <c r="BC180" s="100">
        <v>442</v>
      </c>
      <c r="BD180" s="100">
        <v>635</v>
      </c>
      <c r="BE180" s="192">
        <v>0.69606299212598421</v>
      </c>
      <c r="BF180" s="100">
        <v>2579</v>
      </c>
      <c r="BG180" s="100">
        <v>2900</v>
      </c>
      <c r="BH180" s="192">
        <v>0.8893103448275862</v>
      </c>
      <c r="BI180" s="100"/>
      <c r="BJ180" s="124"/>
      <c r="BK180" s="125"/>
      <c r="BL180" s="100"/>
      <c r="BM180" s="100"/>
      <c r="BN180" s="124"/>
      <c r="BO180" s="125"/>
      <c r="BP180" s="100"/>
      <c r="BQ180" s="100"/>
      <c r="BR180" s="124"/>
      <c r="BS180" s="125"/>
      <c r="BT180" s="100"/>
      <c r="BU180" s="100"/>
      <c r="BV180" s="124"/>
      <c r="BW180" s="125"/>
      <c r="BX180" s="100"/>
      <c r="BY180" s="100"/>
      <c r="BZ180" s="124"/>
      <c r="CA180" s="125"/>
      <c r="CB180" s="100"/>
      <c r="CC180" s="100"/>
      <c r="CD180" s="124"/>
      <c r="CE180" s="125"/>
      <c r="CF180" s="100"/>
      <c r="CG180" s="100"/>
      <c r="CH180" s="124"/>
    </row>
    <row r="181" spans="1:86" hidden="1" x14ac:dyDescent="0.35">
      <c r="A181" s="122" t="s">
        <v>117</v>
      </c>
      <c r="B181" s="99" t="s">
        <v>118</v>
      </c>
      <c r="C181" s="191">
        <v>44287</v>
      </c>
      <c r="D181" s="100">
        <v>8657</v>
      </c>
      <c r="E181" s="100">
        <v>124398</v>
      </c>
      <c r="F181" s="192">
        <v>6.5063319679831644E-2</v>
      </c>
      <c r="G181" s="100">
        <v>0</v>
      </c>
      <c r="H181" s="100">
        <v>0</v>
      </c>
      <c r="I181" s="193" t="s">
        <v>1033</v>
      </c>
      <c r="J181" s="100">
        <v>0</v>
      </c>
      <c r="K181" s="100">
        <v>47636</v>
      </c>
      <c r="L181" s="100"/>
      <c r="M181" s="100">
        <v>116394</v>
      </c>
      <c r="N181" s="192">
        <v>0.40926508239256321</v>
      </c>
      <c r="O181" s="100">
        <v>9018</v>
      </c>
      <c r="P181" s="100">
        <v>30472</v>
      </c>
      <c r="Q181" s="192">
        <v>0.29594381727487529</v>
      </c>
      <c r="R181" s="100">
        <v>1120</v>
      </c>
      <c r="S181" s="100">
        <v>3022</v>
      </c>
      <c r="T181" s="192">
        <v>0.37061548643282594</v>
      </c>
      <c r="U181" s="100">
        <v>2375</v>
      </c>
      <c r="V181" s="100">
        <v>3969</v>
      </c>
      <c r="W181" s="192">
        <v>0.59838750314940792</v>
      </c>
      <c r="X181" s="100">
        <v>167</v>
      </c>
      <c r="Y181" s="100">
        <v>1495</v>
      </c>
      <c r="Z181" s="100">
        <v>0</v>
      </c>
      <c r="AA181" s="192">
        <v>0.11170568561872909</v>
      </c>
      <c r="AB181" s="100">
        <v>4290</v>
      </c>
      <c r="AC181" s="100">
        <v>11590</v>
      </c>
      <c r="AD181" s="192">
        <v>0.37014667817083691</v>
      </c>
      <c r="AE181" s="100">
        <v>12287</v>
      </c>
      <c r="AF181" s="100">
        <v>15693</v>
      </c>
      <c r="AG181" s="192">
        <v>0.78296055566176004</v>
      </c>
      <c r="AH181" s="100">
        <v>0</v>
      </c>
      <c r="AI181" s="100">
        <v>0</v>
      </c>
      <c r="AJ181" s="192" t="s">
        <v>1033</v>
      </c>
      <c r="AK181" s="100">
        <v>0</v>
      </c>
      <c r="AL181" s="100">
        <v>0</v>
      </c>
      <c r="AM181" s="192" t="s">
        <v>1033</v>
      </c>
      <c r="AN181" s="100">
        <v>3082</v>
      </c>
      <c r="AO181" s="100">
        <v>15106</v>
      </c>
      <c r="AP181" s="192">
        <v>0.20402489077187871</v>
      </c>
      <c r="AQ181" s="100">
        <v>356</v>
      </c>
      <c r="AR181" s="100">
        <v>22901</v>
      </c>
      <c r="AS181" s="192">
        <v>1.5545172699882101E-2</v>
      </c>
      <c r="AT181" s="100">
        <v>1883</v>
      </c>
      <c r="AU181" s="100">
        <v>2543</v>
      </c>
      <c r="AV181" s="192">
        <v>0.74046401887534408</v>
      </c>
      <c r="AW181" s="100">
        <v>3925</v>
      </c>
      <c r="AX181" s="100">
        <v>7978</v>
      </c>
      <c r="AY181" s="192">
        <v>0.49197793933316619</v>
      </c>
      <c r="AZ181" s="100">
        <v>0</v>
      </c>
      <c r="BA181" s="100">
        <v>0</v>
      </c>
      <c r="BB181" s="195" t="s">
        <v>1033</v>
      </c>
      <c r="BC181" s="100">
        <v>0</v>
      </c>
      <c r="BD181" s="100">
        <v>0</v>
      </c>
      <c r="BE181" s="192" t="s">
        <v>1033</v>
      </c>
      <c r="BF181" s="100">
        <v>0</v>
      </c>
      <c r="BG181" s="100">
        <v>0</v>
      </c>
      <c r="BH181" s="192" t="s">
        <v>1033</v>
      </c>
      <c r="BI181" s="100"/>
      <c r="BJ181" s="124"/>
      <c r="BK181" s="125"/>
      <c r="BL181" s="100"/>
      <c r="BM181" s="100"/>
      <c r="BN181" s="124"/>
      <c r="BO181" s="125"/>
      <c r="BP181" s="100"/>
      <c r="BQ181" s="100"/>
      <c r="BR181" s="124"/>
      <c r="BS181" s="125"/>
      <c r="BT181" s="100"/>
      <c r="BU181" s="100"/>
      <c r="BV181" s="124"/>
      <c r="BW181" s="125"/>
      <c r="BX181" s="100"/>
      <c r="BY181" s="100"/>
      <c r="BZ181" s="124"/>
      <c r="CA181" s="125"/>
      <c r="CB181" s="100"/>
      <c r="CC181" s="100"/>
      <c r="CD181" s="124"/>
      <c r="CE181" s="125"/>
      <c r="CF181" s="100"/>
      <c r="CG181" s="100"/>
      <c r="CH181" s="124"/>
    </row>
    <row r="182" spans="1:86" hidden="1" x14ac:dyDescent="0.35">
      <c r="A182" s="122" t="s">
        <v>115</v>
      </c>
      <c r="B182" s="99" t="s">
        <v>116</v>
      </c>
      <c r="C182" s="191">
        <v>44287</v>
      </c>
      <c r="D182" s="100">
        <v>10203</v>
      </c>
      <c r="E182" s="100">
        <v>102198</v>
      </c>
      <c r="F182" s="192">
        <v>9.07732137614434E-2</v>
      </c>
      <c r="G182" s="100">
        <v>14103324</v>
      </c>
      <c r="H182" s="100">
        <v>102198</v>
      </c>
      <c r="I182" s="193">
        <v>138</v>
      </c>
      <c r="J182" s="100">
        <v>560</v>
      </c>
      <c r="K182" s="100">
        <v>45162</v>
      </c>
      <c r="L182" s="100"/>
      <c r="M182" s="100">
        <v>93694</v>
      </c>
      <c r="N182" s="192">
        <v>0.48201592417870942</v>
      </c>
      <c r="O182" s="100">
        <v>1206</v>
      </c>
      <c r="P182" s="100">
        <v>19826</v>
      </c>
      <c r="Q182" s="192">
        <v>6.0829214163220013E-2</v>
      </c>
      <c r="R182" s="100">
        <v>1073</v>
      </c>
      <c r="S182" s="100">
        <v>1362</v>
      </c>
      <c r="T182" s="192">
        <v>0.78781204111600589</v>
      </c>
      <c r="U182" s="100">
        <v>800</v>
      </c>
      <c r="V182" s="100">
        <v>2920</v>
      </c>
      <c r="W182" s="192">
        <v>0.27397260273972601</v>
      </c>
      <c r="X182" s="100">
        <v>5435</v>
      </c>
      <c r="Y182" s="100">
        <v>45162</v>
      </c>
      <c r="Z182" s="100">
        <v>0</v>
      </c>
      <c r="AA182" s="192">
        <v>0.12034453744298304</v>
      </c>
      <c r="AB182" s="100">
        <v>6296</v>
      </c>
      <c r="AC182" s="100">
        <v>8950</v>
      </c>
      <c r="AD182" s="192">
        <v>0.70346368715083796</v>
      </c>
      <c r="AE182" s="100">
        <v>4115</v>
      </c>
      <c r="AF182" s="100">
        <v>18209</v>
      </c>
      <c r="AG182" s="192">
        <v>0.22598714921192817</v>
      </c>
      <c r="AH182" s="100">
        <v>0</v>
      </c>
      <c r="AI182" s="100">
        <v>0</v>
      </c>
      <c r="AJ182" s="192" t="s">
        <v>1033</v>
      </c>
      <c r="AK182" s="100">
        <v>47907</v>
      </c>
      <c r="AL182" s="100">
        <v>73423</v>
      </c>
      <c r="AM182" s="192">
        <v>0.65247946828650427</v>
      </c>
      <c r="AN182" s="100">
        <v>9826</v>
      </c>
      <c r="AO182" s="100">
        <v>19073</v>
      </c>
      <c r="AP182" s="192">
        <v>0.51517852461594926</v>
      </c>
      <c r="AQ182" s="100">
        <v>1875</v>
      </c>
      <c r="AR182" s="100">
        <v>7229</v>
      </c>
      <c r="AS182" s="192">
        <v>0.25937197399363676</v>
      </c>
      <c r="AT182" s="100">
        <v>7952</v>
      </c>
      <c r="AU182" s="100">
        <v>10529</v>
      </c>
      <c r="AV182" s="192">
        <v>0.75524741190996292</v>
      </c>
      <c r="AW182" s="100">
        <v>5692</v>
      </c>
      <c r="AX182" s="100">
        <v>8259</v>
      </c>
      <c r="AY182" s="192">
        <v>0.68918755297251488</v>
      </c>
      <c r="AZ182" s="100">
        <v>0</v>
      </c>
      <c r="BA182" s="100">
        <v>0</v>
      </c>
      <c r="BB182" s="195" t="s">
        <v>1033</v>
      </c>
      <c r="BC182" s="100">
        <v>0</v>
      </c>
      <c r="BD182" s="100">
        <v>0</v>
      </c>
      <c r="BE182" s="192" t="s">
        <v>1033</v>
      </c>
      <c r="BF182" s="100">
        <v>0</v>
      </c>
      <c r="BG182" s="100">
        <v>0</v>
      </c>
      <c r="BH182" s="192" t="s">
        <v>1033</v>
      </c>
      <c r="BI182" s="100"/>
      <c r="BJ182" s="124"/>
      <c r="BK182" s="125"/>
      <c r="BL182" s="100"/>
      <c r="BM182" s="100"/>
      <c r="BN182" s="124"/>
      <c r="BO182" s="125"/>
      <c r="BP182" s="100"/>
      <c r="BQ182" s="100"/>
      <c r="BR182" s="124"/>
      <c r="BS182" s="125"/>
      <c r="BT182" s="100"/>
      <c r="BU182" s="100"/>
      <c r="BV182" s="124"/>
      <c r="BW182" s="125"/>
      <c r="BX182" s="100"/>
      <c r="BY182" s="100"/>
      <c r="BZ182" s="124"/>
      <c r="CA182" s="125"/>
      <c r="CB182" s="100"/>
      <c r="CC182" s="100"/>
      <c r="CD182" s="124"/>
      <c r="CE182" s="125"/>
      <c r="CF182" s="100"/>
      <c r="CG182" s="100"/>
      <c r="CH182" s="124"/>
    </row>
    <row r="183" spans="1:86" hidden="1" x14ac:dyDescent="0.35">
      <c r="A183" s="122" t="s">
        <v>121</v>
      </c>
      <c r="B183" s="99" t="s">
        <v>122</v>
      </c>
      <c r="C183" s="191">
        <v>44287</v>
      </c>
      <c r="D183" s="100">
        <v>11542</v>
      </c>
      <c r="E183" s="100">
        <v>82780</v>
      </c>
      <c r="F183" s="192">
        <v>0.12236805835330039</v>
      </c>
      <c r="G183" s="100">
        <v>8083529</v>
      </c>
      <c r="H183" s="100">
        <v>82780</v>
      </c>
      <c r="I183" s="193">
        <v>97.650748973181933</v>
      </c>
      <c r="J183" s="100">
        <v>1630</v>
      </c>
      <c r="K183" s="100">
        <v>45103</v>
      </c>
      <c r="L183" s="100"/>
      <c r="M183" s="100">
        <v>73606</v>
      </c>
      <c r="N183" s="192">
        <v>0.61276254653153273</v>
      </c>
      <c r="O183" s="100">
        <v>9556</v>
      </c>
      <c r="P183" s="100">
        <v>18854</v>
      </c>
      <c r="Q183" s="192">
        <v>0.50684204943248112</v>
      </c>
      <c r="R183" s="100">
        <v>4102</v>
      </c>
      <c r="S183" s="100">
        <v>5962</v>
      </c>
      <c r="T183" s="192">
        <v>0.68802415296880237</v>
      </c>
      <c r="U183" s="100">
        <v>9941</v>
      </c>
      <c r="V183" s="100">
        <v>12696</v>
      </c>
      <c r="W183" s="192">
        <v>0.78300252047889096</v>
      </c>
      <c r="X183" s="100">
        <v>16430</v>
      </c>
      <c r="Y183" s="100">
        <v>22248</v>
      </c>
      <c r="Z183" s="100">
        <v>22807</v>
      </c>
      <c r="AA183" s="192">
        <v>0.36466540894462324</v>
      </c>
      <c r="AB183" s="100">
        <v>4050</v>
      </c>
      <c r="AC183" s="100">
        <v>7349</v>
      </c>
      <c r="AD183" s="192">
        <v>0.55109538712750039</v>
      </c>
      <c r="AE183" s="100">
        <v>7921</v>
      </c>
      <c r="AF183" s="100">
        <v>9473</v>
      </c>
      <c r="AG183" s="192">
        <v>0.83616594531827304</v>
      </c>
      <c r="AH183" s="100">
        <v>43</v>
      </c>
      <c r="AI183" s="100">
        <v>56848</v>
      </c>
      <c r="AJ183" s="192">
        <v>7.5640303968477348E-4</v>
      </c>
      <c r="AK183" s="100">
        <v>23048</v>
      </c>
      <c r="AL183" s="100">
        <v>56848</v>
      </c>
      <c r="AM183" s="192">
        <v>0.40543202927103855</v>
      </c>
      <c r="AN183" s="100">
        <v>5615</v>
      </c>
      <c r="AO183" s="100">
        <v>10498</v>
      </c>
      <c r="AP183" s="192">
        <v>0.53486378357782438</v>
      </c>
      <c r="AQ183" s="100">
        <v>174</v>
      </c>
      <c r="AR183" s="100">
        <v>4160</v>
      </c>
      <c r="AS183" s="192">
        <v>4.1826923076923074E-2</v>
      </c>
      <c r="AT183" s="100">
        <v>745</v>
      </c>
      <c r="AU183" s="100">
        <v>1809</v>
      </c>
      <c r="AV183" s="192">
        <v>0.41182974018794916</v>
      </c>
      <c r="AW183" s="100">
        <v>3172</v>
      </c>
      <c r="AX183" s="100">
        <v>5502</v>
      </c>
      <c r="AY183" s="192">
        <v>0.57651762995274447</v>
      </c>
      <c r="AZ183" s="100">
        <v>0</v>
      </c>
      <c r="BA183" s="100">
        <v>0</v>
      </c>
      <c r="BB183" s="195" t="s">
        <v>1033</v>
      </c>
      <c r="BC183" s="100">
        <v>991</v>
      </c>
      <c r="BD183" s="100">
        <v>1171</v>
      </c>
      <c r="BE183" s="192">
        <v>0.84628522630230574</v>
      </c>
      <c r="BF183" s="100">
        <v>2313</v>
      </c>
      <c r="BG183" s="100">
        <v>3029</v>
      </c>
      <c r="BH183" s="192">
        <v>0.76361835589303395</v>
      </c>
      <c r="BI183" s="100"/>
      <c r="BJ183" s="124"/>
      <c r="BK183" s="125"/>
      <c r="BL183" s="100"/>
      <c r="BM183" s="100"/>
      <c r="BN183" s="124"/>
      <c r="BO183" s="125"/>
      <c r="BP183" s="100"/>
      <c r="BQ183" s="100"/>
      <c r="BR183" s="124"/>
      <c r="BS183" s="125"/>
      <c r="BT183" s="100"/>
      <c r="BU183" s="100"/>
      <c r="BV183" s="124"/>
      <c r="BW183" s="125"/>
      <c r="BX183" s="100"/>
      <c r="BY183" s="100"/>
      <c r="BZ183" s="124"/>
      <c r="CA183" s="125"/>
      <c r="CB183" s="100"/>
      <c r="CC183" s="100"/>
      <c r="CD183" s="124"/>
      <c r="CE183" s="125"/>
      <c r="CF183" s="100"/>
      <c r="CG183" s="100"/>
      <c r="CH183" s="124"/>
    </row>
    <row r="184" spans="1:86" hidden="1" x14ac:dyDescent="0.35">
      <c r="A184" s="122" t="s">
        <v>472</v>
      </c>
      <c r="B184" s="99" t="s">
        <v>333</v>
      </c>
      <c r="C184" s="191">
        <v>44287</v>
      </c>
      <c r="D184" s="100">
        <v>3421</v>
      </c>
      <c r="E184" s="100">
        <v>147897</v>
      </c>
      <c r="F184" s="192">
        <v>2.2608017552439234E-2</v>
      </c>
      <c r="G184" s="100">
        <v>5896061</v>
      </c>
      <c r="H184" s="100">
        <v>147897</v>
      </c>
      <c r="I184" s="193">
        <v>39.865994577307177</v>
      </c>
      <c r="J184" s="100">
        <v>220</v>
      </c>
      <c r="K184" s="100">
        <v>59044</v>
      </c>
      <c r="L184" s="100"/>
      <c r="M184" s="100">
        <v>137291</v>
      </c>
      <c r="N184" s="192">
        <v>0.43006460729399598</v>
      </c>
      <c r="O184" s="100">
        <v>14530</v>
      </c>
      <c r="P184" s="100">
        <v>34952</v>
      </c>
      <c r="Q184" s="192">
        <v>0.41571297779812316</v>
      </c>
      <c r="R184" s="100">
        <v>2020</v>
      </c>
      <c r="S184" s="100">
        <v>2344</v>
      </c>
      <c r="T184" s="192">
        <v>0.86177474402730381</v>
      </c>
      <c r="U184" s="100">
        <v>1805</v>
      </c>
      <c r="V184" s="100">
        <v>3766</v>
      </c>
      <c r="W184" s="192">
        <v>0.47928836962294213</v>
      </c>
      <c r="X184" s="100">
        <v>6485</v>
      </c>
      <c r="Y184" s="100">
        <v>25589</v>
      </c>
      <c r="Z184" s="100">
        <v>21407</v>
      </c>
      <c r="AA184" s="192">
        <v>0.13799046727381054</v>
      </c>
      <c r="AB184" s="100">
        <v>6287</v>
      </c>
      <c r="AC184" s="100">
        <v>15885</v>
      </c>
      <c r="AD184" s="192">
        <v>0.3957821844507397</v>
      </c>
      <c r="AE184" s="100">
        <v>9932</v>
      </c>
      <c r="AF184" s="100">
        <v>16938</v>
      </c>
      <c r="AG184" s="192">
        <v>0.58637383398276066</v>
      </c>
      <c r="AH184" s="100">
        <v>27</v>
      </c>
      <c r="AI184" s="100">
        <v>104202</v>
      </c>
      <c r="AJ184" s="192">
        <v>2.5911210917256864E-4</v>
      </c>
      <c r="AK184" s="100">
        <v>37906</v>
      </c>
      <c r="AL184" s="100">
        <v>104202</v>
      </c>
      <c r="AM184" s="192">
        <v>0.36377420778871805</v>
      </c>
      <c r="AN184" s="100">
        <v>8438</v>
      </c>
      <c r="AO184" s="100">
        <v>18363</v>
      </c>
      <c r="AP184" s="192">
        <v>0.45951097315253497</v>
      </c>
      <c r="AQ184" s="100">
        <v>2527</v>
      </c>
      <c r="AR184" s="100">
        <v>28749</v>
      </c>
      <c r="AS184" s="192">
        <v>8.7898709520331145E-2</v>
      </c>
      <c r="AT184" s="100">
        <v>3543</v>
      </c>
      <c r="AU184" s="100">
        <v>14690</v>
      </c>
      <c r="AV184" s="192">
        <v>0.24118447923757658</v>
      </c>
      <c r="AW184" s="100">
        <v>4633</v>
      </c>
      <c r="AX184" s="100">
        <v>13326</v>
      </c>
      <c r="AY184" s="192">
        <v>0.34766621641903045</v>
      </c>
      <c r="AZ184" s="100">
        <v>2</v>
      </c>
      <c r="BA184" s="100">
        <v>16</v>
      </c>
      <c r="BB184" s="195">
        <v>0.125</v>
      </c>
      <c r="BC184" s="100">
        <v>0</v>
      </c>
      <c r="BD184" s="100">
        <v>0</v>
      </c>
      <c r="BE184" s="192" t="s">
        <v>1033</v>
      </c>
      <c r="BF184" s="100">
        <v>0</v>
      </c>
      <c r="BG184" s="100">
        <v>0</v>
      </c>
      <c r="BH184" s="192" t="s">
        <v>1033</v>
      </c>
      <c r="BI184" s="100"/>
      <c r="BJ184" s="124"/>
      <c r="BK184" s="125"/>
      <c r="BL184" s="100"/>
      <c r="BM184" s="100"/>
      <c r="BN184" s="124"/>
      <c r="BO184" s="125"/>
      <c r="BP184" s="100"/>
      <c r="BQ184" s="100"/>
      <c r="BR184" s="124"/>
      <c r="BS184" s="125"/>
      <c r="BT184" s="100"/>
      <c r="BU184" s="100"/>
      <c r="BV184" s="124"/>
      <c r="BW184" s="125"/>
      <c r="BX184" s="100"/>
      <c r="BY184" s="100"/>
      <c r="BZ184" s="124"/>
      <c r="CA184" s="125"/>
      <c r="CB184" s="100"/>
      <c r="CC184" s="100"/>
      <c r="CD184" s="124"/>
      <c r="CE184" s="125"/>
      <c r="CF184" s="100"/>
      <c r="CG184" s="100"/>
      <c r="CH184" s="124"/>
    </row>
    <row r="185" spans="1:86" hidden="1" x14ac:dyDescent="0.35">
      <c r="A185" s="122" t="s">
        <v>1033</v>
      </c>
      <c r="B185" s="99" t="s">
        <v>128</v>
      </c>
      <c r="C185" s="191">
        <v>44287</v>
      </c>
      <c r="D185" s="100"/>
      <c r="E185" s="100"/>
      <c r="F185" s="192"/>
      <c r="G185" s="100"/>
      <c r="H185" s="100"/>
      <c r="I185" s="193"/>
      <c r="J185" s="100"/>
      <c r="K185" s="100"/>
      <c r="L185" s="100"/>
      <c r="M185" s="100"/>
      <c r="N185" s="192"/>
      <c r="O185" s="100"/>
      <c r="P185" s="100"/>
      <c r="Q185" s="192"/>
      <c r="R185" s="100"/>
      <c r="S185" s="100"/>
      <c r="T185" s="192"/>
      <c r="U185" s="100"/>
      <c r="V185" s="100"/>
      <c r="W185" s="192"/>
      <c r="X185" s="100"/>
      <c r="Y185" s="100"/>
      <c r="Z185" s="100"/>
      <c r="AA185" s="192"/>
      <c r="AB185" s="100"/>
      <c r="AC185" s="100"/>
      <c r="AD185" s="192"/>
      <c r="AE185" s="100"/>
      <c r="AF185" s="100"/>
      <c r="AG185" s="192"/>
      <c r="AH185" s="100"/>
      <c r="AI185" s="100"/>
      <c r="AJ185" s="192"/>
      <c r="AK185" s="100"/>
      <c r="AL185" s="100"/>
      <c r="AM185" s="192"/>
      <c r="AN185" s="100"/>
      <c r="AO185" s="100"/>
      <c r="AP185" s="192"/>
      <c r="AQ185" s="100"/>
      <c r="AR185" s="100"/>
      <c r="AS185" s="192"/>
      <c r="AT185" s="100"/>
      <c r="AU185" s="100"/>
      <c r="AV185" s="192"/>
      <c r="AW185" s="100"/>
      <c r="AX185" s="100"/>
      <c r="AY185" s="192"/>
      <c r="AZ185" s="100"/>
      <c r="BA185" s="100"/>
      <c r="BB185" s="195"/>
      <c r="BC185" s="100"/>
      <c r="BD185" s="100"/>
      <c r="BE185" s="192"/>
      <c r="BF185" s="100"/>
      <c r="BG185" s="100"/>
      <c r="BH185" s="192"/>
      <c r="BI185" s="100"/>
      <c r="BJ185" s="124"/>
      <c r="BK185" s="125"/>
      <c r="BL185" s="100"/>
      <c r="BM185" s="100"/>
      <c r="BN185" s="124"/>
      <c r="BO185" s="125"/>
      <c r="BP185" s="100"/>
      <c r="BQ185" s="100"/>
      <c r="BR185" s="124"/>
      <c r="BS185" s="125"/>
      <c r="BT185" s="100"/>
      <c r="BU185" s="100"/>
      <c r="BV185" s="124"/>
      <c r="BW185" s="125"/>
      <c r="BX185" s="100"/>
      <c r="BY185" s="100"/>
      <c r="BZ185" s="124"/>
      <c r="CA185" s="125"/>
      <c r="CB185" s="100"/>
      <c r="CC185" s="100"/>
      <c r="CD185" s="124"/>
      <c r="CE185" s="125"/>
      <c r="CF185" s="100"/>
      <c r="CG185" s="100"/>
      <c r="CH185" s="124"/>
    </row>
    <row r="186" spans="1:86" hidden="1" x14ac:dyDescent="0.35">
      <c r="A186" s="122" t="s">
        <v>15</v>
      </c>
      <c r="B186" s="99" t="s">
        <v>16</v>
      </c>
      <c r="C186" s="191">
        <v>44287</v>
      </c>
      <c r="D186" s="100">
        <v>18201</v>
      </c>
      <c r="E186" s="100">
        <v>78564</v>
      </c>
      <c r="F186" s="192">
        <v>0.1880948690125562</v>
      </c>
      <c r="G186" s="100">
        <v>26416387</v>
      </c>
      <c r="H186" s="100">
        <v>78564</v>
      </c>
      <c r="I186" s="193">
        <v>336.24035181508071</v>
      </c>
      <c r="J186" s="100">
        <v>1272</v>
      </c>
      <c r="K186" s="100">
        <v>25789</v>
      </c>
      <c r="L186" s="100"/>
      <c r="M186" s="100">
        <v>76778</v>
      </c>
      <c r="N186" s="192">
        <v>0.33589048946312744</v>
      </c>
      <c r="O186" s="100">
        <v>3356</v>
      </c>
      <c r="P186" s="100">
        <v>9929</v>
      </c>
      <c r="Q186" s="192">
        <v>0.33799979856984591</v>
      </c>
      <c r="R186" s="100">
        <v>519</v>
      </c>
      <c r="S186" s="100">
        <v>1682</v>
      </c>
      <c r="T186" s="192">
        <v>0.30856123662306778</v>
      </c>
      <c r="U186" s="100">
        <v>1301</v>
      </c>
      <c r="V186" s="100">
        <v>1981</v>
      </c>
      <c r="W186" s="192">
        <v>0.65673902069661783</v>
      </c>
      <c r="X186" s="100">
        <v>3628</v>
      </c>
      <c r="Y186" s="100">
        <v>11909</v>
      </c>
      <c r="Z186" s="100">
        <v>8947</v>
      </c>
      <c r="AA186" s="192">
        <v>0.17395473724587648</v>
      </c>
      <c r="AB186" s="100">
        <v>1490</v>
      </c>
      <c r="AC186" s="100">
        <v>5480</v>
      </c>
      <c r="AD186" s="192">
        <v>0.27189781021897808</v>
      </c>
      <c r="AE186" s="100">
        <v>2614</v>
      </c>
      <c r="AF186" s="100">
        <v>9929</v>
      </c>
      <c r="AG186" s="192">
        <v>0.26326921140094672</v>
      </c>
      <c r="AH186" s="100">
        <v>26</v>
      </c>
      <c r="AI186" s="100">
        <v>60266</v>
      </c>
      <c r="AJ186" s="192">
        <v>4.3142070155643313E-4</v>
      </c>
      <c r="AK186" s="100">
        <v>42009</v>
      </c>
      <c r="AL186" s="100">
        <v>60266</v>
      </c>
      <c r="AM186" s="192">
        <v>0.69705970198785383</v>
      </c>
      <c r="AN186" s="100">
        <v>4718</v>
      </c>
      <c r="AO186" s="100">
        <v>9524</v>
      </c>
      <c r="AP186" s="192">
        <v>0.49538009239815206</v>
      </c>
      <c r="AQ186" s="100">
        <v>2</v>
      </c>
      <c r="AR186" s="100">
        <v>1854</v>
      </c>
      <c r="AS186" s="192">
        <v>1.0787486515641855E-3</v>
      </c>
      <c r="AT186" s="100">
        <v>3762</v>
      </c>
      <c r="AU186" s="100">
        <v>9472</v>
      </c>
      <c r="AV186" s="192">
        <v>0.39717060810810811</v>
      </c>
      <c r="AW186" s="100">
        <v>1033</v>
      </c>
      <c r="AX186" s="100">
        <v>2117</v>
      </c>
      <c r="AY186" s="192">
        <v>0.48795465281058104</v>
      </c>
      <c r="AZ186" s="100">
        <v>0</v>
      </c>
      <c r="BA186" s="100">
        <v>0</v>
      </c>
      <c r="BB186" s="195" t="s">
        <v>1033</v>
      </c>
      <c r="BC186" s="100">
        <v>25</v>
      </c>
      <c r="BD186" s="100">
        <v>29</v>
      </c>
      <c r="BE186" s="192">
        <v>0.86206896551724133</v>
      </c>
      <c r="BF186" s="100">
        <v>0</v>
      </c>
      <c r="BG186" s="100">
        <v>0</v>
      </c>
      <c r="BH186" s="192" t="s">
        <v>1033</v>
      </c>
      <c r="BI186" s="100"/>
      <c r="BJ186" s="124"/>
      <c r="BK186" s="125"/>
      <c r="BL186" s="100"/>
      <c r="BM186" s="100"/>
      <c r="BN186" s="124"/>
      <c r="BO186" s="125"/>
      <c r="BP186" s="100"/>
      <c r="BQ186" s="100"/>
      <c r="BR186" s="124"/>
      <c r="BS186" s="125"/>
      <c r="BT186" s="100"/>
      <c r="BU186" s="100"/>
      <c r="BV186" s="124"/>
      <c r="BW186" s="125"/>
      <c r="BX186" s="100"/>
      <c r="BY186" s="100"/>
      <c r="BZ186" s="124"/>
      <c r="CA186" s="125"/>
      <c r="CB186" s="100"/>
      <c r="CC186" s="100"/>
      <c r="CD186" s="124"/>
      <c r="CE186" s="125"/>
      <c r="CF186" s="100"/>
      <c r="CG186" s="100"/>
      <c r="CH186" s="124"/>
    </row>
    <row r="187" spans="1:86" hidden="1" x14ac:dyDescent="0.35">
      <c r="A187" s="122" t="s">
        <v>80</v>
      </c>
      <c r="B187" s="99" t="s">
        <v>81</v>
      </c>
      <c r="C187" s="191">
        <v>44287</v>
      </c>
      <c r="D187" s="100">
        <v>21355</v>
      </c>
      <c r="E187" s="100">
        <v>172418</v>
      </c>
      <c r="F187" s="192">
        <v>0.11020627228767682</v>
      </c>
      <c r="G187" s="100">
        <v>43310860</v>
      </c>
      <c r="H187" s="100">
        <v>172418</v>
      </c>
      <c r="I187" s="193">
        <v>251.19685879664536</v>
      </c>
      <c r="J187" s="100">
        <v>420</v>
      </c>
      <c r="K187" s="100">
        <v>76722</v>
      </c>
      <c r="L187" s="100"/>
      <c r="M187" s="100">
        <v>162128</v>
      </c>
      <c r="N187" s="192">
        <v>0.47321869140432249</v>
      </c>
      <c r="O187" s="100">
        <v>6076</v>
      </c>
      <c r="P187" s="100">
        <v>19574</v>
      </c>
      <c r="Q187" s="192">
        <v>0.31041177071625625</v>
      </c>
      <c r="R187" s="100">
        <v>47</v>
      </c>
      <c r="S187" s="100">
        <v>4102</v>
      </c>
      <c r="T187" s="192">
        <v>1.1457825450999512E-2</v>
      </c>
      <c r="U187" s="100">
        <v>2840</v>
      </c>
      <c r="V187" s="100">
        <v>4302</v>
      </c>
      <c r="W187" s="192">
        <v>0.66015806601580662</v>
      </c>
      <c r="X187" s="100">
        <v>3969</v>
      </c>
      <c r="Y187" s="100">
        <v>33524</v>
      </c>
      <c r="Z187" s="100">
        <v>11281</v>
      </c>
      <c r="AA187" s="192">
        <v>8.8583863408101773E-2</v>
      </c>
      <c r="AB187" s="100">
        <v>9485</v>
      </c>
      <c r="AC187" s="100">
        <v>10351</v>
      </c>
      <c r="AD187" s="192">
        <v>0.91633658583711719</v>
      </c>
      <c r="AE187" s="100">
        <v>7624</v>
      </c>
      <c r="AF187" s="100">
        <v>16252</v>
      </c>
      <c r="AG187" s="192">
        <v>0.46911149396997293</v>
      </c>
      <c r="AH187" s="100">
        <v>31</v>
      </c>
      <c r="AI187" s="100">
        <v>110671</v>
      </c>
      <c r="AJ187" s="192">
        <v>2.8010951378409883E-4</v>
      </c>
      <c r="AK187" s="100">
        <v>81518</v>
      </c>
      <c r="AL187" s="100">
        <v>110671</v>
      </c>
      <c r="AM187" s="192">
        <v>0.73657959176297316</v>
      </c>
      <c r="AN187" s="100">
        <v>7146</v>
      </c>
      <c r="AO187" s="100">
        <v>19961</v>
      </c>
      <c r="AP187" s="192">
        <v>0.35799809628776114</v>
      </c>
      <c r="AQ187" s="100">
        <v>9292</v>
      </c>
      <c r="AR187" s="100">
        <v>39723</v>
      </c>
      <c r="AS187" s="192">
        <v>0.23391989527477783</v>
      </c>
      <c r="AT187" s="100">
        <v>398</v>
      </c>
      <c r="AU187" s="100">
        <v>2070</v>
      </c>
      <c r="AV187" s="192">
        <v>0.19227053140096617</v>
      </c>
      <c r="AW187" s="100">
        <v>7024</v>
      </c>
      <c r="AX187" s="100">
        <v>17027</v>
      </c>
      <c r="AY187" s="192">
        <v>0.4125212897163329</v>
      </c>
      <c r="AZ187" s="100">
        <v>0</v>
      </c>
      <c r="BA187" s="100">
        <v>0</v>
      </c>
      <c r="BB187" s="195" t="s">
        <v>1033</v>
      </c>
      <c r="BC187" s="100">
        <v>1565</v>
      </c>
      <c r="BD187" s="100">
        <v>1735</v>
      </c>
      <c r="BE187" s="192">
        <v>0.90201729106628237</v>
      </c>
      <c r="BF187" s="100">
        <v>4810</v>
      </c>
      <c r="BG187" s="100">
        <v>6234</v>
      </c>
      <c r="BH187" s="192">
        <v>0.77157523259544436</v>
      </c>
      <c r="BI187" s="100"/>
      <c r="BJ187" s="124"/>
      <c r="BK187" s="125"/>
      <c r="BL187" s="100"/>
      <c r="BM187" s="100"/>
      <c r="BN187" s="124"/>
      <c r="BO187" s="125"/>
      <c r="BP187" s="100"/>
      <c r="BQ187" s="100"/>
      <c r="BR187" s="124"/>
      <c r="BS187" s="125"/>
      <c r="BT187" s="100"/>
      <c r="BU187" s="100"/>
      <c r="BV187" s="124"/>
      <c r="BW187" s="125"/>
      <c r="BX187" s="100"/>
      <c r="BY187" s="100"/>
      <c r="BZ187" s="124"/>
      <c r="CA187" s="125"/>
      <c r="CB187" s="100"/>
      <c r="CC187" s="100"/>
      <c r="CD187" s="124"/>
      <c r="CE187" s="125"/>
      <c r="CF187" s="100"/>
      <c r="CG187" s="100"/>
      <c r="CH187" s="124"/>
    </row>
    <row r="188" spans="1:86" hidden="1" x14ac:dyDescent="0.35">
      <c r="A188" s="122" t="s">
        <v>782</v>
      </c>
      <c r="B188" s="99" t="s">
        <v>783</v>
      </c>
      <c r="C188" s="191">
        <v>44287</v>
      </c>
      <c r="D188" s="100">
        <v>17219</v>
      </c>
      <c r="E188" s="100">
        <v>188472</v>
      </c>
      <c r="F188" s="192">
        <v>8.3712948062871009E-2</v>
      </c>
      <c r="G188" s="100">
        <v>20983864</v>
      </c>
      <c r="H188" s="100">
        <v>188472</v>
      </c>
      <c r="I188" s="193">
        <v>111.33677150982639</v>
      </c>
      <c r="J188" s="100">
        <v>487</v>
      </c>
      <c r="K188" s="100">
        <v>37365</v>
      </c>
      <c r="L188" s="100"/>
      <c r="M188" s="100">
        <v>171278</v>
      </c>
      <c r="N188" s="192">
        <v>0.21815411202839827</v>
      </c>
      <c r="O188" s="100">
        <v>1773</v>
      </c>
      <c r="P188" s="100">
        <v>8612</v>
      </c>
      <c r="Q188" s="192">
        <v>0.20587552252670693</v>
      </c>
      <c r="R188" s="100">
        <v>77</v>
      </c>
      <c r="S188" s="100">
        <v>117</v>
      </c>
      <c r="T188" s="192">
        <v>0.65811965811965811</v>
      </c>
      <c r="U188" s="100">
        <v>788</v>
      </c>
      <c r="V188" s="100">
        <v>2578</v>
      </c>
      <c r="W188" s="192">
        <v>0.3056633048875097</v>
      </c>
      <c r="X188" s="100">
        <v>12165</v>
      </c>
      <c r="Y188" s="100">
        <v>19498</v>
      </c>
      <c r="Z188" s="100">
        <v>308</v>
      </c>
      <c r="AA188" s="192">
        <v>0.6142078158133899</v>
      </c>
      <c r="AB188" s="100">
        <v>0</v>
      </c>
      <c r="AC188" s="100">
        <v>9070</v>
      </c>
      <c r="AD188" s="192" t="s">
        <v>1033</v>
      </c>
      <c r="AE188" s="100">
        <v>0</v>
      </c>
      <c r="AF188" s="100">
        <v>20465</v>
      </c>
      <c r="AG188" s="192" t="s">
        <v>1033</v>
      </c>
      <c r="AH188" s="100">
        <v>58</v>
      </c>
      <c r="AI188" s="100">
        <v>122250</v>
      </c>
      <c r="AJ188" s="192">
        <v>4.7443762781186095E-4</v>
      </c>
      <c r="AK188" s="100">
        <v>80820</v>
      </c>
      <c r="AL188" s="100">
        <v>122250</v>
      </c>
      <c r="AM188" s="192">
        <v>0.66110429447852759</v>
      </c>
      <c r="AN188" s="100">
        <v>12938</v>
      </c>
      <c r="AO188" s="100">
        <v>21219</v>
      </c>
      <c r="AP188" s="192">
        <v>0.60973655685941841</v>
      </c>
      <c r="AQ188" s="100">
        <v>1613</v>
      </c>
      <c r="AR188" s="100">
        <v>18322</v>
      </c>
      <c r="AS188" s="192">
        <v>8.8036240585088965E-2</v>
      </c>
      <c r="AT188" s="100">
        <v>1271</v>
      </c>
      <c r="AU188" s="100">
        <v>5929</v>
      </c>
      <c r="AV188" s="192">
        <v>0.2143700455388767</v>
      </c>
      <c r="AW188" s="100">
        <v>6636</v>
      </c>
      <c r="AX188" s="100">
        <v>9112</v>
      </c>
      <c r="AY188" s="192">
        <v>0.72827041264266901</v>
      </c>
      <c r="AZ188" s="100">
        <v>0</v>
      </c>
      <c r="BA188" s="100">
        <v>0</v>
      </c>
      <c r="BB188" s="195" t="s">
        <v>1033</v>
      </c>
      <c r="BC188" s="100">
        <v>0</v>
      </c>
      <c r="BD188" s="100">
        <v>0</v>
      </c>
      <c r="BE188" s="192" t="s">
        <v>1033</v>
      </c>
      <c r="BF188" s="100">
        <v>0</v>
      </c>
      <c r="BG188" s="100">
        <v>0</v>
      </c>
      <c r="BH188" s="192" t="s">
        <v>1033</v>
      </c>
      <c r="BI188" s="100"/>
      <c r="BJ188" s="124"/>
      <c r="BK188" s="125"/>
      <c r="BL188" s="100"/>
      <c r="BM188" s="100"/>
      <c r="BN188" s="124"/>
      <c r="BO188" s="125"/>
      <c r="BP188" s="100"/>
      <c r="BQ188" s="100"/>
      <c r="BR188" s="124"/>
      <c r="BS188" s="125"/>
      <c r="BT188" s="100"/>
      <c r="BU188" s="100"/>
      <c r="BV188" s="124"/>
      <c r="BW188" s="125"/>
      <c r="BX188" s="100"/>
      <c r="BY188" s="100"/>
      <c r="BZ188" s="124"/>
      <c r="CA188" s="125"/>
      <c r="CB188" s="100"/>
      <c r="CC188" s="100"/>
      <c r="CD188" s="124"/>
      <c r="CE188" s="125"/>
      <c r="CF188" s="100"/>
      <c r="CG188" s="100"/>
      <c r="CH188" s="124"/>
    </row>
    <row r="189" spans="1:86" hidden="1" x14ac:dyDescent="0.35">
      <c r="A189" s="122" t="s">
        <v>797</v>
      </c>
      <c r="B189" s="99" t="s">
        <v>798</v>
      </c>
      <c r="C189" s="191">
        <v>44287</v>
      </c>
      <c r="D189" s="100">
        <v>438</v>
      </c>
      <c r="E189" s="100">
        <v>38033</v>
      </c>
      <c r="F189" s="192">
        <v>1.1385199240986717E-2</v>
      </c>
      <c r="G189" s="100">
        <v>568263</v>
      </c>
      <c r="H189" s="100">
        <v>38033</v>
      </c>
      <c r="I189" s="193">
        <v>14.94131412194673</v>
      </c>
      <c r="J189" s="100">
        <v>90</v>
      </c>
      <c r="K189" s="100">
        <v>17998</v>
      </c>
      <c r="L189" s="100"/>
      <c r="M189" s="100">
        <v>34782</v>
      </c>
      <c r="N189" s="192">
        <v>0.51745155540221954</v>
      </c>
      <c r="O189" s="100">
        <v>4396</v>
      </c>
      <c r="P189" s="100">
        <v>8462</v>
      </c>
      <c r="Q189" s="192">
        <v>0.51949893642164968</v>
      </c>
      <c r="R189" s="100">
        <v>683</v>
      </c>
      <c r="S189" s="100">
        <v>991</v>
      </c>
      <c r="T189" s="192">
        <v>0.68920282542885969</v>
      </c>
      <c r="U189" s="100">
        <v>197</v>
      </c>
      <c r="V189" s="100">
        <v>773</v>
      </c>
      <c r="W189" s="192">
        <v>0.25485122897800777</v>
      </c>
      <c r="X189" s="100">
        <v>2770</v>
      </c>
      <c r="Y189" s="100">
        <v>7579</v>
      </c>
      <c r="Z189" s="100">
        <v>757</v>
      </c>
      <c r="AA189" s="192">
        <v>0.33229366602687138</v>
      </c>
      <c r="AB189" s="100">
        <v>2820</v>
      </c>
      <c r="AC189" s="100">
        <v>3238</v>
      </c>
      <c r="AD189" s="192">
        <v>0.87090796788140823</v>
      </c>
      <c r="AE189" s="100">
        <v>1398</v>
      </c>
      <c r="AF189" s="100">
        <v>1867</v>
      </c>
      <c r="AG189" s="192">
        <v>0.7487948580610605</v>
      </c>
      <c r="AH189" s="100">
        <v>16</v>
      </c>
      <c r="AI189" s="100">
        <v>26169</v>
      </c>
      <c r="AJ189" s="192">
        <v>6.1141044747602125E-4</v>
      </c>
      <c r="AK189" s="100">
        <v>15165</v>
      </c>
      <c r="AL189" s="100">
        <v>26169</v>
      </c>
      <c r="AM189" s="192">
        <v>0.57950246474836642</v>
      </c>
      <c r="AN189" s="100">
        <v>2584</v>
      </c>
      <c r="AO189" s="100">
        <v>4994</v>
      </c>
      <c r="AP189" s="192">
        <v>0.51742090508610328</v>
      </c>
      <c r="AQ189" s="100">
        <v>20</v>
      </c>
      <c r="AR189" s="100">
        <v>2313</v>
      </c>
      <c r="AS189" s="192">
        <v>8.6467790747946395E-3</v>
      </c>
      <c r="AT189" s="100">
        <v>1090</v>
      </c>
      <c r="AU189" s="100">
        <v>1429</v>
      </c>
      <c r="AV189" s="192">
        <v>0.7627711686494052</v>
      </c>
      <c r="AW189" s="100">
        <v>887</v>
      </c>
      <c r="AX189" s="100">
        <v>1744</v>
      </c>
      <c r="AY189" s="192">
        <v>0.50860091743119262</v>
      </c>
      <c r="AZ189" s="100">
        <v>0</v>
      </c>
      <c r="BA189" s="100">
        <v>0</v>
      </c>
      <c r="BB189" s="195" t="s">
        <v>1033</v>
      </c>
      <c r="BC189" s="100">
        <v>1169</v>
      </c>
      <c r="BD189" s="100">
        <v>1200</v>
      </c>
      <c r="BE189" s="192">
        <v>0.97416666666666663</v>
      </c>
      <c r="BF189" s="100">
        <v>2120</v>
      </c>
      <c r="BG189" s="100">
        <v>2246</v>
      </c>
      <c r="BH189" s="192">
        <v>0.94390026714158504</v>
      </c>
      <c r="BI189" s="100"/>
      <c r="BJ189" s="124"/>
      <c r="BK189" s="125"/>
      <c r="BL189" s="100"/>
      <c r="BM189" s="100"/>
      <c r="BN189" s="124"/>
      <c r="BO189" s="125"/>
      <c r="BP189" s="100"/>
      <c r="BQ189" s="100"/>
      <c r="BR189" s="124"/>
      <c r="BS189" s="125"/>
      <c r="BT189" s="100"/>
      <c r="BU189" s="100"/>
      <c r="BV189" s="124"/>
      <c r="BW189" s="125"/>
      <c r="BX189" s="100"/>
      <c r="BY189" s="100"/>
      <c r="BZ189" s="124"/>
      <c r="CA189" s="125"/>
      <c r="CB189" s="100"/>
      <c r="CC189" s="100"/>
      <c r="CD189" s="124"/>
      <c r="CE189" s="125"/>
      <c r="CF189" s="100"/>
      <c r="CG189" s="100"/>
      <c r="CH189" s="124"/>
    </row>
    <row r="190" spans="1:86" hidden="1" x14ac:dyDescent="0.35">
      <c r="A190" s="122" t="s">
        <v>793</v>
      </c>
      <c r="B190" s="99" t="s">
        <v>794</v>
      </c>
      <c r="C190" s="191">
        <v>44287</v>
      </c>
      <c r="D190" s="100">
        <v>384</v>
      </c>
      <c r="E190" s="100">
        <v>34488</v>
      </c>
      <c r="F190" s="192">
        <v>1.1011699931176875E-2</v>
      </c>
      <c r="G190" s="100">
        <v>508895</v>
      </c>
      <c r="H190" s="100">
        <v>34488</v>
      </c>
      <c r="I190" s="193">
        <v>14.755712131755972</v>
      </c>
      <c r="J190" s="100">
        <v>91</v>
      </c>
      <c r="K190" s="100">
        <v>17396</v>
      </c>
      <c r="L190" s="100"/>
      <c r="M190" s="100">
        <v>32943</v>
      </c>
      <c r="N190" s="192">
        <v>0.52806362504932758</v>
      </c>
      <c r="O190" s="100">
        <v>4446</v>
      </c>
      <c r="P190" s="100">
        <v>8939</v>
      </c>
      <c r="Q190" s="192">
        <v>0.49737107058955138</v>
      </c>
      <c r="R190" s="100">
        <v>210</v>
      </c>
      <c r="S190" s="100">
        <v>418</v>
      </c>
      <c r="T190" s="192">
        <v>0.50239234449760761</v>
      </c>
      <c r="U190" s="100">
        <v>182</v>
      </c>
      <c r="V190" s="100">
        <v>803</v>
      </c>
      <c r="W190" s="192">
        <v>0.22665006226650061</v>
      </c>
      <c r="X190" s="100">
        <v>2349</v>
      </c>
      <c r="Y190" s="100">
        <v>8447</v>
      </c>
      <c r="Z190" s="100">
        <v>619</v>
      </c>
      <c r="AA190" s="192">
        <v>0.25909993381866314</v>
      </c>
      <c r="AB190" s="100">
        <v>3141</v>
      </c>
      <c r="AC190" s="100">
        <v>3605</v>
      </c>
      <c r="AD190" s="192">
        <v>0.87128987517337031</v>
      </c>
      <c r="AE190" s="100">
        <v>1844</v>
      </c>
      <c r="AF190" s="100">
        <v>2677</v>
      </c>
      <c r="AG190" s="192">
        <v>0.68883078072469184</v>
      </c>
      <c r="AH190" s="100">
        <v>28</v>
      </c>
      <c r="AI190" s="100">
        <v>23601</v>
      </c>
      <c r="AJ190" s="192">
        <v>1.1863904071861362E-3</v>
      </c>
      <c r="AK190" s="100">
        <v>12520</v>
      </c>
      <c r="AL190" s="100">
        <v>23601</v>
      </c>
      <c r="AM190" s="192">
        <v>0.53048599635608662</v>
      </c>
      <c r="AN190" s="100">
        <v>2018</v>
      </c>
      <c r="AO190" s="100">
        <v>5582</v>
      </c>
      <c r="AP190" s="192">
        <v>0.36151916875671802</v>
      </c>
      <c r="AQ190" s="100">
        <v>1586</v>
      </c>
      <c r="AR190" s="100">
        <v>3664</v>
      </c>
      <c r="AS190" s="192">
        <v>0.43286026200873362</v>
      </c>
      <c r="AT190" s="100">
        <v>46</v>
      </c>
      <c r="AU190" s="100">
        <v>521</v>
      </c>
      <c r="AV190" s="192">
        <v>8.829174664107485E-2</v>
      </c>
      <c r="AW190" s="100">
        <v>1168</v>
      </c>
      <c r="AX190" s="100">
        <v>2088</v>
      </c>
      <c r="AY190" s="192">
        <v>0.55938697318007657</v>
      </c>
      <c r="AZ190" s="100">
        <v>0</v>
      </c>
      <c r="BA190" s="100">
        <v>0</v>
      </c>
      <c r="BB190" s="195" t="s">
        <v>1033</v>
      </c>
      <c r="BC190" s="100">
        <v>0</v>
      </c>
      <c r="BD190" s="100">
        <v>0</v>
      </c>
      <c r="BE190" s="192" t="s">
        <v>1033</v>
      </c>
      <c r="BF190" s="100">
        <v>5</v>
      </c>
      <c r="BG190" s="100">
        <v>5</v>
      </c>
      <c r="BH190" s="192">
        <v>1</v>
      </c>
      <c r="BI190" s="100"/>
      <c r="BJ190" s="124"/>
      <c r="BK190" s="125"/>
      <c r="BL190" s="100"/>
      <c r="BM190" s="100"/>
      <c r="BN190" s="124"/>
      <c r="BO190" s="125"/>
      <c r="BP190" s="100"/>
      <c r="BQ190" s="100"/>
      <c r="BR190" s="124"/>
      <c r="BS190" s="125"/>
      <c r="BT190" s="100"/>
      <c r="BU190" s="100"/>
      <c r="BV190" s="124"/>
      <c r="BW190" s="125"/>
      <c r="BX190" s="100"/>
      <c r="BY190" s="100"/>
      <c r="BZ190" s="124"/>
      <c r="CA190" s="125"/>
      <c r="CB190" s="100"/>
      <c r="CC190" s="100"/>
      <c r="CD190" s="124"/>
      <c r="CE190" s="125"/>
      <c r="CF190" s="100"/>
      <c r="CG190" s="100"/>
      <c r="CH190" s="124"/>
    </row>
    <row r="191" spans="1:86" hidden="1" x14ac:dyDescent="0.35">
      <c r="A191" s="122" t="s">
        <v>789</v>
      </c>
      <c r="B191" s="99" t="s">
        <v>790</v>
      </c>
      <c r="C191" s="191">
        <v>44287</v>
      </c>
      <c r="D191" s="100">
        <v>283</v>
      </c>
      <c r="E191" s="100">
        <v>22072</v>
      </c>
      <c r="F191" s="192">
        <v>1.2659360322075599E-2</v>
      </c>
      <c r="G191" s="100">
        <v>317315</v>
      </c>
      <c r="H191" s="100">
        <v>22072</v>
      </c>
      <c r="I191" s="193">
        <v>14.376359188111635</v>
      </c>
      <c r="J191" s="100">
        <v>85</v>
      </c>
      <c r="K191" s="100">
        <v>12960</v>
      </c>
      <c r="L191" s="100"/>
      <c r="M191" s="100">
        <v>21516</v>
      </c>
      <c r="N191" s="192">
        <v>0.60234244283324034</v>
      </c>
      <c r="O191" s="100">
        <v>2913</v>
      </c>
      <c r="P191" s="100">
        <v>5766</v>
      </c>
      <c r="Q191" s="192">
        <v>0.50520291363163372</v>
      </c>
      <c r="R191" s="100">
        <v>4</v>
      </c>
      <c r="S191" s="100">
        <v>202</v>
      </c>
      <c r="T191" s="192">
        <v>1.9801980198019802E-2</v>
      </c>
      <c r="U191" s="100">
        <v>11</v>
      </c>
      <c r="V191" s="100">
        <v>419</v>
      </c>
      <c r="W191" s="192">
        <v>2.6252983293556086E-2</v>
      </c>
      <c r="X191" s="100">
        <v>344</v>
      </c>
      <c r="Y191" s="100">
        <v>3746</v>
      </c>
      <c r="Z191" s="100">
        <v>368</v>
      </c>
      <c r="AA191" s="192">
        <v>8.3616917841516772E-2</v>
      </c>
      <c r="AB191" s="100">
        <v>1980</v>
      </c>
      <c r="AC191" s="100">
        <v>2164</v>
      </c>
      <c r="AD191" s="192">
        <v>0.91497227356746769</v>
      </c>
      <c r="AE191" s="100">
        <v>1157</v>
      </c>
      <c r="AF191" s="100">
        <v>0</v>
      </c>
      <c r="AG191" s="192" t="s">
        <v>1033</v>
      </c>
      <c r="AH191" s="100">
        <v>8</v>
      </c>
      <c r="AI191" s="100">
        <v>13206</v>
      </c>
      <c r="AJ191" s="192">
        <v>6.0578524912918371E-4</v>
      </c>
      <c r="AK191" s="100">
        <v>10466</v>
      </c>
      <c r="AL191" s="100">
        <v>13206</v>
      </c>
      <c r="AM191" s="192">
        <v>0.79251855217325462</v>
      </c>
      <c r="AN191" s="100">
        <v>951</v>
      </c>
      <c r="AO191" s="100">
        <v>2116</v>
      </c>
      <c r="AP191" s="192">
        <v>0.44943289224952743</v>
      </c>
      <c r="AQ191" s="100">
        <v>98</v>
      </c>
      <c r="AR191" s="100">
        <v>3823</v>
      </c>
      <c r="AS191" s="192">
        <v>2.5634318597959716E-2</v>
      </c>
      <c r="AT191" s="100">
        <v>1286</v>
      </c>
      <c r="AU191" s="100">
        <v>1631</v>
      </c>
      <c r="AV191" s="192">
        <v>0.78847332924586144</v>
      </c>
      <c r="AW191" s="100">
        <v>804</v>
      </c>
      <c r="AX191" s="100">
        <v>1178</v>
      </c>
      <c r="AY191" s="192">
        <v>0.68251273344651953</v>
      </c>
      <c r="AZ191" s="100">
        <v>3</v>
      </c>
      <c r="BA191" s="100">
        <v>0</v>
      </c>
      <c r="BB191" s="195" t="s">
        <v>1033</v>
      </c>
      <c r="BC191" s="100">
        <v>385</v>
      </c>
      <c r="BD191" s="100">
        <v>427</v>
      </c>
      <c r="BE191" s="192">
        <v>0.90163934426229508</v>
      </c>
      <c r="BF191" s="100">
        <v>200</v>
      </c>
      <c r="BG191" s="100">
        <v>211</v>
      </c>
      <c r="BH191" s="192">
        <v>0.94786729857819907</v>
      </c>
      <c r="BI191" s="100"/>
      <c r="BJ191" s="124"/>
      <c r="BK191" s="125"/>
      <c r="BL191" s="100"/>
      <c r="BM191" s="100"/>
      <c r="BN191" s="124"/>
      <c r="BO191" s="125"/>
      <c r="BP191" s="100"/>
      <c r="BQ191" s="100"/>
      <c r="BR191" s="124"/>
      <c r="BS191" s="125"/>
      <c r="BT191" s="100"/>
      <c r="BU191" s="100"/>
      <c r="BV191" s="124"/>
      <c r="BW191" s="125"/>
      <c r="BX191" s="100"/>
      <c r="BY191" s="100"/>
      <c r="BZ191" s="124"/>
      <c r="CA191" s="125"/>
      <c r="CB191" s="100"/>
      <c r="CC191" s="100"/>
      <c r="CD191" s="124"/>
      <c r="CE191" s="125"/>
      <c r="CF191" s="100"/>
      <c r="CG191" s="100"/>
      <c r="CH191" s="124"/>
    </row>
    <row r="192" spans="1:86" hidden="1" x14ac:dyDescent="0.35">
      <c r="A192" s="122" t="s">
        <v>32</v>
      </c>
      <c r="B192" s="99" t="s">
        <v>33</v>
      </c>
      <c r="C192" s="191">
        <v>44287</v>
      </c>
      <c r="D192" s="100">
        <v>258</v>
      </c>
      <c r="E192" s="100">
        <v>23251</v>
      </c>
      <c r="F192" s="192">
        <v>1.0974520396443916E-2</v>
      </c>
      <c r="G192" s="100">
        <v>341135</v>
      </c>
      <c r="H192" s="100">
        <v>23251</v>
      </c>
      <c r="I192" s="193">
        <v>14.671842071308761</v>
      </c>
      <c r="J192" s="100">
        <v>88</v>
      </c>
      <c r="K192" s="100">
        <v>8953</v>
      </c>
      <c r="L192" s="100"/>
      <c r="M192" s="100">
        <v>22210</v>
      </c>
      <c r="N192" s="192">
        <v>0.40310670868977938</v>
      </c>
      <c r="O192" s="100">
        <v>2792</v>
      </c>
      <c r="P192" s="100">
        <v>5619</v>
      </c>
      <c r="Q192" s="192">
        <v>0.49688556682683749</v>
      </c>
      <c r="R192" s="100">
        <v>5</v>
      </c>
      <c r="S192" s="100">
        <v>301</v>
      </c>
      <c r="T192" s="192">
        <v>1.6611295681063124E-2</v>
      </c>
      <c r="U192" s="100">
        <v>148</v>
      </c>
      <c r="V192" s="100">
        <v>509</v>
      </c>
      <c r="W192" s="192">
        <v>0.29076620825147348</v>
      </c>
      <c r="X192" s="100">
        <v>828</v>
      </c>
      <c r="Y192" s="100">
        <v>7445</v>
      </c>
      <c r="Z192" s="100">
        <v>349</v>
      </c>
      <c r="AA192" s="192">
        <v>0.10623556581986143</v>
      </c>
      <c r="AB192" s="100">
        <v>1956</v>
      </c>
      <c r="AC192" s="100">
        <v>2246</v>
      </c>
      <c r="AD192" s="192">
        <v>0.87088156723063226</v>
      </c>
      <c r="AE192" s="100">
        <v>1051</v>
      </c>
      <c r="AF192" s="100">
        <v>1521</v>
      </c>
      <c r="AG192" s="192">
        <v>0.69099276791584485</v>
      </c>
      <c r="AH192" s="100">
        <v>3</v>
      </c>
      <c r="AI192" s="100">
        <v>15576</v>
      </c>
      <c r="AJ192" s="192">
        <v>1.926040061633282E-4</v>
      </c>
      <c r="AK192" s="100">
        <v>9556</v>
      </c>
      <c r="AL192" s="100">
        <v>15576</v>
      </c>
      <c r="AM192" s="192">
        <v>0.61350796096558813</v>
      </c>
      <c r="AN192" s="100">
        <v>1152</v>
      </c>
      <c r="AO192" s="100">
        <v>3460</v>
      </c>
      <c r="AP192" s="192">
        <v>0.33294797687861272</v>
      </c>
      <c r="AQ192" s="100">
        <v>455</v>
      </c>
      <c r="AR192" s="100">
        <v>6338</v>
      </c>
      <c r="AS192" s="192">
        <v>7.1789207952035347E-2</v>
      </c>
      <c r="AT192" s="100">
        <v>26</v>
      </c>
      <c r="AU192" s="100">
        <v>79</v>
      </c>
      <c r="AV192" s="192">
        <v>0.32911392405063289</v>
      </c>
      <c r="AW192" s="100">
        <v>1594</v>
      </c>
      <c r="AX192" s="100">
        <v>1994</v>
      </c>
      <c r="AY192" s="192">
        <v>0.79939819458375128</v>
      </c>
      <c r="AZ192" s="100">
        <v>0</v>
      </c>
      <c r="BA192" s="100">
        <v>0</v>
      </c>
      <c r="BB192" s="195" t="s">
        <v>1033</v>
      </c>
      <c r="BC192" s="100">
        <v>0</v>
      </c>
      <c r="BD192" s="100">
        <v>0</v>
      </c>
      <c r="BE192" s="192" t="s">
        <v>1033</v>
      </c>
      <c r="BF192" s="100">
        <v>451</v>
      </c>
      <c r="BG192" s="100">
        <v>451</v>
      </c>
      <c r="BH192" s="192">
        <v>1</v>
      </c>
      <c r="BI192" s="100"/>
      <c r="BJ192" s="124"/>
      <c r="BK192" s="125"/>
      <c r="BL192" s="100"/>
      <c r="BM192" s="100"/>
      <c r="BN192" s="124"/>
      <c r="BO192" s="125"/>
      <c r="BP192" s="100"/>
      <c r="BQ192" s="100"/>
      <c r="BR192" s="124"/>
      <c r="BS192" s="125"/>
      <c r="BT192" s="100"/>
      <c r="BU192" s="100"/>
      <c r="BV192" s="124"/>
      <c r="BW192" s="125"/>
      <c r="BX192" s="100"/>
      <c r="BY192" s="100"/>
      <c r="BZ192" s="124"/>
      <c r="CA192" s="125"/>
      <c r="CB192" s="100"/>
      <c r="CC192" s="100"/>
      <c r="CD192" s="124"/>
      <c r="CE192" s="125"/>
      <c r="CF192" s="100"/>
      <c r="CG192" s="100"/>
      <c r="CH192" s="124"/>
    </row>
    <row r="193" spans="1:86" hidden="1" x14ac:dyDescent="0.35">
      <c r="A193" s="122" t="s">
        <v>785</v>
      </c>
      <c r="B193" s="99" t="s">
        <v>786</v>
      </c>
      <c r="C193" s="191">
        <v>44287</v>
      </c>
      <c r="D193" s="100">
        <v>377</v>
      </c>
      <c r="E193" s="100">
        <v>32514</v>
      </c>
      <c r="F193" s="192">
        <v>1.146210209479797E-2</v>
      </c>
      <c r="G193" s="100">
        <v>497532</v>
      </c>
      <c r="H193" s="100">
        <v>32514</v>
      </c>
      <c r="I193" s="193">
        <v>15.302085255582211</v>
      </c>
      <c r="J193" s="100">
        <v>90</v>
      </c>
      <c r="K193" s="100">
        <v>10152</v>
      </c>
      <c r="L193" s="100"/>
      <c r="M193" s="100">
        <v>31162</v>
      </c>
      <c r="N193" s="192">
        <v>0.32578140042359283</v>
      </c>
      <c r="O193" s="100">
        <v>3846</v>
      </c>
      <c r="P193" s="100">
        <v>7620</v>
      </c>
      <c r="Q193" s="192">
        <v>0.50472440944881891</v>
      </c>
      <c r="R193" s="100">
        <v>7</v>
      </c>
      <c r="S193" s="100">
        <v>320</v>
      </c>
      <c r="T193" s="192">
        <v>2.1874999999999999E-2</v>
      </c>
      <c r="U193" s="100">
        <v>125</v>
      </c>
      <c r="V193" s="100">
        <v>581</v>
      </c>
      <c r="W193" s="192">
        <v>0.21514629948364888</v>
      </c>
      <c r="X193" s="100">
        <v>1063</v>
      </c>
      <c r="Y193" s="100">
        <v>8555</v>
      </c>
      <c r="Z193" s="100">
        <v>1157</v>
      </c>
      <c r="AA193" s="192">
        <v>0.10945222405271829</v>
      </c>
      <c r="AB193" s="100">
        <v>2673</v>
      </c>
      <c r="AC193" s="100">
        <v>3038</v>
      </c>
      <c r="AD193" s="192">
        <v>0.87985516787360107</v>
      </c>
      <c r="AE193" s="100">
        <v>0</v>
      </c>
      <c r="AF193" s="100">
        <v>0</v>
      </c>
      <c r="AG193" s="192" t="s">
        <v>1033</v>
      </c>
      <c r="AH193" s="100">
        <v>29</v>
      </c>
      <c r="AI193" s="100">
        <v>21762</v>
      </c>
      <c r="AJ193" s="192">
        <v>1.3325981067916551E-3</v>
      </c>
      <c r="AK193" s="100">
        <v>16048</v>
      </c>
      <c r="AL193" s="100">
        <v>21762</v>
      </c>
      <c r="AM193" s="192">
        <v>0.73743222130318908</v>
      </c>
      <c r="AN193" s="100">
        <v>1617</v>
      </c>
      <c r="AO193" s="100">
        <v>3928</v>
      </c>
      <c r="AP193" s="192">
        <v>0.41165987780040736</v>
      </c>
      <c r="AQ193" s="100">
        <v>9</v>
      </c>
      <c r="AR193" s="100">
        <v>8026</v>
      </c>
      <c r="AS193" s="192">
        <v>1.121355594318465E-3</v>
      </c>
      <c r="AT193" s="100">
        <v>437</v>
      </c>
      <c r="AU193" s="100">
        <v>605</v>
      </c>
      <c r="AV193" s="192">
        <v>0.72231404958677681</v>
      </c>
      <c r="AW193" s="100">
        <v>130</v>
      </c>
      <c r="AX193" s="100">
        <v>736</v>
      </c>
      <c r="AY193" s="192">
        <v>0.1766304347826087</v>
      </c>
      <c r="AZ193" s="100">
        <v>0</v>
      </c>
      <c r="BA193" s="100">
        <v>0</v>
      </c>
      <c r="BB193" s="195" t="s">
        <v>1033</v>
      </c>
      <c r="BC193" s="100">
        <v>1</v>
      </c>
      <c r="BD193" s="100">
        <v>2</v>
      </c>
      <c r="BE193" s="192">
        <v>0.5</v>
      </c>
      <c r="BF193" s="100">
        <v>16</v>
      </c>
      <c r="BG193" s="100">
        <v>17</v>
      </c>
      <c r="BH193" s="192">
        <v>0.94117647058823528</v>
      </c>
      <c r="BI193" s="100"/>
      <c r="BJ193" s="124"/>
      <c r="BK193" s="125"/>
      <c r="BL193" s="100"/>
      <c r="BM193" s="100"/>
      <c r="BN193" s="124"/>
      <c r="BO193" s="125"/>
      <c r="BP193" s="100"/>
      <c r="BQ193" s="100"/>
      <c r="BR193" s="124"/>
      <c r="BS193" s="125"/>
      <c r="BT193" s="100"/>
      <c r="BU193" s="100"/>
      <c r="BV193" s="124"/>
      <c r="BW193" s="125"/>
      <c r="BX193" s="100"/>
      <c r="BY193" s="100"/>
      <c r="BZ193" s="124"/>
      <c r="CA193" s="125"/>
      <c r="CB193" s="100"/>
      <c r="CC193" s="100"/>
      <c r="CD193" s="124"/>
      <c r="CE193" s="125"/>
      <c r="CF193" s="100"/>
      <c r="CG193" s="100"/>
      <c r="CH193" s="124"/>
    </row>
    <row r="194" spans="1:86" hidden="1" x14ac:dyDescent="0.35">
      <c r="A194" s="122" t="s">
        <v>48</v>
      </c>
      <c r="B194" s="99" t="s">
        <v>49</v>
      </c>
      <c r="C194" s="191">
        <v>44287</v>
      </c>
      <c r="D194" s="100">
        <v>4521</v>
      </c>
      <c r="E194" s="100">
        <v>28590</v>
      </c>
      <c r="F194" s="192">
        <v>0.13654072664673372</v>
      </c>
      <c r="G194" s="100">
        <v>3057197</v>
      </c>
      <c r="H194" s="100">
        <v>28590</v>
      </c>
      <c r="I194" s="193">
        <v>106.93238894718434</v>
      </c>
      <c r="J194" s="100">
        <v>580</v>
      </c>
      <c r="K194" s="100">
        <v>16645</v>
      </c>
      <c r="L194" s="100"/>
      <c r="M194" s="100">
        <v>26082</v>
      </c>
      <c r="N194" s="192">
        <v>0.63817958745494974</v>
      </c>
      <c r="O194" s="100">
        <v>3871</v>
      </c>
      <c r="P194" s="100">
        <v>7491</v>
      </c>
      <c r="Q194" s="192">
        <v>0.51675343745828328</v>
      </c>
      <c r="R194" s="100">
        <v>1017</v>
      </c>
      <c r="S194" s="100">
        <v>1474</v>
      </c>
      <c r="T194" s="192">
        <v>0.6899592944369064</v>
      </c>
      <c r="U194" s="100">
        <v>3498</v>
      </c>
      <c r="V194" s="100">
        <v>4784</v>
      </c>
      <c r="W194" s="192">
        <v>0.73118729096989965</v>
      </c>
      <c r="X194" s="100">
        <v>6141</v>
      </c>
      <c r="Y194" s="100">
        <v>9516</v>
      </c>
      <c r="Z194" s="100">
        <v>7116</v>
      </c>
      <c r="AA194" s="192">
        <v>0.36922799422799424</v>
      </c>
      <c r="AB194" s="100">
        <v>1601</v>
      </c>
      <c r="AC194" s="100">
        <v>2540</v>
      </c>
      <c r="AD194" s="192">
        <v>0.63031496062992121</v>
      </c>
      <c r="AE194" s="100">
        <v>2403</v>
      </c>
      <c r="AF194" s="100">
        <v>2911</v>
      </c>
      <c r="AG194" s="192">
        <v>0.82548952250085883</v>
      </c>
      <c r="AH194" s="100">
        <v>25</v>
      </c>
      <c r="AI194" s="100">
        <v>20266</v>
      </c>
      <c r="AJ194" s="192">
        <v>1.2335932103029704E-3</v>
      </c>
      <c r="AK194" s="100">
        <v>9952</v>
      </c>
      <c r="AL194" s="100">
        <v>20266</v>
      </c>
      <c r="AM194" s="192">
        <v>0.49106878515740648</v>
      </c>
      <c r="AN194" s="100">
        <v>1731</v>
      </c>
      <c r="AO194" s="100">
        <v>3751</v>
      </c>
      <c r="AP194" s="192">
        <v>0.4614769394828046</v>
      </c>
      <c r="AQ194" s="100">
        <v>3</v>
      </c>
      <c r="AR194" s="100">
        <v>1160</v>
      </c>
      <c r="AS194" s="192">
        <v>2.5862068965517241E-3</v>
      </c>
      <c r="AT194" s="100">
        <v>4</v>
      </c>
      <c r="AU194" s="100">
        <v>289</v>
      </c>
      <c r="AV194" s="192">
        <v>1.384083044982699E-2</v>
      </c>
      <c r="AW194" s="100">
        <v>1060</v>
      </c>
      <c r="AX194" s="100">
        <v>2635</v>
      </c>
      <c r="AY194" s="192">
        <v>0.40227703984819735</v>
      </c>
      <c r="AZ194" s="100">
        <v>0</v>
      </c>
      <c r="BA194" s="100">
        <v>3</v>
      </c>
      <c r="BB194" s="195" t="s">
        <v>1033</v>
      </c>
      <c r="BC194" s="100">
        <v>191</v>
      </c>
      <c r="BD194" s="100">
        <v>240</v>
      </c>
      <c r="BE194" s="192">
        <v>0.79583333333333328</v>
      </c>
      <c r="BF194" s="100">
        <v>800</v>
      </c>
      <c r="BG194" s="100">
        <v>1228</v>
      </c>
      <c r="BH194" s="192">
        <v>0.65146579804560256</v>
      </c>
      <c r="BI194" s="100"/>
      <c r="BJ194" s="124"/>
      <c r="BK194" s="125"/>
      <c r="BL194" s="100"/>
      <c r="BM194" s="100"/>
      <c r="BN194" s="124"/>
      <c r="BO194" s="125"/>
      <c r="BP194" s="100"/>
      <c r="BQ194" s="100"/>
      <c r="BR194" s="124"/>
      <c r="BS194" s="125"/>
      <c r="BT194" s="100"/>
      <c r="BU194" s="100"/>
      <c r="BV194" s="124"/>
      <c r="BW194" s="125"/>
      <c r="BX194" s="100"/>
      <c r="BY194" s="100"/>
      <c r="BZ194" s="124"/>
      <c r="CA194" s="125"/>
      <c r="CB194" s="100"/>
      <c r="CC194" s="100"/>
      <c r="CD194" s="124"/>
      <c r="CE194" s="125"/>
      <c r="CF194" s="100"/>
      <c r="CG194" s="100"/>
      <c r="CH194" s="124"/>
    </row>
    <row r="195" spans="1:86" hidden="1" x14ac:dyDescent="0.35">
      <c r="A195" s="122" t="s">
        <v>82</v>
      </c>
      <c r="B195" s="99" t="s">
        <v>83</v>
      </c>
      <c r="C195" s="191">
        <v>44287</v>
      </c>
      <c r="D195" s="100">
        <v>3421</v>
      </c>
      <c r="E195" s="100">
        <v>147897</v>
      </c>
      <c r="F195" s="192">
        <v>2.2608017552439234E-2</v>
      </c>
      <c r="G195" s="100">
        <v>5896061</v>
      </c>
      <c r="H195" s="100">
        <v>147897</v>
      </c>
      <c r="I195" s="193">
        <v>39.865994577307177</v>
      </c>
      <c r="J195" s="100">
        <v>220</v>
      </c>
      <c r="K195" s="100">
        <v>59044</v>
      </c>
      <c r="L195" s="100"/>
      <c r="M195" s="100">
        <v>137291</v>
      </c>
      <c r="N195" s="192">
        <v>0.43006460729399598</v>
      </c>
      <c r="O195" s="100">
        <v>14530</v>
      </c>
      <c r="P195" s="100">
        <v>34952</v>
      </c>
      <c r="Q195" s="192">
        <v>0.41571297779812316</v>
      </c>
      <c r="R195" s="100">
        <v>2020</v>
      </c>
      <c r="S195" s="100">
        <v>2344</v>
      </c>
      <c r="T195" s="192">
        <v>0.86177474402730381</v>
      </c>
      <c r="U195" s="100">
        <v>1805</v>
      </c>
      <c r="V195" s="100">
        <v>3766</v>
      </c>
      <c r="W195" s="192">
        <v>0.47928836962294213</v>
      </c>
      <c r="X195" s="100">
        <v>6485</v>
      </c>
      <c r="Y195" s="100">
        <v>25589</v>
      </c>
      <c r="Z195" s="100">
        <v>21407</v>
      </c>
      <c r="AA195" s="192">
        <v>0.13799046727381054</v>
      </c>
      <c r="AB195" s="100">
        <v>6287</v>
      </c>
      <c r="AC195" s="100">
        <v>15885</v>
      </c>
      <c r="AD195" s="192">
        <v>0.3957821844507397</v>
      </c>
      <c r="AE195" s="100">
        <v>9932</v>
      </c>
      <c r="AF195" s="100">
        <v>16938</v>
      </c>
      <c r="AG195" s="192">
        <v>0.58637383398276066</v>
      </c>
      <c r="AH195" s="100">
        <v>27</v>
      </c>
      <c r="AI195" s="100">
        <v>104202</v>
      </c>
      <c r="AJ195" s="192">
        <v>2.5911210917256864E-4</v>
      </c>
      <c r="AK195" s="100">
        <v>37906</v>
      </c>
      <c r="AL195" s="100">
        <v>104202</v>
      </c>
      <c r="AM195" s="192">
        <v>0.36377420778871805</v>
      </c>
      <c r="AN195" s="100">
        <v>8438</v>
      </c>
      <c r="AO195" s="100">
        <v>18363</v>
      </c>
      <c r="AP195" s="192">
        <v>0.45951097315253497</v>
      </c>
      <c r="AQ195" s="100">
        <v>2527</v>
      </c>
      <c r="AR195" s="100">
        <v>28749</v>
      </c>
      <c r="AS195" s="192">
        <v>8.7898709520331145E-2</v>
      </c>
      <c r="AT195" s="100">
        <v>3543</v>
      </c>
      <c r="AU195" s="100">
        <v>14690</v>
      </c>
      <c r="AV195" s="192">
        <v>0.24118447923757658</v>
      </c>
      <c r="AW195" s="100">
        <v>4633</v>
      </c>
      <c r="AX195" s="100">
        <v>13326</v>
      </c>
      <c r="AY195" s="192">
        <v>0.34766621641903045</v>
      </c>
      <c r="AZ195" s="100">
        <v>2</v>
      </c>
      <c r="BA195" s="100">
        <v>16</v>
      </c>
      <c r="BB195" s="195">
        <v>0.125</v>
      </c>
      <c r="BC195" s="100">
        <v>0</v>
      </c>
      <c r="BD195" s="100">
        <v>0</v>
      </c>
      <c r="BE195" s="192" t="s">
        <v>1033</v>
      </c>
      <c r="BF195" s="100">
        <v>0</v>
      </c>
      <c r="BG195" s="100">
        <v>0</v>
      </c>
      <c r="BH195" s="192" t="s">
        <v>1033</v>
      </c>
      <c r="BI195" s="100"/>
      <c r="BJ195" s="124"/>
      <c r="BK195" s="125"/>
      <c r="BL195" s="100"/>
      <c r="BM195" s="100"/>
      <c r="BN195" s="124"/>
      <c r="BO195" s="125"/>
      <c r="BP195" s="100"/>
      <c r="BQ195" s="100"/>
      <c r="BR195" s="124"/>
      <c r="BS195" s="125"/>
      <c r="BT195" s="100"/>
      <c r="BU195" s="100"/>
      <c r="BV195" s="124"/>
      <c r="BW195" s="125"/>
      <c r="BX195" s="100"/>
      <c r="BY195" s="100"/>
      <c r="BZ195" s="124"/>
      <c r="CA195" s="125"/>
      <c r="CB195" s="100"/>
      <c r="CC195" s="100"/>
      <c r="CD195" s="124"/>
      <c r="CE195" s="125"/>
      <c r="CF195" s="100"/>
      <c r="CG195" s="100"/>
      <c r="CH195" s="124"/>
    </row>
    <row r="196" spans="1:86" hidden="1" x14ac:dyDescent="0.35">
      <c r="A196" s="122" t="s">
        <v>30</v>
      </c>
      <c r="B196" s="99" t="s">
        <v>31</v>
      </c>
      <c r="C196" s="191">
        <v>44287</v>
      </c>
      <c r="D196" s="100">
        <v>2814</v>
      </c>
      <c r="E196" s="100">
        <v>26936</v>
      </c>
      <c r="F196" s="192">
        <v>9.4588235294117654E-2</v>
      </c>
      <c r="G196" s="100">
        <v>2271909</v>
      </c>
      <c r="H196" s="100">
        <v>26936</v>
      </c>
      <c r="I196" s="193">
        <v>84.34470596970597</v>
      </c>
      <c r="J196" s="100">
        <v>466</v>
      </c>
      <c r="K196" s="100">
        <v>15252</v>
      </c>
      <c r="L196" s="100"/>
      <c r="M196" s="100">
        <v>23843</v>
      </c>
      <c r="N196" s="192">
        <v>0.63968460344755274</v>
      </c>
      <c r="O196" s="100">
        <v>3073</v>
      </c>
      <c r="P196" s="100">
        <v>6829</v>
      </c>
      <c r="Q196" s="192">
        <v>0.44999267828378969</v>
      </c>
      <c r="R196" s="100">
        <v>1228</v>
      </c>
      <c r="S196" s="100">
        <v>1482</v>
      </c>
      <c r="T196" s="192">
        <v>0.82860998650472339</v>
      </c>
      <c r="U196" s="100">
        <v>5024</v>
      </c>
      <c r="V196" s="100">
        <v>5430</v>
      </c>
      <c r="W196" s="192">
        <v>0.92523020257826882</v>
      </c>
      <c r="X196" s="100">
        <v>822</v>
      </c>
      <c r="Y196" s="100">
        <v>4384</v>
      </c>
      <c r="Z196" s="100">
        <v>10868</v>
      </c>
      <c r="AA196" s="192">
        <v>5.3894571203776553E-2</v>
      </c>
      <c r="AB196" s="100">
        <v>1368</v>
      </c>
      <c r="AC196" s="100">
        <v>3220</v>
      </c>
      <c r="AD196" s="192">
        <v>0.42484472049689442</v>
      </c>
      <c r="AE196" s="100">
        <v>2079</v>
      </c>
      <c r="AF196" s="100">
        <v>4379</v>
      </c>
      <c r="AG196" s="192">
        <v>0.47476592829413106</v>
      </c>
      <c r="AH196" s="100">
        <v>0</v>
      </c>
      <c r="AI196" s="100">
        <v>19115</v>
      </c>
      <c r="AJ196" s="192" t="s">
        <v>1033</v>
      </c>
      <c r="AK196" s="100">
        <v>13002</v>
      </c>
      <c r="AL196" s="100">
        <v>19115</v>
      </c>
      <c r="AM196" s="192">
        <v>0.68019879675647399</v>
      </c>
      <c r="AN196" s="100">
        <v>2189</v>
      </c>
      <c r="AO196" s="100">
        <v>3379</v>
      </c>
      <c r="AP196" s="192">
        <v>0.64782480023675648</v>
      </c>
      <c r="AQ196" s="100">
        <v>30</v>
      </c>
      <c r="AR196" s="100">
        <v>701</v>
      </c>
      <c r="AS196" s="192">
        <v>4.2796005706134094E-2</v>
      </c>
      <c r="AT196" s="100">
        <v>234</v>
      </c>
      <c r="AU196" s="100">
        <v>355</v>
      </c>
      <c r="AV196" s="192">
        <v>0.6591549295774648</v>
      </c>
      <c r="AW196" s="100">
        <v>252</v>
      </c>
      <c r="AX196" s="100">
        <v>1795</v>
      </c>
      <c r="AY196" s="192">
        <v>0.1403899721448468</v>
      </c>
      <c r="AZ196" s="100">
        <v>0</v>
      </c>
      <c r="BA196" s="100">
        <v>0</v>
      </c>
      <c r="BB196" s="195" t="s">
        <v>1033</v>
      </c>
      <c r="BC196" s="100">
        <v>388</v>
      </c>
      <c r="BD196" s="100">
        <v>450</v>
      </c>
      <c r="BE196" s="192">
        <v>0.86222222222222222</v>
      </c>
      <c r="BF196" s="100">
        <v>1037</v>
      </c>
      <c r="BG196" s="100">
        <v>1119</v>
      </c>
      <c r="BH196" s="192">
        <v>0.92672028596961575</v>
      </c>
      <c r="BI196" s="100"/>
      <c r="BJ196" s="124"/>
      <c r="BK196" s="125"/>
      <c r="BL196" s="100"/>
      <c r="BM196" s="100"/>
      <c r="BN196" s="124"/>
      <c r="BO196" s="125"/>
      <c r="BP196" s="100"/>
      <c r="BQ196" s="100"/>
      <c r="BR196" s="124"/>
      <c r="BS196" s="125"/>
      <c r="BT196" s="100"/>
      <c r="BU196" s="100"/>
      <c r="BV196" s="124"/>
      <c r="BW196" s="125"/>
      <c r="BX196" s="100"/>
      <c r="BY196" s="100"/>
      <c r="BZ196" s="124"/>
      <c r="CA196" s="125"/>
      <c r="CB196" s="100"/>
      <c r="CC196" s="100"/>
      <c r="CD196" s="124"/>
      <c r="CE196" s="125"/>
      <c r="CF196" s="100"/>
      <c r="CG196" s="100"/>
      <c r="CH196" s="124"/>
    </row>
    <row r="197" spans="1:86" hidden="1" x14ac:dyDescent="0.35">
      <c r="A197" s="122" t="s">
        <v>25</v>
      </c>
      <c r="B197" s="99" t="s">
        <v>26</v>
      </c>
      <c r="C197" s="191">
        <v>44287</v>
      </c>
      <c r="D197" s="100">
        <v>2375</v>
      </c>
      <c r="E197" s="100">
        <v>36385</v>
      </c>
      <c r="F197" s="192">
        <v>6.1274509803921566E-2</v>
      </c>
      <c r="G197" s="100">
        <v>3529311</v>
      </c>
      <c r="H197" s="100">
        <v>36385</v>
      </c>
      <c r="I197" s="193">
        <v>96.999065548989975</v>
      </c>
      <c r="J197" s="100">
        <v>536</v>
      </c>
      <c r="K197" s="100">
        <v>21629</v>
      </c>
      <c r="L197" s="100"/>
      <c r="M197" s="100">
        <v>32408</v>
      </c>
      <c r="N197" s="192">
        <v>0.6673969390274006</v>
      </c>
      <c r="O197" s="100">
        <v>4262</v>
      </c>
      <c r="P197" s="100">
        <v>9561</v>
      </c>
      <c r="Q197" s="192">
        <v>0.44576927099675767</v>
      </c>
      <c r="R197" s="100">
        <v>1972</v>
      </c>
      <c r="S197" s="100">
        <v>2171</v>
      </c>
      <c r="T197" s="192">
        <v>0.90833717181022566</v>
      </c>
      <c r="U197" s="100">
        <v>7089</v>
      </c>
      <c r="V197" s="100">
        <v>8254</v>
      </c>
      <c r="W197" s="192">
        <v>0.85885631209110735</v>
      </c>
      <c r="X197" s="100">
        <v>2728</v>
      </c>
      <c r="Y197" s="100">
        <v>5217</v>
      </c>
      <c r="Z197" s="100">
        <v>16412</v>
      </c>
      <c r="AA197" s="192">
        <v>0.12612695917518146</v>
      </c>
      <c r="AB197" s="100">
        <v>2003</v>
      </c>
      <c r="AC197" s="100">
        <v>4109</v>
      </c>
      <c r="AD197" s="192">
        <v>0.48746653687028474</v>
      </c>
      <c r="AE197" s="100">
        <v>2907</v>
      </c>
      <c r="AF197" s="100">
        <v>6814</v>
      </c>
      <c r="AG197" s="192">
        <v>0.42662166128558848</v>
      </c>
      <c r="AH197" s="100">
        <v>11</v>
      </c>
      <c r="AI197" s="100">
        <v>31261</v>
      </c>
      <c r="AJ197" s="192">
        <v>3.5187613959886122E-4</v>
      </c>
      <c r="AK197" s="100">
        <v>21549</v>
      </c>
      <c r="AL197" s="100">
        <v>31261</v>
      </c>
      <c r="AM197" s="192">
        <v>0.68932535747416912</v>
      </c>
      <c r="AN197" s="100">
        <v>4081</v>
      </c>
      <c r="AO197" s="100">
        <v>5652</v>
      </c>
      <c r="AP197" s="192">
        <v>0.72204529370134463</v>
      </c>
      <c r="AQ197" s="100">
        <v>3311</v>
      </c>
      <c r="AR197" s="100">
        <v>3562</v>
      </c>
      <c r="AS197" s="192">
        <v>0.92953396967995505</v>
      </c>
      <c r="AT197" s="100">
        <v>367</v>
      </c>
      <c r="AU197" s="100">
        <v>679</v>
      </c>
      <c r="AV197" s="192">
        <v>0.540500736377025</v>
      </c>
      <c r="AW197" s="100">
        <v>544</v>
      </c>
      <c r="AX197" s="100">
        <v>2436</v>
      </c>
      <c r="AY197" s="192">
        <v>0.22331691297208539</v>
      </c>
      <c r="AZ197" s="100">
        <v>0</v>
      </c>
      <c r="BA197" s="100">
        <v>1</v>
      </c>
      <c r="BB197" s="195" t="s">
        <v>1033</v>
      </c>
      <c r="BC197" s="100">
        <v>1060</v>
      </c>
      <c r="BD197" s="100">
        <v>1113</v>
      </c>
      <c r="BE197" s="192">
        <v>0.95238095238095233</v>
      </c>
      <c r="BF197" s="100">
        <v>2105</v>
      </c>
      <c r="BG197" s="100">
        <v>2373</v>
      </c>
      <c r="BH197" s="192">
        <v>0.88706278971765695</v>
      </c>
      <c r="BI197" s="100"/>
      <c r="BJ197" s="124"/>
      <c r="BK197" s="125"/>
      <c r="BL197" s="100"/>
      <c r="BM197" s="100"/>
      <c r="BN197" s="124"/>
      <c r="BO197" s="125"/>
      <c r="BP197" s="100"/>
      <c r="BQ197" s="100"/>
      <c r="BR197" s="124"/>
      <c r="BS197" s="125"/>
      <c r="BT197" s="100"/>
      <c r="BU197" s="100"/>
      <c r="BV197" s="124"/>
      <c r="BW197" s="125"/>
      <c r="BX197" s="100"/>
      <c r="BY197" s="100"/>
      <c r="BZ197" s="124"/>
      <c r="CA197" s="125"/>
      <c r="CB197" s="100"/>
      <c r="CC197" s="100"/>
      <c r="CD197" s="124"/>
      <c r="CE197" s="125"/>
      <c r="CF197" s="100"/>
      <c r="CG197" s="100"/>
      <c r="CH197" s="124"/>
    </row>
    <row r="198" spans="1:86" hidden="1" x14ac:dyDescent="0.35">
      <c r="A198" s="122" t="s">
        <v>52</v>
      </c>
      <c r="B198" s="99" t="s">
        <v>53</v>
      </c>
      <c r="C198" s="191">
        <v>44287</v>
      </c>
      <c r="D198" s="100">
        <v>1902</v>
      </c>
      <c r="E198" s="100">
        <v>25556</v>
      </c>
      <c r="F198" s="192">
        <v>6.9269429674411825E-2</v>
      </c>
      <c r="G198" s="100">
        <v>2774627</v>
      </c>
      <c r="H198" s="100">
        <v>25556</v>
      </c>
      <c r="I198" s="193">
        <v>108.57047268743152</v>
      </c>
      <c r="J198" s="100">
        <v>565</v>
      </c>
      <c r="K198" s="100">
        <v>13345</v>
      </c>
      <c r="L198" s="100"/>
      <c r="M198" s="100">
        <v>22297</v>
      </c>
      <c r="N198" s="192">
        <v>0.59851101044983634</v>
      </c>
      <c r="O198" s="100">
        <v>2814</v>
      </c>
      <c r="P198" s="100">
        <v>6734</v>
      </c>
      <c r="Q198" s="192">
        <v>0.4178794178794179</v>
      </c>
      <c r="R198" s="100">
        <v>1029</v>
      </c>
      <c r="S198" s="100">
        <v>1181</v>
      </c>
      <c r="T198" s="192">
        <v>0.87129551227773072</v>
      </c>
      <c r="U198" s="100">
        <v>3724</v>
      </c>
      <c r="V198" s="100">
        <v>4501</v>
      </c>
      <c r="W198" s="192">
        <v>0.82737169517884912</v>
      </c>
      <c r="X198" s="100">
        <v>1551</v>
      </c>
      <c r="Y198" s="100">
        <v>3450</v>
      </c>
      <c r="Z198" s="100">
        <v>9895</v>
      </c>
      <c r="AA198" s="192">
        <v>0.1162233046084676</v>
      </c>
      <c r="AB198" s="100">
        <v>1325</v>
      </c>
      <c r="AC198" s="100">
        <v>3000</v>
      </c>
      <c r="AD198" s="192">
        <v>0.44166666666666665</v>
      </c>
      <c r="AE198" s="100">
        <v>1909</v>
      </c>
      <c r="AF198" s="100">
        <v>4129</v>
      </c>
      <c r="AG198" s="192">
        <v>0.46233954952773071</v>
      </c>
      <c r="AH198" s="100">
        <v>0</v>
      </c>
      <c r="AI198" s="100">
        <v>21394</v>
      </c>
      <c r="AJ198" s="192" t="s">
        <v>1033</v>
      </c>
      <c r="AK198" s="100">
        <v>11991</v>
      </c>
      <c r="AL198" s="100">
        <v>21394</v>
      </c>
      <c r="AM198" s="192">
        <v>0.56048424791997753</v>
      </c>
      <c r="AN198" s="100">
        <v>3359</v>
      </c>
      <c r="AO198" s="100">
        <v>4794</v>
      </c>
      <c r="AP198" s="192">
        <v>0.70066750104297038</v>
      </c>
      <c r="AQ198" s="100">
        <v>1968</v>
      </c>
      <c r="AR198" s="100">
        <v>2072</v>
      </c>
      <c r="AS198" s="192">
        <v>0.9498069498069498</v>
      </c>
      <c r="AT198" s="100">
        <v>1045</v>
      </c>
      <c r="AU198" s="100">
        <v>1310</v>
      </c>
      <c r="AV198" s="192">
        <v>0.79770992366412219</v>
      </c>
      <c r="AW198" s="100">
        <v>447</v>
      </c>
      <c r="AX198" s="100">
        <v>1853</v>
      </c>
      <c r="AY198" s="192">
        <v>0.24123043712898004</v>
      </c>
      <c r="AZ198" s="100">
        <v>0</v>
      </c>
      <c r="BA198" s="100">
        <v>0</v>
      </c>
      <c r="BB198" s="195" t="s">
        <v>1033</v>
      </c>
      <c r="BC198" s="100">
        <v>542</v>
      </c>
      <c r="BD198" s="100">
        <v>589</v>
      </c>
      <c r="BE198" s="192">
        <v>0.92020373514431242</v>
      </c>
      <c r="BF198" s="100">
        <v>1421</v>
      </c>
      <c r="BG198" s="100">
        <v>1525</v>
      </c>
      <c r="BH198" s="192">
        <v>0.93180327868852464</v>
      </c>
      <c r="BI198" s="100"/>
      <c r="BJ198" s="124"/>
      <c r="BK198" s="125"/>
      <c r="BL198" s="100"/>
      <c r="BM198" s="100"/>
      <c r="BN198" s="124"/>
      <c r="BO198" s="125"/>
      <c r="BP198" s="100"/>
      <c r="BQ198" s="100"/>
      <c r="BR198" s="124"/>
      <c r="BS198" s="125"/>
      <c r="BT198" s="100"/>
      <c r="BU198" s="100"/>
      <c r="BV198" s="124"/>
      <c r="BW198" s="125"/>
      <c r="BX198" s="100"/>
      <c r="BY198" s="100"/>
      <c r="BZ198" s="124"/>
      <c r="CA198" s="125"/>
      <c r="CB198" s="100"/>
      <c r="CC198" s="100"/>
      <c r="CD198" s="124"/>
      <c r="CE198" s="125"/>
      <c r="CF198" s="100"/>
      <c r="CG198" s="100"/>
      <c r="CH198" s="124"/>
    </row>
    <row r="199" spans="1:86" hidden="1" x14ac:dyDescent="0.35">
      <c r="A199" s="122" t="s">
        <v>60</v>
      </c>
      <c r="B199" s="99" t="s">
        <v>61</v>
      </c>
      <c r="C199" s="191">
        <v>44287</v>
      </c>
      <c r="D199" s="100">
        <v>4125</v>
      </c>
      <c r="E199" s="100">
        <v>38868</v>
      </c>
      <c r="F199" s="192">
        <v>9.5945851650268643E-2</v>
      </c>
      <c r="G199" s="100">
        <v>3070590</v>
      </c>
      <c r="H199" s="100">
        <v>38868</v>
      </c>
      <c r="I199" s="193">
        <v>79.000463105896884</v>
      </c>
      <c r="J199" s="100">
        <v>6968</v>
      </c>
      <c r="K199" s="100">
        <v>22491</v>
      </c>
      <c r="L199" s="100"/>
      <c r="M199" s="100">
        <v>37091</v>
      </c>
      <c r="N199" s="192">
        <v>0.60637351379040738</v>
      </c>
      <c r="O199" s="100">
        <v>213</v>
      </c>
      <c r="P199" s="100">
        <v>465</v>
      </c>
      <c r="Q199" s="192">
        <v>0.45806451612903226</v>
      </c>
      <c r="R199" s="100">
        <v>0</v>
      </c>
      <c r="S199" s="100">
        <v>2</v>
      </c>
      <c r="T199" s="192" t="s">
        <v>1033</v>
      </c>
      <c r="U199" s="100">
        <v>21</v>
      </c>
      <c r="V199" s="100">
        <v>26</v>
      </c>
      <c r="W199" s="192">
        <v>0.80769230769230771</v>
      </c>
      <c r="X199" s="100">
        <v>967</v>
      </c>
      <c r="Y199" s="100">
        <v>10304</v>
      </c>
      <c r="Z199" s="100">
        <v>6674</v>
      </c>
      <c r="AA199" s="192">
        <v>5.6956060784544703E-2</v>
      </c>
      <c r="AB199" s="100">
        <v>0</v>
      </c>
      <c r="AC199" s="100">
        <v>3269</v>
      </c>
      <c r="AD199" s="192" t="s">
        <v>1033</v>
      </c>
      <c r="AE199" s="100">
        <v>4079</v>
      </c>
      <c r="AF199" s="100">
        <v>4079</v>
      </c>
      <c r="AG199" s="192">
        <v>1</v>
      </c>
      <c r="AH199" s="100">
        <v>19</v>
      </c>
      <c r="AI199" s="100">
        <v>25673</v>
      </c>
      <c r="AJ199" s="192">
        <v>7.4007712382658821E-4</v>
      </c>
      <c r="AK199" s="100">
        <v>18077</v>
      </c>
      <c r="AL199" s="100">
        <v>25673</v>
      </c>
      <c r="AM199" s="192">
        <v>0.70412495617964399</v>
      </c>
      <c r="AN199" s="100">
        <v>2056</v>
      </c>
      <c r="AO199" s="100">
        <v>5433</v>
      </c>
      <c r="AP199" s="192">
        <v>0.37842812442481133</v>
      </c>
      <c r="AQ199" s="100">
        <v>2621</v>
      </c>
      <c r="AR199" s="100">
        <v>12729</v>
      </c>
      <c r="AS199" s="192">
        <v>0.20590776965983187</v>
      </c>
      <c r="AT199" s="100">
        <v>11</v>
      </c>
      <c r="AU199" s="100">
        <v>782</v>
      </c>
      <c r="AV199" s="192">
        <v>1.4066496163682864E-2</v>
      </c>
      <c r="AW199" s="100">
        <v>2766</v>
      </c>
      <c r="AX199" s="100">
        <v>3469</v>
      </c>
      <c r="AY199" s="192">
        <v>0.79734793888728739</v>
      </c>
      <c r="AZ199" s="100">
        <v>0</v>
      </c>
      <c r="BA199" s="100">
        <v>0</v>
      </c>
      <c r="BB199" s="195" t="s">
        <v>1033</v>
      </c>
      <c r="BC199" s="100">
        <v>25</v>
      </c>
      <c r="BD199" s="100">
        <v>29</v>
      </c>
      <c r="BE199" s="192">
        <v>0.86206896551724133</v>
      </c>
      <c r="BF199" s="100">
        <v>9</v>
      </c>
      <c r="BG199" s="100">
        <v>9</v>
      </c>
      <c r="BH199" s="192">
        <v>1</v>
      </c>
      <c r="BI199" s="100"/>
      <c r="BJ199" s="124"/>
      <c r="BK199" s="125"/>
      <c r="BL199" s="100"/>
      <c r="BM199" s="100"/>
      <c r="BN199" s="124"/>
      <c r="BO199" s="125"/>
      <c r="BP199" s="100"/>
      <c r="BQ199" s="100"/>
      <c r="BR199" s="124"/>
      <c r="BS199" s="125"/>
      <c r="BT199" s="100"/>
      <c r="BU199" s="100"/>
      <c r="BV199" s="124"/>
      <c r="BW199" s="125"/>
      <c r="BX199" s="100"/>
      <c r="BY199" s="100"/>
      <c r="BZ199" s="124"/>
      <c r="CA199" s="125"/>
      <c r="CB199" s="100"/>
      <c r="CC199" s="100"/>
      <c r="CD199" s="124"/>
      <c r="CE199" s="125"/>
      <c r="CF199" s="100"/>
      <c r="CG199" s="100"/>
      <c r="CH199" s="124"/>
    </row>
    <row r="200" spans="1:86" hidden="1" x14ac:dyDescent="0.35">
      <c r="A200" s="122" t="s">
        <v>35</v>
      </c>
      <c r="B200" s="99" t="s">
        <v>36</v>
      </c>
      <c r="C200" s="191">
        <v>44287</v>
      </c>
      <c r="D200" s="100">
        <v>123</v>
      </c>
      <c r="E200" s="100">
        <v>8742</v>
      </c>
      <c r="F200" s="192">
        <v>1.3874788494077835E-2</v>
      </c>
      <c r="G200" s="100">
        <v>132483</v>
      </c>
      <c r="H200" s="100">
        <v>8742</v>
      </c>
      <c r="I200" s="193">
        <v>15.154770075497598</v>
      </c>
      <c r="J200" s="100">
        <v>98</v>
      </c>
      <c r="K200" s="100">
        <v>3860</v>
      </c>
      <c r="L200" s="100"/>
      <c r="M200" s="100">
        <v>8161</v>
      </c>
      <c r="N200" s="192">
        <v>0.47298125229751253</v>
      </c>
      <c r="O200" s="100">
        <v>1015</v>
      </c>
      <c r="P200" s="100">
        <v>2097</v>
      </c>
      <c r="Q200" s="192">
        <v>0.48402479732951836</v>
      </c>
      <c r="R200" s="100">
        <v>26</v>
      </c>
      <c r="S200" s="100">
        <v>58</v>
      </c>
      <c r="T200" s="192">
        <v>0.44827586206896552</v>
      </c>
      <c r="U200" s="100">
        <v>57</v>
      </c>
      <c r="V200" s="100">
        <v>233</v>
      </c>
      <c r="W200" s="192">
        <v>0.24463519313304721</v>
      </c>
      <c r="X200" s="100">
        <v>677</v>
      </c>
      <c r="Y200" s="100">
        <v>2121</v>
      </c>
      <c r="Z200" s="100">
        <v>179</v>
      </c>
      <c r="AA200" s="192">
        <v>0.29434782608695653</v>
      </c>
      <c r="AB200" s="100">
        <v>717</v>
      </c>
      <c r="AC200" s="100">
        <v>864</v>
      </c>
      <c r="AD200" s="192">
        <v>0.82986111111111116</v>
      </c>
      <c r="AE200" s="100">
        <v>204</v>
      </c>
      <c r="AF200" s="100">
        <v>245</v>
      </c>
      <c r="AG200" s="192">
        <v>0.83265306122448979</v>
      </c>
      <c r="AH200" s="100">
        <v>11</v>
      </c>
      <c r="AI200" s="100">
        <v>5890</v>
      </c>
      <c r="AJ200" s="192">
        <v>1.8675721561969439E-3</v>
      </c>
      <c r="AK200" s="100">
        <v>3769</v>
      </c>
      <c r="AL200" s="100">
        <v>5890</v>
      </c>
      <c r="AM200" s="192">
        <v>0.63989813242784377</v>
      </c>
      <c r="AN200" s="100">
        <v>706</v>
      </c>
      <c r="AO200" s="100">
        <v>1476</v>
      </c>
      <c r="AP200" s="192">
        <v>0.47831978319783197</v>
      </c>
      <c r="AQ200" s="100">
        <v>164</v>
      </c>
      <c r="AR200" s="100">
        <v>784</v>
      </c>
      <c r="AS200" s="192">
        <v>0.20918367346938777</v>
      </c>
      <c r="AT200" s="100">
        <v>5</v>
      </c>
      <c r="AU200" s="100">
        <v>27</v>
      </c>
      <c r="AV200" s="192">
        <v>0.18518518518518517</v>
      </c>
      <c r="AW200" s="100">
        <v>450</v>
      </c>
      <c r="AX200" s="100">
        <v>1132</v>
      </c>
      <c r="AY200" s="192">
        <v>0.39752650176678445</v>
      </c>
      <c r="AZ200" s="100">
        <v>0</v>
      </c>
      <c r="BA200" s="100">
        <v>0</v>
      </c>
      <c r="BB200" s="195" t="s">
        <v>1033</v>
      </c>
      <c r="BC200" s="100">
        <v>0</v>
      </c>
      <c r="BD200" s="100">
        <v>4</v>
      </c>
      <c r="BE200" s="192" t="s">
        <v>1033</v>
      </c>
      <c r="BF200" s="100">
        <v>0</v>
      </c>
      <c r="BG200" s="100">
        <v>158</v>
      </c>
      <c r="BH200" s="192" t="s">
        <v>1033</v>
      </c>
      <c r="BI200" s="100"/>
      <c r="BJ200" s="124"/>
      <c r="BK200" s="125"/>
      <c r="BL200" s="100"/>
      <c r="BM200" s="100"/>
      <c r="BN200" s="124"/>
      <c r="BO200" s="125"/>
      <c r="BP200" s="100"/>
      <c r="BQ200" s="100"/>
      <c r="BR200" s="124"/>
      <c r="BS200" s="125"/>
      <c r="BT200" s="100"/>
      <c r="BU200" s="100"/>
      <c r="BV200" s="124"/>
      <c r="BW200" s="125"/>
      <c r="BX200" s="100"/>
      <c r="BY200" s="100"/>
      <c r="BZ200" s="124"/>
      <c r="CA200" s="125"/>
      <c r="CB200" s="100"/>
      <c r="CC200" s="100"/>
      <c r="CD200" s="124"/>
      <c r="CE200" s="125"/>
      <c r="CF200" s="100"/>
      <c r="CG200" s="100"/>
      <c r="CH200" s="124"/>
    </row>
    <row r="201" spans="1:86" hidden="1" x14ac:dyDescent="0.35">
      <c r="A201" s="122" t="s">
        <v>54</v>
      </c>
      <c r="B201" s="99" t="s">
        <v>55</v>
      </c>
      <c r="C201" s="191">
        <v>44287</v>
      </c>
      <c r="D201" s="100">
        <v>3764</v>
      </c>
      <c r="E201" s="100">
        <v>29341</v>
      </c>
      <c r="F201" s="192">
        <v>0.11369883703368071</v>
      </c>
      <c r="G201" s="100">
        <v>2102781</v>
      </c>
      <c r="H201" s="100">
        <v>29341</v>
      </c>
      <c r="I201" s="193">
        <v>71.666984765345418</v>
      </c>
      <c r="J201" s="100">
        <v>7048</v>
      </c>
      <c r="K201" s="100">
        <v>15935</v>
      </c>
      <c r="L201" s="100"/>
      <c r="M201" s="100">
        <v>27819</v>
      </c>
      <c r="N201" s="192">
        <v>0.57280995003414936</v>
      </c>
      <c r="O201" s="100">
        <v>246</v>
      </c>
      <c r="P201" s="100">
        <v>517</v>
      </c>
      <c r="Q201" s="192">
        <v>0.47582205029013541</v>
      </c>
      <c r="R201" s="100">
        <v>0</v>
      </c>
      <c r="S201" s="100">
        <v>4</v>
      </c>
      <c r="T201" s="192" t="s">
        <v>1033</v>
      </c>
      <c r="U201" s="100">
        <v>27</v>
      </c>
      <c r="V201" s="100">
        <v>27</v>
      </c>
      <c r="W201" s="192">
        <v>1</v>
      </c>
      <c r="X201" s="100">
        <v>801</v>
      </c>
      <c r="Y201" s="100">
        <v>6453</v>
      </c>
      <c r="Z201" s="100">
        <v>7035</v>
      </c>
      <c r="AA201" s="192">
        <v>5.9386120996441284E-2</v>
      </c>
      <c r="AB201" s="100">
        <v>0</v>
      </c>
      <c r="AC201" s="100">
        <v>2888</v>
      </c>
      <c r="AD201" s="192" t="s">
        <v>1033</v>
      </c>
      <c r="AE201" s="100">
        <v>2691</v>
      </c>
      <c r="AF201" s="100">
        <v>2691</v>
      </c>
      <c r="AG201" s="192">
        <v>1</v>
      </c>
      <c r="AH201" s="100">
        <v>13</v>
      </c>
      <c r="AI201" s="100">
        <v>17562</v>
      </c>
      <c r="AJ201" s="192">
        <v>7.4023459742626123E-4</v>
      </c>
      <c r="AK201" s="100">
        <v>12108</v>
      </c>
      <c r="AL201" s="100">
        <v>17562</v>
      </c>
      <c r="AM201" s="192">
        <v>0.68944311581824391</v>
      </c>
      <c r="AN201" s="100">
        <v>1195</v>
      </c>
      <c r="AO201" s="100">
        <v>3385</v>
      </c>
      <c r="AP201" s="192">
        <v>0.35302806499261447</v>
      </c>
      <c r="AQ201" s="100">
        <v>1179</v>
      </c>
      <c r="AR201" s="100">
        <v>8783</v>
      </c>
      <c r="AS201" s="192">
        <v>0.1342365934191051</v>
      </c>
      <c r="AT201" s="100">
        <v>10</v>
      </c>
      <c r="AU201" s="100">
        <v>424</v>
      </c>
      <c r="AV201" s="192">
        <v>2.358490566037736E-2</v>
      </c>
      <c r="AW201" s="100">
        <v>1247</v>
      </c>
      <c r="AX201" s="100">
        <v>1729</v>
      </c>
      <c r="AY201" s="192">
        <v>0.72122614227877391</v>
      </c>
      <c r="AZ201" s="100">
        <v>0</v>
      </c>
      <c r="BA201" s="100">
        <v>0</v>
      </c>
      <c r="BB201" s="195" t="s">
        <v>1033</v>
      </c>
      <c r="BC201" s="100">
        <v>3007</v>
      </c>
      <c r="BD201" s="100">
        <v>3167</v>
      </c>
      <c r="BE201" s="192">
        <v>0.94947900221029369</v>
      </c>
      <c r="BF201" s="100">
        <v>524</v>
      </c>
      <c r="BG201" s="100">
        <v>659</v>
      </c>
      <c r="BH201" s="192">
        <v>0.79514415781487102</v>
      </c>
      <c r="BI201" s="100"/>
      <c r="BJ201" s="124"/>
      <c r="BK201" s="125"/>
      <c r="BL201" s="100"/>
      <c r="BM201" s="100"/>
      <c r="BN201" s="124"/>
      <c r="BO201" s="125"/>
      <c r="BP201" s="100"/>
      <c r="BQ201" s="100"/>
      <c r="BR201" s="124"/>
      <c r="BS201" s="125"/>
      <c r="BT201" s="100"/>
      <c r="BU201" s="100"/>
      <c r="BV201" s="124"/>
      <c r="BW201" s="125"/>
      <c r="BX201" s="100"/>
      <c r="BY201" s="100"/>
      <c r="BZ201" s="124"/>
      <c r="CA201" s="125"/>
      <c r="CB201" s="100"/>
      <c r="CC201" s="100"/>
      <c r="CD201" s="124"/>
      <c r="CE201" s="125"/>
      <c r="CF201" s="100"/>
      <c r="CG201" s="100"/>
      <c r="CH201" s="124"/>
    </row>
    <row r="202" spans="1:86" hidden="1" x14ac:dyDescent="0.35">
      <c r="A202" s="122" t="s">
        <v>64</v>
      </c>
      <c r="B202" s="99" t="s">
        <v>65</v>
      </c>
      <c r="C202" s="191">
        <v>44287</v>
      </c>
      <c r="D202" s="100">
        <v>1360</v>
      </c>
      <c r="E202" s="100">
        <v>30271</v>
      </c>
      <c r="F202" s="192">
        <v>4.2995795264139609E-2</v>
      </c>
      <c r="G202" s="100">
        <v>2034503</v>
      </c>
      <c r="H202" s="100">
        <v>30271</v>
      </c>
      <c r="I202" s="193">
        <v>67.209639589045622</v>
      </c>
      <c r="J202" s="100">
        <v>455</v>
      </c>
      <c r="K202" s="100">
        <v>15968</v>
      </c>
      <c r="L202" s="100"/>
      <c r="M202" s="100">
        <v>28241</v>
      </c>
      <c r="N202" s="192">
        <v>0.56541907156262172</v>
      </c>
      <c r="O202" s="100">
        <v>5919</v>
      </c>
      <c r="P202" s="100">
        <v>9490</v>
      </c>
      <c r="Q202" s="192">
        <v>0.623709167544784</v>
      </c>
      <c r="R202" s="100">
        <v>22</v>
      </c>
      <c r="S202" s="100">
        <v>476</v>
      </c>
      <c r="T202" s="192">
        <v>4.6218487394957986E-2</v>
      </c>
      <c r="U202" s="100">
        <v>321</v>
      </c>
      <c r="V202" s="100">
        <v>895</v>
      </c>
      <c r="W202" s="192">
        <v>0.35865921787709498</v>
      </c>
      <c r="X202" s="100">
        <v>818</v>
      </c>
      <c r="Y202" s="100">
        <v>9364</v>
      </c>
      <c r="Z202" s="100">
        <v>6604</v>
      </c>
      <c r="AA202" s="192">
        <v>5.1227454909819642E-2</v>
      </c>
      <c r="AB202" s="100">
        <v>2140</v>
      </c>
      <c r="AC202" s="100">
        <v>3002</v>
      </c>
      <c r="AD202" s="192">
        <v>0.71285809460359761</v>
      </c>
      <c r="AE202" s="100">
        <v>2134</v>
      </c>
      <c r="AF202" s="100">
        <v>3040</v>
      </c>
      <c r="AG202" s="192">
        <v>0.70197368421052631</v>
      </c>
      <c r="AH202" s="100">
        <v>14</v>
      </c>
      <c r="AI202" s="100">
        <v>22130</v>
      </c>
      <c r="AJ202" s="192">
        <v>6.3262539539087211E-4</v>
      </c>
      <c r="AK202" s="100">
        <v>14627</v>
      </c>
      <c r="AL202" s="100">
        <v>22130</v>
      </c>
      <c r="AM202" s="192">
        <v>0.6609579755987347</v>
      </c>
      <c r="AN202" s="100">
        <v>1139</v>
      </c>
      <c r="AO202" s="100">
        <v>3351</v>
      </c>
      <c r="AP202" s="192">
        <v>0.3398985377499254</v>
      </c>
      <c r="AQ202" s="100">
        <v>17</v>
      </c>
      <c r="AR202" s="100">
        <v>0</v>
      </c>
      <c r="AS202" s="192" t="s">
        <v>1033</v>
      </c>
      <c r="AT202" s="100">
        <v>94</v>
      </c>
      <c r="AU202" s="100">
        <v>548</v>
      </c>
      <c r="AV202" s="192">
        <v>0.17153284671532848</v>
      </c>
      <c r="AW202" s="100">
        <v>721</v>
      </c>
      <c r="AX202" s="100">
        <v>3230</v>
      </c>
      <c r="AY202" s="192">
        <v>0.22321981424148607</v>
      </c>
      <c r="AZ202" s="100">
        <v>0</v>
      </c>
      <c r="BA202" s="100">
        <v>0</v>
      </c>
      <c r="BB202" s="195" t="s">
        <v>1033</v>
      </c>
      <c r="BC202" s="100">
        <v>212</v>
      </c>
      <c r="BD202" s="100">
        <v>255</v>
      </c>
      <c r="BE202" s="192">
        <v>0.83137254901960789</v>
      </c>
      <c r="BF202" s="100">
        <v>757</v>
      </c>
      <c r="BG202" s="100">
        <v>816</v>
      </c>
      <c r="BH202" s="192">
        <v>0.92769607843137258</v>
      </c>
      <c r="BI202" s="100"/>
      <c r="BJ202" s="124"/>
      <c r="BK202" s="125"/>
      <c r="BL202" s="100"/>
      <c r="BM202" s="100"/>
      <c r="BN202" s="124"/>
      <c r="BO202" s="125"/>
      <c r="BP202" s="100"/>
      <c r="BQ202" s="100"/>
      <c r="BR202" s="124"/>
      <c r="BS202" s="125"/>
      <c r="BT202" s="100"/>
      <c r="BU202" s="100"/>
      <c r="BV202" s="124"/>
      <c r="BW202" s="125"/>
      <c r="BX202" s="100"/>
      <c r="BY202" s="100"/>
      <c r="BZ202" s="124"/>
      <c r="CA202" s="125"/>
      <c r="CB202" s="100"/>
      <c r="CC202" s="100"/>
      <c r="CD202" s="124"/>
      <c r="CE202" s="125"/>
      <c r="CF202" s="100"/>
      <c r="CG202" s="100"/>
      <c r="CH202" s="124"/>
    </row>
    <row r="203" spans="1:86" hidden="1" x14ac:dyDescent="0.35">
      <c r="A203" s="122" t="s">
        <v>72</v>
      </c>
      <c r="B203" s="99" t="s">
        <v>73</v>
      </c>
      <c r="C203" s="191">
        <v>44287</v>
      </c>
      <c r="D203" s="100">
        <v>688</v>
      </c>
      <c r="E203" s="100">
        <v>8946</v>
      </c>
      <c r="F203" s="192">
        <v>7.1413742993564455E-2</v>
      </c>
      <c r="G203" s="100">
        <v>896134</v>
      </c>
      <c r="H203" s="100">
        <v>8946</v>
      </c>
      <c r="I203" s="193">
        <v>100.17147328414934</v>
      </c>
      <c r="J203" s="100">
        <v>540</v>
      </c>
      <c r="K203" s="100">
        <v>5397</v>
      </c>
      <c r="L203" s="100"/>
      <c r="M203" s="100">
        <v>7835</v>
      </c>
      <c r="N203" s="192">
        <v>0.68883216336949582</v>
      </c>
      <c r="O203" s="100">
        <v>1047</v>
      </c>
      <c r="P203" s="100">
        <v>2379</v>
      </c>
      <c r="Q203" s="192">
        <v>0.44010088272383352</v>
      </c>
      <c r="R203" s="100">
        <v>457</v>
      </c>
      <c r="S203" s="100">
        <v>502</v>
      </c>
      <c r="T203" s="192">
        <v>0.91035856573705176</v>
      </c>
      <c r="U203" s="100">
        <v>1883</v>
      </c>
      <c r="V203" s="100">
        <v>2117</v>
      </c>
      <c r="W203" s="192">
        <v>0.88946622579121393</v>
      </c>
      <c r="X203" s="100">
        <v>624</v>
      </c>
      <c r="Y203" s="100">
        <v>1220</v>
      </c>
      <c r="Z203" s="100">
        <v>4177</v>
      </c>
      <c r="AA203" s="192">
        <v>0.11561978877153975</v>
      </c>
      <c r="AB203" s="100">
        <v>491</v>
      </c>
      <c r="AC203" s="100">
        <v>985</v>
      </c>
      <c r="AD203" s="192">
        <v>0.4984771573604061</v>
      </c>
      <c r="AE203" s="100">
        <v>645</v>
      </c>
      <c r="AF203" s="100">
        <v>1562</v>
      </c>
      <c r="AG203" s="192">
        <v>0.41293213828425096</v>
      </c>
      <c r="AH203" s="100">
        <v>5</v>
      </c>
      <c r="AI203" s="100">
        <v>7577</v>
      </c>
      <c r="AJ203" s="192">
        <v>6.5989177774844921E-4</v>
      </c>
      <c r="AK203" s="100">
        <v>5238</v>
      </c>
      <c r="AL203" s="100">
        <v>7577</v>
      </c>
      <c r="AM203" s="192">
        <v>0.69130262636927542</v>
      </c>
      <c r="AN203" s="100">
        <v>591</v>
      </c>
      <c r="AO203" s="100">
        <v>1247</v>
      </c>
      <c r="AP203" s="192">
        <v>0.47393744987971131</v>
      </c>
      <c r="AQ203" s="100">
        <v>869</v>
      </c>
      <c r="AR203" s="100">
        <v>913</v>
      </c>
      <c r="AS203" s="192">
        <v>0.95180722891566261</v>
      </c>
      <c r="AT203" s="100">
        <v>3</v>
      </c>
      <c r="AU203" s="100">
        <v>140</v>
      </c>
      <c r="AV203" s="192">
        <v>2.1428571428571429E-2</v>
      </c>
      <c r="AW203" s="100">
        <v>188</v>
      </c>
      <c r="AX203" s="100">
        <v>654</v>
      </c>
      <c r="AY203" s="192">
        <v>0.28746177370030579</v>
      </c>
      <c r="AZ203" s="100">
        <v>0</v>
      </c>
      <c r="BA203" s="100">
        <v>0</v>
      </c>
      <c r="BB203" s="195" t="s">
        <v>1033</v>
      </c>
      <c r="BC203" s="100">
        <v>262</v>
      </c>
      <c r="BD203" s="100">
        <v>289</v>
      </c>
      <c r="BE203" s="192">
        <v>0.90657439446366783</v>
      </c>
      <c r="BF203" s="100">
        <v>806</v>
      </c>
      <c r="BG203" s="100">
        <v>933</v>
      </c>
      <c r="BH203" s="192">
        <v>0.86387995712754551</v>
      </c>
      <c r="BI203" s="100"/>
      <c r="BJ203" s="124"/>
      <c r="BK203" s="125"/>
      <c r="BL203" s="100"/>
      <c r="BM203" s="100"/>
      <c r="BN203" s="124"/>
      <c r="BO203" s="125"/>
      <c r="BP203" s="100"/>
      <c r="BQ203" s="100"/>
      <c r="BR203" s="124"/>
      <c r="BS203" s="125"/>
      <c r="BT203" s="100"/>
      <c r="BU203" s="100"/>
      <c r="BV203" s="124"/>
      <c r="BW203" s="125"/>
      <c r="BX203" s="100"/>
      <c r="BY203" s="100"/>
      <c r="BZ203" s="124"/>
      <c r="CA203" s="125"/>
      <c r="CB203" s="100"/>
      <c r="CC203" s="100"/>
      <c r="CD203" s="124"/>
      <c r="CE203" s="125"/>
      <c r="CF203" s="100"/>
      <c r="CG203" s="100"/>
      <c r="CH203" s="124"/>
    </row>
    <row r="204" spans="1:86" hidden="1" x14ac:dyDescent="0.35">
      <c r="A204" s="122" t="s">
        <v>41</v>
      </c>
      <c r="B204" s="99" t="s">
        <v>42</v>
      </c>
      <c r="C204" s="191">
        <v>44287</v>
      </c>
      <c r="D204" s="100">
        <v>775</v>
      </c>
      <c r="E204" s="100">
        <v>42347</v>
      </c>
      <c r="F204" s="192">
        <v>1.7972264737257083E-2</v>
      </c>
      <c r="G204" s="100">
        <v>1733931</v>
      </c>
      <c r="H204" s="100">
        <v>42347</v>
      </c>
      <c r="I204" s="193">
        <v>40.945781283207786</v>
      </c>
      <c r="J204" s="100">
        <v>204</v>
      </c>
      <c r="K204" s="100">
        <v>13585</v>
      </c>
      <c r="L204" s="100"/>
      <c r="M204" s="100">
        <v>31096</v>
      </c>
      <c r="N204" s="192">
        <v>0.43687290969899667</v>
      </c>
      <c r="O204" s="100">
        <v>0</v>
      </c>
      <c r="P204" s="100">
        <v>0</v>
      </c>
      <c r="Q204" s="192" t="s">
        <v>1033</v>
      </c>
      <c r="R204" s="100">
        <v>0</v>
      </c>
      <c r="S204" s="100">
        <v>0</v>
      </c>
      <c r="T204" s="192" t="s">
        <v>1033</v>
      </c>
      <c r="U204" s="100">
        <v>0</v>
      </c>
      <c r="V204" s="100">
        <v>0</v>
      </c>
      <c r="W204" s="192" t="s">
        <v>1033</v>
      </c>
      <c r="X204" s="100">
        <v>4263</v>
      </c>
      <c r="Y204" s="100">
        <v>5850</v>
      </c>
      <c r="Z204" s="100">
        <v>6973</v>
      </c>
      <c r="AA204" s="192">
        <v>0.33244950479606955</v>
      </c>
      <c r="AB204" s="100">
        <v>2404</v>
      </c>
      <c r="AC204" s="100">
        <v>3415</v>
      </c>
      <c r="AD204" s="192">
        <v>0.70395314787701313</v>
      </c>
      <c r="AE204" s="100">
        <v>318</v>
      </c>
      <c r="AF204" s="100">
        <v>3611</v>
      </c>
      <c r="AG204" s="192">
        <v>8.8064248130711717E-2</v>
      </c>
      <c r="AH204" s="100">
        <v>8</v>
      </c>
      <c r="AI204" s="100">
        <v>29517</v>
      </c>
      <c r="AJ204" s="192">
        <v>2.7103025375207508E-4</v>
      </c>
      <c r="AK204" s="100">
        <v>12110</v>
      </c>
      <c r="AL204" s="100">
        <v>29517</v>
      </c>
      <c r="AM204" s="192">
        <v>0.41027204661720362</v>
      </c>
      <c r="AN204" s="100">
        <v>1454</v>
      </c>
      <c r="AO204" s="100">
        <v>1454</v>
      </c>
      <c r="AP204" s="192">
        <v>1</v>
      </c>
      <c r="AQ204" s="100">
        <v>2162</v>
      </c>
      <c r="AR204" s="100">
        <v>4489</v>
      </c>
      <c r="AS204" s="192">
        <v>0.48162174203608821</v>
      </c>
      <c r="AT204" s="100">
        <v>764</v>
      </c>
      <c r="AU204" s="100">
        <v>1514</v>
      </c>
      <c r="AV204" s="192">
        <v>0.50462351387054161</v>
      </c>
      <c r="AW204" s="100">
        <v>0</v>
      </c>
      <c r="AX204" s="100">
        <v>0</v>
      </c>
      <c r="AY204" s="192" t="s">
        <v>1033</v>
      </c>
      <c r="AZ204" s="100">
        <v>0</v>
      </c>
      <c r="BA204" s="100">
        <v>0</v>
      </c>
      <c r="BB204" s="195" t="s">
        <v>1033</v>
      </c>
      <c r="BC204" s="100">
        <v>318</v>
      </c>
      <c r="BD204" s="100">
        <v>321</v>
      </c>
      <c r="BE204" s="192">
        <v>0.99065420560747663</v>
      </c>
      <c r="BF204" s="100">
        <v>656</v>
      </c>
      <c r="BG204" s="100">
        <v>663</v>
      </c>
      <c r="BH204" s="192">
        <v>0.98944193061840124</v>
      </c>
      <c r="BI204" s="100"/>
      <c r="BJ204" s="124"/>
      <c r="BK204" s="125"/>
      <c r="BL204" s="100"/>
      <c r="BM204" s="100"/>
      <c r="BN204" s="124"/>
      <c r="BO204" s="125"/>
      <c r="BP204" s="100"/>
      <c r="BQ204" s="100"/>
      <c r="BR204" s="124"/>
      <c r="BS204" s="125"/>
      <c r="BT204" s="100"/>
      <c r="BU204" s="100"/>
      <c r="BV204" s="124"/>
      <c r="BW204" s="125"/>
      <c r="BX204" s="100"/>
      <c r="BY204" s="100"/>
      <c r="BZ204" s="124"/>
      <c r="CA204" s="125"/>
      <c r="CB204" s="100"/>
      <c r="CC204" s="100"/>
      <c r="CD204" s="124"/>
      <c r="CE204" s="125"/>
      <c r="CF204" s="100"/>
      <c r="CG204" s="100"/>
      <c r="CH204" s="124"/>
    </row>
    <row r="205" spans="1:86" hidden="1" x14ac:dyDescent="0.35">
      <c r="A205" s="122" t="s">
        <v>62</v>
      </c>
      <c r="B205" s="99" t="s">
        <v>63</v>
      </c>
      <c r="C205" s="191">
        <v>44287</v>
      </c>
      <c r="D205" s="100">
        <v>4668</v>
      </c>
      <c r="E205" s="100">
        <v>70619</v>
      </c>
      <c r="F205" s="192">
        <v>6.2002736196156046E-2</v>
      </c>
      <c r="G205" s="100">
        <v>301855</v>
      </c>
      <c r="H205" s="100">
        <v>70619</v>
      </c>
      <c r="I205" s="193">
        <v>4.2744162335915261</v>
      </c>
      <c r="J205" s="100">
        <v>288</v>
      </c>
      <c r="K205" s="100">
        <v>36501</v>
      </c>
      <c r="L205" s="100"/>
      <c r="M205" s="100">
        <v>65448</v>
      </c>
      <c r="N205" s="192">
        <v>0.55770993766043275</v>
      </c>
      <c r="O205" s="100">
        <v>2837</v>
      </c>
      <c r="P205" s="100">
        <v>11639</v>
      </c>
      <c r="Q205" s="192">
        <v>0.24374946301228628</v>
      </c>
      <c r="R205" s="100">
        <v>8122</v>
      </c>
      <c r="S205" s="100">
        <v>21980</v>
      </c>
      <c r="T205" s="192">
        <v>0.36951774340309373</v>
      </c>
      <c r="U205" s="100">
        <v>14305</v>
      </c>
      <c r="V205" s="100">
        <v>24935</v>
      </c>
      <c r="W205" s="192">
        <v>0.57369159815520354</v>
      </c>
      <c r="X205" s="100">
        <v>6182</v>
      </c>
      <c r="Y205" s="100">
        <v>10757</v>
      </c>
      <c r="Z205" s="100">
        <v>23733</v>
      </c>
      <c r="AA205" s="192">
        <v>0.17924035952449985</v>
      </c>
      <c r="AB205" s="100">
        <v>1422</v>
      </c>
      <c r="AC205" s="100">
        <v>5013</v>
      </c>
      <c r="AD205" s="192">
        <v>0.28366247755834828</v>
      </c>
      <c r="AE205" s="100">
        <v>5208</v>
      </c>
      <c r="AF205" s="100">
        <v>5927</v>
      </c>
      <c r="AG205" s="192">
        <v>0.87869073730386371</v>
      </c>
      <c r="AH205" s="100">
        <v>20</v>
      </c>
      <c r="AI205" s="100">
        <v>36848</v>
      </c>
      <c r="AJ205" s="192">
        <v>5.4277029960920543E-4</v>
      </c>
      <c r="AK205" s="100">
        <v>19333</v>
      </c>
      <c r="AL205" s="100">
        <v>36848</v>
      </c>
      <c r="AM205" s="192">
        <v>0.52466891011723837</v>
      </c>
      <c r="AN205" s="100">
        <v>5729</v>
      </c>
      <c r="AO205" s="100">
        <v>5920</v>
      </c>
      <c r="AP205" s="192">
        <v>0.96773648648648647</v>
      </c>
      <c r="AQ205" s="100">
        <v>3934</v>
      </c>
      <c r="AR205" s="100">
        <v>5008</v>
      </c>
      <c r="AS205" s="192">
        <v>0.78554313099041528</v>
      </c>
      <c r="AT205" s="100">
        <v>5090</v>
      </c>
      <c r="AU205" s="100">
        <v>7671</v>
      </c>
      <c r="AV205" s="192">
        <v>0.66353800026072218</v>
      </c>
      <c r="AW205" s="100">
        <v>1041</v>
      </c>
      <c r="AX205" s="100">
        <v>3469</v>
      </c>
      <c r="AY205" s="192">
        <v>0.3000864802536754</v>
      </c>
      <c r="AZ205" s="100">
        <v>0</v>
      </c>
      <c r="BA205" s="100">
        <v>1</v>
      </c>
      <c r="BB205" s="195" t="s">
        <v>1033</v>
      </c>
      <c r="BC205" s="100">
        <v>709</v>
      </c>
      <c r="BD205" s="100">
        <v>733</v>
      </c>
      <c r="BE205" s="192">
        <v>0.96725784447476126</v>
      </c>
      <c r="BF205" s="100">
        <v>4775</v>
      </c>
      <c r="BG205" s="100">
        <v>5008</v>
      </c>
      <c r="BH205" s="192">
        <v>0.95347444089456868</v>
      </c>
      <c r="BI205" s="100"/>
      <c r="BJ205" s="124"/>
      <c r="BK205" s="125"/>
      <c r="BL205" s="100"/>
      <c r="BM205" s="100"/>
      <c r="BN205" s="124"/>
      <c r="BO205" s="125"/>
      <c r="BP205" s="100"/>
      <c r="BQ205" s="100"/>
      <c r="BR205" s="124"/>
      <c r="BS205" s="125"/>
      <c r="BT205" s="100"/>
      <c r="BU205" s="100"/>
      <c r="BV205" s="124"/>
      <c r="BW205" s="125"/>
      <c r="BX205" s="100"/>
      <c r="BY205" s="100"/>
      <c r="BZ205" s="124"/>
      <c r="CA205" s="125"/>
      <c r="CB205" s="100"/>
      <c r="CC205" s="100"/>
      <c r="CD205" s="124"/>
      <c r="CE205" s="125"/>
      <c r="CF205" s="100"/>
      <c r="CG205" s="100"/>
      <c r="CH205" s="124"/>
    </row>
    <row r="206" spans="1:86" hidden="1" x14ac:dyDescent="0.35">
      <c r="A206" s="122" t="s">
        <v>540</v>
      </c>
      <c r="B206" s="99" t="s">
        <v>541</v>
      </c>
      <c r="C206" s="191">
        <v>44287</v>
      </c>
      <c r="D206" s="100">
        <v>2971</v>
      </c>
      <c r="E206" s="100">
        <v>59372</v>
      </c>
      <c r="F206" s="192">
        <v>4.7655711146399757E-2</v>
      </c>
      <c r="G206" s="100">
        <v>200316</v>
      </c>
      <c r="H206" s="100">
        <v>59372</v>
      </c>
      <c r="I206" s="193">
        <v>3.3739136293202181</v>
      </c>
      <c r="J206" s="100">
        <v>344</v>
      </c>
      <c r="K206" s="100">
        <v>35416</v>
      </c>
      <c r="L206" s="100"/>
      <c r="M206" s="100">
        <v>57897</v>
      </c>
      <c r="N206" s="192">
        <v>0.61170699690830266</v>
      </c>
      <c r="O206" s="100">
        <v>2933</v>
      </c>
      <c r="P206" s="100">
        <v>10566</v>
      </c>
      <c r="Q206" s="192">
        <v>0.27758849138746922</v>
      </c>
      <c r="R206" s="100">
        <v>8920</v>
      </c>
      <c r="S206" s="100">
        <v>19233</v>
      </c>
      <c r="T206" s="192">
        <v>0.46378620080070709</v>
      </c>
      <c r="U206" s="100">
        <v>13384</v>
      </c>
      <c r="V206" s="100">
        <v>23111</v>
      </c>
      <c r="W206" s="192">
        <v>0.57911816883735023</v>
      </c>
      <c r="X206" s="100">
        <v>7100</v>
      </c>
      <c r="Y206" s="100">
        <v>8648</v>
      </c>
      <c r="Z206" s="100">
        <v>22562</v>
      </c>
      <c r="AA206" s="192">
        <v>0.2274911887215636</v>
      </c>
      <c r="AB206" s="100">
        <v>1485</v>
      </c>
      <c r="AC206" s="100">
        <v>3649</v>
      </c>
      <c r="AD206" s="192">
        <v>0.40696081118114552</v>
      </c>
      <c r="AE206" s="100">
        <v>4723</v>
      </c>
      <c r="AF206" s="100">
        <v>5071</v>
      </c>
      <c r="AG206" s="192">
        <v>0.93137448235062115</v>
      </c>
      <c r="AH206" s="100">
        <v>10</v>
      </c>
      <c r="AI206" s="100">
        <v>32109</v>
      </c>
      <c r="AJ206" s="192">
        <v>3.1143916036002365E-4</v>
      </c>
      <c r="AK206" s="100">
        <v>16522</v>
      </c>
      <c r="AL206" s="100">
        <v>32109</v>
      </c>
      <c r="AM206" s="192">
        <v>0.51455978074683106</v>
      </c>
      <c r="AN206" s="100">
        <v>4659</v>
      </c>
      <c r="AO206" s="100">
        <v>4881</v>
      </c>
      <c r="AP206" s="192">
        <v>0.95451751690227415</v>
      </c>
      <c r="AQ206" s="100">
        <v>3991</v>
      </c>
      <c r="AR206" s="100">
        <v>4888</v>
      </c>
      <c r="AS206" s="192">
        <v>0.81648936170212771</v>
      </c>
      <c r="AT206" s="100">
        <v>2898</v>
      </c>
      <c r="AU206" s="100">
        <v>3040</v>
      </c>
      <c r="AV206" s="192">
        <v>0.95328947368421058</v>
      </c>
      <c r="AW206" s="100">
        <v>1400</v>
      </c>
      <c r="AX206" s="100">
        <v>2465</v>
      </c>
      <c r="AY206" s="192">
        <v>0.56795131845841784</v>
      </c>
      <c r="AZ206" s="100">
        <v>0</v>
      </c>
      <c r="BA206" s="100">
        <v>0</v>
      </c>
      <c r="BB206" s="195" t="s">
        <v>1033</v>
      </c>
      <c r="BC206" s="100">
        <v>506</v>
      </c>
      <c r="BD206" s="100">
        <v>565</v>
      </c>
      <c r="BE206" s="192">
        <v>0.89557522123893807</v>
      </c>
      <c r="BF206" s="100">
        <v>4014</v>
      </c>
      <c r="BG206" s="100">
        <v>4888</v>
      </c>
      <c r="BH206" s="192">
        <v>0.82119476268412439</v>
      </c>
      <c r="BI206" s="100"/>
      <c r="BJ206" s="124"/>
      <c r="BK206" s="125"/>
      <c r="BL206" s="100"/>
      <c r="BM206" s="100"/>
      <c r="BN206" s="124"/>
      <c r="BO206" s="125"/>
      <c r="BP206" s="100"/>
      <c r="BQ206" s="100"/>
      <c r="BR206" s="124"/>
      <c r="BS206" s="125"/>
      <c r="BT206" s="100"/>
      <c r="BU206" s="100"/>
      <c r="BV206" s="124"/>
      <c r="BW206" s="125"/>
      <c r="BX206" s="100"/>
      <c r="BY206" s="100"/>
      <c r="BZ206" s="124"/>
      <c r="CA206" s="125"/>
      <c r="CB206" s="100"/>
      <c r="CC206" s="100"/>
      <c r="CD206" s="124"/>
      <c r="CE206" s="125"/>
      <c r="CF206" s="100"/>
      <c r="CG206" s="100"/>
      <c r="CH206" s="124"/>
    </row>
    <row r="207" spans="1:86" hidden="1" x14ac:dyDescent="0.35">
      <c r="A207" s="122" t="s">
        <v>43</v>
      </c>
      <c r="B207" s="99" t="s">
        <v>44</v>
      </c>
      <c r="C207" s="191">
        <v>44287</v>
      </c>
      <c r="D207" s="100">
        <v>5838</v>
      </c>
      <c r="E207" s="100">
        <v>55440</v>
      </c>
      <c r="F207" s="192">
        <v>9.5270733379026737E-2</v>
      </c>
      <c r="G207" s="100">
        <v>236367</v>
      </c>
      <c r="H207" s="100">
        <v>55440</v>
      </c>
      <c r="I207" s="193">
        <v>4.263474025974026</v>
      </c>
      <c r="J207" s="100">
        <v>248</v>
      </c>
      <c r="K207" s="100">
        <v>35942</v>
      </c>
      <c r="L207" s="100"/>
      <c r="M207" s="100">
        <v>54943</v>
      </c>
      <c r="N207" s="192">
        <v>0.65416886591558521</v>
      </c>
      <c r="O207" s="100">
        <v>2615</v>
      </c>
      <c r="P207" s="100">
        <v>8551</v>
      </c>
      <c r="Q207" s="192">
        <v>0.30581218570927376</v>
      </c>
      <c r="R207" s="100">
        <v>9207</v>
      </c>
      <c r="S207" s="100">
        <v>20176</v>
      </c>
      <c r="T207" s="192">
        <v>0.45633425852498016</v>
      </c>
      <c r="U207" s="100">
        <v>12174</v>
      </c>
      <c r="V207" s="100">
        <v>21321</v>
      </c>
      <c r="W207" s="192">
        <v>0.57098635148445198</v>
      </c>
      <c r="X207" s="100">
        <v>8561</v>
      </c>
      <c r="Y207" s="100">
        <v>7759</v>
      </c>
      <c r="Z207" s="100">
        <v>22534</v>
      </c>
      <c r="AA207" s="192">
        <v>0.28260654276565544</v>
      </c>
      <c r="AB207" s="100">
        <v>1501</v>
      </c>
      <c r="AC207" s="100">
        <v>4061</v>
      </c>
      <c r="AD207" s="192">
        <v>0.36961339571534108</v>
      </c>
      <c r="AE207" s="100">
        <v>4860</v>
      </c>
      <c r="AF207" s="100">
        <v>5887</v>
      </c>
      <c r="AG207" s="192">
        <v>0.82554781722439274</v>
      </c>
      <c r="AH207" s="100">
        <v>16</v>
      </c>
      <c r="AI207" s="100">
        <v>30392</v>
      </c>
      <c r="AJ207" s="192">
        <v>5.2645433008686494E-4</v>
      </c>
      <c r="AK207" s="100">
        <v>17101</v>
      </c>
      <c r="AL207" s="100">
        <v>30392</v>
      </c>
      <c r="AM207" s="192">
        <v>0.5626809686759674</v>
      </c>
      <c r="AN207" s="100">
        <v>1570</v>
      </c>
      <c r="AO207" s="100">
        <v>1745</v>
      </c>
      <c r="AP207" s="192">
        <v>0.89971346704871058</v>
      </c>
      <c r="AQ207" s="100">
        <v>1182</v>
      </c>
      <c r="AR207" s="100">
        <v>3135</v>
      </c>
      <c r="AS207" s="192">
        <v>0.3770334928229665</v>
      </c>
      <c r="AT207" s="100">
        <v>7037</v>
      </c>
      <c r="AU207" s="100">
        <v>9674</v>
      </c>
      <c r="AV207" s="192">
        <v>0.72741368616911306</v>
      </c>
      <c r="AW207" s="100">
        <v>4405</v>
      </c>
      <c r="AX207" s="100">
        <v>5365</v>
      </c>
      <c r="AY207" s="192">
        <v>0.82106244175209697</v>
      </c>
      <c r="AZ207" s="100">
        <v>0</v>
      </c>
      <c r="BA207" s="100">
        <v>0</v>
      </c>
      <c r="BB207" s="195" t="s">
        <v>1033</v>
      </c>
      <c r="BC207" s="100">
        <v>110</v>
      </c>
      <c r="BD207" s="100">
        <v>894</v>
      </c>
      <c r="BE207" s="192">
        <v>0.12304250559284116</v>
      </c>
      <c r="BF207" s="100">
        <v>2182</v>
      </c>
      <c r="BG207" s="100">
        <v>3135</v>
      </c>
      <c r="BH207" s="192">
        <v>0.69601275917065386</v>
      </c>
      <c r="BI207" s="100"/>
      <c r="BJ207" s="124"/>
      <c r="BK207" s="125"/>
      <c r="BL207" s="100"/>
      <c r="BM207" s="100"/>
      <c r="BN207" s="124"/>
      <c r="BO207" s="125"/>
      <c r="BP207" s="100"/>
      <c r="BQ207" s="100"/>
      <c r="BR207" s="124"/>
      <c r="BS207" s="125"/>
      <c r="BT207" s="100"/>
      <c r="BU207" s="100"/>
      <c r="BV207" s="124"/>
      <c r="BW207" s="125"/>
      <c r="BX207" s="100"/>
      <c r="BY207" s="100"/>
      <c r="BZ207" s="124"/>
      <c r="CA207" s="125"/>
      <c r="CB207" s="100"/>
      <c r="CC207" s="100"/>
      <c r="CD207" s="124"/>
      <c r="CE207" s="125"/>
      <c r="CF207" s="100"/>
      <c r="CG207" s="100"/>
      <c r="CH207" s="124"/>
    </row>
    <row r="208" spans="1:86" hidden="1" x14ac:dyDescent="0.35">
      <c r="A208" s="122" t="s">
        <v>50</v>
      </c>
      <c r="B208" s="99" t="s">
        <v>51</v>
      </c>
      <c r="C208" s="191">
        <v>44287</v>
      </c>
      <c r="D208" s="100">
        <v>4525</v>
      </c>
      <c r="E208" s="100">
        <v>36871</v>
      </c>
      <c r="F208" s="192">
        <v>0.10931007826843173</v>
      </c>
      <c r="G208" s="100">
        <v>3590232</v>
      </c>
      <c r="H208" s="100">
        <v>36871</v>
      </c>
      <c r="I208" s="193">
        <v>97.372786200537007</v>
      </c>
      <c r="J208" s="100">
        <v>539</v>
      </c>
      <c r="K208" s="100">
        <v>17410</v>
      </c>
      <c r="L208" s="100"/>
      <c r="M208" s="100">
        <v>32993</v>
      </c>
      <c r="N208" s="192">
        <v>0.5276876913284636</v>
      </c>
      <c r="O208" s="100">
        <v>3580</v>
      </c>
      <c r="P208" s="100">
        <v>7121</v>
      </c>
      <c r="Q208" s="192">
        <v>0.50273837944108979</v>
      </c>
      <c r="R208" s="100">
        <v>1700</v>
      </c>
      <c r="S208" s="100">
        <v>2384</v>
      </c>
      <c r="T208" s="192">
        <v>0.71308724832214765</v>
      </c>
      <c r="U208" s="100">
        <v>3559</v>
      </c>
      <c r="V208" s="100">
        <v>4372</v>
      </c>
      <c r="W208" s="192">
        <v>0.81404391582799629</v>
      </c>
      <c r="X208" s="100">
        <v>4330</v>
      </c>
      <c r="Y208" s="100">
        <v>10713</v>
      </c>
      <c r="Z208" s="100">
        <v>6665</v>
      </c>
      <c r="AA208" s="192">
        <v>0.2491656116929451</v>
      </c>
      <c r="AB208" s="100">
        <v>1583</v>
      </c>
      <c r="AC208" s="100">
        <v>3128</v>
      </c>
      <c r="AD208" s="192">
        <v>0.50607416879795397</v>
      </c>
      <c r="AE208" s="100">
        <v>2966</v>
      </c>
      <c r="AF208" s="100">
        <v>3869</v>
      </c>
      <c r="AG208" s="192">
        <v>0.76660635823210133</v>
      </c>
      <c r="AH208" s="100">
        <v>13</v>
      </c>
      <c r="AI208" s="100">
        <v>26531</v>
      </c>
      <c r="AJ208" s="192">
        <v>4.8999283856620559E-4</v>
      </c>
      <c r="AK208" s="100">
        <v>10826</v>
      </c>
      <c r="AL208" s="100">
        <v>26531</v>
      </c>
      <c r="AM208" s="192">
        <v>0.4080509592552109</v>
      </c>
      <c r="AN208" s="100">
        <v>3238</v>
      </c>
      <c r="AO208" s="100">
        <v>5547</v>
      </c>
      <c r="AP208" s="192">
        <v>0.58373895799531283</v>
      </c>
      <c r="AQ208" s="100">
        <v>171</v>
      </c>
      <c r="AR208" s="100">
        <v>3000</v>
      </c>
      <c r="AS208" s="192">
        <v>5.7000000000000002E-2</v>
      </c>
      <c r="AT208" s="100">
        <v>737</v>
      </c>
      <c r="AU208" s="100">
        <v>1422</v>
      </c>
      <c r="AV208" s="192">
        <v>0.51828410689170179</v>
      </c>
      <c r="AW208" s="100">
        <v>1975</v>
      </c>
      <c r="AX208" s="100">
        <v>2646</v>
      </c>
      <c r="AY208" s="192">
        <v>0.74640967498110355</v>
      </c>
      <c r="AZ208" s="100">
        <v>0</v>
      </c>
      <c r="BA208" s="100">
        <v>0</v>
      </c>
      <c r="BB208" s="195" t="s">
        <v>1033</v>
      </c>
      <c r="BC208" s="100">
        <v>203</v>
      </c>
      <c r="BD208" s="100">
        <v>262</v>
      </c>
      <c r="BE208" s="192">
        <v>0.77480916030534353</v>
      </c>
      <c r="BF208" s="100">
        <v>691</v>
      </c>
      <c r="BG208" s="100">
        <v>884</v>
      </c>
      <c r="BH208" s="192">
        <v>0.78167420814479638</v>
      </c>
      <c r="BI208" s="100"/>
      <c r="BJ208" s="124"/>
      <c r="BK208" s="125"/>
      <c r="BL208" s="100"/>
      <c r="BM208" s="100"/>
      <c r="BN208" s="124"/>
      <c r="BO208" s="125"/>
      <c r="BP208" s="100"/>
      <c r="BQ208" s="100"/>
      <c r="BR208" s="124"/>
      <c r="BS208" s="125"/>
      <c r="BT208" s="100"/>
      <c r="BU208" s="100"/>
      <c r="BV208" s="124"/>
      <c r="BW208" s="125"/>
      <c r="BX208" s="100"/>
      <c r="BY208" s="100"/>
      <c r="BZ208" s="124"/>
      <c r="CA208" s="125"/>
      <c r="CB208" s="100"/>
      <c r="CC208" s="100"/>
      <c r="CD208" s="124"/>
      <c r="CE208" s="125"/>
      <c r="CF208" s="100"/>
      <c r="CG208" s="100"/>
      <c r="CH208" s="124"/>
    </row>
    <row r="209" spans="1:86" hidden="1" x14ac:dyDescent="0.35">
      <c r="A209" s="122" t="s">
        <v>68</v>
      </c>
      <c r="B209" s="99" t="s">
        <v>69</v>
      </c>
      <c r="C209" s="191">
        <v>44287</v>
      </c>
      <c r="D209" s="100">
        <v>4180</v>
      </c>
      <c r="E209" s="100">
        <v>61725</v>
      </c>
      <c r="F209" s="192">
        <v>6.342462635611866E-2</v>
      </c>
      <c r="G209" s="100">
        <v>0</v>
      </c>
      <c r="H209" s="100">
        <v>61725</v>
      </c>
      <c r="I209" s="193" t="s">
        <v>1033</v>
      </c>
      <c r="J209" s="100">
        <v>0</v>
      </c>
      <c r="K209" s="100">
        <v>27038</v>
      </c>
      <c r="L209" s="100"/>
      <c r="M209" s="100">
        <v>56485</v>
      </c>
      <c r="N209" s="192">
        <v>0.47867575462512174</v>
      </c>
      <c r="O209" s="100">
        <v>5686</v>
      </c>
      <c r="P209" s="100">
        <v>14413</v>
      </c>
      <c r="Q209" s="192">
        <v>0.39450496079927844</v>
      </c>
      <c r="R209" s="100">
        <v>1067</v>
      </c>
      <c r="S209" s="100">
        <v>1817</v>
      </c>
      <c r="T209" s="192">
        <v>0.58723170060539354</v>
      </c>
      <c r="U209" s="100">
        <v>1286</v>
      </c>
      <c r="V209" s="100">
        <v>1972</v>
      </c>
      <c r="W209" s="192">
        <v>0.65212981744421905</v>
      </c>
      <c r="X209" s="100">
        <v>104</v>
      </c>
      <c r="Y209" s="100">
        <v>733</v>
      </c>
      <c r="Z209" s="100">
        <v>0</v>
      </c>
      <c r="AA209" s="192">
        <v>0.14188267394270124</v>
      </c>
      <c r="AB209" s="100">
        <v>2711</v>
      </c>
      <c r="AC209" s="100">
        <v>5631</v>
      </c>
      <c r="AD209" s="192">
        <v>0.48144201740365833</v>
      </c>
      <c r="AE209" s="100">
        <v>5770</v>
      </c>
      <c r="AF209" s="100">
        <v>7170</v>
      </c>
      <c r="AG209" s="192">
        <v>0.80474198047419809</v>
      </c>
      <c r="AH209" s="100">
        <v>0</v>
      </c>
      <c r="AI209" s="100">
        <v>0</v>
      </c>
      <c r="AJ209" s="192" t="s">
        <v>1033</v>
      </c>
      <c r="AK209" s="100">
        <v>0</v>
      </c>
      <c r="AL209" s="100">
        <v>0</v>
      </c>
      <c r="AM209" s="192" t="s">
        <v>1033</v>
      </c>
      <c r="AN209" s="100">
        <v>1284</v>
      </c>
      <c r="AO209" s="100">
        <v>6787</v>
      </c>
      <c r="AP209" s="192">
        <v>0.18918520701340799</v>
      </c>
      <c r="AQ209" s="100">
        <v>83</v>
      </c>
      <c r="AR209" s="100">
        <v>7228</v>
      </c>
      <c r="AS209" s="192">
        <v>1.1483121195351411E-2</v>
      </c>
      <c r="AT209" s="100">
        <v>749</v>
      </c>
      <c r="AU209" s="100">
        <v>1322</v>
      </c>
      <c r="AV209" s="192">
        <v>0.56656580937972767</v>
      </c>
      <c r="AW209" s="100">
        <v>1815</v>
      </c>
      <c r="AX209" s="100">
        <v>3669</v>
      </c>
      <c r="AY209" s="192">
        <v>0.49468520032706459</v>
      </c>
      <c r="AZ209" s="100">
        <v>0</v>
      </c>
      <c r="BA209" s="100">
        <v>0</v>
      </c>
      <c r="BB209" s="195" t="s">
        <v>1033</v>
      </c>
      <c r="BC209" s="100">
        <v>0</v>
      </c>
      <c r="BD209" s="100">
        <v>0</v>
      </c>
      <c r="BE209" s="192" t="s">
        <v>1033</v>
      </c>
      <c r="BF209" s="100">
        <v>0</v>
      </c>
      <c r="BG209" s="100">
        <v>0</v>
      </c>
      <c r="BH209" s="192" t="s">
        <v>1033</v>
      </c>
      <c r="BI209" s="100"/>
      <c r="BJ209" s="124"/>
      <c r="BK209" s="125"/>
      <c r="BL209" s="100"/>
      <c r="BM209" s="100"/>
      <c r="BN209" s="124"/>
      <c r="BO209" s="125"/>
      <c r="BP209" s="100"/>
      <c r="BQ209" s="100"/>
      <c r="BR209" s="124"/>
      <c r="BS209" s="125"/>
      <c r="BT209" s="100"/>
      <c r="BU209" s="100"/>
      <c r="BV209" s="124"/>
      <c r="BW209" s="125"/>
      <c r="BX209" s="100"/>
      <c r="BY209" s="100"/>
      <c r="BZ209" s="124"/>
      <c r="CA209" s="125"/>
      <c r="CB209" s="100"/>
      <c r="CC209" s="100"/>
      <c r="CD209" s="124"/>
      <c r="CE209" s="125"/>
      <c r="CF209" s="100"/>
      <c r="CG209" s="100"/>
      <c r="CH209" s="124"/>
    </row>
    <row r="210" spans="1:86" hidden="1" x14ac:dyDescent="0.35">
      <c r="A210" s="122" t="s">
        <v>21</v>
      </c>
      <c r="B210" s="99" t="s">
        <v>22</v>
      </c>
      <c r="C210" s="191">
        <v>44287</v>
      </c>
      <c r="D210" s="100">
        <v>430</v>
      </c>
      <c r="E210" s="100">
        <v>9322</v>
      </c>
      <c r="F210" s="192">
        <v>4.40935192780968E-2</v>
      </c>
      <c r="G210" s="100">
        <v>219173</v>
      </c>
      <c r="H210" s="100">
        <v>9322</v>
      </c>
      <c r="I210" s="193">
        <v>23.511370950439819</v>
      </c>
      <c r="J210" s="100">
        <v>171</v>
      </c>
      <c r="K210" s="100">
        <v>4879</v>
      </c>
      <c r="L210" s="100"/>
      <c r="M210" s="100">
        <v>9318</v>
      </c>
      <c r="N210" s="192">
        <v>0.52361021678471775</v>
      </c>
      <c r="O210" s="100">
        <v>248</v>
      </c>
      <c r="P210" s="100">
        <v>329</v>
      </c>
      <c r="Q210" s="192">
        <v>0.75379939209726443</v>
      </c>
      <c r="R210" s="100">
        <v>2</v>
      </c>
      <c r="S210" s="100">
        <v>2</v>
      </c>
      <c r="T210" s="192">
        <v>1</v>
      </c>
      <c r="U210" s="100">
        <v>58</v>
      </c>
      <c r="V210" s="100">
        <v>60</v>
      </c>
      <c r="W210" s="192">
        <v>0.96666666666666667</v>
      </c>
      <c r="X210" s="100">
        <v>189</v>
      </c>
      <c r="Y210" s="100">
        <v>2033</v>
      </c>
      <c r="Z210" s="100">
        <v>1928</v>
      </c>
      <c r="AA210" s="192">
        <v>4.7715223428427163E-2</v>
      </c>
      <c r="AB210" s="100">
        <v>505</v>
      </c>
      <c r="AC210" s="100">
        <v>800</v>
      </c>
      <c r="AD210" s="192">
        <v>0.63124999999999998</v>
      </c>
      <c r="AE210" s="100">
        <v>81</v>
      </c>
      <c r="AF210" s="100">
        <v>1247</v>
      </c>
      <c r="AG210" s="192">
        <v>6.495589414595028E-2</v>
      </c>
      <c r="AH210" s="100">
        <v>0</v>
      </c>
      <c r="AI210" s="100">
        <v>7070</v>
      </c>
      <c r="AJ210" s="192" t="s">
        <v>1033</v>
      </c>
      <c r="AK210" s="100">
        <v>364</v>
      </c>
      <c r="AL210" s="100">
        <v>7070</v>
      </c>
      <c r="AM210" s="192">
        <v>5.1485148514851482E-2</v>
      </c>
      <c r="AN210" s="100">
        <v>1264</v>
      </c>
      <c r="AO210" s="100">
        <v>1432</v>
      </c>
      <c r="AP210" s="192">
        <v>0.88268156424581001</v>
      </c>
      <c r="AQ210" s="100">
        <v>0</v>
      </c>
      <c r="AR210" s="100">
        <v>1821</v>
      </c>
      <c r="AS210" s="192" t="s">
        <v>1033</v>
      </c>
      <c r="AT210" s="100">
        <v>36</v>
      </c>
      <c r="AU210" s="100">
        <v>81</v>
      </c>
      <c r="AV210" s="192">
        <v>0.44444444444444442</v>
      </c>
      <c r="AW210" s="100">
        <v>46</v>
      </c>
      <c r="AX210" s="100">
        <v>482</v>
      </c>
      <c r="AY210" s="192">
        <v>9.5435684647302899E-2</v>
      </c>
      <c r="AZ210" s="100">
        <v>0</v>
      </c>
      <c r="BA210" s="100">
        <v>0</v>
      </c>
      <c r="BB210" s="195" t="s">
        <v>1033</v>
      </c>
      <c r="BC210" s="100">
        <v>0</v>
      </c>
      <c r="BD210" s="100">
        <v>0</v>
      </c>
      <c r="BE210" s="192" t="s">
        <v>1033</v>
      </c>
      <c r="BF210" s="100">
        <v>0</v>
      </c>
      <c r="BG210" s="100">
        <v>0</v>
      </c>
      <c r="BH210" s="192" t="s">
        <v>1033</v>
      </c>
      <c r="BI210" s="100"/>
      <c r="BJ210" s="124"/>
      <c r="BK210" s="125"/>
      <c r="BL210" s="100"/>
      <c r="BM210" s="100"/>
      <c r="BN210" s="124"/>
      <c r="BO210" s="125"/>
      <c r="BP210" s="100"/>
      <c r="BQ210" s="100"/>
      <c r="BR210" s="124"/>
      <c r="BS210" s="125"/>
      <c r="BT210" s="100"/>
      <c r="BU210" s="100"/>
      <c r="BV210" s="124"/>
      <c r="BW210" s="125"/>
      <c r="BX210" s="100"/>
      <c r="BY210" s="100"/>
      <c r="BZ210" s="124"/>
      <c r="CA210" s="125"/>
      <c r="CB210" s="100"/>
      <c r="CC210" s="100"/>
      <c r="CD210" s="124"/>
      <c r="CE210" s="125"/>
      <c r="CF210" s="100"/>
      <c r="CG210" s="100"/>
      <c r="CH210" s="124"/>
    </row>
    <row r="211" spans="1:86" hidden="1" x14ac:dyDescent="0.35">
      <c r="A211" s="122" t="s">
        <v>538</v>
      </c>
      <c r="B211" s="99" t="s">
        <v>539</v>
      </c>
      <c r="C211" s="191">
        <v>44287</v>
      </c>
      <c r="D211" s="100">
        <v>10203</v>
      </c>
      <c r="E211" s="100">
        <v>102198</v>
      </c>
      <c r="F211" s="192">
        <v>9.07732137614434E-2</v>
      </c>
      <c r="G211" s="100">
        <v>14103324</v>
      </c>
      <c r="H211" s="100">
        <v>102198</v>
      </c>
      <c r="I211" s="193">
        <v>138</v>
      </c>
      <c r="J211" s="100">
        <v>560</v>
      </c>
      <c r="K211" s="100">
        <v>45162</v>
      </c>
      <c r="L211" s="100"/>
      <c r="M211" s="100">
        <v>93694</v>
      </c>
      <c r="N211" s="192">
        <v>0.48201592417870942</v>
      </c>
      <c r="O211" s="100">
        <v>1206</v>
      </c>
      <c r="P211" s="100">
        <v>19826</v>
      </c>
      <c r="Q211" s="192">
        <v>6.0829214163220013E-2</v>
      </c>
      <c r="R211" s="100">
        <v>1073</v>
      </c>
      <c r="S211" s="100">
        <v>1362</v>
      </c>
      <c r="T211" s="192">
        <v>0.78781204111600589</v>
      </c>
      <c r="U211" s="100">
        <v>800</v>
      </c>
      <c r="V211" s="100">
        <v>2920</v>
      </c>
      <c r="W211" s="192">
        <v>0.27397260273972601</v>
      </c>
      <c r="X211" s="100">
        <v>5435</v>
      </c>
      <c r="Y211" s="100">
        <v>45162</v>
      </c>
      <c r="Z211" s="100">
        <v>0</v>
      </c>
      <c r="AA211" s="192">
        <v>0.12034453744298304</v>
      </c>
      <c r="AB211" s="100">
        <v>6296</v>
      </c>
      <c r="AC211" s="100">
        <v>8950</v>
      </c>
      <c r="AD211" s="192">
        <v>0.70346368715083796</v>
      </c>
      <c r="AE211" s="100">
        <v>4115</v>
      </c>
      <c r="AF211" s="100">
        <v>18209</v>
      </c>
      <c r="AG211" s="192">
        <v>0.22598714921192817</v>
      </c>
      <c r="AH211" s="100">
        <v>0</v>
      </c>
      <c r="AI211" s="100">
        <v>73423</v>
      </c>
      <c r="AJ211" s="192" t="s">
        <v>1033</v>
      </c>
      <c r="AK211" s="100">
        <v>47907</v>
      </c>
      <c r="AL211" s="100">
        <v>73423</v>
      </c>
      <c r="AM211" s="192">
        <v>0.65247946828650427</v>
      </c>
      <c r="AN211" s="100">
        <v>9826</v>
      </c>
      <c r="AO211" s="100">
        <v>19073</v>
      </c>
      <c r="AP211" s="192">
        <v>0.51517852461594926</v>
      </c>
      <c r="AQ211" s="100">
        <v>1875</v>
      </c>
      <c r="AR211" s="100">
        <v>7229</v>
      </c>
      <c r="AS211" s="192">
        <v>0.25937197399363676</v>
      </c>
      <c r="AT211" s="100">
        <v>7952</v>
      </c>
      <c r="AU211" s="100">
        <v>10529</v>
      </c>
      <c r="AV211" s="192">
        <v>0.75524741190996292</v>
      </c>
      <c r="AW211" s="100">
        <v>5692</v>
      </c>
      <c r="AX211" s="100">
        <v>8259</v>
      </c>
      <c r="AY211" s="192">
        <v>0.68918755297251488</v>
      </c>
      <c r="AZ211" s="100">
        <v>0</v>
      </c>
      <c r="BA211" s="100">
        <v>0</v>
      </c>
      <c r="BB211" s="195" t="s">
        <v>1033</v>
      </c>
      <c r="BC211" s="100">
        <v>0</v>
      </c>
      <c r="BD211" s="100">
        <v>0</v>
      </c>
      <c r="BE211" s="192" t="s">
        <v>1033</v>
      </c>
      <c r="BF211" s="100">
        <v>0</v>
      </c>
      <c r="BG211" s="100">
        <v>0</v>
      </c>
      <c r="BH211" s="192" t="s">
        <v>1033</v>
      </c>
      <c r="BI211" s="100"/>
      <c r="BJ211" s="124"/>
      <c r="BK211" s="125"/>
      <c r="BL211" s="100"/>
      <c r="BM211" s="100"/>
      <c r="BN211" s="124"/>
      <c r="BO211" s="125"/>
      <c r="BP211" s="100"/>
      <c r="BQ211" s="100"/>
      <c r="BR211" s="124"/>
      <c r="BS211" s="125"/>
      <c r="BT211" s="100"/>
      <c r="BU211" s="100"/>
      <c r="BV211" s="124"/>
      <c r="BW211" s="125"/>
      <c r="BX211" s="100"/>
      <c r="BY211" s="100"/>
      <c r="BZ211" s="124"/>
      <c r="CA211" s="125"/>
      <c r="CB211" s="100"/>
      <c r="CC211" s="100"/>
      <c r="CD211" s="124"/>
      <c r="CE211" s="125"/>
      <c r="CF211" s="100"/>
      <c r="CG211" s="100"/>
      <c r="CH211" s="124"/>
    </row>
    <row r="212" spans="1:86" hidden="1" x14ac:dyDescent="0.35">
      <c r="A212" s="122" t="s">
        <v>70</v>
      </c>
      <c r="B212" s="99" t="s">
        <v>71</v>
      </c>
      <c r="C212" s="191">
        <v>44287</v>
      </c>
      <c r="D212" s="100">
        <v>929</v>
      </c>
      <c r="E212" s="100">
        <v>22989</v>
      </c>
      <c r="F212" s="192">
        <v>3.8841040220754242E-2</v>
      </c>
      <c r="G212" s="100">
        <v>1544631</v>
      </c>
      <c r="H212" s="100">
        <v>22989</v>
      </c>
      <c r="I212" s="193">
        <v>67.190003914915835</v>
      </c>
      <c r="J212" s="100">
        <v>453</v>
      </c>
      <c r="K212" s="100">
        <v>12726</v>
      </c>
      <c r="L212" s="100"/>
      <c r="M212" s="100">
        <v>21652</v>
      </c>
      <c r="N212" s="192">
        <v>0.58775170884906702</v>
      </c>
      <c r="O212" s="100">
        <v>4140</v>
      </c>
      <c r="P212" s="100">
        <v>6791</v>
      </c>
      <c r="Q212" s="192">
        <v>0.60963039316742751</v>
      </c>
      <c r="R212" s="100">
        <v>17</v>
      </c>
      <c r="S212" s="100">
        <v>407</v>
      </c>
      <c r="T212" s="192">
        <v>4.1769041769041768E-2</v>
      </c>
      <c r="U212" s="100">
        <v>271</v>
      </c>
      <c r="V212" s="100">
        <v>748</v>
      </c>
      <c r="W212" s="192">
        <v>0.36229946524064172</v>
      </c>
      <c r="X212" s="100">
        <v>790</v>
      </c>
      <c r="Y212" s="100">
        <v>6606</v>
      </c>
      <c r="Z212" s="100">
        <v>6120</v>
      </c>
      <c r="AA212" s="192">
        <v>6.2077636335062081E-2</v>
      </c>
      <c r="AB212" s="100">
        <v>1497</v>
      </c>
      <c r="AC212" s="100">
        <v>2200</v>
      </c>
      <c r="AD212" s="192">
        <v>0.68045454545454542</v>
      </c>
      <c r="AE212" s="100">
        <v>1598</v>
      </c>
      <c r="AF212" s="100">
        <v>2497</v>
      </c>
      <c r="AG212" s="192">
        <v>0.63996796155386459</v>
      </c>
      <c r="AH212" s="100">
        <v>18</v>
      </c>
      <c r="AI212" s="100">
        <v>17125</v>
      </c>
      <c r="AJ212" s="192">
        <v>1.0510948905109489E-3</v>
      </c>
      <c r="AK212" s="100">
        <v>11162</v>
      </c>
      <c r="AL212" s="100">
        <v>17125</v>
      </c>
      <c r="AM212" s="192">
        <v>0.65179562043795625</v>
      </c>
      <c r="AN212" s="100">
        <v>1690</v>
      </c>
      <c r="AO212" s="100">
        <v>2964</v>
      </c>
      <c r="AP212" s="192">
        <v>0.57017543859649122</v>
      </c>
      <c r="AQ212" s="100">
        <v>143</v>
      </c>
      <c r="AR212" s="100">
        <v>0</v>
      </c>
      <c r="AS212" s="192" t="s">
        <v>1033</v>
      </c>
      <c r="AT212" s="100">
        <v>316</v>
      </c>
      <c r="AU212" s="100">
        <v>547</v>
      </c>
      <c r="AV212" s="192">
        <v>0.57769652650822667</v>
      </c>
      <c r="AW212" s="100">
        <v>1171</v>
      </c>
      <c r="AX212" s="100">
        <v>2173</v>
      </c>
      <c r="AY212" s="192">
        <v>0.53888633225954896</v>
      </c>
      <c r="AZ212" s="100">
        <v>0</v>
      </c>
      <c r="BA212" s="100">
        <v>0</v>
      </c>
      <c r="BB212" s="195" t="s">
        <v>1033</v>
      </c>
      <c r="BC212" s="100">
        <v>230</v>
      </c>
      <c r="BD212" s="100">
        <v>380</v>
      </c>
      <c r="BE212" s="192">
        <v>0.60526315789473684</v>
      </c>
      <c r="BF212" s="100">
        <v>1821</v>
      </c>
      <c r="BG212" s="100">
        <v>2083</v>
      </c>
      <c r="BH212" s="192">
        <v>0.87421987518002875</v>
      </c>
      <c r="BI212" s="100"/>
      <c r="BJ212" s="124"/>
      <c r="BK212" s="125"/>
      <c r="BL212" s="100"/>
      <c r="BM212" s="100"/>
      <c r="BN212" s="124"/>
      <c r="BO212" s="125"/>
      <c r="BP212" s="100"/>
      <c r="BQ212" s="100"/>
      <c r="BR212" s="124"/>
      <c r="BS212" s="125"/>
      <c r="BT212" s="100"/>
      <c r="BU212" s="100"/>
      <c r="BV212" s="124"/>
      <c r="BW212" s="125"/>
      <c r="BX212" s="100"/>
      <c r="BY212" s="100"/>
      <c r="BZ212" s="124"/>
      <c r="CA212" s="125"/>
      <c r="CB212" s="100"/>
      <c r="CC212" s="100"/>
      <c r="CD212" s="124"/>
      <c r="CE212" s="125"/>
      <c r="CF212" s="100"/>
      <c r="CG212" s="100"/>
      <c r="CH212" s="124"/>
    </row>
    <row r="213" spans="1:86" hidden="1" x14ac:dyDescent="0.35">
      <c r="A213" s="122" t="s">
        <v>56</v>
      </c>
      <c r="B213" s="99" t="s">
        <v>57</v>
      </c>
      <c r="C213" s="191">
        <v>44287</v>
      </c>
      <c r="D213" s="100">
        <v>4477</v>
      </c>
      <c r="E213" s="100">
        <v>62673</v>
      </c>
      <c r="F213" s="192">
        <v>6.6671630677587496E-2</v>
      </c>
      <c r="G213" s="100">
        <v>0</v>
      </c>
      <c r="H213" s="100">
        <v>62673</v>
      </c>
      <c r="I213" s="193" t="s">
        <v>1033</v>
      </c>
      <c r="J213" s="100">
        <v>0</v>
      </c>
      <c r="K213" s="100">
        <v>20598</v>
      </c>
      <c r="L213" s="100"/>
      <c r="M213" s="100">
        <v>59909</v>
      </c>
      <c r="N213" s="192">
        <v>0.34382146255153651</v>
      </c>
      <c r="O213" s="100">
        <v>3332</v>
      </c>
      <c r="P213" s="100">
        <v>16059</v>
      </c>
      <c r="Q213" s="192">
        <v>0.20748489943333956</v>
      </c>
      <c r="R213" s="100">
        <v>53</v>
      </c>
      <c r="S213" s="100">
        <v>1205</v>
      </c>
      <c r="T213" s="192">
        <v>4.3983402489626559E-2</v>
      </c>
      <c r="U213" s="100">
        <v>1089</v>
      </c>
      <c r="V213" s="100">
        <v>1997</v>
      </c>
      <c r="W213" s="192">
        <v>0.54531797696544815</v>
      </c>
      <c r="X213" s="100">
        <v>63</v>
      </c>
      <c r="Y213" s="100">
        <v>762</v>
      </c>
      <c r="Z213" s="100">
        <v>0</v>
      </c>
      <c r="AA213" s="192">
        <v>8.2677165354330714E-2</v>
      </c>
      <c r="AB213" s="100">
        <v>1579</v>
      </c>
      <c r="AC213" s="100">
        <v>5959</v>
      </c>
      <c r="AD213" s="192">
        <v>0.26497734519214633</v>
      </c>
      <c r="AE213" s="100">
        <v>6517</v>
      </c>
      <c r="AF213" s="100">
        <v>8523</v>
      </c>
      <c r="AG213" s="192">
        <v>0.76463686495365479</v>
      </c>
      <c r="AH213" s="100">
        <v>0</v>
      </c>
      <c r="AI213" s="100">
        <v>0</v>
      </c>
      <c r="AJ213" s="192" t="s">
        <v>1033</v>
      </c>
      <c r="AK213" s="100">
        <v>0</v>
      </c>
      <c r="AL213" s="100">
        <v>0</v>
      </c>
      <c r="AM213" s="192" t="s">
        <v>1033</v>
      </c>
      <c r="AN213" s="100">
        <v>1798</v>
      </c>
      <c r="AO213" s="100">
        <v>8319</v>
      </c>
      <c r="AP213" s="192">
        <v>0.21613174660415915</v>
      </c>
      <c r="AQ213" s="100">
        <v>273</v>
      </c>
      <c r="AR213" s="100">
        <v>15673</v>
      </c>
      <c r="AS213" s="192">
        <v>1.7418490397498883E-2</v>
      </c>
      <c r="AT213" s="100">
        <v>1134</v>
      </c>
      <c r="AU213" s="100">
        <v>1221</v>
      </c>
      <c r="AV213" s="192">
        <v>0.92874692874692877</v>
      </c>
      <c r="AW213" s="100">
        <v>2110</v>
      </c>
      <c r="AX213" s="100">
        <v>4309</v>
      </c>
      <c r="AY213" s="192">
        <v>0.48967277790670688</v>
      </c>
      <c r="AZ213" s="100">
        <v>0</v>
      </c>
      <c r="BA213" s="100">
        <v>0</v>
      </c>
      <c r="BB213" s="195" t="s">
        <v>1033</v>
      </c>
      <c r="BC213" s="100">
        <v>0</v>
      </c>
      <c r="BD213" s="100">
        <v>0</v>
      </c>
      <c r="BE213" s="192" t="s">
        <v>1033</v>
      </c>
      <c r="BF213" s="100">
        <v>0</v>
      </c>
      <c r="BG213" s="100">
        <v>0</v>
      </c>
      <c r="BH213" s="192" t="s">
        <v>1033</v>
      </c>
      <c r="BI213" s="100"/>
      <c r="BJ213" s="124"/>
      <c r="BK213" s="125"/>
      <c r="BL213" s="100"/>
      <c r="BM213" s="100"/>
      <c r="BN213" s="124"/>
      <c r="BO213" s="125"/>
      <c r="BP213" s="100"/>
      <c r="BQ213" s="100"/>
      <c r="BR213" s="124"/>
      <c r="BS213" s="125"/>
      <c r="BT213" s="100"/>
      <c r="BU213" s="100"/>
      <c r="BV213" s="124"/>
      <c r="BW213" s="125"/>
      <c r="BX213" s="100"/>
      <c r="BY213" s="100"/>
      <c r="BZ213" s="124"/>
      <c r="CA213" s="125"/>
      <c r="CB213" s="100"/>
      <c r="CC213" s="100"/>
      <c r="CD213" s="124"/>
      <c r="CE213" s="125"/>
      <c r="CF213" s="100"/>
      <c r="CG213" s="100"/>
      <c r="CH213" s="124"/>
    </row>
    <row r="214" spans="1:86" hidden="1" x14ac:dyDescent="0.35">
      <c r="A214" s="122" t="s">
        <v>778</v>
      </c>
      <c r="B214" s="99" t="s">
        <v>779</v>
      </c>
      <c r="C214" s="191">
        <v>44287</v>
      </c>
      <c r="D214" s="100">
        <v>4147</v>
      </c>
      <c r="E214" s="100">
        <v>31356</v>
      </c>
      <c r="F214" s="192">
        <v>0.11680703039179788</v>
      </c>
      <c r="G214" s="100">
        <v>3027019</v>
      </c>
      <c r="H214" s="100">
        <v>31356</v>
      </c>
      <c r="I214" s="193">
        <v>96.537153973721132</v>
      </c>
      <c r="J214" s="100">
        <v>497</v>
      </c>
      <c r="K214" s="100">
        <v>19106</v>
      </c>
      <c r="L214" s="100"/>
      <c r="M214" s="100">
        <v>26692</v>
      </c>
      <c r="N214" s="192">
        <v>0.71579499475498276</v>
      </c>
      <c r="O214" s="100">
        <v>3270</v>
      </c>
      <c r="P214" s="100">
        <v>5397</v>
      </c>
      <c r="Q214" s="192">
        <v>0.60589216231239573</v>
      </c>
      <c r="R214" s="100">
        <v>5231</v>
      </c>
      <c r="S214" s="100">
        <v>7257</v>
      </c>
      <c r="T214" s="192">
        <v>0.72082127600937029</v>
      </c>
      <c r="U214" s="100">
        <v>5809</v>
      </c>
      <c r="V214" s="100">
        <v>7603</v>
      </c>
      <c r="W214" s="192">
        <v>0.76404051032487175</v>
      </c>
      <c r="X214" s="100">
        <v>5096</v>
      </c>
      <c r="Y214" s="100">
        <v>8969</v>
      </c>
      <c r="Z214" s="100">
        <v>9853</v>
      </c>
      <c r="AA214" s="192">
        <v>0.27074699819360321</v>
      </c>
      <c r="AB214" s="100">
        <v>1655</v>
      </c>
      <c r="AC214" s="100">
        <v>2589</v>
      </c>
      <c r="AD214" s="192">
        <v>0.63924295094631134</v>
      </c>
      <c r="AE214" s="100">
        <v>4336</v>
      </c>
      <c r="AF214" s="100">
        <v>4820</v>
      </c>
      <c r="AG214" s="192">
        <v>0.89958506224066392</v>
      </c>
      <c r="AH214" s="100">
        <v>10</v>
      </c>
      <c r="AI214" s="100">
        <v>11218</v>
      </c>
      <c r="AJ214" s="192">
        <v>8.9142449634515956E-4</v>
      </c>
      <c r="AK214" s="100">
        <v>6292</v>
      </c>
      <c r="AL214" s="100">
        <v>11218</v>
      </c>
      <c r="AM214" s="192">
        <v>0.56088429310037435</v>
      </c>
      <c r="AN214" s="100">
        <v>1660</v>
      </c>
      <c r="AO214" s="100">
        <v>3056</v>
      </c>
      <c r="AP214" s="192">
        <v>0.54319371727748689</v>
      </c>
      <c r="AQ214" s="100">
        <v>5</v>
      </c>
      <c r="AR214" s="100">
        <v>983</v>
      </c>
      <c r="AS214" s="192">
        <v>5.0864699898270603E-3</v>
      </c>
      <c r="AT214" s="100">
        <v>814</v>
      </c>
      <c r="AU214" s="100">
        <v>1166</v>
      </c>
      <c r="AV214" s="192">
        <v>0.69811320754716977</v>
      </c>
      <c r="AW214" s="100">
        <v>794</v>
      </c>
      <c r="AX214" s="100">
        <v>2169</v>
      </c>
      <c r="AY214" s="192">
        <v>0.36606731212540339</v>
      </c>
      <c r="AZ214" s="100">
        <v>0</v>
      </c>
      <c r="BA214" s="100">
        <v>0</v>
      </c>
      <c r="BB214" s="195" t="s">
        <v>1033</v>
      </c>
      <c r="BC214" s="100">
        <v>971</v>
      </c>
      <c r="BD214" s="100">
        <v>1418</v>
      </c>
      <c r="BE214" s="192">
        <v>0.68476727785613545</v>
      </c>
      <c r="BF214" s="100">
        <v>1432</v>
      </c>
      <c r="BG214" s="100">
        <v>1715</v>
      </c>
      <c r="BH214" s="192">
        <v>0.83498542274052479</v>
      </c>
      <c r="BI214" s="100"/>
      <c r="BJ214" s="124"/>
      <c r="BK214" s="125"/>
      <c r="BL214" s="100"/>
      <c r="BM214" s="100"/>
      <c r="BN214" s="124"/>
      <c r="BO214" s="125"/>
      <c r="BP214" s="100"/>
      <c r="BQ214" s="100"/>
      <c r="BR214" s="124"/>
      <c r="BS214" s="125"/>
      <c r="BT214" s="100"/>
      <c r="BU214" s="100"/>
      <c r="BV214" s="124"/>
      <c r="BW214" s="125"/>
      <c r="BX214" s="100"/>
      <c r="BY214" s="100"/>
      <c r="BZ214" s="124"/>
      <c r="CA214" s="125"/>
      <c r="CB214" s="100"/>
      <c r="CC214" s="100"/>
      <c r="CD214" s="124"/>
      <c r="CE214" s="125"/>
      <c r="CF214" s="100"/>
      <c r="CG214" s="100"/>
      <c r="CH214" s="124"/>
    </row>
    <row r="215" spans="1:86" hidden="1" x14ac:dyDescent="0.35">
      <c r="A215" s="122" t="s">
        <v>76</v>
      </c>
      <c r="B215" s="99" t="s">
        <v>77</v>
      </c>
      <c r="C215" s="191">
        <v>44287</v>
      </c>
      <c r="D215" s="100">
        <v>1134</v>
      </c>
      <c r="E215" s="100">
        <v>26772</v>
      </c>
      <c r="F215" s="192">
        <v>4.0636422274779614E-2</v>
      </c>
      <c r="G215" s="100">
        <v>1610394</v>
      </c>
      <c r="H215" s="100">
        <v>26772</v>
      </c>
      <c r="I215" s="193">
        <v>60.152173913043477</v>
      </c>
      <c r="J215" s="100">
        <v>452</v>
      </c>
      <c r="K215" s="100">
        <v>13400</v>
      </c>
      <c r="L215" s="100"/>
      <c r="M215" s="100">
        <v>22039</v>
      </c>
      <c r="N215" s="192">
        <v>0.60801306774354558</v>
      </c>
      <c r="O215" s="100">
        <v>5468</v>
      </c>
      <c r="P215" s="100">
        <v>7551</v>
      </c>
      <c r="Q215" s="192">
        <v>0.72414249768242622</v>
      </c>
      <c r="R215" s="100">
        <v>56</v>
      </c>
      <c r="S215" s="100">
        <v>79</v>
      </c>
      <c r="T215" s="192">
        <v>0.70886075949367089</v>
      </c>
      <c r="U215" s="100">
        <v>518</v>
      </c>
      <c r="V215" s="100">
        <v>714</v>
      </c>
      <c r="W215" s="192">
        <v>0.72549019607843135</v>
      </c>
      <c r="X215" s="100">
        <v>5793</v>
      </c>
      <c r="Y215" s="100">
        <v>8542</v>
      </c>
      <c r="Z215" s="100">
        <v>0</v>
      </c>
      <c r="AA215" s="192">
        <v>0.67817841254975419</v>
      </c>
      <c r="AB215" s="100">
        <v>1892</v>
      </c>
      <c r="AC215" s="100">
        <v>2741</v>
      </c>
      <c r="AD215" s="192">
        <v>0.69025902955125862</v>
      </c>
      <c r="AE215" s="100">
        <v>2051</v>
      </c>
      <c r="AF215" s="100">
        <v>2870</v>
      </c>
      <c r="AG215" s="192">
        <v>0.71463414634146338</v>
      </c>
      <c r="AH215" s="100">
        <v>0</v>
      </c>
      <c r="AI215" s="100">
        <v>16836</v>
      </c>
      <c r="AJ215" s="192" t="s">
        <v>1033</v>
      </c>
      <c r="AK215" s="100">
        <v>10406</v>
      </c>
      <c r="AL215" s="100">
        <v>16836</v>
      </c>
      <c r="AM215" s="192">
        <v>0.61808030411023995</v>
      </c>
      <c r="AN215" s="100">
        <v>1881</v>
      </c>
      <c r="AO215" s="100">
        <v>2928</v>
      </c>
      <c r="AP215" s="192">
        <v>0.64241803278688525</v>
      </c>
      <c r="AQ215" s="100">
        <v>3</v>
      </c>
      <c r="AR215" s="100">
        <v>7000</v>
      </c>
      <c r="AS215" s="192">
        <v>4.2857142857142855E-4</v>
      </c>
      <c r="AT215" s="100">
        <v>179</v>
      </c>
      <c r="AU215" s="100">
        <v>239</v>
      </c>
      <c r="AV215" s="192">
        <v>0.7489539748953975</v>
      </c>
      <c r="AW215" s="100">
        <v>162</v>
      </c>
      <c r="AX215" s="100">
        <v>2694</v>
      </c>
      <c r="AY215" s="192">
        <v>6.0133630289532294E-2</v>
      </c>
      <c r="AZ215" s="100">
        <v>0</v>
      </c>
      <c r="BA215" s="100">
        <v>0</v>
      </c>
      <c r="BB215" s="195" t="s">
        <v>1033</v>
      </c>
      <c r="BC215" s="100">
        <v>133</v>
      </c>
      <c r="BD215" s="100">
        <v>139</v>
      </c>
      <c r="BE215" s="192">
        <v>0.95683453237410077</v>
      </c>
      <c r="BF215" s="100">
        <v>714</v>
      </c>
      <c r="BG215" s="100">
        <v>725</v>
      </c>
      <c r="BH215" s="192">
        <v>0.98482758620689659</v>
      </c>
      <c r="BI215" s="100"/>
      <c r="BJ215" s="124"/>
      <c r="BK215" s="125"/>
      <c r="BL215" s="100"/>
      <c r="BM215" s="100"/>
      <c r="BN215" s="124"/>
      <c r="BO215" s="125"/>
      <c r="BP215" s="100"/>
      <c r="BQ215" s="100"/>
      <c r="BR215" s="124"/>
      <c r="BS215" s="125"/>
      <c r="BT215" s="100"/>
      <c r="BU215" s="100"/>
      <c r="BV215" s="124"/>
      <c r="BW215" s="125"/>
      <c r="BX215" s="100"/>
      <c r="BY215" s="100"/>
      <c r="BZ215" s="124"/>
      <c r="CA215" s="125"/>
      <c r="CB215" s="100"/>
      <c r="CC215" s="100"/>
      <c r="CD215" s="124"/>
      <c r="CE215" s="125"/>
      <c r="CF215" s="100"/>
      <c r="CG215" s="100"/>
      <c r="CH215" s="124"/>
    </row>
    <row r="216" spans="1:86" hidden="1" x14ac:dyDescent="0.35">
      <c r="A216" s="122" t="s">
        <v>46</v>
      </c>
      <c r="B216" s="99" t="s">
        <v>47</v>
      </c>
      <c r="C216" s="191">
        <v>44287</v>
      </c>
      <c r="D216" s="100">
        <v>2496</v>
      </c>
      <c r="E216" s="100">
        <v>17319</v>
      </c>
      <c r="F216" s="192">
        <v>0.12596517789553369</v>
      </c>
      <c r="G216" s="100">
        <v>1436100</v>
      </c>
      <c r="H216" s="100">
        <v>17319</v>
      </c>
      <c r="I216" s="193">
        <v>82.920491945262427</v>
      </c>
      <c r="J216" s="100">
        <v>511</v>
      </c>
      <c r="K216" s="100">
        <v>11048</v>
      </c>
      <c r="L216" s="100"/>
      <c r="M216" s="100">
        <v>14531</v>
      </c>
      <c r="N216" s="192">
        <v>0.76030555364393371</v>
      </c>
      <c r="O216" s="100">
        <v>2105</v>
      </c>
      <c r="P216" s="100">
        <v>4242</v>
      </c>
      <c r="Q216" s="192">
        <v>0.49622819424799625</v>
      </c>
      <c r="R216" s="100">
        <v>1385</v>
      </c>
      <c r="S216" s="100">
        <v>2104</v>
      </c>
      <c r="T216" s="192">
        <v>0.65826996197718635</v>
      </c>
      <c r="U216" s="100">
        <v>2884</v>
      </c>
      <c r="V216" s="100">
        <v>3540</v>
      </c>
      <c r="W216" s="192">
        <v>0.81468926553672316</v>
      </c>
      <c r="X216" s="100">
        <v>5959</v>
      </c>
      <c r="Y216" s="100">
        <v>2019</v>
      </c>
      <c r="Z216" s="100">
        <v>9026</v>
      </c>
      <c r="AA216" s="192">
        <v>0.53952014486192845</v>
      </c>
      <c r="AB216" s="100">
        <v>866</v>
      </c>
      <c r="AC216" s="100">
        <v>1681</v>
      </c>
      <c r="AD216" s="192">
        <v>0.51516954193932185</v>
      </c>
      <c r="AE216" s="100">
        <v>2552</v>
      </c>
      <c r="AF216" s="100">
        <v>2693</v>
      </c>
      <c r="AG216" s="192">
        <v>0.94764203490531007</v>
      </c>
      <c r="AH216" s="100">
        <v>5</v>
      </c>
      <c r="AI216" s="100">
        <v>10051</v>
      </c>
      <c r="AJ216" s="192">
        <v>4.9746293901104367E-4</v>
      </c>
      <c r="AK216" s="100">
        <v>2270</v>
      </c>
      <c r="AL216" s="100">
        <v>10051</v>
      </c>
      <c r="AM216" s="192">
        <v>0.22584817431101384</v>
      </c>
      <c r="AN216" s="100">
        <v>646</v>
      </c>
      <c r="AO216" s="100">
        <v>1200</v>
      </c>
      <c r="AP216" s="192">
        <v>0.53833333333333333</v>
      </c>
      <c r="AQ216" s="100">
        <v>0</v>
      </c>
      <c r="AR216" s="100">
        <v>136</v>
      </c>
      <c r="AS216" s="192" t="s">
        <v>1033</v>
      </c>
      <c r="AT216" s="100">
        <v>4</v>
      </c>
      <c r="AU216" s="100">
        <v>98</v>
      </c>
      <c r="AV216" s="192">
        <v>4.0816326530612242E-2</v>
      </c>
      <c r="AW216" s="100">
        <v>137</v>
      </c>
      <c r="AX216" s="100">
        <v>221</v>
      </c>
      <c r="AY216" s="192">
        <v>0.61990950226244346</v>
      </c>
      <c r="AZ216" s="100">
        <v>0</v>
      </c>
      <c r="BA216" s="100">
        <v>0</v>
      </c>
      <c r="BB216" s="195" t="s">
        <v>1033</v>
      </c>
      <c r="BC216" s="100">
        <v>597</v>
      </c>
      <c r="BD216" s="100">
        <v>669</v>
      </c>
      <c r="BE216" s="192">
        <v>0.8923766816143498</v>
      </c>
      <c r="BF216" s="100">
        <v>822</v>
      </c>
      <c r="BG216" s="100">
        <v>917</v>
      </c>
      <c r="BH216" s="192">
        <v>0.89640130861504908</v>
      </c>
      <c r="BI216" s="100"/>
      <c r="BJ216" s="124"/>
      <c r="BK216" s="125"/>
      <c r="BL216" s="100"/>
      <c r="BM216" s="100"/>
      <c r="BN216" s="124"/>
      <c r="BO216" s="125"/>
      <c r="BP216" s="100"/>
      <c r="BQ216" s="100"/>
      <c r="BR216" s="124"/>
      <c r="BS216" s="125"/>
      <c r="BT216" s="100"/>
      <c r="BU216" s="100"/>
      <c r="BV216" s="124"/>
      <c r="BW216" s="125"/>
      <c r="BX216" s="100"/>
      <c r="BY216" s="100"/>
      <c r="BZ216" s="124"/>
      <c r="CA216" s="125"/>
      <c r="CB216" s="100"/>
      <c r="CC216" s="100"/>
      <c r="CD216" s="124"/>
      <c r="CE216" s="125"/>
      <c r="CF216" s="100"/>
      <c r="CG216" s="100"/>
      <c r="CH216" s="124"/>
    </row>
    <row r="217" spans="1:86" hidden="1" x14ac:dyDescent="0.35">
      <c r="A217" s="122" t="s">
        <v>78</v>
      </c>
      <c r="B217" s="99" t="s">
        <v>79</v>
      </c>
      <c r="C217" s="191">
        <v>44287</v>
      </c>
      <c r="D217" s="100">
        <v>3444</v>
      </c>
      <c r="E217" s="100">
        <v>33897</v>
      </c>
      <c r="F217" s="192">
        <v>9.2231059693098735E-2</v>
      </c>
      <c r="G217" s="100">
        <v>4330582</v>
      </c>
      <c r="H217" s="100">
        <v>33897</v>
      </c>
      <c r="I217" s="193">
        <v>127.75708764787444</v>
      </c>
      <c r="J217" s="100">
        <v>926</v>
      </c>
      <c r="K217" s="100">
        <v>14939</v>
      </c>
      <c r="L217" s="100"/>
      <c r="M217" s="100">
        <v>30293</v>
      </c>
      <c r="N217" s="192">
        <v>0.49315023272703262</v>
      </c>
      <c r="O217" s="100">
        <v>1630</v>
      </c>
      <c r="P217" s="100">
        <v>3352</v>
      </c>
      <c r="Q217" s="192">
        <v>0.48627684964200479</v>
      </c>
      <c r="R217" s="100">
        <v>1971</v>
      </c>
      <c r="S217" s="100">
        <v>3233</v>
      </c>
      <c r="T217" s="192">
        <v>0.60965047943086914</v>
      </c>
      <c r="U217" s="100">
        <v>6191</v>
      </c>
      <c r="V217" s="100">
        <v>7235</v>
      </c>
      <c r="W217" s="192">
        <v>0.85570145127850727</v>
      </c>
      <c r="X217" s="100">
        <v>3804</v>
      </c>
      <c r="Y217" s="100">
        <v>4309</v>
      </c>
      <c r="Z217" s="100">
        <v>4396</v>
      </c>
      <c r="AA217" s="192">
        <v>0.43699023549684091</v>
      </c>
      <c r="AB217" s="100">
        <v>2655</v>
      </c>
      <c r="AC217" s="100">
        <v>3129</v>
      </c>
      <c r="AD217" s="192">
        <v>0.84851390220517742</v>
      </c>
      <c r="AE217" s="100">
        <v>2726</v>
      </c>
      <c r="AF217" s="100">
        <v>3672</v>
      </c>
      <c r="AG217" s="192">
        <v>0.74237472766884527</v>
      </c>
      <c r="AH217" s="100">
        <v>9</v>
      </c>
      <c r="AI217" s="100">
        <v>19630</v>
      </c>
      <c r="AJ217" s="192">
        <v>4.5848191543555782E-4</v>
      </c>
      <c r="AK217" s="100">
        <v>256</v>
      </c>
      <c r="AL217" s="100">
        <v>19630</v>
      </c>
      <c r="AM217" s="192">
        <v>1.30412633723892E-2</v>
      </c>
      <c r="AN217" s="100">
        <v>1447</v>
      </c>
      <c r="AO217" s="100">
        <v>3451</v>
      </c>
      <c r="AP217" s="192">
        <v>0.41929875398435235</v>
      </c>
      <c r="AQ217" s="100">
        <v>2673</v>
      </c>
      <c r="AR217" s="100">
        <v>8313</v>
      </c>
      <c r="AS217" s="192">
        <v>0.32154456874774451</v>
      </c>
      <c r="AT217" s="100">
        <v>179</v>
      </c>
      <c r="AU217" s="100">
        <v>344</v>
      </c>
      <c r="AV217" s="192">
        <v>0.52034883720930236</v>
      </c>
      <c r="AW217" s="100">
        <v>51</v>
      </c>
      <c r="AX217" s="100">
        <v>77</v>
      </c>
      <c r="AY217" s="192">
        <v>0.66233766233766234</v>
      </c>
      <c r="AZ217" s="100">
        <v>0</v>
      </c>
      <c r="BA217" s="100">
        <v>0</v>
      </c>
      <c r="BB217" s="195" t="s">
        <v>1033</v>
      </c>
      <c r="BC217" s="100">
        <v>1045</v>
      </c>
      <c r="BD217" s="100">
        <v>1254</v>
      </c>
      <c r="BE217" s="192">
        <v>0.83333333333333337</v>
      </c>
      <c r="BF217" s="100">
        <v>1628</v>
      </c>
      <c r="BG217" s="100">
        <v>1962</v>
      </c>
      <c r="BH217" s="192">
        <v>0.82976554536187563</v>
      </c>
      <c r="BI217" s="100"/>
      <c r="BJ217" s="124"/>
      <c r="BK217" s="125"/>
      <c r="BL217" s="100"/>
      <c r="BM217" s="100"/>
      <c r="BN217" s="124"/>
      <c r="BO217" s="125"/>
      <c r="BP217" s="100"/>
      <c r="BQ217" s="100"/>
      <c r="BR217" s="124"/>
      <c r="BS217" s="125"/>
      <c r="BT217" s="100"/>
      <c r="BU217" s="100"/>
      <c r="BV217" s="124"/>
      <c r="BW217" s="125"/>
      <c r="BX217" s="100"/>
      <c r="BY217" s="100"/>
      <c r="BZ217" s="124"/>
      <c r="CA217" s="125"/>
      <c r="CB217" s="100"/>
      <c r="CC217" s="100"/>
      <c r="CD217" s="124"/>
      <c r="CE217" s="125"/>
      <c r="CF217" s="100"/>
      <c r="CG217" s="100"/>
      <c r="CH217" s="124"/>
    </row>
    <row r="218" spans="1:86" hidden="1" x14ac:dyDescent="0.35">
      <c r="A218" s="122" t="s">
        <v>74</v>
      </c>
      <c r="B218" s="99" t="s">
        <v>75</v>
      </c>
      <c r="C218" s="191">
        <v>44287</v>
      </c>
      <c r="D218" s="100">
        <v>495</v>
      </c>
      <c r="E218" s="100">
        <v>24176</v>
      </c>
      <c r="F218" s="192">
        <v>2.0064042803291313E-2</v>
      </c>
      <c r="G218" s="100">
        <v>670382</v>
      </c>
      <c r="H218" s="100">
        <v>24176</v>
      </c>
      <c r="I218" s="193">
        <v>27.729235605559232</v>
      </c>
      <c r="J218" s="100">
        <v>181</v>
      </c>
      <c r="K218" s="100">
        <v>9901</v>
      </c>
      <c r="L218" s="100"/>
      <c r="M218" s="100">
        <v>22801</v>
      </c>
      <c r="N218" s="192">
        <v>0.43423534055523882</v>
      </c>
      <c r="O218" s="100">
        <v>861</v>
      </c>
      <c r="P218" s="100">
        <v>3232</v>
      </c>
      <c r="Q218" s="192">
        <v>0.26639851485148514</v>
      </c>
      <c r="R218" s="100">
        <v>98</v>
      </c>
      <c r="S218" s="100">
        <v>165</v>
      </c>
      <c r="T218" s="192">
        <v>0.59393939393939399</v>
      </c>
      <c r="U218" s="100">
        <v>231</v>
      </c>
      <c r="V218" s="100">
        <v>446</v>
      </c>
      <c r="W218" s="192">
        <v>0.51793721973094176</v>
      </c>
      <c r="X218" s="100">
        <v>2633</v>
      </c>
      <c r="Y218" s="100">
        <v>4573</v>
      </c>
      <c r="Z218" s="100">
        <v>5776</v>
      </c>
      <c r="AA218" s="192">
        <v>0.25442071697748575</v>
      </c>
      <c r="AB218" s="100">
        <v>1127</v>
      </c>
      <c r="AC218" s="100">
        <v>2475</v>
      </c>
      <c r="AD218" s="192">
        <v>0.45535353535353534</v>
      </c>
      <c r="AE218" s="100">
        <v>1692</v>
      </c>
      <c r="AF218" s="100">
        <v>2371</v>
      </c>
      <c r="AG218" s="192">
        <v>0.71362294390552505</v>
      </c>
      <c r="AH218" s="100">
        <v>3</v>
      </c>
      <c r="AI218" s="100">
        <v>15306</v>
      </c>
      <c r="AJ218" s="192">
        <v>1.960015680125441E-4</v>
      </c>
      <c r="AK218" s="100">
        <v>11936</v>
      </c>
      <c r="AL218" s="100">
        <v>15306</v>
      </c>
      <c r="AM218" s="192">
        <v>0.77982490526590875</v>
      </c>
      <c r="AN218" s="100">
        <v>0</v>
      </c>
      <c r="AO218" s="100">
        <v>2344</v>
      </c>
      <c r="AP218" s="192" t="s">
        <v>1033</v>
      </c>
      <c r="AQ218" s="100">
        <v>2021</v>
      </c>
      <c r="AR218" s="100">
        <v>3372</v>
      </c>
      <c r="AS218" s="192">
        <v>0.59934756820877821</v>
      </c>
      <c r="AT218" s="100">
        <v>135</v>
      </c>
      <c r="AU218" s="100">
        <v>196</v>
      </c>
      <c r="AV218" s="192">
        <v>0.68877551020408168</v>
      </c>
      <c r="AW218" s="100">
        <v>250</v>
      </c>
      <c r="AX218" s="100">
        <v>940</v>
      </c>
      <c r="AY218" s="192">
        <v>0.26595744680851063</v>
      </c>
      <c r="AZ218" s="100">
        <v>0</v>
      </c>
      <c r="BA218" s="100">
        <v>3</v>
      </c>
      <c r="BB218" s="195" t="s">
        <v>1033</v>
      </c>
      <c r="BC218" s="100">
        <v>554</v>
      </c>
      <c r="BD218" s="100">
        <v>620</v>
      </c>
      <c r="BE218" s="192">
        <v>0.8935483870967742</v>
      </c>
      <c r="BF218" s="100">
        <v>1028</v>
      </c>
      <c r="BG218" s="100">
        <v>1155</v>
      </c>
      <c r="BH218" s="192">
        <v>0.89004329004329008</v>
      </c>
      <c r="BI218" s="100"/>
      <c r="BJ218" s="124"/>
      <c r="BK218" s="125"/>
      <c r="BL218" s="100"/>
      <c r="BM218" s="100"/>
      <c r="BN218" s="124"/>
      <c r="BO218" s="125"/>
      <c r="BP218" s="100"/>
      <c r="BQ218" s="100"/>
      <c r="BR218" s="124"/>
      <c r="BS218" s="125"/>
      <c r="BT218" s="100"/>
      <c r="BU218" s="100"/>
      <c r="BV218" s="124"/>
      <c r="BW218" s="125"/>
      <c r="BX218" s="100"/>
      <c r="BY218" s="100"/>
      <c r="BZ218" s="124"/>
      <c r="CA218" s="125"/>
      <c r="CB218" s="100"/>
      <c r="CC218" s="100"/>
      <c r="CD218" s="124"/>
      <c r="CE218" s="125"/>
      <c r="CF218" s="100"/>
      <c r="CG218" s="100"/>
      <c r="CH218" s="124"/>
    </row>
    <row r="219" spans="1:86" hidden="1" x14ac:dyDescent="0.35">
      <c r="A219" s="122" t="s">
        <v>58</v>
      </c>
      <c r="B219" s="99" t="s">
        <v>59</v>
      </c>
      <c r="C219" s="191">
        <v>44287</v>
      </c>
      <c r="D219" s="100">
        <v>718</v>
      </c>
      <c r="E219" s="100">
        <v>14580</v>
      </c>
      <c r="F219" s="192">
        <v>4.6934239769904559E-2</v>
      </c>
      <c r="G219" s="100">
        <v>960905</v>
      </c>
      <c r="H219" s="100">
        <v>14580</v>
      </c>
      <c r="I219" s="193">
        <v>65.905692729766798</v>
      </c>
      <c r="J219" s="100">
        <v>434</v>
      </c>
      <c r="K219" s="100">
        <v>8105</v>
      </c>
      <c r="L219" s="100"/>
      <c r="M219" s="100">
        <v>13734</v>
      </c>
      <c r="N219" s="192">
        <v>0.59014125527886996</v>
      </c>
      <c r="O219" s="100">
        <v>2957</v>
      </c>
      <c r="P219" s="100">
        <v>4751</v>
      </c>
      <c r="Q219" s="192">
        <v>0.62239528520311516</v>
      </c>
      <c r="R219" s="100">
        <v>11</v>
      </c>
      <c r="S219" s="100">
        <v>87</v>
      </c>
      <c r="T219" s="192">
        <v>0.12643678160919541</v>
      </c>
      <c r="U219" s="100">
        <v>212</v>
      </c>
      <c r="V219" s="100">
        <v>397</v>
      </c>
      <c r="W219" s="192">
        <v>0.53400503778337527</v>
      </c>
      <c r="X219" s="100">
        <v>539</v>
      </c>
      <c r="Y219" s="100">
        <v>4522</v>
      </c>
      <c r="Z219" s="100">
        <v>3583</v>
      </c>
      <c r="AA219" s="192">
        <v>6.6502159161011723E-2</v>
      </c>
      <c r="AB219" s="100">
        <v>1093</v>
      </c>
      <c r="AC219" s="100">
        <v>1672</v>
      </c>
      <c r="AD219" s="192">
        <v>0.6537081339712919</v>
      </c>
      <c r="AE219" s="100">
        <v>1149</v>
      </c>
      <c r="AF219" s="100">
        <v>1754</v>
      </c>
      <c r="AG219" s="192">
        <v>0.65507411630558721</v>
      </c>
      <c r="AH219" s="100">
        <v>0</v>
      </c>
      <c r="AI219" s="100">
        <v>10494</v>
      </c>
      <c r="AJ219" s="192" t="s">
        <v>1033</v>
      </c>
      <c r="AK219" s="100">
        <v>8035</v>
      </c>
      <c r="AL219" s="100">
        <v>10494</v>
      </c>
      <c r="AM219" s="192">
        <v>0.76567562416619017</v>
      </c>
      <c r="AN219" s="100">
        <v>1013</v>
      </c>
      <c r="AO219" s="100">
        <v>1876</v>
      </c>
      <c r="AP219" s="192">
        <v>0.53997867803837951</v>
      </c>
      <c r="AQ219" s="100">
        <v>169</v>
      </c>
      <c r="AR219" s="100">
        <v>0</v>
      </c>
      <c r="AS219" s="192" t="s">
        <v>1033</v>
      </c>
      <c r="AT219" s="100">
        <v>11</v>
      </c>
      <c r="AU219" s="100">
        <v>18</v>
      </c>
      <c r="AV219" s="192">
        <v>0.61111111111111116</v>
      </c>
      <c r="AW219" s="100">
        <v>331</v>
      </c>
      <c r="AX219" s="100">
        <v>1500</v>
      </c>
      <c r="AY219" s="192">
        <v>0.22066666666666668</v>
      </c>
      <c r="AZ219" s="100">
        <v>0</v>
      </c>
      <c r="BA219" s="100">
        <v>0</v>
      </c>
      <c r="BB219" s="195" t="s">
        <v>1033</v>
      </c>
      <c r="BC219" s="100">
        <v>0</v>
      </c>
      <c r="BD219" s="100">
        <v>0</v>
      </c>
      <c r="BE219" s="192" t="s">
        <v>1033</v>
      </c>
      <c r="BF219" s="100">
        <v>1</v>
      </c>
      <c r="BG219" s="100">
        <v>1</v>
      </c>
      <c r="BH219" s="192">
        <v>1</v>
      </c>
      <c r="BI219" s="100"/>
      <c r="BJ219" s="124"/>
      <c r="BK219" s="125"/>
      <c r="BL219" s="100"/>
      <c r="BM219" s="100"/>
      <c r="BN219" s="124"/>
      <c r="BO219" s="125"/>
      <c r="BP219" s="100"/>
      <c r="BQ219" s="100"/>
      <c r="BR219" s="124"/>
      <c r="BS219" s="125"/>
      <c r="BT219" s="100"/>
      <c r="BU219" s="100"/>
      <c r="BV219" s="124"/>
      <c r="BW219" s="125"/>
      <c r="BX219" s="100"/>
      <c r="BY219" s="100"/>
      <c r="BZ219" s="124"/>
      <c r="CA219" s="125"/>
      <c r="CB219" s="100"/>
      <c r="CC219" s="100"/>
      <c r="CD219" s="124"/>
      <c r="CE219" s="125"/>
      <c r="CF219" s="100"/>
      <c r="CG219" s="100"/>
      <c r="CH219" s="124"/>
    </row>
    <row r="220" spans="1:86" hidden="1" x14ac:dyDescent="0.35">
      <c r="A220" s="122" t="s">
        <v>66</v>
      </c>
      <c r="B220" s="99" t="s">
        <v>67</v>
      </c>
      <c r="C220" s="191">
        <v>44287</v>
      </c>
      <c r="D220" s="100">
        <v>3962</v>
      </c>
      <c r="E220" s="100">
        <v>19056</v>
      </c>
      <c r="F220" s="192">
        <v>0.1721261621339821</v>
      </c>
      <c r="G220" s="100">
        <v>1338119</v>
      </c>
      <c r="H220" s="100">
        <v>19056</v>
      </c>
      <c r="I220" s="193">
        <v>70.220350545759871</v>
      </c>
      <c r="J220" s="100">
        <v>851</v>
      </c>
      <c r="K220" s="100">
        <v>4425</v>
      </c>
      <c r="L220" s="100"/>
      <c r="M220" s="100">
        <v>13911</v>
      </c>
      <c r="N220" s="192">
        <v>0.31809359499676515</v>
      </c>
      <c r="O220" s="100">
        <v>1832</v>
      </c>
      <c r="P220" s="100">
        <v>6438</v>
      </c>
      <c r="Q220" s="192">
        <v>0.28456042249145697</v>
      </c>
      <c r="R220" s="100">
        <v>2485</v>
      </c>
      <c r="S220" s="100">
        <v>3271</v>
      </c>
      <c r="T220" s="192">
        <v>0.75970651177010085</v>
      </c>
      <c r="U220" s="100">
        <v>2697</v>
      </c>
      <c r="V220" s="100">
        <v>3129</v>
      </c>
      <c r="W220" s="192">
        <v>0.86193672099712371</v>
      </c>
      <c r="X220" s="100">
        <v>1074</v>
      </c>
      <c r="Y220" s="100">
        <v>2851</v>
      </c>
      <c r="Z220" s="100">
        <v>1470</v>
      </c>
      <c r="AA220" s="192">
        <v>0.24855357556121269</v>
      </c>
      <c r="AB220" s="100">
        <v>924</v>
      </c>
      <c r="AC220" s="100">
        <v>1298</v>
      </c>
      <c r="AD220" s="192">
        <v>0.71186440677966101</v>
      </c>
      <c r="AE220" s="100">
        <v>1100</v>
      </c>
      <c r="AF220" s="100">
        <v>1505</v>
      </c>
      <c r="AG220" s="192">
        <v>0.73089700996677742</v>
      </c>
      <c r="AH220" s="100">
        <v>4</v>
      </c>
      <c r="AI220" s="100">
        <v>7186</v>
      </c>
      <c r="AJ220" s="192">
        <v>5.5663790704146951E-4</v>
      </c>
      <c r="AK220" s="100">
        <v>4636</v>
      </c>
      <c r="AL220" s="100">
        <v>7186</v>
      </c>
      <c r="AM220" s="192">
        <v>0.64514333426106318</v>
      </c>
      <c r="AN220" s="100">
        <v>633</v>
      </c>
      <c r="AO220" s="100">
        <v>758</v>
      </c>
      <c r="AP220" s="192">
        <v>0.83509234828496037</v>
      </c>
      <c r="AQ220" s="100">
        <v>0</v>
      </c>
      <c r="AR220" s="100">
        <v>3249</v>
      </c>
      <c r="AS220" s="192" t="s">
        <v>1033</v>
      </c>
      <c r="AT220" s="100">
        <v>28</v>
      </c>
      <c r="AU220" s="100">
        <v>31</v>
      </c>
      <c r="AV220" s="192">
        <v>0.90322580645161288</v>
      </c>
      <c r="AW220" s="100">
        <v>425</v>
      </c>
      <c r="AX220" s="100">
        <v>497</v>
      </c>
      <c r="AY220" s="192">
        <v>0.85513078470824955</v>
      </c>
      <c r="AZ220" s="100">
        <v>0</v>
      </c>
      <c r="BA220" s="100">
        <v>0</v>
      </c>
      <c r="BB220" s="195" t="s">
        <v>1033</v>
      </c>
      <c r="BC220" s="100">
        <v>446</v>
      </c>
      <c r="BD220" s="100">
        <v>505</v>
      </c>
      <c r="BE220" s="192">
        <v>0.88316831683168318</v>
      </c>
      <c r="BF220" s="100">
        <v>758</v>
      </c>
      <c r="BG220" s="100">
        <v>850</v>
      </c>
      <c r="BH220" s="192">
        <v>0.8917647058823529</v>
      </c>
      <c r="BI220" s="100"/>
      <c r="BJ220" s="124"/>
      <c r="BK220" s="125"/>
      <c r="BL220" s="100"/>
      <c r="BM220" s="100"/>
      <c r="BN220" s="124"/>
      <c r="BO220" s="125"/>
      <c r="BP220" s="100"/>
      <c r="BQ220" s="100"/>
      <c r="BR220" s="124"/>
      <c r="BS220" s="125"/>
      <c r="BT220" s="100"/>
      <c r="BU220" s="100"/>
      <c r="BV220" s="124"/>
      <c r="BW220" s="125"/>
      <c r="BX220" s="100"/>
      <c r="BY220" s="100"/>
      <c r="BZ220" s="124"/>
      <c r="CA220" s="125"/>
      <c r="CB220" s="100"/>
      <c r="CC220" s="100"/>
      <c r="CD220" s="124"/>
      <c r="CE220" s="125"/>
      <c r="CF220" s="100"/>
      <c r="CG220" s="100"/>
      <c r="CH220" s="124"/>
    </row>
    <row r="221" spans="1:86" hidden="1" x14ac:dyDescent="0.35">
      <c r="A221" s="99" t="s">
        <v>123</v>
      </c>
      <c r="B221" s="218">
        <v>44317</v>
      </c>
      <c r="D221" s="99" t="s">
        <v>549</v>
      </c>
      <c r="E221" s="99" t="s">
        <v>758</v>
      </c>
      <c r="F221" s="103"/>
      <c r="G221" s="99" t="s">
        <v>553</v>
      </c>
      <c r="H221" s="99" t="s">
        <v>758</v>
      </c>
      <c r="I221" s="103"/>
      <c r="J221" s="99" t="s">
        <v>554</v>
      </c>
      <c r="K221" s="99" t="s">
        <v>576</v>
      </c>
      <c r="L221" s="99" t="s">
        <v>594</v>
      </c>
      <c r="M221" s="99" t="s">
        <v>566</v>
      </c>
      <c r="N221" s="103"/>
      <c r="O221" s="99" t="s">
        <v>589</v>
      </c>
      <c r="P221" s="99" t="s">
        <v>588</v>
      </c>
      <c r="R221" s="99" t="s">
        <v>591</v>
      </c>
      <c r="S221" s="99" t="s">
        <v>590</v>
      </c>
      <c r="U221" s="99" t="s">
        <v>593</v>
      </c>
      <c r="V221" s="99" t="s">
        <v>592</v>
      </c>
      <c r="X221" s="99" t="s">
        <v>625</v>
      </c>
      <c r="Y221" s="99" t="s">
        <v>569</v>
      </c>
      <c r="Z221" s="99" t="s">
        <v>570</v>
      </c>
      <c r="AA221" s="103"/>
      <c r="AB221" s="99" t="s">
        <v>644</v>
      </c>
      <c r="AC221" s="99" t="s">
        <v>642</v>
      </c>
      <c r="AD221" s="103"/>
      <c r="AE221" s="99" t="s">
        <v>650</v>
      </c>
      <c r="AF221" s="99" t="s">
        <v>649</v>
      </c>
      <c r="AG221" s="103"/>
      <c r="AH221" s="99" t="s">
        <v>670</v>
      </c>
      <c r="AI221" s="99" t="s">
        <v>669</v>
      </c>
      <c r="AJ221" s="103"/>
      <c r="AK221" s="99" t="s">
        <v>671</v>
      </c>
      <c r="AL221" s="99" t="s">
        <v>669</v>
      </c>
      <c r="AM221" s="103"/>
      <c r="AN221" s="99" t="s">
        <v>679</v>
      </c>
      <c r="AO221" s="99" t="s">
        <v>678</v>
      </c>
      <c r="AP221" s="103"/>
      <c r="AQ221" s="99" t="s">
        <v>681</v>
      </c>
      <c r="AR221" s="99" t="s">
        <v>680</v>
      </c>
      <c r="AS221" s="103"/>
      <c r="AT221" s="99" t="s">
        <v>683</v>
      </c>
      <c r="AU221" s="99" t="s">
        <v>682</v>
      </c>
      <c r="AW221" s="99" t="s">
        <v>685</v>
      </c>
      <c r="AX221" s="99" t="s">
        <v>684</v>
      </c>
      <c r="AY221" s="103"/>
      <c r="AZ221" s="99" t="s">
        <v>687</v>
      </c>
      <c r="BA221" s="99" t="s">
        <v>686</v>
      </c>
      <c r="BC221" s="99" t="s">
        <v>697</v>
      </c>
      <c r="BD221" s="99" t="s">
        <v>696</v>
      </c>
      <c r="BF221" s="99" t="s">
        <v>699</v>
      </c>
      <c r="BG221" s="99" t="s">
        <v>698</v>
      </c>
      <c r="BH221" s="103"/>
    </row>
    <row r="222" spans="1:86" hidden="1" x14ac:dyDescent="0.35">
      <c r="D222" s="99" t="s">
        <v>18</v>
      </c>
      <c r="E222" s="99" t="s">
        <v>7</v>
      </c>
      <c r="F222" s="103" t="s">
        <v>1015</v>
      </c>
      <c r="G222" s="99" t="s">
        <v>843</v>
      </c>
      <c r="H222" s="99" t="s">
        <v>7</v>
      </c>
      <c r="I222" s="103" t="s">
        <v>1016</v>
      </c>
      <c r="J222" s="99" t="s">
        <v>844</v>
      </c>
      <c r="K222" s="99" t="s">
        <v>595</v>
      </c>
      <c r="L222" s="99" t="s">
        <v>607</v>
      </c>
      <c r="M222" s="99" t="s">
        <v>27</v>
      </c>
      <c r="N222" s="103" t="s">
        <v>1014</v>
      </c>
      <c r="O222" s="99" t="s">
        <v>835</v>
      </c>
      <c r="P222" s="99" t="s">
        <v>834</v>
      </c>
      <c r="Q222" s="103" t="s">
        <v>1017</v>
      </c>
      <c r="R222" s="99" t="s">
        <v>837</v>
      </c>
      <c r="S222" s="99" t="s">
        <v>836</v>
      </c>
      <c r="T222" s="103" t="s">
        <v>1018</v>
      </c>
      <c r="U222" s="99" t="s">
        <v>606</v>
      </c>
      <c r="V222" s="99" t="s">
        <v>605</v>
      </c>
      <c r="W222" s="103" t="s">
        <v>1019</v>
      </c>
      <c r="X222" s="99" t="s">
        <v>641</v>
      </c>
      <c r="Y222" s="99" t="s">
        <v>573</v>
      </c>
      <c r="Z222" s="99" t="s">
        <v>574</v>
      </c>
      <c r="AA222" s="103" t="s">
        <v>1020</v>
      </c>
      <c r="AB222" s="99" t="s">
        <v>656</v>
      </c>
      <c r="AC222" s="99" t="s">
        <v>667</v>
      </c>
      <c r="AD222" s="103" t="s">
        <v>1021</v>
      </c>
      <c r="AE222" s="99" t="s">
        <v>661</v>
      </c>
      <c r="AF222" s="99" t="s">
        <v>84</v>
      </c>
      <c r="AG222" s="103" t="s">
        <v>1022</v>
      </c>
      <c r="AH222" s="99" t="s">
        <v>673</v>
      </c>
      <c r="AI222" s="99" t="s">
        <v>672</v>
      </c>
      <c r="AJ222" s="103" t="s">
        <v>1023</v>
      </c>
      <c r="AK222" s="99" t="s">
        <v>674</v>
      </c>
      <c r="AL222" s="99" t="s">
        <v>672</v>
      </c>
      <c r="AM222" s="102" t="s">
        <v>1024</v>
      </c>
      <c r="AN222" s="99" t="s">
        <v>701</v>
      </c>
      <c r="AO222" s="99" t="s">
        <v>700</v>
      </c>
      <c r="AP222" s="103" t="s">
        <v>1025</v>
      </c>
      <c r="AQ222" s="99" t="s">
        <v>702</v>
      </c>
      <c r="AR222" s="99" t="s">
        <v>85</v>
      </c>
      <c r="AS222" s="103" t="s">
        <v>1026</v>
      </c>
      <c r="AT222" s="99" t="s">
        <v>703</v>
      </c>
      <c r="AU222" s="99" t="s">
        <v>86</v>
      </c>
      <c r="AV222" s="103" t="s">
        <v>1027</v>
      </c>
      <c r="AW222" s="99" t="s">
        <v>705</v>
      </c>
      <c r="AX222" s="99" t="s">
        <v>704</v>
      </c>
      <c r="AY222" s="103" t="s">
        <v>1028</v>
      </c>
      <c r="AZ222" s="99" t="s">
        <v>707</v>
      </c>
      <c r="BA222" s="99" t="s">
        <v>706</v>
      </c>
      <c r="BB222" s="194" t="s">
        <v>1029</v>
      </c>
      <c r="BC222" s="99" t="s">
        <v>716</v>
      </c>
      <c r="BD222" s="99" t="s">
        <v>715</v>
      </c>
      <c r="BE222" s="103" t="s">
        <v>1030</v>
      </c>
      <c r="BF222" s="99" t="s">
        <v>717</v>
      </c>
      <c r="BG222" s="99" t="s">
        <v>87</v>
      </c>
      <c r="BH222" s="103" t="s">
        <v>1031</v>
      </c>
    </row>
    <row r="223" spans="1:86" hidden="1" x14ac:dyDescent="0.35">
      <c r="F223" s="103" t="s">
        <v>976</v>
      </c>
      <c r="I223" s="103" t="s">
        <v>977</v>
      </c>
      <c r="J223" s="99" t="s">
        <v>978</v>
      </c>
      <c r="N223" s="103" t="s">
        <v>1032</v>
      </c>
      <c r="Q223" s="103" t="s">
        <v>979</v>
      </c>
      <c r="T223" s="103" t="s">
        <v>980</v>
      </c>
      <c r="W223" s="103" t="s">
        <v>981</v>
      </c>
      <c r="AA223" s="103" t="s">
        <v>982</v>
      </c>
      <c r="AD223" s="103" t="s">
        <v>983</v>
      </c>
      <c r="AG223" s="103" t="s">
        <v>984</v>
      </c>
      <c r="AJ223" s="103" t="s">
        <v>985</v>
      </c>
      <c r="AM223" s="102" t="s">
        <v>986</v>
      </c>
      <c r="AP223" s="103" t="s">
        <v>987</v>
      </c>
      <c r="AS223" s="103" t="s">
        <v>988</v>
      </c>
      <c r="AV223" s="103" t="s">
        <v>989</v>
      </c>
      <c r="AY223" s="103" t="s">
        <v>990</v>
      </c>
      <c r="BB223" s="194" t="s">
        <v>991</v>
      </c>
      <c r="BE223" s="103" t="s">
        <v>992</v>
      </c>
      <c r="BH223" s="103" t="s">
        <v>993</v>
      </c>
    </row>
    <row r="224" spans="1:86" hidden="1" x14ac:dyDescent="0.35">
      <c r="A224" s="122"/>
      <c r="F224" s="103"/>
      <c r="I224" s="103"/>
      <c r="N224" s="103"/>
      <c r="Q224" s="103"/>
      <c r="T224" s="103"/>
      <c r="W224" s="103"/>
      <c r="AA224" s="103"/>
      <c r="AD224" s="103"/>
      <c r="AG224" s="103"/>
      <c r="AJ224" s="103"/>
      <c r="AM224" s="103"/>
      <c r="AP224" s="103"/>
      <c r="AS224" s="103"/>
      <c r="AV224" s="103"/>
      <c r="AY224" s="103"/>
      <c r="BB224" s="194"/>
      <c r="BC224" s="100"/>
      <c r="BD224" s="100"/>
      <c r="BE224" s="103"/>
      <c r="BF224" s="100"/>
      <c r="BH224" s="103"/>
    </row>
    <row r="225" spans="1:60" hidden="1" x14ac:dyDescent="0.35">
      <c r="A225" s="122" t="s">
        <v>124</v>
      </c>
      <c r="B225" s="99" t="s">
        <v>3</v>
      </c>
      <c r="C225" s="218">
        <v>44317</v>
      </c>
      <c r="D225" s="100">
        <v>200226</v>
      </c>
      <c r="E225" s="100">
        <v>1819553</v>
      </c>
      <c r="F225" s="192">
        <v>9.9132627876614227E-2</v>
      </c>
      <c r="G225" s="100">
        <v>232450308</v>
      </c>
      <c r="H225" s="100">
        <v>1680324</v>
      </c>
      <c r="I225" s="193">
        <v>138.33659937012149</v>
      </c>
      <c r="J225" s="100"/>
      <c r="K225" s="100">
        <v>775012</v>
      </c>
      <c r="L225" s="100">
        <v>64070</v>
      </c>
      <c r="M225" s="100">
        <v>1663747</v>
      </c>
      <c r="N225" s="192">
        <v>0.50433269000635317</v>
      </c>
      <c r="O225" s="100">
        <v>104780</v>
      </c>
      <c r="P225" s="100">
        <v>284713</v>
      </c>
      <c r="Q225" s="192">
        <v>0.36801972512670655</v>
      </c>
      <c r="R225" s="100">
        <v>52272</v>
      </c>
      <c r="S225" s="100">
        <v>108631</v>
      </c>
      <c r="T225" s="192">
        <v>0.48118861098581434</v>
      </c>
      <c r="U225" s="100">
        <v>98570</v>
      </c>
      <c r="V225" s="100">
        <v>151562</v>
      </c>
      <c r="W225" s="192">
        <v>0.65036090840712046</v>
      </c>
      <c r="X225" s="100">
        <v>136772</v>
      </c>
      <c r="Y225" s="100">
        <v>377911</v>
      </c>
      <c r="Z225" s="100">
        <v>252778</v>
      </c>
      <c r="AA225" s="192">
        <v>0.21686124222873715</v>
      </c>
      <c r="AB225" s="100">
        <v>77135</v>
      </c>
      <c r="AC225" s="100">
        <v>129583</v>
      </c>
      <c r="AD225" s="192">
        <v>0.59525555049659296</v>
      </c>
      <c r="AE225" s="100">
        <v>93307</v>
      </c>
      <c r="AF225" s="100">
        <v>160454</v>
      </c>
      <c r="AG225" s="192">
        <v>0.58151869071509588</v>
      </c>
      <c r="AH225" s="100">
        <v>584</v>
      </c>
      <c r="AI225" s="100">
        <v>998518</v>
      </c>
      <c r="AJ225" s="192">
        <v>5.8486677255692942E-4</v>
      </c>
      <c r="AK225" s="100">
        <v>632883</v>
      </c>
      <c r="AL225" s="100">
        <v>1095133</v>
      </c>
      <c r="AM225" s="192">
        <v>0.57790514942020743</v>
      </c>
      <c r="AN225" s="100">
        <v>110849</v>
      </c>
      <c r="AO225" s="100">
        <v>214118</v>
      </c>
      <c r="AP225" s="192">
        <v>0.5177005202738677</v>
      </c>
      <c r="AQ225" s="100">
        <v>85470</v>
      </c>
      <c r="AR225" s="100">
        <v>298462</v>
      </c>
      <c r="AS225" s="192">
        <v>0.28636811386374145</v>
      </c>
      <c r="AT225" s="100">
        <v>41598</v>
      </c>
      <c r="AU225" s="100">
        <v>82861</v>
      </c>
      <c r="AV225" s="192">
        <v>0.50202145762180039</v>
      </c>
      <c r="AW225" s="100">
        <v>49402</v>
      </c>
      <c r="AX225" s="100">
        <v>116968</v>
      </c>
      <c r="AY225" s="192">
        <v>0.42235483209082825</v>
      </c>
      <c r="AZ225" s="100">
        <v>3</v>
      </c>
      <c r="BA225" s="100">
        <v>21</v>
      </c>
      <c r="BB225" s="195">
        <v>0.14285714285714285</v>
      </c>
      <c r="BC225" s="100">
        <v>12606</v>
      </c>
      <c r="BD225" s="100">
        <v>14949</v>
      </c>
      <c r="BE225" s="192">
        <v>0.8432671081677704</v>
      </c>
      <c r="BF225" s="100">
        <v>45275</v>
      </c>
      <c r="BG225" s="100">
        <v>53539</v>
      </c>
      <c r="BH225" s="192">
        <v>0.84564523057957752</v>
      </c>
    </row>
    <row r="226" spans="1:60" hidden="1" x14ac:dyDescent="0.35">
      <c r="A226" s="122" t="s">
        <v>1033</v>
      </c>
      <c r="B226" s="99" t="s">
        <v>128</v>
      </c>
      <c r="C226" s="218" t="s">
        <v>1033</v>
      </c>
      <c r="D226" s="100"/>
      <c r="E226" s="100"/>
      <c r="F226" s="192"/>
      <c r="G226" s="100"/>
      <c r="H226" s="100"/>
      <c r="I226" s="193"/>
      <c r="J226" s="100"/>
      <c r="K226" s="100"/>
      <c r="L226" s="100"/>
      <c r="M226" s="100"/>
      <c r="N226" s="192"/>
      <c r="O226" s="100"/>
      <c r="P226" s="100"/>
      <c r="Q226" s="192"/>
      <c r="R226" s="100"/>
      <c r="S226" s="100"/>
      <c r="T226" s="192"/>
      <c r="U226" s="100"/>
      <c r="V226" s="100"/>
      <c r="W226" s="192"/>
      <c r="X226" s="100"/>
      <c r="Y226" s="100"/>
      <c r="Z226" s="100"/>
      <c r="AA226" s="192"/>
      <c r="AB226" s="100"/>
      <c r="AC226" s="100"/>
      <c r="AD226" s="192"/>
      <c r="AE226" s="100"/>
      <c r="AF226" s="100"/>
      <c r="AG226" s="192"/>
      <c r="AH226" s="100"/>
      <c r="AI226" s="100"/>
      <c r="AJ226" s="192"/>
      <c r="AK226" s="100"/>
      <c r="AL226" s="100"/>
      <c r="AM226" s="192"/>
      <c r="AN226" s="100"/>
      <c r="AO226" s="100"/>
      <c r="AP226" s="192"/>
      <c r="AQ226" s="100"/>
      <c r="AR226" s="100"/>
      <c r="AS226" s="192"/>
      <c r="AT226" s="100"/>
      <c r="AU226" s="100"/>
      <c r="AV226" s="192"/>
      <c r="AW226" s="100"/>
      <c r="AX226" s="100"/>
      <c r="AY226" s="192"/>
      <c r="AZ226" s="100"/>
      <c r="BA226" s="100"/>
      <c r="BB226" s="195"/>
      <c r="BC226" s="100"/>
      <c r="BD226" s="100"/>
      <c r="BE226" s="192"/>
      <c r="BF226" s="100"/>
      <c r="BG226" s="100"/>
      <c r="BH226" s="192"/>
    </row>
    <row r="227" spans="1:60" hidden="1" x14ac:dyDescent="0.35">
      <c r="A227" s="122" t="s">
        <v>88</v>
      </c>
      <c r="B227" s="99" t="s">
        <v>6</v>
      </c>
      <c r="C227" s="218">
        <v>44317</v>
      </c>
      <c r="D227" s="100">
        <v>53073</v>
      </c>
      <c r="E227" s="100">
        <v>265129</v>
      </c>
      <c r="F227" s="192">
        <v>0.16679027787380343</v>
      </c>
      <c r="G227" s="100">
        <v>89924142</v>
      </c>
      <c r="H227" s="100">
        <v>265129</v>
      </c>
      <c r="I227" s="193">
        <v>339.17127888688145</v>
      </c>
      <c r="J227" s="100"/>
      <c r="K227" s="100">
        <v>111943</v>
      </c>
      <c r="L227" s="100"/>
      <c r="M227" s="100">
        <v>251903</v>
      </c>
      <c r="N227" s="192">
        <v>0.44438930858306569</v>
      </c>
      <c r="O227" s="100">
        <v>10636</v>
      </c>
      <c r="P227" s="100">
        <v>31060</v>
      </c>
      <c r="Q227" s="192">
        <v>0.34243399871217001</v>
      </c>
      <c r="R227" s="100">
        <v>715</v>
      </c>
      <c r="S227" s="100">
        <v>6181</v>
      </c>
      <c r="T227" s="192">
        <v>0.11567707490697299</v>
      </c>
      <c r="U227" s="100">
        <v>4076</v>
      </c>
      <c r="V227" s="100">
        <v>6031</v>
      </c>
      <c r="W227" s="192">
        <v>0.67584148565743662</v>
      </c>
      <c r="X227" s="100">
        <v>7661</v>
      </c>
      <c r="Y227" s="100">
        <v>50134</v>
      </c>
      <c r="Z227" s="100">
        <v>18012</v>
      </c>
      <c r="AA227" s="192">
        <v>0.11242039151234115</v>
      </c>
      <c r="AB227" s="100">
        <v>12157</v>
      </c>
      <c r="AC227" s="100">
        <v>16864</v>
      </c>
      <c r="AD227" s="192">
        <v>0.72088472485768496</v>
      </c>
      <c r="AE227" s="100">
        <v>9310</v>
      </c>
      <c r="AF227" s="100">
        <v>26294</v>
      </c>
      <c r="AG227" s="192">
        <v>0.35407317258690196</v>
      </c>
      <c r="AH227" s="100">
        <v>60</v>
      </c>
      <c r="AI227" s="100">
        <v>180927</v>
      </c>
      <c r="AJ227" s="192">
        <v>3.3162546220298796E-4</v>
      </c>
      <c r="AK227" s="100">
        <v>130373</v>
      </c>
      <c r="AL227" s="100">
        <v>180927</v>
      </c>
      <c r="AM227" s="192">
        <v>0.72058343972983574</v>
      </c>
      <c r="AN227" s="100">
        <v>12675</v>
      </c>
      <c r="AO227" s="100">
        <v>30839</v>
      </c>
      <c r="AP227" s="192">
        <v>0.4110055449268783</v>
      </c>
      <c r="AQ227" s="100">
        <v>43087</v>
      </c>
      <c r="AR227" s="100">
        <v>84655</v>
      </c>
      <c r="AS227" s="192">
        <v>0.50897170870001773</v>
      </c>
      <c r="AT227" s="100">
        <v>4266</v>
      </c>
      <c r="AU227" s="100">
        <v>12088</v>
      </c>
      <c r="AV227" s="192">
        <v>0.35291197882197223</v>
      </c>
      <c r="AW227" s="100">
        <v>8265</v>
      </c>
      <c r="AX227" s="100">
        <v>19912</v>
      </c>
      <c r="AY227" s="192">
        <v>0.41507633587786258</v>
      </c>
      <c r="AZ227" s="100">
        <v>0</v>
      </c>
      <c r="BA227" s="100">
        <v>0</v>
      </c>
      <c r="BB227" s="195" t="s">
        <v>1033</v>
      </c>
      <c r="BC227" s="100">
        <v>1838</v>
      </c>
      <c r="BD227" s="100">
        <v>2138</v>
      </c>
      <c r="BE227" s="192">
        <v>0.85968194574368573</v>
      </c>
      <c r="BF227" s="100">
        <v>5347</v>
      </c>
      <c r="BG227" s="100">
        <v>8150</v>
      </c>
      <c r="BH227" s="192">
        <v>0.65607361963190181</v>
      </c>
    </row>
    <row r="228" spans="1:60" hidden="1" x14ac:dyDescent="0.35">
      <c r="A228" s="122" t="s">
        <v>114</v>
      </c>
      <c r="B228" s="99" t="s">
        <v>8</v>
      </c>
      <c r="C228" s="218">
        <v>44317</v>
      </c>
      <c r="D228" s="100">
        <v>32332</v>
      </c>
      <c r="E228" s="100">
        <v>203843</v>
      </c>
      <c r="F228" s="192">
        <v>0.13689848629194454</v>
      </c>
      <c r="G228" s="100">
        <v>38136539</v>
      </c>
      <c r="H228" s="100">
        <v>203843</v>
      </c>
      <c r="I228" s="193">
        <v>187.08780286789343</v>
      </c>
      <c r="J228" s="100"/>
      <c r="K228" s="100">
        <v>39908</v>
      </c>
      <c r="L228" s="100"/>
      <c r="M228" s="100">
        <v>182931</v>
      </c>
      <c r="N228" s="192">
        <v>0.21815875931362097</v>
      </c>
      <c r="O228" s="100">
        <v>1833</v>
      </c>
      <c r="P228" s="100">
        <v>8884</v>
      </c>
      <c r="Q228" s="192">
        <v>0.20632597928860874</v>
      </c>
      <c r="R228" s="100">
        <v>83</v>
      </c>
      <c r="S228" s="100">
        <v>125</v>
      </c>
      <c r="T228" s="192">
        <v>0.66400000000000003</v>
      </c>
      <c r="U228" s="100">
        <v>720</v>
      </c>
      <c r="V228" s="100">
        <v>2793</v>
      </c>
      <c r="W228" s="192">
        <v>0.25778732545649841</v>
      </c>
      <c r="X228" s="100">
        <v>12975</v>
      </c>
      <c r="Y228" s="100">
        <v>21768</v>
      </c>
      <c r="Z228" s="100">
        <v>149</v>
      </c>
      <c r="AA228" s="192">
        <v>0.59200620522881786</v>
      </c>
      <c r="AB228" s="100">
        <v>0</v>
      </c>
      <c r="AC228" s="100">
        <v>0</v>
      </c>
      <c r="AD228" s="192" t="s">
        <v>1033</v>
      </c>
      <c r="AE228" s="100">
        <v>0</v>
      </c>
      <c r="AF228" s="100">
        <v>0</v>
      </c>
      <c r="AG228" s="192" t="s">
        <v>1033</v>
      </c>
      <c r="AH228" s="100">
        <v>50</v>
      </c>
      <c r="AI228" s="100">
        <v>134114</v>
      </c>
      <c r="AJ228" s="192">
        <v>3.7281715555422998E-4</v>
      </c>
      <c r="AK228" s="100">
        <v>88073</v>
      </c>
      <c r="AL228" s="100">
        <v>134114</v>
      </c>
      <c r="AM228" s="192">
        <v>0.65670250682255393</v>
      </c>
      <c r="AN228" s="100">
        <v>13962</v>
      </c>
      <c r="AO228" s="100">
        <v>22376</v>
      </c>
      <c r="AP228" s="192">
        <v>0.62397211297819088</v>
      </c>
      <c r="AQ228" s="100">
        <v>1793</v>
      </c>
      <c r="AR228" s="100">
        <v>19650</v>
      </c>
      <c r="AS228" s="192">
        <v>9.1246819338422394E-2</v>
      </c>
      <c r="AT228" s="100">
        <v>1465</v>
      </c>
      <c r="AU228" s="100">
        <v>6755</v>
      </c>
      <c r="AV228" s="192">
        <v>0.21687638786084382</v>
      </c>
      <c r="AW228" s="100">
        <v>6847</v>
      </c>
      <c r="AX228" s="100">
        <v>9344</v>
      </c>
      <c r="AY228" s="192">
        <v>0.73276969178082196</v>
      </c>
      <c r="AZ228" s="100">
        <v>0</v>
      </c>
      <c r="BA228" s="100">
        <v>0</v>
      </c>
      <c r="BB228" s="195" t="s">
        <v>1033</v>
      </c>
      <c r="BC228" s="100">
        <v>0</v>
      </c>
      <c r="BD228" s="100">
        <v>0</v>
      </c>
      <c r="BE228" s="192" t="s">
        <v>1033</v>
      </c>
      <c r="BF228" s="100">
        <v>0</v>
      </c>
      <c r="BG228" s="100">
        <v>0</v>
      </c>
      <c r="BH228" s="192" t="s">
        <v>1033</v>
      </c>
    </row>
    <row r="229" spans="1:60" hidden="1" x14ac:dyDescent="0.35">
      <c r="A229" s="122" t="s">
        <v>97</v>
      </c>
      <c r="B229" s="99" t="s">
        <v>9</v>
      </c>
      <c r="C229" s="218">
        <v>44317</v>
      </c>
      <c r="D229" s="100">
        <v>15708</v>
      </c>
      <c r="E229" s="100">
        <v>371291</v>
      </c>
      <c r="F229" s="192">
        <v>4.0589252168610257E-2</v>
      </c>
      <c r="G229" s="100">
        <v>20339872</v>
      </c>
      <c r="H229" s="100">
        <v>371291</v>
      </c>
      <c r="I229" s="193">
        <v>54.78148406505948</v>
      </c>
      <c r="J229" s="100"/>
      <c r="K229" s="100">
        <v>156623</v>
      </c>
      <c r="L229" s="100"/>
      <c r="M229" s="100">
        <v>340486</v>
      </c>
      <c r="N229" s="192">
        <v>0.45999835529214123</v>
      </c>
      <c r="O229" s="100">
        <v>37979</v>
      </c>
      <c r="P229" s="100">
        <v>79703</v>
      </c>
      <c r="Q229" s="192">
        <v>0.47650653049446068</v>
      </c>
      <c r="R229" s="100">
        <v>4772</v>
      </c>
      <c r="S229" s="100">
        <v>8159</v>
      </c>
      <c r="T229" s="192">
        <v>0.58487559749969364</v>
      </c>
      <c r="U229" s="100">
        <v>8048</v>
      </c>
      <c r="V229" s="100">
        <v>14811</v>
      </c>
      <c r="W229" s="192">
        <v>0.54337992032948479</v>
      </c>
      <c r="X229" s="100">
        <v>29421</v>
      </c>
      <c r="Y229" s="100">
        <v>71005</v>
      </c>
      <c r="Z229" s="100">
        <v>44230</v>
      </c>
      <c r="AA229" s="192">
        <v>0.25531305592918818</v>
      </c>
      <c r="AB229" s="100">
        <v>24483</v>
      </c>
      <c r="AC229" s="100">
        <v>36537</v>
      </c>
      <c r="AD229" s="192">
        <v>0.67008785614582478</v>
      </c>
      <c r="AE229" s="100">
        <v>15956</v>
      </c>
      <c r="AF229" s="100">
        <v>28712</v>
      </c>
      <c r="AG229" s="192">
        <v>0.55572582892170519</v>
      </c>
      <c r="AH229" s="100">
        <v>147</v>
      </c>
      <c r="AI229" s="100">
        <v>248181</v>
      </c>
      <c r="AJ229" s="192">
        <v>5.9230964497685161E-4</v>
      </c>
      <c r="AK229" s="100">
        <v>122896</v>
      </c>
      <c r="AL229" s="100">
        <v>248181</v>
      </c>
      <c r="AM229" s="192">
        <v>0.49518698046989901</v>
      </c>
      <c r="AN229" s="100">
        <v>20813</v>
      </c>
      <c r="AO229" s="100">
        <v>45362</v>
      </c>
      <c r="AP229" s="192">
        <v>0.45882015784136504</v>
      </c>
      <c r="AQ229" s="100">
        <v>3941</v>
      </c>
      <c r="AR229" s="100">
        <v>58025</v>
      </c>
      <c r="AS229" s="192">
        <v>6.7919000430848767E-2</v>
      </c>
      <c r="AT229" s="100">
        <v>7809</v>
      </c>
      <c r="AU229" s="100">
        <v>21737</v>
      </c>
      <c r="AV229" s="192">
        <v>0.35924920642222941</v>
      </c>
      <c r="AW229" s="100">
        <v>11376</v>
      </c>
      <c r="AX229" s="100">
        <v>26201</v>
      </c>
      <c r="AY229" s="192">
        <v>0.43418190145414298</v>
      </c>
      <c r="AZ229" s="100">
        <v>2</v>
      </c>
      <c r="BA229" s="100">
        <v>19</v>
      </c>
      <c r="BB229" s="195">
        <v>0.10526315789473684</v>
      </c>
      <c r="BC229" s="100">
        <v>2545</v>
      </c>
      <c r="BD229" s="100">
        <v>2779</v>
      </c>
      <c r="BE229" s="192">
        <v>0.91579704929830874</v>
      </c>
      <c r="BF229" s="100">
        <v>4538</v>
      </c>
      <c r="BG229" s="100">
        <v>5331</v>
      </c>
      <c r="BH229" s="192">
        <v>0.85124742074657667</v>
      </c>
    </row>
    <row r="230" spans="1:60" hidden="1" x14ac:dyDescent="0.35">
      <c r="A230" s="122" t="s">
        <v>100</v>
      </c>
      <c r="B230" s="99" t="s">
        <v>10</v>
      </c>
      <c r="C230" s="218">
        <v>44317</v>
      </c>
      <c r="D230" s="100">
        <v>22270</v>
      </c>
      <c r="E230" s="100">
        <v>221143</v>
      </c>
      <c r="F230" s="192">
        <v>9.1490594175331633E-2</v>
      </c>
      <c r="G230" s="100">
        <v>25979974</v>
      </c>
      <c r="H230" s="100">
        <v>221143</v>
      </c>
      <c r="I230" s="193">
        <v>117.48042669223082</v>
      </c>
      <c r="J230" s="100"/>
      <c r="K230" s="100">
        <v>117801</v>
      </c>
      <c r="L230" s="100"/>
      <c r="M230" s="100">
        <v>199059</v>
      </c>
      <c r="N230" s="192">
        <v>0.59178936898105583</v>
      </c>
      <c r="O230" s="100">
        <v>15496</v>
      </c>
      <c r="P230" s="100">
        <v>36008</v>
      </c>
      <c r="Q230" s="192">
        <v>0.43034881137524994</v>
      </c>
      <c r="R230" s="100">
        <v>4929</v>
      </c>
      <c r="S230" s="100">
        <v>6262</v>
      </c>
      <c r="T230" s="192">
        <v>0.78712871287128716</v>
      </c>
      <c r="U230" s="100">
        <v>18134</v>
      </c>
      <c r="V230" s="100">
        <v>22136</v>
      </c>
      <c r="W230" s="192">
        <v>0.81920852909288033</v>
      </c>
      <c r="X230" s="100">
        <v>8835</v>
      </c>
      <c r="Y230" s="100">
        <v>48322</v>
      </c>
      <c r="Z230" s="100">
        <v>57962</v>
      </c>
      <c r="AA230" s="192">
        <v>8.3126340747431415E-2</v>
      </c>
      <c r="AB230" s="100">
        <v>7394</v>
      </c>
      <c r="AC230" s="100">
        <v>14022</v>
      </c>
      <c r="AD230" s="192">
        <v>0.52731422051062615</v>
      </c>
      <c r="AE230" s="100">
        <v>15200</v>
      </c>
      <c r="AF230" s="100">
        <v>19686</v>
      </c>
      <c r="AG230" s="192">
        <v>0.77212232043076301</v>
      </c>
      <c r="AH230" s="100">
        <v>117</v>
      </c>
      <c r="AI230" s="100">
        <v>160024</v>
      </c>
      <c r="AJ230" s="192">
        <v>7.3114032895065743E-4</v>
      </c>
      <c r="AK230" s="100">
        <v>107592</v>
      </c>
      <c r="AL230" s="100">
        <v>160024</v>
      </c>
      <c r="AM230" s="192">
        <v>0.6723491476278558</v>
      </c>
      <c r="AN230" s="100">
        <v>15860</v>
      </c>
      <c r="AO230" s="100">
        <v>29100</v>
      </c>
      <c r="AP230" s="192">
        <v>0.54501718213058414</v>
      </c>
      <c r="AQ230" s="100">
        <v>13702</v>
      </c>
      <c r="AR230" s="100">
        <v>44522</v>
      </c>
      <c r="AS230" s="192">
        <v>0.30775796235568931</v>
      </c>
      <c r="AT230" s="100">
        <v>2334</v>
      </c>
      <c r="AU230" s="100">
        <v>4621</v>
      </c>
      <c r="AV230" s="192">
        <v>0.50508547933347758</v>
      </c>
      <c r="AW230" s="100">
        <v>6444</v>
      </c>
      <c r="AX230" s="100">
        <v>15818</v>
      </c>
      <c r="AY230" s="192">
        <v>0.40738399291945887</v>
      </c>
      <c r="AZ230" s="100">
        <v>0</v>
      </c>
      <c r="BA230" s="100">
        <v>0</v>
      </c>
      <c r="BB230" s="195" t="s">
        <v>1033</v>
      </c>
      <c r="BC230" s="100">
        <v>2615</v>
      </c>
      <c r="BD230" s="100">
        <v>3059</v>
      </c>
      <c r="BE230" s="192">
        <v>0.8548545276234063</v>
      </c>
      <c r="BF230" s="100">
        <v>11667</v>
      </c>
      <c r="BG230" s="100">
        <v>13440</v>
      </c>
      <c r="BH230" s="192">
        <v>0.86808035714285714</v>
      </c>
    </row>
    <row r="231" spans="1:60" hidden="1" x14ac:dyDescent="0.35">
      <c r="A231" s="122" t="s">
        <v>94</v>
      </c>
      <c r="B231" s="99" t="s">
        <v>11</v>
      </c>
      <c r="C231" s="218">
        <v>44317</v>
      </c>
      <c r="D231" s="100">
        <v>20934</v>
      </c>
      <c r="E231" s="100">
        <v>294158</v>
      </c>
      <c r="F231" s="192">
        <v>6.6437738819138531E-2</v>
      </c>
      <c r="G231" s="100">
        <v>7945397</v>
      </c>
      <c r="H231" s="100">
        <v>294158</v>
      </c>
      <c r="I231" s="193">
        <v>27.01064393965148</v>
      </c>
      <c r="J231" s="100"/>
      <c r="K231" s="100">
        <v>145983</v>
      </c>
      <c r="L231" s="100"/>
      <c r="M231" s="100">
        <v>270504</v>
      </c>
      <c r="N231" s="192">
        <v>0.53967039304409548</v>
      </c>
      <c r="O231" s="100">
        <v>9828</v>
      </c>
      <c r="P231" s="100">
        <v>34445</v>
      </c>
      <c r="Q231" s="192">
        <v>0.28532443025112497</v>
      </c>
      <c r="R231" s="100">
        <v>28437</v>
      </c>
      <c r="S231" s="100">
        <v>65040</v>
      </c>
      <c r="T231" s="192">
        <v>0.4372232472324723</v>
      </c>
      <c r="U231" s="100">
        <v>44824</v>
      </c>
      <c r="V231" s="100">
        <v>72356</v>
      </c>
      <c r="W231" s="192">
        <v>0.61949250925977117</v>
      </c>
      <c r="X231" s="100">
        <v>32296</v>
      </c>
      <c r="Y231" s="100">
        <v>47498</v>
      </c>
      <c r="Z231" s="100">
        <v>85006</v>
      </c>
      <c r="AA231" s="192">
        <v>0.24373603815733866</v>
      </c>
      <c r="AB231" s="100">
        <v>10982</v>
      </c>
      <c r="AC231" s="100">
        <v>20519</v>
      </c>
      <c r="AD231" s="192">
        <v>0.53521126760563376</v>
      </c>
      <c r="AE231" s="100">
        <v>19372</v>
      </c>
      <c r="AF231" s="100">
        <v>26573</v>
      </c>
      <c r="AG231" s="192">
        <v>0.72901064990780118</v>
      </c>
      <c r="AH231" s="100">
        <v>62</v>
      </c>
      <c r="AI231" s="100">
        <v>172475</v>
      </c>
      <c r="AJ231" s="192">
        <v>3.5947238730250761E-4</v>
      </c>
      <c r="AK231" s="100">
        <v>79723</v>
      </c>
      <c r="AL231" s="100">
        <v>172475</v>
      </c>
      <c r="AM231" s="192">
        <v>0.46222930859544864</v>
      </c>
      <c r="AN231" s="100">
        <v>19848</v>
      </c>
      <c r="AO231" s="100">
        <v>32398</v>
      </c>
      <c r="AP231" s="192">
        <v>0.61263040928452372</v>
      </c>
      <c r="AQ231" s="100">
        <v>14494</v>
      </c>
      <c r="AR231" s="100">
        <v>23581</v>
      </c>
      <c r="AS231" s="192">
        <v>0.61464738560705656</v>
      </c>
      <c r="AT231" s="100">
        <v>13339</v>
      </c>
      <c r="AU231" s="100">
        <v>20464</v>
      </c>
      <c r="AV231" s="192">
        <v>0.65182759968725568</v>
      </c>
      <c r="AW231" s="100">
        <v>4552</v>
      </c>
      <c r="AX231" s="100">
        <v>14155</v>
      </c>
      <c r="AY231" s="192">
        <v>0.32158247968915576</v>
      </c>
      <c r="AZ231" s="100">
        <v>1</v>
      </c>
      <c r="BA231" s="100">
        <v>2</v>
      </c>
      <c r="BB231" s="195">
        <v>0.5</v>
      </c>
      <c r="BC231" s="100">
        <v>1397</v>
      </c>
      <c r="BD231" s="100">
        <v>1524</v>
      </c>
      <c r="BE231" s="192">
        <v>0.91666666666666663</v>
      </c>
      <c r="BF231" s="100">
        <v>14579</v>
      </c>
      <c r="BG231" s="100">
        <v>15741</v>
      </c>
      <c r="BH231" s="192">
        <v>0.92618003938758653</v>
      </c>
    </row>
    <row r="232" spans="1:60" hidden="1" x14ac:dyDescent="0.35">
      <c r="A232" s="122" t="s">
        <v>103</v>
      </c>
      <c r="B232" s="99" t="s">
        <v>12</v>
      </c>
      <c r="C232" s="218">
        <v>44317</v>
      </c>
      <c r="D232" s="100">
        <v>35164</v>
      </c>
      <c r="E232" s="100">
        <v>280983</v>
      </c>
      <c r="F232" s="192">
        <v>0.11122673945980825</v>
      </c>
      <c r="G232" s="100">
        <v>31709992</v>
      </c>
      <c r="H232" s="100">
        <v>141754</v>
      </c>
      <c r="I232" s="193">
        <v>223.697334819476</v>
      </c>
      <c r="J232" s="100"/>
      <c r="K232" s="100">
        <v>114896</v>
      </c>
      <c r="L232" s="100"/>
      <c r="M232" s="100">
        <v>260903</v>
      </c>
      <c r="N232" s="192">
        <v>0.4403782248575141</v>
      </c>
      <c r="O232" s="100">
        <v>12530</v>
      </c>
      <c r="P232" s="100">
        <v>58622</v>
      </c>
      <c r="Q232" s="192">
        <v>0.21374228105489407</v>
      </c>
      <c r="R232" s="100">
        <v>2484</v>
      </c>
      <c r="S232" s="100">
        <v>5363</v>
      </c>
      <c r="T232" s="192">
        <v>0.46317359686742493</v>
      </c>
      <c r="U232" s="100">
        <v>3435</v>
      </c>
      <c r="V232" s="100">
        <v>7890</v>
      </c>
      <c r="W232" s="192">
        <v>0.43536121673003803</v>
      </c>
      <c r="X232" s="100">
        <v>18430</v>
      </c>
      <c r="Y232" s="100">
        <v>102206</v>
      </c>
      <c r="Z232" s="100">
        <v>9485</v>
      </c>
      <c r="AA232" s="192">
        <v>0.16500881897377587</v>
      </c>
      <c r="AB232" s="100">
        <v>12024</v>
      </c>
      <c r="AC232" s="100">
        <v>24722</v>
      </c>
      <c r="AD232" s="192">
        <v>0.48636841679475773</v>
      </c>
      <c r="AE232" s="100">
        <v>17679</v>
      </c>
      <c r="AF232" s="100">
        <v>38391</v>
      </c>
      <c r="AG232" s="192">
        <v>0.46049855434867548</v>
      </c>
      <c r="AH232" s="100">
        <v>69</v>
      </c>
      <c r="AI232" s="100">
        <v>25805</v>
      </c>
      <c r="AJ232" s="192">
        <v>2.6739004068978881E-3</v>
      </c>
      <c r="AK232" s="100">
        <v>54554</v>
      </c>
      <c r="AL232" s="100">
        <v>104050</v>
      </c>
      <c r="AM232" s="192">
        <v>0.52430562229697264</v>
      </c>
      <c r="AN232" s="100">
        <v>19825</v>
      </c>
      <c r="AO232" s="100">
        <v>39662</v>
      </c>
      <c r="AP232" s="192">
        <v>0.49984872169835104</v>
      </c>
      <c r="AQ232" s="100">
        <v>3344</v>
      </c>
      <c r="AR232" s="100">
        <v>40482</v>
      </c>
      <c r="AS232" s="192">
        <v>8.2604614396521905E-2</v>
      </c>
      <c r="AT232" s="100">
        <v>10989</v>
      </c>
      <c r="AU232" s="100">
        <v>14724</v>
      </c>
      <c r="AV232" s="192">
        <v>0.74633251833740832</v>
      </c>
      <c r="AW232" s="100">
        <v>9793</v>
      </c>
      <c r="AX232" s="100">
        <v>22509</v>
      </c>
      <c r="AY232" s="192">
        <v>0.43507041627793325</v>
      </c>
      <c r="AZ232" s="100">
        <v>0</v>
      </c>
      <c r="BA232" s="100">
        <v>0</v>
      </c>
      <c r="BB232" s="195" t="s">
        <v>1033</v>
      </c>
      <c r="BC232" s="100">
        <v>238</v>
      </c>
      <c r="BD232" s="100">
        <v>434</v>
      </c>
      <c r="BE232" s="192">
        <v>0.54838709677419351</v>
      </c>
      <c r="BF232" s="100">
        <v>2031</v>
      </c>
      <c r="BG232" s="100">
        <v>2344</v>
      </c>
      <c r="BH232" s="192">
        <v>0.86646757679180886</v>
      </c>
    </row>
    <row r="233" spans="1:60" hidden="1" x14ac:dyDescent="0.35">
      <c r="A233" s="122" t="s">
        <v>91</v>
      </c>
      <c r="B233" s="99" t="s">
        <v>13</v>
      </c>
      <c r="C233" s="218">
        <v>44317</v>
      </c>
      <c r="D233" s="100">
        <v>20745</v>
      </c>
      <c r="E233" s="100">
        <v>183006</v>
      </c>
      <c r="F233" s="192">
        <v>0.10181545121250939</v>
      </c>
      <c r="G233" s="100">
        <v>18414392</v>
      </c>
      <c r="H233" s="100">
        <v>183006</v>
      </c>
      <c r="I233" s="193">
        <v>100.62179382096762</v>
      </c>
      <c r="J233" s="100"/>
      <c r="K233" s="100">
        <v>87858</v>
      </c>
      <c r="L233" s="100"/>
      <c r="M233" s="100">
        <v>157961</v>
      </c>
      <c r="N233" s="192">
        <v>0.55620058115610815</v>
      </c>
      <c r="O233" s="100">
        <v>16478</v>
      </c>
      <c r="P233" s="100">
        <v>35991</v>
      </c>
      <c r="Q233" s="192">
        <v>0.45783668139257039</v>
      </c>
      <c r="R233" s="100">
        <v>10852</v>
      </c>
      <c r="S233" s="100">
        <v>17501</v>
      </c>
      <c r="T233" s="192">
        <v>0.62007885263699214</v>
      </c>
      <c r="U233" s="100">
        <v>19333</v>
      </c>
      <c r="V233" s="100">
        <v>25545</v>
      </c>
      <c r="W233" s="192">
        <v>0.75682129575259349</v>
      </c>
      <c r="X233" s="100">
        <v>27154</v>
      </c>
      <c r="Y233" s="100">
        <v>36978</v>
      </c>
      <c r="Z233" s="100">
        <v>37934</v>
      </c>
      <c r="AA233" s="192">
        <v>0.36247864160615123</v>
      </c>
      <c r="AB233" s="100">
        <v>10095</v>
      </c>
      <c r="AC233" s="100">
        <v>16919</v>
      </c>
      <c r="AD233" s="192">
        <v>0.59666646964950643</v>
      </c>
      <c r="AE233" s="100">
        <v>15790</v>
      </c>
      <c r="AF233" s="100">
        <v>20798</v>
      </c>
      <c r="AG233" s="192">
        <v>0.75920761611693433</v>
      </c>
      <c r="AH233" s="100">
        <v>79</v>
      </c>
      <c r="AI233" s="100">
        <v>76992</v>
      </c>
      <c r="AJ233" s="192">
        <v>1.0260806317539484E-3</v>
      </c>
      <c r="AK233" s="100">
        <v>49672</v>
      </c>
      <c r="AL233" s="100">
        <v>95362</v>
      </c>
      <c r="AM233" s="192">
        <v>0.52087833728319455</v>
      </c>
      <c r="AN233" s="100">
        <v>7866</v>
      </c>
      <c r="AO233" s="100">
        <v>14381</v>
      </c>
      <c r="AP233" s="192">
        <v>0.54697169876920937</v>
      </c>
      <c r="AQ233" s="100">
        <v>5109</v>
      </c>
      <c r="AR233" s="100">
        <v>27547</v>
      </c>
      <c r="AS233" s="192">
        <v>0.18546484190655971</v>
      </c>
      <c r="AT233" s="100">
        <v>1396</v>
      </c>
      <c r="AU233" s="100">
        <v>2472</v>
      </c>
      <c r="AV233" s="192">
        <v>0.56472491909385114</v>
      </c>
      <c r="AW233" s="100">
        <v>2125</v>
      </c>
      <c r="AX233" s="100">
        <v>9029</v>
      </c>
      <c r="AY233" s="192">
        <v>0.2353527522427733</v>
      </c>
      <c r="AZ233" s="100">
        <v>0</v>
      </c>
      <c r="BA233" s="100">
        <v>0</v>
      </c>
      <c r="BB233" s="195" t="s">
        <v>1033</v>
      </c>
      <c r="BC233" s="100">
        <v>3973</v>
      </c>
      <c r="BD233" s="100">
        <v>5015</v>
      </c>
      <c r="BE233" s="192">
        <v>0.79222333000997014</v>
      </c>
      <c r="BF233" s="100">
        <v>7113</v>
      </c>
      <c r="BG233" s="100">
        <v>8533</v>
      </c>
      <c r="BH233" s="192">
        <v>0.83358724950193364</v>
      </c>
    </row>
    <row r="234" spans="1:60" hidden="1" x14ac:dyDescent="0.35">
      <c r="A234" s="122" t="s">
        <v>1033</v>
      </c>
      <c r="B234" s="99" t="s">
        <v>128</v>
      </c>
      <c r="C234" s="218" t="s">
        <v>1033</v>
      </c>
      <c r="D234" s="100"/>
      <c r="E234" s="100"/>
      <c r="F234" s="192"/>
      <c r="G234" s="100"/>
      <c r="H234" s="100"/>
      <c r="I234" s="193"/>
      <c r="J234" s="100"/>
      <c r="K234" s="100"/>
      <c r="L234" s="100"/>
      <c r="M234" s="100"/>
      <c r="N234" s="192"/>
      <c r="O234" s="100"/>
      <c r="P234" s="100"/>
      <c r="Q234" s="192"/>
      <c r="R234" s="100"/>
      <c r="S234" s="100"/>
      <c r="T234" s="192"/>
      <c r="U234" s="100"/>
      <c r="V234" s="100"/>
      <c r="W234" s="192"/>
      <c r="X234" s="100"/>
      <c r="Y234" s="100"/>
      <c r="Z234" s="100"/>
      <c r="AA234" s="192"/>
      <c r="AB234" s="100"/>
      <c r="AC234" s="100"/>
      <c r="AD234" s="192"/>
      <c r="AE234" s="100"/>
      <c r="AF234" s="100"/>
      <c r="AG234" s="192"/>
      <c r="AH234" s="100"/>
      <c r="AI234" s="100"/>
      <c r="AJ234" s="192"/>
      <c r="AK234" s="100"/>
      <c r="AL234" s="100"/>
      <c r="AM234" s="192"/>
      <c r="AN234" s="100"/>
      <c r="AO234" s="100"/>
      <c r="AP234" s="192"/>
      <c r="AQ234" s="100"/>
      <c r="AR234" s="100"/>
      <c r="AS234" s="192"/>
      <c r="AT234" s="100"/>
      <c r="AU234" s="100"/>
      <c r="AV234" s="192"/>
      <c r="AW234" s="100"/>
      <c r="AX234" s="100"/>
      <c r="AY234" s="192"/>
      <c r="AZ234" s="100"/>
      <c r="BA234" s="100"/>
      <c r="BB234" s="195"/>
      <c r="BC234" s="100"/>
      <c r="BD234" s="100"/>
      <c r="BE234" s="192"/>
      <c r="BF234" s="100"/>
      <c r="BG234" s="100"/>
      <c r="BH234" s="192"/>
    </row>
    <row r="235" spans="1:60" hidden="1" x14ac:dyDescent="0.35">
      <c r="A235" s="122" t="s">
        <v>791</v>
      </c>
      <c r="B235" s="99" t="s">
        <v>1046</v>
      </c>
      <c r="C235" s="218">
        <v>44317</v>
      </c>
      <c r="D235" s="100">
        <v>194</v>
      </c>
      <c r="E235" s="100">
        <v>34475</v>
      </c>
      <c r="F235" s="192">
        <v>5.5957772073033547E-3</v>
      </c>
      <c r="G235" s="100">
        <v>299766</v>
      </c>
      <c r="H235" s="100">
        <v>34475</v>
      </c>
      <c r="I235" s="193">
        <v>8.6951704133430017</v>
      </c>
      <c r="J235" s="100"/>
      <c r="K235" s="100">
        <v>12910</v>
      </c>
      <c r="L235" s="100"/>
      <c r="M235" s="100">
        <v>25039</v>
      </c>
      <c r="N235" s="192">
        <v>0.51559567075362434</v>
      </c>
      <c r="O235" s="100">
        <v>2029</v>
      </c>
      <c r="P235" s="100">
        <v>4189</v>
      </c>
      <c r="Q235" s="192">
        <v>0.48436380997851514</v>
      </c>
      <c r="R235" s="100">
        <v>580</v>
      </c>
      <c r="S235" s="100">
        <v>1479</v>
      </c>
      <c r="T235" s="192">
        <v>0.39215686274509803</v>
      </c>
      <c r="U235" s="100">
        <v>2056</v>
      </c>
      <c r="V235" s="100">
        <v>2613</v>
      </c>
      <c r="W235" s="192">
        <v>0.78683505549177191</v>
      </c>
      <c r="X235" s="100">
        <v>5971</v>
      </c>
      <c r="Y235" s="100">
        <v>1949</v>
      </c>
      <c r="Z235" s="100">
        <v>10888</v>
      </c>
      <c r="AA235" s="192">
        <v>0.46513983017839061</v>
      </c>
      <c r="AB235" s="100">
        <v>2250</v>
      </c>
      <c r="AC235" s="100">
        <v>2415</v>
      </c>
      <c r="AD235" s="192">
        <v>0.93167701863354035</v>
      </c>
      <c r="AE235" s="100">
        <v>1164</v>
      </c>
      <c r="AF235" s="100">
        <v>1164</v>
      </c>
      <c r="AG235" s="192">
        <v>1</v>
      </c>
      <c r="AH235" s="100">
        <v>6</v>
      </c>
      <c r="AI235" s="100">
        <v>14247</v>
      </c>
      <c r="AJ235" s="192">
        <v>4.211412929037692E-4</v>
      </c>
      <c r="AK235" s="100">
        <v>9643</v>
      </c>
      <c r="AL235" s="100">
        <v>14247</v>
      </c>
      <c r="AM235" s="192">
        <v>0.67684424791184106</v>
      </c>
      <c r="AN235" s="100">
        <v>1054</v>
      </c>
      <c r="AO235" s="100">
        <v>2309</v>
      </c>
      <c r="AP235" s="192">
        <v>0.45647466435686446</v>
      </c>
      <c r="AQ235" s="100">
        <v>258</v>
      </c>
      <c r="AR235" s="100">
        <v>4236</v>
      </c>
      <c r="AS235" s="192">
        <v>6.0906515580736544E-2</v>
      </c>
      <c r="AT235" s="100">
        <v>2999</v>
      </c>
      <c r="AU235" s="100">
        <v>3415</v>
      </c>
      <c r="AV235" s="192">
        <v>0.87818448023426066</v>
      </c>
      <c r="AW235" s="100">
        <v>771</v>
      </c>
      <c r="AX235" s="100">
        <v>1151</v>
      </c>
      <c r="AY235" s="192">
        <v>0.6698523023457863</v>
      </c>
      <c r="AZ235" s="100">
        <v>0</v>
      </c>
      <c r="BA235" s="100">
        <v>0</v>
      </c>
      <c r="BB235" s="195" t="s">
        <v>1033</v>
      </c>
      <c r="BC235" s="100">
        <v>367</v>
      </c>
      <c r="BD235" s="100">
        <v>406</v>
      </c>
      <c r="BE235" s="192">
        <v>0.90394088669950734</v>
      </c>
      <c r="BF235" s="100">
        <v>233</v>
      </c>
      <c r="BG235" s="100">
        <v>253</v>
      </c>
      <c r="BH235" s="192">
        <v>0.92094861660079053</v>
      </c>
    </row>
    <row r="236" spans="1:60" hidden="1" x14ac:dyDescent="0.35">
      <c r="A236" s="122" t="s">
        <v>92</v>
      </c>
      <c r="B236" s="99" t="s">
        <v>93</v>
      </c>
      <c r="C236" s="218">
        <v>44317</v>
      </c>
      <c r="D236" s="100">
        <v>1522</v>
      </c>
      <c r="E236" s="100">
        <v>29834</v>
      </c>
      <c r="F236" s="192">
        <v>4.8539354509503765E-2</v>
      </c>
      <c r="G236" s="100">
        <v>2134442</v>
      </c>
      <c r="H236" s="100">
        <v>29834</v>
      </c>
      <c r="I236" s="193">
        <v>71.543943152108326</v>
      </c>
      <c r="J236" s="100"/>
      <c r="K236" s="100">
        <v>14261</v>
      </c>
      <c r="L236" s="100"/>
      <c r="M236" s="100">
        <v>24514</v>
      </c>
      <c r="N236" s="192">
        <v>0.5817492045361834</v>
      </c>
      <c r="O236" s="100">
        <v>4186</v>
      </c>
      <c r="P236" s="100">
        <v>7477</v>
      </c>
      <c r="Q236" s="192">
        <v>0.55985020730239399</v>
      </c>
      <c r="R236" s="100">
        <v>54</v>
      </c>
      <c r="S236" s="100">
        <v>75</v>
      </c>
      <c r="T236" s="192">
        <v>0.72</v>
      </c>
      <c r="U236" s="100">
        <v>514</v>
      </c>
      <c r="V236" s="100">
        <v>795</v>
      </c>
      <c r="W236" s="192">
        <v>0.64654088050314462</v>
      </c>
      <c r="X236" s="100">
        <v>6196</v>
      </c>
      <c r="Y236" s="100">
        <v>8708</v>
      </c>
      <c r="Z236" s="100">
        <v>0</v>
      </c>
      <c r="AA236" s="192">
        <v>0.71152962792834173</v>
      </c>
      <c r="AB236" s="100">
        <v>1866</v>
      </c>
      <c r="AC236" s="100">
        <v>3085</v>
      </c>
      <c r="AD236" s="192">
        <v>0.6048622366288493</v>
      </c>
      <c r="AE236" s="100">
        <v>1858</v>
      </c>
      <c r="AF236" s="100">
        <v>3060</v>
      </c>
      <c r="AG236" s="192">
        <v>0.60718954248366008</v>
      </c>
      <c r="AH236" s="100">
        <v>0</v>
      </c>
      <c r="AI236" s="100">
        <v>0</v>
      </c>
      <c r="AJ236" s="192" t="s">
        <v>1033</v>
      </c>
      <c r="AK236" s="100">
        <v>11772</v>
      </c>
      <c r="AL236" s="100">
        <v>18370</v>
      </c>
      <c r="AM236" s="192">
        <v>0.64082743603701686</v>
      </c>
      <c r="AN236" s="100">
        <v>1860</v>
      </c>
      <c r="AO236" s="100">
        <v>2937</v>
      </c>
      <c r="AP236" s="192">
        <v>0.63329928498467825</v>
      </c>
      <c r="AQ236" s="100">
        <v>8</v>
      </c>
      <c r="AR236" s="100">
        <v>8036</v>
      </c>
      <c r="AS236" s="192">
        <v>9.9552015928322545E-4</v>
      </c>
      <c r="AT236" s="100">
        <v>203</v>
      </c>
      <c r="AU236" s="100">
        <v>266</v>
      </c>
      <c r="AV236" s="192">
        <v>0.76315789473684215</v>
      </c>
      <c r="AW236" s="100">
        <v>158</v>
      </c>
      <c r="AX236" s="100">
        <v>3115</v>
      </c>
      <c r="AY236" s="192">
        <v>5.0722311396468697E-2</v>
      </c>
      <c r="AZ236" s="100">
        <v>0</v>
      </c>
      <c r="BA236" s="100">
        <v>0</v>
      </c>
      <c r="BB236" s="195" t="s">
        <v>1033</v>
      </c>
      <c r="BC236" s="100">
        <v>140</v>
      </c>
      <c r="BD236" s="100">
        <v>142</v>
      </c>
      <c r="BE236" s="192">
        <v>0.9859154929577465</v>
      </c>
      <c r="BF236" s="100">
        <v>819</v>
      </c>
      <c r="BG236" s="100">
        <v>835</v>
      </c>
      <c r="BH236" s="192">
        <v>0.98083832335329346</v>
      </c>
    </row>
    <row r="237" spans="1:60" hidden="1" x14ac:dyDescent="0.35">
      <c r="A237" s="122" t="s">
        <v>101</v>
      </c>
      <c r="B237" s="99" t="s">
        <v>19</v>
      </c>
      <c r="C237" s="218">
        <v>44317</v>
      </c>
      <c r="D237" s="100">
        <v>8454</v>
      </c>
      <c r="E237" s="100">
        <v>56760</v>
      </c>
      <c r="F237" s="192">
        <v>0.12963474100653233</v>
      </c>
      <c r="G237" s="100">
        <v>7025254</v>
      </c>
      <c r="H237" s="100">
        <v>56760</v>
      </c>
      <c r="I237" s="193">
        <v>123.77121212121212</v>
      </c>
      <c r="J237" s="100"/>
      <c r="K237" s="100">
        <v>21426</v>
      </c>
      <c r="L237" s="100"/>
      <c r="M237" s="100">
        <v>48344</v>
      </c>
      <c r="N237" s="192">
        <v>0.44319874234651663</v>
      </c>
      <c r="O237" s="100">
        <v>3807</v>
      </c>
      <c r="P237" s="100">
        <v>10468</v>
      </c>
      <c r="Q237" s="192">
        <v>0.36367978601452045</v>
      </c>
      <c r="R237" s="100">
        <v>4406</v>
      </c>
      <c r="S237" s="100">
        <v>6611</v>
      </c>
      <c r="T237" s="192">
        <v>0.66646498260474962</v>
      </c>
      <c r="U237" s="100">
        <v>9690</v>
      </c>
      <c r="V237" s="100">
        <v>11640</v>
      </c>
      <c r="W237" s="192">
        <v>0.83247422680412375</v>
      </c>
      <c r="X237" s="100">
        <v>5352</v>
      </c>
      <c r="Y237" s="100">
        <v>7759</v>
      </c>
      <c r="Z237" s="100">
        <v>6664</v>
      </c>
      <c r="AA237" s="192">
        <v>0.37107397906122164</v>
      </c>
      <c r="AB237" s="100">
        <v>3482</v>
      </c>
      <c r="AC237" s="100">
        <v>4560</v>
      </c>
      <c r="AD237" s="192">
        <v>0.76359649122807016</v>
      </c>
      <c r="AE237" s="100">
        <v>3997</v>
      </c>
      <c r="AF237" s="100">
        <v>5416</v>
      </c>
      <c r="AG237" s="192">
        <v>0.73799852289512557</v>
      </c>
      <c r="AH237" s="100">
        <v>5</v>
      </c>
      <c r="AI237" s="100">
        <v>26360</v>
      </c>
      <c r="AJ237" s="192">
        <v>1.8968133535660092E-4</v>
      </c>
      <c r="AK237" s="100">
        <v>6645</v>
      </c>
      <c r="AL237" s="100">
        <v>26360</v>
      </c>
      <c r="AM237" s="192">
        <v>0.25208649468892264</v>
      </c>
      <c r="AN237" s="100">
        <v>2350</v>
      </c>
      <c r="AO237" s="100">
        <v>5070</v>
      </c>
      <c r="AP237" s="192">
        <v>0.46351084812623272</v>
      </c>
      <c r="AQ237" s="100">
        <v>3133</v>
      </c>
      <c r="AR237" s="100">
        <v>10011</v>
      </c>
      <c r="AS237" s="192">
        <v>0.31295574867645592</v>
      </c>
      <c r="AT237" s="100">
        <v>194</v>
      </c>
      <c r="AU237" s="100">
        <v>456</v>
      </c>
      <c r="AV237" s="192">
        <v>0.42543859649122806</v>
      </c>
      <c r="AW237" s="100">
        <v>542</v>
      </c>
      <c r="AX237" s="100">
        <v>940</v>
      </c>
      <c r="AY237" s="192">
        <v>0.57659574468085106</v>
      </c>
      <c r="AZ237" s="100">
        <v>0</v>
      </c>
      <c r="BA237" s="100">
        <v>0</v>
      </c>
      <c r="BB237" s="195" t="s">
        <v>1033</v>
      </c>
      <c r="BC237" s="100">
        <v>1572</v>
      </c>
      <c r="BD237" s="100">
        <v>1907</v>
      </c>
      <c r="BE237" s="192">
        <v>0.82433141059255377</v>
      </c>
      <c r="BF237" s="100">
        <v>3069</v>
      </c>
      <c r="BG237" s="100">
        <v>3772</v>
      </c>
      <c r="BH237" s="192">
        <v>0.81362672322375396</v>
      </c>
    </row>
    <row r="238" spans="1:60" hidden="1" x14ac:dyDescent="0.35">
      <c r="A238" s="122" t="s">
        <v>108</v>
      </c>
      <c r="B238" s="99" t="s">
        <v>109</v>
      </c>
      <c r="C238" s="218">
        <v>44317</v>
      </c>
      <c r="D238" s="100">
        <v>431</v>
      </c>
      <c r="E238" s="100">
        <v>25860</v>
      </c>
      <c r="F238" s="192">
        <v>1.6393442622950821E-2</v>
      </c>
      <c r="G238" s="100">
        <v>628494</v>
      </c>
      <c r="H238" s="100">
        <v>25860</v>
      </c>
      <c r="I238" s="193">
        <v>24.303712296983758</v>
      </c>
      <c r="J238" s="100"/>
      <c r="K238" s="100">
        <v>10781</v>
      </c>
      <c r="L238" s="100"/>
      <c r="M238" s="100">
        <v>24145</v>
      </c>
      <c r="N238" s="192">
        <v>0.44651066473389933</v>
      </c>
      <c r="O238" s="100">
        <v>873</v>
      </c>
      <c r="P238" s="100">
        <v>3091</v>
      </c>
      <c r="Q238" s="192">
        <v>0.28243286962148173</v>
      </c>
      <c r="R238" s="100">
        <v>116</v>
      </c>
      <c r="S238" s="100">
        <v>180</v>
      </c>
      <c r="T238" s="192">
        <v>0.64444444444444449</v>
      </c>
      <c r="U238" s="100">
        <v>174</v>
      </c>
      <c r="V238" s="100">
        <v>336</v>
      </c>
      <c r="W238" s="192">
        <v>0.5178571428571429</v>
      </c>
      <c r="X238" s="100">
        <v>2834</v>
      </c>
      <c r="Y238" s="100">
        <v>4664</v>
      </c>
      <c r="Z238" s="100">
        <v>6129</v>
      </c>
      <c r="AA238" s="192">
        <v>0.26257759659038266</v>
      </c>
      <c r="AB238" s="100">
        <v>1200</v>
      </c>
      <c r="AC238" s="100">
        <v>2667</v>
      </c>
      <c r="AD238" s="192">
        <v>0.44994375703037121</v>
      </c>
      <c r="AE238" s="100">
        <v>1655</v>
      </c>
      <c r="AF238" s="100">
        <v>2504</v>
      </c>
      <c r="AG238" s="192">
        <v>0.66094249201277955</v>
      </c>
      <c r="AH238" s="100">
        <v>8</v>
      </c>
      <c r="AI238" s="100">
        <v>16131</v>
      </c>
      <c r="AJ238" s="192">
        <v>4.959394953815635E-4</v>
      </c>
      <c r="AK238" s="100">
        <v>13155</v>
      </c>
      <c r="AL238" s="100">
        <v>16131</v>
      </c>
      <c r="AM238" s="192">
        <v>0.81551050771805844</v>
      </c>
      <c r="AN238" s="100">
        <v>0</v>
      </c>
      <c r="AO238" s="100">
        <v>0</v>
      </c>
      <c r="AP238" s="192" t="s">
        <v>1033</v>
      </c>
      <c r="AQ238" s="100">
        <v>1821</v>
      </c>
      <c r="AR238" s="100">
        <v>3489</v>
      </c>
      <c r="AS238" s="192">
        <v>0.52192605331040409</v>
      </c>
      <c r="AT238" s="100">
        <v>128</v>
      </c>
      <c r="AU238" s="100">
        <v>218</v>
      </c>
      <c r="AV238" s="192">
        <v>0.58715596330275233</v>
      </c>
      <c r="AW238" s="100">
        <v>209</v>
      </c>
      <c r="AX238" s="100">
        <v>976</v>
      </c>
      <c r="AY238" s="192">
        <v>0.21413934426229508</v>
      </c>
      <c r="AZ238" s="100">
        <v>0</v>
      </c>
      <c r="BA238" s="100">
        <v>0</v>
      </c>
      <c r="BB238" s="195" t="s">
        <v>1033</v>
      </c>
      <c r="BC238" s="100">
        <v>514</v>
      </c>
      <c r="BD238" s="100">
        <v>577</v>
      </c>
      <c r="BE238" s="192">
        <v>0.89081455805892551</v>
      </c>
      <c r="BF238" s="100">
        <v>851</v>
      </c>
      <c r="BG238" s="100">
        <v>966</v>
      </c>
      <c r="BH238" s="192">
        <v>0.88095238095238093</v>
      </c>
    </row>
    <row r="239" spans="1:60" hidden="1" x14ac:dyDescent="0.35">
      <c r="A239" s="122" t="s">
        <v>98</v>
      </c>
      <c r="B239" s="99" t="s">
        <v>99</v>
      </c>
      <c r="C239" s="218">
        <v>44317</v>
      </c>
      <c r="D239" s="100">
        <v>305</v>
      </c>
      <c r="E239" s="100">
        <v>34384</v>
      </c>
      <c r="F239" s="192">
        <v>8.7924125803568853E-3</v>
      </c>
      <c r="G239" s="100">
        <v>439854</v>
      </c>
      <c r="H239" s="100">
        <v>34384</v>
      </c>
      <c r="I239" s="193">
        <v>12.792403443462076</v>
      </c>
      <c r="J239" s="100"/>
      <c r="K239" s="100">
        <v>14276</v>
      </c>
      <c r="L239" s="100"/>
      <c r="M239" s="100">
        <v>33016</v>
      </c>
      <c r="N239" s="192">
        <v>0.4323964138599467</v>
      </c>
      <c r="O239" s="100">
        <v>4146</v>
      </c>
      <c r="P239" s="100">
        <v>8076</v>
      </c>
      <c r="Q239" s="192">
        <v>0.51337295690936102</v>
      </c>
      <c r="R239" s="100">
        <v>47</v>
      </c>
      <c r="S239" s="100">
        <v>377</v>
      </c>
      <c r="T239" s="192">
        <v>0.12466843501326259</v>
      </c>
      <c r="U239" s="100">
        <v>294</v>
      </c>
      <c r="V239" s="100">
        <v>731</v>
      </c>
      <c r="W239" s="192">
        <v>0.4021887824897401</v>
      </c>
      <c r="X239" s="100">
        <v>1821</v>
      </c>
      <c r="Y239" s="100">
        <v>10144</v>
      </c>
      <c r="Z239" s="100">
        <v>482</v>
      </c>
      <c r="AA239" s="192">
        <v>0.17137210615471485</v>
      </c>
      <c r="AB239" s="100">
        <v>3182</v>
      </c>
      <c r="AC239" s="100">
        <v>3528</v>
      </c>
      <c r="AD239" s="192">
        <v>0.90192743764172334</v>
      </c>
      <c r="AE239" s="100">
        <v>1572</v>
      </c>
      <c r="AF239" s="100">
        <v>2057</v>
      </c>
      <c r="AG239" s="192">
        <v>0.76421973748176952</v>
      </c>
      <c r="AH239" s="100">
        <v>6</v>
      </c>
      <c r="AI239" s="100">
        <v>22997</v>
      </c>
      <c r="AJ239" s="192">
        <v>2.6090359612123321E-4</v>
      </c>
      <c r="AK239" s="100">
        <v>14522</v>
      </c>
      <c r="AL239" s="100">
        <v>22997</v>
      </c>
      <c r="AM239" s="192">
        <v>0.63147367047875813</v>
      </c>
      <c r="AN239" s="100">
        <v>1895</v>
      </c>
      <c r="AO239" s="100">
        <v>4838</v>
      </c>
      <c r="AP239" s="192">
        <v>0.39169078131459278</v>
      </c>
      <c r="AQ239" s="100">
        <v>571</v>
      </c>
      <c r="AR239" s="100">
        <v>6964</v>
      </c>
      <c r="AS239" s="192">
        <v>8.1993107409534749E-2</v>
      </c>
      <c r="AT239" s="100">
        <v>29</v>
      </c>
      <c r="AU239" s="100">
        <v>82</v>
      </c>
      <c r="AV239" s="192">
        <v>0.35365853658536583</v>
      </c>
      <c r="AW239" s="100">
        <v>1819</v>
      </c>
      <c r="AX239" s="100">
        <v>2773</v>
      </c>
      <c r="AY239" s="192">
        <v>0.65596826541651643</v>
      </c>
      <c r="AZ239" s="100">
        <v>0</v>
      </c>
      <c r="BA239" s="100">
        <v>0</v>
      </c>
      <c r="BB239" s="195" t="s">
        <v>1033</v>
      </c>
      <c r="BC239" s="100">
        <v>11</v>
      </c>
      <c r="BD239" s="100">
        <v>12</v>
      </c>
      <c r="BE239" s="192">
        <v>0.91666666666666663</v>
      </c>
      <c r="BF239" s="100">
        <v>525</v>
      </c>
      <c r="BG239" s="100">
        <v>610</v>
      </c>
      <c r="BH239" s="192">
        <v>0.86065573770491799</v>
      </c>
    </row>
    <row r="240" spans="1:60" hidden="1" x14ac:dyDescent="0.35">
      <c r="A240" s="122" t="s">
        <v>119</v>
      </c>
      <c r="B240" s="99" t="s">
        <v>120</v>
      </c>
      <c r="C240" s="218">
        <v>44317</v>
      </c>
      <c r="D240" s="100">
        <v>10440</v>
      </c>
      <c r="E240" s="100">
        <v>103129</v>
      </c>
      <c r="F240" s="192">
        <v>9.1926494025658403E-2</v>
      </c>
      <c r="G240" s="100">
        <v>16107366</v>
      </c>
      <c r="H240" s="100">
        <v>103129</v>
      </c>
      <c r="I240" s="193">
        <v>156.18658185379476</v>
      </c>
      <c r="J240" s="100"/>
      <c r="K240" s="100">
        <v>55893</v>
      </c>
      <c r="L240" s="100"/>
      <c r="M240" s="100">
        <v>88704</v>
      </c>
      <c r="N240" s="192">
        <v>0.63010687229437234</v>
      </c>
      <c r="O240" s="100">
        <v>9357</v>
      </c>
      <c r="P240" s="100">
        <v>24101</v>
      </c>
      <c r="Q240" s="192">
        <v>0.38824115181942659</v>
      </c>
      <c r="R240" s="100">
        <v>4871</v>
      </c>
      <c r="S240" s="100">
        <v>5736</v>
      </c>
      <c r="T240" s="192">
        <v>0.84919804741980476</v>
      </c>
      <c r="U240" s="100">
        <v>17702</v>
      </c>
      <c r="V240" s="100">
        <v>20976</v>
      </c>
      <c r="W240" s="192">
        <v>0.84391685736079325</v>
      </c>
      <c r="X240" s="100">
        <v>5335</v>
      </c>
      <c r="Y240" s="100">
        <v>21024</v>
      </c>
      <c r="Z240" s="100">
        <v>34869</v>
      </c>
      <c r="AA240" s="192">
        <v>9.5450235270964162E-2</v>
      </c>
      <c r="AB240" s="100">
        <v>4645</v>
      </c>
      <c r="AC240" s="100">
        <v>9840</v>
      </c>
      <c r="AD240" s="192">
        <v>0.47205284552845528</v>
      </c>
      <c r="AE240" s="100">
        <v>6568</v>
      </c>
      <c r="AF240" s="100">
        <v>9752</v>
      </c>
      <c r="AG240" s="192">
        <v>0.67350287120590646</v>
      </c>
      <c r="AH240" s="100">
        <v>43</v>
      </c>
      <c r="AI240" s="100">
        <v>83254</v>
      </c>
      <c r="AJ240" s="192">
        <v>5.1649170009849372E-4</v>
      </c>
      <c r="AK240" s="100">
        <v>55299</v>
      </c>
      <c r="AL240" s="100">
        <v>83254</v>
      </c>
      <c r="AM240" s="192">
        <v>0.66422033776154898</v>
      </c>
      <c r="AN240" s="100">
        <v>10595</v>
      </c>
      <c r="AO240" s="100">
        <v>15186</v>
      </c>
      <c r="AP240" s="192">
        <v>0.69768207559594364</v>
      </c>
      <c r="AQ240" s="100">
        <v>8451</v>
      </c>
      <c r="AR240" s="100">
        <v>9843</v>
      </c>
      <c r="AS240" s="192">
        <v>0.85857970131057604</v>
      </c>
      <c r="AT240" s="100">
        <v>2164</v>
      </c>
      <c r="AU240" s="100">
        <v>2938</v>
      </c>
      <c r="AV240" s="192">
        <v>0.73655547991831183</v>
      </c>
      <c r="AW240" s="100">
        <v>1378</v>
      </c>
      <c r="AX240" s="100">
        <v>6897</v>
      </c>
      <c r="AY240" s="192">
        <v>0.19979701319414239</v>
      </c>
      <c r="AZ240" s="100">
        <v>0</v>
      </c>
      <c r="BA240" s="100">
        <v>0</v>
      </c>
      <c r="BB240" s="195" t="s">
        <v>1033</v>
      </c>
      <c r="BC240" s="100">
        <v>2063</v>
      </c>
      <c r="BD240" s="100">
        <v>2238</v>
      </c>
      <c r="BE240" s="192">
        <v>0.92180518319928506</v>
      </c>
      <c r="BF240" s="100">
        <v>5831</v>
      </c>
      <c r="BG240" s="100">
        <v>6213</v>
      </c>
      <c r="BH240" s="192">
        <v>0.93851601480766134</v>
      </c>
    </row>
    <row r="241" spans="1:60" hidden="1" x14ac:dyDescent="0.35">
      <c r="A241" s="122" t="s">
        <v>104</v>
      </c>
      <c r="B241" s="99" t="s">
        <v>105</v>
      </c>
      <c r="C241" s="218">
        <v>44317</v>
      </c>
      <c r="D241" s="100">
        <v>9584</v>
      </c>
      <c r="E241" s="100">
        <v>75635</v>
      </c>
      <c r="F241" s="192">
        <v>0.11246318309297222</v>
      </c>
      <c r="G241" s="100">
        <v>7153986</v>
      </c>
      <c r="H241" s="100">
        <v>75635</v>
      </c>
      <c r="I241" s="193">
        <v>94.585654789449336</v>
      </c>
      <c r="J241" s="100"/>
      <c r="K241" s="100">
        <v>41278</v>
      </c>
      <c r="L241" s="100"/>
      <c r="M241" s="100">
        <v>71146</v>
      </c>
      <c r="N241" s="192">
        <v>0.58018722064487116</v>
      </c>
      <c r="O241" s="100">
        <v>289</v>
      </c>
      <c r="P241" s="100">
        <v>841</v>
      </c>
      <c r="Q241" s="192">
        <v>0.34363852556480379</v>
      </c>
      <c r="R241" s="100">
        <v>0</v>
      </c>
      <c r="S241" s="100">
        <v>0</v>
      </c>
      <c r="T241" s="192" t="s">
        <v>1033</v>
      </c>
      <c r="U241" s="100">
        <v>39</v>
      </c>
      <c r="V241" s="100">
        <v>43</v>
      </c>
      <c r="W241" s="192">
        <v>0.90697674418604646</v>
      </c>
      <c r="X241" s="100">
        <v>1756</v>
      </c>
      <c r="Y241" s="100">
        <v>16143</v>
      </c>
      <c r="Z241" s="100">
        <v>15816</v>
      </c>
      <c r="AA241" s="192">
        <v>5.4945398792202511E-2</v>
      </c>
      <c r="AB241" s="100">
        <v>0</v>
      </c>
      <c r="AC241" s="100">
        <v>0</v>
      </c>
      <c r="AD241" s="192" t="s">
        <v>1033</v>
      </c>
      <c r="AE241" s="100">
        <v>6665</v>
      </c>
      <c r="AF241" s="100">
        <v>6665</v>
      </c>
      <c r="AG241" s="192">
        <v>1</v>
      </c>
      <c r="AH241" s="100">
        <v>33</v>
      </c>
      <c r="AI241" s="100">
        <v>47323</v>
      </c>
      <c r="AJ241" s="192">
        <v>6.9733533377004837E-4</v>
      </c>
      <c r="AK241" s="100">
        <v>32195</v>
      </c>
      <c r="AL241" s="100">
        <v>47323</v>
      </c>
      <c r="AM241" s="192">
        <v>0.68032457790080936</v>
      </c>
      <c r="AN241" s="100">
        <v>3556</v>
      </c>
      <c r="AO241" s="100">
        <v>9166</v>
      </c>
      <c r="AP241" s="192">
        <v>0.38795548767183069</v>
      </c>
      <c r="AQ241" s="100">
        <v>4979</v>
      </c>
      <c r="AR241" s="100">
        <v>25491</v>
      </c>
      <c r="AS241" s="192">
        <v>0.19532383978659135</v>
      </c>
      <c r="AT241" s="100">
        <v>23</v>
      </c>
      <c r="AU241" s="100">
        <v>928</v>
      </c>
      <c r="AV241" s="192">
        <v>2.4784482758620691E-2</v>
      </c>
      <c r="AW241" s="100">
        <v>3963</v>
      </c>
      <c r="AX241" s="100">
        <v>5041</v>
      </c>
      <c r="AY241" s="192">
        <v>0.7861535409640944</v>
      </c>
      <c r="AZ241" s="100">
        <v>0</v>
      </c>
      <c r="BA241" s="100">
        <v>0</v>
      </c>
      <c r="BB241" s="195" t="s">
        <v>1033</v>
      </c>
      <c r="BC241" s="100">
        <v>328</v>
      </c>
      <c r="BD241" s="100">
        <v>560</v>
      </c>
      <c r="BE241" s="192">
        <v>0.58571428571428574</v>
      </c>
      <c r="BF241" s="100">
        <v>4984</v>
      </c>
      <c r="BG241" s="100">
        <v>6237</v>
      </c>
      <c r="BH241" s="192">
        <v>0.7991021324354658</v>
      </c>
    </row>
    <row r="242" spans="1:60" hidden="1" x14ac:dyDescent="0.35">
      <c r="A242" s="122" t="s">
        <v>106</v>
      </c>
      <c r="B242" s="99" t="s">
        <v>107</v>
      </c>
      <c r="C242" s="218">
        <v>44317</v>
      </c>
      <c r="D242" s="100">
        <v>514</v>
      </c>
      <c r="E242" s="100">
        <v>9785</v>
      </c>
      <c r="F242" s="192">
        <v>4.9907758034760656E-2</v>
      </c>
      <c r="G242" s="100">
        <v>307033</v>
      </c>
      <c r="H242" s="100">
        <v>9785</v>
      </c>
      <c r="I242" s="193">
        <v>31.377925396014309</v>
      </c>
      <c r="J242" s="100"/>
      <c r="K242" s="100">
        <v>5341</v>
      </c>
      <c r="L242" s="100"/>
      <c r="M242" s="100">
        <v>9770</v>
      </c>
      <c r="N242" s="192">
        <v>0.54667349027635614</v>
      </c>
      <c r="O242" s="100">
        <v>248</v>
      </c>
      <c r="P242" s="100">
        <v>300</v>
      </c>
      <c r="Q242" s="192">
        <v>0.82666666666666666</v>
      </c>
      <c r="R242" s="100">
        <v>2</v>
      </c>
      <c r="S242" s="100">
        <v>2</v>
      </c>
      <c r="T242" s="192">
        <v>1</v>
      </c>
      <c r="U242" s="100">
        <v>46</v>
      </c>
      <c r="V242" s="100">
        <v>46</v>
      </c>
      <c r="W242" s="192">
        <v>1</v>
      </c>
      <c r="X242" s="100">
        <v>182</v>
      </c>
      <c r="Y242" s="100">
        <v>2200</v>
      </c>
      <c r="Z242" s="100">
        <v>2239</v>
      </c>
      <c r="AA242" s="192">
        <v>4.1000225275963052E-2</v>
      </c>
      <c r="AB242" s="100">
        <v>630</v>
      </c>
      <c r="AC242" s="100">
        <v>887</v>
      </c>
      <c r="AD242" s="192">
        <v>0.71025930101465617</v>
      </c>
      <c r="AE242" s="100">
        <v>196</v>
      </c>
      <c r="AF242" s="100">
        <v>1241</v>
      </c>
      <c r="AG242" s="192">
        <v>0.15793714746172441</v>
      </c>
      <c r="AH242" s="100">
        <v>8</v>
      </c>
      <c r="AI242" s="100">
        <v>7322</v>
      </c>
      <c r="AJ242" s="192">
        <v>1.0925976509150504E-3</v>
      </c>
      <c r="AK242" s="100">
        <v>369</v>
      </c>
      <c r="AL242" s="100">
        <v>7322</v>
      </c>
      <c r="AM242" s="192">
        <v>5.0396066648456708E-2</v>
      </c>
      <c r="AN242" s="100">
        <v>1258</v>
      </c>
      <c r="AO242" s="100">
        <v>1437</v>
      </c>
      <c r="AP242" s="192">
        <v>0.87543493389004867</v>
      </c>
      <c r="AQ242" s="100">
        <v>0</v>
      </c>
      <c r="AR242" s="100">
        <v>0</v>
      </c>
      <c r="AS242" s="192" t="s">
        <v>1033</v>
      </c>
      <c r="AT242" s="100">
        <v>49</v>
      </c>
      <c r="AU242" s="100">
        <v>151</v>
      </c>
      <c r="AV242" s="192">
        <v>0.32450331125827814</v>
      </c>
      <c r="AW242" s="100">
        <v>49</v>
      </c>
      <c r="AX242" s="100">
        <v>567</v>
      </c>
      <c r="AY242" s="192">
        <v>8.6419753086419748E-2</v>
      </c>
      <c r="AZ242" s="100">
        <v>0</v>
      </c>
      <c r="BA242" s="100">
        <v>0</v>
      </c>
      <c r="BB242" s="195" t="s">
        <v>1033</v>
      </c>
      <c r="BC242" s="100">
        <v>0</v>
      </c>
      <c r="BD242" s="100">
        <v>0</v>
      </c>
      <c r="BE242" s="192" t="s">
        <v>1033</v>
      </c>
      <c r="BF242" s="100">
        <v>0</v>
      </c>
      <c r="BG242" s="100">
        <v>0</v>
      </c>
      <c r="BH242" s="192" t="s">
        <v>1033</v>
      </c>
    </row>
    <row r="243" spans="1:60" hidden="1" x14ac:dyDescent="0.35">
      <c r="A243" s="122" t="s">
        <v>110</v>
      </c>
      <c r="B243" s="99" t="s">
        <v>111</v>
      </c>
      <c r="C243" s="218">
        <v>44317</v>
      </c>
      <c r="D243" s="100">
        <v>14269</v>
      </c>
      <c r="E243" s="100">
        <v>207566</v>
      </c>
      <c r="F243" s="192">
        <v>6.4322582099308051E-2</v>
      </c>
      <c r="G243" s="100">
        <v>884271</v>
      </c>
      <c r="H243" s="100">
        <v>207566</v>
      </c>
      <c r="I243" s="193">
        <v>4.2601919389495393</v>
      </c>
      <c r="J243" s="100"/>
      <c r="K243" s="100">
        <v>114690</v>
      </c>
      <c r="L243" s="100"/>
      <c r="M243" s="100">
        <v>200768</v>
      </c>
      <c r="N243" s="192">
        <v>0.57125637551801078</v>
      </c>
      <c r="O243" s="100">
        <v>7308</v>
      </c>
      <c r="P243" s="100">
        <v>27479</v>
      </c>
      <c r="Q243" s="192">
        <v>0.26594854252338151</v>
      </c>
      <c r="R243" s="100">
        <v>26897</v>
      </c>
      <c r="S243" s="100">
        <v>62388</v>
      </c>
      <c r="T243" s="192">
        <v>0.43112457523882797</v>
      </c>
      <c r="U243" s="100">
        <v>41585</v>
      </c>
      <c r="V243" s="100">
        <v>68014</v>
      </c>
      <c r="W243" s="192">
        <v>0.61141823742170731</v>
      </c>
      <c r="X243" s="100">
        <v>23441</v>
      </c>
      <c r="Y243" s="100">
        <v>30278</v>
      </c>
      <c r="Z243" s="100">
        <v>71496</v>
      </c>
      <c r="AA243" s="192">
        <v>0.23032405132941616</v>
      </c>
      <c r="AB243" s="100">
        <v>7733</v>
      </c>
      <c r="AC243" s="100">
        <v>13853</v>
      </c>
      <c r="AD243" s="192">
        <v>0.55821843643976032</v>
      </c>
      <c r="AE243" s="100">
        <v>16094</v>
      </c>
      <c r="AF243" s="100">
        <v>18642</v>
      </c>
      <c r="AG243" s="192">
        <v>0.86331938633193861</v>
      </c>
      <c r="AH243" s="100">
        <v>43</v>
      </c>
      <c r="AI243" s="100">
        <v>111971</v>
      </c>
      <c r="AJ243" s="192">
        <v>3.8402800725187772E-4</v>
      </c>
      <c r="AK243" s="100">
        <v>55882</v>
      </c>
      <c r="AL243" s="100">
        <v>111971</v>
      </c>
      <c r="AM243" s="192">
        <v>0.49907565351742861</v>
      </c>
      <c r="AN243" s="100">
        <v>14564</v>
      </c>
      <c r="AO243" s="100">
        <v>24766</v>
      </c>
      <c r="AP243" s="192">
        <v>0.58806428167649194</v>
      </c>
      <c r="AQ243" s="100">
        <v>11839</v>
      </c>
      <c r="AR243" s="100">
        <v>14519</v>
      </c>
      <c r="AS243" s="192">
        <v>0.81541428473035338</v>
      </c>
      <c r="AT243" s="100">
        <v>11650</v>
      </c>
      <c r="AU243" s="100">
        <v>17309</v>
      </c>
      <c r="AV243" s="192">
        <v>0.67306025766942057</v>
      </c>
      <c r="AW243" s="100">
        <v>2641</v>
      </c>
      <c r="AX243" s="100">
        <v>11515</v>
      </c>
      <c r="AY243" s="192">
        <v>0.22935301780286582</v>
      </c>
      <c r="AZ243" s="100">
        <v>0</v>
      </c>
      <c r="BA243" s="100">
        <v>0</v>
      </c>
      <c r="BB243" s="195" t="s">
        <v>1033</v>
      </c>
      <c r="BC243" s="100">
        <v>975</v>
      </c>
      <c r="BD243" s="100">
        <v>1045</v>
      </c>
      <c r="BE243" s="192">
        <v>0.93301435406698563</v>
      </c>
      <c r="BF243" s="100">
        <v>13047</v>
      </c>
      <c r="BG243" s="100">
        <v>13974</v>
      </c>
      <c r="BH243" s="192">
        <v>0.933662516101331</v>
      </c>
    </row>
    <row r="244" spans="1:60" hidden="1" x14ac:dyDescent="0.35">
      <c r="A244" s="122" t="s">
        <v>95</v>
      </c>
      <c r="B244" s="99" t="s">
        <v>96</v>
      </c>
      <c r="C244" s="218">
        <v>44317</v>
      </c>
      <c r="D244" s="100">
        <v>955</v>
      </c>
      <c r="E244" s="100">
        <v>48432</v>
      </c>
      <c r="F244" s="192">
        <v>1.9337072508959847E-2</v>
      </c>
      <c r="G244" s="100">
        <v>1836901</v>
      </c>
      <c r="H244" s="100">
        <v>48432</v>
      </c>
      <c r="I244" s="193">
        <v>37.927424017178723</v>
      </c>
      <c r="J244" s="100"/>
      <c r="K244" s="100">
        <v>14244</v>
      </c>
      <c r="L244" s="100"/>
      <c r="M244" s="100">
        <v>35139</v>
      </c>
      <c r="N244" s="192">
        <v>0.40536156407410567</v>
      </c>
      <c r="O244" s="100">
        <v>0</v>
      </c>
      <c r="P244" s="100">
        <v>0</v>
      </c>
      <c r="Q244" s="192" t="s">
        <v>1033</v>
      </c>
      <c r="R244" s="100">
        <v>0</v>
      </c>
      <c r="S244" s="100">
        <v>0</v>
      </c>
      <c r="T244" s="192" t="s">
        <v>1033</v>
      </c>
      <c r="U244" s="100">
        <v>0</v>
      </c>
      <c r="V244" s="100">
        <v>0</v>
      </c>
      <c r="W244" s="192" t="s">
        <v>1033</v>
      </c>
      <c r="X244" s="100">
        <v>4565</v>
      </c>
      <c r="Y244" s="100">
        <v>6523</v>
      </c>
      <c r="Z244" s="100">
        <v>7187</v>
      </c>
      <c r="AA244" s="192">
        <v>0.33296863603209337</v>
      </c>
      <c r="AB244" s="100">
        <v>2054</v>
      </c>
      <c r="AC244" s="100">
        <v>3379</v>
      </c>
      <c r="AD244" s="192">
        <v>0.60787215152411955</v>
      </c>
      <c r="AE244" s="100">
        <v>374</v>
      </c>
      <c r="AF244" s="100">
        <v>3981</v>
      </c>
      <c r="AG244" s="192">
        <v>9.3946244662145184E-2</v>
      </c>
      <c r="AH244" s="100">
        <v>12</v>
      </c>
      <c r="AI244" s="100">
        <v>32913</v>
      </c>
      <c r="AJ244" s="192">
        <v>3.645975754261234E-4</v>
      </c>
      <c r="AK244" s="100">
        <v>12649</v>
      </c>
      <c r="AL244" s="100">
        <v>32913</v>
      </c>
      <c r="AM244" s="192">
        <v>0.38431622763041962</v>
      </c>
      <c r="AN244" s="100">
        <v>1585</v>
      </c>
      <c r="AO244" s="100">
        <v>1585</v>
      </c>
      <c r="AP244" s="192">
        <v>1</v>
      </c>
      <c r="AQ244" s="100">
        <v>2458</v>
      </c>
      <c r="AR244" s="100">
        <v>5708</v>
      </c>
      <c r="AS244" s="192">
        <v>0.43062368605466012</v>
      </c>
      <c r="AT244" s="100">
        <v>938</v>
      </c>
      <c r="AU244" s="100">
        <v>1803</v>
      </c>
      <c r="AV244" s="192">
        <v>0.52024403771491956</v>
      </c>
      <c r="AW244" s="100">
        <v>0</v>
      </c>
      <c r="AX244" s="100">
        <v>0</v>
      </c>
      <c r="AY244" s="192" t="s">
        <v>1033</v>
      </c>
      <c r="AZ244" s="100">
        <v>0</v>
      </c>
      <c r="BA244" s="100">
        <v>0</v>
      </c>
      <c r="BB244" s="195" t="s">
        <v>1033</v>
      </c>
      <c r="BC244" s="100">
        <v>277</v>
      </c>
      <c r="BD244" s="100">
        <v>278</v>
      </c>
      <c r="BE244" s="192">
        <v>0.99640287769784175</v>
      </c>
      <c r="BF244" s="100">
        <v>710</v>
      </c>
      <c r="BG244" s="100">
        <v>712</v>
      </c>
      <c r="BH244" s="192">
        <v>0.9971910112359551</v>
      </c>
    </row>
    <row r="245" spans="1:60" hidden="1" x14ac:dyDescent="0.35">
      <c r="A245" s="122" t="s">
        <v>780</v>
      </c>
      <c r="B245" s="99" t="s">
        <v>416</v>
      </c>
      <c r="C245" s="218">
        <v>44317</v>
      </c>
      <c r="D245" s="100">
        <v>5891</v>
      </c>
      <c r="E245" s="100">
        <v>34971</v>
      </c>
      <c r="F245" s="192">
        <v>0.1441681758112672</v>
      </c>
      <c r="G245" s="100">
        <v>4721455</v>
      </c>
      <c r="H245" s="100">
        <v>34971</v>
      </c>
      <c r="I245" s="193">
        <v>135.01058019501872</v>
      </c>
      <c r="J245" s="100"/>
      <c r="K245" s="100">
        <v>20777</v>
      </c>
      <c r="L245" s="100"/>
      <c r="M245" s="100">
        <v>29744</v>
      </c>
      <c r="N245" s="192">
        <v>0.69852743410435714</v>
      </c>
      <c r="O245" s="100">
        <v>3066</v>
      </c>
      <c r="P245" s="100">
        <v>5610</v>
      </c>
      <c r="Q245" s="192">
        <v>0.54652406417112298</v>
      </c>
      <c r="R245" s="100">
        <v>4894</v>
      </c>
      <c r="S245" s="100">
        <v>8183</v>
      </c>
      <c r="T245" s="192">
        <v>0.59806916778687524</v>
      </c>
      <c r="U245" s="100">
        <v>5620</v>
      </c>
      <c r="V245" s="100">
        <v>8318</v>
      </c>
      <c r="W245" s="192">
        <v>0.67564318345756191</v>
      </c>
      <c r="X245" s="100">
        <v>5344</v>
      </c>
      <c r="Y245" s="100">
        <v>9422</v>
      </c>
      <c r="Z245" s="100">
        <v>10955</v>
      </c>
      <c r="AA245" s="192">
        <v>0.26225646562300631</v>
      </c>
      <c r="AB245" s="100">
        <v>1758</v>
      </c>
      <c r="AC245" s="100">
        <v>2944</v>
      </c>
      <c r="AD245" s="192">
        <v>0.59714673913043481</v>
      </c>
      <c r="AE245" s="100">
        <v>4652</v>
      </c>
      <c r="AF245" s="100">
        <v>5214</v>
      </c>
      <c r="AG245" s="192">
        <v>0.89221327196010736</v>
      </c>
      <c r="AH245" s="100">
        <v>20</v>
      </c>
      <c r="AI245" s="100">
        <v>12155</v>
      </c>
      <c r="AJ245" s="192">
        <v>1.6454134101192926E-3</v>
      </c>
      <c r="AK245" s="100">
        <v>7081</v>
      </c>
      <c r="AL245" s="100">
        <v>12155</v>
      </c>
      <c r="AM245" s="192">
        <v>0.58255861785273555</v>
      </c>
      <c r="AN245" s="100">
        <v>2029</v>
      </c>
      <c r="AO245" s="100">
        <v>3385</v>
      </c>
      <c r="AP245" s="192">
        <v>0.59940915805022155</v>
      </c>
      <c r="AQ245" s="100">
        <v>1</v>
      </c>
      <c r="AR245" s="100">
        <v>1018</v>
      </c>
      <c r="AS245" s="192">
        <v>9.8231827111984276E-4</v>
      </c>
      <c r="AT245" s="100">
        <v>830</v>
      </c>
      <c r="AU245" s="100">
        <v>1376</v>
      </c>
      <c r="AV245" s="192">
        <v>0.60319767441860461</v>
      </c>
      <c r="AW245" s="100">
        <v>787</v>
      </c>
      <c r="AX245" s="100">
        <v>2266</v>
      </c>
      <c r="AY245" s="192">
        <v>0.34730803177405117</v>
      </c>
      <c r="AZ245" s="100">
        <v>0</v>
      </c>
      <c r="BA245" s="100">
        <v>0</v>
      </c>
      <c r="BB245" s="195" t="s">
        <v>1033</v>
      </c>
      <c r="BC245" s="100">
        <v>1052</v>
      </c>
      <c r="BD245" s="100">
        <v>1605</v>
      </c>
      <c r="BE245" s="192">
        <v>0.65545171339563868</v>
      </c>
      <c r="BF245" s="100">
        <v>1413</v>
      </c>
      <c r="BG245" s="100">
        <v>1842</v>
      </c>
      <c r="BH245" s="192">
        <v>0.76710097719869708</v>
      </c>
    </row>
    <row r="246" spans="1:60" hidden="1" x14ac:dyDescent="0.35">
      <c r="A246" s="122" t="s">
        <v>235</v>
      </c>
      <c r="B246" s="99" t="s">
        <v>841</v>
      </c>
      <c r="C246" s="218">
        <v>44317</v>
      </c>
      <c r="D246" s="100">
        <v>32332</v>
      </c>
      <c r="E246" s="100">
        <v>203843</v>
      </c>
      <c r="F246" s="192">
        <v>0.13689848629194454</v>
      </c>
      <c r="G246" s="100">
        <v>38136539</v>
      </c>
      <c r="H246" s="100">
        <v>203843</v>
      </c>
      <c r="I246" s="193">
        <v>187.08780286789343</v>
      </c>
      <c r="J246" s="100"/>
      <c r="K246" s="100">
        <v>39908</v>
      </c>
      <c r="L246" s="100"/>
      <c r="M246" s="100">
        <v>182931</v>
      </c>
      <c r="N246" s="192">
        <v>0.21815875931362097</v>
      </c>
      <c r="O246" s="100">
        <v>1833</v>
      </c>
      <c r="P246" s="100">
        <v>8884</v>
      </c>
      <c r="Q246" s="192">
        <v>0.20632597928860874</v>
      </c>
      <c r="R246" s="100">
        <v>83</v>
      </c>
      <c r="S246" s="100">
        <v>125</v>
      </c>
      <c r="T246" s="192">
        <v>0.66400000000000003</v>
      </c>
      <c r="U246" s="100">
        <v>720</v>
      </c>
      <c r="V246" s="100">
        <v>2793</v>
      </c>
      <c r="W246" s="192">
        <v>0.25778732545649841</v>
      </c>
      <c r="X246" s="100">
        <v>12975</v>
      </c>
      <c r="Y246" s="100">
        <v>21768</v>
      </c>
      <c r="Z246" s="100">
        <v>149</v>
      </c>
      <c r="AA246" s="192">
        <v>0.59200620522881786</v>
      </c>
      <c r="AB246" s="100">
        <v>0</v>
      </c>
      <c r="AC246" s="100">
        <v>0</v>
      </c>
      <c r="AD246" s="192" t="s">
        <v>1033</v>
      </c>
      <c r="AE246" s="100">
        <v>0</v>
      </c>
      <c r="AF246" s="100">
        <v>0</v>
      </c>
      <c r="AG246" s="192" t="s">
        <v>1033</v>
      </c>
      <c r="AH246" s="100">
        <v>50</v>
      </c>
      <c r="AI246" s="100">
        <v>134114</v>
      </c>
      <c r="AJ246" s="192">
        <v>3.7281715555422998E-4</v>
      </c>
      <c r="AK246" s="100">
        <v>88073</v>
      </c>
      <c r="AL246" s="100">
        <v>134114</v>
      </c>
      <c r="AM246" s="192">
        <v>0.65670250682255393</v>
      </c>
      <c r="AN246" s="100">
        <v>13962</v>
      </c>
      <c r="AO246" s="100">
        <v>22376</v>
      </c>
      <c r="AP246" s="192">
        <v>0.62397211297819088</v>
      </c>
      <c r="AQ246" s="100">
        <v>1793</v>
      </c>
      <c r="AR246" s="100">
        <v>19650</v>
      </c>
      <c r="AS246" s="192">
        <v>9.1246819338422394E-2</v>
      </c>
      <c r="AT246" s="100">
        <v>1465</v>
      </c>
      <c r="AU246" s="100">
        <v>6755</v>
      </c>
      <c r="AV246" s="192">
        <v>0.21687638786084382</v>
      </c>
      <c r="AW246" s="100">
        <v>6847</v>
      </c>
      <c r="AX246" s="100">
        <v>9344</v>
      </c>
      <c r="AY246" s="192">
        <v>0.73276969178082196</v>
      </c>
      <c r="AZ246" s="100">
        <v>0</v>
      </c>
      <c r="BA246" s="100">
        <v>0</v>
      </c>
      <c r="BB246" s="195" t="s">
        <v>1033</v>
      </c>
      <c r="BC246" s="100">
        <v>0</v>
      </c>
      <c r="BD246" s="100">
        <v>0</v>
      </c>
      <c r="BE246" s="192" t="s">
        <v>1033</v>
      </c>
      <c r="BF246" s="100">
        <v>0</v>
      </c>
      <c r="BG246" s="100">
        <v>0</v>
      </c>
      <c r="BH246" s="192" t="s">
        <v>1033</v>
      </c>
    </row>
    <row r="247" spans="1:60" hidden="1" x14ac:dyDescent="0.35">
      <c r="A247" s="122" t="s">
        <v>795</v>
      </c>
      <c r="B247" s="99" t="s">
        <v>842</v>
      </c>
      <c r="C247" s="218">
        <v>44317</v>
      </c>
      <c r="D247" s="100">
        <v>297</v>
      </c>
      <c r="E247" s="100">
        <v>37788</v>
      </c>
      <c r="F247" s="192">
        <v>7.7983458054352106E-3</v>
      </c>
      <c r="G247" s="100">
        <v>491047</v>
      </c>
      <c r="H247" s="100">
        <v>37788</v>
      </c>
      <c r="I247" s="193">
        <v>12.994786704774002</v>
      </c>
      <c r="J247" s="100"/>
      <c r="K247" s="100">
        <v>20572</v>
      </c>
      <c r="L247" s="100"/>
      <c r="M247" s="100">
        <v>36193</v>
      </c>
      <c r="N247" s="192">
        <v>0.56839720387920312</v>
      </c>
      <c r="O247" s="100">
        <v>4762</v>
      </c>
      <c r="P247" s="100">
        <v>9169</v>
      </c>
      <c r="Q247" s="192">
        <v>0.51935870869233292</v>
      </c>
      <c r="R247" s="100">
        <v>190</v>
      </c>
      <c r="S247" s="100">
        <v>385</v>
      </c>
      <c r="T247" s="192">
        <v>0.4935064935064935</v>
      </c>
      <c r="U247" s="100">
        <v>288</v>
      </c>
      <c r="V247" s="100">
        <v>756</v>
      </c>
      <c r="W247" s="192">
        <v>0.38095238095238093</v>
      </c>
      <c r="X247" s="100">
        <v>3088</v>
      </c>
      <c r="Y247" s="100">
        <v>8522</v>
      </c>
      <c r="Z247" s="100">
        <v>601</v>
      </c>
      <c r="AA247" s="192">
        <v>0.33848514742957359</v>
      </c>
      <c r="AB247" s="100">
        <v>3692</v>
      </c>
      <c r="AC247" s="100">
        <v>4005</v>
      </c>
      <c r="AD247" s="192">
        <v>0.92184769038701619</v>
      </c>
      <c r="AE247" s="100">
        <v>2272</v>
      </c>
      <c r="AF247" s="100">
        <v>3118</v>
      </c>
      <c r="AG247" s="192">
        <v>0.72867222578576007</v>
      </c>
      <c r="AH247" s="100">
        <v>14</v>
      </c>
      <c r="AI247" s="100">
        <v>25477</v>
      </c>
      <c r="AJ247" s="192">
        <v>5.4951524904816109E-4</v>
      </c>
      <c r="AK247" s="100">
        <v>14000</v>
      </c>
      <c r="AL247" s="100">
        <v>25477</v>
      </c>
      <c r="AM247" s="192">
        <v>0.54951524904816107</v>
      </c>
      <c r="AN247" s="100">
        <v>2101</v>
      </c>
      <c r="AO247" s="100">
        <v>5415</v>
      </c>
      <c r="AP247" s="192">
        <v>0.38799630655586337</v>
      </c>
      <c r="AQ247" s="100">
        <v>1609</v>
      </c>
      <c r="AR247" s="100">
        <v>2414</v>
      </c>
      <c r="AS247" s="192">
        <v>0.66652858326429165</v>
      </c>
      <c r="AT247" s="100">
        <v>50</v>
      </c>
      <c r="AU247" s="100">
        <v>97</v>
      </c>
      <c r="AV247" s="192">
        <v>0.51546391752577314</v>
      </c>
      <c r="AW247" s="100">
        <v>1123</v>
      </c>
      <c r="AX247" s="100">
        <v>2052</v>
      </c>
      <c r="AY247" s="192">
        <v>0.54727095516569202</v>
      </c>
      <c r="AZ247" s="100">
        <v>0</v>
      </c>
      <c r="BA247" s="100">
        <v>0</v>
      </c>
      <c r="BB247" s="195" t="s">
        <v>1033</v>
      </c>
      <c r="BC247" s="100">
        <v>535</v>
      </c>
      <c r="BD247" s="100">
        <v>584</v>
      </c>
      <c r="BE247" s="192">
        <v>0.91609589041095896</v>
      </c>
      <c r="BF247" s="100">
        <v>2</v>
      </c>
      <c r="BG247" s="100">
        <v>2</v>
      </c>
      <c r="BH247" s="192">
        <v>1</v>
      </c>
    </row>
    <row r="248" spans="1:60" hidden="1" x14ac:dyDescent="0.35">
      <c r="A248" s="122" t="s">
        <v>112</v>
      </c>
      <c r="B248" s="99" t="s">
        <v>113</v>
      </c>
      <c r="C248" s="218">
        <v>44317</v>
      </c>
      <c r="D248" s="100">
        <v>26192</v>
      </c>
      <c r="E248" s="100">
        <v>80900</v>
      </c>
      <c r="F248" s="192">
        <v>0.24457475815186941</v>
      </c>
      <c r="G248" s="100">
        <v>36829855</v>
      </c>
      <c r="H248" s="100">
        <v>80900</v>
      </c>
      <c r="I248" s="193">
        <v>455.25160692212609</v>
      </c>
      <c r="J248" s="100"/>
      <c r="K248" s="100">
        <v>27045</v>
      </c>
      <c r="L248" s="100"/>
      <c r="M248" s="100">
        <v>79293</v>
      </c>
      <c r="N248" s="192">
        <v>0.34107676591880748</v>
      </c>
      <c r="O248" s="100">
        <v>4331</v>
      </c>
      <c r="P248" s="100">
        <v>9836</v>
      </c>
      <c r="Q248" s="192">
        <v>0.44032126880845873</v>
      </c>
      <c r="R248" s="100">
        <v>635</v>
      </c>
      <c r="S248" s="100">
        <v>1825</v>
      </c>
      <c r="T248" s="192">
        <v>0.34794520547945207</v>
      </c>
      <c r="U248" s="100">
        <v>1411</v>
      </c>
      <c r="V248" s="100">
        <v>1914</v>
      </c>
      <c r="W248" s="192">
        <v>0.73719958202716829</v>
      </c>
      <c r="X248" s="100">
        <v>3595</v>
      </c>
      <c r="Y248" s="100">
        <v>12970</v>
      </c>
      <c r="Z248" s="100">
        <v>8323</v>
      </c>
      <c r="AA248" s="192">
        <v>0.1688348283473442</v>
      </c>
      <c r="AB248" s="100">
        <v>1798</v>
      </c>
      <c r="AC248" s="100">
        <v>5550</v>
      </c>
      <c r="AD248" s="192">
        <v>0.32396396396396399</v>
      </c>
      <c r="AE248" s="100">
        <v>2455</v>
      </c>
      <c r="AF248" s="100">
        <v>9801</v>
      </c>
      <c r="AG248" s="192">
        <v>0.25048464442403834</v>
      </c>
      <c r="AH248" s="100">
        <v>32</v>
      </c>
      <c r="AI248" s="100">
        <v>62138</v>
      </c>
      <c r="AJ248" s="192">
        <v>5.1498278026328496E-4</v>
      </c>
      <c r="AK248" s="100">
        <v>44400</v>
      </c>
      <c r="AL248" s="100">
        <v>62138</v>
      </c>
      <c r="AM248" s="192">
        <v>0.71453860761530785</v>
      </c>
      <c r="AN248" s="100">
        <v>4876</v>
      </c>
      <c r="AO248" s="100">
        <v>10037</v>
      </c>
      <c r="AP248" s="192">
        <v>0.48580253063664441</v>
      </c>
      <c r="AQ248" s="100">
        <v>2</v>
      </c>
      <c r="AR248" s="100">
        <v>2007</v>
      </c>
      <c r="AS248" s="192">
        <v>9.9651220727453907E-4</v>
      </c>
      <c r="AT248" s="100">
        <v>3822</v>
      </c>
      <c r="AU248" s="100">
        <v>10003</v>
      </c>
      <c r="AV248" s="192">
        <v>0.3820853743876837</v>
      </c>
      <c r="AW248" s="100">
        <v>1017</v>
      </c>
      <c r="AX248" s="100">
        <v>1823</v>
      </c>
      <c r="AY248" s="192">
        <v>0.55787164015359303</v>
      </c>
      <c r="AZ248" s="100">
        <v>0</v>
      </c>
      <c r="BA248" s="100">
        <v>0</v>
      </c>
      <c r="BB248" s="195" t="s">
        <v>1033</v>
      </c>
      <c r="BC248" s="100">
        <v>33</v>
      </c>
      <c r="BD248" s="100">
        <v>38</v>
      </c>
      <c r="BE248" s="192">
        <v>0.86842105263157898</v>
      </c>
      <c r="BF248" s="100">
        <v>0</v>
      </c>
      <c r="BG248" s="100">
        <v>0</v>
      </c>
      <c r="BH248" s="192" t="s">
        <v>1033</v>
      </c>
    </row>
    <row r="249" spans="1:60" hidden="1" x14ac:dyDescent="0.35">
      <c r="A249" s="122" t="s">
        <v>89</v>
      </c>
      <c r="B249" s="99" t="s">
        <v>90</v>
      </c>
      <c r="C249" s="218">
        <v>44317</v>
      </c>
      <c r="D249" s="100">
        <v>27188</v>
      </c>
      <c r="E249" s="100">
        <v>225503</v>
      </c>
      <c r="F249" s="192">
        <v>0.10759385969425109</v>
      </c>
      <c r="G249" s="100">
        <v>53624079</v>
      </c>
      <c r="H249" s="100">
        <v>225503</v>
      </c>
      <c r="I249" s="193">
        <v>237.7976301867381</v>
      </c>
      <c r="J249" s="100"/>
      <c r="K249" s="100">
        <v>106662</v>
      </c>
      <c r="L249" s="100"/>
      <c r="M249" s="100">
        <v>210860</v>
      </c>
      <c r="N249" s="192">
        <v>0.50584273925827561</v>
      </c>
      <c r="O249" s="100">
        <v>11061</v>
      </c>
      <c r="P249" s="100">
        <v>30116</v>
      </c>
      <c r="Q249" s="192">
        <v>0.3672798512418648</v>
      </c>
      <c r="R249" s="100">
        <v>1015</v>
      </c>
      <c r="S249" s="100">
        <v>5505</v>
      </c>
      <c r="T249" s="192">
        <v>0.18437783832879201</v>
      </c>
      <c r="U249" s="100">
        <v>2954</v>
      </c>
      <c r="V249" s="100">
        <v>4813</v>
      </c>
      <c r="W249" s="192">
        <v>0.61375441512570128</v>
      </c>
      <c r="X249" s="100">
        <v>7816</v>
      </c>
      <c r="Y249" s="100">
        <v>44836</v>
      </c>
      <c r="Z249" s="100">
        <v>10445</v>
      </c>
      <c r="AA249" s="192">
        <v>0.1413867332356506</v>
      </c>
      <c r="AB249" s="100">
        <v>13678</v>
      </c>
      <c r="AC249" s="100">
        <v>14950</v>
      </c>
      <c r="AD249" s="192">
        <v>0.91491638795986618</v>
      </c>
      <c r="AE249" s="100">
        <v>8623</v>
      </c>
      <c r="AF249" s="100">
        <v>18779</v>
      </c>
      <c r="AG249" s="192">
        <v>0.45918313009212419</v>
      </c>
      <c r="AH249" s="100">
        <v>59</v>
      </c>
      <c r="AI249" s="100">
        <v>147196</v>
      </c>
      <c r="AJ249" s="192">
        <v>4.008261094051469E-4</v>
      </c>
      <c r="AK249" s="100">
        <v>105630</v>
      </c>
      <c r="AL249" s="100">
        <v>147196</v>
      </c>
      <c r="AM249" s="192">
        <v>0.71761460909263841</v>
      </c>
      <c r="AN249" s="100">
        <v>10545</v>
      </c>
      <c r="AO249" s="100">
        <v>25677</v>
      </c>
      <c r="AP249" s="192">
        <v>0.4106788176188807</v>
      </c>
      <c r="AQ249" s="100">
        <v>43113</v>
      </c>
      <c r="AR249" s="100">
        <v>83344</v>
      </c>
      <c r="AS249" s="192">
        <v>0.51728978690727589</v>
      </c>
      <c r="AT249" s="100">
        <v>1234</v>
      </c>
      <c r="AU249" s="100">
        <v>3046</v>
      </c>
      <c r="AV249" s="192">
        <v>0.40512147078135258</v>
      </c>
      <c r="AW249" s="100">
        <v>8129</v>
      </c>
      <c r="AX249" s="100">
        <v>19907</v>
      </c>
      <c r="AY249" s="192">
        <v>0.40834882202240419</v>
      </c>
      <c r="AZ249" s="100">
        <v>0</v>
      </c>
      <c r="BA249" s="100">
        <v>0</v>
      </c>
      <c r="BB249" s="195" t="s">
        <v>1033</v>
      </c>
      <c r="BC249" s="100">
        <v>3240</v>
      </c>
      <c r="BD249" s="100">
        <v>3633</v>
      </c>
      <c r="BE249" s="192">
        <v>0.89182493806771268</v>
      </c>
      <c r="BF249" s="100">
        <v>8283</v>
      </c>
      <c r="BG249" s="100">
        <v>11357</v>
      </c>
      <c r="BH249" s="192">
        <v>0.72932992867834812</v>
      </c>
    </row>
    <row r="250" spans="1:60" hidden="1" x14ac:dyDescent="0.35">
      <c r="A250" s="122" t="s">
        <v>500</v>
      </c>
      <c r="B250" s="99" t="s">
        <v>788</v>
      </c>
      <c r="C250" s="218">
        <v>44317</v>
      </c>
      <c r="D250" s="100">
        <v>299</v>
      </c>
      <c r="E250" s="100">
        <v>37042</v>
      </c>
      <c r="F250" s="192">
        <v>8.0072842184194318E-3</v>
      </c>
      <c r="G250" s="100">
        <v>465407</v>
      </c>
      <c r="H250" s="100">
        <v>37042</v>
      </c>
      <c r="I250" s="193">
        <v>12.564305383078667</v>
      </c>
      <c r="J250" s="100"/>
      <c r="K250" s="100">
        <v>11112</v>
      </c>
      <c r="L250" s="100"/>
      <c r="M250" s="100">
        <v>35983</v>
      </c>
      <c r="N250" s="192">
        <v>0.30881249478920603</v>
      </c>
      <c r="O250" s="100">
        <v>4310</v>
      </c>
      <c r="P250" s="100">
        <v>8276</v>
      </c>
      <c r="Q250" s="192">
        <v>0.52078298695021752</v>
      </c>
      <c r="R250" s="100">
        <v>22</v>
      </c>
      <c r="S250" s="100">
        <v>428</v>
      </c>
      <c r="T250" s="192">
        <v>5.1401869158878503E-2</v>
      </c>
      <c r="U250" s="100">
        <v>244</v>
      </c>
      <c r="V250" s="100">
        <v>676</v>
      </c>
      <c r="W250" s="192">
        <v>0.36094674556213019</v>
      </c>
      <c r="X250" s="100">
        <v>1219</v>
      </c>
      <c r="Y250" s="100">
        <v>9405</v>
      </c>
      <c r="Z250" s="100">
        <v>1062</v>
      </c>
      <c r="AA250" s="192">
        <v>0.11646125919556702</v>
      </c>
      <c r="AB250" s="100">
        <v>3371</v>
      </c>
      <c r="AC250" s="100">
        <v>3649</v>
      </c>
      <c r="AD250" s="192">
        <v>0.92381474376541517</v>
      </c>
      <c r="AE250" s="100">
        <v>0</v>
      </c>
      <c r="AF250" s="100">
        <v>0</v>
      </c>
      <c r="AG250" s="192" t="s">
        <v>1033</v>
      </c>
      <c r="AH250" s="100">
        <v>25</v>
      </c>
      <c r="AI250" s="100">
        <v>24520</v>
      </c>
      <c r="AJ250" s="192">
        <v>1.0195758564437193E-3</v>
      </c>
      <c r="AK250" s="100">
        <v>18627</v>
      </c>
      <c r="AL250" s="100">
        <v>24520</v>
      </c>
      <c r="AM250" s="192">
        <v>0.7596655791190865</v>
      </c>
      <c r="AN250" s="100">
        <v>2104</v>
      </c>
      <c r="AO250" s="100">
        <v>4280</v>
      </c>
      <c r="AP250" s="192">
        <v>0.49158878504672898</v>
      </c>
      <c r="AQ250" s="100">
        <v>7</v>
      </c>
      <c r="AR250" s="100">
        <v>8733</v>
      </c>
      <c r="AS250" s="192">
        <v>8.0155731134776132E-4</v>
      </c>
      <c r="AT250" s="100">
        <v>428</v>
      </c>
      <c r="AU250" s="100">
        <v>571</v>
      </c>
      <c r="AV250" s="192">
        <v>0.74956217162872152</v>
      </c>
      <c r="AW250" s="100">
        <v>118</v>
      </c>
      <c r="AX250" s="100">
        <v>691</v>
      </c>
      <c r="AY250" s="192">
        <v>0.170767004341534</v>
      </c>
      <c r="AZ250" s="100">
        <v>0</v>
      </c>
      <c r="BA250" s="100">
        <v>0</v>
      </c>
      <c r="BB250" s="195" t="s">
        <v>1033</v>
      </c>
      <c r="BC250" s="100">
        <v>8</v>
      </c>
      <c r="BD250" s="100">
        <v>9</v>
      </c>
      <c r="BE250" s="192">
        <v>0.88888888888888884</v>
      </c>
      <c r="BF250" s="100">
        <v>36</v>
      </c>
      <c r="BG250" s="100">
        <v>40</v>
      </c>
      <c r="BH250" s="192">
        <v>0.9</v>
      </c>
    </row>
    <row r="251" spans="1:60" hidden="1" x14ac:dyDescent="0.35">
      <c r="A251" s="122" t="s">
        <v>102</v>
      </c>
      <c r="B251" s="99" t="s">
        <v>543</v>
      </c>
      <c r="C251" s="218">
        <v>44317</v>
      </c>
      <c r="D251" s="100">
        <v>4767</v>
      </c>
      <c r="E251" s="100">
        <v>74494</v>
      </c>
      <c r="F251" s="192">
        <v>6.0143071624127881E-2</v>
      </c>
      <c r="G251" s="100">
        <v>5867220</v>
      </c>
      <c r="H251" s="100">
        <v>74494</v>
      </c>
      <c r="I251" s="193">
        <v>78.760974038177565</v>
      </c>
      <c r="J251" s="100"/>
      <c r="K251" s="100">
        <v>37664</v>
      </c>
      <c r="L251" s="100"/>
      <c r="M251" s="100">
        <v>68836</v>
      </c>
      <c r="N251" s="192">
        <v>0.54715555813818351</v>
      </c>
      <c r="O251" s="100">
        <v>10544</v>
      </c>
      <c r="P251" s="100">
        <v>19699</v>
      </c>
      <c r="Q251" s="192">
        <v>0.53525559673079848</v>
      </c>
      <c r="R251" s="100">
        <v>45</v>
      </c>
      <c r="S251" s="100">
        <v>993</v>
      </c>
      <c r="T251" s="192">
        <v>4.5317220543806644E-2</v>
      </c>
      <c r="U251" s="100">
        <v>771</v>
      </c>
      <c r="V251" s="100">
        <v>2073</v>
      </c>
      <c r="W251" s="192">
        <v>0.37192474674384951</v>
      </c>
      <c r="X251" s="100">
        <v>2073</v>
      </c>
      <c r="Y251" s="100">
        <v>19333</v>
      </c>
      <c r="Z251" s="100">
        <v>18331</v>
      </c>
      <c r="AA251" s="192">
        <v>5.5039294817332197E-2</v>
      </c>
      <c r="AB251" s="100">
        <v>4197</v>
      </c>
      <c r="AC251" s="100">
        <v>7237</v>
      </c>
      <c r="AD251" s="192">
        <v>0.57993643775044912</v>
      </c>
      <c r="AE251" s="100">
        <v>3987</v>
      </c>
      <c r="AF251" s="100">
        <v>7387</v>
      </c>
      <c r="AG251" s="192">
        <v>0.53973196155408154</v>
      </c>
      <c r="AH251" s="100">
        <v>138</v>
      </c>
      <c r="AI251" s="100">
        <v>52584</v>
      </c>
      <c r="AJ251" s="192">
        <v>2.6243724326791419E-3</v>
      </c>
      <c r="AK251" s="100">
        <v>36576</v>
      </c>
      <c r="AL251" s="100">
        <v>52584</v>
      </c>
      <c r="AM251" s="192">
        <v>0.69557279780921955</v>
      </c>
      <c r="AN251" s="100">
        <v>3552</v>
      </c>
      <c r="AO251" s="100">
        <v>7957</v>
      </c>
      <c r="AP251" s="192">
        <v>0.44639939675757195</v>
      </c>
      <c r="AQ251" s="100">
        <v>621</v>
      </c>
      <c r="AR251" s="100">
        <v>20806</v>
      </c>
      <c r="AS251" s="192">
        <v>2.9847159473228878E-2</v>
      </c>
      <c r="AT251" s="100">
        <v>533</v>
      </c>
      <c r="AU251" s="100">
        <v>1385</v>
      </c>
      <c r="AV251" s="192">
        <v>0.38483754512635376</v>
      </c>
      <c r="AW251" s="100">
        <v>2221</v>
      </c>
      <c r="AX251" s="100">
        <v>6895</v>
      </c>
      <c r="AY251" s="192">
        <v>0.32211747643219724</v>
      </c>
      <c r="AZ251" s="100">
        <v>0</v>
      </c>
      <c r="BA251" s="100">
        <v>0</v>
      </c>
      <c r="BB251" s="195" t="s">
        <v>1033</v>
      </c>
      <c r="BC251" s="100">
        <v>462</v>
      </c>
      <c r="BD251" s="100">
        <v>695</v>
      </c>
      <c r="BE251" s="192">
        <v>0.66474820143884894</v>
      </c>
      <c r="BF251" s="100">
        <v>2883</v>
      </c>
      <c r="BG251" s="100">
        <v>3259</v>
      </c>
      <c r="BH251" s="192">
        <v>0.88462718625345194</v>
      </c>
    </row>
    <row r="252" spans="1:60" hidden="1" x14ac:dyDescent="0.35">
      <c r="A252" s="122" t="s">
        <v>117</v>
      </c>
      <c r="B252" s="99" t="s">
        <v>118</v>
      </c>
      <c r="C252" s="218">
        <v>44317</v>
      </c>
      <c r="D252" s="100">
        <v>11316</v>
      </c>
      <c r="E252" s="100">
        <v>139229</v>
      </c>
      <c r="F252" s="192">
        <v>7.516689361984788E-2</v>
      </c>
      <c r="G252" s="100">
        <v>0</v>
      </c>
      <c r="H252" s="100">
        <v>0</v>
      </c>
      <c r="I252" s="193" t="s">
        <v>1033</v>
      </c>
      <c r="J252" s="100"/>
      <c r="K252" s="100">
        <v>52206</v>
      </c>
      <c r="L252" s="100"/>
      <c r="M252" s="100">
        <v>129871</v>
      </c>
      <c r="N252" s="192">
        <v>0.40198350671050503</v>
      </c>
      <c r="O252" s="100">
        <v>8053</v>
      </c>
      <c r="P252" s="100">
        <v>31615</v>
      </c>
      <c r="Q252" s="192">
        <v>0.25472086035109914</v>
      </c>
      <c r="R252" s="100">
        <v>1345</v>
      </c>
      <c r="S252" s="100">
        <v>3399</v>
      </c>
      <c r="T252" s="192">
        <v>0.3957046190055899</v>
      </c>
      <c r="U252" s="100">
        <v>2545</v>
      </c>
      <c r="V252" s="100">
        <v>4301</v>
      </c>
      <c r="W252" s="192">
        <v>0.59172285514996514</v>
      </c>
      <c r="X252" s="100">
        <v>10766</v>
      </c>
      <c r="Y252" s="100">
        <v>49903</v>
      </c>
      <c r="Z252" s="100">
        <v>0</v>
      </c>
      <c r="AA252" s="192">
        <v>0.21573853275354188</v>
      </c>
      <c r="AB252" s="100">
        <v>3779</v>
      </c>
      <c r="AC252" s="100">
        <v>12554</v>
      </c>
      <c r="AD252" s="192">
        <v>0.30101959534809625</v>
      </c>
      <c r="AE252" s="100">
        <v>12372</v>
      </c>
      <c r="AF252" s="100">
        <v>16555</v>
      </c>
      <c r="AG252" s="192">
        <v>0.74732709151313803</v>
      </c>
      <c r="AH252" s="100">
        <v>0</v>
      </c>
      <c r="AI252" s="100">
        <v>0</v>
      </c>
      <c r="AJ252" s="192" t="s">
        <v>1033</v>
      </c>
      <c r="AK252" s="100">
        <v>0</v>
      </c>
      <c r="AL252" s="100">
        <v>0</v>
      </c>
      <c r="AM252" s="192" t="s">
        <v>1033</v>
      </c>
      <c r="AN252" s="100">
        <v>3480</v>
      </c>
      <c r="AO252" s="100">
        <v>15640</v>
      </c>
      <c r="AP252" s="192">
        <v>0.22250639386189258</v>
      </c>
      <c r="AQ252" s="100">
        <v>549</v>
      </c>
      <c r="AR252" s="100">
        <v>23824</v>
      </c>
      <c r="AS252" s="192">
        <v>2.3043989254533243E-2</v>
      </c>
      <c r="AT252" s="100">
        <v>1879</v>
      </c>
      <c r="AU252" s="100">
        <v>2506</v>
      </c>
      <c r="AV252" s="192">
        <v>0.74980047885075818</v>
      </c>
      <c r="AW252" s="100">
        <v>4931</v>
      </c>
      <c r="AX252" s="100">
        <v>8795</v>
      </c>
      <c r="AY252" s="192">
        <v>0.56065946560545765</v>
      </c>
      <c r="AZ252" s="100">
        <v>0</v>
      </c>
      <c r="BA252" s="100">
        <v>0</v>
      </c>
      <c r="BB252" s="195" t="s">
        <v>1033</v>
      </c>
      <c r="BC252" s="100">
        <v>0</v>
      </c>
      <c r="BD252" s="100">
        <v>0</v>
      </c>
      <c r="BE252" s="192" t="s">
        <v>1033</v>
      </c>
      <c r="BF252" s="100">
        <v>0</v>
      </c>
      <c r="BG252" s="100">
        <v>0</v>
      </c>
      <c r="BH252" s="192" t="s">
        <v>1033</v>
      </c>
    </row>
    <row r="253" spans="1:60" hidden="1" x14ac:dyDescent="0.35">
      <c r="A253" s="122" t="s">
        <v>115</v>
      </c>
      <c r="B253" s="99" t="s">
        <v>116</v>
      </c>
      <c r="C253" s="218">
        <v>44317</v>
      </c>
      <c r="D253" s="100">
        <v>21689</v>
      </c>
      <c r="E253" s="100">
        <v>106161</v>
      </c>
      <c r="F253" s="192">
        <v>0.16964411419632383</v>
      </c>
      <c r="G253" s="100">
        <v>29410842</v>
      </c>
      <c r="H253" s="100">
        <v>106161</v>
      </c>
      <c r="I253" s="193">
        <v>277.03998643569673</v>
      </c>
      <c r="J253" s="100"/>
      <c r="K253" s="100">
        <v>44031</v>
      </c>
      <c r="L253" s="100"/>
      <c r="M253" s="100">
        <v>97375</v>
      </c>
      <c r="N253" s="192">
        <v>0.45217971758664954</v>
      </c>
      <c r="O253" s="100">
        <v>941</v>
      </c>
      <c r="P253" s="100">
        <v>20484</v>
      </c>
      <c r="Q253" s="192">
        <v>4.5938293302089435E-2</v>
      </c>
      <c r="R253" s="100">
        <v>1130</v>
      </c>
      <c r="S253" s="100">
        <v>1526</v>
      </c>
      <c r="T253" s="192">
        <v>0.74049803407601578</v>
      </c>
      <c r="U253" s="100">
        <v>603</v>
      </c>
      <c r="V253" s="100">
        <v>2772</v>
      </c>
      <c r="W253" s="192">
        <v>0.21753246753246752</v>
      </c>
      <c r="X253" s="100">
        <v>6747</v>
      </c>
      <c r="Y253" s="100">
        <v>44031</v>
      </c>
      <c r="Z253" s="100">
        <v>0</v>
      </c>
      <c r="AA253" s="192">
        <v>0.15323294951284322</v>
      </c>
      <c r="AB253" s="100">
        <v>6315</v>
      </c>
      <c r="AC253" s="100">
        <v>9020</v>
      </c>
      <c r="AD253" s="192">
        <v>0.70011086474501105</v>
      </c>
      <c r="AE253" s="100">
        <v>3806</v>
      </c>
      <c r="AF253" s="100">
        <v>17972</v>
      </c>
      <c r="AG253" s="192">
        <v>0.21177387046516805</v>
      </c>
      <c r="AH253" s="100">
        <v>0</v>
      </c>
      <c r="AI253" s="100">
        <v>0</v>
      </c>
      <c r="AJ253" s="192" t="s">
        <v>1033</v>
      </c>
      <c r="AK253" s="100">
        <v>42135</v>
      </c>
      <c r="AL253" s="100">
        <v>78245</v>
      </c>
      <c r="AM253" s="192">
        <v>0.53850086267493136</v>
      </c>
      <c r="AN253" s="100">
        <v>13417</v>
      </c>
      <c r="AO253" s="100">
        <v>19555</v>
      </c>
      <c r="AP253" s="192">
        <v>0.68611608284326264</v>
      </c>
      <c r="AQ253" s="100">
        <v>2332</v>
      </c>
      <c r="AR253" s="100">
        <v>9500</v>
      </c>
      <c r="AS253" s="192">
        <v>0.24547368421052632</v>
      </c>
      <c r="AT253" s="100">
        <v>8683</v>
      </c>
      <c r="AU253" s="100">
        <v>11445</v>
      </c>
      <c r="AV253" s="192">
        <v>0.75867190913062477</v>
      </c>
      <c r="AW253" s="100">
        <v>3623</v>
      </c>
      <c r="AX253" s="100">
        <v>10899</v>
      </c>
      <c r="AY253" s="192">
        <v>0.3324158179649509</v>
      </c>
      <c r="AZ253" s="100">
        <v>0</v>
      </c>
      <c r="BA253" s="100">
        <v>0</v>
      </c>
      <c r="BB253" s="195" t="s">
        <v>1033</v>
      </c>
      <c r="BC253" s="100">
        <v>0</v>
      </c>
      <c r="BD253" s="100">
        <v>0</v>
      </c>
      <c r="BE253" s="192" t="s">
        <v>1033</v>
      </c>
      <c r="BF253" s="100">
        <v>0</v>
      </c>
      <c r="BG253" s="100">
        <v>0</v>
      </c>
      <c r="BH253" s="192" t="s">
        <v>1033</v>
      </c>
    </row>
    <row r="254" spans="1:60" hidden="1" x14ac:dyDescent="0.35">
      <c r="A254" s="122" t="s">
        <v>121</v>
      </c>
      <c r="B254" s="99" t="s">
        <v>122</v>
      </c>
      <c r="C254" s="218">
        <v>44317</v>
      </c>
      <c r="D254" s="100">
        <v>15293</v>
      </c>
      <c r="E254" s="100">
        <v>90064</v>
      </c>
      <c r="F254" s="192">
        <v>0.14515409512419677</v>
      </c>
      <c r="G254" s="100">
        <v>12532424</v>
      </c>
      <c r="H254" s="100">
        <v>90064</v>
      </c>
      <c r="I254" s="193">
        <v>139.15020429916504</v>
      </c>
      <c r="J254" s="100"/>
      <c r="K254" s="100">
        <v>47418</v>
      </c>
      <c r="L254" s="100"/>
      <c r="M254" s="100">
        <v>80424</v>
      </c>
      <c r="N254" s="192">
        <v>0.58960011936735301</v>
      </c>
      <c r="O254" s="100">
        <v>8250</v>
      </c>
      <c r="P254" s="100">
        <v>19725</v>
      </c>
      <c r="Q254" s="192">
        <v>0.41825095057034223</v>
      </c>
      <c r="R254" s="100">
        <v>3879</v>
      </c>
      <c r="S254" s="100">
        <v>6852</v>
      </c>
      <c r="T254" s="192">
        <v>0.56611208406304725</v>
      </c>
      <c r="U254" s="100">
        <v>9554</v>
      </c>
      <c r="V254" s="100">
        <v>14051</v>
      </c>
      <c r="W254" s="192">
        <v>0.6799516048679809</v>
      </c>
      <c r="X254" s="100">
        <v>18677</v>
      </c>
      <c r="Y254" s="100">
        <v>22399</v>
      </c>
      <c r="Z254" s="100">
        <v>24967</v>
      </c>
      <c r="AA254" s="192">
        <v>0.3943123759658827</v>
      </c>
      <c r="AB254" s="100">
        <v>3727</v>
      </c>
      <c r="AC254" s="100">
        <v>8028</v>
      </c>
      <c r="AD254" s="192">
        <v>0.46425012456402592</v>
      </c>
      <c r="AE254" s="100">
        <v>7918</v>
      </c>
      <c r="AF254" s="100">
        <v>9771</v>
      </c>
      <c r="AG254" s="192">
        <v>0.81035717940845353</v>
      </c>
      <c r="AH254" s="100">
        <v>44</v>
      </c>
      <c r="AI254" s="100">
        <v>61565</v>
      </c>
      <c r="AJ254" s="192">
        <v>7.1469178916592222E-4</v>
      </c>
      <c r="AK254" s="100">
        <v>24652</v>
      </c>
      <c r="AL254" s="100">
        <v>61565</v>
      </c>
      <c r="AM254" s="192">
        <v>0.40042231787541621</v>
      </c>
      <c r="AN254" s="100">
        <v>6321</v>
      </c>
      <c r="AO254" s="100">
        <v>11634</v>
      </c>
      <c r="AP254" s="192">
        <v>0.54332129963898912</v>
      </c>
      <c r="AQ254" s="100">
        <v>199</v>
      </c>
      <c r="AR254" s="100">
        <v>4579</v>
      </c>
      <c r="AS254" s="192">
        <v>4.3459270583096746E-2</v>
      </c>
      <c r="AT254" s="100">
        <v>785</v>
      </c>
      <c r="AU254" s="100">
        <v>1860</v>
      </c>
      <c r="AV254" s="192">
        <v>0.42204301075268819</v>
      </c>
      <c r="AW254" s="100">
        <v>3184</v>
      </c>
      <c r="AX254" s="100">
        <v>5667</v>
      </c>
      <c r="AY254" s="192">
        <v>0.5618493029821775</v>
      </c>
      <c r="AZ254" s="100">
        <v>1</v>
      </c>
      <c r="BA254" s="100">
        <v>2</v>
      </c>
      <c r="BB254" s="195">
        <v>0.5</v>
      </c>
      <c r="BC254" s="100">
        <v>1029</v>
      </c>
      <c r="BD254" s="100">
        <v>1220</v>
      </c>
      <c r="BE254" s="192">
        <v>0.84344262295081962</v>
      </c>
      <c r="BF254" s="100">
        <v>2589</v>
      </c>
      <c r="BG254" s="100">
        <v>3467</v>
      </c>
      <c r="BH254" s="192">
        <v>0.74675511970002884</v>
      </c>
    </row>
    <row r="255" spans="1:60" hidden="1" x14ac:dyDescent="0.35">
      <c r="A255" s="122" t="s">
        <v>472</v>
      </c>
      <c r="B255" s="99" t="s">
        <v>333</v>
      </c>
      <c r="C255" s="218">
        <v>44317</v>
      </c>
      <c r="D255" s="100">
        <v>8294</v>
      </c>
      <c r="E255" s="100">
        <v>163698</v>
      </c>
      <c r="F255" s="192">
        <v>4.8223173170845159E-2</v>
      </c>
      <c r="G255" s="100">
        <v>13554073</v>
      </c>
      <c r="H255" s="100">
        <v>163698</v>
      </c>
      <c r="I255" s="193">
        <v>82.799258390450703</v>
      </c>
      <c r="J255" s="100"/>
      <c r="K255" s="100">
        <v>62517</v>
      </c>
      <c r="L255" s="100"/>
      <c r="M255" s="100">
        <v>151652</v>
      </c>
      <c r="N255" s="192">
        <v>0.41223986495397358</v>
      </c>
      <c r="O255" s="100">
        <v>15386</v>
      </c>
      <c r="P255" s="100">
        <v>35277</v>
      </c>
      <c r="Q255" s="192">
        <v>0.43614819854296</v>
      </c>
      <c r="R255" s="100">
        <v>2061</v>
      </c>
      <c r="S255" s="100">
        <v>2562</v>
      </c>
      <c r="T255" s="192">
        <v>0.8044496487119438</v>
      </c>
      <c r="U255" s="100">
        <v>1760</v>
      </c>
      <c r="V255" s="100">
        <v>3901</v>
      </c>
      <c r="W255" s="192">
        <v>0.45116636759805179</v>
      </c>
      <c r="X255" s="100">
        <v>7019</v>
      </c>
      <c r="Y255" s="100">
        <v>25930</v>
      </c>
      <c r="Z255" s="100">
        <v>22175</v>
      </c>
      <c r="AA255" s="192">
        <v>0.14590998856667706</v>
      </c>
      <c r="AB255" s="100">
        <v>7778</v>
      </c>
      <c r="AC255" s="100">
        <v>17432</v>
      </c>
      <c r="AD255" s="192">
        <v>0.44619091326296467</v>
      </c>
      <c r="AE255" s="100">
        <v>7079</v>
      </c>
      <c r="AF255" s="100">
        <v>17375</v>
      </c>
      <c r="AG255" s="192">
        <v>0.4074244604316547</v>
      </c>
      <c r="AH255" s="100">
        <v>38</v>
      </c>
      <c r="AI255" s="100">
        <v>116251</v>
      </c>
      <c r="AJ255" s="192">
        <v>3.2687890856852842E-4</v>
      </c>
      <c r="AK255" s="100">
        <v>39578</v>
      </c>
      <c r="AL255" s="100">
        <v>116251</v>
      </c>
      <c r="AM255" s="192">
        <v>0.34045298535066365</v>
      </c>
      <c r="AN255" s="100">
        <v>9745</v>
      </c>
      <c r="AO255" s="100">
        <v>20868</v>
      </c>
      <c r="AP255" s="192">
        <v>0.46698294038719573</v>
      </c>
      <c r="AQ255" s="100">
        <v>1726</v>
      </c>
      <c r="AR255" s="100">
        <v>34290</v>
      </c>
      <c r="AS255" s="192">
        <v>5.0335374744823566E-2</v>
      </c>
      <c r="AT255" s="100">
        <v>3512</v>
      </c>
      <c r="AU255" s="100">
        <v>16251</v>
      </c>
      <c r="AV255" s="192">
        <v>0.21610977785982402</v>
      </c>
      <c r="AW255" s="100">
        <v>5892</v>
      </c>
      <c r="AX255" s="100">
        <v>15654</v>
      </c>
      <c r="AY255" s="192">
        <v>0.37638942123418934</v>
      </c>
      <c r="AZ255" s="100">
        <v>2</v>
      </c>
      <c r="BA255" s="100">
        <v>19</v>
      </c>
      <c r="BB255" s="195">
        <v>0.10526315789473684</v>
      </c>
      <c r="BC255" s="100">
        <v>0</v>
      </c>
      <c r="BD255" s="100">
        <v>0</v>
      </c>
      <c r="BE255" s="192" t="s">
        <v>1033</v>
      </c>
      <c r="BF255" s="100">
        <v>0</v>
      </c>
      <c r="BG255" s="100">
        <v>0</v>
      </c>
      <c r="BH255" s="192" t="s">
        <v>1033</v>
      </c>
    </row>
    <row r="256" spans="1:60" hidden="1" x14ac:dyDescent="0.35">
      <c r="A256" s="122" t="s">
        <v>1033</v>
      </c>
      <c r="B256" s="99" t="s">
        <v>128</v>
      </c>
      <c r="C256" s="218" t="s">
        <v>1033</v>
      </c>
      <c r="D256" s="100"/>
      <c r="E256" s="100"/>
      <c r="F256" s="192"/>
      <c r="G256" s="100"/>
      <c r="H256" s="100"/>
      <c r="I256" s="193"/>
      <c r="J256" s="100"/>
      <c r="K256" s="100"/>
      <c r="L256" s="100"/>
      <c r="M256" s="100"/>
      <c r="N256" s="192"/>
      <c r="O256" s="100"/>
      <c r="P256" s="100"/>
      <c r="Q256" s="192"/>
      <c r="R256" s="100"/>
      <c r="S256" s="100"/>
      <c r="T256" s="192"/>
      <c r="U256" s="100"/>
      <c r="V256" s="100"/>
      <c r="W256" s="192"/>
      <c r="X256" s="100"/>
      <c r="Y256" s="100"/>
      <c r="Z256" s="100"/>
      <c r="AA256" s="192"/>
      <c r="AB256" s="100"/>
      <c r="AC256" s="100"/>
      <c r="AD256" s="192"/>
      <c r="AE256" s="100"/>
      <c r="AF256" s="100"/>
      <c r="AG256" s="192"/>
      <c r="AH256" s="100"/>
      <c r="AI256" s="100"/>
      <c r="AJ256" s="192"/>
      <c r="AK256" s="100"/>
      <c r="AL256" s="100"/>
      <c r="AM256" s="192"/>
      <c r="AN256" s="100"/>
      <c r="AO256" s="100"/>
      <c r="AP256" s="192"/>
      <c r="AQ256" s="100"/>
      <c r="AR256" s="100"/>
      <c r="AS256" s="192"/>
      <c r="AT256" s="100"/>
      <c r="AU256" s="100"/>
      <c r="AV256" s="192"/>
      <c r="AW256" s="100"/>
      <c r="AX256" s="100"/>
      <c r="AY256" s="192"/>
      <c r="AZ256" s="100"/>
      <c r="BA256" s="100"/>
      <c r="BB256" s="195"/>
      <c r="BC256" s="100"/>
      <c r="BD256" s="100"/>
      <c r="BE256" s="192"/>
      <c r="BF256" s="100"/>
      <c r="BG256" s="100"/>
      <c r="BH256" s="192"/>
    </row>
    <row r="257" spans="1:60" hidden="1" x14ac:dyDescent="0.35">
      <c r="A257" s="122" t="s">
        <v>15</v>
      </c>
      <c r="B257" s="99" t="s">
        <v>16</v>
      </c>
      <c r="C257" s="218">
        <v>44317</v>
      </c>
      <c r="D257" s="100">
        <v>26192</v>
      </c>
      <c r="E257" s="100">
        <v>80900</v>
      </c>
      <c r="F257" s="192">
        <v>0.24457475815186941</v>
      </c>
      <c r="G257" s="100">
        <v>36829855</v>
      </c>
      <c r="H257" s="100">
        <v>80900</v>
      </c>
      <c r="I257" s="193">
        <v>455.25160692212609</v>
      </c>
      <c r="J257" s="100">
        <v>1988</v>
      </c>
      <c r="K257" s="100">
        <v>27045</v>
      </c>
      <c r="L257" s="100"/>
      <c r="M257" s="100">
        <v>79293</v>
      </c>
      <c r="N257" s="192">
        <v>0.34107676591880748</v>
      </c>
      <c r="O257" s="100">
        <v>4331</v>
      </c>
      <c r="P257" s="100">
        <v>9836</v>
      </c>
      <c r="Q257" s="192">
        <v>0.44032126880845873</v>
      </c>
      <c r="R257" s="100">
        <v>635</v>
      </c>
      <c r="S257" s="100">
        <v>1825</v>
      </c>
      <c r="T257" s="192">
        <v>0.34794520547945207</v>
      </c>
      <c r="U257" s="100">
        <v>1411</v>
      </c>
      <c r="V257" s="100">
        <v>1914</v>
      </c>
      <c r="W257" s="192">
        <v>0.73719958202716829</v>
      </c>
      <c r="X257" s="100">
        <v>3595</v>
      </c>
      <c r="Y257" s="100">
        <v>12970</v>
      </c>
      <c r="Z257" s="100">
        <v>8323</v>
      </c>
      <c r="AA257" s="192">
        <v>0.1688348283473442</v>
      </c>
      <c r="AB257" s="100">
        <v>1798</v>
      </c>
      <c r="AC257" s="100">
        <v>5550</v>
      </c>
      <c r="AD257" s="192">
        <v>0.32396396396396399</v>
      </c>
      <c r="AE257" s="100">
        <v>2455</v>
      </c>
      <c r="AF257" s="100">
        <v>9801</v>
      </c>
      <c r="AG257" s="192">
        <v>0.25048464442403834</v>
      </c>
      <c r="AH257" s="100">
        <v>32</v>
      </c>
      <c r="AI257" s="100">
        <v>62138</v>
      </c>
      <c r="AJ257" s="192">
        <v>5.1498278026328496E-4</v>
      </c>
      <c r="AK257" s="100">
        <v>44400</v>
      </c>
      <c r="AL257" s="100">
        <v>62138</v>
      </c>
      <c r="AM257" s="192">
        <v>0.71453860761530785</v>
      </c>
      <c r="AN257" s="100">
        <v>4876</v>
      </c>
      <c r="AO257" s="100">
        <v>10037</v>
      </c>
      <c r="AP257" s="192">
        <v>0.48580253063664441</v>
      </c>
      <c r="AQ257" s="100">
        <v>2</v>
      </c>
      <c r="AR257" s="100">
        <v>2007</v>
      </c>
      <c r="AS257" s="192">
        <v>9.9651220727453907E-4</v>
      </c>
      <c r="AT257" s="100">
        <v>3822</v>
      </c>
      <c r="AU257" s="100">
        <v>10003</v>
      </c>
      <c r="AV257" s="192">
        <v>0.3820853743876837</v>
      </c>
      <c r="AW257" s="100">
        <v>1017</v>
      </c>
      <c r="AX257" s="100">
        <v>1823</v>
      </c>
      <c r="AY257" s="192">
        <v>0.55787164015359303</v>
      </c>
      <c r="AZ257" s="100">
        <v>0</v>
      </c>
      <c r="BA257" s="100">
        <v>1</v>
      </c>
      <c r="BB257" s="195" t="s">
        <v>1033</v>
      </c>
      <c r="BC257" s="100">
        <v>33</v>
      </c>
      <c r="BD257" s="100">
        <v>38</v>
      </c>
      <c r="BE257" s="192">
        <v>0.86842105263157898</v>
      </c>
      <c r="BF257" s="100">
        <v>0</v>
      </c>
      <c r="BG257" s="100">
        <v>0</v>
      </c>
      <c r="BH257" s="192" t="s">
        <v>1033</v>
      </c>
    </row>
    <row r="258" spans="1:60" hidden="1" x14ac:dyDescent="0.35">
      <c r="A258" s="122" t="s">
        <v>80</v>
      </c>
      <c r="B258" s="99" t="s">
        <v>81</v>
      </c>
      <c r="C258" s="218">
        <v>44317</v>
      </c>
      <c r="D258" s="100">
        <v>26881</v>
      </c>
      <c r="E258" s="100">
        <v>184229</v>
      </c>
      <c r="F258" s="192">
        <v>0.12733172279854105</v>
      </c>
      <c r="G258" s="100">
        <v>53094287</v>
      </c>
      <c r="H258" s="100">
        <v>184229</v>
      </c>
      <c r="I258" s="193">
        <v>288.19722736377008</v>
      </c>
      <c r="J258" s="100">
        <v>470</v>
      </c>
      <c r="K258" s="100">
        <v>84898</v>
      </c>
      <c r="L258" s="100"/>
      <c r="M258" s="100">
        <v>172610</v>
      </c>
      <c r="N258" s="192">
        <v>0.49184867620647704</v>
      </c>
      <c r="O258" s="100">
        <v>6305</v>
      </c>
      <c r="P258" s="100">
        <v>21224</v>
      </c>
      <c r="Q258" s="192">
        <v>0.29706935544666413</v>
      </c>
      <c r="R258" s="100">
        <v>80</v>
      </c>
      <c r="S258" s="100">
        <v>4356</v>
      </c>
      <c r="T258" s="192">
        <v>1.8365472910927456E-2</v>
      </c>
      <c r="U258" s="100">
        <v>2665</v>
      </c>
      <c r="V258" s="100">
        <v>4117</v>
      </c>
      <c r="W258" s="192">
        <v>0.64731600680106871</v>
      </c>
      <c r="X258" s="100">
        <v>4066</v>
      </c>
      <c r="Y258" s="100">
        <v>37164</v>
      </c>
      <c r="Z258" s="100">
        <v>9689</v>
      </c>
      <c r="AA258" s="192">
        <v>8.6782063048257321E-2</v>
      </c>
      <c r="AB258" s="100">
        <v>10359</v>
      </c>
      <c r="AC258" s="100">
        <v>11314</v>
      </c>
      <c r="AD258" s="192">
        <v>0.91559130281067702</v>
      </c>
      <c r="AE258" s="100">
        <v>6855</v>
      </c>
      <c r="AF258" s="100">
        <v>16493</v>
      </c>
      <c r="AG258" s="192">
        <v>0.41563087370399565</v>
      </c>
      <c r="AH258" s="100">
        <v>28</v>
      </c>
      <c r="AI258" s="100">
        <v>118789</v>
      </c>
      <c r="AJ258" s="192">
        <v>2.3571206088105802E-4</v>
      </c>
      <c r="AK258" s="100">
        <v>85973</v>
      </c>
      <c r="AL258" s="100">
        <v>118789</v>
      </c>
      <c r="AM258" s="192">
        <v>0.72374546464739997</v>
      </c>
      <c r="AN258" s="100">
        <v>7799</v>
      </c>
      <c r="AO258" s="100">
        <v>20802</v>
      </c>
      <c r="AP258" s="192">
        <v>0.37491587347370448</v>
      </c>
      <c r="AQ258" s="100">
        <v>43085</v>
      </c>
      <c r="AR258" s="100">
        <v>82648</v>
      </c>
      <c r="AS258" s="192">
        <v>0.52130723066498885</v>
      </c>
      <c r="AT258" s="100">
        <v>444</v>
      </c>
      <c r="AU258" s="100">
        <v>2085</v>
      </c>
      <c r="AV258" s="192">
        <v>0.21294964028776978</v>
      </c>
      <c r="AW258" s="100">
        <v>7248</v>
      </c>
      <c r="AX258" s="100">
        <v>18089</v>
      </c>
      <c r="AY258" s="192">
        <v>0.40068549947481896</v>
      </c>
      <c r="AZ258" s="100">
        <v>0</v>
      </c>
      <c r="BA258" s="100">
        <v>0</v>
      </c>
      <c r="BB258" s="195" t="s">
        <v>1033</v>
      </c>
      <c r="BC258" s="100">
        <v>1805</v>
      </c>
      <c r="BD258" s="100">
        <v>2100</v>
      </c>
      <c r="BE258" s="192">
        <v>0.85952380952380958</v>
      </c>
      <c r="BF258" s="100">
        <v>5347</v>
      </c>
      <c r="BG258" s="100">
        <v>8150</v>
      </c>
      <c r="BH258" s="192">
        <v>0.65607361963190181</v>
      </c>
    </row>
    <row r="259" spans="1:60" hidden="1" x14ac:dyDescent="0.35">
      <c r="A259" s="122" t="s">
        <v>782</v>
      </c>
      <c r="B259" s="99" t="s">
        <v>783</v>
      </c>
      <c r="C259" s="218">
        <v>44317</v>
      </c>
      <c r="D259" s="100">
        <v>32332</v>
      </c>
      <c r="E259" s="100">
        <v>203843</v>
      </c>
      <c r="F259" s="192">
        <v>0.13689848629194454</v>
      </c>
      <c r="G259" s="100">
        <v>38136539</v>
      </c>
      <c r="H259" s="100">
        <v>203843</v>
      </c>
      <c r="I259" s="193">
        <v>187.08780286789343</v>
      </c>
      <c r="J259" s="100">
        <v>676</v>
      </c>
      <c r="K259" s="100">
        <v>39908</v>
      </c>
      <c r="L259" s="100"/>
      <c r="M259" s="100">
        <v>182931</v>
      </c>
      <c r="N259" s="192">
        <v>0.21815875931362097</v>
      </c>
      <c r="O259" s="100">
        <v>1833</v>
      </c>
      <c r="P259" s="100">
        <v>8884</v>
      </c>
      <c r="Q259" s="192">
        <v>0.20632597928860874</v>
      </c>
      <c r="R259" s="100">
        <v>83</v>
      </c>
      <c r="S259" s="100">
        <v>125</v>
      </c>
      <c r="T259" s="192">
        <v>0.66400000000000003</v>
      </c>
      <c r="U259" s="100">
        <v>720</v>
      </c>
      <c r="V259" s="100">
        <v>2793</v>
      </c>
      <c r="W259" s="192">
        <v>0.25778732545649841</v>
      </c>
      <c r="X259" s="100">
        <v>12975</v>
      </c>
      <c r="Y259" s="100">
        <v>21768</v>
      </c>
      <c r="Z259" s="100">
        <v>149</v>
      </c>
      <c r="AA259" s="192">
        <v>0.59200620522881786</v>
      </c>
      <c r="AB259" s="100">
        <v>0</v>
      </c>
      <c r="AC259" s="100">
        <v>9289</v>
      </c>
      <c r="AD259" s="192" t="s">
        <v>1033</v>
      </c>
      <c r="AE259" s="100">
        <v>0</v>
      </c>
      <c r="AF259" s="100">
        <v>0</v>
      </c>
      <c r="AG259" s="192" t="s">
        <v>1033</v>
      </c>
      <c r="AH259" s="100">
        <v>50</v>
      </c>
      <c r="AI259" s="100">
        <v>134114</v>
      </c>
      <c r="AJ259" s="192">
        <v>3.7281715555422998E-4</v>
      </c>
      <c r="AK259" s="100">
        <v>88073</v>
      </c>
      <c r="AL259" s="100">
        <v>134114</v>
      </c>
      <c r="AM259" s="192">
        <v>0.65670250682255393</v>
      </c>
      <c r="AN259" s="100">
        <v>13962</v>
      </c>
      <c r="AO259" s="100">
        <v>22376</v>
      </c>
      <c r="AP259" s="192">
        <v>0.62397211297819088</v>
      </c>
      <c r="AQ259" s="100">
        <v>1793</v>
      </c>
      <c r="AR259" s="100">
        <v>19650</v>
      </c>
      <c r="AS259" s="192">
        <v>9.1246819338422394E-2</v>
      </c>
      <c r="AT259" s="100">
        <v>1465</v>
      </c>
      <c r="AU259" s="100">
        <v>6755</v>
      </c>
      <c r="AV259" s="192">
        <v>0.21687638786084382</v>
      </c>
      <c r="AW259" s="100">
        <v>6847</v>
      </c>
      <c r="AX259" s="100">
        <v>9344</v>
      </c>
      <c r="AY259" s="192">
        <v>0.73276969178082196</v>
      </c>
      <c r="AZ259" s="100">
        <v>0</v>
      </c>
      <c r="BA259" s="100">
        <v>0</v>
      </c>
      <c r="BB259" s="195" t="s">
        <v>1033</v>
      </c>
      <c r="BC259" s="100">
        <v>0</v>
      </c>
      <c r="BD259" s="100">
        <v>0</v>
      </c>
      <c r="BE259" s="192" t="s">
        <v>1033</v>
      </c>
      <c r="BF259" s="100">
        <v>0</v>
      </c>
      <c r="BG259" s="100">
        <v>0</v>
      </c>
      <c r="BH259" s="192" t="s">
        <v>1033</v>
      </c>
    </row>
    <row r="260" spans="1:60" hidden="1" x14ac:dyDescent="0.35">
      <c r="A260" s="122" t="s">
        <v>797</v>
      </c>
      <c r="B260" s="99" t="s">
        <v>798</v>
      </c>
      <c r="C260" s="218">
        <v>44317</v>
      </c>
      <c r="D260" s="100">
        <v>307</v>
      </c>
      <c r="E260" s="100">
        <v>41274</v>
      </c>
      <c r="F260" s="192">
        <v>7.3831798177052023E-3</v>
      </c>
      <c r="G260" s="100">
        <v>529792</v>
      </c>
      <c r="H260" s="100">
        <v>41274</v>
      </c>
      <c r="I260" s="193">
        <v>12.835974221059262</v>
      </c>
      <c r="J260" s="100">
        <v>66</v>
      </c>
      <c r="K260" s="100">
        <v>21764</v>
      </c>
      <c r="L260" s="100"/>
      <c r="M260" s="100">
        <v>38250</v>
      </c>
      <c r="N260" s="192">
        <v>0.56899346405228757</v>
      </c>
      <c r="O260" s="100">
        <v>4756</v>
      </c>
      <c r="P260" s="100">
        <v>8892</v>
      </c>
      <c r="Q260" s="192">
        <v>0.53486279802069281</v>
      </c>
      <c r="R260" s="100">
        <v>935</v>
      </c>
      <c r="S260" s="100">
        <v>1149</v>
      </c>
      <c r="T260" s="192">
        <v>0.81375108790252393</v>
      </c>
      <c r="U260" s="100">
        <v>289</v>
      </c>
      <c r="V260" s="100">
        <v>696</v>
      </c>
      <c r="W260" s="192">
        <v>0.41522988505747127</v>
      </c>
      <c r="X260" s="100">
        <v>3750</v>
      </c>
      <c r="Y260" s="100">
        <v>7672</v>
      </c>
      <c r="Z260" s="100">
        <v>756</v>
      </c>
      <c r="AA260" s="192">
        <v>0.44494542002847648</v>
      </c>
      <c r="AB260" s="100">
        <v>3319</v>
      </c>
      <c r="AC260" s="100">
        <v>3636</v>
      </c>
      <c r="AD260" s="192">
        <v>0.91281628162816286</v>
      </c>
      <c r="AE260" s="100">
        <v>1768</v>
      </c>
      <c r="AF260" s="100">
        <v>2286</v>
      </c>
      <c r="AG260" s="192">
        <v>0.77340332458442695</v>
      </c>
      <c r="AH260" s="100">
        <v>31</v>
      </c>
      <c r="AI260" s="100">
        <v>28407</v>
      </c>
      <c r="AJ260" s="192">
        <v>1.0912803182314219E-3</v>
      </c>
      <c r="AK260" s="100">
        <v>19657</v>
      </c>
      <c r="AL260" s="100">
        <v>28407</v>
      </c>
      <c r="AM260" s="192">
        <v>0.69197732953145352</v>
      </c>
      <c r="AN260" s="100">
        <v>2746</v>
      </c>
      <c r="AO260" s="100">
        <v>4875</v>
      </c>
      <c r="AP260" s="192">
        <v>0.56328205128205133</v>
      </c>
      <c r="AQ260" s="100">
        <v>28</v>
      </c>
      <c r="AR260" s="100">
        <v>696</v>
      </c>
      <c r="AS260" s="192">
        <v>4.0229885057471264E-2</v>
      </c>
      <c r="AT260" s="100">
        <v>790</v>
      </c>
      <c r="AU260" s="100">
        <v>961</v>
      </c>
      <c r="AV260" s="192">
        <v>0.82206035379812692</v>
      </c>
      <c r="AW260" s="100">
        <v>881</v>
      </c>
      <c r="AX260" s="100">
        <v>1818</v>
      </c>
      <c r="AY260" s="192">
        <v>0.4845984598459846</v>
      </c>
      <c r="AZ260" s="100">
        <v>0</v>
      </c>
      <c r="BA260" s="100">
        <v>0</v>
      </c>
      <c r="BB260" s="195" t="s">
        <v>1033</v>
      </c>
      <c r="BC260" s="100">
        <v>1435</v>
      </c>
      <c r="BD260" s="100">
        <v>1533</v>
      </c>
      <c r="BE260" s="192">
        <v>0.9360730593607306</v>
      </c>
      <c r="BF260" s="100">
        <v>2936</v>
      </c>
      <c r="BG260" s="100">
        <v>3207</v>
      </c>
      <c r="BH260" s="192">
        <v>0.91549734954786399</v>
      </c>
    </row>
    <row r="261" spans="1:60" hidden="1" x14ac:dyDescent="0.35">
      <c r="A261" s="122" t="s">
        <v>793</v>
      </c>
      <c r="B261" s="99" t="s">
        <v>1048</v>
      </c>
      <c r="C261" s="218">
        <v>44317</v>
      </c>
      <c r="D261" s="100">
        <v>297</v>
      </c>
      <c r="E261" s="100">
        <v>37788</v>
      </c>
      <c r="F261" s="192">
        <v>7.7983458054352106E-3</v>
      </c>
      <c r="G261" s="100">
        <v>491047</v>
      </c>
      <c r="H261" s="100">
        <v>37788</v>
      </c>
      <c r="I261" s="193">
        <v>12.994786704774002</v>
      </c>
      <c r="J261" s="100">
        <v>68</v>
      </c>
      <c r="K261" s="100">
        <v>20572</v>
      </c>
      <c r="L261" s="100"/>
      <c r="M261" s="100">
        <v>36193</v>
      </c>
      <c r="N261" s="192">
        <v>0.56839720387920312</v>
      </c>
      <c r="O261" s="100">
        <v>4762</v>
      </c>
      <c r="P261" s="100">
        <v>9169</v>
      </c>
      <c r="Q261" s="192">
        <v>0.51935870869233292</v>
      </c>
      <c r="R261" s="100">
        <v>190</v>
      </c>
      <c r="S261" s="100">
        <v>385</v>
      </c>
      <c r="T261" s="192">
        <v>0.4935064935064935</v>
      </c>
      <c r="U261" s="100">
        <v>288</v>
      </c>
      <c r="V261" s="100">
        <v>756</v>
      </c>
      <c r="W261" s="192">
        <v>0.38095238095238093</v>
      </c>
      <c r="X261" s="100">
        <v>3088</v>
      </c>
      <c r="Y261" s="100">
        <v>8522</v>
      </c>
      <c r="Z261" s="100">
        <v>601</v>
      </c>
      <c r="AA261" s="192">
        <v>0.33848514742957359</v>
      </c>
      <c r="AB261" s="100">
        <v>3692</v>
      </c>
      <c r="AC261" s="100">
        <v>4005</v>
      </c>
      <c r="AD261" s="192">
        <v>0.92184769038701619</v>
      </c>
      <c r="AE261" s="100">
        <v>2272</v>
      </c>
      <c r="AF261" s="100">
        <v>3118</v>
      </c>
      <c r="AG261" s="192">
        <v>0.72867222578576007</v>
      </c>
      <c r="AH261" s="100">
        <v>14</v>
      </c>
      <c r="AI261" s="100">
        <v>25477</v>
      </c>
      <c r="AJ261" s="192">
        <v>5.4951524904816109E-4</v>
      </c>
      <c r="AK261" s="100">
        <v>14000</v>
      </c>
      <c r="AL261" s="100">
        <v>25477</v>
      </c>
      <c r="AM261" s="192">
        <v>0.54951524904816107</v>
      </c>
      <c r="AN261" s="100">
        <v>2101</v>
      </c>
      <c r="AO261" s="100">
        <v>5415</v>
      </c>
      <c r="AP261" s="192">
        <v>0.38799630655586337</v>
      </c>
      <c r="AQ261" s="100">
        <v>1609</v>
      </c>
      <c r="AR261" s="100">
        <v>2414</v>
      </c>
      <c r="AS261" s="192">
        <v>0.66652858326429165</v>
      </c>
      <c r="AT261" s="100">
        <v>50</v>
      </c>
      <c r="AU261" s="100">
        <v>97</v>
      </c>
      <c r="AV261" s="192">
        <v>0.51546391752577314</v>
      </c>
      <c r="AW261" s="100">
        <v>1123</v>
      </c>
      <c r="AX261" s="100">
        <v>2052</v>
      </c>
      <c r="AY261" s="192">
        <v>0.54727095516569202</v>
      </c>
      <c r="AZ261" s="100">
        <v>0</v>
      </c>
      <c r="BA261" s="100">
        <v>0</v>
      </c>
      <c r="BB261" s="195" t="s">
        <v>1033</v>
      </c>
      <c r="BC261" s="100">
        <v>535</v>
      </c>
      <c r="BD261" s="100">
        <v>584</v>
      </c>
      <c r="BE261" s="192">
        <v>0.91609589041095896</v>
      </c>
      <c r="BF261" s="100">
        <v>2</v>
      </c>
      <c r="BG261" s="100">
        <v>2</v>
      </c>
      <c r="BH261" s="192">
        <v>1</v>
      </c>
    </row>
    <row r="262" spans="1:60" hidden="1" x14ac:dyDescent="0.35">
      <c r="A262" s="122" t="s">
        <v>789</v>
      </c>
      <c r="B262" s="99" t="s">
        <v>1047</v>
      </c>
      <c r="C262" s="218">
        <v>44317</v>
      </c>
      <c r="D262" s="100">
        <v>194</v>
      </c>
      <c r="E262" s="100">
        <v>34475</v>
      </c>
      <c r="F262" s="192">
        <v>5.5957772073033547E-3</v>
      </c>
      <c r="G262" s="100">
        <v>299766</v>
      </c>
      <c r="H262" s="100">
        <v>34475</v>
      </c>
      <c r="I262" s="193">
        <v>8.6951704133430017</v>
      </c>
      <c r="J262" s="100">
        <v>67</v>
      </c>
      <c r="K262" s="100">
        <v>12910</v>
      </c>
      <c r="L262" s="100"/>
      <c r="M262" s="100">
        <v>25039</v>
      </c>
      <c r="N262" s="192">
        <v>0.51559567075362434</v>
      </c>
      <c r="O262" s="100">
        <v>2029</v>
      </c>
      <c r="P262" s="100">
        <v>4189</v>
      </c>
      <c r="Q262" s="192">
        <v>0.48436380997851514</v>
      </c>
      <c r="R262" s="100">
        <v>580</v>
      </c>
      <c r="S262" s="100">
        <v>1479</v>
      </c>
      <c r="T262" s="192">
        <v>0.39215686274509803</v>
      </c>
      <c r="U262" s="100">
        <v>2056</v>
      </c>
      <c r="V262" s="100">
        <v>2613</v>
      </c>
      <c r="W262" s="192">
        <v>0.78683505549177191</v>
      </c>
      <c r="X262" s="100">
        <v>5971</v>
      </c>
      <c r="Y262" s="100">
        <v>1949</v>
      </c>
      <c r="Z262" s="100">
        <v>10888</v>
      </c>
      <c r="AA262" s="192">
        <v>0.46513983017839061</v>
      </c>
      <c r="AB262" s="100">
        <v>2250</v>
      </c>
      <c r="AC262" s="100">
        <v>2415</v>
      </c>
      <c r="AD262" s="192">
        <v>0.93167701863354035</v>
      </c>
      <c r="AE262" s="100">
        <v>1164</v>
      </c>
      <c r="AF262" s="100">
        <v>1164</v>
      </c>
      <c r="AG262" s="192">
        <v>1</v>
      </c>
      <c r="AH262" s="100">
        <v>6</v>
      </c>
      <c r="AI262" s="100">
        <v>14247</v>
      </c>
      <c r="AJ262" s="192">
        <v>4.211412929037692E-4</v>
      </c>
      <c r="AK262" s="100">
        <v>9643</v>
      </c>
      <c r="AL262" s="100">
        <v>14247</v>
      </c>
      <c r="AM262" s="192">
        <v>0.67684424791184106</v>
      </c>
      <c r="AN262" s="100">
        <v>1054</v>
      </c>
      <c r="AO262" s="100">
        <v>2309</v>
      </c>
      <c r="AP262" s="192">
        <v>0.45647466435686446</v>
      </c>
      <c r="AQ262" s="100">
        <v>258</v>
      </c>
      <c r="AR262" s="100">
        <v>4236</v>
      </c>
      <c r="AS262" s="192">
        <v>6.0906515580736544E-2</v>
      </c>
      <c r="AT262" s="100">
        <v>2999</v>
      </c>
      <c r="AU262" s="100">
        <v>3415</v>
      </c>
      <c r="AV262" s="192">
        <v>0.87818448023426066</v>
      </c>
      <c r="AW262" s="100">
        <v>771</v>
      </c>
      <c r="AX262" s="100">
        <v>1151</v>
      </c>
      <c r="AY262" s="192">
        <v>0.6698523023457863</v>
      </c>
      <c r="AZ262" s="100">
        <v>0</v>
      </c>
      <c r="BA262" s="100">
        <v>0</v>
      </c>
      <c r="BB262" s="195" t="s">
        <v>1033</v>
      </c>
      <c r="BC262" s="100">
        <v>367</v>
      </c>
      <c r="BD262" s="100">
        <v>406</v>
      </c>
      <c r="BE262" s="192">
        <v>0.90394088669950734</v>
      </c>
      <c r="BF262" s="100">
        <v>233</v>
      </c>
      <c r="BG262" s="100">
        <v>253</v>
      </c>
      <c r="BH262" s="192">
        <v>0.92094861660079053</v>
      </c>
    </row>
    <row r="263" spans="1:60" hidden="1" x14ac:dyDescent="0.35">
      <c r="A263" s="122" t="s">
        <v>32</v>
      </c>
      <c r="B263" s="99" t="s">
        <v>33</v>
      </c>
      <c r="C263" s="218">
        <v>44317</v>
      </c>
      <c r="D263" s="100">
        <v>211</v>
      </c>
      <c r="E263" s="100">
        <v>24915</v>
      </c>
      <c r="F263" s="192">
        <v>8.397675714399427E-3</v>
      </c>
      <c r="G263" s="100">
        <v>315973</v>
      </c>
      <c r="H263" s="100">
        <v>24915</v>
      </c>
      <c r="I263" s="193">
        <v>12.682038932370059</v>
      </c>
      <c r="J263" s="100">
        <v>70</v>
      </c>
      <c r="K263" s="100">
        <v>9725</v>
      </c>
      <c r="L263" s="100"/>
      <c r="M263" s="100">
        <v>24164</v>
      </c>
      <c r="N263" s="192">
        <v>0.40245820228439</v>
      </c>
      <c r="O263" s="100">
        <v>3061</v>
      </c>
      <c r="P263" s="100">
        <v>5958</v>
      </c>
      <c r="Q263" s="192">
        <v>0.5137630077207116</v>
      </c>
      <c r="R263" s="100">
        <v>12</v>
      </c>
      <c r="S263" s="100">
        <v>311</v>
      </c>
      <c r="T263" s="192">
        <v>3.8585209003215437E-2</v>
      </c>
      <c r="U263" s="100">
        <v>192</v>
      </c>
      <c r="V263" s="100">
        <v>491</v>
      </c>
      <c r="W263" s="192">
        <v>0.3910386965376782</v>
      </c>
      <c r="X263" s="100">
        <v>939</v>
      </c>
      <c r="Y263" s="100">
        <v>7960</v>
      </c>
      <c r="Z263" s="100">
        <v>313</v>
      </c>
      <c r="AA263" s="192">
        <v>0.11350175268947177</v>
      </c>
      <c r="AB263" s="100">
        <v>2338</v>
      </c>
      <c r="AC263" s="100">
        <v>2572</v>
      </c>
      <c r="AD263" s="192">
        <v>0.90902021772939345</v>
      </c>
      <c r="AE263" s="100">
        <v>1343</v>
      </c>
      <c r="AF263" s="100">
        <v>1785</v>
      </c>
      <c r="AG263" s="192">
        <v>0.75238095238095237</v>
      </c>
      <c r="AH263" s="100">
        <v>3</v>
      </c>
      <c r="AI263" s="100">
        <v>16692</v>
      </c>
      <c r="AJ263" s="192">
        <v>1.7972681524083394E-4</v>
      </c>
      <c r="AK263" s="100">
        <v>10563</v>
      </c>
      <c r="AL263" s="100">
        <v>16692</v>
      </c>
      <c r="AM263" s="192">
        <v>0.63281811646297625</v>
      </c>
      <c r="AN263" s="100">
        <v>1152</v>
      </c>
      <c r="AO263" s="100">
        <v>3327</v>
      </c>
      <c r="AP263" s="192">
        <v>0.34625788999098289</v>
      </c>
      <c r="AQ263" s="100">
        <v>311</v>
      </c>
      <c r="AR263" s="100">
        <v>6431</v>
      </c>
      <c r="AS263" s="192">
        <v>4.8359508630073086E-2</v>
      </c>
      <c r="AT263" s="100">
        <v>23</v>
      </c>
      <c r="AU263" s="100">
        <v>64</v>
      </c>
      <c r="AV263" s="192">
        <v>0.359375</v>
      </c>
      <c r="AW263" s="100">
        <v>1487</v>
      </c>
      <c r="AX263" s="100">
        <v>2071</v>
      </c>
      <c r="AY263" s="192">
        <v>0.71801062288749395</v>
      </c>
      <c r="AZ263" s="100">
        <v>0</v>
      </c>
      <c r="BA263" s="100">
        <v>2</v>
      </c>
      <c r="BB263" s="195" t="s">
        <v>1033</v>
      </c>
      <c r="BC263" s="100">
        <v>11</v>
      </c>
      <c r="BD263" s="100">
        <v>12</v>
      </c>
      <c r="BE263" s="192">
        <v>0.91666666666666663</v>
      </c>
      <c r="BF263" s="100">
        <v>524</v>
      </c>
      <c r="BG263" s="100">
        <v>534</v>
      </c>
      <c r="BH263" s="192">
        <v>0.98127340823970033</v>
      </c>
    </row>
    <row r="264" spans="1:60" hidden="1" x14ac:dyDescent="0.35">
      <c r="A264" s="122" t="s">
        <v>785</v>
      </c>
      <c r="B264" s="99" t="s">
        <v>786</v>
      </c>
      <c r="C264" s="218">
        <v>44317</v>
      </c>
      <c r="D264" s="100">
        <v>299</v>
      </c>
      <c r="E264" s="100">
        <v>37042</v>
      </c>
      <c r="F264" s="192">
        <v>8.0072842184194318E-3</v>
      </c>
      <c r="G264" s="100">
        <v>465407</v>
      </c>
      <c r="H264" s="100">
        <v>37042</v>
      </c>
      <c r="I264" s="193">
        <v>12.564305383078667</v>
      </c>
      <c r="J264" s="100">
        <v>71</v>
      </c>
      <c r="K264" s="100">
        <v>11112</v>
      </c>
      <c r="L264" s="100"/>
      <c r="M264" s="100">
        <v>35983</v>
      </c>
      <c r="N264" s="192">
        <v>0.30881249478920603</v>
      </c>
      <c r="O264" s="100">
        <v>4310</v>
      </c>
      <c r="P264" s="100">
        <v>8276</v>
      </c>
      <c r="Q264" s="192">
        <v>0.52078298695021752</v>
      </c>
      <c r="R264" s="100">
        <v>22</v>
      </c>
      <c r="S264" s="100">
        <v>428</v>
      </c>
      <c r="T264" s="192">
        <v>5.1401869158878503E-2</v>
      </c>
      <c r="U264" s="100">
        <v>244</v>
      </c>
      <c r="V264" s="100">
        <v>676</v>
      </c>
      <c r="W264" s="192">
        <v>0.36094674556213019</v>
      </c>
      <c r="X264" s="100">
        <v>1219</v>
      </c>
      <c r="Y264" s="100">
        <v>9405</v>
      </c>
      <c r="Z264" s="100">
        <v>1062</v>
      </c>
      <c r="AA264" s="192">
        <v>0.11646125919556702</v>
      </c>
      <c r="AB264" s="100">
        <v>3371</v>
      </c>
      <c r="AC264" s="100">
        <v>3649</v>
      </c>
      <c r="AD264" s="192">
        <v>0.92381474376541517</v>
      </c>
      <c r="AE264" s="100">
        <v>0</v>
      </c>
      <c r="AF264" s="100">
        <v>0</v>
      </c>
      <c r="AG264" s="192" t="s">
        <v>1033</v>
      </c>
      <c r="AH264" s="100">
        <v>25</v>
      </c>
      <c r="AI264" s="100">
        <v>24520</v>
      </c>
      <c r="AJ264" s="192">
        <v>1.0195758564437193E-3</v>
      </c>
      <c r="AK264" s="100">
        <v>18627</v>
      </c>
      <c r="AL264" s="100">
        <v>24520</v>
      </c>
      <c r="AM264" s="192">
        <v>0.7596655791190865</v>
      </c>
      <c r="AN264" s="100">
        <v>2104</v>
      </c>
      <c r="AO264" s="100">
        <v>4280</v>
      </c>
      <c r="AP264" s="192">
        <v>0.49158878504672898</v>
      </c>
      <c r="AQ264" s="100">
        <v>7</v>
      </c>
      <c r="AR264" s="100">
        <v>8733</v>
      </c>
      <c r="AS264" s="192">
        <v>8.0155731134776132E-4</v>
      </c>
      <c r="AT264" s="100">
        <v>428</v>
      </c>
      <c r="AU264" s="100">
        <v>571</v>
      </c>
      <c r="AV264" s="192">
        <v>0.74956217162872152</v>
      </c>
      <c r="AW264" s="100">
        <v>118</v>
      </c>
      <c r="AX264" s="100">
        <v>691</v>
      </c>
      <c r="AY264" s="192">
        <v>0.170767004341534</v>
      </c>
      <c r="AZ264" s="100">
        <v>0</v>
      </c>
      <c r="BA264" s="100">
        <v>0</v>
      </c>
      <c r="BB264" s="195" t="s">
        <v>1033</v>
      </c>
      <c r="BC264" s="100">
        <v>8</v>
      </c>
      <c r="BD264" s="100">
        <v>9</v>
      </c>
      <c r="BE264" s="192">
        <v>0.88888888888888884</v>
      </c>
      <c r="BF264" s="100">
        <v>36</v>
      </c>
      <c r="BG264" s="100">
        <v>40</v>
      </c>
      <c r="BH264" s="192">
        <v>0.9</v>
      </c>
    </row>
    <row r="265" spans="1:60" hidden="1" x14ac:dyDescent="0.35">
      <c r="A265" s="122" t="s">
        <v>48</v>
      </c>
      <c r="B265" s="99" t="s">
        <v>49</v>
      </c>
      <c r="C265" s="218">
        <v>44317</v>
      </c>
      <c r="D265" s="100">
        <v>6106</v>
      </c>
      <c r="E265" s="100">
        <v>32099</v>
      </c>
      <c r="F265" s="192">
        <v>0.15982201282554639</v>
      </c>
      <c r="G265" s="100">
        <v>4683814</v>
      </c>
      <c r="H265" s="100">
        <v>32099</v>
      </c>
      <c r="I265" s="193">
        <v>145.91775444717905</v>
      </c>
      <c r="J265" s="100">
        <v>601</v>
      </c>
      <c r="K265" s="100">
        <v>18023</v>
      </c>
      <c r="L265" s="100"/>
      <c r="M265" s="100">
        <v>29205</v>
      </c>
      <c r="N265" s="192">
        <v>0.61712035610340699</v>
      </c>
      <c r="O265" s="100">
        <v>3675</v>
      </c>
      <c r="P265" s="100">
        <v>7942</v>
      </c>
      <c r="Q265" s="192">
        <v>0.46272979098463862</v>
      </c>
      <c r="R265" s="100">
        <v>972</v>
      </c>
      <c r="S265" s="100">
        <v>1845</v>
      </c>
      <c r="T265" s="192">
        <v>0.52682926829268295</v>
      </c>
      <c r="U265" s="100">
        <v>3219</v>
      </c>
      <c r="V265" s="100">
        <v>5678</v>
      </c>
      <c r="W265" s="192">
        <v>0.56692497358224725</v>
      </c>
      <c r="X265" s="100">
        <v>7435</v>
      </c>
      <c r="Y265" s="100">
        <v>9567</v>
      </c>
      <c r="Z265" s="100">
        <v>8435</v>
      </c>
      <c r="AA265" s="192">
        <v>0.41300966559271191</v>
      </c>
      <c r="AB265" s="100">
        <v>1735</v>
      </c>
      <c r="AC265" s="100">
        <v>2828</v>
      </c>
      <c r="AD265" s="192">
        <v>0.61350777934936351</v>
      </c>
      <c r="AE265" s="100">
        <v>2330</v>
      </c>
      <c r="AF265" s="100">
        <v>2984</v>
      </c>
      <c r="AG265" s="192">
        <v>0.78083109919571048</v>
      </c>
      <c r="AH265" s="100">
        <v>30</v>
      </c>
      <c r="AI265" s="100">
        <v>22587</v>
      </c>
      <c r="AJ265" s="192">
        <v>1.3281976358082083E-3</v>
      </c>
      <c r="AK265" s="100">
        <v>10828</v>
      </c>
      <c r="AL265" s="100">
        <v>22587</v>
      </c>
      <c r="AM265" s="192">
        <v>0.47939080001770928</v>
      </c>
      <c r="AN265" s="100">
        <v>1911</v>
      </c>
      <c r="AO265" s="100">
        <v>4288</v>
      </c>
      <c r="AP265" s="192">
        <v>0.4456623134328358</v>
      </c>
      <c r="AQ265" s="100">
        <v>2</v>
      </c>
      <c r="AR265" s="100">
        <v>1225</v>
      </c>
      <c r="AS265" s="192">
        <v>1.6326530612244899E-3</v>
      </c>
      <c r="AT265" s="100">
        <v>7</v>
      </c>
      <c r="AU265" s="100">
        <v>378</v>
      </c>
      <c r="AV265" s="192">
        <v>1.8518518518518517E-2</v>
      </c>
      <c r="AW265" s="100">
        <v>1104</v>
      </c>
      <c r="AX265" s="100">
        <v>2764</v>
      </c>
      <c r="AY265" s="192">
        <v>0.39942112879884228</v>
      </c>
      <c r="AZ265" s="100">
        <v>0</v>
      </c>
      <c r="BA265" s="100">
        <v>10</v>
      </c>
      <c r="BB265" s="195" t="s">
        <v>1033</v>
      </c>
      <c r="BC265" s="100">
        <v>189</v>
      </c>
      <c r="BD265" s="100">
        <v>235</v>
      </c>
      <c r="BE265" s="192">
        <v>0.80425531914893622</v>
      </c>
      <c r="BF265" s="100">
        <v>807</v>
      </c>
      <c r="BG265" s="100">
        <v>1295</v>
      </c>
      <c r="BH265" s="192">
        <v>0.62316602316602321</v>
      </c>
    </row>
    <row r="266" spans="1:60" hidden="1" x14ac:dyDescent="0.35">
      <c r="A266" s="122" t="s">
        <v>82</v>
      </c>
      <c r="B266" s="99" t="s">
        <v>83</v>
      </c>
      <c r="C266" s="218">
        <v>44317</v>
      </c>
      <c r="D266" s="100">
        <v>8294</v>
      </c>
      <c r="E266" s="100">
        <v>163698</v>
      </c>
      <c r="F266" s="192">
        <v>4.8223173170845159E-2</v>
      </c>
      <c r="G266" s="100">
        <v>13554073</v>
      </c>
      <c r="H266" s="100">
        <v>163698</v>
      </c>
      <c r="I266" s="193">
        <v>82.799258390450703</v>
      </c>
      <c r="J266" s="100">
        <v>402</v>
      </c>
      <c r="K266" s="100">
        <v>62517</v>
      </c>
      <c r="L266" s="100"/>
      <c r="M266" s="100">
        <v>151652</v>
      </c>
      <c r="N266" s="192">
        <v>0.41223986495397358</v>
      </c>
      <c r="O266" s="100">
        <v>15386</v>
      </c>
      <c r="P266" s="100">
        <v>35277</v>
      </c>
      <c r="Q266" s="192">
        <v>0.43614819854296</v>
      </c>
      <c r="R266" s="100">
        <v>2061</v>
      </c>
      <c r="S266" s="100">
        <v>2562</v>
      </c>
      <c r="T266" s="192">
        <v>0.8044496487119438</v>
      </c>
      <c r="U266" s="100">
        <v>1760</v>
      </c>
      <c r="V266" s="100">
        <v>3901</v>
      </c>
      <c r="W266" s="192">
        <v>0.45116636759805179</v>
      </c>
      <c r="X266" s="100">
        <v>7019</v>
      </c>
      <c r="Y266" s="100">
        <v>25930</v>
      </c>
      <c r="Z266" s="100">
        <v>22175</v>
      </c>
      <c r="AA266" s="192">
        <v>0.14590998856667706</v>
      </c>
      <c r="AB266" s="100">
        <v>7778</v>
      </c>
      <c r="AC266" s="100">
        <v>17432</v>
      </c>
      <c r="AD266" s="192">
        <v>0.44619091326296467</v>
      </c>
      <c r="AE266" s="100">
        <v>7079</v>
      </c>
      <c r="AF266" s="100">
        <v>17375</v>
      </c>
      <c r="AG266" s="192">
        <v>0.4074244604316547</v>
      </c>
      <c r="AH266" s="100">
        <v>38</v>
      </c>
      <c r="AI266" s="100">
        <v>116251</v>
      </c>
      <c r="AJ266" s="192">
        <v>3.2687890856852842E-4</v>
      </c>
      <c r="AK266" s="100">
        <v>39578</v>
      </c>
      <c r="AL266" s="100">
        <v>116251</v>
      </c>
      <c r="AM266" s="192">
        <v>0.34045298535066365</v>
      </c>
      <c r="AN266" s="100">
        <v>9745</v>
      </c>
      <c r="AO266" s="100">
        <v>20868</v>
      </c>
      <c r="AP266" s="192">
        <v>0.46698294038719573</v>
      </c>
      <c r="AQ266" s="100">
        <v>1726</v>
      </c>
      <c r="AR266" s="100">
        <v>34290</v>
      </c>
      <c r="AS266" s="192">
        <v>5.0335374744823566E-2</v>
      </c>
      <c r="AT266" s="100">
        <v>3512</v>
      </c>
      <c r="AU266" s="100">
        <v>16251</v>
      </c>
      <c r="AV266" s="192">
        <v>0.21610977785982402</v>
      </c>
      <c r="AW266" s="100">
        <v>5892</v>
      </c>
      <c r="AX266" s="100">
        <v>15654</v>
      </c>
      <c r="AY266" s="192">
        <v>0.37638942123418934</v>
      </c>
      <c r="AZ266" s="100">
        <v>2</v>
      </c>
      <c r="BA266" s="100">
        <v>19</v>
      </c>
      <c r="BB266" s="195">
        <v>0.10526315789473684</v>
      </c>
      <c r="BC266" s="100">
        <v>0</v>
      </c>
      <c r="BD266" s="100">
        <v>0</v>
      </c>
      <c r="BE266" s="192" t="s">
        <v>1033</v>
      </c>
      <c r="BF266" s="100">
        <v>0</v>
      </c>
      <c r="BG266" s="100">
        <v>0</v>
      </c>
      <c r="BH266" s="192" t="s">
        <v>1033</v>
      </c>
    </row>
    <row r="267" spans="1:60" hidden="1" x14ac:dyDescent="0.35">
      <c r="A267" s="122" t="s">
        <v>30</v>
      </c>
      <c r="B267" s="99" t="s">
        <v>31</v>
      </c>
      <c r="C267" s="218">
        <v>44317</v>
      </c>
      <c r="D267" s="100">
        <v>3314</v>
      </c>
      <c r="E267" s="100">
        <v>27971</v>
      </c>
      <c r="F267" s="192">
        <v>0.10592935911778807</v>
      </c>
      <c r="G267" s="100">
        <v>4067490</v>
      </c>
      <c r="H267" s="100">
        <v>27971</v>
      </c>
      <c r="I267" s="193">
        <v>145.41811161560187</v>
      </c>
      <c r="J267" s="100">
        <v>812</v>
      </c>
      <c r="K267" s="100">
        <v>15199</v>
      </c>
      <c r="L267" s="100"/>
      <c r="M267" s="100">
        <v>24509</v>
      </c>
      <c r="N267" s="192">
        <v>0.62013954057693088</v>
      </c>
      <c r="O267" s="100">
        <v>2968</v>
      </c>
      <c r="P267" s="100">
        <v>6694</v>
      </c>
      <c r="Q267" s="192">
        <v>0.44338213325365999</v>
      </c>
      <c r="R267" s="100">
        <v>1363</v>
      </c>
      <c r="S267" s="100">
        <v>1717</v>
      </c>
      <c r="T267" s="192">
        <v>0.79382644146767622</v>
      </c>
      <c r="U267" s="100">
        <v>5307</v>
      </c>
      <c r="V267" s="100">
        <v>5740</v>
      </c>
      <c r="W267" s="192">
        <v>0.92456445993031355</v>
      </c>
      <c r="X267" s="100">
        <v>757</v>
      </c>
      <c r="Y267" s="100">
        <v>5548</v>
      </c>
      <c r="Z267" s="100">
        <v>9651</v>
      </c>
      <c r="AA267" s="192">
        <v>4.9805908283439698E-2</v>
      </c>
      <c r="AB267" s="100">
        <v>1405</v>
      </c>
      <c r="AC267" s="100">
        <v>2811</v>
      </c>
      <c r="AD267" s="192">
        <v>0.49982212735681253</v>
      </c>
      <c r="AE267" s="100">
        <v>1738</v>
      </c>
      <c r="AF267" s="100">
        <v>2813</v>
      </c>
      <c r="AG267" s="192">
        <v>0.61784571631709917</v>
      </c>
      <c r="AH267" s="100">
        <v>22</v>
      </c>
      <c r="AI267" s="100">
        <v>19861</v>
      </c>
      <c r="AJ267" s="192">
        <v>1.1076985046070188E-3</v>
      </c>
      <c r="AK267" s="100">
        <v>13792</v>
      </c>
      <c r="AL267" s="100">
        <v>19861</v>
      </c>
      <c r="AM267" s="192">
        <v>0.69442626252454565</v>
      </c>
      <c r="AN267" s="100">
        <v>2320</v>
      </c>
      <c r="AO267" s="100">
        <v>3443</v>
      </c>
      <c r="AP267" s="192">
        <v>0.67383096137089749</v>
      </c>
      <c r="AQ267" s="100">
        <v>1406</v>
      </c>
      <c r="AR267" s="100">
        <v>2199</v>
      </c>
      <c r="AS267" s="192">
        <v>0.63938153706230105</v>
      </c>
      <c r="AT267" s="100">
        <v>351</v>
      </c>
      <c r="AU267" s="100">
        <v>493</v>
      </c>
      <c r="AV267" s="192">
        <v>0.71196754563894527</v>
      </c>
      <c r="AW267" s="100">
        <v>259</v>
      </c>
      <c r="AX267" s="100">
        <v>1843</v>
      </c>
      <c r="AY267" s="192">
        <v>0.14053174172544763</v>
      </c>
      <c r="AZ267" s="100">
        <v>0</v>
      </c>
      <c r="BA267" s="100">
        <v>0</v>
      </c>
      <c r="BB267" s="195" t="s">
        <v>1033</v>
      </c>
      <c r="BC267" s="100">
        <v>353</v>
      </c>
      <c r="BD267" s="100">
        <v>405</v>
      </c>
      <c r="BE267" s="192">
        <v>0.8716049382716049</v>
      </c>
      <c r="BF267" s="100">
        <v>887</v>
      </c>
      <c r="BG267" s="100">
        <v>960</v>
      </c>
      <c r="BH267" s="192">
        <v>0.92395833333333333</v>
      </c>
    </row>
    <row r="268" spans="1:60" hidden="1" x14ac:dyDescent="0.35">
      <c r="A268" s="122" t="s">
        <v>25</v>
      </c>
      <c r="B268" s="99" t="s">
        <v>26</v>
      </c>
      <c r="C268" s="218">
        <v>44317</v>
      </c>
      <c r="D268" s="100">
        <v>3453</v>
      </c>
      <c r="E268" s="100">
        <v>38098</v>
      </c>
      <c r="F268" s="192">
        <v>8.3102693075978923E-2</v>
      </c>
      <c r="G268" s="100">
        <v>5890329</v>
      </c>
      <c r="H268" s="100">
        <v>38098</v>
      </c>
      <c r="I268" s="193">
        <v>154.60992703029029</v>
      </c>
      <c r="J268" s="100">
        <v>695</v>
      </c>
      <c r="K268" s="100">
        <v>21702</v>
      </c>
      <c r="L268" s="100"/>
      <c r="M268" s="100">
        <v>32964</v>
      </c>
      <c r="N268" s="192">
        <v>0.65835456862031305</v>
      </c>
      <c r="O268" s="100">
        <v>3461</v>
      </c>
      <c r="P268" s="100">
        <v>9007</v>
      </c>
      <c r="Q268" s="192">
        <v>0.38425668924170092</v>
      </c>
      <c r="R268" s="100">
        <v>1950</v>
      </c>
      <c r="S268" s="100">
        <v>2196</v>
      </c>
      <c r="T268" s="192">
        <v>0.88797814207650272</v>
      </c>
      <c r="U268" s="100">
        <v>6767</v>
      </c>
      <c r="V268" s="100">
        <v>8398</v>
      </c>
      <c r="W268" s="192">
        <v>0.80578709216480116</v>
      </c>
      <c r="X268" s="100">
        <v>2533</v>
      </c>
      <c r="Y268" s="100">
        <v>8082</v>
      </c>
      <c r="Z268" s="100">
        <v>13620</v>
      </c>
      <c r="AA268" s="192">
        <v>0.11671735323933279</v>
      </c>
      <c r="AB268" s="100">
        <v>1742</v>
      </c>
      <c r="AC268" s="100">
        <v>3560</v>
      </c>
      <c r="AD268" s="192">
        <v>0.48932584269662921</v>
      </c>
      <c r="AE268" s="100">
        <v>2536</v>
      </c>
      <c r="AF268" s="100">
        <v>3731</v>
      </c>
      <c r="AG268" s="192">
        <v>0.67971053336906995</v>
      </c>
      <c r="AH268" s="100">
        <v>14</v>
      </c>
      <c r="AI268" s="100">
        <v>32687</v>
      </c>
      <c r="AJ268" s="192">
        <v>4.2830483066662588E-4</v>
      </c>
      <c r="AK268" s="100">
        <v>23021</v>
      </c>
      <c r="AL268" s="100">
        <v>32687</v>
      </c>
      <c r="AM268" s="192">
        <v>0.70428610762688526</v>
      </c>
      <c r="AN268" s="100">
        <v>4154</v>
      </c>
      <c r="AO268" s="100">
        <v>5612</v>
      </c>
      <c r="AP268" s="192">
        <v>0.74019957234497502</v>
      </c>
      <c r="AQ268" s="100">
        <v>3825</v>
      </c>
      <c r="AR268" s="100">
        <v>4152</v>
      </c>
      <c r="AS268" s="192">
        <v>0.92124277456647397</v>
      </c>
      <c r="AT268" s="100">
        <v>581</v>
      </c>
      <c r="AU268" s="100">
        <v>782</v>
      </c>
      <c r="AV268" s="192">
        <v>0.74296675191815853</v>
      </c>
      <c r="AW268" s="100">
        <v>559</v>
      </c>
      <c r="AX268" s="100">
        <v>2515</v>
      </c>
      <c r="AY268" s="192">
        <v>0.22226640159045727</v>
      </c>
      <c r="AZ268" s="100">
        <v>0</v>
      </c>
      <c r="BA268" s="100">
        <v>0</v>
      </c>
      <c r="BB268" s="195" t="s">
        <v>1033</v>
      </c>
      <c r="BC268" s="100">
        <v>962</v>
      </c>
      <c r="BD268" s="100">
        <v>1031</v>
      </c>
      <c r="BE268" s="192">
        <v>0.93307468477206601</v>
      </c>
      <c r="BF268" s="100">
        <v>2482</v>
      </c>
      <c r="BG268" s="100">
        <v>2637</v>
      </c>
      <c r="BH268" s="192">
        <v>0.94122108456579445</v>
      </c>
    </row>
    <row r="269" spans="1:60" hidden="1" x14ac:dyDescent="0.35">
      <c r="A269" s="122" t="s">
        <v>52</v>
      </c>
      <c r="B269" s="99" t="s">
        <v>53</v>
      </c>
      <c r="C269" s="218">
        <v>44317</v>
      </c>
      <c r="D269" s="100">
        <v>2674</v>
      </c>
      <c r="E269" s="100">
        <v>27470</v>
      </c>
      <c r="F269" s="192">
        <v>8.8707537154989385E-2</v>
      </c>
      <c r="G269" s="100">
        <v>4629961</v>
      </c>
      <c r="H269" s="100">
        <v>27470</v>
      </c>
      <c r="I269" s="193">
        <v>168.54608663997087</v>
      </c>
      <c r="J269" s="100">
        <v>727</v>
      </c>
      <c r="K269" s="100">
        <v>13594</v>
      </c>
      <c r="L269" s="100"/>
      <c r="M269" s="100">
        <v>23320</v>
      </c>
      <c r="N269" s="192">
        <v>0.58293310463121784</v>
      </c>
      <c r="O269" s="100">
        <v>2110</v>
      </c>
      <c r="P269" s="100">
        <v>6183</v>
      </c>
      <c r="Q269" s="192">
        <v>0.34125828885654214</v>
      </c>
      <c r="R269" s="100">
        <v>1086</v>
      </c>
      <c r="S269" s="100">
        <v>1292</v>
      </c>
      <c r="T269" s="192">
        <v>0.84055727554179571</v>
      </c>
      <c r="U269" s="100">
        <v>3834</v>
      </c>
      <c r="V269" s="100">
        <v>4648</v>
      </c>
      <c r="W269" s="192">
        <v>0.82487091222030984</v>
      </c>
      <c r="X269" s="100">
        <v>1460</v>
      </c>
      <c r="Y269" s="100">
        <v>5436</v>
      </c>
      <c r="Z269" s="100">
        <v>8158</v>
      </c>
      <c r="AA269" s="192">
        <v>0.10740032367220832</v>
      </c>
      <c r="AB269" s="100">
        <v>1089</v>
      </c>
      <c r="AC269" s="100">
        <v>2603</v>
      </c>
      <c r="AD269" s="192">
        <v>0.41836342681521321</v>
      </c>
      <c r="AE269" s="100">
        <v>1721</v>
      </c>
      <c r="AF269" s="100">
        <v>2348</v>
      </c>
      <c r="AG269" s="192">
        <v>0.73296422487223167</v>
      </c>
      <c r="AH269" s="100">
        <v>6</v>
      </c>
      <c r="AI269" s="100">
        <v>22559</v>
      </c>
      <c r="AJ269" s="192">
        <v>2.6596923622501E-4</v>
      </c>
      <c r="AK269" s="100">
        <v>12613</v>
      </c>
      <c r="AL269" s="100">
        <v>22559</v>
      </c>
      <c r="AM269" s="192">
        <v>0.55911166275100843</v>
      </c>
      <c r="AN269" s="100">
        <v>3570</v>
      </c>
      <c r="AO269" s="100">
        <v>4983</v>
      </c>
      <c r="AP269" s="192">
        <v>0.71643588199879593</v>
      </c>
      <c r="AQ269" s="100">
        <v>2219</v>
      </c>
      <c r="AR269" s="100">
        <v>2390</v>
      </c>
      <c r="AS269" s="192">
        <v>0.92845188284518831</v>
      </c>
      <c r="AT269" s="100">
        <v>1120</v>
      </c>
      <c r="AU269" s="100">
        <v>1506</v>
      </c>
      <c r="AV269" s="192">
        <v>0.74369189907038513</v>
      </c>
      <c r="AW269" s="100">
        <v>381</v>
      </c>
      <c r="AX269" s="100">
        <v>1830</v>
      </c>
      <c r="AY269" s="192">
        <v>0.2081967213114754</v>
      </c>
      <c r="AZ269" s="100">
        <v>0</v>
      </c>
      <c r="BA269" s="100">
        <v>0</v>
      </c>
      <c r="BB269" s="195" t="s">
        <v>1033</v>
      </c>
      <c r="BC269" s="100">
        <v>549</v>
      </c>
      <c r="BD269" s="100">
        <v>582</v>
      </c>
      <c r="BE269" s="192">
        <v>0.94329896907216493</v>
      </c>
      <c r="BF269" s="100">
        <v>1559</v>
      </c>
      <c r="BG269" s="100">
        <v>1617</v>
      </c>
      <c r="BH269" s="192">
        <v>0.96413110698824989</v>
      </c>
    </row>
    <row r="270" spans="1:60" hidden="1" x14ac:dyDescent="0.35">
      <c r="A270" s="122" t="s">
        <v>60</v>
      </c>
      <c r="B270" s="99" t="s">
        <v>61</v>
      </c>
      <c r="C270" s="218">
        <v>44317</v>
      </c>
      <c r="D270" s="100">
        <v>4876</v>
      </c>
      <c r="E270" s="100">
        <v>43257</v>
      </c>
      <c r="F270" s="192">
        <v>0.10130264060000416</v>
      </c>
      <c r="G270" s="100">
        <v>4204987</v>
      </c>
      <c r="H270" s="100">
        <v>43257</v>
      </c>
      <c r="I270" s="193">
        <v>97.209399634741203</v>
      </c>
      <c r="J270" s="100">
        <v>8730</v>
      </c>
      <c r="K270" s="100">
        <v>24212</v>
      </c>
      <c r="L270" s="100"/>
      <c r="M270" s="100">
        <v>40775</v>
      </c>
      <c r="N270" s="192">
        <v>0.59379521765787857</v>
      </c>
      <c r="O270" s="100">
        <v>121</v>
      </c>
      <c r="P270" s="100">
        <v>378</v>
      </c>
      <c r="Q270" s="192">
        <v>0.32010582010582012</v>
      </c>
      <c r="R270" s="100">
        <v>0</v>
      </c>
      <c r="S270" s="100">
        <v>4</v>
      </c>
      <c r="T270" s="192" t="s">
        <v>1033</v>
      </c>
      <c r="U270" s="100">
        <v>21</v>
      </c>
      <c r="V270" s="100">
        <v>21</v>
      </c>
      <c r="W270" s="192">
        <v>1</v>
      </c>
      <c r="X270" s="100">
        <v>951</v>
      </c>
      <c r="Y270" s="100">
        <v>9801</v>
      </c>
      <c r="Z270" s="100">
        <v>7876</v>
      </c>
      <c r="AA270" s="192">
        <v>5.3798721502517396E-2</v>
      </c>
      <c r="AB270" s="100">
        <v>0</v>
      </c>
      <c r="AC270" s="100">
        <v>3425</v>
      </c>
      <c r="AD270" s="192" t="s">
        <v>1033</v>
      </c>
      <c r="AE270" s="100">
        <v>3992</v>
      </c>
      <c r="AF270" s="100">
        <v>3992</v>
      </c>
      <c r="AG270" s="192">
        <v>1</v>
      </c>
      <c r="AH270" s="100">
        <v>22</v>
      </c>
      <c r="AI270" s="100">
        <v>27976</v>
      </c>
      <c r="AJ270" s="192">
        <v>7.8638833285673432E-4</v>
      </c>
      <c r="AK270" s="100">
        <v>19231</v>
      </c>
      <c r="AL270" s="100">
        <v>27976</v>
      </c>
      <c r="AM270" s="192">
        <v>0.6874106376894481</v>
      </c>
      <c r="AN270" s="100">
        <v>2293</v>
      </c>
      <c r="AO270" s="100">
        <v>5672</v>
      </c>
      <c r="AP270" s="192">
        <v>0.40426657263751764</v>
      </c>
      <c r="AQ270" s="100">
        <v>3426</v>
      </c>
      <c r="AR270" s="100">
        <v>15025</v>
      </c>
      <c r="AS270" s="192">
        <v>0.22801996672212979</v>
      </c>
      <c r="AT270" s="100">
        <v>16</v>
      </c>
      <c r="AU270" s="100">
        <v>611</v>
      </c>
      <c r="AV270" s="192">
        <v>2.6186579378068741E-2</v>
      </c>
      <c r="AW270" s="100">
        <v>2699</v>
      </c>
      <c r="AX270" s="100">
        <v>3321</v>
      </c>
      <c r="AY270" s="192">
        <v>0.81270701595904848</v>
      </c>
      <c r="AZ270" s="100">
        <v>0</v>
      </c>
      <c r="BA270" s="100">
        <v>1</v>
      </c>
      <c r="BB270" s="195" t="s">
        <v>1033</v>
      </c>
      <c r="BC270" s="100">
        <v>92</v>
      </c>
      <c r="BD270" s="100">
        <v>203</v>
      </c>
      <c r="BE270" s="192">
        <v>0.45320197044334976</v>
      </c>
      <c r="BF270" s="100">
        <v>1811</v>
      </c>
      <c r="BG270" s="100">
        <v>2858</v>
      </c>
      <c r="BH270" s="192">
        <v>0.63365990202939115</v>
      </c>
    </row>
    <row r="271" spans="1:60" hidden="1" x14ac:dyDescent="0.35">
      <c r="A271" s="122" t="s">
        <v>35</v>
      </c>
      <c r="B271" s="99" t="s">
        <v>36</v>
      </c>
      <c r="C271" s="218">
        <v>44317</v>
      </c>
      <c r="D271" s="100">
        <v>94</v>
      </c>
      <c r="E271" s="100">
        <v>9469</v>
      </c>
      <c r="F271" s="192">
        <v>9.8295513960054374E-3</v>
      </c>
      <c r="G271" s="100">
        <v>123881</v>
      </c>
      <c r="H271" s="100">
        <v>9469</v>
      </c>
      <c r="I271" s="193">
        <v>13.082796493821945</v>
      </c>
      <c r="J271" s="100">
        <v>69</v>
      </c>
      <c r="K271" s="100">
        <v>4551</v>
      </c>
      <c r="L271" s="100"/>
      <c r="M271" s="100">
        <v>8852</v>
      </c>
      <c r="N271" s="192">
        <v>0.5141211025756891</v>
      </c>
      <c r="O271" s="100">
        <v>1085</v>
      </c>
      <c r="P271" s="100">
        <v>2118</v>
      </c>
      <c r="Q271" s="192">
        <v>0.51227573182247399</v>
      </c>
      <c r="R271" s="100">
        <v>35</v>
      </c>
      <c r="S271" s="100">
        <v>66</v>
      </c>
      <c r="T271" s="192">
        <v>0.53030303030303028</v>
      </c>
      <c r="U271" s="100">
        <v>102</v>
      </c>
      <c r="V271" s="100">
        <v>240</v>
      </c>
      <c r="W271" s="192">
        <v>0.42499999999999999</v>
      </c>
      <c r="X271" s="100">
        <v>882</v>
      </c>
      <c r="Y271" s="100">
        <v>2184</v>
      </c>
      <c r="Z271" s="100">
        <v>169</v>
      </c>
      <c r="AA271" s="192">
        <v>0.37484062898427539</v>
      </c>
      <c r="AB271" s="100">
        <v>844</v>
      </c>
      <c r="AC271" s="100">
        <v>956</v>
      </c>
      <c r="AD271" s="192">
        <v>0.88284518828451886</v>
      </c>
      <c r="AE271" s="100">
        <v>229</v>
      </c>
      <c r="AF271" s="100">
        <v>272</v>
      </c>
      <c r="AG271" s="192">
        <v>0.84191176470588236</v>
      </c>
      <c r="AH271" s="100">
        <v>3</v>
      </c>
      <c r="AI271" s="100">
        <v>6305</v>
      </c>
      <c r="AJ271" s="192">
        <v>4.7581284694686756E-4</v>
      </c>
      <c r="AK271" s="100">
        <v>3959</v>
      </c>
      <c r="AL271" s="100">
        <v>6305</v>
      </c>
      <c r="AM271" s="192">
        <v>0.62791435368754955</v>
      </c>
      <c r="AN271" s="100">
        <v>743</v>
      </c>
      <c r="AO271" s="100">
        <v>1511</v>
      </c>
      <c r="AP271" s="192">
        <v>0.49172733289212445</v>
      </c>
      <c r="AQ271" s="100">
        <v>260</v>
      </c>
      <c r="AR271" s="100">
        <v>533</v>
      </c>
      <c r="AS271" s="192">
        <v>0.48780487804878048</v>
      </c>
      <c r="AT271" s="100">
        <v>6</v>
      </c>
      <c r="AU271" s="100">
        <v>18</v>
      </c>
      <c r="AV271" s="192">
        <v>0.33333333333333331</v>
      </c>
      <c r="AW271" s="100">
        <v>332</v>
      </c>
      <c r="AX271" s="100">
        <v>702</v>
      </c>
      <c r="AY271" s="192">
        <v>0.47293447293447294</v>
      </c>
      <c r="AZ271" s="100">
        <v>0</v>
      </c>
      <c r="BA271" s="100">
        <v>0</v>
      </c>
      <c r="BB271" s="195" t="s">
        <v>1033</v>
      </c>
      <c r="BC271" s="100">
        <v>0</v>
      </c>
      <c r="BD271" s="100">
        <v>5</v>
      </c>
      <c r="BE271" s="192" t="s">
        <v>1033</v>
      </c>
      <c r="BF271" s="100">
        <v>1</v>
      </c>
      <c r="BG271" s="100">
        <v>76</v>
      </c>
      <c r="BH271" s="192">
        <v>1.3157894736842105E-2</v>
      </c>
    </row>
    <row r="272" spans="1:60" hidden="1" x14ac:dyDescent="0.35">
      <c r="A272" s="122" t="s">
        <v>54</v>
      </c>
      <c r="B272" s="99" t="s">
        <v>55</v>
      </c>
      <c r="C272" s="218">
        <v>44317</v>
      </c>
      <c r="D272" s="100">
        <v>4708</v>
      </c>
      <c r="E272" s="100">
        <v>32378</v>
      </c>
      <c r="F272" s="192">
        <v>0.12694817451329343</v>
      </c>
      <c r="G272" s="100">
        <v>2948999</v>
      </c>
      <c r="H272" s="100">
        <v>32378</v>
      </c>
      <c r="I272" s="193">
        <v>91.08033232441781</v>
      </c>
      <c r="J272" s="100">
        <v>8620</v>
      </c>
      <c r="K272" s="100">
        <v>17066</v>
      </c>
      <c r="L272" s="100"/>
      <c r="M272" s="100">
        <v>30371</v>
      </c>
      <c r="N272" s="192">
        <v>0.56191761878107405</v>
      </c>
      <c r="O272" s="100">
        <v>168</v>
      </c>
      <c r="P272" s="100">
        <v>463</v>
      </c>
      <c r="Q272" s="192">
        <v>0.36285097192224625</v>
      </c>
      <c r="R272" s="100">
        <v>0</v>
      </c>
      <c r="S272" s="100">
        <v>4</v>
      </c>
      <c r="T272" s="192" t="s">
        <v>1033</v>
      </c>
      <c r="U272" s="100">
        <v>18</v>
      </c>
      <c r="V272" s="100">
        <v>22</v>
      </c>
      <c r="W272" s="192">
        <v>0.81818181818181823</v>
      </c>
      <c r="X272" s="100">
        <v>805</v>
      </c>
      <c r="Y272" s="100">
        <v>6342</v>
      </c>
      <c r="Z272" s="100">
        <v>7940</v>
      </c>
      <c r="AA272" s="192">
        <v>5.6364654810250665E-2</v>
      </c>
      <c r="AB272" s="100">
        <v>0</v>
      </c>
      <c r="AC272" s="100">
        <v>3062</v>
      </c>
      <c r="AD272" s="192" t="s">
        <v>1033</v>
      </c>
      <c r="AE272" s="100">
        <v>2673</v>
      </c>
      <c r="AF272" s="100">
        <v>2673</v>
      </c>
      <c r="AG272" s="192">
        <v>1</v>
      </c>
      <c r="AH272" s="100">
        <v>11</v>
      </c>
      <c r="AI272" s="100">
        <v>19347</v>
      </c>
      <c r="AJ272" s="192">
        <v>5.6856360159197807E-4</v>
      </c>
      <c r="AK272" s="100">
        <v>12964</v>
      </c>
      <c r="AL272" s="100">
        <v>19347</v>
      </c>
      <c r="AM272" s="192">
        <v>0.67007804827621853</v>
      </c>
      <c r="AN272" s="100">
        <v>1263</v>
      </c>
      <c r="AO272" s="100">
        <v>3494</v>
      </c>
      <c r="AP272" s="192">
        <v>0.36147681740125931</v>
      </c>
      <c r="AQ272" s="100">
        <v>1553</v>
      </c>
      <c r="AR272" s="100">
        <v>10466</v>
      </c>
      <c r="AS272" s="192">
        <v>0.14838524746799159</v>
      </c>
      <c r="AT272" s="100">
        <v>7</v>
      </c>
      <c r="AU272" s="100">
        <v>317</v>
      </c>
      <c r="AV272" s="192">
        <v>2.2082018927444796E-2</v>
      </c>
      <c r="AW272" s="100">
        <v>1264</v>
      </c>
      <c r="AX272" s="100">
        <v>1720</v>
      </c>
      <c r="AY272" s="192">
        <v>0.73488372093023258</v>
      </c>
      <c r="AZ272" s="100">
        <v>0</v>
      </c>
      <c r="BA272" s="100">
        <v>0</v>
      </c>
      <c r="BB272" s="195" t="s">
        <v>1033</v>
      </c>
      <c r="BC272" s="100">
        <v>236</v>
      </c>
      <c r="BD272" s="100">
        <v>357</v>
      </c>
      <c r="BE272" s="192">
        <v>0.66106442577030811</v>
      </c>
      <c r="BF272" s="100">
        <v>3173</v>
      </c>
      <c r="BG272" s="100">
        <v>3379</v>
      </c>
      <c r="BH272" s="192">
        <v>0.93903521751997632</v>
      </c>
    </row>
    <row r="273" spans="1:60" hidden="1" x14ac:dyDescent="0.35">
      <c r="A273" s="122" t="s">
        <v>64</v>
      </c>
      <c r="B273" s="99" t="s">
        <v>65</v>
      </c>
      <c r="C273" s="218">
        <v>44317</v>
      </c>
      <c r="D273" s="100">
        <v>2152</v>
      </c>
      <c r="E273" s="100">
        <v>32910</v>
      </c>
      <c r="F273" s="192">
        <v>6.1376989333181219E-2</v>
      </c>
      <c r="G273" s="100">
        <v>2594741</v>
      </c>
      <c r="H273" s="100">
        <v>32910</v>
      </c>
      <c r="I273" s="193">
        <v>78.843542996049834</v>
      </c>
      <c r="J273" s="100">
        <v>417</v>
      </c>
      <c r="K273" s="100">
        <v>16079</v>
      </c>
      <c r="L273" s="100"/>
      <c r="M273" s="100">
        <v>30357</v>
      </c>
      <c r="N273" s="192">
        <v>0.52966366900550121</v>
      </c>
      <c r="O273" s="100">
        <v>4765</v>
      </c>
      <c r="P273" s="100">
        <v>8948</v>
      </c>
      <c r="Q273" s="192">
        <v>0.53252123379526151</v>
      </c>
      <c r="R273" s="100">
        <v>23</v>
      </c>
      <c r="S273" s="100">
        <v>460</v>
      </c>
      <c r="T273" s="192">
        <v>0.05</v>
      </c>
      <c r="U273" s="100">
        <v>291</v>
      </c>
      <c r="V273" s="100">
        <v>877</v>
      </c>
      <c r="W273" s="192">
        <v>0.33181299885974913</v>
      </c>
      <c r="X273" s="100">
        <v>862</v>
      </c>
      <c r="Y273" s="100">
        <v>8971</v>
      </c>
      <c r="Z273" s="100">
        <v>7108</v>
      </c>
      <c r="AA273" s="192">
        <v>5.3610299147956959E-2</v>
      </c>
      <c r="AB273" s="100">
        <v>1905</v>
      </c>
      <c r="AC273" s="100">
        <v>3226</v>
      </c>
      <c r="AD273" s="192">
        <v>0.59051456912585243</v>
      </c>
      <c r="AE273" s="100">
        <v>1738</v>
      </c>
      <c r="AF273" s="100">
        <v>2997</v>
      </c>
      <c r="AG273" s="192">
        <v>0.57991324657991328</v>
      </c>
      <c r="AH273" s="100">
        <v>38</v>
      </c>
      <c r="AI273" s="100">
        <v>23142</v>
      </c>
      <c r="AJ273" s="192">
        <v>1.6420361247947454E-3</v>
      </c>
      <c r="AK273" s="100">
        <v>16139</v>
      </c>
      <c r="AL273" s="100">
        <v>23142</v>
      </c>
      <c r="AM273" s="192">
        <v>0.69739002679111572</v>
      </c>
      <c r="AN273" s="100">
        <v>966</v>
      </c>
      <c r="AO273" s="100">
        <v>3237</v>
      </c>
      <c r="AP273" s="192">
        <v>0.29842446709916587</v>
      </c>
      <c r="AQ273" s="100">
        <v>12</v>
      </c>
      <c r="AR273" s="100">
        <v>8655</v>
      </c>
      <c r="AS273" s="192">
        <v>1.3864818024263432E-3</v>
      </c>
      <c r="AT273" s="100">
        <v>141</v>
      </c>
      <c r="AU273" s="100">
        <v>737</v>
      </c>
      <c r="AV273" s="192">
        <v>0.19131614654002713</v>
      </c>
      <c r="AW273" s="100">
        <v>771</v>
      </c>
      <c r="AX273" s="100">
        <v>3178</v>
      </c>
      <c r="AY273" s="192">
        <v>0.24260541220893644</v>
      </c>
      <c r="AZ273" s="100">
        <v>0</v>
      </c>
      <c r="BA273" s="100">
        <v>1</v>
      </c>
      <c r="BB273" s="195" t="s">
        <v>1033</v>
      </c>
      <c r="BC273" s="100">
        <v>224</v>
      </c>
      <c r="BD273" s="100">
        <v>261</v>
      </c>
      <c r="BE273" s="192">
        <v>0.85823754789272033</v>
      </c>
      <c r="BF273" s="100">
        <v>851</v>
      </c>
      <c r="BG273" s="100">
        <v>914</v>
      </c>
      <c r="BH273" s="192">
        <v>0.93107221006564556</v>
      </c>
    </row>
    <row r="274" spans="1:60" hidden="1" x14ac:dyDescent="0.35">
      <c r="A274" s="122" t="s">
        <v>72</v>
      </c>
      <c r="B274" s="99" t="s">
        <v>73</v>
      </c>
      <c r="C274" s="218">
        <v>44317</v>
      </c>
      <c r="D274" s="100">
        <v>999</v>
      </c>
      <c r="E274" s="100">
        <v>9590</v>
      </c>
      <c r="F274" s="192">
        <v>9.4343186325432052E-2</v>
      </c>
      <c r="G274" s="100">
        <v>1519586</v>
      </c>
      <c r="H274" s="100">
        <v>9590</v>
      </c>
      <c r="I274" s="193">
        <v>158.45526590198122</v>
      </c>
      <c r="J274" s="100">
        <v>696</v>
      </c>
      <c r="K274" s="100">
        <v>5398</v>
      </c>
      <c r="L274" s="100"/>
      <c r="M274" s="100">
        <v>7911</v>
      </c>
      <c r="N274" s="192">
        <v>0.68234104411578811</v>
      </c>
      <c r="O274" s="100">
        <v>818</v>
      </c>
      <c r="P274" s="100">
        <v>2217</v>
      </c>
      <c r="Q274" s="192">
        <v>0.36896707262065853</v>
      </c>
      <c r="R274" s="100">
        <v>472</v>
      </c>
      <c r="S274" s="100">
        <v>531</v>
      </c>
      <c r="T274" s="192">
        <v>0.88888888888888884</v>
      </c>
      <c r="U274" s="100">
        <v>1794</v>
      </c>
      <c r="V274" s="100">
        <v>2190</v>
      </c>
      <c r="W274" s="192">
        <v>0.81917808219178079</v>
      </c>
      <c r="X274" s="100">
        <v>585</v>
      </c>
      <c r="Y274" s="100">
        <v>1958</v>
      </c>
      <c r="Z274" s="100">
        <v>3440</v>
      </c>
      <c r="AA274" s="192">
        <v>0.10837347165616895</v>
      </c>
      <c r="AB274" s="100">
        <v>409</v>
      </c>
      <c r="AC274" s="100">
        <v>866</v>
      </c>
      <c r="AD274" s="192">
        <v>0.47228637413394919</v>
      </c>
      <c r="AE274" s="100">
        <v>573</v>
      </c>
      <c r="AF274" s="100">
        <v>860</v>
      </c>
      <c r="AG274" s="192">
        <v>0.66627906976744189</v>
      </c>
      <c r="AH274" s="100">
        <v>1</v>
      </c>
      <c r="AI274" s="100">
        <v>8147</v>
      </c>
      <c r="AJ274" s="192">
        <v>1.2274456855284154E-4</v>
      </c>
      <c r="AK274" s="100">
        <v>5873</v>
      </c>
      <c r="AL274" s="100">
        <v>8147</v>
      </c>
      <c r="AM274" s="192">
        <v>0.72087885111083838</v>
      </c>
      <c r="AN274" s="100">
        <v>551</v>
      </c>
      <c r="AO274" s="100">
        <v>1148</v>
      </c>
      <c r="AP274" s="192">
        <v>0.47996515679442509</v>
      </c>
      <c r="AQ274" s="100">
        <v>1001</v>
      </c>
      <c r="AR274" s="100">
        <v>1102</v>
      </c>
      <c r="AS274" s="192">
        <v>0.90834845735027225</v>
      </c>
      <c r="AT274" s="100">
        <v>112</v>
      </c>
      <c r="AU274" s="100">
        <v>157</v>
      </c>
      <c r="AV274" s="192">
        <v>0.7133757961783439</v>
      </c>
      <c r="AW274" s="100">
        <v>179</v>
      </c>
      <c r="AX274" s="100">
        <v>709</v>
      </c>
      <c r="AY274" s="192">
        <v>0.25246826516220028</v>
      </c>
      <c r="AZ274" s="100">
        <v>0</v>
      </c>
      <c r="BA274" s="100">
        <v>0</v>
      </c>
      <c r="BB274" s="195" t="s">
        <v>1033</v>
      </c>
      <c r="BC274" s="100">
        <v>199</v>
      </c>
      <c r="BD274" s="100">
        <v>220</v>
      </c>
      <c r="BE274" s="192">
        <v>0.90454545454545454</v>
      </c>
      <c r="BF274" s="100">
        <v>903</v>
      </c>
      <c r="BG274" s="100">
        <v>999</v>
      </c>
      <c r="BH274" s="192">
        <v>0.90390390390390385</v>
      </c>
    </row>
    <row r="275" spans="1:60" hidden="1" x14ac:dyDescent="0.35">
      <c r="A275" s="122" t="s">
        <v>41</v>
      </c>
      <c r="B275" s="99" t="s">
        <v>42</v>
      </c>
      <c r="C275" s="218">
        <v>44317</v>
      </c>
      <c r="D275" s="100">
        <v>955</v>
      </c>
      <c r="E275" s="100">
        <v>48432</v>
      </c>
      <c r="F275" s="192">
        <v>1.9337072508959847E-2</v>
      </c>
      <c r="G275" s="100">
        <v>1836901</v>
      </c>
      <c r="H275" s="100">
        <v>48432</v>
      </c>
      <c r="I275" s="193">
        <v>37.927424017178723</v>
      </c>
      <c r="J275" s="100">
        <v>192</v>
      </c>
      <c r="K275" s="100">
        <v>14244</v>
      </c>
      <c r="L275" s="100"/>
      <c r="M275" s="100">
        <v>35139</v>
      </c>
      <c r="N275" s="192">
        <v>0.40536156407410567</v>
      </c>
      <c r="O275" s="100">
        <v>0</v>
      </c>
      <c r="P275" s="100">
        <v>0</v>
      </c>
      <c r="Q275" s="192" t="s">
        <v>1033</v>
      </c>
      <c r="R275" s="100">
        <v>0</v>
      </c>
      <c r="S275" s="100">
        <v>0</v>
      </c>
      <c r="T275" s="192" t="s">
        <v>1033</v>
      </c>
      <c r="U275" s="100">
        <v>0</v>
      </c>
      <c r="V275" s="100">
        <v>0</v>
      </c>
      <c r="W275" s="192" t="s">
        <v>1033</v>
      </c>
      <c r="X275" s="100">
        <v>4565</v>
      </c>
      <c r="Y275" s="100">
        <v>6523</v>
      </c>
      <c r="Z275" s="100">
        <v>7187</v>
      </c>
      <c r="AA275" s="192">
        <v>0.33296863603209337</v>
      </c>
      <c r="AB275" s="100">
        <v>2054</v>
      </c>
      <c r="AC275" s="100">
        <v>3379</v>
      </c>
      <c r="AD275" s="192">
        <v>0.60787215152411955</v>
      </c>
      <c r="AE275" s="100">
        <v>374</v>
      </c>
      <c r="AF275" s="100">
        <v>3981</v>
      </c>
      <c r="AG275" s="192">
        <v>9.3946244662145184E-2</v>
      </c>
      <c r="AH275" s="100">
        <v>12</v>
      </c>
      <c r="AI275" s="100">
        <v>32913</v>
      </c>
      <c r="AJ275" s="192">
        <v>3.645975754261234E-4</v>
      </c>
      <c r="AK275" s="100">
        <v>12649</v>
      </c>
      <c r="AL275" s="100">
        <v>32913</v>
      </c>
      <c r="AM275" s="192">
        <v>0.38431622763041962</v>
      </c>
      <c r="AN275" s="100">
        <v>1585</v>
      </c>
      <c r="AO275" s="100">
        <v>1585</v>
      </c>
      <c r="AP275" s="192">
        <v>1</v>
      </c>
      <c r="AQ275" s="100">
        <v>2458</v>
      </c>
      <c r="AR275" s="100">
        <v>5708</v>
      </c>
      <c r="AS275" s="192">
        <v>0.43062368605466012</v>
      </c>
      <c r="AT275" s="100">
        <v>938</v>
      </c>
      <c r="AU275" s="100">
        <v>1803</v>
      </c>
      <c r="AV275" s="192">
        <v>0.52024403771491956</v>
      </c>
      <c r="AW275" s="100">
        <v>0</v>
      </c>
      <c r="AX275" s="100">
        <v>0</v>
      </c>
      <c r="AY275" s="192" t="s">
        <v>1033</v>
      </c>
      <c r="AZ275" s="100">
        <v>0</v>
      </c>
      <c r="BA275" s="100">
        <v>0</v>
      </c>
      <c r="BB275" s="195" t="s">
        <v>1033</v>
      </c>
      <c r="BC275" s="100">
        <v>277</v>
      </c>
      <c r="BD275" s="100">
        <v>278</v>
      </c>
      <c r="BE275" s="192">
        <v>0.99640287769784175</v>
      </c>
      <c r="BF275" s="100">
        <v>710</v>
      </c>
      <c r="BG275" s="100">
        <v>712</v>
      </c>
      <c r="BH275" s="192">
        <v>0.9971910112359551</v>
      </c>
    </row>
    <row r="276" spans="1:60" hidden="1" x14ac:dyDescent="0.35">
      <c r="A276" s="122" t="s">
        <v>62</v>
      </c>
      <c r="B276" s="99" t="s">
        <v>63</v>
      </c>
      <c r="C276" s="218">
        <v>44317</v>
      </c>
      <c r="D276" s="100">
        <v>3117</v>
      </c>
      <c r="E276" s="100">
        <v>81326</v>
      </c>
      <c r="F276" s="192">
        <v>3.6912473502836232E-2</v>
      </c>
      <c r="G276" s="100">
        <v>265090</v>
      </c>
      <c r="H276" s="100">
        <v>81326</v>
      </c>
      <c r="I276" s="193">
        <v>3.259597176794629</v>
      </c>
      <c r="J276" s="100">
        <v>342</v>
      </c>
      <c r="K276" s="100">
        <v>39759</v>
      </c>
      <c r="L276" s="100"/>
      <c r="M276" s="100">
        <v>71828</v>
      </c>
      <c r="N276" s="192">
        <v>0.55353065656846911</v>
      </c>
      <c r="O276" s="100">
        <v>2932</v>
      </c>
      <c r="P276" s="100">
        <v>11333</v>
      </c>
      <c r="Q276" s="192">
        <v>0.25871349157328155</v>
      </c>
      <c r="R276" s="100">
        <v>8690</v>
      </c>
      <c r="S276" s="100">
        <v>21335</v>
      </c>
      <c r="T276" s="192">
        <v>0.40731192875556599</v>
      </c>
      <c r="U276" s="100">
        <v>15101</v>
      </c>
      <c r="V276" s="100">
        <v>23761</v>
      </c>
      <c r="W276" s="192">
        <v>0.63553722486427344</v>
      </c>
      <c r="X276" s="100">
        <v>7517</v>
      </c>
      <c r="Y276" s="100">
        <v>11678</v>
      </c>
      <c r="Z276" s="100">
        <v>24631</v>
      </c>
      <c r="AA276" s="192">
        <v>0.20702856041201906</v>
      </c>
      <c r="AB276" s="100">
        <v>3272</v>
      </c>
      <c r="AC276" s="100">
        <v>5288</v>
      </c>
      <c r="AD276" s="192">
        <v>0.61875945537065058</v>
      </c>
      <c r="AE276" s="100">
        <v>5170</v>
      </c>
      <c r="AF276" s="100">
        <v>6168</v>
      </c>
      <c r="AG276" s="192">
        <v>0.83819714656290534</v>
      </c>
      <c r="AH276" s="100">
        <v>17</v>
      </c>
      <c r="AI276" s="100">
        <v>40200</v>
      </c>
      <c r="AJ276" s="192">
        <v>4.228855721393035E-4</v>
      </c>
      <c r="AK276" s="100">
        <v>20230</v>
      </c>
      <c r="AL276" s="100">
        <v>40200</v>
      </c>
      <c r="AM276" s="192">
        <v>0.50323383084577111</v>
      </c>
      <c r="AN276" s="100">
        <v>4566</v>
      </c>
      <c r="AO276" s="100">
        <v>9695</v>
      </c>
      <c r="AP276" s="192">
        <v>0.47096441464672512</v>
      </c>
      <c r="AQ276" s="100">
        <v>4714</v>
      </c>
      <c r="AR276" s="100">
        <v>5757</v>
      </c>
      <c r="AS276" s="192">
        <v>0.81882925134618723</v>
      </c>
      <c r="AT276" s="100">
        <v>5427</v>
      </c>
      <c r="AU276" s="100">
        <v>8656</v>
      </c>
      <c r="AV276" s="192">
        <v>0.6269639556377079</v>
      </c>
      <c r="AW276" s="100">
        <v>870</v>
      </c>
      <c r="AX276" s="100">
        <v>3394</v>
      </c>
      <c r="AY276" s="192">
        <v>0.25633470830878019</v>
      </c>
      <c r="AZ276" s="100">
        <v>0</v>
      </c>
      <c r="BA276" s="100">
        <v>2</v>
      </c>
      <c r="BB276" s="195" t="s">
        <v>1033</v>
      </c>
      <c r="BC276" s="100">
        <v>727</v>
      </c>
      <c r="BD276" s="100">
        <v>750</v>
      </c>
      <c r="BE276" s="192">
        <v>0.96933333333333338</v>
      </c>
      <c r="BF276" s="100">
        <v>5515</v>
      </c>
      <c r="BG276" s="100">
        <v>5757</v>
      </c>
      <c r="BH276" s="192">
        <v>0.95796421747437899</v>
      </c>
    </row>
    <row r="277" spans="1:60" hidden="1" x14ac:dyDescent="0.35">
      <c r="A277" s="122" t="s">
        <v>540</v>
      </c>
      <c r="B277" s="99" t="s">
        <v>541</v>
      </c>
      <c r="C277" s="218">
        <v>44317</v>
      </c>
      <c r="D277" s="100">
        <v>3983</v>
      </c>
      <c r="E277" s="100">
        <v>64287</v>
      </c>
      <c r="F277" s="192">
        <v>5.8341877837996194E-2</v>
      </c>
      <c r="G277" s="100">
        <v>369022</v>
      </c>
      <c r="H277" s="100">
        <v>64287</v>
      </c>
      <c r="I277" s="193">
        <v>5.7402274176738688</v>
      </c>
      <c r="J277" s="100">
        <v>399</v>
      </c>
      <c r="K277" s="100">
        <v>35602</v>
      </c>
      <c r="L277" s="100"/>
      <c r="M277" s="100">
        <v>62723</v>
      </c>
      <c r="N277" s="192">
        <v>0.56760677901248346</v>
      </c>
      <c r="O277" s="100">
        <v>1947</v>
      </c>
      <c r="P277" s="100">
        <v>7140</v>
      </c>
      <c r="Q277" s="192">
        <v>0.27268907563025208</v>
      </c>
      <c r="R277" s="100">
        <v>9000</v>
      </c>
      <c r="S277" s="100">
        <v>20119</v>
      </c>
      <c r="T277" s="192">
        <v>0.44733833689547192</v>
      </c>
      <c r="U277" s="100">
        <v>13384</v>
      </c>
      <c r="V277" s="100">
        <v>23866</v>
      </c>
      <c r="W277" s="192">
        <v>0.56079778764769961</v>
      </c>
      <c r="X277" s="100">
        <v>7132</v>
      </c>
      <c r="Y277" s="100">
        <v>10678</v>
      </c>
      <c r="Z277" s="100">
        <v>20090</v>
      </c>
      <c r="AA277" s="192">
        <v>0.23179927197087882</v>
      </c>
      <c r="AB277" s="100">
        <v>1861</v>
      </c>
      <c r="AC277" s="100">
        <v>4323</v>
      </c>
      <c r="AD277" s="192">
        <v>0.4304880869766366</v>
      </c>
      <c r="AE277" s="100">
        <v>5701</v>
      </c>
      <c r="AF277" s="100">
        <v>6310</v>
      </c>
      <c r="AG277" s="192">
        <v>0.90348652931854201</v>
      </c>
      <c r="AH277" s="100">
        <v>14</v>
      </c>
      <c r="AI277" s="100">
        <v>38121</v>
      </c>
      <c r="AJ277" s="192">
        <v>3.6725164607434222E-4</v>
      </c>
      <c r="AK277" s="100">
        <v>17221</v>
      </c>
      <c r="AL277" s="100">
        <v>38121</v>
      </c>
      <c r="AM277" s="192">
        <v>0.4517457569318748</v>
      </c>
      <c r="AN277" s="100">
        <v>4004</v>
      </c>
      <c r="AO277" s="100">
        <v>8221</v>
      </c>
      <c r="AP277" s="192">
        <v>0.48704537160929329</v>
      </c>
      <c r="AQ277" s="100">
        <v>4752</v>
      </c>
      <c r="AR277" s="100">
        <v>5137</v>
      </c>
      <c r="AS277" s="192">
        <v>0.92505353319057815</v>
      </c>
      <c r="AT277" s="100">
        <v>2160</v>
      </c>
      <c r="AU277" s="100">
        <v>3333</v>
      </c>
      <c r="AV277" s="192">
        <v>0.64806480648064801</v>
      </c>
      <c r="AW277" s="100">
        <v>1002</v>
      </c>
      <c r="AX277" s="100">
        <v>3000</v>
      </c>
      <c r="AY277" s="192">
        <v>0.33400000000000002</v>
      </c>
      <c r="AZ277" s="100">
        <v>0</v>
      </c>
      <c r="BA277" s="100">
        <v>1</v>
      </c>
      <c r="BB277" s="195" t="s">
        <v>1033</v>
      </c>
      <c r="BC277" s="100">
        <v>50</v>
      </c>
      <c r="BD277" s="100">
        <v>50</v>
      </c>
      <c r="BE277" s="192">
        <v>1</v>
      </c>
      <c r="BF277" s="100">
        <v>4213</v>
      </c>
      <c r="BG277" s="100">
        <v>4592</v>
      </c>
      <c r="BH277" s="192">
        <v>0.91746515679442509</v>
      </c>
    </row>
    <row r="278" spans="1:60" hidden="1" x14ac:dyDescent="0.35">
      <c r="A278" s="122" t="s">
        <v>43</v>
      </c>
      <c r="B278" s="99" t="s">
        <v>44</v>
      </c>
      <c r="C278" s="218">
        <v>44317</v>
      </c>
      <c r="D278" s="100">
        <v>7169</v>
      </c>
      <c r="E278" s="100">
        <v>61953</v>
      </c>
      <c r="F278" s="192">
        <v>0.10371517027863777</v>
      </c>
      <c r="G278" s="100">
        <v>250159</v>
      </c>
      <c r="H278" s="100">
        <v>61953</v>
      </c>
      <c r="I278" s="193">
        <v>4.0378835568899003</v>
      </c>
      <c r="J278" s="100">
        <v>316</v>
      </c>
      <c r="K278" s="100">
        <v>39329</v>
      </c>
      <c r="L278" s="100"/>
      <c r="M278" s="100">
        <v>66217</v>
      </c>
      <c r="N278" s="192">
        <v>0.59394113294169171</v>
      </c>
      <c r="O278" s="100">
        <v>2429</v>
      </c>
      <c r="P278" s="100">
        <v>9006</v>
      </c>
      <c r="Q278" s="192">
        <v>0.26970908283366646</v>
      </c>
      <c r="R278" s="100">
        <v>9207</v>
      </c>
      <c r="S278" s="100">
        <v>20934</v>
      </c>
      <c r="T278" s="192">
        <v>0.43981083404987104</v>
      </c>
      <c r="U278" s="100">
        <v>13100</v>
      </c>
      <c r="V278" s="100">
        <v>20387</v>
      </c>
      <c r="W278" s="192">
        <v>0.64256634129592383</v>
      </c>
      <c r="X278" s="100">
        <v>8792</v>
      </c>
      <c r="Y278" s="100">
        <v>7922</v>
      </c>
      <c r="Z278" s="100">
        <v>26775</v>
      </c>
      <c r="AA278" s="192">
        <v>0.25339366515837103</v>
      </c>
      <c r="AB278" s="100">
        <v>2600</v>
      </c>
      <c r="AC278" s="100">
        <v>4242</v>
      </c>
      <c r="AD278" s="192">
        <v>0.61291843470061291</v>
      </c>
      <c r="AE278" s="100">
        <v>5223</v>
      </c>
      <c r="AF278" s="100">
        <v>6164</v>
      </c>
      <c r="AG278" s="192">
        <v>0.84733939000648928</v>
      </c>
      <c r="AH278" s="100">
        <v>12</v>
      </c>
      <c r="AI278" s="100">
        <v>33650</v>
      </c>
      <c r="AJ278" s="192">
        <v>3.5661218424962854E-4</v>
      </c>
      <c r="AK278" s="100">
        <v>18431</v>
      </c>
      <c r="AL278" s="100">
        <v>33650</v>
      </c>
      <c r="AM278" s="192">
        <v>0.54772659732540863</v>
      </c>
      <c r="AN278" s="100">
        <v>5994</v>
      </c>
      <c r="AO278" s="100">
        <v>6850</v>
      </c>
      <c r="AP278" s="192">
        <v>0.87503649635036496</v>
      </c>
      <c r="AQ278" s="100">
        <v>2373</v>
      </c>
      <c r="AR278" s="100">
        <v>3625</v>
      </c>
      <c r="AS278" s="192">
        <v>0.65462068965517239</v>
      </c>
      <c r="AT278" s="100">
        <v>4063</v>
      </c>
      <c r="AU278" s="100">
        <v>5320</v>
      </c>
      <c r="AV278" s="192">
        <v>0.76372180451127825</v>
      </c>
      <c r="AW278" s="100">
        <v>769</v>
      </c>
      <c r="AX278" s="100">
        <v>5121</v>
      </c>
      <c r="AY278" s="192">
        <v>0.15016598320640501</v>
      </c>
      <c r="AZ278" s="100">
        <v>0</v>
      </c>
      <c r="BA278" s="100">
        <v>1</v>
      </c>
      <c r="BB278" s="195" t="s">
        <v>1033</v>
      </c>
      <c r="BC278" s="100">
        <v>198</v>
      </c>
      <c r="BD278" s="100">
        <v>245</v>
      </c>
      <c r="BE278" s="192">
        <v>0.80816326530612248</v>
      </c>
      <c r="BF278" s="100">
        <v>3319</v>
      </c>
      <c r="BG278" s="100">
        <v>3625</v>
      </c>
      <c r="BH278" s="192">
        <v>0.91558620689655168</v>
      </c>
    </row>
    <row r="279" spans="1:60" hidden="1" x14ac:dyDescent="0.35">
      <c r="A279" s="122" t="s">
        <v>50</v>
      </c>
      <c r="B279" s="99" t="s">
        <v>51</v>
      </c>
      <c r="C279" s="218">
        <v>44317</v>
      </c>
      <c r="D279" s="100">
        <v>5710</v>
      </c>
      <c r="E279" s="100">
        <v>38160</v>
      </c>
      <c r="F279" s="192">
        <v>0.13015728288124004</v>
      </c>
      <c r="G279" s="100">
        <v>5224225</v>
      </c>
      <c r="H279" s="100">
        <v>38160</v>
      </c>
      <c r="I279" s="193">
        <v>136.90317085953879</v>
      </c>
      <c r="J279" s="100">
        <v>591</v>
      </c>
      <c r="K279" s="100">
        <v>17049</v>
      </c>
      <c r="L279" s="100"/>
      <c r="M279" s="100">
        <v>34597</v>
      </c>
      <c r="N279" s="192">
        <v>0.49278839205711478</v>
      </c>
      <c r="O279" s="100">
        <v>2520</v>
      </c>
      <c r="P279" s="100">
        <v>6966</v>
      </c>
      <c r="Q279" s="192">
        <v>0.36175710594315247</v>
      </c>
      <c r="R279" s="100">
        <v>1540</v>
      </c>
      <c r="S279" s="100">
        <v>2652</v>
      </c>
      <c r="T279" s="192">
        <v>0.58069381598793368</v>
      </c>
      <c r="U279" s="100">
        <v>3239</v>
      </c>
      <c r="V279" s="100">
        <v>4342</v>
      </c>
      <c r="W279" s="192">
        <v>0.74596959926301243</v>
      </c>
      <c r="X279" s="100">
        <v>4290</v>
      </c>
      <c r="Y279" s="100">
        <v>10697</v>
      </c>
      <c r="Z279" s="100">
        <v>6323</v>
      </c>
      <c r="AA279" s="192">
        <v>0.25205640423031728</v>
      </c>
      <c r="AB279" s="100">
        <v>1195</v>
      </c>
      <c r="AC279" s="100">
        <v>3287</v>
      </c>
      <c r="AD279" s="192">
        <v>0.36355339215089749</v>
      </c>
      <c r="AE279" s="100">
        <v>2904</v>
      </c>
      <c r="AF279" s="100">
        <v>3950</v>
      </c>
      <c r="AG279" s="192">
        <v>0.73518987341772157</v>
      </c>
      <c r="AH279" s="100">
        <v>7</v>
      </c>
      <c r="AI279" s="100">
        <v>27591</v>
      </c>
      <c r="AJ279" s="192">
        <v>2.5370591859664386E-4</v>
      </c>
      <c r="AK279" s="100">
        <v>11192</v>
      </c>
      <c r="AL279" s="100">
        <v>27591</v>
      </c>
      <c r="AM279" s="192">
        <v>0.40563952013337684</v>
      </c>
      <c r="AN279" s="100">
        <v>3699</v>
      </c>
      <c r="AO279" s="100">
        <v>6047</v>
      </c>
      <c r="AP279" s="192">
        <v>0.6117082851000496</v>
      </c>
      <c r="AQ279" s="100">
        <v>197</v>
      </c>
      <c r="AR279" s="100">
        <v>3354</v>
      </c>
      <c r="AS279" s="192">
        <v>5.8735837805605248E-2</v>
      </c>
      <c r="AT279" s="100">
        <v>751</v>
      </c>
      <c r="AU279" s="100">
        <v>1352</v>
      </c>
      <c r="AV279" s="192">
        <v>0.55547337278106512</v>
      </c>
      <c r="AW279" s="100">
        <v>1911</v>
      </c>
      <c r="AX279" s="100">
        <v>2640</v>
      </c>
      <c r="AY279" s="192">
        <v>0.72386363636363638</v>
      </c>
      <c r="AZ279" s="100">
        <v>1</v>
      </c>
      <c r="BA279" s="100">
        <v>2</v>
      </c>
      <c r="BB279" s="195">
        <v>0.5</v>
      </c>
      <c r="BC279" s="100">
        <v>145</v>
      </c>
      <c r="BD279" s="100">
        <v>201</v>
      </c>
      <c r="BE279" s="192">
        <v>0.72139303482587069</v>
      </c>
      <c r="BF279" s="100">
        <v>822</v>
      </c>
      <c r="BG279" s="100">
        <v>1055</v>
      </c>
      <c r="BH279" s="192">
        <v>0.77914691943127967</v>
      </c>
    </row>
    <row r="280" spans="1:60" hidden="1" x14ac:dyDescent="0.35">
      <c r="A280" s="122" t="s">
        <v>68</v>
      </c>
      <c r="B280" s="99" t="s">
        <v>69</v>
      </c>
      <c r="C280" s="218">
        <v>44317</v>
      </c>
      <c r="D280" s="100">
        <v>5384</v>
      </c>
      <c r="E280" s="100">
        <v>69136</v>
      </c>
      <c r="F280" s="192">
        <v>7.2249060654857755E-2</v>
      </c>
      <c r="G280" s="100">
        <v>0</v>
      </c>
      <c r="H280" s="100">
        <v>69136</v>
      </c>
      <c r="I280" s="193" t="s">
        <v>1033</v>
      </c>
      <c r="J280" s="100">
        <v>0</v>
      </c>
      <c r="K280" s="100">
        <v>30625</v>
      </c>
      <c r="L280" s="100"/>
      <c r="M280" s="100">
        <v>63703</v>
      </c>
      <c r="N280" s="192">
        <v>0.48074658964256001</v>
      </c>
      <c r="O280" s="100">
        <v>5073</v>
      </c>
      <c r="P280" s="100">
        <v>15156</v>
      </c>
      <c r="Q280" s="192">
        <v>0.3347189231987332</v>
      </c>
      <c r="R280" s="100">
        <v>1290</v>
      </c>
      <c r="S280" s="100">
        <v>2099</v>
      </c>
      <c r="T280" s="192">
        <v>0.61457837065269172</v>
      </c>
      <c r="U280" s="100">
        <v>1348</v>
      </c>
      <c r="V280" s="100">
        <v>2111</v>
      </c>
      <c r="W280" s="192">
        <v>0.63855992420653718</v>
      </c>
      <c r="X280" s="100">
        <v>8276</v>
      </c>
      <c r="Y280" s="100">
        <v>29014</v>
      </c>
      <c r="Z280" s="100">
        <v>0</v>
      </c>
      <c r="AA280" s="192">
        <v>0.28524160749982769</v>
      </c>
      <c r="AB280" s="100">
        <v>2413</v>
      </c>
      <c r="AC280" s="100">
        <v>6275</v>
      </c>
      <c r="AD280" s="192">
        <v>0.38454183266932274</v>
      </c>
      <c r="AE280" s="100">
        <v>5874</v>
      </c>
      <c r="AF280" s="100">
        <v>7702</v>
      </c>
      <c r="AG280" s="192">
        <v>0.76265904959750719</v>
      </c>
      <c r="AH280" s="100">
        <v>0</v>
      </c>
      <c r="AI280" s="100">
        <v>0</v>
      </c>
      <c r="AJ280" s="192" t="s">
        <v>1033</v>
      </c>
      <c r="AK280" s="100">
        <v>0</v>
      </c>
      <c r="AL280" s="100">
        <v>0</v>
      </c>
      <c r="AM280" s="192" t="s">
        <v>1033</v>
      </c>
      <c r="AN280" s="100">
        <v>1471</v>
      </c>
      <c r="AO280" s="100">
        <v>6977</v>
      </c>
      <c r="AP280" s="192">
        <v>0.21083560269456786</v>
      </c>
      <c r="AQ280" s="100">
        <v>93</v>
      </c>
      <c r="AR280" s="100">
        <v>8693</v>
      </c>
      <c r="AS280" s="192">
        <v>1.0698262970205912E-2</v>
      </c>
      <c r="AT280" s="100">
        <v>865</v>
      </c>
      <c r="AU280" s="100">
        <v>1403</v>
      </c>
      <c r="AV280" s="192">
        <v>0.61653599429793304</v>
      </c>
      <c r="AW280" s="100">
        <v>2609</v>
      </c>
      <c r="AX280" s="100">
        <v>4139</v>
      </c>
      <c r="AY280" s="192">
        <v>0.63034549408069585</v>
      </c>
      <c r="AZ280" s="100">
        <v>0</v>
      </c>
      <c r="BA280" s="100">
        <v>0</v>
      </c>
      <c r="BB280" s="195" t="s">
        <v>1033</v>
      </c>
      <c r="BC280" s="100">
        <v>0</v>
      </c>
      <c r="BD280" s="100">
        <v>0</v>
      </c>
      <c r="BE280" s="192" t="s">
        <v>1033</v>
      </c>
      <c r="BF280" s="100">
        <v>0</v>
      </c>
      <c r="BG280" s="100">
        <v>0</v>
      </c>
      <c r="BH280" s="192" t="s">
        <v>1033</v>
      </c>
    </row>
    <row r="281" spans="1:60" hidden="1" x14ac:dyDescent="0.35">
      <c r="A281" s="122" t="s">
        <v>21</v>
      </c>
      <c r="B281" s="99" t="s">
        <v>22</v>
      </c>
      <c r="C281" s="218">
        <v>44317</v>
      </c>
      <c r="D281" s="100">
        <v>514</v>
      </c>
      <c r="E281" s="100">
        <v>9785</v>
      </c>
      <c r="F281" s="192">
        <v>4.9907758034760656E-2</v>
      </c>
      <c r="G281" s="100">
        <v>307033</v>
      </c>
      <c r="H281" s="100">
        <v>9785</v>
      </c>
      <c r="I281" s="193">
        <v>31.377925396014309</v>
      </c>
      <c r="J281" s="100">
        <v>226</v>
      </c>
      <c r="K281" s="100">
        <v>5341</v>
      </c>
      <c r="L281" s="100"/>
      <c r="M281" s="100">
        <v>9770</v>
      </c>
      <c r="N281" s="192">
        <v>0.54667349027635614</v>
      </c>
      <c r="O281" s="100">
        <v>248</v>
      </c>
      <c r="P281" s="100">
        <v>300</v>
      </c>
      <c r="Q281" s="192">
        <v>0.82666666666666666</v>
      </c>
      <c r="R281" s="100">
        <v>2</v>
      </c>
      <c r="S281" s="100">
        <v>2</v>
      </c>
      <c r="T281" s="192">
        <v>1</v>
      </c>
      <c r="U281" s="100">
        <v>46</v>
      </c>
      <c r="V281" s="100">
        <v>46</v>
      </c>
      <c r="W281" s="192">
        <v>1</v>
      </c>
      <c r="X281" s="100">
        <v>182</v>
      </c>
      <c r="Y281" s="100">
        <v>2200</v>
      </c>
      <c r="Z281" s="100">
        <v>2239</v>
      </c>
      <c r="AA281" s="192">
        <v>4.1000225275963052E-2</v>
      </c>
      <c r="AB281" s="100">
        <v>630</v>
      </c>
      <c r="AC281" s="100">
        <v>887</v>
      </c>
      <c r="AD281" s="192">
        <v>0.71025930101465617</v>
      </c>
      <c r="AE281" s="100">
        <v>196</v>
      </c>
      <c r="AF281" s="100">
        <v>1241</v>
      </c>
      <c r="AG281" s="192">
        <v>0.15793714746172441</v>
      </c>
      <c r="AH281" s="100">
        <v>8</v>
      </c>
      <c r="AI281" s="100">
        <v>7322</v>
      </c>
      <c r="AJ281" s="192">
        <v>1.0925976509150504E-3</v>
      </c>
      <c r="AK281" s="100">
        <v>369</v>
      </c>
      <c r="AL281" s="100">
        <v>7322</v>
      </c>
      <c r="AM281" s="192">
        <v>5.0396066648456708E-2</v>
      </c>
      <c r="AN281" s="100">
        <v>1258</v>
      </c>
      <c r="AO281" s="100">
        <v>1437</v>
      </c>
      <c r="AP281" s="192">
        <v>0.87543493389004867</v>
      </c>
      <c r="AQ281" s="100">
        <v>0</v>
      </c>
      <c r="AR281" s="100">
        <v>1938</v>
      </c>
      <c r="AS281" s="192" t="s">
        <v>1033</v>
      </c>
      <c r="AT281" s="100">
        <v>49</v>
      </c>
      <c r="AU281" s="100">
        <v>151</v>
      </c>
      <c r="AV281" s="192">
        <v>0.32450331125827814</v>
      </c>
      <c r="AW281" s="100">
        <v>49</v>
      </c>
      <c r="AX281" s="100">
        <v>567</v>
      </c>
      <c r="AY281" s="192">
        <v>8.6419753086419748E-2</v>
      </c>
      <c r="AZ281" s="100">
        <v>0</v>
      </c>
      <c r="BA281" s="100">
        <v>0</v>
      </c>
      <c r="BB281" s="195" t="s">
        <v>1033</v>
      </c>
      <c r="BC281" s="100">
        <v>0</v>
      </c>
      <c r="BD281" s="100">
        <v>0</v>
      </c>
      <c r="BE281" s="192" t="s">
        <v>1033</v>
      </c>
      <c r="BF281" s="100">
        <v>0</v>
      </c>
      <c r="BG281" s="100">
        <v>0</v>
      </c>
      <c r="BH281" s="192" t="s">
        <v>1033</v>
      </c>
    </row>
    <row r="282" spans="1:60" hidden="1" x14ac:dyDescent="0.35">
      <c r="A282" s="122" t="s">
        <v>538</v>
      </c>
      <c r="B282" s="99" t="s">
        <v>539</v>
      </c>
      <c r="C282" s="218">
        <v>44317</v>
      </c>
      <c r="D282" s="100">
        <v>21689</v>
      </c>
      <c r="E282" s="100">
        <v>106161</v>
      </c>
      <c r="F282" s="192">
        <v>0.16964411419632383</v>
      </c>
      <c r="G282" s="100">
        <v>29410842</v>
      </c>
      <c r="H282" s="100">
        <v>106161</v>
      </c>
      <c r="I282" s="193">
        <v>277.03998643569673</v>
      </c>
      <c r="J282" s="100">
        <v>916</v>
      </c>
      <c r="K282" s="100">
        <v>44031</v>
      </c>
      <c r="L282" s="100"/>
      <c r="M282" s="100">
        <v>97375</v>
      </c>
      <c r="N282" s="192">
        <v>0.45217971758664954</v>
      </c>
      <c r="O282" s="100">
        <v>941</v>
      </c>
      <c r="P282" s="100">
        <v>20484</v>
      </c>
      <c r="Q282" s="192">
        <v>4.5938293302089435E-2</v>
      </c>
      <c r="R282" s="100">
        <v>1130</v>
      </c>
      <c r="S282" s="100">
        <v>1526</v>
      </c>
      <c r="T282" s="192">
        <v>0.74049803407601578</v>
      </c>
      <c r="U282" s="100">
        <v>603</v>
      </c>
      <c r="V282" s="100">
        <v>2772</v>
      </c>
      <c r="W282" s="192">
        <v>0.21753246753246752</v>
      </c>
      <c r="X282" s="100">
        <v>6747</v>
      </c>
      <c r="Y282" s="100">
        <v>44031</v>
      </c>
      <c r="Z282" s="100">
        <v>0</v>
      </c>
      <c r="AA282" s="192">
        <v>0.15323294951284322</v>
      </c>
      <c r="AB282" s="100">
        <v>6315</v>
      </c>
      <c r="AC282" s="100">
        <v>9020</v>
      </c>
      <c r="AD282" s="192">
        <v>0.70011086474501105</v>
      </c>
      <c r="AE282" s="100">
        <v>3806</v>
      </c>
      <c r="AF282" s="100">
        <v>17972</v>
      </c>
      <c r="AG282" s="192">
        <v>0.21177387046516805</v>
      </c>
      <c r="AH282" s="100">
        <v>0</v>
      </c>
      <c r="AI282" s="100">
        <v>78245</v>
      </c>
      <c r="AJ282" s="192" t="s">
        <v>1033</v>
      </c>
      <c r="AK282" s="100">
        <v>42135</v>
      </c>
      <c r="AL282" s="100">
        <v>78245</v>
      </c>
      <c r="AM282" s="192">
        <v>0.53850086267493136</v>
      </c>
      <c r="AN282" s="100">
        <v>13417</v>
      </c>
      <c r="AO282" s="100">
        <v>19555</v>
      </c>
      <c r="AP282" s="192">
        <v>0.68611608284326264</v>
      </c>
      <c r="AQ282" s="100">
        <v>2332</v>
      </c>
      <c r="AR282" s="100">
        <v>9500</v>
      </c>
      <c r="AS282" s="192">
        <v>0.24547368421052632</v>
      </c>
      <c r="AT282" s="100">
        <v>8683</v>
      </c>
      <c r="AU282" s="100">
        <v>11445</v>
      </c>
      <c r="AV282" s="192">
        <v>0.75867190913062477</v>
      </c>
      <c r="AW282" s="100">
        <v>3623</v>
      </c>
      <c r="AX282" s="100">
        <v>10899</v>
      </c>
      <c r="AY282" s="192">
        <v>0.3324158179649509</v>
      </c>
      <c r="AZ282" s="100">
        <v>0</v>
      </c>
      <c r="BA282" s="100">
        <v>0</v>
      </c>
      <c r="BB282" s="195" t="s">
        <v>1033</v>
      </c>
      <c r="BC282" s="100">
        <v>0</v>
      </c>
      <c r="BD282" s="100">
        <v>0</v>
      </c>
      <c r="BE282" s="192" t="s">
        <v>1033</v>
      </c>
      <c r="BF282" s="100">
        <v>0</v>
      </c>
      <c r="BG282" s="100">
        <v>0</v>
      </c>
      <c r="BH282" s="192" t="s">
        <v>1033</v>
      </c>
    </row>
    <row r="283" spans="1:60" hidden="1" x14ac:dyDescent="0.35">
      <c r="A283" s="122" t="s">
        <v>70</v>
      </c>
      <c r="B283" s="99" t="s">
        <v>71</v>
      </c>
      <c r="C283" s="218">
        <v>44317</v>
      </c>
      <c r="D283" s="100">
        <v>1645</v>
      </c>
      <c r="E283" s="100">
        <v>25808</v>
      </c>
      <c r="F283" s="192">
        <v>5.9920591556478345E-2</v>
      </c>
      <c r="G283" s="100">
        <v>1992117</v>
      </c>
      <c r="H283" s="100">
        <v>25808</v>
      </c>
      <c r="I283" s="193">
        <v>77.189902355858649</v>
      </c>
      <c r="J283" s="100">
        <v>404</v>
      </c>
      <c r="K283" s="100">
        <v>13318</v>
      </c>
      <c r="L283" s="100"/>
      <c r="M283" s="100">
        <v>23887</v>
      </c>
      <c r="N283" s="192">
        <v>0.55754175911583703</v>
      </c>
      <c r="O283" s="100">
        <v>3288</v>
      </c>
      <c r="P283" s="100">
        <v>6223</v>
      </c>
      <c r="Q283" s="192">
        <v>0.52836252611280732</v>
      </c>
      <c r="R283" s="100">
        <v>7</v>
      </c>
      <c r="S283" s="100">
        <v>436</v>
      </c>
      <c r="T283" s="192">
        <v>1.6055045871559634E-2</v>
      </c>
      <c r="U283" s="100">
        <v>241</v>
      </c>
      <c r="V283" s="100">
        <v>771</v>
      </c>
      <c r="W283" s="192">
        <v>0.3125810635538262</v>
      </c>
      <c r="X283" s="100">
        <v>735</v>
      </c>
      <c r="Y283" s="100">
        <v>6072</v>
      </c>
      <c r="Z283" s="100">
        <v>7246</v>
      </c>
      <c r="AA283" s="192">
        <v>5.5188466736747259E-2</v>
      </c>
      <c r="AB283" s="100">
        <v>1300</v>
      </c>
      <c r="AC283" s="100">
        <v>2261</v>
      </c>
      <c r="AD283" s="192">
        <v>0.57496682883679784</v>
      </c>
      <c r="AE283" s="100">
        <v>1305</v>
      </c>
      <c r="AF283" s="100">
        <v>2623</v>
      </c>
      <c r="AG283" s="192">
        <v>0.49752192146397256</v>
      </c>
      <c r="AH283" s="100">
        <v>61</v>
      </c>
      <c r="AI283" s="100">
        <v>18483</v>
      </c>
      <c r="AJ283" s="192">
        <v>3.3003300330033004E-3</v>
      </c>
      <c r="AK283" s="100">
        <v>12050</v>
      </c>
      <c r="AL283" s="100">
        <v>18483</v>
      </c>
      <c r="AM283" s="192">
        <v>0.65195044094573396</v>
      </c>
      <c r="AN283" s="100">
        <v>1670</v>
      </c>
      <c r="AO283" s="100">
        <v>3030</v>
      </c>
      <c r="AP283" s="192">
        <v>0.55115511551155116</v>
      </c>
      <c r="AQ283" s="100">
        <v>463</v>
      </c>
      <c r="AR283" s="100">
        <v>7158</v>
      </c>
      <c r="AS283" s="192">
        <v>6.4682872310701314E-2</v>
      </c>
      <c r="AT283" s="100">
        <v>378</v>
      </c>
      <c r="AU283" s="100">
        <v>622</v>
      </c>
      <c r="AV283" s="192">
        <v>0.60771704180064312</v>
      </c>
      <c r="AW283" s="100">
        <v>1190</v>
      </c>
      <c r="AX283" s="100">
        <v>2248</v>
      </c>
      <c r="AY283" s="192">
        <v>0.52935943060498225</v>
      </c>
      <c r="AZ283" s="100">
        <v>0</v>
      </c>
      <c r="BA283" s="100">
        <v>1</v>
      </c>
      <c r="BB283" s="195" t="s">
        <v>1033</v>
      </c>
      <c r="BC283" s="100">
        <v>238</v>
      </c>
      <c r="BD283" s="100">
        <v>434</v>
      </c>
      <c r="BE283" s="192">
        <v>0.54838709677419351</v>
      </c>
      <c r="BF283" s="100">
        <v>2031</v>
      </c>
      <c r="BG283" s="100">
        <v>2344</v>
      </c>
      <c r="BH283" s="192">
        <v>0.86646757679180886</v>
      </c>
    </row>
    <row r="284" spans="1:60" hidden="1" x14ac:dyDescent="0.35">
      <c r="A284" s="122" t="s">
        <v>56</v>
      </c>
      <c r="B284" s="99" t="s">
        <v>57</v>
      </c>
      <c r="C284" s="218">
        <v>44317</v>
      </c>
      <c r="D284" s="100">
        <v>5932</v>
      </c>
      <c r="E284" s="100">
        <v>70093</v>
      </c>
      <c r="F284" s="192">
        <v>7.802696481420586E-2</v>
      </c>
      <c r="G284" s="100">
        <v>0</v>
      </c>
      <c r="H284" s="100">
        <v>70093</v>
      </c>
      <c r="I284" s="193" t="s">
        <v>1033</v>
      </c>
      <c r="J284" s="100">
        <v>0</v>
      </c>
      <c r="K284" s="100">
        <v>21581</v>
      </c>
      <c r="L284" s="100"/>
      <c r="M284" s="100">
        <v>66168</v>
      </c>
      <c r="N284" s="192">
        <v>0.32615463668238426</v>
      </c>
      <c r="O284" s="100">
        <v>2980</v>
      </c>
      <c r="P284" s="100">
        <v>16459</v>
      </c>
      <c r="Q284" s="192">
        <v>0.18105595722704904</v>
      </c>
      <c r="R284" s="100">
        <v>55</v>
      </c>
      <c r="S284" s="100">
        <v>1300</v>
      </c>
      <c r="T284" s="192">
        <v>4.230769230769231E-2</v>
      </c>
      <c r="U284" s="100">
        <v>1197</v>
      </c>
      <c r="V284" s="100">
        <v>2190</v>
      </c>
      <c r="W284" s="192">
        <v>0.54657534246575346</v>
      </c>
      <c r="X284" s="100">
        <v>2490</v>
      </c>
      <c r="Y284" s="100">
        <v>20889</v>
      </c>
      <c r="Z284" s="100">
        <v>0</v>
      </c>
      <c r="AA284" s="192">
        <v>0.11920149360907654</v>
      </c>
      <c r="AB284" s="100">
        <v>1366</v>
      </c>
      <c r="AC284" s="100">
        <v>6279</v>
      </c>
      <c r="AD284" s="192">
        <v>0.21755056537665232</v>
      </c>
      <c r="AE284" s="100">
        <v>6498</v>
      </c>
      <c r="AF284" s="100">
        <v>8853</v>
      </c>
      <c r="AG284" s="192">
        <v>0.73398847848187054</v>
      </c>
      <c r="AH284" s="100">
        <v>0</v>
      </c>
      <c r="AI284" s="100">
        <v>0</v>
      </c>
      <c r="AJ284" s="192" t="s">
        <v>1033</v>
      </c>
      <c r="AK284" s="100">
        <v>0</v>
      </c>
      <c r="AL284" s="100">
        <v>0</v>
      </c>
      <c r="AM284" s="192" t="s">
        <v>1033</v>
      </c>
      <c r="AN284" s="100">
        <v>2009</v>
      </c>
      <c r="AO284" s="100">
        <v>8663</v>
      </c>
      <c r="AP284" s="192">
        <v>0.23190580630266652</v>
      </c>
      <c r="AQ284" s="100">
        <v>456</v>
      </c>
      <c r="AR284" s="100">
        <v>15131</v>
      </c>
      <c r="AS284" s="192">
        <v>3.0136805234287224E-2</v>
      </c>
      <c r="AT284" s="100">
        <v>1014</v>
      </c>
      <c r="AU284" s="100">
        <v>1103</v>
      </c>
      <c r="AV284" s="192">
        <v>0.91931097008159568</v>
      </c>
      <c r="AW284" s="100">
        <v>2322</v>
      </c>
      <c r="AX284" s="100">
        <v>4656</v>
      </c>
      <c r="AY284" s="192">
        <v>0.49871134020618557</v>
      </c>
      <c r="AZ284" s="100">
        <v>0</v>
      </c>
      <c r="BA284" s="100">
        <v>0</v>
      </c>
      <c r="BB284" s="195" t="s">
        <v>1033</v>
      </c>
      <c r="BC284" s="100">
        <v>0</v>
      </c>
      <c r="BD284" s="100">
        <v>0</v>
      </c>
      <c r="BE284" s="192" t="s">
        <v>1033</v>
      </c>
      <c r="BF284" s="100">
        <v>0</v>
      </c>
      <c r="BG284" s="100">
        <v>0</v>
      </c>
      <c r="BH284" s="192" t="s">
        <v>1033</v>
      </c>
    </row>
    <row r="285" spans="1:60" hidden="1" x14ac:dyDescent="0.35">
      <c r="A285" s="122" t="s">
        <v>778</v>
      </c>
      <c r="B285" s="99" t="s">
        <v>779</v>
      </c>
      <c r="C285" s="218">
        <v>44317</v>
      </c>
      <c r="D285" s="100">
        <v>5891</v>
      </c>
      <c r="E285" s="100">
        <v>34971</v>
      </c>
      <c r="F285" s="192">
        <v>0.1441681758112672</v>
      </c>
      <c r="G285" s="100">
        <v>4721455</v>
      </c>
      <c r="H285" s="100">
        <v>34971</v>
      </c>
      <c r="I285" s="193">
        <v>135.01058019501872</v>
      </c>
      <c r="J285" s="100">
        <v>544</v>
      </c>
      <c r="K285" s="100">
        <v>20777</v>
      </c>
      <c r="L285" s="100"/>
      <c r="M285" s="100">
        <v>29744</v>
      </c>
      <c r="N285" s="192">
        <v>0.69852743410435714</v>
      </c>
      <c r="O285" s="100">
        <v>3066</v>
      </c>
      <c r="P285" s="100">
        <v>5610</v>
      </c>
      <c r="Q285" s="192">
        <v>0.54652406417112298</v>
      </c>
      <c r="R285" s="100">
        <v>4894</v>
      </c>
      <c r="S285" s="100">
        <v>8183</v>
      </c>
      <c r="T285" s="192">
        <v>0.59806916778687524</v>
      </c>
      <c r="U285" s="100">
        <v>5620</v>
      </c>
      <c r="V285" s="100">
        <v>8318</v>
      </c>
      <c r="W285" s="192">
        <v>0.67564318345756191</v>
      </c>
      <c r="X285" s="100">
        <v>5344</v>
      </c>
      <c r="Y285" s="100">
        <v>9422</v>
      </c>
      <c r="Z285" s="100">
        <v>10955</v>
      </c>
      <c r="AA285" s="192">
        <v>0.26225646562300631</v>
      </c>
      <c r="AB285" s="100">
        <v>1758</v>
      </c>
      <c r="AC285" s="100">
        <v>2944</v>
      </c>
      <c r="AD285" s="192">
        <v>0.59714673913043481</v>
      </c>
      <c r="AE285" s="100">
        <v>4652</v>
      </c>
      <c r="AF285" s="100">
        <v>5214</v>
      </c>
      <c r="AG285" s="192">
        <v>0.89221327196010736</v>
      </c>
      <c r="AH285" s="100">
        <v>20</v>
      </c>
      <c r="AI285" s="100">
        <v>12155</v>
      </c>
      <c r="AJ285" s="192">
        <v>1.6454134101192926E-3</v>
      </c>
      <c r="AK285" s="100">
        <v>7081</v>
      </c>
      <c r="AL285" s="100">
        <v>12155</v>
      </c>
      <c r="AM285" s="192">
        <v>0.58255861785273555</v>
      </c>
      <c r="AN285" s="100">
        <v>2029</v>
      </c>
      <c r="AO285" s="100">
        <v>3385</v>
      </c>
      <c r="AP285" s="192">
        <v>0.59940915805022155</v>
      </c>
      <c r="AQ285" s="100">
        <v>1</v>
      </c>
      <c r="AR285" s="100">
        <v>1018</v>
      </c>
      <c r="AS285" s="192">
        <v>9.8231827111984276E-4</v>
      </c>
      <c r="AT285" s="100">
        <v>830</v>
      </c>
      <c r="AU285" s="100">
        <v>1376</v>
      </c>
      <c r="AV285" s="192">
        <v>0.60319767441860461</v>
      </c>
      <c r="AW285" s="100">
        <v>787</v>
      </c>
      <c r="AX285" s="100">
        <v>2266</v>
      </c>
      <c r="AY285" s="192">
        <v>0.34730803177405117</v>
      </c>
      <c r="AZ285" s="100">
        <v>0</v>
      </c>
      <c r="BA285" s="100">
        <v>0</v>
      </c>
      <c r="BB285" s="195" t="s">
        <v>1033</v>
      </c>
      <c r="BC285" s="100">
        <v>1052</v>
      </c>
      <c r="BD285" s="100">
        <v>1605</v>
      </c>
      <c r="BE285" s="192">
        <v>0.65545171339563868</v>
      </c>
      <c r="BF285" s="100">
        <v>1413</v>
      </c>
      <c r="BG285" s="100">
        <v>1842</v>
      </c>
      <c r="BH285" s="192">
        <v>0.76710097719869708</v>
      </c>
    </row>
    <row r="286" spans="1:60" hidden="1" x14ac:dyDescent="0.35">
      <c r="A286" s="122" t="s">
        <v>76</v>
      </c>
      <c r="B286" s="99" t="s">
        <v>77</v>
      </c>
      <c r="C286" s="218">
        <v>44317</v>
      </c>
      <c r="D286" s="100">
        <v>1522</v>
      </c>
      <c r="E286" s="100">
        <v>29834</v>
      </c>
      <c r="F286" s="192">
        <v>4.8539354509503765E-2</v>
      </c>
      <c r="G286" s="100">
        <v>2134442</v>
      </c>
      <c r="H286" s="100">
        <v>29834</v>
      </c>
      <c r="I286" s="193">
        <v>71.543943152108326</v>
      </c>
      <c r="J286" s="100">
        <v>415</v>
      </c>
      <c r="K286" s="100">
        <v>14261</v>
      </c>
      <c r="L286" s="100"/>
      <c r="M286" s="100">
        <v>24514</v>
      </c>
      <c r="N286" s="192">
        <v>0.5817492045361834</v>
      </c>
      <c r="O286" s="100">
        <v>4186</v>
      </c>
      <c r="P286" s="100">
        <v>7477</v>
      </c>
      <c r="Q286" s="192">
        <v>0.55985020730239399</v>
      </c>
      <c r="R286" s="100">
        <v>54</v>
      </c>
      <c r="S286" s="100">
        <v>75</v>
      </c>
      <c r="T286" s="192">
        <v>0.72</v>
      </c>
      <c r="U286" s="100">
        <v>514</v>
      </c>
      <c r="V286" s="100">
        <v>795</v>
      </c>
      <c r="W286" s="192">
        <v>0.64654088050314462</v>
      </c>
      <c r="X286" s="100">
        <v>6196</v>
      </c>
      <c r="Y286" s="100">
        <v>8708</v>
      </c>
      <c r="Z286" s="100">
        <v>0</v>
      </c>
      <c r="AA286" s="192">
        <v>0.71152962792834173</v>
      </c>
      <c r="AB286" s="100">
        <v>1866</v>
      </c>
      <c r="AC286" s="100">
        <v>3085</v>
      </c>
      <c r="AD286" s="192">
        <v>0.6048622366288493</v>
      </c>
      <c r="AE286" s="100">
        <v>1858</v>
      </c>
      <c r="AF286" s="100">
        <v>3060</v>
      </c>
      <c r="AG286" s="192">
        <v>0.60718954248366008</v>
      </c>
      <c r="AH286" s="100">
        <v>0</v>
      </c>
      <c r="AI286" s="100">
        <v>18370</v>
      </c>
      <c r="AJ286" s="192" t="s">
        <v>1033</v>
      </c>
      <c r="AK286" s="100">
        <v>11772</v>
      </c>
      <c r="AL286" s="100">
        <v>18370</v>
      </c>
      <c r="AM286" s="192">
        <v>0.64082743603701686</v>
      </c>
      <c r="AN286" s="100">
        <v>1860</v>
      </c>
      <c r="AO286" s="100">
        <v>2937</v>
      </c>
      <c r="AP286" s="192">
        <v>0.63329928498467825</v>
      </c>
      <c r="AQ286" s="100">
        <v>8</v>
      </c>
      <c r="AR286" s="100">
        <v>8036</v>
      </c>
      <c r="AS286" s="192">
        <v>9.9552015928322545E-4</v>
      </c>
      <c r="AT286" s="100">
        <v>203</v>
      </c>
      <c r="AU286" s="100">
        <v>266</v>
      </c>
      <c r="AV286" s="192">
        <v>0.76315789473684215</v>
      </c>
      <c r="AW286" s="100">
        <v>158</v>
      </c>
      <c r="AX286" s="100">
        <v>3115</v>
      </c>
      <c r="AY286" s="192">
        <v>5.0722311396468697E-2</v>
      </c>
      <c r="AZ286" s="100">
        <v>0</v>
      </c>
      <c r="BA286" s="100">
        <v>0</v>
      </c>
      <c r="BB286" s="195" t="s">
        <v>1033</v>
      </c>
      <c r="BC286" s="100">
        <v>140</v>
      </c>
      <c r="BD286" s="100">
        <v>142</v>
      </c>
      <c r="BE286" s="192">
        <v>0.9859154929577465</v>
      </c>
      <c r="BF286" s="100">
        <v>819</v>
      </c>
      <c r="BG286" s="100">
        <v>835</v>
      </c>
      <c r="BH286" s="192">
        <v>0.98083832335329346</v>
      </c>
    </row>
    <row r="287" spans="1:60" hidden="1" x14ac:dyDescent="0.35">
      <c r="A287" s="122" t="s">
        <v>46</v>
      </c>
      <c r="B287" s="99" t="s">
        <v>47</v>
      </c>
      <c r="C287" s="218">
        <v>44317</v>
      </c>
      <c r="D287" s="100">
        <v>3477</v>
      </c>
      <c r="E287" s="100">
        <v>19805</v>
      </c>
      <c r="F287" s="192">
        <v>0.14934283996220257</v>
      </c>
      <c r="G287" s="100">
        <v>2624385</v>
      </c>
      <c r="H287" s="100">
        <v>19805</v>
      </c>
      <c r="I287" s="193">
        <v>132.51123453673316</v>
      </c>
      <c r="J287" s="100">
        <v>590</v>
      </c>
      <c r="K287" s="100">
        <v>12346</v>
      </c>
      <c r="L287" s="100"/>
      <c r="M287" s="100">
        <v>16622</v>
      </c>
      <c r="N287" s="192">
        <v>0.74275057153170498</v>
      </c>
      <c r="O287" s="100">
        <v>2055</v>
      </c>
      <c r="P287" s="100">
        <v>4817</v>
      </c>
      <c r="Q287" s="192">
        <v>0.42661407515050864</v>
      </c>
      <c r="R287" s="100">
        <v>1367</v>
      </c>
      <c r="S287" s="100">
        <v>2355</v>
      </c>
      <c r="T287" s="192">
        <v>0.58046709129511675</v>
      </c>
      <c r="U287" s="100">
        <v>3096</v>
      </c>
      <c r="V287" s="100">
        <v>4031</v>
      </c>
      <c r="W287" s="192">
        <v>0.76804763086082861</v>
      </c>
      <c r="X287" s="100">
        <v>6952</v>
      </c>
      <c r="Y287" s="100">
        <v>2135</v>
      </c>
      <c r="Z287" s="100">
        <v>10209</v>
      </c>
      <c r="AA287" s="192">
        <v>0.56318859364873619</v>
      </c>
      <c r="AB287" s="100">
        <v>797</v>
      </c>
      <c r="AC287" s="100">
        <v>1913</v>
      </c>
      <c r="AD287" s="192">
        <v>0.41662310507056977</v>
      </c>
      <c r="AE287" s="100">
        <v>2684</v>
      </c>
      <c r="AF287" s="100">
        <v>2837</v>
      </c>
      <c r="AG287" s="192">
        <v>0.94606979203383856</v>
      </c>
      <c r="AH287" s="100">
        <v>7</v>
      </c>
      <c r="AI287" s="100">
        <v>11387</v>
      </c>
      <c r="AJ287" s="192">
        <v>6.1473610257310968E-4</v>
      </c>
      <c r="AK287" s="100">
        <v>2632</v>
      </c>
      <c r="AL287" s="100">
        <v>11387</v>
      </c>
      <c r="AM287" s="192">
        <v>0.23114077456748924</v>
      </c>
      <c r="AN287" s="100">
        <v>711</v>
      </c>
      <c r="AO287" s="100">
        <v>1299</v>
      </c>
      <c r="AP287" s="192">
        <v>0.54734411085450352</v>
      </c>
      <c r="AQ287" s="100">
        <v>0</v>
      </c>
      <c r="AR287" s="100">
        <v>159</v>
      </c>
      <c r="AS287" s="192" t="s">
        <v>1033</v>
      </c>
      <c r="AT287" s="100">
        <v>27</v>
      </c>
      <c r="AU287" s="100">
        <v>130</v>
      </c>
      <c r="AV287" s="192">
        <v>0.2076923076923077</v>
      </c>
      <c r="AW287" s="100">
        <v>169</v>
      </c>
      <c r="AX287" s="100">
        <v>263</v>
      </c>
      <c r="AY287" s="192">
        <v>0.64258555133079853</v>
      </c>
      <c r="AZ287" s="100">
        <v>0</v>
      </c>
      <c r="BA287" s="100">
        <v>0</v>
      </c>
      <c r="BB287" s="195" t="s">
        <v>1033</v>
      </c>
      <c r="BC287" s="100">
        <v>695</v>
      </c>
      <c r="BD287" s="100">
        <v>784</v>
      </c>
      <c r="BE287" s="192">
        <v>0.88647959183673475</v>
      </c>
      <c r="BF287" s="100">
        <v>960</v>
      </c>
      <c r="BG287" s="100">
        <v>1117</v>
      </c>
      <c r="BH287" s="192">
        <v>0.85944494180841535</v>
      </c>
    </row>
    <row r="288" spans="1:60" hidden="1" x14ac:dyDescent="0.35">
      <c r="A288" s="122" t="s">
        <v>78</v>
      </c>
      <c r="B288" s="99" t="s">
        <v>79</v>
      </c>
      <c r="C288" s="218">
        <v>44317</v>
      </c>
      <c r="D288" s="100">
        <v>4476</v>
      </c>
      <c r="E288" s="100">
        <v>37997</v>
      </c>
      <c r="F288" s="192">
        <v>0.10538459727356203</v>
      </c>
      <c r="G288" s="100">
        <v>5409363</v>
      </c>
      <c r="H288" s="100">
        <v>37997</v>
      </c>
      <c r="I288" s="193">
        <v>142.36289707082139</v>
      </c>
      <c r="J288" s="100">
        <v>1418</v>
      </c>
      <c r="K288" s="100">
        <v>16455</v>
      </c>
      <c r="L288" s="100"/>
      <c r="M288" s="100">
        <v>33051</v>
      </c>
      <c r="N288" s="192">
        <v>0.49786693292184803</v>
      </c>
      <c r="O288" s="100">
        <v>1831</v>
      </c>
      <c r="P288" s="100">
        <v>3640</v>
      </c>
      <c r="Q288" s="192">
        <v>0.50302197802197801</v>
      </c>
      <c r="R288" s="100">
        <v>2076</v>
      </c>
      <c r="S288" s="100">
        <v>3496</v>
      </c>
      <c r="T288" s="192">
        <v>0.59382151029748287</v>
      </c>
      <c r="U288" s="100">
        <v>6730</v>
      </c>
      <c r="V288" s="100">
        <v>8244</v>
      </c>
      <c r="W288" s="192">
        <v>0.81635128578360017</v>
      </c>
      <c r="X288" s="100">
        <v>4040</v>
      </c>
      <c r="Y288" s="100">
        <v>4896</v>
      </c>
      <c r="Z288" s="100">
        <v>4808</v>
      </c>
      <c r="AA288" s="192">
        <v>0.416323165704864</v>
      </c>
      <c r="AB288" s="100">
        <v>2650</v>
      </c>
      <c r="AC288" s="100">
        <v>3317</v>
      </c>
      <c r="AD288" s="192">
        <v>0.79891468194151338</v>
      </c>
      <c r="AE288" s="100">
        <v>3067</v>
      </c>
      <c r="AF288" s="100">
        <v>3922</v>
      </c>
      <c r="AG288" s="192">
        <v>0.78199898011218771</v>
      </c>
      <c r="AH288" s="100">
        <v>4</v>
      </c>
      <c r="AI288" s="100">
        <v>18564</v>
      </c>
      <c r="AJ288" s="192">
        <v>2.1547080370609782E-4</v>
      </c>
      <c r="AK288" s="100">
        <v>1480</v>
      </c>
      <c r="AL288" s="100">
        <v>18564</v>
      </c>
      <c r="AM288" s="192">
        <v>7.9724197371256189E-2</v>
      </c>
      <c r="AN288" s="100">
        <v>1755</v>
      </c>
      <c r="AO288" s="100">
        <v>3987</v>
      </c>
      <c r="AP288" s="192">
        <v>0.44018058690744921</v>
      </c>
      <c r="AQ288" s="100">
        <v>3133</v>
      </c>
      <c r="AR288" s="100">
        <v>10011</v>
      </c>
      <c r="AS288" s="192">
        <v>0.31295574867645592</v>
      </c>
      <c r="AT288" s="100">
        <v>169</v>
      </c>
      <c r="AU288" s="100">
        <v>407</v>
      </c>
      <c r="AV288" s="192">
        <v>0.41523341523341523</v>
      </c>
      <c r="AW288" s="100">
        <v>133</v>
      </c>
      <c r="AX288" s="100">
        <v>177</v>
      </c>
      <c r="AY288" s="192">
        <v>0.75141242937853103</v>
      </c>
      <c r="AZ288" s="100">
        <v>0</v>
      </c>
      <c r="BA288" s="100">
        <v>0</v>
      </c>
      <c r="BB288" s="195" t="s">
        <v>1033</v>
      </c>
      <c r="BC288" s="100">
        <v>1142</v>
      </c>
      <c r="BD288" s="100">
        <v>1382</v>
      </c>
      <c r="BE288" s="192">
        <v>0.82633863965267729</v>
      </c>
      <c r="BF288" s="100">
        <v>1990</v>
      </c>
      <c r="BG288" s="100">
        <v>2540</v>
      </c>
      <c r="BH288" s="192">
        <v>0.78346456692913391</v>
      </c>
    </row>
    <row r="289" spans="1:60" hidden="1" x14ac:dyDescent="0.35">
      <c r="A289" s="122" t="s">
        <v>74</v>
      </c>
      <c r="B289" s="99" t="s">
        <v>75</v>
      </c>
      <c r="C289" s="218">
        <v>44317</v>
      </c>
      <c r="D289" s="100">
        <v>431</v>
      </c>
      <c r="E289" s="100">
        <v>25860</v>
      </c>
      <c r="F289" s="192">
        <v>1.6393442622950821E-2</v>
      </c>
      <c r="G289" s="100">
        <v>628494</v>
      </c>
      <c r="H289" s="100">
        <v>25860</v>
      </c>
      <c r="I289" s="193">
        <v>24.303712296983758</v>
      </c>
      <c r="J289" s="100">
        <v>158</v>
      </c>
      <c r="K289" s="100">
        <v>10781</v>
      </c>
      <c r="L289" s="100"/>
      <c r="M289" s="100">
        <v>24145</v>
      </c>
      <c r="N289" s="192">
        <v>0.44651066473389933</v>
      </c>
      <c r="O289" s="100">
        <v>873</v>
      </c>
      <c r="P289" s="100">
        <v>3091</v>
      </c>
      <c r="Q289" s="192">
        <v>0.28243286962148173</v>
      </c>
      <c r="R289" s="100">
        <v>116</v>
      </c>
      <c r="S289" s="100">
        <v>180</v>
      </c>
      <c r="T289" s="192">
        <v>0.64444444444444449</v>
      </c>
      <c r="U289" s="100">
        <v>174</v>
      </c>
      <c r="V289" s="100">
        <v>336</v>
      </c>
      <c r="W289" s="192">
        <v>0.5178571428571429</v>
      </c>
      <c r="X289" s="100">
        <v>2834</v>
      </c>
      <c r="Y289" s="100">
        <v>4664</v>
      </c>
      <c r="Z289" s="100">
        <v>6129</v>
      </c>
      <c r="AA289" s="192">
        <v>0.26257759659038266</v>
      </c>
      <c r="AB289" s="100">
        <v>1200</v>
      </c>
      <c r="AC289" s="100">
        <v>2667</v>
      </c>
      <c r="AD289" s="192">
        <v>0.44994375703037121</v>
      </c>
      <c r="AE289" s="100">
        <v>1655</v>
      </c>
      <c r="AF289" s="100">
        <v>2504</v>
      </c>
      <c r="AG289" s="192">
        <v>0.66094249201277955</v>
      </c>
      <c r="AH289" s="100">
        <v>8</v>
      </c>
      <c r="AI289" s="100">
        <v>16131</v>
      </c>
      <c r="AJ289" s="192">
        <v>4.959394953815635E-4</v>
      </c>
      <c r="AK289" s="100">
        <v>13155</v>
      </c>
      <c r="AL289" s="100">
        <v>16131</v>
      </c>
      <c r="AM289" s="192">
        <v>0.81551050771805844</v>
      </c>
      <c r="AN289" s="100">
        <v>0</v>
      </c>
      <c r="AO289" s="100">
        <v>2253</v>
      </c>
      <c r="AP289" s="192" t="s">
        <v>1033</v>
      </c>
      <c r="AQ289" s="100">
        <v>1821</v>
      </c>
      <c r="AR289" s="100">
        <v>3489</v>
      </c>
      <c r="AS289" s="192">
        <v>0.52192605331040409</v>
      </c>
      <c r="AT289" s="100">
        <v>128</v>
      </c>
      <c r="AU289" s="100">
        <v>218</v>
      </c>
      <c r="AV289" s="192">
        <v>0.58715596330275233</v>
      </c>
      <c r="AW289" s="100">
        <v>209</v>
      </c>
      <c r="AX289" s="100">
        <v>976</v>
      </c>
      <c r="AY289" s="192">
        <v>0.21413934426229508</v>
      </c>
      <c r="AZ289" s="100">
        <v>0</v>
      </c>
      <c r="BA289" s="100">
        <v>2</v>
      </c>
      <c r="BB289" s="195" t="s">
        <v>1033</v>
      </c>
      <c r="BC289" s="100">
        <v>514</v>
      </c>
      <c r="BD289" s="100">
        <v>577</v>
      </c>
      <c r="BE289" s="192">
        <v>0.89081455805892551</v>
      </c>
      <c r="BF289" s="100">
        <v>851</v>
      </c>
      <c r="BG289" s="100">
        <v>966</v>
      </c>
      <c r="BH289" s="192">
        <v>0.88095238095238093</v>
      </c>
    </row>
    <row r="290" spans="1:60" hidden="1" x14ac:dyDescent="0.35">
      <c r="A290" s="122" t="s">
        <v>58</v>
      </c>
      <c r="B290" s="99" t="s">
        <v>59</v>
      </c>
      <c r="C290" s="218">
        <v>44317</v>
      </c>
      <c r="D290" s="100">
        <v>970</v>
      </c>
      <c r="E290" s="100">
        <v>15776</v>
      </c>
      <c r="F290" s="192">
        <v>5.792428042517616E-2</v>
      </c>
      <c r="G290" s="100">
        <v>1280362</v>
      </c>
      <c r="H290" s="100">
        <v>15776</v>
      </c>
      <c r="I290" s="193">
        <v>81.158848884381342</v>
      </c>
      <c r="J290" s="100">
        <v>431</v>
      </c>
      <c r="K290" s="100">
        <v>8267</v>
      </c>
      <c r="L290" s="100"/>
      <c r="M290" s="100">
        <v>14592</v>
      </c>
      <c r="N290" s="192">
        <v>0.56654331140350878</v>
      </c>
      <c r="O290" s="100">
        <v>2491</v>
      </c>
      <c r="P290" s="100">
        <v>4528</v>
      </c>
      <c r="Q290" s="192">
        <v>0.55013250883392228</v>
      </c>
      <c r="R290" s="100">
        <v>15</v>
      </c>
      <c r="S290" s="100">
        <v>97</v>
      </c>
      <c r="T290" s="192">
        <v>0.15463917525773196</v>
      </c>
      <c r="U290" s="100">
        <v>239</v>
      </c>
      <c r="V290" s="100">
        <v>425</v>
      </c>
      <c r="W290" s="192">
        <v>0.56235294117647061</v>
      </c>
      <c r="X290" s="100">
        <v>476</v>
      </c>
      <c r="Y290" s="100">
        <v>4290</v>
      </c>
      <c r="Z290" s="100">
        <v>3977</v>
      </c>
      <c r="AA290" s="192">
        <v>5.7578323454699404E-2</v>
      </c>
      <c r="AB290" s="100">
        <v>992</v>
      </c>
      <c r="AC290" s="100">
        <v>1750</v>
      </c>
      <c r="AD290" s="192">
        <v>0.56685714285714284</v>
      </c>
      <c r="AE290" s="100">
        <v>944</v>
      </c>
      <c r="AF290" s="100">
        <v>1767</v>
      </c>
      <c r="AG290" s="192">
        <v>0.53423882286361069</v>
      </c>
      <c r="AH290" s="100">
        <v>39</v>
      </c>
      <c r="AI290" s="100">
        <v>10959</v>
      </c>
      <c r="AJ290" s="192">
        <v>3.5587188612099642E-3</v>
      </c>
      <c r="AK290" s="100">
        <v>8387</v>
      </c>
      <c r="AL290" s="100">
        <v>10959</v>
      </c>
      <c r="AM290" s="192">
        <v>0.76530705356328133</v>
      </c>
      <c r="AN290" s="100">
        <v>916</v>
      </c>
      <c r="AO290" s="100">
        <v>1690</v>
      </c>
      <c r="AP290" s="192">
        <v>0.5420118343195266</v>
      </c>
      <c r="AQ290" s="100">
        <v>146</v>
      </c>
      <c r="AR290" s="100">
        <v>4993</v>
      </c>
      <c r="AS290" s="192">
        <v>2.9240937312237134E-2</v>
      </c>
      <c r="AT290" s="100">
        <v>14</v>
      </c>
      <c r="AU290" s="100">
        <v>26</v>
      </c>
      <c r="AV290" s="192">
        <v>0.53846153846153844</v>
      </c>
      <c r="AW290" s="100">
        <v>260</v>
      </c>
      <c r="AX290" s="100">
        <v>1469</v>
      </c>
      <c r="AY290" s="192">
        <v>0.17699115044247787</v>
      </c>
      <c r="AZ290" s="100">
        <v>0</v>
      </c>
      <c r="BA290" s="100">
        <v>0</v>
      </c>
      <c r="BB290" s="195" t="s">
        <v>1033</v>
      </c>
      <c r="BC290" s="100">
        <v>0</v>
      </c>
      <c r="BD290" s="100">
        <v>0</v>
      </c>
      <c r="BE290" s="192" t="s">
        <v>1033</v>
      </c>
      <c r="BF290" s="100">
        <v>1</v>
      </c>
      <c r="BG290" s="100">
        <v>1</v>
      </c>
      <c r="BH290" s="192">
        <v>1</v>
      </c>
    </row>
    <row r="291" spans="1:60" hidden="1" x14ac:dyDescent="0.35">
      <c r="A291" s="122" t="s">
        <v>66</v>
      </c>
      <c r="B291" s="99" t="s">
        <v>67</v>
      </c>
      <c r="C291" s="218">
        <v>44317</v>
      </c>
      <c r="D291" s="100">
        <v>3978</v>
      </c>
      <c r="E291" s="100">
        <v>18763</v>
      </c>
      <c r="F291" s="192">
        <v>0.17492634448792929</v>
      </c>
      <c r="G291" s="100">
        <v>1615891</v>
      </c>
      <c r="H291" s="100">
        <v>18763</v>
      </c>
      <c r="I291" s="193">
        <v>86.121142674412411</v>
      </c>
      <c r="J291" s="100">
        <v>645</v>
      </c>
      <c r="K291" s="100">
        <v>4971</v>
      </c>
      <c r="L291" s="100"/>
      <c r="M291" s="100">
        <v>15293</v>
      </c>
      <c r="N291" s="192">
        <v>0.32505067678022626</v>
      </c>
      <c r="O291" s="100">
        <v>1976</v>
      </c>
      <c r="P291" s="100">
        <v>6828</v>
      </c>
      <c r="Q291" s="192">
        <v>0.28939660222612773</v>
      </c>
      <c r="R291" s="100">
        <v>2330</v>
      </c>
      <c r="S291" s="100">
        <v>3115</v>
      </c>
      <c r="T291" s="192">
        <v>0.7479935794542536</v>
      </c>
      <c r="U291" s="100">
        <v>2960</v>
      </c>
      <c r="V291" s="100">
        <v>3396</v>
      </c>
      <c r="W291" s="192">
        <v>0.87161366313309774</v>
      </c>
      <c r="X291" s="100">
        <v>1312</v>
      </c>
      <c r="Y291" s="100">
        <v>2863</v>
      </c>
      <c r="Z291" s="100">
        <v>1856</v>
      </c>
      <c r="AA291" s="192">
        <v>0.27802500529773255</v>
      </c>
      <c r="AB291" s="100">
        <v>832</v>
      </c>
      <c r="AC291" s="100">
        <v>1243</v>
      </c>
      <c r="AD291" s="192">
        <v>0.66934835076428001</v>
      </c>
      <c r="AE291" s="100">
        <v>930</v>
      </c>
      <c r="AF291" s="100">
        <v>1494</v>
      </c>
      <c r="AG291" s="192">
        <v>0.6224899598393574</v>
      </c>
      <c r="AH291" s="100">
        <v>1</v>
      </c>
      <c r="AI291" s="100">
        <v>7796</v>
      </c>
      <c r="AJ291" s="192">
        <v>1.2827090815802975E-4</v>
      </c>
      <c r="AK291" s="100">
        <v>5165</v>
      </c>
      <c r="AL291" s="100">
        <v>7796</v>
      </c>
      <c r="AM291" s="192">
        <v>0.66251924063622369</v>
      </c>
      <c r="AN291" s="100">
        <v>595</v>
      </c>
      <c r="AO291" s="100">
        <v>1083</v>
      </c>
      <c r="AP291" s="192">
        <v>0.54939981532779314</v>
      </c>
      <c r="AQ291" s="100">
        <v>0</v>
      </c>
      <c r="AR291" s="100">
        <v>3529</v>
      </c>
      <c r="AS291" s="192" t="s">
        <v>1033</v>
      </c>
      <c r="AT291" s="100">
        <v>25</v>
      </c>
      <c r="AU291" s="100">
        <v>49</v>
      </c>
      <c r="AV291" s="192">
        <v>0.51020408163265307</v>
      </c>
      <c r="AW291" s="100">
        <v>409</v>
      </c>
      <c r="AX291" s="100">
        <v>763</v>
      </c>
      <c r="AY291" s="192">
        <v>0.53604193971166447</v>
      </c>
      <c r="AZ291" s="100">
        <v>0</v>
      </c>
      <c r="BA291" s="100">
        <v>0</v>
      </c>
      <c r="BB291" s="195" t="s">
        <v>1033</v>
      </c>
      <c r="BC291" s="100">
        <v>430</v>
      </c>
      <c r="BD291" s="100">
        <v>525</v>
      </c>
      <c r="BE291" s="192">
        <v>0.81904761904761902</v>
      </c>
      <c r="BF291" s="100">
        <v>1079</v>
      </c>
      <c r="BG291" s="100">
        <v>1232</v>
      </c>
      <c r="BH291" s="192">
        <v>0.87581168831168832</v>
      </c>
    </row>
  </sheetData>
  <mergeCells count="3">
    <mergeCell ref="A25:C25"/>
    <mergeCell ref="A27:C27"/>
    <mergeCell ref="A2:B2"/>
  </mergeCells>
  <conditionalFormatting sqref="A1">
    <cfRule type="cellIs" dxfId="153" priority="80" operator="notEqual">
      <formula>0</formula>
    </cfRule>
  </conditionalFormatting>
  <conditionalFormatting sqref="J8 J10:J21">
    <cfRule type="containsBlanks" dxfId="152" priority="5">
      <formula>LEN(TRIM(J8))=0</formula>
    </cfRule>
    <cfRule type="cellIs" dxfId="151" priority="77" operator="lessThanOrEqual">
      <formula>120</formula>
    </cfRule>
    <cfRule type="cellIs" dxfId="150" priority="78" operator="greaterThan">
      <formula>180</formula>
    </cfRule>
    <cfRule type="cellIs" dxfId="149" priority="79" operator="between">
      <formula>120</formula>
      <formula>180</formula>
    </cfRule>
  </conditionalFormatting>
  <conditionalFormatting sqref="N8 N10:N21">
    <cfRule type="cellIs" dxfId="148" priority="74" operator="greaterThanOrEqual">
      <formula>0.5</formula>
    </cfRule>
    <cfRule type="cellIs" dxfId="147" priority="75" operator="lessThan">
      <formula>0.45</formula>
    </cfRule>
    <cfRule type="cellIs" dxfId="146" priority="76" operator="between">
      <formula>0.45</formula>
      <formula>0.5</formula>
    </cfRule>
  </conditionalFormatting>
  <conditionalFormatting sqref="Q8:Q21">
    <cfRule type="cellIs" dxfId="145" priority="72" operator="greaterThanOrEqual">
      <formula>0.9</formula>
    </cfRule>
    <cfRule type="cellIs" dxfId="144" priority="73" operator="lessThan">
      <formula>0.8</formula>
    </cfRule>
    <cfRule type="cellIs" dxfId="143" priority="81" operator="between">
      <formula>0.8</formula>
      <formula>0.9</formula>
    </cfRule>
  </conditionalFormatting>
  <conditionalFormatting sqref="T8:T21">
    <cfRule type="cellIs" dxfId="142" priority="68" operator="greaterThanOrEqual">
      <formula>0.9</formula>
    </cfRule>
    <cfRule type="cellIs" dxfId="141" priority="69" operator="lessThan">
      <formula>0.8</formula>
    </cfRule>
    <cfRule type="cellIs" dxfId="140" priority="70" operator="between">
      <formula>0.8</formula>
      <formula>0.9</formula>
    </cfRule>
  </conditionalFormatting>
  <conditionalFormatting sqref="W8:W21">
    <cfRule type="cellIs" dxfId="139" priority="65" operator="greaterThanOrEqual">
      <formula>0.9</formula>
    </cfRule>
    <cfRule type="cellIs" dxfId="138" priority="66" operator="lessThan">
      <formula>0.8</formula>
    </cfRule>
    <cfRule type="cellIs" dxfId="137" priority="67" operator="between">
      <formula>0.8</formula>
      <formula>0.9</formula>
    </cfRule>
  </conditionalFormatting>
  <conditionalFormatting sqref="AA8:AA21">
    <cfRule type="cellIs" dxfId="136" priority="62" operator="greaterThanOrEqual">
      <formula>0.15</formula>
    </cfRule>
    <cfRule type="cellIs" dxfId="135" priority="63" operator="lessThan">
      <formula>0.1</formula>
    </cfRule>
    <cfRule type="cellIs" dxfId="134" priority="64" operator="between">
      <formula>0.1</formula>
      <formula>0.15</formula>
    </cfRule>
  </conditionalFormatting>
  <conditionalFormatting sqref="AD8:AD21">
    <cfRule type="cellIs" dxfId="133" priority="59" operator="greaterThanOrEqual">
      <formula>0.5</formula>
    </cfRule>
    <cfRule type="cellIs" dxfId="132" priority="60" operator="lessThan">
      <formula>0.45</formula>
    </cfRule>
    <cfRule type="cellIs" dxfId="131" priority="61" operator="between">
      <formula>0.45</formula>
      <formula>0.5</formula>
    </cfRule>
  </conditionalFormatting>
  <conditionalFormatting sqref="AG8:AG21">
    <cfRule type="cellIs" dxfId="130" priority="56" operator="greaterThanOrEqual">
      <formula>0.5</formula>
    </cfRule>
    <cfRule type="cellIs" dxfId="129" priority="57" operator="lessThan">
      <formula>0.45</formula>
    </cfRule>
    <cfRule type="cellIs" dxfId="128" priority="58" operator="between">
      <formula>0.45</formula>
      <formula>0.5</formula>
    </cfRule>
  </conditionalFormatting>
  <conditionalFormatting sqref="AJ8:AJ21">
    <cfRule type="cellIs" dxfId="127" priority="53" operator="lessThanOrEqual">
      <formula>0.005</formula>
    </cfRule>
    <cfRule type="cellIs" dxfId="126" priority="54" operator="greaterThan">
      <formula>0.02</formula>
    </cfRule>
    <cfRule type="cellIs" dxfId="125" priority="55" operator="between">
      <formula>0.005</formula>
      <formula>0.02</formula>
    </cfRule>
  </conditionalFormatting>
  <conditionalFormatting sqref="AM8 AM10:AM21">
    <cfRule type="cellIs" dxfId="124" priority="50" operator="greaterThanOrEqual">
      <formula>0.75</formula>
    </cfRule>
    <cfRule type="cellIs" dxfId="123" priority="51" operator="lessThan">
      <formula>0.7</formula>
    </cfRule>
    <cfRule type="cellIs" dxfId="122" priority="52" operator="between">
      <formula>0.7</formula>
      <formula>0.75</formula>
    </cfRule>
  </conditionalFormatting>
  <conditionalFormatting sqref="AP8:AP21">
    <cfRule type="cellIs" dxfId="121" priority="47" operator="greaterThanOrEqual">
      <formula>0.75</formula>
    </cfRule>
    <cfRule type="cellIs" dxfId="120" priority="48" operator="lessThan">
      <formula>0.7</formula>
    </cfRule>
    <cfRule type="cellIs" dxfId="119" priority="49" operator="between">
      <formula>0.7</formula>
      <formula>0.75</formula>
    </cfRule>
  </conditionalFormatting>
  <conditionalFormatting sqref="AS8:AS21">
    <cfRule type="cellIs" dxfId="118" priority="44" operator="greaterThanOrEqual">
      <formula>0.7</formula>
    </cfRule>
    <cfRule type="cellIs" dxfId="117" priority="45" operator="lessThan">
      <formula>0.65</formula>
    </cfRule>
    <cfRule type="cellIs" dxfId="116" priority="46" operator="between">
      <formula>0.65</formula>
      <formula>0.7</formula>
    </cfRule>
  </conditionalFormatting>
  <conditionalFormatting sqref="AV8:AV21">
    <cfRule type="cellIs" dxfId="115" priority="41" operator="greaterThanOrEqual">
      <formula>0.7</formula>
    </cfRule>
    <cfRule type="cellIs" dxfId="114" priority="42" operator="lessThan">
      <formula>0.65</formula>
    </cfRule>
    <cfRule type="cellIs" dxfId="113" priority="43" operator="between">
      <formula>0.65</formula>
      <formula>0.7</formula>
    </cfRule>
  </conditionalFormatting>
  <conditionalFormatting sqref="AY8:AY21">
    <cfRule type="cellIs" dxfId="112" priority="38" operator="greaterThanOrEqual">
      <formula>0.7</formula>
    </cfRule>
    <cfRule type="cellIs" dxfId="111" priority="39" operator="lessThan">
      <formula>0.65</formula>
    </cfRule>
    <cfRule type="cellIs" dxfId="110" priority="40" operator="between">
      <formula>0.65</formula>
      <formula>0.7</formula>
    </cfRule>
  </conditionalFormatting>
  <conditionalFormatting sqref="BE8:BE21">
    <cfRule type="cellIs" dxfId="109" priority="35" operator="greaterThanOrEqual">
      <formula>0.95</formula>
    </cfRule>
    <cfRule type="cellIs" dxfId="108" priority="36" operator="lessThan">
      <formula>0.9</formula>
    </cfRule>
    <cfRule type="cellIs" dxfId="107" priority="37" operator="between">
      <formula>0.9</formula>
      <formula>0.95</formula>
    </cfRule>
  </conditionalFormatting>
  <conditionalFormatting sqref="BH8:BH21">
    <cfRule type="cellIs" dxfId="106" priority="32" operator="greaterThanOrEqual">
      <formula>0.95</formula>
    </cfRule>
    <cfRule type="cellIs" dxfId="105" priority="33" operator="lessThan">
      <formula>0.9</formula>
    </cfRule>
    <cfRule type="cellIs" dxfId="104" priority="34" operator="between">
      <formula>0.9</formula>
      <formula>0.95</formula>
    </cfRule>
  </conditionalFormatting>
  <conditionalFormatting sqref="F8:F21">
    <cfRule type="cellIs" dxfId="103" priority="29" operator="lessThanOrEqual">
      <formula>0.03</formula>
    </cfRule>
    <cfRule type="cellIs" dxfId="102" priority="31" operator="between">
      <formula>0.03</formula>
      <formula>0.05</formula>
    </cfRule>
  </conditionalFormatting>
  <conditionalFormatting sqref="I8 I10:I21">
    <cfRule type="containsBlanks" dxfId="101" priority="4">
      <formula>LEN(TRIM(I8))=0</formula>
    </cfRule>
    <cfRule type="cellIs" dxfId="100" priority="26" operator="lessThanOrEqual">
      <formula>20</formula>
    </cfRule>
    <cfRule type="cellIs" dxfId="99" priority="27" operator="greaterThan">
      <formula>30</formula>
    </cfRule>
    <cfRule type="cellIs" dxfId="98" priority="28" operator="between">
      <formula>20</formula>
      <formula>30</formula>
    </cfRule>
  </conditionalFormatting>
  <conditionalFormatting sqref="Q8 Q10:Q21">
    <cfRule type="containsBlanks" dxfId="97" priority="71">
      <formula>LEN(TRIM(Q8))=0</formula>
    </cfRule>
  </conditionalFormatting>
  <conditionalFormatting sqref="F8 F10:F21">
    <cfRule type="cellIs" dxfId="96" priority="23" operator="greaterThan">
      <formula>0.05</formula>
    </cfRule>
    <cfRule type="containsBlanks" dxfId="95" priority="82">
      <formula>LEN(TRIM(F8))=0</formula>
    </cfRule>
  </conditionalFormatting>
  <conditionalFormatting sqref="N8 N10:N21">
    <cfRule type="containsBlanks" dxfId="94" priority="22">
      <formula>LEN(TRIM(N8))=0</formula>
    </cfRule>
  </conditionalFormatting>
  <conditionalFormatting sqref="W8 W10:W21">
    <cfRule type="containsBlanks" dxfId="93" priority="19">
      <formula>LEN(TRIM(W8))=0</formula>
    </cfRule>
  </conditionalFormatting>
  <conditionalFormatting sqref="AA8 AA10:AA21">
    <cfRule type="containsBlanks" dxfId="92" priority="18">
      <formula>LEN(TRIM(AA8))=0</formula>
    </cfRule>
  </conditionalFormatting>
  <conditionalFormatting sqref="AD8 AD10:AD21">
    <cfRule type="containsBlanks" dxfId="91" priority="17">
      <formula>LEN(TRIM(AD8))=0</formula>
    </cfRule>
  </conditionalFormatting>
  <conditionalFormatting sqref="AG8 AG10:AG21">
    <cfRule type="containsBlanks" dxfId="90" priority="16">
      <formula>LEN(TRIM(AG8))=0</formula>
    </cfRule>
  </conditionalFormatting>
  <conditionalFormatting sqref="AJ8 AJ10:AJ21">
    <cfRule type="containsBlanks" dxfId="89" priority="15">
      <formula>LEN(TRIM(AJ8))=0</formula>
    </cfRule>
  </conditionalFormatting>
  <conditionalFormatting sqref="AM8 AM10:AM21">
    <cfRule type="containsBlanks" dxfId="88" priority="14">
      <formula>LEN(TRIM(AM8))=0</formula>
    </cfRule>
  </conditionalFormatting>
  <conditionalFormatting sqref="AP8 AP10:AP21">
    <cfRule type="containsBlanks" dxfId="87" priority="13">
      <formula>LEN(TRIM(AP8))=0</formula>
    </cfRule>
  </conditionalFormatting>
  <conditionalFormatting sqref="AS8 AS10:AS21">
    <cfRule type="containsBlanks" dxfId="86" priority="12">
      <formula>LEN(TRIM(AS8))=0</formula>
    </cfRule>
  </conditionalFormatting>
  <conditionalFormatting sqref="AV8 AV10:AV21">
    <cfRule type="containsBlanks" dxfId="85" priority="11">
      <formula>LEN(TRIM(AV8))=0</formula>
    </cfRule>
  </conditionalFormatting>
  <conditionalFormatting sqref="AY8 AY10:AY21">
    <cfRule type="containsBlanks" dxfId="84" priority="10">
      <formula>LEN(TRIM(AY8))=0</formula>
    </cfRule>
  </conditionalFormatting>
  <conditionalFormatting sqref="BB8 BB10:BB21">
    <cfRule type="containsBlanks" dxfId="83" priority="9">
      <formula>LEN(TRIM(BB8))=0</formula>
    </cfRule>
  </conditionalFormatting>
  <conditionalFormatting sqref="BE8 BE10:BE21">
    <cfRule type="containsBlanks" dxfId="82" priority="8">
      <formula>LEN(TRIM(BE8))=0</formula>
    </cfRule>
  </conditionalFormatting>
  <conditionalFormatting sqref="BH8 BH10:BH21">
    <cfRule type="containsBlanks" dxfId="81" priority="7">
      <formula>LEN(TRIM(BH8))=0</formula>
    </cfRule>
  </conditionalFormatting>
  <conditionalFormatting sqref="T8 T10:T21">
    <cfRule type="containsBlanks" dxfId="80" priority="6">
      <formula>LEN(TRIM(T8))=0</formula>
    </cfRule>
  </conditionalFormatting>
  <conditionalFormatting sqref="D3:BG3">
    <cfRule type="cellIs" dxfId="79" priority="2" operator="notEqual">
      <formula>0</formula>
    </cfRule>
  </conditionalFormatting>
  <conditionalFormatting sqref="J8 J10:J21">
    <cfRule type="cellIs" dxfId="78"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Refs!$C$2:$C$68</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4E23-EEAF-43F3-AB55-9CFDDF73F5BE}">
  <dimension ref="A1:IF101"/>
  <sheetViews>
    <sheetView showGridLines="0" zoomScaleNormal="100" workbookViewId="0">
      <pane xSplit="3" ySplit="6" topLeftCell="D7" activePane="bottomRight" state="frozen"/>
      <selection activeCell="C23" sqref="C23"/>
      <selection pane="topRight" activeCell="C23" sqref="C23"/>
      <selection pane="bottomLeft" activeCell="C23" sqref="C23"/>
      <selection pane="bottomRight" activeCell="D7" sqref="D7"/>
    </sheetView>
  </sheetViews>
  <sheetFormatPr defaultColWidth="8.81640625" defaultRowHeight="14.5" x14ac:dyDescent="0.35"/>
  <cols>
    <col min="1" max="1" width="7.1796875" style="99" customWidth="1"/>
    <col min="2" max="2" width="33.453125" style="99" customWidth="1"/>
    <col min="3" max="3" width="2.453125" style="99" customWidth="1"/>
    <col min="4" max="4" width="10.453125" style="99" customWidth="1"/>
    <col min="5" max="5" width="9.1796875" style="99" bestFit="1" customWidth="1"/>
    <col min="6" max="6" width="10.26953125" style="99" customWidth="1"/>
    <col min="7" max="7" width="14.1796875" style="99" bestFit="1" customWidth="1"/>
    <col min="8" max="8" width="10.81640625" style="99" customWidth="1"/>
    <col min="9" max="9" width="10.1796875" style="99" bestFit="1" customWidth="1"/>
    <col min="10" max="10" width="9.81640625" style="99" bestFit="1" customWidth="1"/>
    <col min="11" max="11" width="12.453125" style="99" bestFit="1" customWidth="1"/>
    <col min="12" max="12" width="11.7265625" style="99" customWidth="1"/>
    <col min="13" max="13" width="12.453125" style="99" bestFit="1" customWidth="1"/>
    <col min="14" max="14" width="9.54296875" style="99" customWidth="1"/>
    <col min="15" max="15" width="15.453125" style="99" customWidth="1"/>
    <col min="16" max="16" width="12.26953125" style="99" bestFit="1" customWidth="1" collapsed="1"/>
    <col min="17" max="17" width="9" style="99" bestFit="1" customWidth="1"/>
    <col min="18" max="19" width="15.453125" style="99" customWidth="1"/>
    <col min="20" max="20" width="9" style="99" bestFit="1" customWidth="1"/>
    <col min="21" max="21" width="12.81640625" style="99" bestFit="1" customWidth="1"/>
    <col min="22" max="22" width="12.26953125" style="99" bestFit="1" customWidth="1"/>
    <col min="23" max="23" width="9" style="99" bestFit="1" customWidth="1"/>
    <col min="24" max="24" width="12.81640625" style="99" customWidth="1"/>
    <col min="25" max="26" width="12.453125" style="99" bestFit="1" customWidth="1"/>
    <col min="27" max="27" width="12.1796875" style="99" bestFit="1" customWidth="1"/>
    <col min="28" max="29" width="11.54296875" style="99" bestFit="1" customWidth="1"/>
    <col min="30" max="30" width="8.81640625" style="99" bestFit="1" customWidth="1"/>
    <col min="31" max="32" width="10.453125" style="99" bestFit="1" customWidth="1"/>
    <col min="33" max="33" width="9.453125" style="99" bestFit="1" customWidth="1"/>
    <col min="34" max="34" width="12.453125" style="99" bestFit="1" customWidth="1"/>
    <col min="35" max="35" width="11.54296875" style="99" bestFit="1" customWidth="1"/>
    <col min="36" max="36" width="8.54296875" style="99" bestFit="1" customWidth="1"/>
    <col min="37" max="37" width="11" style="99" bestFit="1" customWidth="1"/>
    <col min="38" max="38" width="11" style="99" customWidth="1"/>
    <col min="39" max="39" width="8.54296875" style="99" bestFit="1" customWidth="1"/>
    <col min="40" max="41" width="11.81640625" style="99" bestFit="1" customWidth="1"/>
    <col min="42" max="42" width="9.453125" style="99" bestFit="1" customWidth="1"/>
    <col min="43" max="44" width="12.54296875" style="99" bestFit="1" customWidth="1"/>
    <col min="45" max="45" width="9.453125" style="99" bestFit="1" customWidth="1"/>
    <col min="46" max="46" width="11.81640625" style="99" bestFit="1" customWidth="1"/>
    <col min="47" max="47" width="10.26953125" style="99" bestFit="1" customWidth="1"/>
    <col min="48" max="48" width="9.453125" style="99" bestFit="1" customWidth="1"/>
    <col min="49" max="49" width="11.26953125" style="99" bestFit="1" customWidth="1"/>
    <col min="50" max="50" width="10.26953125" style="99" bestFit="1" customWidth="1"/>
    <col min="51" max="51" width="9.453125" style="99" bestFit="1" customWidth="1"/>
    <col min="52" max="52" width="12.54296875" style="99" bestFit="1" customWidth="1"/>
    <col min="53" max="53" width="11.81640625" style="99" bestFit="1" customWidth="1"/>
    <col min="54" max="54" width="9.453125" style="143" bestFit="1" customWidth="1"/>
    <col min="55" max="56" width="12" style="99" bestFit="1" customWidth="1"/>
    <col min="57" max="57" width="9.453125" style="99" bestFit="1" customWidth="1"/>
    <col min="58" max="58" width="12" style="100" bestFit="1" customWidth="1"/>
    <col min="59" max="59" width="12" style="99" bestFit="1" customWidth="1"/>
    <col min="60" max="60" width="9.1796875" style="99" bestFit="1" customWidth="1"/>
    <col min="61" max="61" width="13.1796875" style="130" customWidth="1"/>
    <col min="62" max="62" width="9" style="130" customWidth="1"/>
    <col min="63" max="63" width="0.7265625" style="130" customWidth="1"/>
    <col min="64" max="65" width="13.54296875" style="130" customWidth="1"/>
    <col min="66" max="66" width="9" style="130" customWidth="1"/>
    <col min="67" max="67" width="0.7265625" style="130" customWidth="1"/>
    <col min="68" max="69" width="12.54296875" style="130" customWidth="1"/>
    <col min="70" max="70" width="9" style="130" customWidth="1"/>
    <col min="71" max="71" width="0.7265625" style="130" customWidth="1"/>
    <col min="72" max="72" width="13.26953125" style="130" customWidth="1"/>
    <col min="73" max="73" width="13.1796875" style="130" customWidth="1"/>
    <col min="74" max="74" width="9" style="130" customWidth="1"/>
    <col min="75" max="75" width="0.7265625" style="130" customWidth="1"/>
    <col min="76" max="76" width="12.81640625" style="130" customWidth="1"/>
    <col min="77" max="77" width="13.81640625" style="130" customWidth="1"/>
    <col min="78" max="78" width="9" style="130" customWidth="1"/>
    <col min="79" max="79" width="0.7265625" style="130" customWidth="1"/>
    <col min="80" max="80" width="13.453125" style="130" customWidth="1"/>
    <col min="81" max="81" width="13.26953125" style="130" customWidth="1"/>
    <col min="82" max="82" width="9" style="130" customWidth="1"/>
    <col min="83" max="83" width="0.7265625" style="130" customWidth="1"/>
    <col min="84" max="87" width="9" style="130" customWidth="1"/>
    <col min="88" max="88" width="17" style="130" customWidth="1"/>
    <col min="89" max="89" width="12.7265625" style="130" customWidth="1"/>
    <col min="90" max="90" width="10.81640625" style="130" customWidth="1"/>
    <col min="91" max="91" width="11.54296875" style="130" customWidth="1"/>
    <col min="92" max="92" width="9.81640625" style="130" customWidth="1"/>
    <col min="93" max="93" width="10.81640625" style="130" customWidth="1"/>
    <col min="94" max="94" width="10.7265625" style="130" customWidth="1"/>
    <col min="95" max="95" width="11.7265625" style="130" customWidth="1"/>
    <col min="96" max="96" width="8.81640625" style="130"/>
    <col min="97" max="97" width="9.54296875" style="130" customWidth="1"/>
    <col min="98" max="98" width="10.7265625" style="130" customWidth="1"/>
    <col min="99" max="100" width="10.26953125" style="130" customWidth="1"/>
    <col min="101" max="101" width="11.81640625" style="130" customWidth="1"/>
    <col min="102" max="102" width="10.26953125" style="130" customWidth="1"/>
    <col min="103" max="103" width="9.26953125" style="130" customWidth="1"/>
    <col min="104" max="104" width="11.26953125" style="130" customWidth="1"/>
    <col min="105" max="105" width="9.7265625" style="130" customWidth="1"/>
    <col min="106" max="106" width="14.453125" style="130" customWidth="1"/>
    <col min="107" max="108" width="8.81640625" style="130"/>
    <col min="109" max="109" width="9.26953125" style="130" customWidth="1"/>
    <col min="110" max="112" width="8.81640625" style="130"/>
    <col min="113" max="113" width="10.26953125" style="130" customWidth="1"/>
    <col min="114" max="114" width="8.81640625" style="130"/>
    <col min="115" max="115" width="10.26953125" style="130" customWidth="1"/>
    <col min="116" max="116" width="11" style="130" customWidth="1"/>
    <col min="117" max="117" width="9.26953125" style="130" customWidth="1"/>
    <col min="118" max="118" width="9.453125" style="130" customWidth="1"/>
    <col min="119" max="119" width="10" style="130" customWidth="1"/>
    <col min="120" max="120" width="8.81640625" style="130" customWidth="1"/>
    <col min="121" max="121" width="10" style="130" customWidth="1"/>
    <col min="122" max="122" width="9.26953125" style="130" customWidth="1"/>
    <col min="123" max="123" width="9.81640625" style="130" customWidth="1"/>
    <col min="124" max="124" width="10" style="130" customWidth="1"/>
    <col min="125" max="125" width="8.81640625" style="130"/>
    <col min="126" max="126" width="10.7265625" style="130" customWidth="1"/>
    <col min="127" max="127" width="8.81640625" style="130"/>
    <col min="128" max="128" width="10.453125" style="130" customWidth="1"/>
    <col min="129" max="129" width="10.7265625" style="130" customWidth="1"/>
    <col min="130" max="130" width="12.7265625" style="130" customWidth="1"/>
    <col min="131" max="131" width="13" style="130" customWidth="1"/>
    <col min="132" max="132" width="11.453125" style="130" customWidth="1"/>
    <col min="133" max="133" width="12.7265625" style="130" customWidth="1"/>
    <col min="134" max="134" width="12.81640625" style="130" customWidth="1"/>
    <col min="135" max="135" width="12.7265625" style="130" customWidth="1"/>
    <col min="136" max="137" width="13.26953125" style="130" customWidth="1"/>
    <col min="138" max="138" width="13.453125" style="130" customWidth="1"/>
    <col min="139" max="139" width="13.26953125" style="130" customWidth="1"/>
    <col min="140" max="140" width="13.1796875" style="130" customWidth="1"/>
    <col min="141" max="141" width="11" style="130" customWidth="1"/>
    <col min="142" max="143" width="12.7265625" style="130" customWidth="1"/>
    <col min="144" max="144" width="13.26953125" style="130" customWidth="1"/>
    <col min="145" max="145" width="13.7265625" style="130" customWidth="1"/>
    <col min="146" max="146" width="13.54296875" style="130" customWidth="1"/>
    <col min="147" max="147" width="13.26953125" style="130" customWidth="1"/>
    <col min="148" max="148" width="12.7265625" style="130" customWidth="1"/>
    <col min="149" max="149" width="13.1796875" style="130" customWidth="1"/>
    <col min="150" max="150" width="12.81640625" style="130" customWidth="1"/>
    <col min="151" max="151" width="13.54296875" style="130" customWidth="1"/>
    <col min="152" max="152" width="8.81640625" style="130"/>
    <col min="153" max="153" width="12.7265625" style="130" customWidth="1"/>
    <col min="154" max="154" width="11.54296875" style="130" customWidth="1"/>
    <col min="155" max="155" width="12.1796875" style="130" customWidth="1"/>
    <col min="156" max="158" width="13.26953125" style="130" customWidth="1"/>
    <col min="159" max="159" width="13.1796875" style="130" customWidth="1"/>
    <col min="160" max="161" width="13.26953125" style="130" customWidth="1"/>
    <col min="162" max="162" width="13.1796875" style="130" customWidth="1"/>
    <col min="163" max="163" width="12.54296875" style="130" customWidth="1"/>
    <col min="164" max="164" width="13.54296875" style="130" customWidth="1"/>
    <col min="165" max="165" width="8.81640625" style="130"/>
    <col min="166" max="166" width="13.26953125" style="130" customWidth="1"/>
    <col min="167" max="167" width="10.81640625" style="130" customWidth="1"/>
    <col min="168" max="168" width="11.7265625" style="130" customWidth="1"/>
    <col min="169" max="169" width="13.26953125" style="130" customWidth="1"/>
    <col min="170" max="170" width="13.453125" style="130" customWidth="1"/>
    <col min="171" max="171" width="12.7265625" style="130" customWidth="1"/>
    <col min="172" max="172" width="14.81640625" style="130" customWidth="1"/>
    <col min="173" max="173" width="13.1796875" style="130" customWidth="1"/>
    <col min="174" max="175" width="13.26953125" style="130" customWidth="1"/>
    <col min="176" max="177" width="13.1796875" style="130" customWidth="1"/>
    <col min="178" max="178" width="8.81640625" style="130"/>
    <col min="179" max="179" width="12.7265625" style="130" customWidth="1"/>
    <col min="180" max="181" width="8.81640625" style="130"/>
    <col min="182" max="182" width="12.7265625" style="130" customWidth="1"/>
    <col min="183" max="184" width="8.81640625" style="130"/>
    <col min="185" max="185" width="12.54296875" style="130" customWidth="1"/>
    <col min="186" max="187" width="8.81640625" style="130"/>
    <col min="188" max="189" width="9" style="130" bestFit="1" customWidth="1"/>
    <col min="190" max="190" width="11.7265625" style="130" customWidth="1"/>
    <col min="191" max="191" width="9" style="130" bestFit="1" customWidth="1"/>
    <col min="192" max="192" width="11.453125" style="130" customWidth="1"/>
    <col min="193" max="198" width="8.81640625" style="130"/>
    <col min="199" max="199" width="11.26953125" style="130" customWidth="1"/>
    <col min="200" max="200" width="11.7265625" style="130" customWidth="1"/>
    <col min="201" max="203" width="8.81640625" style="130"/>
    <col min="204" max="204" width="11.7265625" style="130" customWidth="1"/>
    <col min="205" max="205" width="14.1796875" style="130" customWidth="1"/>
    <col min="206" max="208" width="8.81640625" style="130"/>
    <col min="209" max="209" width="11.81640625" style="130" customWidth="1"/>
    <col min="210" max="210" width="11.26953125" style="130" customWidth="1"/>
    <col min="211" max="213" width="8.81640625" style="130"/>
    <col min="214" max="214" width="12.453125" style="130" customWidth="1"/>
    <col min="215" max="215" width="11.7265625" style="130" customWidth="1"/>
    <col min="216" max="218" width="8.81640625" style="130"/>
    <col min="219" max="219" width="12.26953125" style="130" customWidth="1"/>
    <col min="220" max="220" width="11.54296875" style="130" customWidth="1"/>
    <col min="221" max="223" width="8.81640625" style="130"/>
    <col min="224" max="224" width="11.7265625" style="130" customWidth="1"/>
    <col min="225" max="225" width="9" style="130" bestFit="1" customWidth="1"/>
    <col min="226" max="16384" width="8.81640625" style="130"/>
  </cols>
  <sheetData>
    <row r="1" spans="1:240" x14ac:dyDescent="0.35">
      <c r="A1" s="118"/>
      <c r="B1" s="98"/>
    </row>
    <row r="2" spans="1:240" ht="25" customHeight="1" x14ac:dyDescent="0.35">
      <c r="A2" s="259" t="s">
        <v>994</v>
      </c>
      <c r="B2" s="259"/>
      <c r="C2" s="102">
        <f>IF(SUM(D2:E2,G2,J2:M2,O2:P2,R2:S2,U2:V2,X2:Z2,AB2:AC2,AE2:AF2,AH2:AI2,AK2,AN2:AO2,AQ2:AR2,AT2:AU2,AW2:AX2,AZ2:BA2,BC2:BD2,BF2:BG2)=0,0,1)</f>
        <v>0</v>
      </c>
      <c r="D2" s="103">
        <f>(SUMIFS(Raw!$H:$H,Raw!$A:$A,$B$4,Raw!$G:$G,D$4,Raw!$E:$E,$A$8))-SUM(D$40:D$74)</f>
        <v>0</v>
      </c>
      <c r="E2" s="103">
        <f>(SUMIFS(Raw!$H:$H,Raw!$A:$A,$B$4,Raw!$G:$G,E$4,Raw!$E:$E,$A$8))-SUM(E$40:E$74)</f>
        <v>0</v>
      </c>
      <c r="F2" s="103"/>
      <c r="G2" s="103">
        <f>(SUMIFS(Raw!$H:$H,Raw!$A:$A,$B$4,Raw!$G:$G,G$4,Raw!$E:$E,$A$8))-SUM(G$40:G$74)</f>
        <v>0</v>
      </c>
      <c r="H2" s="103">
        <f>(SUMIFS(Raw!$H:$H,Raw!$A:$A,$B$4,Raw!$G:$G,H$4,Raw!$E:$E,$A$8))-SUM(H$40:H$74)</f>
        <v>0</v>
      </c>
      <c r="I2" s="103"/>
      <c r="J2" s="103">
        <f>(SUMIFS(Raw!$H:$H,Raw!$A:$A,$B$4,Raw!$G:$G,J$4,Raw!$E:$E,$A$8))-SUM(J$40:J$74)</f>
        <v>0</v>
      </c>
      <c r="K2" s="103">
        <f>(SUMIFS(Raw!$H:$H,Raw!$A:$A,$B$4,Raw!$G:$G,K$4,Raw!$E:$E,$A$8))-SUM(K$40:K$74)</f>
        <v>0</v>
      </c>
      <c r="L2" s="103">
        <f>(SUMIFS(Raw!$H:$H,Raw!$A:$A,$B$4,Raw!$G:$G,L$4,Raw!$E:$E,$A$8))-L8</f>
        <v>0</v>
      </c>
      <c r="M2" s="103">
        <f>(SUMIFS(Raw!$H:$H,Raw!$A:$A,$B$4,Raw!$G:$G,M$4,Raw!$E:$E,$A$8))-SUM(M$40:M$74)</f>
        <v>0</v>
      </c>
      <c r="N2" s="103"/>
      <c r="O2" s="103">
        <f>(SUMIFS(Raw!$H:$H,Raw!$A:$A,$B$4,Raw!$G:$G,O$4,Raw!$E:$E,$A$8))-SUM(O$40:O$74)</f>
        <v>0</v>
      </c>
      <c r="P2" s="103">
        <f>(SUMIFS(Raw!$H:$H,Raw!$A:$A,$B$4,Raw!$G:$G,P$4,Raw!$E:$E,$A$8))-SUM(P$40:P$74)</f>
        <v>0</v>
      </c>
      <c r="Q2" s="103"/>
      <c r="R2" s="103">
        <f>(SUMIFS(Raw!$H:$H,Raw!$A:$A,$B$4,Raw!$G:$G,R$4,Raw!$E:$E,$A$8))-SUM(R$40:R$74)</f>
        <v>0</v>
      </c>
      <c r="S2" s="103">
        <f>(SUMIFS(Raw!$H:$H,Raw!$A:$A,$B$4,Raw!$G:$G,S$4,Raw!$E:$E,$A$8))-SUM(S$40:S$74)</f>
        <v>0</v>
      </c>
      <c r="T2" s="103"/>
      <c r="U2" s="103">
        <f>(SUMIFS(Raw!$H:$H,Raw!$A:$A,$B$4,Raw!$G:$G,U$4,Raw!$E:$E,$A$8))-SUM(U$40:U$74)</f>
        <v>0</v>
      </c>
      <c r="V2" s="103">
        <f>(SUMIFS(Raw!$H:$H,Raw!$A:$A,$B$4,Raw!$G:$G,V$4,Raw!$E:$E,$A$8))-SUM(V$40:V$74)</f>
        <v>0</v>
      </c>
      <c r="W2" s="103"/>
      <c r="X2" s="103">
        <f>(SUMIFS(Raw!$H:$H,Raw!$A:$A,$B$4,Raw!$G:$G,X$4,Raw!$E:$E,$A$8))-SUM(X$40:X$74)</f>
        <v>0</v>
      </c>
      <c r="Y2" s="103">
        <f>(SUMIFS(Raw!$H:$H,Raw!$A:$A,$B$4,Raw!$G:$G,Y$4,Raw!$E:$E,$A$8))-SUM(Y$40:Y$74)</f>
        <v>0</v>
      </c>
      <c r="Z2" s="103">
        <f>(SUMIFS(Raw!$H:$H,Raw!$A:$A,$B$4,Raw!$G:$G,Z$4,Raw!$E:$E,$A$8))-SUM(Z$40:Z$74)</f>
        <v>0</v>
      </c>
      <c r="AA2" s="103"/>
      <c r="AB2" s="103">
        <f>(SUMIFS(Raw!$H:$H,Raw!$A:$A,$B$4,Raw!$G:$G,AB$4,Raw!$E:$E,$A$8))-SUM(AB$40:AB$74)</f>
        <v>0</v>
      </c>
      <c r="AC2" s="103">
        <f>(SUMIFS(Raw!$H:$H,Raw!$A:$A,$B$4,Raw!$G:$G,AC$4,Raw!$E:$E,$A$8))-SUM(AC$40:AC$74)</f>
        <v>0</v>
      </c>
      <c r="AD2" s="103"/>
      <c r="AE2" s="103">
        <f>(SUMIFS(Raw!$H:$H,Raw!$A:$A,$B$4,Raw!$G:$G,AE$4,Raw!$E:$E,$A$8))-SUM(AE$40:AE$74)</f>
        <v>0</v>
      </c>
      <c r="AF2" s="103">
        <f>(SUMIFS(Raw!$H:$H,Raw!$A:$A,$B$4,Raw!$G:$G,AF$4,Raw!$E:$E,$A$8))-SUM(AF$40:AF$74)</f>
        <v>0</v>
      </c>
      <c r="AG2" s="103"/>
      <c r="AH2" s="103">
        <f>(SUMIFS(Raw!$H:$H,Raw!$A:$A,$B$4,Raw!$G:$G,AH$4,Raw!$E:$E,$A$8))-SUM(AH$40:AH$74)</f>
        <v>0</v>
      </c>
      <c r="AI2" s="103">
        <f>(SUMIFS(Raw!$H:$H,Raw!$A:$A,$B$4,Raw!$G:$G,AI$4,Raw!$E:$E,$A$8))-SUM(AI$40:AI$74)</f>
        <v>0</v>
      </c>
      <c r="AJ2" s="103"/>
      <c r="AK2" s="103">
        <f>(SUMIFS(Raw!$H:$H,Raw!$A:$A,$B$4,Raw!$G:$G,AK$4,Raw!$E:$E,$A$8))-SUM(AK$40:AK$74)</f>
        <v>0</v>
      </c>
      <c r="AL2" s="103">
        <f>(SUMIFS(Raw!$H:$H,Raw!$A:$A,$B$4,Raw!$G:$G,AL$4,Raw!$E:$E,$A$8))-SUM(AL$40:AL$74)</f>
        <v>0</v>
      </c>
      <c r="AM2" s="103"/>
      <c r="AN2" s="103">
        <f>(SUMIFS(Raw!$H:$H,Raw!$A:$A,$B$4,Raw!$G:$G,AN$4,Raw!$E:$E,$A$8))-SUM(AN$40:AN$74)</f>
        <v>0</v>
      </c>
      <c r="AO2" s="103">
        <f>(SUMIFS(Raw!$H:$H,Raw!$A:$A,$B$4,Raw!$G:$G,AO$4,Raw!$E:$E,$A$8))-SUM(AO$40:AO$74)</f>
        <v>0</v>
      </c>
      <c r="AP2" s="103"/>
      <c r="AQ2" s="103">
        <f>(SUMIFS(Raw!$H:$H,Raw!$A:$A,$B$4,Raw!$G:$G,AQ$4,Raw!$E:$E,$A$8))-SUM(AQ$40:AQ$74)</f>
        <v>0</v>
      </c>
      <c r="AR2" s="103">
        <f>(SUMIFS(Raw!$H:$H,Raw!$A:$A,$B$4,Raw!$G:$G,AR$4,Raw!$E:$E,$A$8))-SUM(AR$40:AR$74)</f>
        <v>0</v>
      </c>
      <c r="AS2" s="103"/>
      <c r="AT2" s="103">
        <f>(SUMIFS(Raw!$H:$H,Raw!$A:$A,$B$4,Raw!$G:$G,AT$4,Raw!$E:$E,$A$8))-SUM(AT$40:AT$74)</f>
        <v>0</v>
      </c>
      <c r="AU2" s="103">
        <f>(SUMIFS(Raw!$H:$H,Raw!$A:$A,$B$4,Raw!$G:$G,AU$4,Raw!$E:$E,$A$8))-SUM(AU$40:AU$74)</f>
        <v>0</v>
      </c>
      <c r="AV2" s="103"/>
      <c r="AW2" s="103">
        <f>(SUMIFS(Raw!$H:$H,Raw!$A:$A,$B$4,Raw!$G:$G,AW$4,Raw!$E:$E,$A$8))-SUM(AW$40:AW$74)</f>
        <v>0</v>
      </c>
      <c r="AX2" s="103">
        <f>(SUMIFS(Raw!$H:$H,Raw!$A:$A,$B$4,Raw!$G:$G,AX$4,Raw!$E:$E,$A$8))-SUM(AX$40:AX$74)</f>
        <v>0</v>
      </c>
      <c r="AY2" s="103"/>
      <c r="AZ2" s="103">
        <f>(SUMIFS(Raw!$H:$H,Raw!$A:$A,$B$4,Raw!$G:$G,AZ$4,Raw!$E:$E,$A$8))-SUM(AZ$40:AZ$74)</f>
        <v>0</v>
      </c>
      <c r="BA2" s="103">
        <f>(SUMIFS(Raw!$H:$H,Raw!$A:$A,$B$4,Raw!$G:$G,BA$4,Raw!$E:$E,$A$8))-SUM(BA$40:BA$74)</f>
        <v>0</v>
      </c>
      <c r="BB2" s="103"/>
      <c r="BC2" s="103">
        <f>(SUMIFS(Raw!$H:$H,Raw!$A:$A,$B$4,Raw!$G:$G,BC$4,Raw!$E:$E,$A$8))-SUM(BC$40:BC$74)</f>
        <v>0</v>
      </c>
      <c r="BD2" s="103">
        <f>(SUMIFS(Raw!$H:$H,Raw!$A:$A,$B$4,Raw!$G:$G,BD$4,Raw!$E:$E,$A$8))-SUM(BD$40:BD$74)</f>
        <v>0</v>
      </c>
      <c r="BE2" s="103"/>
      <c r="BF2" s="103">
        <f>(SUMIFS(Raw!$H:$H,Raw!$A:$A,$B$4,Raw!$G:$G,BF$4,Raw!$E:$E,$A$8))-SUM(BF$40:BF$74)</f>
        <v>0</v>
      </c>
      <c r="BG2" s="103">
        <f>(SUMIFS(Raw!$H:$H,Raw!$A:$A,$B$4,Raw!$G:$G,BG$4,Raw!$E:$E,$A$8))-SUM(BG$40:BG$74)</f>
        <v>0</v>
      </c>
      <c r="BH2" s="103"/>
    </row>
    <row r="3" spans="1:240" s="131" customFormat="1" ht="15" thickBot="1" x14ac:dyDescent="0.4">
      <c r="A3" s="101"/>
      <c r="B3" s="101"/>
      <c r="C3" s="102">
        <f>IF(SUM(D3:E3,G3,J3:M3,O3:P3,R3:S3,U3:V3,X3:Z3,AB3:AC3,AE3:AF3,AH3:AI3,AK3,AN3:AO3,AQ3:AR3,AT3:AU3,AW3:AX3,AZ3:BA3,BC3:BD3,BF3:BG3)=0,0,1)</f>
        <v>0</v>
      </c>
      <c r="D3" s="103">
        <f>D8-SUM(D10:D16)+D8-SUM(D18:D38)</f>
        <v>0</v>
      </c>
      <c r="E3" s="103">
        <f>E8-SUM(E10:E16)+E8-SUM(E18:E38)</f>
        <v>0</v>
      </c>
      <c r="F3" s="103"/>
      <c r="G3" s="103">
        <f t="shared" ref="G3:H3" si="0">G8-SUM(G10:G16)+G8-SUM(G18:G38)</f>
        <v>0</v>
      </c>
      <c r="H3" s="103">
        <f t="shared" si="0"/>
        <v>0</v>
      </c>
      <c r="I3" s="103"/>
      <c r="J3" s="103">
        <f t="shared" ref="J3:K3" si="1">J8-SUM(J10:J16)+J8-SUM(J18:J38)</f>
        <v>0</v>
      </c>
      <c r="K3" s="103">
        <f t="shared" si="1"/>
        <v>0</v>
      </c>
      <c r="L3" s="103"/>
      <c r="M3" s="103">
        <f>M8-SUM(M10:M16)+M8-SUM(M18:M38)</f>
        <v>0</v>
      </c>
      <c r="N3" s="103"/>
      <c r="O3" s="103">
        <f t="shared" ref="O3:P3" si="2">O8-SUM(O10:O16)+O8-SUM(O18:O38)</f>
        <v>0</v>
      </c>
      <c r="P3" s="103">
        <f t="shared" si="2"/>
        <v>0</v>
      </c>
      <c r="Q3" s="103"/>
      <c r="R3" s="103">
        <f t="shared" ref="R3:S3" si="3">R8-SUM(R10:R16)+R8-SUM(R18:R38)</f>
        <v>0</v>
      </c>
      <c r="S3" s="103">
        <f t="shared" si="3"/>
        <v>0</v>
      </c>
      <c r="T3" s="103"/>
      <c r="U3" s="103">
        <f t="shared" ref="U3:V3" si="4">U8-SUM(U10:U16)+U8-SUM(U18:U38)</f>
        <v>0</v>
      </c>
      <c r="V3" s="103">
        <f t="shared" si="4"/>
        <v>0</v>
      </c>
      <c r="W3" s="103"/>
      <c r="X3" s="103">
        <f t="shared" ref="X3:Z3" si="5">X8-SUM(X10:X16)+X8-SUM(X18:X38)</f>
        <v>0</v>
      </c>
      <c r="Y3" s="103">
        <f t="shared" si="5"/>
        <v>0</v>
      </c>
      <c r="Z3" s="103">
        <f t="shared" si="5"/>
        <v>0</v>
      </c>
      <c r="AA3" s="103"/>
      <c r="AB3" s="103">
        <f t="shared" ref="AB3:AC3" si="6">AB8-SUM(AB10:AB16)+AB8-SUM(AB18:AB38)</f>
        <v>0</v>
      </c>
      <c r="AC3" s="103">
        <f t="shared" si="6"/>
        <v>0</v>
      </c>
      <c r="AD3" s="103"/>
      <c r="AE3" s="103">
        <f t="shared" ref="AE3:AF3" si="7">AE8-SUM(AE10:AE16)+AE8-SUM(AE18:AE38)</f>
        <v>0</v>
      </c>
      <c r="AF3" s="103">
        <f t="shared" si="7"/>
        <v>0</v>
      </c>
      <c r="AG3" s="103"/>
      <c r="AH3" s="103">
        <f t="shared" ref="AH3:AI3" si="8">AH8-SUM(AH10:AH16)+AH8-SUM(AH18:AH38)</f>
        <v>0</v>
      </c>
      <c r="AI3" s="103">
        <f t="shared" si="8"/>
        <v>0</v>
      </c>
      <c r="AJ3" s="103"/>
      <c r="AK3" s="103">
        <f t="shared" ref="AK3:AL3" si="9">AK8-SUM(AK10:AK16)+AK8-SUM(AK18:AK38)</f>
        <v>0</v>
      </c>
      <c r="AL3" s="103">
        <f t="shared" si="9"/>
        <v>0</v>
      </c>
      <c r="AM3" s="103"/>
      <c r="AN3" s="103">
        <f t="shared" ref="AN3:AO3" si="10">AN8-SUM(AN10:AN16)+AN8-SUM(AN18:AN38)</f>
        <v>0</v>
      </c>
      <c r="AO3" s="103">
        <f t="shared" si="10"/>
        <v>0</v>
      </c>
      <c r="AP3" s="103"/>
      <c r="AQ3" s="103">
        <f t="shared" ref="AQ3:AR3" si="11">AQ8-SUM(AQ10:AQ16)+AQ8-SUM(AQ18:AQ38)</f>
        <v>0</v>
      </c>
      <c r="AR3" s="103">
        <f t="shared" si="11"/>
        <v>0</v>
      </c>
      <c r="AS3" s="103"/>
      <c r="AT3" s="103">
        <f t="shared" ref="AT3:AU3" si="12">AT8-SUM(AT10:AT16)+AT8-SUM(AT18:AT38)</f>
        <v>0</v>
      </c>
      <c r="AU3" s="103">
        <f t="shared" si="12"/>
        <v>0</v>
      </c>
      <c r="AV3" s="103"/>
      <c r="AW3" s="103">
        <f t="shared" ref="AW3:AX3" si="13">AW8-SUM(AW10:AW16)+AW8-SUM(AW18:AW38)</f>
        <v>0</v>
      </c>
      <c r="AX3" s="103">
        <f t="shared" si="13"/>
        <v>0</v>
      </c>
      <c r="AY3" s="103"/>
      <c r="AZ3" s="103">
        <f t="shared" ref="AZ3:BA3" si="14">AZ8-SUM(AZ10:AZ16)+AZ8-SUM(AZ18:AZ38)</f>
        <v>0</v>
      </c>
      <c r="BA3" s="103">
        <f t="shared" si="14"/>
        <v>0</v>
      </c>
      <c r="BB3" s="103"/>
      <c r="BC3" s="103">
        <f t="shared" ref="BC3:BD3" si="15">BC8-SUM(BC10:BC16)+BC8-SUM(BC18:BC38)</f>
        <v>0</v>
      </c>
      <c r="BD3" s="103">
        <f t="shared" si="15"/>
        <v>0</v>
      </c>
      <c r="BE3" s="103"/>
      <c r="BF3" s="103">
        <f t="shared" ref="BF3:BG3" si="16">BF8-SUM(BF10:BF16)+BF8-SUM(BF18:BF38)</f>
        <v>0</v>
      </c>
      <c r="BG3" s="103">
        <f t="shared" si="16"/>
        <v>0</v>
      </c>
      <c r="BH3" s="103"/>
      <c r="CI3" s="132"/>
      <c r="CJ3" s="132"/>
      <c r="CK3" s="132"/>
      <c r="CL3" s="132"/>
      <c r="CM3" s="132"/>
      <c r="CN3" s="132"/>
      <c r="CO3" s="132"/>
      <c r="CP3" s="132"/>
      <c r="CQ3" s="132"/>
      <c r="CR3" s="132"/>
      <c r="CS3" s="132"/>
      <c r="CT3" s="132"/>
      <c r="CU3" s="132"/>
      <c r="CV3" s="132"/>
      <c r="CW3" s="132"/>
      <c r="CX3" s="132"/>
      <c r="CY3" s="132"/>
      <c r="CZ3" s="132"/>
      <c r="DA3" s="132"/>
      <c r="DB3" s="132"/>
      <c r="DC3" s="132"/>
      <c r="DD3" s="132"/>
      <c r="DE3" s="132"/>
      <c r="DF3" s="132"/>
      <c r="DG3" s="132"/>
      <c r="DH3" s="132"/>
      <c r="DI3" s="132"/>
      <c r="DJ3" s="132"/>
      <c r="DK3" s="132"/>
      <c r="DL3" s="132"/>
      <c r="DM3" s="132"/>
      <c r="DN3" s="132"/>
      <c r="DO3" s="132"/>
      <c r="DP3" s="132"/>
      <c r="DQ3" s="132"/>
      <c r="DR3" s="132"/>
      <c r="DS3" s="132"/>
      <c r="DT3" s="132"/>
      <c r="DU3" s="132"/>
      <c r="DV3" s="132"/>
      <c r="DW3" s="132"/>
      <c r="DX3" s="132"/>
      <c r="DY3" s="132"/>
      <c r="DZ3" s="132"/>
      <c r="EA3" s="132"/>
      <c r="EB3" s="132"/>
      <c r="EC3" s="132"/>
      <c r="ED3" s="132"/>
      <c r="EE3" s="132"/>
      <c r="EF3" s="132"/>
      <c r="EG3" s="132"/>
      <c r="EH3" s="132"/>
      <c r="EI3" s="132"/>
      <c r="EJ3" s="132"/>
      <c r="EK3" s="132"/>
      <c r="EL3" s="132"/>
      <c r="EM3" s="132"/>
      <c r="EN3" s="132"/>
      <c r="EO3" s="132"/>
      <c r="EP3" s="132"/>
      <c r="EQ3" s="132"/>
      <c r="ER3" s="132"/>
      <c r="ES3" s="132"/>
      <c r="ET3" s="132"/>
      <c r="EU3" s="132"/>
      <c r="EV3" s="132"/>
      <c r="EW3" s="132"/>
      <c r="EX3" s="132"/>
      <c r="EY3" s="132"/>
      <c r="EZ3" s="132"/>
      <c r="FA3" s="132"/>
      <c r="FB3" s="132"/>
      <c r="FC3" s="132"/>
      <c r="FD3" s="132"/>
      <c r="FE3" s="132"/>
      <c r="FF3" s="132"/>
      <c r="FG3" s="132"/>
      <c r="FH3" s="132"/>
      <c r="FI3" s="132"/>
      <c r="FJ3" s="132"/>
      <c r="FK3" s="132"/>
      <c r="FL3" s="132"/>
      <c r="FM3" s="132"/>
      <c r="FN3" s="132"/>
      <c r="FO3" s="132"/>
      <c r="FP3" s="132"/>
      <c r="FQ3" s="132"/>
      <c r="FR3" s="132"/>
      <c r="FS3" s="132"/>
      <c r="FT3" s="132"/>
      <c r="FU3" s="132"/>
      <c r="FV3" s="132"/>
      <c r="FW3" s="132"/>
      <c r="FX3" s="132"/>
      <c r="FY3" s="132"/>
      <c r="FZ3" s="132"/>
      <c r="GA3" s="132"/>
      <c r="GB3" s="132"/>
      <c r="GC3" s="132"/>
      <c r="GD3" s="132"/>
      <c r="GE3" s="132"/>
      <c r="GF3" s="132"/>
      <c r="GG3" s="132"/>
      <c r="GH3" s="132"/>
      <c r="GI3" s="132"/>
      <c r="GJ3" s="132"/>
      <c r="GK3" s="132"/>
      <c r="GL3" s="132"/>
      <c r="GM3" s="132"/>
      <c r="GN3" s="132"/>
      <c r="GO3" s="132"/>
      <c r="GP3" s="132"/>
      <c r="GQ3" s="132"/>
      <c r="GR3" s="132"/>
      <c r="GS3" s="132"/>
      <c r="GT3" s="132"/>
      <c r="GU3" s="132"/>
      <c r="GV3" s="132"/>
      <c r="GW3" s="132"/>
      <c r="GX3" s="132"/>
      <c r="GY3" s="132"/>
      <c r="GZ3" s="132"/>
      <c r="HA3" s="132"/>
      <c r="HB3" s="132"/>
      <c r="HC3" s="132"/>
      <c r="HD3" s="132"/>
      <c r="HE3" s="132"/>
      <c r="HF3" s="132"/>
      <c r="HG3" s="132"/>
      <c r="HH3" s="132"/>
      <c r="HI3" s="132"/>
      <c r="HJ3" s="132"/>
      <c r="HK3" s="132"/>
      <c r="HL3" s="132"/>
      <c r="HM3" s="132"/>
      <c r="HN3" s="132"/>
      <c r="HO3" s="132"/>
      <c r="HP3" s="132"/>
      <c r="HQ3" s="132"/>
      <c r="HR3" s="132"/>
      <c r="HS3" s="132"/>
      <c r="HT3" s="132"/>
      <c r="HU3" s="132"/>
      <c r="HV3" s="132"/>
      <c r="HW3" s="132"/>
      <c r="HX3" s="132"/>
      <c r="HY3" s="132"/>
      <c r="HZ3" s="132"/>
      <c r="IA3" s="132"/>
      <c r="IB3" s="132"/>
      <c r="IC3" s="132"/>
      <c r="ID3" s="132"/>
      <c r="IE3" s="132"/>
      <c r="IF3" s="132"/>
    </row>
    <row r="4" spans="1:240" s="135" customFormat="1" ht="15" thickBot="1" x14ac:dyDescent="0.4">
      <c r="A4" s="119" t="s">
        <v>123</v>
      </c>
      <c r="B4" s="120">
        <v>44317</v>
      </c>
      <c r="C4" s="121"/>
      <c r="D4" s="105" t="s">
        <v>549</v>
      </c>
      <c r="E4" s="105" t="s">
        <v>758</v>
      </c>
      <c r="F4" s="105"/>
      <c r="G4" s="105" t="s">
        <v>553</v>
      </c>
      <c r="H4" s="105" t="s">
        <v>758</v>
      </c>
      <c r="I4" s="105"/>
      <c r="J4" s="105" t="s">
        <v>554</v>
      </c>
      <c r="K4" s="105" t="s">
        <v>576</v>
      </c>
      <c r="L4" s="105" t="s">
        <v>594</v>
      </c>
      <c r="M4" s="105" t="s">
        <v>566</v>
      </c>
      <c r="N4" s="105"/>
      <c r="O4" s="105" t="s">
        <v>589</v>
      </c>
      <c r="P4" s="105" t="s">
        <v>588</v>
      </c>
      <c r="Q4" s="105"/>
      <c r="R4" s="105" t="s">
        <v>591</v>
      </c>
      <c r="S4" s="105" t="s">
        <v>590</v>
      </c>
      <c r="T4" s="105"/>
      <c r="U4" s="105" t="s">
        <v>593</v>
      </c>
      <c r="V4" s="105" t="s">
        <v>592</v>
      </c>
      <c r="W4" s="105"/>
      <c r="X4" s="105" t="s">
        <v>625</v>
      </c>
      <c r="Y4" s="105" t="s">
        <v>569</v>
      </c>
      <c r="Z4" s="105" t="s">
        <v>570</v>
      </c>
      <c r="AA4" s="105"/>
      <c r="AB4" s="105" t="s">
        <v>644</v>
      </c>
      <c r="AC4" s="105" t="s">
        <v>642</v>
      </c>
      <c r="AD4" s="105"/>
      <c r="AE4" s="105" t="s">
        <v>650</v>
      </c>
      <c r="AF4" s="105" t="s">
        <v>649</v>
      </c>
      <c r="AG4" s="105"/>
      <c r="AH4" s="105" t="s">
        <v>670</v>
      </c>
      <c r="AI4" s="105" t="s">
        <v>669</v>
      </c>
      <c r="AJ4" s="105"/>
      <c r="AK4" s="105" t="s">
        <v>671</v>
      </c>
      <c r="AL4" s="105" t="s">
        <v>669</v>
      </c>
      <c r="AM4" s="105"/>
      <c r="AN4" s="105" t="s">
        <v>679</v>
      </c>
      <c r="AO4" s="105" t="s">
        <v>678</v>
      </c>
      <c r="AP4" s="105"/>
      <c r="AQ4" s="105" t="s">
        <v>681</v>
      </c>
      <c r="AR4" s="105" t="s">
        <v>680</v>
      </c>
      <c r="AS4" s="105"/>
      <c r="AT4" s="105" t="s">
        <v>683</v>
      </c>
      <c r="AU4" s="105" t="s">
        <v>682</v>
      </c>
      <c r="AV4" s="105"/>
      <c r="AW4" s="105" t="s">
        <v>685</v>
      </c>
      <c r="AX4" s="105" t="s">
        <v>684</v>
      </c>
      <c r="AY4" s="105"/>
      <c r="AZ4" s="105" t="s">
        <v>687</v>
      </c>
      <c r="BA4" s="105" t="s">
        <v>686</v>
      </c>
      <c r="BB4" s="105"/>
      <c r="BC4" s="105" t="s">
        <v>697</v>
      </c>
      <c r="BD4" s="105" t="s">
        <v>696</v>
      </c>
      <c r="BE4" s="105"/>
      <c r="BF4" s="105" t="s">
        <v>699</v>
      </c>
      <c r="BG4" s="105" t="s">
        <v>698</v>
      </c>
      <c r="BH4" s="105"/>
      <c r="BI4" s="133"/>
      <c r="BJ4" s="133"/>
      <c r="BK4" s="133"/>
      <c r="BL4" s="133"/>
      <c r="BM4" s="133"/>
      <c r="BN4" s="133"/>
      <c r="BO4" s="133"/>
      <c r="BP4" s="133"/>
      <c r="BQ4" s="133"/>
      <c r="BR4" s="133"/>
      <c r="BS4" s="133"/>
      <c r="BT4" s="133"/>
      <c r="BU4" s="133"/>
      <c r="BV4" s="133"/>
      <c r="BW4" s="133"/>
      <c r="BX4" s="133"/>
      <c r="BY4" s="133"/>
      <c r="BZ4" s="134"/>
      <c r="CB4" s="133"/>
      <c r="CC4" s="133"/>
      <c r="CF4" s="133"/>
      <c r="CG4" s="133"/>
    </row>
    <row r="5" spans="1:240" s="135" customFormat="1" ht="132" customHeight="1" x14ac:dyDescent="0.35">
      <c r="A5" s="121"/>
      <c r="B5" s="121"/>
      <c r="C5" s="121"/>
      <c r="D5" s="108" t="s">
        <v>18</v>
      </c>
      <c r="E5" s="108" t="s">
        <v>7</v>
      </c>
      <c r="F5" s="153" t="str">
        <f>CONCATENATE(D4," / (",E4,"+",D4,")")</f>
        <v>B02 / (A03+B02)</v>
      </c>
      <c r="G5" s="136" t="s">
        <v>843</v>
      </c>
      <c r="H5" s="136" t="s">
        <v>7</v>
      </c>
      <c r="I5" s="153" t="str">
        <f>CONCATENATE(G4," / ",E4)</f>
        <v>B06 / A03</v>
      </c>
      <c r="J5" s="153" t="s">
        <v>844</v>
      </c>
      <c r="K5" s="136" t="s">
        <v>595</v>
      </c>
      <c r="L5" s="177" t="s">
        <v>607</v>
      </c>
      <c r="M5" s="136" t="s">
        <v>27</v>
      </c>
      <c r="N5" s="153" t="s">
        <v>1014</v>
      </c>
      <c r="O5" s="136" t="s">
        <v>835</v>
      </c>
      <c r="P5" s="136" t="s">
        <v>834</v>
      </c>
      <c r="Q5" s="153" t="str">
        <f>CONCATENATE(O4," / ",P4)</f>
        <v>D14 / D13</v>
      </c>
      <c r="R5" s="136" t="s">
        <v>837</v>
      </c>
      <c r="S5" s="136" t="s">
        <v>836</v>
      </c>
      <c r="T5" s="153" t="str">
        <f>CONCATENATE(R4," / ",S4)</f>
        <v>D16 / D15</v>
      </c>
      <c r="U5" s="136" t="s">
        <v>606</v>
      </c>
      <c r="V5" s="136" t="s">
        <v>605</v>
      </c>
      <c r="W5" s="153" t="str">
        <f>CONCATENATE(U4," / ",V4)</f>
        <v>D18 / D17</v>
      </c>
      <c r="X5" s="136" t="s">
        <v>641</v>
      </c>
      <c r="Y5" s="136" t="s">
        <v>573</v>
      </c>
      <c r="Z5" s="136" t="s">
        <v>574</v>
      </c>
      <c r="AA5" s="153" t="str">
        <f>CONCATENATE(X4," / ","(",Y4,"+",Z4,")")</f>
        <v>E17 / (C04+C05)</v>
      </c>
      <c r="AB5" s="136" t="s">
        <v>656</v>
      </c>
      <c r="AC5" s="136" t="s">
        <v>667</v>
      </c>
      <c r="AD5" s="153" t="str">
        <f>CONCATENATE(AB4," / ",AC4)</f>
        <v>E21 / E19</v>
      </c>
      <c r="AE5" s="136" t="s">
        <v>661</v>
      </c>
      <c r="AF5" s="136" t="s">
        <v>84</v>
      </c>
      <c r="AG5" s="153" t="str">
        <f>CONCATENATE(AE4," / ",AF4)</f>
        <v>E27 / E26</v>
      </c>
      <c r="AH5" s="136" t="s">
        <v>673</v>
      </c>
      <c r="AI5" s="136" t="s">
        <v>672</v>
      </c>
      <c r="AJ5" s="153" t="str">
        <f>CONCATENATE(AH4," / ",AI4)</f>
        <v>F02 / F01</v>
      </c>
      <c r="AK5" s="136" t="s">
        <v>674</v>
      </c>
      <c r="AL5" s="136" t="s">
        <v>672</v>
      </c>
      <c r="AM5" s="160" t="str">
        <f>CONCATENATE(AK4," / ",AI4)</f>
        <v>F03 / F01</v>
      </c>
      <c r="AN5" s="136" t="s">
        <v>701</v>
      </c>
      <c r="AO5" s="136" t="s">
        <v>700</v>
      </c>
      <c r="AP5" s="153" t="str">
        <f>CONCATENATE(AN4," / ",AO4)</f>
        <v>G03 / G02</v>
      </c>
      <c r="AQ5" s="136" t="s">
        <v>702</v>
      </c>
      <c r="AR5" s="136" t="s">
        <v>85</v>
      </c>
      <c r="AS5" s="153" t="str">
        <f>CONCATENATE(AQ4," / ",AR4)</f>
        <v>G05 / G04</v>
      </c>
      <c r="AT5" s="136" t="s">
        <v>703</v>
      </c>
      <c r="AU5" s="136" t="s">
        <v>86</v>
      </c>
      <c r="AV5" s="153" t="str">
        <f>CONCATENATE(AT4," / ",AU4)</f>
        <v>G07 / G06</v>
      </c>
      <c r="AW5" s="136" t="s">
        <v>705</v>
      </c>
      <c r="AX5" s="136" t="s">
        <v>704</v>
      </c>
      <c r="AY5" s="153" t="str">
        <f>CONCATENATE(AW4," / ",AX4)</f>
        <v>G09 / G08</v>
      </c>
      <c r="AZ5" s="136" t="s">
        <v>707</v>
      </c>
      <c r="BA5" s="136" t="s">
        <v>706</v>
      </c>
      <c r="BB5" s="162" t="str">
        <f>CONCATENATE(AZ4," / ",BA4)</f>
        <v>G11 / G10</v>
      </c>
      <c r="BC5" s="136" t="s">
        <v>716</v>
      </c>
      <c r="BD5" s="136" t="s">
        <v>715</v>
      </c>
      <c r="BE5" s="153" t="str">
        <f>CONCATENATE(BC4," / ",BD4)</f>
        <v>G21 / G20</v>
      </c>
      <c r="BF5" s="136" t="s">
        <v>717</v>
      </c>
      <c r="BG5" s="136" t="s">
        <v>87</v>
      </c>
      <c r="BH5" s="166" t="str">
        <f>CONCATENATE(BF4," / ",BG4)</f>
        <v>G23 / G22</v>
      </c>
      <c r="BI5" s="136"/>
      <c r="BJ5" s="136"/>
      <c r="BK5" s="136"/>
      <c r="BL5" s="136"/>
      <c r="BM5" s="136"/>
      <c r="BN5" s="136"/>
      <c r="BO5" s="136"/>
      <c r="BP5" s="136"/>
      <c r="BQ5" s="136"/>
      <c r="BR5" s="136"/>
      <c r="BS5" s="136"/>
      <c r="BT5" s="136"/>
      <c r="BU5" s="136"/>
      <c r="BV5" s="136"/>
      <c r="BW5" s="136"/>
      <c r="BX5" s="136"/>
      <c r="BY5" s="136"/>
      <c r="BZ5" s="137"/>
      <c r="CA5" s="137"/>
      <c r="CB5" s="137"/>
      <c r="CC5" s="137"/>
      <c r="CD5" s="137"/>
      <c r="CE5" s="137"/>
      <c r="CF5" s="137"/>
      <c r="CG5" s="137"/>
      <c r="CH5" s="137"/>
    </row>
    <row r="6" spans="1:240" s="138" customFormat="1" ht="15" customHeight="1" x14ac:dyDescent="0.35">
      <c r="A6" s="112"/>
      <c r="B6" s="110"/>
      <c r="C6" s="110"/>
      <c r="D6" s="110"/>
      <c r="E6" s="110"/>
      <c r="F6" s="154" t="s">
        <v>976</v>
      </c>
      <c r="I6" s="154" t="s">
        <v>977</v>
      </c>
      <c r="J6" s="154" t="s">
        <v>978</v>
      </c>
      <c r="N6" s="154" t="s">
        <v>1013</v>
      </c>
      <c r="Q6" s="154" t="s">
        <v>979</v>
      </c>
      <c r="T6" s="154" t="s">
        <v>980</v>
      </c>
      <c r="W6" s="154" t="s">
        <v>981</v>
      </c>
      <c r="AA6" s="154" t="s">
        <v>982</v>
      </c>
      <c r="AD6" s="154" t="s">
        <v>983</v>
      </c>
      <c r="AG6" s="154" t="s">
        <v>984</v>
      </c>
      <c r="AJ6" s="154" t="s">
        <v>985</v>
      </c>
      <c r="AM6" s="161" t="s">
        <v>986</v>
      </c>
      <c r="AP6" s="154" t="s">
        <v>987</v>
      </c>
      <c r="AS6" s="154" t="s">
        <v>988</v>
      </c>
      <c r="AV6" s="154" t="s">
        <v>989</v>
      </c>
      <c r="AY6" s="154" t="s">
        <v>990</v>
      </c>
      <c r="BB6" s="163" t="s">
        <v>991</v>
      </c>
      <c r="BE6" s="154" t="s">
        <v>992</v>
      </c>
      <c r="BH6" s="154" t="s">
        <v>993</v>
      </c>
      <c r="BJ6" s="139"/>
      <c r="BN6" s="139"/>
      <c r="BR6" s="139"/>
      <c r="BV6" s="139"/>
      <c r="BZ6" s="139"/>
      <c r="CD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c r="GI6" s="139"/>
      <c r="GJ6" s="139"/>
      <c r="GK6" s="139"/>
      <c r="GL6" s="139"/>
      <c r="GM6" s="139"/>
      <c r="GN6" s="139"/>
      <c r="GO6" s="139"/>
      <c r="GP6" s="139"/>
      <c r="GQ6" s="139"/>
      <c r="GR6" s="139"/>
      <c r="GS6" s="139"/>
      <c r="GT6" s="139"/>
      <c r="GU6" s="139"/>
      <c r="GV6" s="139"/>
      <c r="GW6" s="139"/>
      <c r="GX6" s="139"/>
      <c r="GY6" s="139"/>
      <c r="GZ6" s="139"/>
      <c r="HA6" s="139"/>
      <c r="HB6" s="139"/>
      <c r="HC6" s="139"/>
      <c r="HD6" s="139"/>
      <c r="HE6" s="139"/>
      <c r="HF6" s="139"/>
      <c r="HG6" s="139"/>
      <c r="HH6" s="139"/>
      <c r="HI6" s="139"/>
      <c r="HJ6" s="139"/>
      <c r="HK6" s="139"/>
      <c r="HL6" s="139"/>
      <c r="HM6" s="139"/>
      <c r="HN6" s="139"/>
      <c r="HO6" s="139"/>
      <c r="HP6" s="139"/>
      <c r="HQ6" s="139"/>
      <c r="HR6" s="139"/>
      <c r="HS6" s="139"/>
      <c r="HT6" s="139"/>
      <c r="HU6" s="139"/>
      <c r="HV6" s="139"/>
      <c r="HW6" s="139"/>
      <c r="HX6" s="139"/>
      <c r="HY6" s="139"/>
      <c r="HZ6" s="139"/>
      <c r="IA6" s="139"/>
      <c r="IB6" s="139"/>
      <c r="IC6" s="139"/>
      <c r="ID6" s="139"/>
      <c r="IE6" s="139"/>
      <c r="IF6" s="139"/>
    </row>
    <row r="7" spans="1:240" ht="3" customHeight="1" x14ac:dyDescent="0.35">
      <c r="A7" s="122"/>
      <c r="F7" s="155"/>
      <c r="G7" s="130"/>
      <c r="H7" s="130"/>
      <c r="I7" s="155"/>
      <c r="J7" s="155"/>
      <c r="K7" s="130"/>
      <c r="L7" s="130"/>
      <c r="M7" s="130"/>
      <c r="N7" s="155"/>
      <c r="O7" s="130"/>
      <c r="P7" s="130"/>
      <c r="Q7" s="155"/>
      <c r="R7" s="130"/>
      <c r="S7" s="130"/>
      <c r="T7" s="155"/>
      <c r="U7" s="130"/>
      <c r="V7" s="130"/>
      <c r="W7" s="155"/>
      <c r="X7" s="130"/>
      <c r="Y7" s="130"/>
      <c r="Z7" s="130"/>
      <c r="AA7" s="155"/>
      <c r="AB7" s="130"/>
      <c r="AC7" s="130"/>
      <c r="AD7" s="155"/>
      <c r="AE7" s="130"/>
      <c r="AF7" s="130"/>
      <c r="AG7" s="155"/>
      <c r="AH7" s="130"/>
      <c r="AI7" s="130"/>
      <c r="AJ7" s="155"/>
      <c r="AK7" s="130"/>
      <c r="AL7" s="130"/>
      <c r="AM7" s="155"/>
      <c r="AN7" s="130"/>
      <c r="AO7" s="130"/>
      <c r="AP7" s="155"/>
      <c r="AQ7" s="130"/>
      <c r="AR7" s="130"/>
      <c r="AS7" s="155"/>
      <c r="AT7" s="130"/>
      <c r="AU7" s="130"/>
      <c r="AV7" s="155"/>
      <c r="AW7" s="130"/>
      <c r="AX7" s="130"/>
      <c r="AY7" s="155"/>
      <c r="AZ7" s="130"/>
      <c r="BA7" s="130"/>
      <c r="BB7" s="164"/>
      <c r="BC7" s="140"/>
      <c r="BD7" s="140"/>
      <c r="BE7" s="155"/>
      <c r="BF7" s="140"/>
      <c r="BG7" s="130"/>
      <c r="BH7" s="155"/>
      <c r="CG7" s="130" t="str">
        <f t="shared" ref="CG7" si="17">IF(BE7="","",BE7)</f>
        <v/>
      </c>
    </row>
    <row r="8" spans="1:240" x14ac:dyDescent="0.35">
      <c r="A8" s="113" t="str">
        <f>IF(Refs!A2="","",Refs!A2)</f>
        <v>*</v>
      </c>
      <c r="B8" s="99" t="str">
        <f>IF(Refs!B2="","",Refs!B2)</f>
        <v>England</v>
      </c>
      <c r="C8" s="103" t="str">
        <f>IF(Refs!D2="","",Refs!D2)</f>
        <v>National</v>
      </c>
      <c r="D8" s="56">
        <f>SUM(IF(E10=0, 0, D10), IF(E11=0, 0, D11), IF(E12=0, 0, D12), IF(E13=0, 0, D13), IF(E14=0, 0, D14), IF(E15=0, 0, D15), IF(E16=0, 0, D16))</f>
        <v>200226</v>
      </c>
      <c r="E8" s="56">
        <f>SUM(IF(D10=0, 0, E10), IF(D11=0, 0, E11), IF(D12=0, 0, E12), IF(D13=0, 0, E13), IF(D14=0, 0, E14), IF(D15=0, 0, E15), IF(D16=0, 0, E16))</f>
        <v>1819553</v>
      </c>
      <c r="F8" s="156">
        <f>IF(D8&gt;E8+D8,"",IF(D8=0,"",IF(E8=0,"",IFERROR(D8/(E8+D8),0))))</f>
        <v>9.9132627876614227E-2</v>
      </c>
      <c r="G8" s="56">
        <f>SUM(IF(H10=0, 0, G10), IF(H11=0, 0, G11), IF(H12=0, 0, G12), IF(H13=0, 0, G13), IF(H14=0, 0, G14), IF(H15=0, 0, G15), IF(H16=0, 0, G16))</f>
        <v>232450308</v>
      </c>
      <c r="H8" s="56">
        <f>SUM(IF(G10=0, 0, H10), IF(G11=0, 0, H11), IF(G12=0, 0, H12), IF(G13=0, 0, H13), IF(G14=0, 0, H14), IF(G15=0, 0, H15), IF(G16=0, 0, H16))</f>
        <v>1680324</v>
      </c>
      <c r="I8" s="157">
        <f>IF(H8=0,"",IF(G8=0,"",IFERROR(G8/H8,0)))</f>
        <v>138.33659937012149</v>
      </c>
      <c r="J8" s="158"/>
      <c r="K8" s="56">
        <f>SUM(IF(M10=0, 0, K10), IF(M11=0, 0, K11), IF(M12=0, 0, K12), IF(M13=0, 0, K13), IF(M14=0, 0, K14), IF(M15=0, 0, K15), IF(M16=0, 0, K16))</f>
        <v>775012</v>
      </c>
      <c r="L8" s="152">
        <f>SUMIFS(Raw!$K:$K,Raw!$A:$A,$B$4,Raw!$G:$G,'KPIs Date'!L$4,Raw!$E:$E,'KPIs Date'!$A8)</f>
        <v>64070</v>
      </c>
      <c r="M8" s="56">
        <f>SUM(IF(K10=0, 0, M10), IF(K11=0, 0, M11), IF(K12=0, 0, M12), IF(K13=0, 0, M13), IF(K14=0, 0, M14), IF(K15=0, 0, M15), IF(K16=0, 0, M16))</f>
        <v>1663747</v>
      </c>
      <c r="N8" s="156">
        <f>IF(M8&lt;K8+L8,"",IF(K8+L8=0,"",IF(M8=0,"",IFERROR((K8+L8)/M8,0))))</f>
        <v>0.50433269000635317</v>
      </c>
      <c r="O8" s="56">
        <f>SUM(IF(P10=0, 0, O10), IF(P11=0, 0, O11), IF(P12=0, 0, O12), IF(P13=0, 0, O13), IF(P14=0, 0, O14), IF(P15=0, 0, O15), IF(P16=0, 0, O16))</f>
        <v>104780</v>
      </c>
      <c r="P8" s="56">
        <f>SUM(IF(O10=0, 0, P10), IF(O11=0, 0, P11), IF(O12=0, 0, P12), IF(O13=0, 0, P13), IF(O14=0, 0, P14), IF(O15=0, 0, P15), IF(O16=0, 0, P16))</f>
        <v>284713</v>
      </c>
      <c r="Q8" s="156">
        <f>IF(O8&gt;P8,"",IF(O8=0,"",IF(P8=0,"",IFERROR(O8/P8,0))))</f>
        <v>0.36801972512670655</v>
      </c>
      <c r="R8" s="56">
        <f>SUM(IF(S10=0, 0, R10), IF(S11=0, 0, R11), IF(S12=0, 0, R12), IF(S13=0, 0, R13), IF(S14=0, 0, R14), IF(S15=0, 0, R15), IF(S16=0, 0, R16))</f>
        <v>52272</v>
      </c>
      <c r="S8" s="56">
        <f>SUM(IF(R10=0, 0, S10), IF(R11=0, 0, S11), IF(R12=0, 0, S12), IF(R13=0, 0, S13), IF(R14=0, 0, S14), IF(R15=0, 0, S15), IF(R16=0, 0, S16))</f>
        <v>108631</v>
      </c>
      <c r="T8" s="156">
        <f>IF(R8&gt;S8,"",IF(R8=0,"",IF(S8=0,"",IFERROR(R8/S8,0))))</f>
        <v>0.48118861098581434</v>
      </c>
      <c r="U8" s="56">
        <f>SUM(IF(V10=0, 0, U10), IF(V11=0, 0, U11), IF(V12=0, 0, U12), IF(V13=0, 0, U13), IF(V14=0, 0, U14), IF(V15=0, 0, U15), IF(V16=0, 0, U16))</f>
        <v>98570</v>
      </c>
      <c r="V8" s="56">
        <f>SUM(IF(U10=0, 0, V10), IF(U11=0, 0, V11), IF(U12=0, 0, V12), IF(U13=0, 0, V13), IF(U14=0, 0, V14), IF(U15=0, 0, V15), IF(U16=0, 0, V16))</f>
        <v>151562</v>
      </c>
      <c r="W8" s="156">
        <f>IF(U8&gt;V8,"",IF(U8=0,"",IF(V8=0,"",IFERROR(U8/V8,0))))</f>
        <v>0.65036090840712046</v>
      </c>
      <c r="X8" s="56">
        <f>SUM(IF(Y10+Z10=0, 0, X10), IF(Y11+Z11=0, 0, X11), IF(Y12+Z12=0, 0, X12), IF(Y13+Z13=0, 0, X13), IF(Y14+Z14=0, 0, X14), IF(Y15+Z15=0, 0, X15), IF(Y16+Z16=0, 0, X16))</f>
        <v>136772</v>
      </c>
      <c r="Y8" s="56">
        <f>SUM(IF(X10=0, 0, Y10), IF(X11=0, 0, Y11), IF(X12=0, 0, Y12), IF(X13=0, 0, Y13), IF(X14=0, 0, Y14), IF(X15=0, 0, Y15), IF(X16=0, 0, Y16))</f>
        <v>377911</v>
      </c>
      <c r="Z8" s="56">
        <f>SUM(IF(X10=0, 0, Z10), IF(X11=0, 0, Z11), IF(X12=0, 0, Z12), IF(X13=0, 0, Z13), IF(X14=0, 0, Z14), IF(X15=0, 0, Z15), IF(X16=0, 0, Z16))</f>
        <v>252778</v>
      </c>
      <c r="AA8" s="156">
        <f>IF(X8&gt;Y8+Z8,"",IF(X8=0,"",IF(Y8+Z8=0,"",IFERROR(X8/(Y8+Z8),0))))</f>
        <v>0.21686124222873715</v>
      </c>
      <c r="AB8" s="56">
        <f>SUM(IF(AC10=0, 0, AB10), IF(AC11=0, 0, AB11), IF(AC12=0, 0, AB12), IF(AC13=0, 0, AB13), IF(AC14=0, 0, AB14), IF(AC15=0, 0, AB15), IF(AC16=0, 0, AB16))</f>
        <v>77135</v>
      </c>
      <c r="AC8" s="56">
        <f>SUM(IF(AB10=0, 0, AC10), IF(AB11=0, 0, AC11), IF(AB12=0, 0, AC12), IF(AB13=0, 0, AC13), IF(AB14=0, 0, AC14), IF(AB15=0, 0, AC15), IF(AB16=0, 0, AC16))</f>
        <v>129583</v>
      </c>
      <c r="AD8" s="156">
        <f>IF(AB8&gt;AC8,"",IF(AB8=0,"",IF(AC8=0,"",IFERROR(AB8/AC8,0))))</f>
        <v>0.59525555049659296</v>
      </c>
      <c r="AE8" s="56">
        <f>SUM(IF(AF10=0, 0, AE10), IF(AF11=0, 0, AE11), IF(AF12=0, 0, AE12), IF(AF13=0, 0, AE13), IF(AF14=0, 0, AE14), IF(AF15=0, 0, AE15), IF(AF16=0, 0, AE16))</f>
        <v>93307</v>
      </c>
      <c r="AF8" s="56">
        <f>SUM(IF(AE10=0, 0, AF10), IF(AE11=0, 0, AF11), IF(AE12=0, 0, AF12), IF(AE13=0, 0, AF13), IF(AE14=0, 0, AF14), IF(AE15=0, 0, AF15), IF(AE16=0, 0, AF16))</f>
        <v>160454</v>
      </c>
      <c r="AG8" s="156">
        <f>IF(AE8&gt;AF8,"",IF(AE8=0,"",IF(AF8=0,"",IFERROR(AE8/AF8,0))))</f>
        <v>0.58151869071509588</v>
      </c>
      <c r="AH8" s="56">
        <f>SUM(IF(AI10=0, 0, AH10), IF(AI11=0, 0, AH11), IF(AI12=0, 0, AH12), IF(AI13=0, 0, AH13), IF(AI14=0, 0, AH14), IF(AI15=0, 0, AH15), IF(AI16=0, 0, AH16))</f>
        <v>584</v>
      </c>
      <c r="AI8" s="56">
        <f>SUM(IF(AH10=0, 0, AI10), IF(AH11=0, 0, AI11), IF(AH12=0, 0, AI12), IF(AH13=0, 0, AI13), IF(AH14=0, 0, AI14), IF(AH15=0, 0, AI15), IF(AH16=0, 0, AI16))</f>
        <v>998518</v>
      </c>
      <c r="AJ8" s="156">
        <f>IF(AH8&gt;AI8,"",IF(AH8=0,"",IF(AI8=0,"",IFERROR(AH8/AI8,0))))</f>
        <v>5.8486677255692942E-4</v>
      </c>
      <c r="AK8" s="56">
        <f>SUM(IF(AL10=0, 0, AK10), IF(AL11=0, 0, AK11), IF(AL12=0, 0, AK12), IF(AL13=0, 0, AK13), IF(AL14=0, 0, AK14), IF(AL15=0, 0, AK15), IF(AL16=0, 0, AK16))</f>
        <v>632883</v>
      </c>
      <c r="AL8" s="56">
        <f>SUM(IF(AK10=0, 0, AL10), IF(AK11=0, 0, AL11), IF(AK12=0, 0, AL12), IF(AK13=0, 0, AL13), IF(AK14=0, 0, AL14), IF(AK15=0, 0, AL15), IF(AK16=0, 0, AL16))</f>
        <v>1095133</v>
      </c>
      <c r="AM8" s="156">
        <f>IF(AK8&gt;AL8,"",IF(AL8=0,"",IF(AK8=0,"",IFERROR(AK8/AL8,0))))</f>
        <v>0.57790514942020743</v>
      </c>
      <c r="AN8" s="56">
        <f>SUM(IF(AO10=0, 0, AN10), IF(AO11=0, 0, AN11), IF(AO12=0, 0, AN12), IF(AO13=0, 0, AN13), IF(AO14=0, 0, AN14), IF(AO15=0, 0, AN15), IF(AO16=0, 0, AN16))</f>
        <v>110849</v>
      </c>
      <c r="AO8" s="56">
        <f>SUM(IF(AN10=0, 0, AO10), IF(AN11=0, 0, AO11), IF(AN12=0, 0, AO12), IF(AN13=0, 0, AO13), IF(AN14=0, 0, AO14), IF(AN15=0, 0, AO15), IF(AN16=0, 0, AO16))</f>
        <v>214118</v>
      </c>
      <c r="AP8" s="156">
        <f>IF(AN8&gt;AO8,"",IF(AN8=0,"",IF(AO8=0,"",IFERROR(AN8/AO8,0))))</f>
        <v>0.5177005202738677</v>
      </c>
      <c r="AQ8" s="56">
        <f>SUM(IF(AR10=0, 0, AQ10), IF(AR11=0, 0, AQ11), IF(AR12=0, 0, AQ12), IF(AR13=0, 0, AQ13), IF(AR14=0, 0, AQ14), IF(AR15=0, 0, AQ15), IF(AR16=0, 0, AQ16))</f>
        <v>85470</v>
      </c>
      <c r="AR8" s="56">
        <f>SUM(IF(AQ10=0, 0, AR10), IF(AQ11=0, 0, AR11), IF(AQ12=0, 0, AR12), IF(AQ13=0, 0, AR13), IF(AQ14=0, 0, AR14), IF(AQ15=0, 0, AR15), IF(AQ16=0, 0, AR16))</f>
        <v>298462</v>
      </c>
      <c r="AS8" s="156">
        <f>IF(AQ8&gt;AR8,"",IF(AQ8=0,"",IF(AR8=0,"",IFERROR(AQ8/AR8,0))))</f>
        <v>0.28636811386374145</v>
      </c>
      <c r="AT8" s="56">
        <f>SUM(IF(AU10=0, 0, AT10), IF(AU11=0, 0, AT11), IF(AU12=0, 0, AT12), IF(AU13=0, 0, AT13), IF(AU14=0, 0, AT14), IF(AU15=0, 0, AT15), IF(AU16=0, 0, AT16))</f>
        <v>41598</v>
      </c>
      <c r="AU8" s="56">
        <f>SUM(IF(AT10=0, 0, AU10), IF(AT11=0, 0, AU11), IF(AT12=0, 0, AU12), IF(AT13=0, 0, AU13), IF(AT14=0, 0, AU14), IF(AT15=0, 0, AU15), IF(AT16=0, 0, AU16))</f>
        <v>82861</v>
      </c>
      <c r="AV8" s="156">
        <f>IF(AT8&gt;AU8,"",IF(AT8=0,"",IF(AU8=0,"",IFERROR(AT8/AU8,0))))</f>
        <v>0.50202145762180039</v>
      </c>
      <c r="AW8" s="56">
        <f>SUM(IF(AX10=0, 0, AW10), IF(AX11=0, 0, AW11), IF(AX12=0, 0, AW12), IF(AX13=0, 0, AW13), IF(AX14=0, 0, AW14), IF(AX15=0, 0, AW15), IF(AX16=0, 0, AW16))</f>
        <v>49402</v>
      </c>
      <c r="AX8" s="56">
        <f>SUM(IF(AW10=0, 0, AX10), IF(AW11=0, 0, AX11), IF(AW12=0, 0, AX12), IF(AW13=0, 0, AX13), IF(AW14=0, 0, AX14), IF(AW15=0, 0, AX15), IF(AW16=0, 0, AX16))</f>
        <v>116968</v>
      </c>
      <c r="AY8" s="156">
        <f>IF(AW8&gt;AX8,"",IF(AW8=0,"",IF(AX8=0,"",IFERROR(AW8/AX8,0))))</f>
        <v>0.42235483209082825</v>
      </c>
      <c r="AZ8" s="56">
        <f>SUM(IF(BA10=0, 0, AZ10), IF(BA11=0, 0, AZ11), IF(BA12=0, 0, AZ12), IF(BA13=0, 0, AZ13), IF(BA14=0, 0, AZ14), IF(BA15=0, 0, AZ15), IF(BA16=0, 0, AZ16))</f>
        <v>3</v>
      </c>
      <c r="BA8" s="56">
        <f>SUM(IF(AZ10=0, 0, BA10), IF(AZ11=0, 0, BA11), IF(AZ12=0, 0, BA12), IF(AZ13=0, 0, BA13), IF(AZ14=0, 0, BA14), IF(AZ15=0, 0, BA15), IF(AZ16=0, 0, BA16))</f>
        <v>21</v>
      </c>
      <c r="BB8" s="165">
        <f>IF(AZ8&gt;BA8,"",IF(AZ8=0,"",IF(BA8=0,"",IFERROR(AZ8/BA8,0))))</f>
        <v>0.14285714285714285</v>
      </c>
      <c r="BC8" s="56">
        <f>SUM(IF(BD10=0, 0, BC10), IF(BD11=0, 0, BC11), IF(BD12=0, 0, BC12), IF(BD13=0, 0, BC13), IF(BD14=0, 0, BC14), IF(BD15=0, 0, BC15), IF(BD16=0, 0, BC16))</f>
        <v>12606</v>
      </c>
      <c r="BD8" s="56">
        <f>SUM(IF(BC10=0, 0, BD10), IF(BC11=0, 0, BD11), IF(BC12=0, 0, BD12), IF(BC13=0, 0, BD13), IF(BC14=0, 0, BD14), IF(BC15=0, 0, BD15), IF(BC16=0, 0, BD16))</f>
        <v>14949</v>
      </c>
      <c r="BE8" s="156">
        <f>IF(BC8&gt;BD8,"",IF(BC8=0,"",IF(BD8=0,"",IFERROR(BC8/BD8,0))))</f>
        <v>0.8432671081677704</v>
      </c>
      <c r="BF8" s="56">
        <f>SUM(IF(BG10=0, 0, BF10), IF(BG11=0, 0, BF11), IF(BG12=0, 0, BF12), IF(BG13=0, 0, BF13), IF(BG14=0, 0, BF14), IF(BG15=0, 0, BF15), IF(BG16=0, 0, BF16))</f>
        <v>45275</v>
      </c>
      <c r="BG8" s="56">
        <f>SUM(IF(BF10=0, 0, BG10), IF(BF11=0, 0, BG11), IF(BF12=0, 0, BG12), IF(BF13=0, 0, BG13), IF(BF14=0, 0, BG14), IF(BF15=0, 0, BG15), IF(BF16=0, 0, BG16))</f>
        <v>53539</v>
      </c>
      <c r="BH8" s="167">
        <f>IF(BF8&gt;BG8,"",IF(BF8=0,"",IF(BG8=0,"",IFERROR(BF8/BG8,0))))</f>
        <v>0.84564523057957752</v>
      </c>
      <c r="BI8" s="140"/>
      <c r="BJ8" s="141"/>
      <c r="BK8" s="142"/>
      <c r="BL8" s="140"/>
      <c r="BM8" s="140"/>
      <c r="BN8" s="141"/>
      <c r="BO8" s="142"/>
      <c r="BP8" s="140"/>
      <c r="BQ8" s="140"/>
      <c r="BR8" s="141"/>
      <c r="BS8" s="142"/>
      <c r="BT8" s="140"/>
      <c r="BU8" s="140"/>
      <c r="BV8" s="141"/>
      <c r="BW8" s="142"/>
      <c r="BX8" s="140"/>
      <c r="BY8" s="140"/>
      <c r="BZ8" s="141"/>
      <c r="CA8" s="142"/>
      <c r="CB8" s="140"/>
      <c r="CC8" s="140"/>
      <c r="CD8" s="141"/>
      <c r="CE8" s="142"/>
      <c r="CF8" s="140"/>
      <c r="CG8" s="140"/>
      <c r="CH8" s="141"/>
    </row>
    <row r="9" spans="1:240" x14ac:dyDescent="0.35">
      <c r="A9" s="113" t="str">
        <f>IF(Refs!A3="","",Refs!A3)</f>
        <v/>
      </c>
      <c r="B9" s="99" t="str">
        <f>IF(Refs!B3="","",Refs!B3)</f>
        <v>-----------</v>
      </c>
      <c r="C9" s="103" t="str">
        <f>IF(Refs!D3="","",Refs!D3)</f>
        <v/>
      </c>
      <c r="D9" s="100"/>
      <c r="E9" s="100"/>
      <c r="F9" s="156"/>
      <c r="G9" s="140"/>
      <c r="H9" s="140"/>
      <c r="I9" s="157"/>
      <c r="J9" s="159"/>
      <c r="K9" s="140"/>
      <c r="L9" s="140"/>
      <c r="M9" s="140"/>
      <c r="N9" s="156"/>
      <c r="O9" s="140"/>
      <c r="P9" s="140"/>
      <c r="Q9" s="156"/>
      <c r="R9" s="140"/>
      <c r="S9" s="140"/>
      <c r="T9" s="156"/>
      <c r="U9" s="140"/>
      <c r="V9" s="140"/>
      <c r="W9" s="156"/>
      <c r="X9" s="140"/>
      <c r="Y9" s="140"/>
      <c r="Z9" s="140"/>
      <c r="AA9" s="156"/>
      <c r="AB9" s="140"/>
      <c r="AC9" s="140"/>
      <c r="AD9" s="156"/>
      <c r="AE9" s="140"/>
      <c r="AF9" s="140"/>
      <c r="AG9" s="156"/>
      <c r="AH9" s="140"/>
      <c r="AI9" s="140"/>
      <c r="AJ9" s="156"/>
      <c r="AK9" s="140"/>
      <c r="AL9" s="140"/>
      <c r="AM9" s="156"/>
      <c r="AN9" s="140"/>
      <c r="AO9" s="140"/>
      <c r="AP9" s="156"/>
      <c r="AQ9" s="140"/>
      <c r="AR9" s="140"/>
      <c r="AS9" s="156"/>
      <c r="AT9" s="140"/>
      <c r="AU9" s="140"/>
      <c r="AV9" s="156"/>
      <c r="AW9" s="140"/>
      <c r="AX9" s="140"/>
      <c r="AY9" s="156"/>
      <c r="AZ9" s="140"/>
      <c r="BA9" s="140"/>
      <c r="BB9" s="165"/>
      <c r="BC9" s="140"/>
      <c r="BD9" s="140"/>
      <c r="BE9" s="156"/>
      <c r="BF9" s="140"/>
      <c r="BG9" s="140"/>
      <c r="BH9" s="167"/>
      <c r="BI9" s="140"/>
      <c r="BJ9" s="140"/>
      <c r="BK9" s="142"/>
      <c r="BL9" s="140"/>
      <c r="BM9" s="140"/>
      <c r="BN9" s="140"/>
      <c r="BO9" s="142"/>
      <c r="BP9" s="140"/>
      <c r="BQ9" s="140"/>
      <c r="BR9" s="140"/>
      <c r="BS9" s="142"/>
      <c r="BT9" s="140"/>
      <c r="BU9" s="140"/>
      <c r="BV9" s="140"/>
      <c r="BW9" s="142"/>
      <c r="BX9" s="140"/>
      <c r="BY9" s="140"/>
      <c r="BZ9" s="140"/>
      <c r="CA9" s="142"/>
      <c r="CB9" s="140"/>
      <c r="CC9" s="140"/>
      <c r="CD9" s="140"/>
      <c r="CE9" s="142"/>
      <c r="CF9" s="140"/>
      <c r="CG9" s="140"/>
      <c r="CH9" s="140"/>
    </row>
    <row r="10" spans="1:240" x14ac:dyDescent="0.35">
      <c r="A10" s="122" t="str">
        <f>IF(Refs!A4="","",Refs!A4)</f>
        <v>Y63</v>
      </c>
      <c r="B10" s="99" t="str">
        <f>IF(Refs!B4="","",Refs!B4)</f>
        <v>North East and Yorkshire</v>
      </c>
      <c r="C10" s="103" t="str">
        <f>IF(Refs!D4="","",Refs!D4)</f>
        <v>Region</v>
      </c>
      <c r="D10" s="56">
        <f>SUM(IF(E40=0,0,D40),IF(E41=0,0,D41))</f>
        <v>53073</v>
      </c>
      <c r="E10" s="56">
        <f>SUM(IF(D40=0, 0, E40), IF(D41=0, 0, E41))</f>
        <v>265129</v>
      </c>
      <c r="F10" s="156">
        <f>IF(D10&gt;E10+D10,"",IF(D10=0,"",IF(E10=0,"",IFERROR(D10/(E10+D10),0))))</f>
        <v>0.16679027787380343</v>
      </c>
      <c r="G10" s="56">
        <f>SUM(IF(H40=0,0,G40),IF(H41=0,0,G41))</f>
        <v>89924142</v>
      </c>
      <c r="H10" s="56">
        <f>SUM(IF(G40=0, 0, H40), IF(G41=0, 0, H41))</f>
        <v>265129</v>
      </c>
      <c r="I10" s="157">
        <f t="shared" ref="I10:I72" si="18">IF(H10=0,"",IF(G10=0,"",IFERROR(G10/H10,0)))</f>
        <v>339.17127888688145</v>
      </c>
      <c r="J10" s="158"/>
      <c r="K10" s="56">
        <f>SUM(IF(M40=0,0,K40),IF(M41=0,0,K41))</f>
        <v>111943</v>
      </c>
      <c r="L10" s="168"/>
      <c r="M10" s="56">
        <f>SUM(IF(K40=0, 0, M40), IF(K41=0, 0, M41))</f>
        <v>251903</v>
      </c>
      <c r="N10" s="156">
        <f>IF(M10&lt;K10,"",IF(K10=0,"",IF(M10=0,"",IFERROR(K10/M10,0))))</f>
        <v>0.44438930858306569</v>
      </c>
      <c r="O10" s="56">
        <f>SUM(IF(P40=0,0,O40),IF(P41=0,0,O41))</f>
        <v>10636</v>
      </c>
      <c r="P10" s="56">
        <f>SUM(IF(O40=0, 0, P40), IF(O41=0, 0, P41))</f>
        <v>31060</v>
      </c>
      <c r="Q10" s="156">
        <f>IF(O10&gt;P10,"",IF(O10=0,"",IF(P10=0,"",IFERROR(O10/P10,0))))</f>
        <v>0.34243399871217001</v>
      </c>
      <c r="R10" s="56">
        <f>SUM(IF(S40=0,0,R40),IF(S41=0,0,R41))</f>
        <v>715</v>
      </c>
      <c r="S10" s="56">
        <f>SUM(IF(R40=0, 0, S40), IF(R41=0, 0, S41))</f>
        <v>6181</v>
      </c>
      <c r="T10" s="156">
        <f>IF(R10&gt;S10,"",IF(R10=0,"",IF(S10=0,"",IFERROR(R10/S10,0))))</f>
        <v>0.11567707490697299</v>
      </c>
      <c r="U10" s="56">
        <f>SUM(IF(V40=0,0,U40),IF(V41=0,0,U41))</f>
        <v>4076</v>
      </c>
      <c r="V10" s="56">
        <f>SUM(IF(U40=0, 0, V40), IF(U41=0, 0, V41))</f>
        <v>6031</v>
      </c>
      <c r="W10" s="156">
        <f>IF(U10&gt;V10,"",IF(U10=0,"",IF(V10=0,"",IFERROR(U10/V10,0))))</f>
        <v>0.67584148565743662</v>
      </c>
      <c r="X10" s="152">
        <f>SUM(IF(Y40+Z40=0, 0, X40), IF(Y41+Z41=0, 0, X41))</f>
        <v>7661</v>
      </c>
      <c r="Y10" s="56">
        <f>SUM(IF(X40=0,0,Y40),IF(X41=0,0,Y41))</f>
        <v>50134</v>
      </c>
      <c r="Z10" s="56">
        <f>SUM(IF(X40=0, 0, Z40), IF(X41=0, 0, Z41))</f>
        <v>18012</v>
      </c>
      <c r="AA10" s="156">
        <f>IF(X10&gt;Y10+Z10,"",IF(X10=0,"",IF(Y10+Z10=0,"",IFERROR(X10/(Y10+Z10),0))))</f>
        <v>0.11242039151234115</v>
      </c>
      <c r="AB10" s="56">
        <f>SUM(IF(AC40=0,0,AB40),IF(AC41=0,0,AB41))</f>
        <v>12157</v>
      </c>
      <c r="AC10" s="56">
        <f>SUM(IF(AB40=0, 0, AC40), IF(AB41=0, 0, AC41))</f>
        <v>16864</v>
      </c>
      <c r="AD10" s="156">
        <f>IF(AB10&gt;AC10,"",IF(AB10=0,"",IF(AC10=0,"",IFERROR(AB10/AC10,0))))</f>
        <v>0.72088472485768496</v>
      </c>
      <c r="AE10" s="56">
        <f>SUM(IF(AF40=0,0,AE40),IF(AF41=0,0,AE41))</f>
        <v>9310</v>
      </c>
      <c r="AF10" s="56">
        <f>SUM(IF(AE40=0, 0, AF40), IF(AE41=0, 0, AF41))</f>
        <v>26294</v>
      </c>
      <c r="AG10" s="156">
        <f>IF(AE10&gt;AF10,"",IF(AE10=0,"",IF(AF10=0,"",IFERROR(AE10/AF10,0))))</f>
        <v>0.35407317258690196</v>
      </c>
      <c r="AH10" s="56">
        <f>SUM(IF(AI40=0,0,AH40),IF(AI41=0,0,AH41))</f>
        <v>60</v>
      </c>
      <c r="AI10" s="56">
        <f>SUM(IF(AH40=0, 0, AI40), IF(AH41=0, 0, AI41))</f>
        <v>180927</v>
      </c>
      <c r="AJ10" s="156">
        <f>IF(AH10&gt;AI10,"",IF(AH10=0,"",IF(AI10=0,"",IFERROR(AH10/AI10,0))))</f>
        <v>3.3162546220298796E-4</v>
      </c>
      <c r="AK10" s="56">
        <f>SUM(IF(AL40=0,0,AK40),IF(AL41=0,0,AK41))</f>
        <v>130373</v>
      </c>
      <c r="AL10" s="56">
        <f>SUM(IF(AK40=0, 0, AL40), IF(AK41=0, 0, AL41))</f>
        <v>180927</v>
      </c>
      <c r="AM10" s="156">
        <f t="shared" ref="AM10:AM72" si="19">IF(AK10&gt;AL10,"",IF(AL10=0,"",IF(AK10=0,"",IFERROR(AK10/AL10,0))))</f>
        <v>0.72058343972983574</v>
      </c>
      <c r="AN10" s="56">
        <f>SUM(IF(AO40=0,0,AN40),IF(AO41=0,0,AN41))</f>
        <v>12675</v>
      </c>
      <c r="AO10" s="56">
        <f>SUM(IF(AN40=0, 0, AO40), IF(AN41=0, 0, AO41))</f>
        <v>30839</v>
      </c>
      <c r="AP10" s="156">
        <f>IF(AN10&gt;AO10,"",IF(AN10=0,"",IF(AO10=0,"",IFERROR(AN10/AO10,0))))</f>
        <v>0.4110055449268783</v>
      </c>
      <c r="AQ10" s="56">
        <f>SUM(IF(AR40=0,0,AQ40),IF(AR41=0,0,AQ41))</f>
        <v>43087</v>
      </c>
      <c r="AR10" s="56">
        <f>SUM(IF(AQ40=0, 0, AR40), IF(AQ41=0, 0, AR41))</f>
        <v>84655</v>
      </c>
      <c r="AS10" s="156">
        <f>IF(AQ10&gt;AR10,"",IF(AQ10=0,"",IF(AR10=0,"",IFERROR(AQ10/AR10,0))))</f>
        <v>0.50897170870001773</v>
      </c>
      <c r="AT10" s="56">
        <f>SUM(IF(AU40=0,0,AT40),IF(AU41=0,0,AT41))</f>
        <v>4266</v>
      </c>
      <c r="AU10" s="56">
        <f>SUM(IF(AT40=0, 0, AU40), IF(AT41=0, 0, AU41))</f>
        <v>12088</v>
      </c>
      <c r="AV10" s="156">
        <f>IF(AT10&gt;AU10,"",IF(AT10=0,"",IF(AU10=0,"",IFERROR(AT10/AU10,0))))</f>
        <v>0.35291197882197223</v>
      </c>
      <c r="AW10" s="56">
        <f>SUM(IF(AX40=0,0,AW40),IF(AX41=0,0,AW41))</f>
        <v>8265</v>
      </c>
      <c r="AX10" s="56">
        <f>SUM(IF(AW40=0, 0, AX40), IF(AW41=0, 0, AX41))</f>
        <v>19912</v>
      </c>
      <c r="AY10" s="156">
        <f>IF(AW10&gt;AX10,"",IF(AW10=0,"",IF(AX10=0,"",IFERROR(AW10/AX10,0))))</f>
        <v>0.41507633587786258</v>
      </c>
      <c r="AZ10" s="56">
        <f>SUM(IF(BA40=0,0,AZ40),IF(BA41=0,0,AZ41))</f>
        <v>0</v>
      </c>
      <c r="BA10" s="56">
        <f>SUM(IF(AZ40=0, 0, BA40), IF(AZ41=0, 0, BA41))</f>
        <v>0</v>
      </c>
      <c r="BB10" s="165" t="str">
        <f>IF(AZ10&gt;BA10,"",IF(AZ10=0,"",IF(BA10=0,"",IFERROR(AZ10/BA10,0))))</f>
        <v/>
      </c>
      <c r="BC10" s="56">
        <f>SUM(IF(BD40=0,0,BC40),IF(BD41=0,0,BC41))</f>
        <v>1838</v>
      </c>
      <c r="BD10" s="56">
        <f>SUM(IF(BC40=0, 0, BD40), IF(BC41=0, 0, BD41))</f>
        <v>2138</v>
      </c>
      <c r="BE10" s="156">
        <f>IF(BC10&gt;BD10,"",IF(BC10=0,"",IF(BD10=0,"",IFERROR(BC10/BD10,0))))</f>
        <v>0.85968194574368573</v>
      </c>
      <c r="BF10" s="56">
        <f>SUM(IF(BG40=0,0,BF40),IF(BG41=0,0,BF41))</f>
        <v>5347</v>
      </c>
      <c r="BG10" s="56">
        <f>SUM(IF(BF40=0, 0, BG40), IF(BF41=0, 0, BG41))</f>
        <v>8150</v>
      </c>
      <c r="BH10" s="167">
        <f>IF(BF10&gt;BG10,"",IF(BF10=0,"",IF(BG10=0,"",IFERROR(BF10/BG10,0))))</f>
        <v>0.65607361963190181</v>
      </c>
      <c r="BI10" s="140"/>
      <c r="BJ10" s="141"/>
      <c r="BK10" s="142"/>
      <c r="BL10" s="140"/>
      <c r="BM10" s="140"/>
      <c r="BN10" s="141"/>
      <c r="BO10" s="142"/>
      <c r="BP10" s="140"/>
      <c r="BQ10" s="140"/>
      <c r="BR10" s="141"/>
      <c r="BS10" s="142"/>
      <c r="BT10" s="140"/>
      <c r="BU10" s="140"/>
      <c r="BV10" s="141"/>
      <c r="BW10" s="142"/>
      <c r="BX10" s="140"/>
      <c r="BY10" s="140"/>
      <c r="BZ10" s="141"/>
      <c r="CA10" s="142"/>
      <c r="CB10" s="140"/>
      <c r="CC10" s="140"/>
      <c r="CD10" s="141"/>
      <c r="CE10" s="142"/>
      <c r="CF10" s="140"/>
      <c r="CG10" s="140"/>
      <c r="CH10" s="141"/>
    </row>
    <row r="11" spans="1:240" x14ac:dyDescent="0.35">
      <c r="A11" s="122" t="str">
        <f>IF(Refs!A5="","",Refs!A5)</f>
        <v>Y62</v>
      </c>
      <c r="B11" s="99" t="str">
        <f>IF(Refs!B5="","",Refs!B5)</f>
        <v>North West</v>
      </c>
      <c r="C11" s="103" t="str">
        <f>IF(Refs!D5="","",Refs!D5)</f>
        <v>Region</v>
      </c>
      <c r="D11" s="56">
        <f>SUM(IF(E42=0, 0, D42))</f>
        <v>32332</v>
      </c>
      <c r="E11" s="56">
        <f>SUM(IF(D42=0,0,E42))</f>
        <v>203843</v>
      </c>
      <c r="F11" s="156">
        <f t="shared" ref="F11:F16" si="20">IF(D11&gt;E11+D11,"",IF(D11=0,"",IF(E11=0,"",IFERROR(D11/(E11+D11),0))))</f>
        <v>0.13689848629194454</v>
      </c>
      <c r="G11" s="56">
        <f>SUM(IF(H42=0, 0, G42))</f>
        <v>38136539</v>
      </c>
      <c r="H11" s="56">
        <f>SUM(IF(G42=0,0,H42))</f>
        <v>203843</v>
      </c>
      <c r="I11" s="157">
        <f t="shared" si="18"/>
        <v>187.08780286789343</v>
      </c>
      <c r="J11" s="158"/>
      <c r="K11" s="56">
        <f>SUM(IF(M42=0, 0, K42))</f>
        <v>39908</v>
      </c>
      <c r="L11" s="168"/>
      <c r="M11" s="56">
        <f>SUM(IF(K42=0,0,M42))</f>
        <v>182931</v>
      </c>
      <c r="N11" s="156">
        <f t="shared" ref="N11:N16" si="21">IF(M11&lt;K11,"",IF(K11=0,"",IF(M11=0,"",IFERROR(K11/M11,0))))</f>
        <v>0.21815875931362097</v>
      </c>
      <c r="O11" s="56">
        <f>SUM(IF(P42=0, 0, O42))</f>
        <v>1833</v>
      </c>
      <c r="P11" s="56">
        <f>SUM(IF(O42=0,0,P42))</f>
        <v>8884</v>
      </c>
      <c r="Q11" s="156">
        <f t="shared" ref="Q11:Q16" si="22">IF(O11&gt;P11,"",IF(O11=0,"",IF(P11=0,"",IFERROR(O11/P11,0))))</f>
        <v>0.20632597928860874</v>
      </c>
      <c r="R11" s="56">
        <f>SUM(IF(S42=0, 0, R42))</f>
        <v>83</v>
      </c>
      <c r="S11" s="56">
        <f>SUM(IF(R42=0,0,S42))</f>
        <v>125</v>
      </c>
      <c r="T11" s="156">
        <f t="shared" ref="T11:T16" si="23">IF(R11&gt;S11,"",IF(R11=0,"",IF(S11=0,"",IFERROR(R11/S11,0))))</f>
        <v>0.66400000000000003</v>
      </c>
      <c r="U11" s="56">
        <f>SUM(IF(V42=0, 0, U42))</f>
        <v>720</v>
      </c>
      <c r="V11" s="56">
        <f>SUM(IF(U42=0,0,V42))</f>
        <v>2793</v>
      </c>
      <c r="W11" s="156">
        <f t="shared" ref="W11:W16" si="24">IF(U11&gt;V11,"",IF(U11=0,"",IF(V11=0,"",IFERROR(U11/V11,0))))</f>
        <v>0.25778732545649841</v>
      </c>
      <c r="X11" s="152">
        <f>SUM(IF(Y42+Z42=0, 0, X42))</f>
        <v>12975</v>
      </c>
      <c r="Y11" s="56">
        <f>SUM(IF(X42=0, 0, Y42))</f>
        <v>21768</v>
      </c>
      <c r="Z11" s="56">
        <f>SUM(IF(X42=0,0,Z42))</f>
        <v>149</v>
      </c>
      <c r="AA11" s="156">
        <f t="shared" ref="AA11:AA15" si="25">IF(X11&gt;Y11+Z11,"",IF(X11=0,"",IF(Y11+Z11=0,"",IFERROR(X11/(Y11+Z11),0))))</f>
        <v>0.59200620522881786</v>
      </c>
      <c r="AB11" s="56">
        <f>SUM(IF(AC42=0, 0, AB42))</f>
        <v>0</v>
      </c>
      <c r="AC11" s="56">
        <f>SUM(IF(AB42=0,0,AC42))</f>
        <v>0</v>
      </c>
      <c r="AD11" s="156" t="str">
        <f t="shared" ref="AD11:AD16" si="26">IF(AB11&gt;AC11,"",IF(AB11=0,"",IF(AC11=0,"",IFERROR(AB11/AC11,0))))</f>
        <v/>
      </c>
      <c r="AE11" s="56">
        <f>SUM(IF(AF42=0, 0, AE42))</f>
        <v>0</v>
      </c>
      <c r="AF11" s="56">
        <f>SUM(IF(AE42=0,0,AF42))</f>
        <v>0</v>
      </c>
      <c r="AG11" s="156" t="str">
        <f t="shared" ref="AG11:AG16" si="27">IF(AE11&gt;AF11,"",IF(AE11=0,"",IF(AF11=0,"",IFERROR(AE11/AF11,0))))</f>
        <v/>
      </c>
      <c r="AH11" s="56">
        <f>SUM(IF(AI42=0, 0, AH42))</f>
        <v>50</v>
      </c>
      <c r="AI11" s="56">
        <f>SUM(IF(AH42=0,0,AI42))</f>
        <v>134114</v>
      </c>
      <c r="AJ11" s="156">
        <f t="shared" ref="AJ11:AJ16" si="28">IF(AH11&gt;AI11,"",IF(AH11=0,"",IF(AI11=0,"",IFERROR(AH11/AI11,0))))</f>
        <v>3.7281715555422998E-4</v>
      </c>
      <c r="AK11" s="56">
        <f>SUM(IF(AL42=0, 0, AK42))</f>
        <v>88073</v>
      </c>
      <c r="AL11" s="56">
        <f>SUM(IF(AK42=0,0,AL42))</f>
        <v>134114</v>
      </c>
      <c r="AM11" s="156">
        <f t="shared" si="19"/>
        <v>0.65670250682255393</v>
      </c>
      <c r="AN11" s="56">
        <f>SUM(IF(AO42=0, 0, AN42))</f>
        <v>13962</v>
      </c>
      <c r="AO11" s="56">
        <f>SUM(IF(AN42=0,0,AO42))</f>
        <v>22376</v>
      </c>
      <c r="AP11" s="156">
        <f t="shared" ref="AP11:AP16" si="29">IF(AN11&gt;AO11,"",IF(AN11=0,"",IF(AO11=0,"",IFERROR(AN11/AO11,0))))</f>
        <v>0.62397211297819088</v>
      </c>
      <c r="AQ11" s="56">
        <f>SUM(IF(AR42=0, 0, AQ42))</f>
        <v>1793</v>
      </c>
      <c r="AR11" s="56">
        <f>SUM(IF(AQ42=0,0,AR42))</f>
        <v>19650</v>
      </c>
      <c r="AS11" s="156">
        <f t="shared" ref="AS11:AS16" si="30">IF(AQ11&gt;AR11,"",IF(AQ11=0,"",IF(AR11=0,"",IFERROR(AQ11/AR11,0))))</f>
        <v>9.1246819338422394E-2</v>
      </c>
      <c r="AT11" s="56">
        <f>SUM(IF(AU42=0, 0, AT42))</f>
        <v>1465</v>
      </c>
      <c r="AU11" s="56">
        <f>SUM(IF(AT42=0,0,AU42))</f>
        <v>6755</v>
      </c>
      <c r="AV11" s="156">
        <f t="shared" ref="AV11:AV16" si="31">IF(AT11&gt;AU11,"",IF(AT11=0,"",IF(AU11=0,"",IFERROR(AT11/AU11,0))))</f>
        <v>0.21687638786084382</v>
      </c>
      <c r="AW11" s="56">
        <f>SUM(IF(AX42=0, 0, AW42))</f>
        <v>6847</v>
      </c>
      <c r="AX11" s="56">
        <f>SUM(IF(AW42=0,0,AX42))</f>
        <v>9344</v>
      </c>
      <c r="AY11" s="156">
        <f t="shared" ref="AY11:AY16" si="32">IF(AW11&gt;AX11,"",IF(AW11=0,"",IF(AX11=0,"",IFERROR(AW11/AX11,0))))</f>
        <v>0.73276969178082196</v>
      </c>
      <c r="AZ11" s="56">
        <f>SUM(IF(BA42=0, 0, AZ42))</f>
        <v>0</v>
      </c>
      <c r="BA11" s="56">
        <f>SUM(IF(AZ42=0,0,BA42))</f>
        <v>0</v>
      </c>
      <c r="BB11" s="165" t="str">
        <f t="shared" ref="BB11:BB16" si="33">IF(AZ11&gt;BA11,"",IF(AZ11=0,"",IF(BA11=0,"",IFERROR(AZ11/BA11,0))))</f>
        <v/>
      </c>
      <c r="BC11" s="56">
        <f>SUM(IF(BD42=0, 0, BC42))</f>
        <v>0</v>
      </c>
      <c r="BD11" s="56">
        <f>SUM(IF(BC42=0,0,BD42))</f>
        <v>0</v>
      </c>
      <c r="BE11" s="156" t="str">
        <f t="shared" ref="BE11:BE16" si="34">IF(BC11&gt;BD11,"",IF(BC11=0,"",IF(BD11=0,"",IFERROR(BC11/BD11,0))))</f>
        <v/>
      </c>
      <c r="BF11" s="56">
        <f>SUM(IF(BG42=0, 0, BF42))</f>
        <v>0</v>
      </c>
      <c r="BG11" s="56">
        <f>SUM(IF(BF42=0,0,BG42))</f>
        <v>0</v>
      </c>
      <c r="BH11" s="167" t="str">
        <f t="shared" ref="BH11:BH16" si="35">IF(BF11&gt;BG11,"",IF(BF11=0,"",IF(BG11=0,"",IFERROR(BF11/BG11,0))))</f>
        <v/>
      </c>
      <c r="BI11" s="140"/>
      <c r="BJ11" s="141"/>
      <c r="BK11" s="142"/>
      <c r="BL11" s="140"/>
      <c r="BM11" s="140"/>
      <c r="BN11" s="141"/>
      <c r="BO11" s="142"/>
      <c r="BP11" s="140"/>
      <c r="BQ11" s="140"/>
      <c r="BR11" s="141"/>
      <c r="BS11" s="142"/>
      <c r="BT11" s="140"/>
      <c r="BU11" s="140"/>
      <c r="BV11" s="141"/>
      <c r="BW11" s="142"/>
      <c r="BX11" s="140"/>
      <c r="BY11" s="140"/>
      <c r="BZ11" s="141"/>
      <c r="CA11" s="142"/>
      <c r="CB11" s="140"/>
      <c r="CC11" s="140"/>
      <c r="CD11" s="141"/>
      <c r="CE11" s="142"/>
      <c r="CF11" s="140"/>
      <c r="CG11" s="140"/>
      <c r="CH11" s="141"/>
    </row>
    <row r="12" spans="1:240" x14ac:dyDescent="0.35">
      <c r="A12" s="122" t="str">
        <f>IF(Refs!A6="","",Refs!A6)</f>
        <v>Y60</v>
      </c>
      <c r="B12" s="99" t="str">
        <f>IF(Refs!B6="","",Refs!B6)</f>
        <v>Midlands</v>
      </c>
      <c r="C12" s="103" t="str">
        <f>IF(Refs!D6="","",Refs!D6)</f>
        <v>Region</v>
      </c>
      <c r="D12" s="56">
        <f>SUM(IF(E43=0, 0, D43), IF(E44=0, 0, D44), IF(E45=0, 0, D45), IF(E46=0, 0, D46), IF(E47=0, 0, D47), IF(E48=0, 0, D48), IF(E49=0, 0, D49))</f>
        <v>15708</v>
      </c>
      <c r="E12" s="56">
        <f>SUM(IF(D43=0, 0, E43), IF(D44=0, 0, E44), IF(D45=0, 0, E45), IF(D46=0, 0, E46), IF(D47=0, 0, E47), IF(D48=0, 0, E48), IF(D49=0, 0, E49))</f>
        <v>371291</v>
      </c>
      <c r="F12" s="156">
        <f t="shared" si="20"/>
        <v>4.0589252168610257E-2</v>
      </c>
      <c r="G12" s="56">
        <f>SUM(IF(H43=0, 0, G43), IF(H44=0, 0, G44), IF(H45=0, 0, G45), IF(H46=0, 0, G46), IF(H47=0, 0, G47), IF(H48=0, 0, G48), IF(H49=0, 0, G49))</f>
        <v>20339872</v>
      </c>
      <c r="H12" s="56">
        <f>SUM(IF(G43=0, 0, H43), IF(G44=0, 0, H44), IF(G45=0, 0, H45), IF(G46=0, 0, H46), IF(G47=0, 0, H47), IF(G48=0, 0, H48), IF(G49=0, 0, H49))</f>
        <v>371291</v>
      </c>
      <c r="I12" s="157">
        <f t="shared" si="18"/>
        <v>54.78148406505948</v>
      </c>
      <c r="J12" s="158"/>
      <c r="K12" s="56">
        <f>SUM(IF(M43=0, 0, K43), IF(M44=0, 0, K44), IF(M45=0, 0, K45), IF(M46=0, 0, K46), IF(M47=0, 0, K47), IF(M48=0, 0, K48), IF(M49=0, 0, K49))</f>
        <v>156623</v>
      </c>
      <c r="L12" s="168"/>
      <c r="M12" s="56">
        <f>SUM(IF(K43=0, 0, M43), IF(K44=0, 0, M44), IF(K45=0, 0, M45), IF(K46=0, 0, M46), IF(K47=0, 0, M47), IF(K48=0, 0, M48), IF(K49=0, 0, M49))</f>
        <v>340486</v>
      </c>
      <c r="N12" s="156">
        <f t="shared" si="21"/>
        <v>0.45999835529214123</v>
      </c>
      <c r="O12" s="56">
        <f>SUM(IF(P43=0, 0, O43), IF(P44=0, 0, O44), IF(P45=0, 0, O45), IF(P46=0, 0, O46), IF(P47=0, 0, O47), IF(P48=0, 0, O48), IF(P49=0, 0, O49))</f>
        <v>37979</v>
      </c>
      <c r="P12" s="56">
        <f>SUM(IF(O43=0, 0, P43), IF(O44=0, 0, P44), IF(O45=0, 0, P45), IF(O46=0, 0, P46), IF(O47=0, 0, P47), IF(O48=0, 0, P48), IF(O49=0, 0, P49))</f>
        <v>79703</v>
      </c>
      <c r="Q12" s="156">
        <f t="shared" si="22"/>
        <v>0.47650653049446068</v>
      </c>
      <c r="R12" s="56">
        <f>SUM(IF(S43=0, 0, R43), IF(S44=0, 0, R44), IF(S45=0, 0, R45), IF(S46=0, 0, R46), IF(S47=0, 0, R47), IF(S48=0, 0, R48), IF(S49=0, 0, R49))</f>
        <v>4772</v>
      </c>
      <c r="S12" s="56">
        <f>SUM(IF(R43=0, 0, S43), IF(R44=0, 0, S44), IF(R45=0, 0, S45), IF(R46=0, 0, S46), IF(R47=0, 0, S47), IF(R48=0, 0, S48), IF(R49=0, 0, S49))</f>
        <v>8159</v>
      </c>
      <c r="T12" s="156">
        <f t="shared" si="23"/>
        <v>0.58487559749969364</v>
      </c>
      <c r="U12" s="56">
        <f>SUM(IF(V43=0, 0, U43), IF(V44=0, 0, U44), IF(V45=0, 0, U45), IF(V46=0, 0, U46), IF(V47=0, 0, U47), IF(V48=0, 0, U48), IF(V49=0, 0, U49))</f>
        <v>8048</v>
      </c>
      <c r="V12" s="56">
        <f>SUM(IF(U43=0, 0, V43), IF(U44=0, 0, V44), IF(U45=0, 0, V45), IF(U46=0, 0, V46), IF(U47=0, 0, V47), IF(U48=0, 0, V48), IF(U49=0, 0, V49))</f>
        <v>14811</v>
      </c>
      <c r="W12" s="156">
        <f t="shared" si="24"/>
        <v>0.54337992032948479</v>
      </c>
      <c r="X12" s="152">
        <f>SUM(IF(Y43+Z43=0, 0, X43), IF(Y44+Z44=0, 0, X44), IF(Y45+Z45=0, 0, X45), IF(Y46+Z46=0, 0, X46), IF(Y47+Z47=0, 0, X47), IF(Y48+Z48=0, 0, X48), IF(Y49+Z49=0, 0, X49))</f>
        <v>29421</v>
      </c>
      <c r="Y12" s="56">
        <f>SUM(IF(X43=0, 0, Y43), IF(X44=0, 0, Y44), IF(X45=0, 0, Y45), IF(X46=0, 0, Y46), IF(X47=0, 0, Y47), IF(X48=0, 0, Y48), IF(X49=0, 0, Y49))</f>
        <v>71005</v>
      </c>
      <c r="Z12" s="56">
        <f>SUM(IF(X43=0, 0, Z43), IF(X44=0, 0, Z44), IF(X45=0, 0, Z45), IF(X46=0, 0, Z46), IF(X47=0, 0, Z47), IF(X48=0, 0, Z48), IF(X49=0, 0, Z49))</f>
        <v>44230</v>
      </c>
      <c r="AA12" s="156">
        <f t="shared" si="25"/>
        <v>0.25531305592918818</v>
      </c>
      <c r="AB12" s="56">
        <f>SUM(IF(AC43=0, 0, AB43), IF(AC44=0, 0, AB44), IF(AC45=0, 0, AB45), IF(AC46=0, 0, AB46), IF(AC47=0, 0, AB47), IF(AC48=0, 0, AB48), IF(AC49=0, 0, AB49))</f>
        <v>24483</v>
      </c>
      <c r="AC12" s="56">
        <f>SUM(IF(AB43=0, 0, AC43), IF(AB44=0, 0, AC44), IF(AB45=0, 0, AC45), IF(AB46=0, 0, AC46), IF(AB47=0, 0, AC47), IF(AB48=0, 0, AC48), IF(AB49=0, 0, AC49))</f>
        <v>36537</v>
      </c>
      <c r="AD12" s="156">
        <f t="shared" si="26"/>
        <v>0.67008785614582478</v>
      </c>
      <c r="AE12" s="56">
        <f>SUM(IF(AF43=0, 0, AE43), IF(AF44=0, 0, AE44), IF(AF45=0, 0, AE45), IF(AF46=0, 0, AE46), IF(AF47=0, 0, AE47), IF(AF48=0, 0, AE48), IF(AF49=0, 0, AE49))</f>
        <v>15956</v>
      </c>
      <c r="AF12" s="56">
        <f>SUM(IF(AE43=0, 0, AF43), IF(AE44=0, 0, AF44), IF(AE45=0, 0, AF45), IF(AE46=0, 0, AF46), IF(AE47=0, 0, AF47), IF(AE48=0, 0, AF48), IF(AE49=0, 0, AF49))</f>
        <v>28712</v>
      </c>
      <c r="AG12" s="156">
        <f t="shared" si="27"/>
        <v>0.55572582892170519</v>
      </c>
      <c r="AH12" s="56">
        <f>SUM(IF(AI43=0, 0, AH43), IF(AI44=0, 0, AH44), IF(AI45=0, 0, AH45), IF(AI46=0, 0, AH46), IF(AI47=0, 0, AH47), IF(AI48=0, 0, AH48), IF(AI49=0, 0, AH49))</f>
        <v>147</v>
      </c>
      <c r="AI12" s="56">
        <f>SUM(IF(AH43=0, 0, AI43), IF(AH44=0, 0, AI44), IF(AH45=0, 0, AI45), IF(AH46=0, 0, AI46), IF(AH47=0, 0, AI47), IF(AH48=0, 0, AI48), IF(AH49=0, 0, AI49))</f>
        <v>248181</v>
      </c>
      <c r="AJ12" s="156">
        <f t="shared" si="28"/>
        <v>5.9230964497685161E-4</v>
      </c>
      <c r="AK12" s="56">
        <f>SUM(IF(AL43=0, 0, AK43), IF(AL44=0, 0, AK44), IF(AL45=0, 0, AK45), IF(AL46=0, 0, AK46), IF(AL47=0, 0, AK47), IF(AL48=0, 0, AK48), IF(AL49=0, 0, AK49))</f>
        <v>122896</v>
      </c>
      <c r="AL12" s="56">
        <f>SUM(IF(AK43=0, 0, AL43), IF(AK44=0, 0, AL44), IF(AK45=0, 0, AL45), IF(AK46=0, 0, AL46), IF(AK47=0, 0, AL47), IF(AK48=0, 0, AL48), IF(AK49=0, 0, AL49))</f>
        <v>248181</v>
      </c>
      <c r="AM12" s="156">
        <f t="shared" si="19"/>
        <v>0.49518698046989901</v>
      </c>
      <c r="AN12" s="56">
        <f>SUM(IF(AO43=0, 0, AN43), IF(AO44=0, 0, AN44), IF(AO45=0, 0, AN45), IF(AO46=0, 0, AN46), IF(AO47=0, 0, AN47), IF(AO48=0, 0, AN48), IF(AO49=0, 0, AN49))</f>
        <v>20813</v>
      </c>
      <c r="AO12" s="56">
        <f>SUM(IF(AN43=0, 0, AO43), IF(AN44=0, 0, AO44), IF(AN45=0, 0, AO45), IF(AN46=0, 0, AO46), IF(AN47=0, 0, AO47), IF(AN48=0, 0, AO48), IF(AN49=0, 0, AO49))</f>
        <v>45362</v>
      </c>
      <c r="AP12" s="156">
        <f t="shared" si="29"/>
        <v>0.45882015784136504</v>
      </c>
      <c r="AQ12" s="56">
        <f>SUM(IF(AR43=0, 0, AQ43), IF(AR44=0, 0, AQ44), IF(AR45=0, 0, AQ45), IF(AR46=0, 0, AQ46), IF(AR47=0, 0, AQ47), IF(AR48=0, 0, AQ48), IF(AR49=0, 0, AQ49))</f>
        <v>3941</v>
      </c>
      <c r="AR12" s="56">
        <f>SUM(IF(AQ43=0, 0, AR43), IF(AQ44=0, 0, AR44), IF(AQ45=0, 0, AR45), IF(AQ46=0, 0, AR46), IF(AQ47=0, 0, AR47), IF(AQ48=0, 0, AR48), IF(AQ49=0, 0, AR49))</f>
        <v>58025</v>
      </c>
      <c r="AS12" s="156">
        <f t="shared" si="30"/>
        <v>6.7919000430848767E-2</v>
      </c>
      <c r="AT12" s="56">
        <f>SUM(IF(AU43=0, 0, AT43), IF(AU44=0, 0, AT44), IF(AU45=0, 0, AT45), IF(AU46=0, 0, AT46), IF(AU47=0, 0, AT47), IF(AU48=0, 0, AT48), IF(AU49=0, 0, AT49))</f>
        <v>7809</v>
      </c>
      <c r="AU12" s="56">
        <f>SUM(IF(AT43=0, 0, AU43), IF(AT44=0, 0, AU44), IF(AT45=0, 0, AU45), IF(AT46=0, 0, AU46), IF(AT47=0, 0, AU47), IF(AT48=0, 0, AU48), IF(AT49=0, 0, AU49))</f>
        <v>21737</v>
      </c>
      <c r="AV12" s="156">
        <f t="shared" si="31"/>
        <v>0.35924920642222941</v>
      </c>
      <c r="AW12" s="56">
        <f>SUM(IF(AX43=0, 0, AW43), IF(AX44=0, 0, AW44), IF(AX45=0, 0, AW45), IF(AX46=0, 0, AW46), IF(AX47=0, 0, AW47), IF(AX48=0, 0, AW48), IF(AX49=0, 0, AW49))</f>
        <v>11376</v>
      </c>
      <c r="AX12" s="56">
        <f>SUM(IF(AW43=0, 0, AX43), IF(AW44=0, 0, AX44), IF(AW45=0, 0, AX45), IF(AW46=0, 0, AX46), IF(AW47=0, 0, AX47), IF(AW48=0, 0, AX48), IF(AW49=0, 0, AX49))</f>
        <v>26201</v>
      </c>
      <c r="AY12" s="156">
        <f t="shared" si="32"/>
        <v>0.43418190145414298</v>
      </c>
      <c r="AZ12" s="56">
        <f>SUM(IF(BA43=0, 0, AZ43), IF(BA44=0, 0, AZ44), IF(BA45=0, 0, AZ45), IF(BA46=0, 0, AZ46), IF(BA47=0, 0, AZ47), IF(BA48=0, 0, AZ48), IF(BA49=0, 0, AZ49))</f>
        <v>2</v>
      </c>
      <c r="BA12" s="56">
        <f>SUM(IF(AZ43=0, 0, BA43), IF(AZ44=0, 0, BA44), IF(AZ45=0, 0, BA45), IF(AZ46=0, 0, BA46), IF(AZ47=0, 0, BA47), IF(AZ48=0, 0, BA48), IF(AZ49=0, 0, BA49))</f>
        <v>19</v>
      </c>
      <c r="BB12" s="165">
        <f t="shared" si="33"/>
        <v>0.10526315789473684</v>
      </c>
      <c r="BC12" s="56">
        <f>SUM(IF(BD43=0, 0, BC43), IF(BD44=0, 0, BC44), IF(BD45=0, 0, BC45), IF(BD46=0, 0, BC46), IF(BD47=0, 0, BC47), IF(BD48=0, 0, BC48), IF(BD49=0, 0, BC49))</f>
        <v>2545</v>
      </c>
      <c r="BD12" s="56">
        <f>SUM(IF(BC43=0, 0, BD43), IF(BC44=0, 0, BD44), IF(BC45=0, 0, BD45), IF(BC46=0, 0, BD46), IF(BC47=0, 0, BD47), IF(BC48=0, 0, BD48), IF(BC49=0, 0, BD49))</f>
        <v>2779</v>
      </c>
      <c r="BE12" s="156">
        <f t="shared" si="34"/>
        <v>0.91579704929830874</v>
      </c>
      <c r="BF12" s="56">
        <f>SUM(IF(BG43=0, 0, BF43), IF(BG44=0, 0, BF44), IF(BG45=0, 0, BF45), IF(BG46=0, 0, BF46), IF(BG47=0, 0, BF47), IF(BG48=0, 0, BF48), IF(BG49=0, 0, BF49))</f>
        <v>4538</v>
      </c>
      <c r="BG12" s="56">
        <f>SUM(IF(BF43=0, 0, BG43), IF(BF44=0, 0, BG44), IF(BF45=0, 0, BG45), IF(BF46=0, 0, BG46), IF(BF47=0, 0, BG47), IF(BF48=0, 0, BG48), IF(BF49=0, 0, BG49))</f>
        <v>5331</v>
      </c>
      <c r="BH12" s="167">
        <f t="shared" si="35"/>
        <v>0.85124742074657667</v>
      </c>
      <c r="BI12" s="140"/>
      <c r="BJ12" s="141"/>
      <c r="BK12" s="142"/>
      <c r="BL12" s="140"/>
      <c r="BM12" s="140"/>
      <c r="BN12" s="141"/>
      <c r="BO12" s="142"/>
      <c r="BP12" s="140"/>
      <c r="BQ12" s="140"/>
      <c r="BR12" s="141"/>
      <c r="BS12" s="142"/>
      <c r="BT12" s="140"/>
      <c r="BU12" s="140"/>
      <c r="BV12" s="141"/>
      <c r="BW12" s="142"/>
      <c r="BX12" s="140"/>
      <c r="BY12" s="140"/>
      <c r="BZ12" s="141"/>
      <c r="CA12" s="142"/>
      <c r="CB12" s="140"/>
      <c r="CC12" s="140"/>
      <c r="CD12" s="141"/>
      <c r="CE12" s="142"/>
      <c r="CF12" s="140"/>
      <c r="CG12" s="140"/>
      <c r="CH12" s="141"/>
    </row>
    <row r="13" spans="1:240" x14ac:dyDescent="0.35">
      <c r="A13" s="122" t="str">
        <f>IF(Refs!A7="","",Refs!A7)</f>
        <v>Y61</v>
      </c>
      <c r="B13" s="99" t="str">
        <f>IF(Refs!B7="","",Refs!B7)</f>
        <v>East of England</v>
      </c>
      <c r="C13" s="103" t="str">
        <f>IF(Refs!D7="","",Refs!D7)</f>
        <v>Region</v>
      </c>
      <c r="D13" s="56">
        <f>SUM(IF(E50=0, 0, D50), IF(E51=0,0, D51), IF(E52=0, 0, D52), IF(E53=0, 0, D53), IF(E54=0, 0, D54), IF(E55=0, 0, D55), IF(E56=0, 0, D56), IF(E57=0, 0, D57))</f>
        <v>22270</v>
      </c>
      <c r="E13" s="56">
        <f>SUM(IF(D50=0, 0, E50), IF(D51=0, 0, E51), IF(D52=0, 0, E52), IF(D53=0, 0, E53), IF(D54=0, 0, E54), IF(D55=0, 0, E55), IF(D56=0, 0, E56), IF(D57=0, 0, E57))</f>
        <v>221143</v>
      </c>
      <c r="F13" s="156">
        <f t="shared" si="20"/>
        <v>9.1490594175331633E-2</v>
      </c>
      <c r="G13" s="56">
        <f>SUM(IF(H50=0, 0, G50), IF(H51=0,0, G51), IF(H52=0, 0, G52), IF(H53=0, 0, G53), IF(H54=0, 0, G54), IF(H55=0, 0, G55), IF(H56=0, 0, G56), IF(H57=0, 0, G57))</f>
        <v>25979974</v>
      </c>
      <c r="H13" s="56">
        <f>SUM(IF(G50=0, 0, H50), IF(G51=0, 0, H51), IF(G52=0, 0, H52), IF(G53=0, 0, H53), IF(G54=0, 0, H54), IF(G55=0, 0, H55), IF(G56=0, 0, H56), IF(G57=0, 0, H57))</f>
        <v>221143</v>
      </c>
      <c r="I13" s="157">
        <f t="shared" si="18"/>
        <v>117.48042669223082</v>
      </c>
      <c r="J13" s="158"/>
      <c r="K13" s="56">
        <f>SUM(IF(M50=0, 0, K50), IF(M51=0,0, K51), IF(M52=0, 0, K52), IF(M53=0, 0, K53), IF(M54=0, 0, K54), IF(M55=0, 0, K55), IF(M56=0, 0, K56), IF(M57=0, 0, K57))</f>
        <v>117801</v>
      </c>
      <c r="L13" s="168"/>
      <c r="M13" s="56">
        <f>SUM(IF(K50=0, 0, M50), IF(K51=0, 0, M51), IF(K52=0, 0, M52), IF(K53=0, 0, M53), IF(K54=0, 0, M54), IF(K55=0, 0, M55), IF(K56=0, 0, M56), IF(K57=0, 0, M57))</f>
        <v>199059</v>
      </c>
      <c r="N13" s="156">
        <f t="shared" si="21"/>
        <v>0.59178936898105583</v>
      </c>
      <c r="O13" s="56">
        <f>SUM(IF(P50=0, 0, O50), IF(P51=0,0, O51), IF(P52=0, 0, O52), IF(P53=0, 0, O53), IF(P54=0, 0, O54), IF(P55=0, 0, O55), IF(P56=0, 0, O56), IF(P57=0, 0, O57))</f>
        <v>15496</v>
      </c>
      <c r="P13" s="56">
        <f>SUM(IF(O50=0, 0, P50), IF(O51=0, 0, P51), IF(O52=0, 0, P52), IF(O53=0, 0, P53), IF(O54=0, 0, P54), IF(O55=0, 0, P55), IF(O56=0, 0, P56), IF(O57=0, 0, P57))</f>
        <v>36008</v>
      </c>
      <c r="Q13" s="156">
        <f t="shared" si="22"/>
        <v>0.43034881137524994</v>
      </c>
      <c r="R13" s="56">
        <f>SUM(IF(S50=0, 0, R50), IF(S51=0,0, R51), IF(S52=0, 0, R52), IF(S53=0, 0, R53), IF(S54=0, 0, R54), IF(S55=0, 0, R55), IF(S56=0, 0, R56), IF(S57=0, 0, R57))</f>
        <v>4929</v>
      </c>
      <c r="S13" s="56">
        <f>SUM(IF(R50=0, 0, S50), IF(R51=0, 0, S51), IF(R52=0, 0, S52), IF(R53=0, 0, S53), IF(R54=0, 0, S54), IF(R55=0, 0, S55), IF(R56=0, 0, S56), IF(R57=0, 0, S57))</f>
        <v>6262</v>
      </c>
      <c r="T13" s="156">
        <f t="shared" si="23"/>
        <v>0.78712871287128716</v>
      </c>
      <c r="U13" s="56">
        <f>SUM(IF(V50=0, 0, U50), IF(V51=0,0, U51), IF(V52=0, 0, U52), IF(V53=0, 0, U53), IF(V54=0, 0, U54), IF(V55=0, 0, U55), IF(V56=0, 0, U56), IF(V57=0, 0, U57))</f>
        <v>18134</v>
      </c>
      <c r="V13" s="56">
        <f>SUM(IF(U50=0, 0, V50), IF(U51=0, 0, V51), IF(U52=0, 0, V52), IF(U53=0, 0, V53), IF(U54=0, 0, V54), IF(U55=0, 0, V55), IF(U56=0, 0, V56), IF(U57=0, 0, V57))</f>
        <v>22136</v>
      </c>
      <c r="W13" s="156">
        <f t="shared" si="24"/>
        <v>0.81920852909288033</v>
      </c>
      <c r="X13" s="152">
        <f>SUM(IF(Y50+Z50=0, 0, X50), IF(Y51+Z51=0,0, X51), IF(Y52+Z52=0, 0, X52), IF(Y53+Z53=0, 0, X53), IF(Y54+Z54=0, 0, X54), IF(Y55+Z55=0, 0, X55), IF(Y56+Z56=0, 0, X56), IF(Y57+Z57=0, 0, X57))</f>
        <v>8835</v>
      </c>
      <c r="Y13" s="56">
        <f>SUM(IF(X50=0, 0, Y50), IF(X51=0,0, Y51), IF(X52=0, 0, Y52), IF(X53=0, 0, Y53), IF(X54=0, 0, Y54), IF(X55=0, 0, Y55), IF(X56=0, 0, Y56), IF(X57=0, 0, Y57))</f>
        <v>48322</v>
      </c>
      <c r="Z13" s="56">
        <f>SUM(IF(X50=0, 0, Z50), IF(X51=0, 0, Z51), IF(X52=0, 0, Z52), IF(X53=0, 0, Z53), IF(X54=0, 0, Z54), IF(X55=0, 0, Z55), IF(X56=0, 0, Z56), IF(X57=0, 0, Z57))</f>
        <v>57962</v>
      </c>
      <c r="AA13" s="156">
        <f t="shared" si="25"/>
        <v>8.3126340747431415E-2</v>
      </c>
      <c r="AB13" s="56">
        <f>SUM(IF(AC50=0, 0, AB50), IF(AC51=0,0, AB51), IF(AC52=0, 0, AB52), IF(AC53=0, 0, AB53), IF(AC54=0, 0, AB54), IF(AC55=0, 0, AB55), IF(AC56=0, 0, AB56), IF(AC57=0, 0, AB57))</f>
        <v>7394</v>
      </c>
      <c r="AC13" s="56">
        <f>SUM(IF(AB50=0, 0, AC50), IF(AB51=0, 0, AC51), IF(AB52=0, 0, AC52), IF(AB53=0, 0, AC53), IF(AB54=0, 0, AC54), IF(AB55=0, 0, AC55), IF(AB56=0, 0, AC56), IF(AB57=0, 0, AC57))</f>
        <v>14022</v>
      </c>
      <c r="AD13" s="156">
        <f t="shared" si="26"/>
        <v>0.52731422051062615</v>
      </c>
      <c r="AE13" s="56">
        <f>SUM(IF(AF50=0, 0, AE50), IF(AF51=0,0, AE51), IF(AF52=0, 0, AE52), IF(AF53=0, 0, AE53), IF(AF54=0, 0, AE54), IF(AF55=0, 0, AE55), IF(AF56=0, 0, AE56), IF(AF57=0, 0, AE57))</f>
        <v>15200</v>
      </c>
      <c r="AF13" s="56">
        <f>SUM(IF(AE50=0, 0, AF50), IF(AE51=0, 0, AF51), IF(AE52=0, 0, AF52), IF(AE53=0, 0, AF53), IF(AE54=0, 0, AF54), IF(AE55=0, 0, AF55), IF(AE56=0, 0, AF56), IF(AE57=0, 0, AF57))</f>
        <v>19686</v>
      </c>
      <c r="AG13" s="156">
        <f t="shared" si="27"/>
        <v>0.77212232043076301</v>
      </c>
      <c r="AH13" s="56">
        <f>SUM(IF(AI50=0, 0, AH50), IF(AI51=0,0, AH51), IF(AI52=0, 0, AH52), IF(AI53=0, 0, AH53), IF(AI54=0, 0, AH54), IF(AI55=0, 0, AH55), IF(AI56=0, 0, AH56), IF(AI57=0, 0, AH57))</f>
        <v>117</v>
      </c>
      <c r="AI13" s="56">
        <f>SUM(IF(AH50=0, 0, AI50), IF(AH51=0, 0, AI51), IF(AH52=0, 0, AI52), IF(AH53=0, 0, AI53), IF(AH54=0, 0, AI54), IF(AH55=0, 0, AI55), IF(AH56=0, 0, AI56), IF(AH57=0, 0, AI57))</f>
        <v>160024</v>
      </c>
      <c r="AJ13" s="156">
        <f t="shared" si="28"/>
        <v>7.3114032895065743E-4</v>
      </c>
      <c r="AK13" s="56">
        <f>SUM(IF(AL50=0, 0, AK50), IF(AL51=0,0, AK51), IF(AL52=0, 0, AK52), IF(AL53=0, 0, AK53), IF(AL54=0, 0, AK54), IF(AL55=0, 0, AK55), IF(AL56=0, 0, AK56), IF(AL57=0, 0, AK57))</f>
        <v>107592</v>
      </c>
      <c r="AL13" s="56">
        <f>SUM(IF(AK50=0, 0, AL50), IF(AK51=0, 0, AL51), IF(AK52=0, 0, AL52), IF(AK53=0, 0, AL53), IF(AK54=0, 0, AL54), IF(AK55=0, 0, AL55), IF(AK56=0, 0, AL56), IF(AK57=0, 0, AL57))</f>
        <v>160024</v>
      </c>
      <c r="AM13" s="156">
        <f t="shared" si="19"/>
        <v>0.6723491476278558</v>
      </c>
      <c r="AN13" s="56">
        <f>SUM(IF(AO50=0, 0, AN50), IF(AO51=0,0, AN51), IF(AO52=0, 0, AN52), IF(AO53=0, 0, AN53), IF(AO54=0, 0, AN54), IF(AO55=0, 0, AN55), IF(AO56=0, 0, AN56), IF(AO57=0, 0, AN57))</f>
        <v>15860</v>
      </c>
      <c r="AO13" s="56">
        <f>SUM(IF(AN50=0, 0, AO50), IF(AN51=0, 0, AO51), IF(AN52=0, 0, AO52), IF(AN53=0, 0, AO53), IF(AN54=0, 0, AO54), IF(AN55=0, 0, AO55), IF(AN56=0, 0, AO56), IF(AN57=0, 0, AO57))</f>
        <v>29100</v>
      </c>
      <c r="AP13" s="156">
        <f t="shared" si="29"/>
        <v>0.54501718213058414</v>
      </c>
      <c r="AQ13" s="56">
        <f>SUM(IF(AR50=0, 0, AQ50), IF(AR51=0,0, AQ51), IF(AR52=0, 0, AQ52), IF(AR53=0, 0, AQ53), IF(AR54=0, 0, AQ54), IF(AR55=0, 0, AQ55), IF(AR56=0, 0, AQ56), IF(AR57=0, 0, AQ57))</f>
        <v>13702</v>
      </c>
      <c r="AR13" s="56">
        <f>SUM(IF(AQ50=0, 0, AR50), IF(AQ51=0, 0, AR51), IF(AQ52=0, 0, AR52), IF(AQ53=0, 0, AR53), IF(AQ54=0, 0, AR54), IF(AQ55=0, 0, AR55), IF(AQ56=0, 0, AR56), IF(AQ57=0, 0, AR57))</f>
        <v>44522</v>
      </c>
      <c r="AS13" s="156">
        <f t="shared" si="30"/>
        <v>0.30775796235568931</v>
      </c>
      <c r="AT13" s="56">
        <f>SUM(IF(AU50=0, 0, AT50), IF(AU51=0,0, AT51), IF(AU52=0, 0, AT52), IF(AU53=0, 0, AT53), IF(AU54=0, 0, AT54), IF(AU55=0, 0, AT55), IF(AU56=0, 0, AT56), IF(AU57=0, 0, AT57))</f>
        <v>2334</v>
      </c>
      <c r="AU13" s="56">
        <f>SUM(IF(AT50=0, 0, AU50), IF(AT51=0, 0, AU51), IF(AT52=0, 0, AU52), IF(AT53=0, 0, AU53), IF(AT54=0, 0, AU54), IF(AT55=0, 0, AU55), IF(AT56=0, 0, AU56), IF(AT57=0, 0, AU57))</f>
        <v>4621</v>
      </c>
      <c r="AV13" s="156">
        <f t="shared" si="31"/>
        <v>0.50508547933347758</v>
      </c>
      <c r="AW13" s="56">
        <f>SUM(IF(AX50=0, 0, AW50), IF(AX51=0,0, AW51), IF(AX52=0, 0, AW52), IF(AX53=0, 0, AW53), IF(AX54=0, 0, AW54), IF(AX55=0, 0, AW55), IF(AX56=0, 0, AW56), IF(AX57=0, 0, AW57))</f>
        <v>6444</v>
      </c>
      <c r="AX13" s="56">
        <f>SUM(IF(AW50=0, 0, AX50), IF(AW51=0, 0, AX51), IF(AW52=0, 0, AX52), IF(AW53=0, 0, AX53), IF(AW54=0, 0, AX54), IF(AW55=0, 0, AX55), IF(AW56=0, 0, AX56), IF(AW57=0, 0, AX57))</f>
        <v>15818</v>
      </c>
      <c r="AY13" s="156">
        <f t="shared" si="32"/>
        <v>0.40738399291945887</v>
      </c>
      <c r="AZ13" s="56">
        <f>SUM(IF(BA50=0, 0, AZ50), IF(BA51=0,0, AZ51), IF(BA52=0, 0, AZ52), IF(BA53=0, 0, AZ53), IF(BA54=0, 0, AZ54), IF(BA55=0, 0, AZ55), IF(BA56=0, 0, AZ56), IF(BA57=0, 0, AZ57))</f>
        <v>0</v>
      </c>
      <c r="BA13" s="56">
        <f>SUM(IF(AZ50=0, 0, BA50), IF(AZ51=0, 0, BA51), IF(AZ52=0, 0, BA52), IF(AZ53=0, 0, BA53), IF(AZ54=0, 0, BA54), IF(AZ55=0, 0, BA55), IF(AZ56=0, 0, BA56), IF(AZ57=0, 0, BA57))</f>
        <v>0</v>
      </c>
      <c r="BB13" s="165" t="str">
        <f t="shared" si="33"/>
        <v/>
      </c>
      <c r="BC13" s="56">
        <f>SUM(IF(BD50=0, 0, BC50), IF(BD51=0,0, BC51), IF(BD52=0, 0, BC52), IF(BD53=0, 0, BC53), IF(BD54=0, 0, BC54), IF(BD55=0, 0, BC55), IF(BD56=0, 0, BC56), IF(BD57=0, 0, BC57))</f>
        <v>2615</v>
      </c>
      <c r="BD13" s="56">
        <f>SUM(IF(BC50=0, 0, BD50), IF(BC51=0, 0, BD51), IF(BC52=0, 0, BD52), IF(BC53=0, 0, BD53), IF(BC54=0, 0, BD54), IF(BC55=0, 0, BD55), IF(BC56=0, 0, BD56), IF(BC57=0, 0, BD57))</f>
        <v>3059</v>
      </c>
      <c r="BE13" s="156">
        <f t="shared" si="34"/>
        <v>0.8548545276234063</v>
      </c>
      <c r="BF13" s="56">
        <f>SUM(IF(BG50=0, 0, BF50), IF(BG51=0,0, BF51), IF(BG52=0, 0, BF52), IF(BG53=0, 0, BF53), IF(BG54=0, 0, BF54), IF(BG55=0, 0, BF55), IF(BG56=0, 0, BF56), IF(BG57=0, 0, BF57))</f>
        <v>11667</v>
      </c>
      <c r="BG13" s="56">
        <f>SUM(IF(BF50=0, 0, BG50), IF(BF51=0, 0, BG51), IF(BF52=0, 0, BG52), IF(BF53=0, 0, BG53), IF(BF54=0, 0, BG54), IF(BF55=0, 0, BG55), IF(BF56=0, 0, BG56), IF(BF57=0, 0, BG57))</f>
        <v>13440</v>
      </c>
      <c r="BH13" s="167">
        <f t="shared" si="35"/>
        <v>0.86808035714285714</v>
      </c>
      <c r="BI13" s="140"/>
      <c r="BJ13" s="141"/>
      <c r="BK13" s="142"/>
      <c r="BL13" s="140"/>
      <c r="BM13" s="140"/>
      <c r="BN13" s="141"/>
      <c r="BO13" s="142"/>
      <c r="BP13" s="140"/>
      <c r="BQ13" s="140"/>
      <c r="BR13" s="141"/>
      <c r="BS13" s="142"/>
      <c r="BT13" s="140"/>
      <c r="BU13" s="140"/>
      <c r="BV13" s="141"/>
      <c r="BW13" s="142"/>
      <c r="BX13" s="140"/>
      <c r="BY13" s="140"/>
      <c r="BZ13" s="141"/>
      <c r="CA13" s="142"/>
      <c r="CB13" s="140"/>
      <c r="CC13" s="140"/>
      <c r="CD13" s="141"/>
      <c r="CE13" s="142"/>
      <c r="CF13" s="140"/>
      <c r="CG13" s="140"/>
      <c r="CH13" s="141"/>
    </row>
    <row r="14" spans="1:240" x14ac:dyDescent="0.35">
      <c r="A14" s="122" t="str">
        <f>IF(Refs!A8="","",Refs!A8)</f>
        <v>Y56</v>
      </c>
      <c r="B14" s="99" t="str">
        <f>IF(Refs!B8="","",Refs!B8)</f>
        <v>London</v>
      </c>
      <c r="C14" s="103" t="str">
        <f>IF(Refs!D8="","",Refs!D8)</f>
        <v>Region</v>
      </c>
      <c r="D14" s="56">
        <f>SUM(IF(E58=0, 0, D58), IF(E59=0, 0, D59), IF(E60=0, 0, D60), IF(E61=0, 0, D61), IF(E62=0, 0, D62))</f>
        <v>20934</v>
      </c>
      <c r="E14" s="56">
        <f>SUM(IF(D58=0, 0,E58), IF(D59=0, 0, E59), IF(D60=0, 0, E60), IF(D61=0, 0, E61), IF(D62=0, 0, E62))</f>
        <v>294158</v>
      </c>
      <c r="F14" s="156">
        <f t="shared" si="20"/>
        <v>6.6437738819138531E-2</v>
      </c>
      <c r="G14" s="56">
        <f>SUM(IF(H58=0, 0, G58), IF(H59=0, 0, G59), IF(H60=0, 0, G60), IF(H61=0, 0, G61), IF(H62=0, 0, G62))</f>
        <v>7945397</v>
      </c>
      <c r="H14" s="56">
        <f>SUM(IF(G58=0, 0,H58), IF(G59=0, 0, H59), IF(G60=0, 0, H60), IF(G61=0, 0, H61), IF(G62=0, 0, H62))</f>
        <v>294158</v>
      </c>
      <c r="I14" s="157">
        <f t="shared" si="18"/>
        <v>27.01064393965148</v>
      </c>
      <c r="J14" s="158"/>
      <c r="K14" s="56">
        <f>SUM(IF(M58=0, 0, K58), IF(M59=0, 0, K59), IF(M60=0, 0, K60), IF(M61=0, 0, K61), IF(M62=0, 0, K62))</f>
        <v>145983</v>
      </c>
      <c r="L14" s="168"/>
      <c r="M14" s="56">
        <f>SUM(IF(K58=0, 0,M58), IF(K59=0, 0, M59), IF(K60=0, 0, M60), IF(K61=0, 0, M61), IF(K62=0, 0, M62))</f>
        <v>270504</v>
      </c>
      <c r="N14" s="156">
        <f t="shared" si="21"/>
        <v>0.53967039304409548</v>
      </c>
      <c r="O14" s="56">
        <f>SUM(IF(P58=0, 0, O58), IF(P59=0, 0, O59), IF(P60=0, 0, O60), IF(P61=0, 0, O61), IF(P62=0, 0, O62))</f>
        <v>9828</v>
      </c>
      <c r="P14" s="56">
        <f>SUM(IF(O58=0, 0,P58), IF(O59=0, 0, P59), IF(O60=0, 0, P60), IF(O61=0, 0, P61), IF(O62=0, 0, P62))</f>
        <v>34445</v>
      </c>
      <c r="Q14" s="156">
        <f t="shared" si="22"/>
        <v>0.28532443025112497</v>
      </c>
      <c r="R14" s="56">
        <f>SUM(IF(S58=0, 0, R58), IF(S59=0, 0, R59), IF(S60=0, 0, R60), IF(S61=0, 0, R61), IF(S62=0, 0, R62))</f>
        <v>28437</v>
      </c>
      <c r="S14" s="56">
        <f>SUM(IF(R58=0, 0,S58), IF(R59=0, 0, S59), IF(R60=0, 0, S60), IF(R61=0, 0, S61), IF(R62=0, 0, S62))</f>
        <v>65040</v>
      </c>
      <c r="T14" s="156">
        <f t="shared" si="23"/>
        <v>0.4372232472324723</v>
      </c>
      <c r="U14" s="56">
        <f>SUM(IF(V58=0, 0, U58), IF(V59=0, 0, U59), IF(V60=0, 0, U60), IF(V61=0, 0, U61), IF(V62=0, 0, U62))</f>
        <v>44824</v>
      </c>
      <c r="V14" s="56">
        <f>SUM(IF(U58=0, 0,V58), IF(U59=0, 0, V59), IF(U60=0, 0, V60), IF(U61=0, 0, V61), IF(U62=0, 0, V62))</f>
        <v>72356</v>
      </c>
      <c r="W14" s="156">
        <f t="shared" si="24"/>
        <v>0.61949250925977117</v>
      </c>
      <c r="X14" s="152">
        <f>SUM(IF(Y58+Z58=0, 0, X58), IF(Y59+Z59=0, 0, X59), IF(Y60+Z60=0, 0, X60), IF(Y61+Z61=0, 0, X61), IF(Y62+Z62=0, 0, X62))</f>
        <v>32296</v>
      </c>
      <c r="Y14" s="56">
        <f>SUM(IF(X58=0, 0, Y58), IF(X59=0, 0, Y59), IF(X60=0, 0, Y60), IF(X61=0, 0, Y61), IF(X62=0, 0, Y62))</f>
        <v>47498</v>
      </c>
      <c r="Z14" s="56">
        <f>SUM(IF(X58=0, 0,Z58), IF(X59=0, 0, Z59), IF(X60=0, 0, Z60), IF(X61=0, 0, Z61), IF(X62=0, 0, Z62))</f>
        <v>85006</v>
      </c>
      <c r="AA14" s="156">
        <f t="shared" si="25"/>
        <v>0.24373603815733866</v>
      </c>
      <c r="AB14" s="56">
        <f>SUM(IF(AC58=0, 0, AB58), IF(AC59=0, 0, AB59), IF(AC60=0, 0, AB60), IF(AC61=0, 0, AB61), IF(AC62=0, 0, AB62))</f>
        <v>10982</v>
      </c>
      <c r="AC14" s="56">
        <f>SUM(IF(AB58=0, 0,AC58), IF(AB59=0, 0, AC59), IF(AB60=0, 0, AC60), IF(AB61=0, 0, AC61), IF(AB62=0, 0, AC62))</f>
        <v>20519</v>
      </c>
      <c r="AD14" s="156">
        <f t="shared" si="26"/>
        <v>0.53521126760563376</v>
      </c>
      <c r="AE14" s="56">
        <f>SUM(IF(AF58=0, 0, AE58), IF(AF59=0, 0, AE59), IF(AF60=0, 0, AE60), IF(AF61=0, 0, AE61), IF(AF62=0, 0, AE62))</f>
        <v>19372</v>
      </c>
      <c r="AF14" s="56">
        <f>SUM(IF(AE58=0, 0,AF58), IF(AE59=0, 0, AF59), IF(AE60=0, 0, AF60), IF(AE61=0, 0, AF61), IF(AE62=0, 0, AF62))</f>
        <v>26573</v>
      </c>
      <c r="AG14" s="156">
        <f t="shared" si="27"/>
        <v>0.72901064990780118</v>
      </c>
      <c r="AH14" s="56">
        <f>SUM(IF(AI58=0, 0, AH58), IF(AI59=0, 0, AH59), IF(AI60=0, 0, AH60), IF(AI61=0, 0, AH61), IF(AI62=0, 0, AH62))</f>
        <v>62</v>
      </c>
      <c r="AI14" s="56">
        <f>SUM(IF(AH58=0, 0,AI58), IF(AH59=0, 0, AI59), IF(AH60=0, 0, AI60), IF(AH61=0, 0, AI61), IF(AH62=0, 0, AI62))</f>
        <v>172475</v>
      </c>
      <c r="AJ14" s="156">
        <f t="shared" si="28"/>
        <v>3.5947238730250761E-4</v>
      </c>
      <c r="AK14" s="56">
        <f>SUM(IF(AL58=0, 0, AK58), IF(AL59=0, 0, AK59), IF(AL60=0, 0, AK60), IF(AL61=0, 0, AK61), IF(AL62=0, 0, AK62))</f>
        <v>79723</v>
      </c>
      <c r="AL14" s="56">
        <f>SUM(IF(AK58=0, 0,AL58), IF(AK59=0, 0, AL59), IF(AK60=0, 0, AL60), IF(AK61=0, 0, AL61), IF(AK62=0, 0, AL62))</f>
        <v>172475</v>
      </c>
      <c r="AM14" s="156">
        <f t="shared" si="19"/>
        <v>0.46222930859544864</v>
      </c>
      <c r="AN14" s="56">
        <f>SUM(IF(AO58=0, 0, AN58), IF(AO59=0, 0, AN59), IF(AO60=0, 0, AN60), IF(AO61=0, 0, AN61), IF(AO62=0, 0, AN62))</f>
        <v>19848</v>
      </c>
      <c r="AO14" s="56">
        <f>SUM(IF(AN58=0, 0,AO58), IF(AN59=0, 0, AO59), IF(AN60=0, 0, AO60), IF(AN61=0, 0, AO61), IF(AN62=0, 0, AO62))</f>
        <v>32398</v>
      </c>
      <c r="AP14" s="156">
        <f t="shared" si="29"/>
        <v>0.61263040928452372</v>
      </c>
      <c r="AQ14" s="56">
        <f>SUM(IF(AR58=0, 0, AQ58), IF(AR59=0, 0, AQ59), IF(AR60=0, 0, AQ60), IF(AR61=0, 0, AQ61), IF(AR62=0, 0, AQ62))</f>
        <v>14494</v>
      </c>
      <c r="AR14" s="56">
        <f>SUM(IF(AQ58=0, 0,AR58), IF(AQ59=0, 0, AR59), IF(AQ60=0, 0, AR60), IF(AQ61=0, 0, AR61), IF(AQ62=0, 0, AR62))</f>
        <v>23581</v>
      </c>
      <c r="AS14" s="156">
        <f t="shared" si="30"/>
        <v>0.61464738560705656</v>
      </c>
      <c r="AT14" s="56">
        <f>SUM(IF(AU58=0, 0, AT58), IF(AU59=0, 0, AT59), IF(AU60=0, 0, AT60), IF(AU61=0, 0, AT61), IF(AU62=0, 0, AT62))</f>
        <v>13339</v>
      </c>
      <c r="AU14" s="56">
        <f>SUM(IF(AT58=0, 0,AU58), IF(AT59=0, 0, AU59), IF(AT60=0, 0, AU60), IF(AT61=0, 0, AU61), IF(AT62=0, 0, AU62))</f>
        <v>20464</v>
      </c>
      <c r="AV14" s="156">
        <f t="shared" si="31"/>
        <v>0.65182759968725568</v>
      </c>
      <c r="AW14" s="56">
        <f>SUM(IF(AX58=0, 0, AW58), IF(AX59=0, 0, AW59), IF(AX60=0, 0, AW60), IF(AX61=0, 0, AW61), IF(AX62=0, 0, AW62))</f>
        <v>4552</v>
      </c>
      <c r="AX14" s="56">
        <f>SUM(IF(AW58=0, 0,AX58), IF(AW59=0, 0, AX59), IF(AW60=0, 0, AX60), IF(AW61=0, 0, AX61), IF(AW62=0, 0, AX62))</f>
        <v>14155</v>
      </c>
      <c r="AY14" s="156">
        <f t="shared" si="32"/>
        <v>0.32158247968915576</v>
      </c>
      <c r="AZ14" s="56">
        <f>SUM(IF(BA58=0, 0, AZ58), IF(BA59=0, 0, AZ59), IF(BA60=0, 0, AZ60), IF(BA61=0, 0, AZ61), IF(BA62=0, 0, AZ62))</f>
        <v>1</v>
      </c>
      <c r="BA14" s="56">
        <f>SUM(IF(AZ58=0, 0,BA58), IF(AZ59=0, 0, BA59), IF(AZ60=0, 0, BA60), IF(AZ61=0, 0, BA61), IF(AZ62=0, 0, BA62))</f>
        <v>2</v>
      </c>
      <c r="BB14" s="165">
        <f t="shared" si="33"/>
        <v>0.5</v>
      </c>
      <c r="BC14" s="56">
        <f>SUM(IF(BD58=0, 0, BC58), IF(BD59=0, 0, BC59), IF(BD60=0, 0, BC60), IF(BD61=0, 0, BC61), IF(BD62=0, 0, BC62))</f>
        <v>1397</v>
      </c>
      <c r="BD14" s="56">
        <f>SUM(IF(BC58=0, 0,BD58), IF(BC59=0, 0, BD59), IF(BC60=0, 0, BD60), IF(BC61=0, 0, BD61), IF(BC62=0, 0, BD62))</f>
        <v>1524</v>
      </c>
      <c r="BE14" s="156">
        <f t="shared" si="34"/>
        <v>0.91666666666666663</v>
      </c>
      <c r="BF14" s="56">
        <f>SUM(IF(BG58=0, 0, BF58), IF(BG59=0, 0, BF59), IF(BG60=0, 0, BF60), IF(BG61=0, 0, BF61), IF(BG62=0, 0, BF62))</f>
        <v>14579</v>
      </c>
      <c r="BG14" s="56">
        <f>SUM(IF(BF58=0, 0,BG58), IF(BF59=0, 0, BG59), IF(BF60=0, 0, BG60), IF(BF61=0, 0, BG61), IF(BF62=0, 0, BG62))</f>
        <v>15741</v>
      </c>
      <c r="BH14" s="167">
        <f t="shared" si="35"/>
        <v>0.92618003938758653</v>
      </c>
      <c r="BI14" s="140"/>
      <c r="BJ14" s="141"/>
      <c r="BK14" s="142"/>
      <c r="BL14" s="140"/>
      <c r="BM14" s="140"/>
      <c r="BN14" s="141"/>
      <c r="BO14" s="142"/>
      <c r="BP14" s="140"/>
      <c r="BQ14" s="140"/>
      <c r="BR14" s="141"/>
      <c r="BS14" s="142"/>
      <c r="BT14" s="140"/>
      <c r="BU14" s="140"/>
      <c r="BV14" s="141"/>
      <c r="BW14" s="142"/>
      <c r="BX14" s="140"/>
      <c r="BY14" s="140"/>
      <c r="BZ14" s="141"/>
      <c r="CA14" s="142"/>
      <c r="CB14" s="140"/>
      <c r="CC14" s="140"/>
      <c r="CD14" s="141"/>
      <c r="CE14" s="142"/>
      <c r="CF14" s="140"/>
      <c r="CG14" s="140"/>
      <c r="CH14" s="141"/>
    </row>
    <row r="15" spans="1:240" x14ac:dyDescent="0.35">
      <c r="A15" s="122" t="str">
        <f>IF(Refs!A9="","",Refs!A9)</f>
        <v>Y59</v>
      </c>
      <c r="B15" s="99" t="str">
        <f>IF(Refs!B9="","",Refs!B9)</f>
        <v>South East</v>
      </c>
      <c r="C15" s="103" t="str">
        <f>IF(Refs!D9="","",Refs!D9)</f>
        <v>Region</v>
      </c>
      <c r="D15" s="56">
        <f>SUM(IF(E63=0, 0, D63), IF(E64=0, 0, D64), IF(E65=0, 0, D65), IF(E66=0, 0, D66), IF(E67=0, 0, D67))</f>
        <v>35164</v>
      </c>
      <c r="E15" s="56">
        <f>SUM(IF(D63=0, 0, E63), IF(D64=0, 0, E64), IF(D65=0, 0, E65), IF(D66=0, 0, E66), IF(D67=0, 0, E67))</f>
        <v>280983</v>
      </c>
      <c r="F15" s="156">
        <f t="shared" si="20"/>
        <v>0.11122673945980825</v>
      </c>
      <c r="G15" s="56">
        <f>SUM(IF(H63=0, 0, G63), IF(H64=0, 0, G64), IF(H65=0, 0, G65), IF(H66=0, 0, G66), IF(H67=0, 0, G67))</f>
        <v>31709992</v>
      </c>
      <c r="H15" s="56">
        <f>SUM(IF(G63=0, 0, H63), IF(G64=0, 0, H64), IF(G65=0, 0, H65), IF(G66=0, 0, H66), IF(G67=0, 0, H67))</f>
        <v>141754</v>
      </c>
      <c r="I15" s="157">
        <f t="shared" si="18"/>
        <v>223.697334819476</v>
      </c>
      <c r="J15" s="158"/>
      <c r="K15" s="56">
        <f>SUM(IF(M63=0, 0, K63), IF(M64=0, 0, K64), IF(M65=0, 0, K65), IF(M66=0, 0, K66), IF(M67=0, 0, K67))</f>
        <v>114896</v>
      </c>
      <c r="L15" s="168"/>
      <c r="M15" s="56">
        <f>SUM(IF(K63=0, 0, M63), IF(K64=0, 0, M64), IF(K65=0, 0, M65), IF(K66=0, 0, M66), IF(K67=0, 0, M67))</f>
        <v>260903</v>
      </c>
      <c r="N15" s="156">
        <f t="shared" si="21"/>
        <v>0.4403782248575141</v>
      </c>
      <c r="O15" s="56">
        <f>SUM(IF(P63=0, 0, O63), IF(P64=0, 0, O64), IF(P65=0, 0, O65), IF(P66=0, 0, O66), IF(P67=0, 0, O67))</f>
        <v>12530</v>
      </c>
      <c r="P15" s="56">
        <f>SUM(IF(O63=0, 0, P63), IF(O64=0, 0, P64), IF(O65=0, 0, P65), IF(O66=0, 0, P66), IF(O67=0, 0, P67))</f>
        <v>58622</v>
      </c>
      <c r="Q15" s="156">
        <f t="shared" si="22"/>
        <v>0.21374228105489407</v>
      </c>
      <c r="R15" s="56">
        <f>SUM(IF(S63=0, 0, R63), IF(S64=0, 0, R64), IF(S65=0, 0, R65), IF(S66=0, 0, R66), IF(S67=0, 0, R67))</f>
        <v>2484</v>
      </c>
      <c r="S15" s="56">
        <f>SUM(IF(R63=0, 0, S63), IF(R64=0, 0, S64), IF(R65=0, 0, S65), IF(R66=0, 0, S66), IF(R67=0, 0, S67))</f>
        <v>5363</v>
      </c>
      <c r="T15" s="156">
        <f t="shared" si="23"/>
        <v>0.46317359686742493</v>
      </c>
      <c r="U15" s="56">
        <f>SUM(IF(V63=0, 0, U63), IF(V64=0, 0, U64), IF(V65=0, 0, U65), IF(V66=0, 0, U66), IF(V67=0, 0, U67))</f>
        <v>3435</v>
      </c>
      <c r="V15" s="56">
        <f>SUM(IF(U63=0, 0, V63), IF(U64=0, 0, V64), IF(U65=0, 0, V65), IF(U66=0, 0, V66), IF(U67=0, 0, V67))</f>
        <v>7890</v>
      </c>
      <c r="W15" s="156">
        <f t="shared" si="24"/>
        <v>0.43536121673003803</v>
      </c>
      <c r="X15" s="152">
        <f>SUM(IF(Y63+Z63=0, 0, X63), IF(Y64+Z64=0, 0, X64), IF(Y65+Z65=0, 0, X65), IF(Y66+Z66=0, 0, X66), IF(Y67+Z67=0, 0, X67))</f>
        <v>18430</v>
      </c>
      <c r="Y15" s="56">
        <f>SUM(IF(X63=0, 0, Y63), IF(X64=0, 0, Y64), IF(X65=0, 0, Y65), IF(X66=0, 0, Y66), IF(X67=0, 0, Y67))</f>
        <v>102206</v>
      </c>
      <c r="Z15" s="56">
        <f>SUM(IF(X63=0, 0, Z63), IF(X64=0, 0, Z64), IF(X65=0, 0, Z65), IF(X66=0, 0, Z66), IF(X67=0, 0, Z67))</f>
        <v>9485</v>
      </c>
      <c r="AA15" s="156">
        <f t="shared" si="25"/>
        <v>0.16500881897377587</v>
      </c>
      <c r="AB15" s="56">
        <f>SUM(IF(AC63=0, 0, AB63), IF(AC64=0, 0, AB64), IF(AC65=0, 0, AB65), IF(AC66=0, 0, AB66), IF(AC67=0, 0, AB67))</f>
        <v>12024</v>
      </c>
      <c r="AC15" s="56">
        <f>SUM(IF(AB63=0, 0, AC63), IF(AB64=0, 0, AC64), IF(AB65=0, 0, AC65), IF(AB66=0, 0, AC66), IF(AB67=0, 0, AC67))</f>
        <v>24722</v>
      </c>
      <c r="AD15" s="156">
        <f t="shared" si="26"/>
        <v>0.48636841679475773</v>
      </c>
      <c r="AE15" s="56">
        <f>SUM(IF(AF63=0, 0, AE63), IF(AF64=0, 0, AE64), IF(AF65=0, 0, AE65), IF(AF66=0, 0, AE66), IF(AF67=0, 0, AE67))</f>
        <v>17679</v>
      </c>
      <c r="AF15" s="56">
        <f>SUM(IF(AE63=0, 0, AF63), IF(AE64=0, 0, AF64), IF(AE65=0, 0, AF65), IF(AE66=0, 0, AF66), IF(AE67=0, 0, AF67))</f>
        <v>38391</v>
      </c>
      <c r="AG15" s="156">
        <f t="shared" si="27"/>
        <v>0.46049855434867548</v>
      </c>
      <c r="AH15" s="56">
        <f>SUM(IF(AI63=0, 0, AH63), IF(AI64=0, 0, AH64), IF(AI65=0, 0, AH65), IF(AI66=0, 0, AH66), IF(AI67=0, 0, AH67))</f>
        <v>69</v>
      </c>
      <c r="AI15" s="56">
        <f>SUM(IF(AH63=0, 0, AI63), IF(AH64=0, 0, AI64), IF(AH65=0, 0, AI65), IF(AH66=0, 0, AI66), IF(AH67=0, 0, AI67))</f>
        <v>25805</v>
      </c>
      <c r="AJ15" s="156">
        <f t="shared" si="28"/>
        <v>2.6739004068978881E-3</v>
      </c>
      <c r="AK15" s="56">
        <f>SUM(IF(AL63=0, 0, AK63), IF(AL64=0, 0, AK64), IF(AL65=0, 0, AK65), IF(AL66=0, 0, AK66), IF(AL67=0, 0, AK67))</f>
        <v>54554</v>
      </c>
      <c r="AL15" s="56">
        <f>SUM(IF(AK63=0, 0, AL63), IF(AK64=0, 0, AL64), IF(AK65=0, 0, AL65), IF(AK66=0, 0, AL66), IF(AK67=0, 0, AL67))</f>
        <v>104050</v>
      </c>
      <c r="AM15" s="156">
        <f t="shared" si="19"/>
        <v>0.52430562229697264</v>
      </c>
      <c r="AN15" s="56">
        <f>SUM(IF(AO63=0, 0, AN63), IF(AO64=0, 0, AN64), IF(AO65=0, 0, AN65), IF(AO66=0, 0, AN66), IF(AO67=0, 0, AN67))</f>
        <v>19825</v>
      </c>
      <c r="AO15" s="56">
        <f>SUM(IF(AN63=0, 0, AO63), IF(AN64=0, 0, AO64), IF(AN65=0, 0, AO65), IF(AN66=0, 0, AO66), IF(AN67=0, 0, AO67))</f>
        <v>39662</v>
      </c>
      <c r="AP15" s="156">
        <f t="shared" si="29"/>
        <v>0.49984872169835104</v>
      </c>
      <c r="AQ15" s="56">
        <f>SUM(IF(AR63=0, 0, AQ63), IF(AR64=0, 0, AQ64), IF(AR65=0, 0, AQ65), IF(AR66=0, 0, AQ66), IF(AR67=0, 0, AQ67))</f>
        <v>3344</v>
      </c>
      <c r="AR15" s="56">
        <f>SUM(IF(AQ63=0, 0, AR63), IF(AQ64=0, 0, AR64), IF(AQ65=0, 0, AR65), IF(AQ66=0, 0, AR66), IF(AQ67=0, 0, AR67))</f>
        <v>40482</v>
      </c>
      <c r="AS15" s="156">
        <f t="shared" si="30"/>
        <v>8.2604614396521905E-2</v>
      </c>
      <c r="AT15" s="56">
        <f>SUM(IF(AU63=0, 0, AT63), IF(AU64=0, 0, AT64), IF(AU65=0, 0, AT65), IF(AU66=0, 0, AT66), IF(AU67=0, 0, AT67))</f>
        <v>10989</v>
      </c>
      <c r="AU15" s="56">
        <f>SUM(IF(AT63=0, 0, AU63), IF(AT64=0, 0, AU64), IF(AT65=0, 0, AU65), IF(AT66=0, 0, AU66), IF(AT67=0, 0, AU67))</f>
        <v>14724</v>
      </c>
      <c r="AV15" s="156">
        <f t="shared" si="31"/>
        <v>0.74633251833740832</v>
      </c>
      <c r="AW15" s="56">
        <f>SUM(IF(AX63=0, 0, AW63), IF(AX64=0, 0, AW64), IF(AX65=0, 0, AW65), IF(AX66=0, 0, AW66), IF(AX67=0, 0, AW67))</f>
        <v>9793</v>
      </c>
      <c r="AX15" s="56">
        <f>SUM(IF(AW63=0, 0, AX63), IF(AW64=0, 0, AX64), IF(AW65=0, 0, AX65), IF(AW66=0, 0, AX66), IF(AW67=0, 0, AX67))</f>
        <v>22509</v>
      </c>
      <c r="AY15" s="156">
        <f t="shared" si="32"/>
        <v>0.43507041627793325</v>
      </c>
      <c r="AZ15" s="56">
        <f>SUM(IF(BA63=0, 0, AZ63), IF(BA64=0, 0, AZ64), IF(BA65=0, 0, AZ65), IF(BA66=0, 0, AZ66), IF(BA67=0, 0, AZ67))</f>
        <v>0</v>
      </c>
      <c r="BA15" s="56">
        <f>SUM(IF(AZ63=0, 0, BA63), IF(AZ64=0, 0, BA64), IF(AZ65=0, 0, BA65), IF(AZ66=0, 0, BA66), IF(AZ67=0, 0, BA67))</f>
        <v>0</v>
      </c>
      <c r="BB15" s="165" t="str">
        <f t="shared" si="33"/>
        <v/>
      </c>
      <c r="BC15" s="56">
        <f>SUM(IF(BD63=0, 0, BC63), IF(BD64=0, 0, BC64), IF(BD65=0, 0, BC65), IF(BD66=0, 0, BC66), IF(BD67=0, 0, BC67))</f>
        <v>238</v>
      </c>
      <c r="BD15" s="56">
        <f>SUM(IF(BC63=0, 0, BD63), IF(BC64=0, 0, BD64), IF(BC65=0, 0, BD65), IF(BC66=0, 0, BD66), IF(BC67=0, 0, BD67))</f>
        <v>434</v>
      </c>
      <c r="BE15" s="156">
        <f t="shared" si="34"/>
        <v>0.54838709677419351</v>
      </c>
      <c r="BF15" s="56">
        <f>SUM(IF(BG63=0, 0, BF63), IF(BG64=0, 0, BF64), IF(BG65=0, 0, BF65), IF(BG66=0, 0, BF66), IF(BG67=0, 0, BF67))</f>
        <v>2031</v>
      </c>
      <c r="BG15" s="56">
        <f>SUM(IF(BF63=0, 0, BG63), IF(BF64=0, 0, BG64), IF(BF65=0, 0, BG65), IF(BF66=0, 0, BG66), IF(BF67=0, 0, BG67))</f>
        <v>2344</v>
      </c>
      <c r="BH15" s="167">
        <f t="shared" si="35"/>
        <v>0.86646757679180886</v>
      </c>
      <c r="BI15" s="140"/>
      <c r="BJ15" s="141"/>
      <c r="BK15" s="142"/>
      <c r="BL15" s="140"/>
      <c r="BM15" s="140"/>
      <c r="BN15" s="141"/>
      <c r="BO15" s="142"/>
      <c r="BP15" s="140"/>
      <c r="BQ15" s="140"/>
      <c r="BR15" s="141"/>
      <c r="BS15" s="142"/>
      <c r="BT15" s="140"/>
      <c r="BU15" s="140"/>
      <c r="BV15" s="141"/>
      <c r="BW15" s="142"/>
      <c r="BX15" s="140"/>
      <c r="BY15" s="140"/>
      <c r="BZ15" s="141"/>
      <c r="CA15" s="142"/>
      <c r="CB15" s="140"/>
      <c r="CC15" s="140"/>
      <c r="CD15" s="141"/>
      <c r="CE15" s="142"/>
      <c r="CF15" s="140"/>
      <c r="CG15" s="140"/>
      <c r="CH15" s="141"/>
    </row>
    <row r="16" spans="1:240" x14ac:dyDescent="0.35">
      <c r="A16" s="122" t="str">
        <f>IF(Refs!A10="","",Refs!A10)</f>
        <v>Y58</v>
      </c>
      <c r="B16" s="99" t="str">
        <f>IF(Refs!B10="","",Refs!B10)</f>
        <v>South West</v>
      </c>
      <c r="C16" s="103" t="str">
        <f>IF(Refs!D10="","",Refs!D10)</f>
        <v>Region</v>
      </c>
      <c r="D16" s="56">
        <f>SUM(IF(E68=0, 0, D68), IF(E69=0, 0, D69), IF(E70=0, 0, D70), IF(E71=0, 0, D71), IF(E72=0, 0, D72), IF(E73=0, 0, D73), IF(E74=0, 0, D74))</f>
        <v>20745</v>
      </c>
      <c r="E16" s="56">
        <f>SUM(IF(D68=0, 0, E68), IF(D69=0, 0, E69), IF(D70=0, 0, E70), IF(D71=0, 0, E71), IF(D72=0, 0, E72), IF(D73=0, 0, E73), IF(D74=0, 0, E74))</f>
        <v>183006</v>
      </c>
      <c r="F16" s="156">
        <f t="shared" si="20"/>
        <v>0.10181545121250939</v>
      </c>
      <c r="G16" s="56">
        <f>SUM(IF(H68=0, 0, G68), IF(H69=0, 0, G69), IF(H70=0, 0, G70), IF(H71=0, 0, G71), IF(H72=0, 0, G72), IF(H73=0, 0, G73), IF(H74=0, 0, G74))</f>
        <v>18414392</v>
      </c>
      <c r="H16" s="56">
        <f>SUM(IF(G68=0, 0, H68), IF(G69=0, 0, H69), IF(G70=0, 0, H70), IF(G71=0, 0, H71), IF(G72=0, 0, H72), IF(G73=0, 0, H73), IF(G74=0, 0, H74))</f>
        <v>183006</v>
      </c>
      <c r="I16" s="157">
        <f t="shared" si="18"/>
        <v>100.62179382096762</v>
      </c>
      <c r="J16" s="158"/>
      <c r="K16" s="56">
        <f>SUM(IF(M68=0, 0, K68), IF(M69=0, 0, K69), IF(M70=0, 0, K70), IF(M71=0, 0, K71), IF(M72=0, 0, K72), IF(M73=0, 0, K73), IF(M74=0, 0, K74))</f>
        <v>87858</v>
      </c>
      <c r="L16" s="168"/>
      <c r="M16" s="56">
        <f>SUM(IF(K68=0, 0, M68), IF(K69=0, 0, M69), IF(K70=0, 0, M70), IF(K71=0, 0, M71), IF(K72=0, 0, M72), IF(K73=0, 0, M73), IF(K74=0, 0, M74))</f>
        <v>157961</v>
      </c>
      <c r="N16" s="156">
        <f t="shared" si="21"/>
        <v>0.55620058115610815</v>
      </c>
      <c r="O16" s="56">
        <f>SUM(IF(P68=0, 0, O68), IF(P69=0, 0, O69), IF(P70=0, 0, O70), IF(P71=0, 0, O71), IF(P72=0, 0, O72), IF(P73=0, 0, O73), IF(P74=0, 0, O74))</f>
        <v>16478</v>
      </c>
      <c r="P16" s="56">
        <f>SUM(IF(O68=0, 0, P68), IF(O69=0, 0, P69), IF(O70=0, 0, P70), IF(O71=0, 0, P71), IF(O72=0, 0, P72), IF(O73=0, 0, P73), IF(O74=0, 0, P74))</f>
        <v>35991</v>
      </c>
      <c r="Q16" s="156">
        <f t="shared" si="22"/>
        <v>0.45783668139257039</v>
      </c>
      <c r="R16" s="56">
        <f>SUM(IF(S68=0, 0, R68), IF(S69=0, 0, R69), IF(S70=0, 0, R70), IF(S71=0, 0, R71), IF(S72=0, 0, R72), IF(S73=0, 0, R73), IF(S74=0, 0, R74))</f>
        <v>10852</v>
      </c>
      <c r="S16" s="56">
        <f>SUM(IF(R68=0, 0, S68), IF(R69=0, 0, S69), IF(R70=0, 0, S70), IF(R71=0, 0, S71), IF(R72=0, 0, S72), IF(R73=0, 0, S73), IF(R74=0, 0, S74))</f>
        <v>17501</v>
      </c>
      <c r="T16" s="156">
        <f t="shared" si="23"/>
        <v>0.62007885263699214</v>
      </c>
      <c r="U16" s="56">
        <f>SUM(IF(V68=0, 0, U68), IF(V69=0, 0, U69), IF(V70=0, 0, U70), IF(V71=0, 0, U71), IF(V72=0, 0, U72), IF(V73=0, 0, U73), IF(V74=0, 0, U74))</f>
        <v>19333</v>
      </c>
      <c r="V16" s="56">
        <f>SUM(IF(U68=0, 0, V68), IF(U69=0, 0, V69), IF(U70=0, 0, V70), IF(U71=0, 0, V71), IF(U72=0, 0, V72), IF(U73=0, 0, V73), IF(U74=0, 0, V74))</f>
        <v>25545</v>
      </c>
      <c r="W16" s="156">
        <f t="shared" si="24"/>
        <v>0.75682129575259349</v>
      </c>
      <c r="X16" s="152">
        <f>SUM(IF(Y68+Z68=0, 0, X68), IF(Y69+Z69=0, 0, X69), IF(Y70+Z70=0, 0, X70), IF(Y71+Z71=0, 0, X71), IF(Y72+Z72=0, 0, X72), IF(Y73+Z73=0, 0, X73), IF(Y74+Z74=0, 0, X74))</f>
        <v>27154</v>
      </c>
      <c r="Y16" s="56">
        <f>SUM(IF(X68=0, 0, Y68), IF(X69=0, 0, Y69), IF(X70=0, 0, Y70), IF(X71=0, 0, Y71), IF(X72=0, 0, Y72), IF(X73=0, 0, Y73), IF(X74=0, 0, Y74))</f>
        <v>36978</v>
      </c>
      <c r="Z16" s="56">
        <f>SUM(IF(X68=0, 0, Z68), IF(X69=0, 0, Z69), IF(X70=0, 0, Z70), IF(X71=0, 0, Z71), IF(X72=0, 0, Z72), IF(X73=0, 0, Z73), IF(X74=0, 0, Z74))</f>
        <v>37934</v>
      </c>
      <c r="AA16" s="156">
        <f>IF(X16&gt;Y16+Z16,"",IF(X16=0,"",IF(Y16+Z16=0,"",IFERROR(X16/(Y16+Z16),0))))</f>
        <v>0.36247864160615123</v>
      </c>
      <c r="AB16" s="56">
        <f>SUM(IF(AC68=0, 0, AB68), IF(AC69=0, 0, AB69), IF(AC70=0, 0, AB70), IF(AC71=0, 0, AB71), IF(AC72=0, 0, AB72), IF(AC73=0, 0, AB73), IF(AC74=0, 0, AB74))</f>
        <v>10095</v>
      </c>
      <c r="AC16" s="56">
        <f>SUM(IF(AB68=0, 0, AC68), IF(AB69=0, 0, AC69), IF(AB70=0, 0, AC70), IF(AB71=0, 0, AC71), IF(AB72=0, 0, AC72), IF(AB73=0, 0, AC73), IF(AB74=0, 0, AC74))</f>
        <v>16919</v>
      </c>
      <c r="AD16" s="156">
        <f t="shared" si="26"/>
        <v>0.59666646964950643</v>
      </c>
      <c r="AE16" s="56">
        <f>SUM(IF(AF68=0, 0, AE68), IF(AF69=0, 0, AE69), IF(AF70=0, 0, AE70), IF(AF71=0, 0, AE71), IF(AF72=0, 0, AE72), IF(AF73=0, 0, AE73), IF(AF74=0, 0, AE74))</f>
        <v>15790</v>
      </c>
      <c r="AF16" s="56">
        <f>SUM(IF(AE68=0, 0, AF68), IF(AE69=0, 0, AF69), IF(AE70=0, 0, AF70), IF(AE71=0, 0, AF71), IF(AE72=0, 0, AF72), IF(AE73=0, 0, AF73), IF(AE74=0, 0, AF74))</f>
        <v>20798</v>
      </c>
      <c r="AG16" s="156">
        <f t="shared" si="27"/>
        <v>0.75920761611693433</v>
      </c>
      <c r="AH16" s="56">
        <f>SUM(IF(AI68=0, 0, AH68), IF(AI69=0, 0, AH69), IF(AI70=0, 0, AH70), IF(AI71=0, 0, AH71), IF(AI72=0, 0, AH72), IF(AI73=0, 0, AH73), IF(AI74=0, 0, AH74))</f>
        <v>79</v>
      </c>
      <c r="AI16" s="56">
        <f>SUM(IF(AH68=0, 0, AI68), IF(AH69=0, 0, AI69), IF(AH70=0, 0, AI70), IF(AH71=0, 0, AI71), IF(AH72=0, 0, AI72), IF(AH73=0, 0, AI73), IF(AH74=0, 0, AI74))</f>
        <v>76992</v>
      </c>
      <c r="AJ16" s="156">
        <f t="shared" si="28"/>
        <v>1.0260806317539484E-3</v>
      </c>
      <c r="AK16" s="56">
        <f>SUM(IF(AL68=0, 0, AK68), IF(AL69=0, 0, AK69), IF(AL70=0, 0, AK70), IF(AL71=0, 0, AK71), IF(AL72=0, 0, AK72), IF(AL73=0, 0, AK73), IF(AL74=0, 0, AK74))</f>
        <v>49672</v>
      </c>
      <c r="AL16" s="56">
        <f>SUM(IF(AK68=0, 0, AL68), IF(AK69=0, 0, AL69), IF(AK70=0, 0, AL70), IF(AK71=0, 0, AL71), IF(AK72=0, 0, AL72), IF(AK73=0, 0, AL73), IF(AK74=0, 0, AL74))</f>
        <v>95362</v>
      </c>
      <c r="AM16" s="156">
        <f t="shared" si="19"/>
        <v>0.52087833728319455</v>
      </c>
      <c r="AN16" s="56">
        <f>SUM(IF(AO68=0, 0, AN68), IF(AO69=0, 0, AN69), IF(AO70=0, 0, AN70), IF(AO71=0, 0, AN71), IF(AO72=0, 0, AN72), IF(AO73=0, 0, AN73), IF(AO74=0, 0, AN74))</f>
        <v>7866</v>
      </c>
      <c r="AO16" s="56">
        <f>SUM(IF(AN68=0, 0, AO68), IF(AN69=0, 0, AO69), IF(AN70=0, 0, AO70), IF(AN71=0, 0, AO71), IF(AN72=0, 0, AO72), IF(AN73=0, 0, AO73), IF(AN74=0, 0, AO74))</f>
        <v>14381</v>
      </c>
      <c r="AP16" s="156">
        <f t="shared" si="29"/>
        <v>0.54697169876920937</v>
      </c>
      <c r="AQ16" s="56">
        <f>SUM(IF(AR68=0, 0, AQ68), IF(AR69=0, 0, AQ69), IF(AR70=0, 0, AQ70), IF(AR71=0, 0, AQ71), IF(AR72=0, 0, AQ72), IF(AR73=0, 0, AQ73), IF(AR74=0, 0, AQ74))</f>
        <v>5109</v>
      </c>
      <c r="AR16" s="56">
        <f>SUM(IF(AQ68=0, 0, AR68), IF(AQ69=0, 0, AR69), IF(AQ70=0, 0, AR70), IF(AQ71=0, 0, AR71), IF(AQ72=0, 0, AR72), IF(AQ73=0, 0, AR73), IF(AQ74=0, 0, AR74))</f>
        <v>27547</v>
      </c>
      <c r="AS16" s="156">
        <f t="shared" si="30"/>
        <v>0.18546484190655971</v>
      </c>
      <c r="AT16" s="56">
        <f>SUM(IF(AU68=0, 0, AT68), IF(AU69=0, 0, AT69), IF(AU70=0, 0, AT70), IF(AU71=0, 0, AT71), IF(AU72=0, 0, AT72), IF(AU73=0, 0, AT73), IF(AU74=0, 0, AT74))</f>
        <v>1396</v>
      </c>
      <c r="AU16" s="56">
        <f>SUM(IF(AT68=0, 0, AU68), IF(AT69=0, 0, AU69), IF(AT70=0, 0, AU70), IF(AT71=0, 0, AU71), IF(AT72=0, 0, AU72), IF(AT73=0, 0, AU73), IF(AT74=0, 0, AU74))</f>
        <v>2472</v>
      </c>
      <c r="AV16" s="156">
        <f t="shared" si="31"/>
        <v>0.56472491909385114</v>
      </c>
      <c r="AW16" s="56">
        <f>SUM(IF(AX68=0, 0, AW68), IF(AX69=0, 0, AW69), IF(AX70=0, 0, AW70), IF(AX71=0, 0, AW71), IF(AX72=0, 0, AW72), IF(AX73=0, 0, AW73), IF(AX74=0, 0, AW74))</f>
        <v>2125</v>
      </c>
      <c r="AX16" s="56">
        <f>SUM(IF(AW68=0, 0, AX68), IF(AW69=0, 0, AX69), IF(AW70=0, 0, AX70), IF(AW71=0, 0, AX71), IF(AW72=0, 0, AX72), IF(AW73=0, 0, AX73), IF(AW74=0, 0, AX74))</f>
        <v>9029</v>
      </c>
      <c r="AY16" s="156">
        <f t="shared" si="32"/>
        <v>0.2353527522427733</v>
      </c>
      <c r="AZ16" s="56">
        <f>SUM(IF(BA68=0, 0, AZ68), IF(BA69=0, 0, AZ69), IF(BA70=0, 0, AZ70), IF(BA71=0, 0, AZ71), IF(BA72=0, 0, AZ72), IF(BA73=0, 0, AZ73), IF(BA74=0, 0, AZ74))</f>
        <v>0</v>
      </c>
      <c r="BA16" s="56">
        <f>SUM(IF(AZ68=0, 0, BA68), IF(AZ69=0, 0, BA69), IF(AZ70=0, 0, BA70), IF(AZ71=0, 0, BA71), IF(AZ72=0, 0, BA72), IF(AZ73=0, 0, BA73), IF(AZ74=0, 0, BA74))</f>
        <v>0</v>
      </c>
      <c r="BB16" s="165" t="str">
        <f t="shared" si="33"/>
        <v/>
      </c>
      <c r="BC16" s="56">
        <f>SUM(IF(BD68=0, 0, BC68), IF(BD69=0, 0, BC69), IF(BD70=0, 0, BC70), IF(BD71=0, 0, BC71), IF(BD72=0, 0, BC72), IF(BD73=0, 0, BC73), IF(BD74=0, 0, BC74))</f>
        <v>3973</v>
      </c>
      <c r="BD16" s="56">
        <f>SUM(IF(BC68=0, 0, BD68), IF(BC69=0, 0, BD69), IF(BC70=0, 0, BD70), IF(BC71=0, 0, BD71), IF(BC72=0, 0, BD72), IF(BC73=0, 0, BD73), IF(BC74=0, 0, BD74))</f>
        <v>5015</v>
      </c>
      <c r="BE16" s="156">
        <f t="shared" si="34"/>
        <v>0.79222333000997014</v>
      </c>
      <c r="BF16" s="56">
        <f>SUM(IF(BG68=0, 0, BF68), IF(BG69=0, 0, BF69), IF(BG70=0, 0, BF70), IF(BG71=0, 0, BF71), IF(BG72=0, 0, BF72), IF(BG73=0, 0, BF73), IF(BG74=0, 0, BF74))</f>
        <v>7113</v>
      </c>
      <c r="BG16" s="56">
        <f>SUM(IF(BF68=0, 0, BG68), IF(BF69=0, 0, BG69), IF(BF70=0, 0, BG70), IF(BF71=0, 0, BG71), IF(BF72=0, 0, BG72), IF(BF73=0, 0, BG73), IF(BF74=0, 0, BG74))</f>
        <v>8533</v>
      </c>
      <c r="BH16" s="167">
        <f t="shared" si="35"/>
        <v>0.83358724950193364</v>
      </c>
      <c r="BI16" s="140"/>
      <c r="BJ16" s="141"/>
      <c r="BK16" s="142"/>
      <c r="BL16" s="140"/>
      <c r="BM16" s="140"/>
      <c r="BN16" s="141"/>
      <c r="BO16" s="142"/>
      <c r="BP16" s="140"/>
      <c r="BQ16" s="140"/>
      <c r="BR16" s="141"/>
      <c r="BS16" s="142"/>
      <c r="BT16" s="140"/>
      <c r="BU16" s="140"/>
      <c r="BV16" s="141"/>
      <c r="BW16" s="142"/>
      <c r="BX16" s="140"/>
      <c r="BY16" s="140"/>
      <c r="BZ16" s="141"/>
      <c r="CA16" s="142"/>
      <c r="CB16" s="140"/>
      <c r="CC16" s="140"/>
      <c r="CD16" s="141"/>
      <c r="CE16" s="142"/>
      <c r="CF16" s="140"/>
      <c r="CG16" s="140"/>
      <c r="CH16" s="141"/>
    </row>
    <row r="17" spans="1:86" x14ac:dyDescent="0.35">
      <c r="A17" s="122" t="str">
        <f>IF(Refs!A11="","",Refs!A11)</f>
        <v/>
      </c>
      <c r="B17" s="99" t="str">
        <f>IF(Refs!B11="","",Refs!B11)</f>
        <v>-----------</v>
      </c>
      <c r="C17" s="103" t="str">
        <f>IF(Refs!D11="","",Refs!D11)</f>
        <v/>
      </c>
      <c r="D17" s="56"/>
      <c r="E17" s="56"/>
      <c r="F17" s="156"/>
      <c r="G17" s="152"/>
      <c r="H17" s="152"/>
      <c r="I17" s="157"/>
      <c r="J17" s="158"/>
      <c r="K17" s="152"/>
      <c r="L17" s="168"/>
      <c r="M17" s="152"/>
      <c r="N17" s="156"/>
      <c r="O17" s="152"/>
      <c r="P17" s="152"/>
      <c r="Q17" s="156"/>
      <c r="R17" s="152"/>
      <c r="S17" s="152"/>
      <c r="T17" s="156"/>
      <c r="U17" s="152"/>
      <c r="V17" s="152"/>
      <c r="W17" s="156"/>
      <c r="X17" s="152"/>
      <c r="Y17" s="152"/>
      <c r="Z17" s="152"/>
      <c r="AA17" s="156"/>
      <c r="AB17" s="152"/>
      <c r="AC17" s="152"/>
      <c r="AD17" s="156"/>
      <c r="AE17" s="152"/>
      <c r="AF17" s="152"/>
      <c r="AG17" s="156"/>
      <c r="AH17" s="152"/>
      <c r="AI17" s="152"/>
      <c r="AJ17" s="156"/>
      <c r="AK17" s="152"/>
      <c r="AL17" s="152"/>
      <c r="AM17" s="156"/>
      <c r="AN17" s="152"/>
      <c r="AO17" s="152"/>
      <c r="AP17" s="156"/>
      <c r="AQ17" s="152"/>
      <c r="AR17" s="152"/>
      <c r="AS17" s="156"/>
      <c r="AT17" s="152"/>
      <c r="AU17" s="152"/>
      <c r="AV17" s="156"/>
      <c r="AW17" s="152"/>
      <c r="AX17" s="152"/>
      <c r="AY17" s="156"/>
      <c r="AZ17" s="152"/>
      <c r="BA17" s="152"/>
      <c r="BB17" s="165"/>
      <c r="BC17" s="152"/>
      <c r="BD17" s="152"/>
      <c r="BE17" s="156"/>
      <c r="BF17" s="152"/>
      <c r="BG17" s="152"/>
      <c r="BH17" s="167"/>
      <c r="BI17" s="140"/>
      <c r="BJ17" s="141"/>
      <c r="BK17" s="142"/>
      <c r="BL17" s="140"/>
      <c r="BM17" s="140"/>
      <c r="BN17" s="141"/>
      <c r="BO17" s="142"/>
      <c r="BP17" s="140"/>
      <c r="BQ17" s="140"/>
      <c r="BR17" s="141"/>
      <c r="BS17" s="142"/>
      <c r="BT17" s="140"/>
      <c r="BU17" s="140"/>
      <c r="BV17" s="141"/>
      <c r="BW17" s="142"/>
      <c r="BX17" s="140"/>
      <c r="BY17" s="140"/>
      <c r="BZ17" s="141"/>
      <c r="CA17" s="142"/>
      <c r="CB17" s="140"/>
      <c r="CC17" s="140"/>
      <c r="CD17" s="141"/>
      <c r="CE17" s="142"/>
      <c r="CF17" s="140"/>
      <c r="CG17" s="140"/>
      <c r="CH17" s="141"/>
    </row>
    <row r="18" spans="1:86" ht="15" customHeight="1" x14ac:dyDescent="0.35">
      <c r="A18" s="122" t="str">
        <f>IF(Refs!A12="","",Refs!A12)</f>
        <v>0DE</v>
      </c>
      <c r="B18" s="99" t="str">
        <f>IF(Refs!B12="","",Refs!B12)</f>
        <v>Arden GEM</v>
      </c>
      <c r="C18" s="103" t="str">
        <f>IF(Refs!D12="","",Refs!D12)</f>
        <v>Provider</v>
      </c>
      <c r="D18" s="56">
        <f>SUM(IF(E45=0, 0, D45))</f>
        <v>194</v>
      </c>
      <c r="E18" s="56">
        <f>SUM(IF(D45=0, 0, E45))</f>
        <v>34475</v>
      </c>
      <c r="F18" s="156">
        <f>IF(D18&gt;E18+D18,"",IF(D18=0,"",IF(E18=0,"",IFERROR(D18/(E18+D18),0))))</f>
        <v>5.5957772073033547E-3</v>
      </c>
      <c r="G18" s="56">
        <f>SUM(IF(H45=0, 0, G45))</f>
        <v>299766</v>
      </c>
      <c r="H18" s="56">
        <f>SUM(IF(G45=0, 0, H45))</f>
        <v>34475</v>
      </c>
      <c r="I18" s="157">
        <f t="shared" si="18"/>
        <v>8.6951704133430017</v>
      </c>
      <c r="J18" s="158"/>
      <c r="K18" s="56">
        <f>SUM(IF(M45=0, 0, K45))</f>
        <v>12910</v>
      </c>
      <c r="L18" s="168"/>
      <c r="M18" s="56">
        <f>SUM(IF(K45=0, 0, M45))</f>
        <v>25039</v>
      </c>
      <c r="N18" s="156">
        <f>IF(M18&lt;K18,"",IF(K18=0,"",IF(M18=0,"",IFERROR(K18/M18,0))))</f>
        <v>0.51559567075362434</v>
      </c>
      <c r="O18" s="56">
        <f>SUM(IF(P45=0, 0, O45))</f>
        <v>2029</v>
      </c>
      <c r="P18" s="56">
        <f>SUM(IF(O45=0, 0, P45))</f>
        <v>4189</v>
      </c>
      <c r="Q18" s="156">
        <f>IF(O18&gt;P18,"",IF(O18=0,"",IF(P18=0,"",IFERROR(O18/P18,0))))</f>
        <v>0.48436380997851514</v>
      </c>
      <c r="R18" s="56">
        <f>SUM(IF(S45=0, 0, R45))</f>
        <v>580</v>
      </c>
      <c r="S18" s="56">
        <f>SUM(IF(R45=0, 0, S45))</f>
        <v>1479</v>
      </c>
      <c r="T18" s="156">
        <f>IF(R18&gt;S18,"",IF(R18=0,"",IF(S18=0,"",IFERROR(R18/S18,0))))</f>
        <v>0.39215686274509803</v>
      </c>
      <c r="U18" s="56">
        <f>SUM(IF(V45=0, 0, U45))</f>
        <v>2056</v>
      </c>
      <c r="V18" s="56">
        <f>SUM(IF(U45=0, 0, V45))</f>
        <v>2613</v>
      </c>
      <c r="W18" s="156">
        <f>IF(U18&gt;V18,"",IF(U18=0,"",IF(V18=0,"",IFERROR(U18/V18,0))))</f>
        <v>0.78683505549177191</v>
      </c>
      <c r="X18" s="56">
        <f>SUM(IF(Y45+Z45=0, 0, X45))</f>
        <v>5971</v>
      </c>
      <c r="Y18" s="56">
        <f>SUM(IF(X45=0, 0, Y45))</f>
        <v>1949</v>
      </c>
      <c r="Z18" s="56">
        <f>SUM(IF(X45=0, 0, Z45))</f>
        <v>10888</v>
      </c>
      <c r="AA18" s="156">
        <f>IF(X18&gt;Y18+Z18,"",IF(X18=0,"",IF(Y18+Z18=0,"",IFERROR(X18/(Y18+Z18),0))))</f>
        <v>0.46513983017839061</v>
      </c>
      <c r="AB18" s="56">
        <f>SUM(IF(AC45=0, 0, AB45))</f>
        <v>2250</v>
      </c>
      <c r="AC18" s="56">
        <f>SUM(IF(AB45=0, 0, AC45))</f>
        <v>2415</v>
      </c>
      <c r="AD18" s="156">
        <f>IF(AB18&gt;AC18,"",IF(AB18=0,"",IF(AC18=0,"",IFERROR(AB18/AC18,0))))</f>
        <v>0.93167701863354035</v>
      </c>
      <c r="AE18" s="56">
        <f>SUM(IF(AF45=0, 0, AE45))</f>
        <v>1164</v>
      </c>
      <c r="AF18" s="56">
        <f>SUM(IF(AE45=0, 0, AF45))</f>
        <v>1164</v>
      </c>
      <c r="AG18" s="156">
        <f>IF(AE18&gt;AF18,"",IF(AE18=0,"",IF(AF18=0,"",IFERROR(AE18/AF18,0))))</f>
        <v>1</v>
      </c>
      <c r="AH18" s="56">
        <f>SUM(IF(AI45=0, 0, AH45))</f>
        <v>6</v>
      </c>
      <c r="AI18" s="56">
        <f>SUM(IF(AH45=0, 0, AI45))</f>
        <v>14247</v>
      </c>
      <c r="AJ18" s="156">
        <f>IF(AH18&gt;AI18,"",IF(AH18=0,"",IF(AI18=0,"",IFERROR(AH18/AI18,0))))</f>
        <v>4.211412929037692E-4</v>
      </c>
      <c r="AK18" s="56">
        <f>SUM(IF(AL45=0, 0, AK45))</f>
        <v>9643</v>
      </c>
      <c r="AL18" s="56">
        <f>SUM(IF(AK45=0, 0, AL45))</f>
        <v>14247</v>
      </c>
      <c r="AM18" s="156">
        <f t="shared" si="19"/>
        <v>0.67684424791184106</v>
      </c>
      <c r="AN18" s="56">
        <f>SUM(IF(AO45=0, 0, AN45))</f>
        <v>1054</v>
      </c>
      <c r="AO18" s="56">
        <f>SUM(IF(AN45=0, 0, AO45))</f>
        <v>2309</v>
      </c>
      <c r="AP18" s="156">
        <f>IF(AN18&gt;AO18,"",IF(AN18=0,"",IF(AO18=0,"",IFERROR(AN18/AO18,0))))</f>
        <v>0.45647466435686446</v>
      </c>
      <c r="AQ18" s="56">
        <f>SUM(IF(AR45=0, 0, AQ45))</f>
        <v>258</v>
      </c>
      <c r="AR18" s="56">
        <f>SUM(IF(AQ45=0, 0, AR45))</f>
        <v>4236</v>
      </c>
      <c r="AS18" s="156">
        <f>IF(AQ18&gt;AR18,"",IF(AQ18=0,"",IF(AR18=0,"",IFERROR(AQ18/AR18,0))))</f>
        <v>6.0906515580736544E-2</v>
      </c>
      <c r="AT18" s="56">
        <f>SUM(IF(AU45=0, 0, AT45))</f>
        <v>2999</v>
      </c>
      <c r="AU18" s="56">
        <f>SUM(IF(AT45=0, 0, AU45))</f>
        <v>3415</v>
      </c>
      <c r="AV18" s="156">
        <f>IF(AT18&gt;AU18,"",IF(AT18=0,"",IF(AU18=0,"",IFERROR(AT18/AU18,0))))</f>
        <v>0.87818448023426066</v>
      </c>
      <c r="AW18" s="56">
        <f>SUM(IF(AX45=0, 0, AW45))</f>
        <v>771</v>
      </c>
      <c r="AX18" s="56">
        <f>SUM(IF(AW45=0, 0, AX45))</f>
        <v>1151</v>
      </c>
      <c r="AY18" s="156">
        <f>IF(AW18&gt;AX18,"",IF(AW18=0,"",IF(AX18=0,"",IFERROR(AW18/AX18,0))))</f>
        <v>0.6698523023457863</v>
      </c>
      <c r="AZ18" s="56">
        <f>SUM(IF(BA45=0, 0, AZ45))</f>
        <v>0</v>
      </c>
      <c r="BA18" s="56">
        <f>SUM(IF(AZ45=0, 0, BA45))</f>
        <v>0</v>
      </c>
      <c r="BB18" s="165" t="str">
        <f>IF(AZ18&gt;BA18,"",IF(AZ18=0,"",IF(BA18=0,"",IFERROR(AZ18/BA18,0))))</f>
        <v/>
      </c>
      <c r="BC18" s="56">
        <f>SUM(IF(BD45=0, 0, BC45))</f>
        <v>367</v>
      </c>
      <c r="BD18" s="56">
        <f>SUM(IF(BC45=0, 0, BD45))</f>
        <v>406</v>
      </c>
      <c r="BE18" s="156">
        <f>IF(BC18&gt;BD18,"",IF(BC18=0,"",IF(BD18=0,"",IFERROR(BC18/BD18,0))))</f>
        <v>0.90394088669950734</v>
      </c>
      <c r="BF18" s="56">
        <f>SUM(IF(BG45=0, 0, BF45))</f>
        <v>233</v>
      </c>
      <c r="BG18" s="56">
        <f>SUM(IF(BF45=0, 0, BG45))</f>
        <v>253</v>
      </c>
      <c r="BH18" s="167">
        <f>IF(BF18&gt;BG18,"",IF(BF18=0,"",IF(BG18=0,"",IFERROR(BF18/BG18,0))))</f>
        <v>0.92094861660079053</v>
      </c>
      <c r="BI18" s="140"/>
      <c r="BJ18" s="141"/>
      <c r="BK18" s="142"/>
      <c r="BL18" s="140"/>
      <c r="BM18" s="140"/>
      <c r="BN18" s="141"/>
      <c r="BO18" s="142"/>
      <c r="BP18" s="140"/>
      <c r="BQ18" s="140"/>
      <c r="BR18" s="141"/>
      <c r="BS18" s="142"/>
      <c r="BT18" s="140"/>
      <c r="BU18" s="140"/>
      <c r="BV18" s="141"/>
      <c r="BW18" s="142"/>
      <c r="BX18" s="140"/>
      <c r="BY18" s="140"/>
      <c r="BZ18" s="141"/>
      <c r="CA18" s="142"/>
      <c r="CB18" s="140"/>
      <c r="CC18" s="140"/>
      <c r="CD18" s="141"/>
      <c r="CE18" s="142"/>
      <c r="CF18" s="140"/>
      <c r="CG18" s="140"/>
      <c r="CH18" s="141"/>
    </row>
    <row r="19" spans="1:86" ht="15" customHeight="1" x14ac:dyDescent="0.35">
      <c r="A19" s="122" t="str">
        <f>IF(Refs!A13="","",Refs!A13)</f>
        <v>NBP</v>
      </c>
      <c r="B19" s="99" t="str">
        <f>IF(Refs!B13="","",Refs!B13)</f>
        <v>BRISDOC</v>
      </c>
      <c r="C19" s="103" t="str">
        <f>IF(Refs!D13="","",Refs!D13)</f>
        <v>Provider</v>
      </c>
      <c r="D19" s="56">
        <f>SUM(IF(E69=0, 0, D69))</f>
        <v>1522</v>
      </c>
      <c r="E19" s="56">
        <f>SUM(IF(D69=0, 0, E69))</f>
        <v>29834</v>
      </c>
      <c r="F19" s="156">
        <f t="shared" ref="F19:F38" si="36">IF(D19&gt;E19+D19,"",IF(D19=0,"",IF(E19=0,"",IFERROR(D19/(E19+D19),0))))</f>
        <v>4.8539354509503765E-2</v>
      </c>
      <c r="G19" s="56">
        <f>SUM(IF(H69=0, 0, G69))</f>
        <v>2134442</v>
      </c>
      <c r="H19" s="56">
        <f>SUM(IF(G69=0, 0, H69))</f>
        <v>29834</v>
      </c>
      <c r="I19" s="157">
        <f t="shared" si="18"/>
        <v>71.543943152108326</v>
      </c>
      <c r="J19" s="158"/>
      <c r="K19" s="56">
        <f>SUM(IF(M69=0, 0, K69))</f>
        <v>14261</v>
      </c>
      <c r="L19" s="168"/>
      <c r="M19" s="56">
        <f>SUM(IF(K69=0, 0, M69))</f>
        <v>24514</v>
      </c>
      <c r="N19" s="156">
        <f t="shared" ref="N19:N38" si="37">IF(M19&lt;K19,"",IF(K19=0,"",IF(M19=0,"",IFERROR(K19/M19,0))))</f>
        <v>0.5817492045361834</v>
      </c>
      <c r="O19" s="56">
        <f>SUM(IF(P69=0, 0, O69))</f>
        <v>4186</v>
      </c>
      <c r="P19" s="56">
        <f>SUM(IF(O69=0, 0, P69))</f>
        <v>7477</v>
      </c>
      <c r="Q19" s="156">
        <f t="shared" ref="Q19:Q38" si="38">IF(O19&gt;P19,"",IF(O19=0,"",IF(P19=0,"",IFERROR(O19/P19,0))))</f>
        <v>0.55985020730239399</v>
      </c>
      <c r="R19" s="56">
        <f>SUM(IF(S69=0, 0, R69))</f>
        <v>54</v>
      </c>
      <c r="S19" s="56">
        <f>SUM(IF(R69=0, 0, S69))</f>
        <v>75</v>
      </c>
      <c r="T19" s="156">
        <f t="shared" ref="T19:T38" si="39">IF(R19&gt;S19,"",IF(R19=0,"",IF(S19=0,"",IFERROR(R19/S19,0))))</f>
        <v>0.72</v>
      </c>
      <c r="U19" s="56">
        <f>SUM(IF(V69=0, 0, U69))</f>
        <v>514</v>
      </c>
      <c r="V19" s="56">
        <f>SUM(IF(U69=0, 0, V69))</f>
        <v>795</v>
      </c>
      <c r="W19" s="156">
        <f t="shared" ref="W19:W38" si="40">IF(U19&gt;V19,"",IF(U19=0,"",IF(V19=0,"",IFERROR(U19/V19,0))))</f>
        <v>0.64654088050314462</v>
      </c>
      <c r="X19" s="56">
        <f>SUM(IF(Y69+Z69=0, 0, X69))</f>
        <v>6196</v>
      </c>
      <c r="Y19" s="56">
        <f>SUM(IF(X69=0, 0, Y69))</f>
        <v>8708</v>
      </c>
      <c r="Z19" s="56">
        <f>SUM(IF(X69=0, 0, Z69))</f>
        <v>0</v>
      </c>
      <c r="AA19" s="156">
        <f t="shared" ref="AA19:AA37" si="41">IF(X19&gt;Y19+Z19,"",IF(X19=0,"",IF(Y19+Z19=0,"",IFERROR(X19/(Y19+Z19),0))))</f>
        <v>0.71152962792834173</v>
      </c>
      <c r="AB19" s="56">
        <f>SUM(IF(AC69=0, 0, AB69))</f>
        <v>1866</v>
      </c>
      <c r="AC19" s="56">
        <f>SUM(IF(AB69=0, 0, AC69))</f>
        <v>3085</v>
      </c>
      <c r="AD19" s="156">
        <f t="shared" ref="AD19:AD38" si="42">IF(AB19&gt;AC19,"",IF(AB19=0,"",IF(AC19=0,"",IFERROR(AB19/AC19,0))))</f>
        <v>0.6048622366288493</v>
      </c>
      <c r="AE19" s="56">
        <f>SUM(IF(AF69=0, 0, AE69))</f>
        <v>1858</v>
      </c>
      <c r="AF19" s="56">
        <f>SUM(IF(AE69=0, 0, AF69))</f>
        <v>3060</v>
      </c>
      <c r="AG19" s="156">
        <f t="shared" ref="AG19:AG38" si="43">IF(AE19&gt;AF19,"",IF(AE19=0,"",IF(AF19=0,"",IFERROR(AE19/AF19,0))))</f>
        <v>0.60718954248366008</v>
      </c>
      <c r="AH19" s="56">
        <f>SUM(IF(AI69=0, 0, AH69))</f>
        <v>0</v>
      </c>
      <c r="AI19" s="56">
        <f>SUM(IF(AH69=0, 0, AI69))</f>
        <v>0</v>
      </c>
      <c r="AJ19" s="156" t="str">
        <f t="shared" ref="AJ19:AJ38" si="44">IF(AH19&gt;AI19,"",IF(AH19=0,"",IF(AI19=0,"",IFERROR(AH19/AI19,0))))</f>
        <v/>
      </c>
      <c r="AK19" s="56">
        <f>SUM(IF(AL69=0, 0, AK69))</f>
        <v>11772</v>
      </c>
      <c r="AL19" s="56">
        <f>SUM(IF(AK69=0, 0, AL69))</f>
        <v>18370</v>
      </c>
      <c r="AM19" s="156">
        <f t="shared" si="19"/>
        <v>0.64082743603701686</v>
      </c>
      <c r="AN19" s="56">
        <f>SUM(IF(AO69=0, 0, AN69))</f>
        <v>1860</v>
      </c>
      <c r="AO19" s="56">
        <f>SUM(IF(AN69=0, 0, AO69))</f>
        <v>2937</v>
      </c>
      <c r="AP19" s="156">
        <f t="shared" ref="AP19:AP38" si="45">IF(AN19&gt;AO19,"",IF(AN19=0,"",IF(AO19=0,"",IFERROR(AN19/AO19,0))))</f>
        <v>0.63329928498467825</v>
      </c>
      <c r="AQ19" s="56">
        <f>SUM(IF(AR69=0, 0, AQ69))</f>
        <v>8</v>
      </c>
      <c r="AR19" s="56">
        <f>SUM(IF(AQ69=0, 0, AR69))</f>
        <v>8036</v>
      </c>
      <c r="AS19" s="156">
        <f t="shared" ref="AS19:AS38" si="46">IF(AQ19&gt;AR19,"",IF(AQ19=0,"",IF(AR19=0,"",IFERROR(AQ19/AR19,0))))</f>
        <v>9.9552015928322545E-4</v>
      </c>
      <c r="AT19" s="56">
        <f>SUM(IF(AU69=0, 0, AT69))</f>
        <v>203</v>
      </c>
      <c r="AU19" s="56">
        <f>SUM(IF(AT69=0, 0, AU69))</f>
        <v>266</v>
      </c>
      <c r="AV19" s="156">
        <f t="shared" ref="AV19:AV38" si="47">IF(AT19&gt;AU19,"",IF(AT19=0,"",IF(AU19=0,"",IFERROR(AT19/AU19,0))))</f>
        <v>0.76315789473684215</v>
      </c>
      <c r="AW19" s="56">
        <f>SUM(IF(AX69=0, 0, AW69))</f>
        <v>158</v>
      </c>
      <c r="AX19" s="56">
        <f>SUM(IF(AW69=0, 0, AX69))</f>
        <v>3115</v>
      </c>
      <c r="AY19" s="156">
        <f t="shared" ref="AY19:AY38" si="48">IF(AW19&gt;AX19,"",IF(AW19=0,"",IF(AX19=0,"",IFERROR(AW19/AX19,0))))</f>
        <v>5.0722311396468697E-2</v>
      </c>
      <c r="AZ19" s="56">
        <f>SUM(IF(BA69=0, 0, AZ69))</f>
        <v>0</v>
      </c>
      <c r="BA19" s="56">
        <f>SUM(IF(AZ69=0, 0, BA69))</f>
        <v>0</v>
      </c>
      <c r="BB19" s="165" t="str">
        <f t="shared" ref="BB19:BB38" si="49">IF(AZ19&gt;BA19,"",IF(AZ19=0,"",IF(BA19=0,"",IFERROR(AZ19/BA19,0))))</f>
        <v/>
      </c>
      <c r="BC19" s="56">
        <f>SUM(IF(BD69=0, 0, BC69))</f>
        <v>140</v>
      </c>
      <c r="BD19" s="56">
        <f>SUM(IF(BC69=0, 0, BD69))</f>
        <v>142</v>
      </c>
      <c r="BE19" s="156">
        <f t="shared" ref="BE19:BE38" si="50">IF(BC19&gt;BD19,"",IF(BC19=0,"",IF(BD19=0,"",IFERROR(BC19/BD19,0))))</f>
        <v>0.9859154929577465</v>
      </c>
      <c r="BF19" s="56">
        <f>SUM(IF(BG69=0, 0, BF69))</f>
        <v>819</v>
      </c>
      <c r="BG19" s="56">
        <f>SUM(IF(BF69=0, 0, BG69))</f>
        <v>835</v>
      </c>
      <c r="BH19" s="167">
        <f t="shared" ref="BH19:BH38" si="51">IF(BF19&gt;BG19,"",IF(BF19=0,"",IF(BG19=0,"",IFERROR(BF19/BG19,0))))</f>
        <v>0.98083832335329346</v>
      </c>
      <c r="BI19" s="140"/>
      <c r="BJ19" s="141"/>
      <c r="BK19" s="142"/>
      <c r="BL19" s="140"/>
      <c r="BM19" s="140"/>
      <c r="BN19" s="141"/>
      <c r="BO19" s="142"/>
      <c r="BP19" s="140"/>
      <c r="BQ19" s="140"/>
      <c r="BR19" s="141"/>
      <c r="BS19" s="142"/>
      <c r="BT19" s="140"/>
      <c r="BU19" s="140"/>
      <c r="BV19" s="141"/>
      <c r="BW19" s="142"/>
      <c r="BX19" s="140"/>
      <c r="BY19" s="140"/>
      <c r="BZ19" s="141"/>
      <c r="CA19" s="142"/>
      <c r="CB19" s="140"/>
      <c r="CC19" s="140"/>
      <c r="CD19" s="141"/>
      <c r="CE19" s="142"/>
      <c r="CF19" s="140"/>
      <c r="CG19" s="140"/>
      <c r="CH19" s="141"/>
    </row>
    <row r="20" spans="1:86" ht="15" customHeight="1" x14ac:dyDescent="0.35">
      <c r="A20" s="122" t="str">
        <f>IF(Refs!A14="","",Refs!A14)</f>
        <v>NQW</v>
      </c>
      <c r="B20" s="99" t="str">
        <f>IF(Refs!B14="","",Refs!B14)</f>
        <v>Devon Doctors</v>
      </c>
      <c r="C20" s="103" t="str">
        <f>IF(Refs!D14="","",Refs!D14)</f>
        <v>Provider</v>
      </c>
      <c r="D20" s="56">
        <f>SUM(IF(E74=0, 0, D74), IF(E71=0, 0, D71))</f>
        <v>8454</v>
      </c>
      <c r="E20" s="56">
        <f>SUM(IF(D74=0, 0, E74), IF(D71=0, 0, E71))</f>
        <v>56760</v>
      </c>
      <c r="F20" s="156">
        <f t="shared" si="36"/>
        <v>0.12963474100653233</v>
      </c>
      <c r="G20" s="56">
        <f>SUM(IF(H74=0, 0, G74), IF(H71=0, 0, G71))</f>
        <v>7025254</v>
      </c>
      <c r="H20" s="56">
        <f>SUM(IF(G74=0, 0, H74), IF(G71=0, 0, H71))</f>
        <v>56760</v>
      </c>
      <c r="I20" s="157">
        <f t="shared" si="18"/>
        <v>123.77121212121212</v>
      </c>
      <c r="J20" s="158"/>
      <c r="K20" s="56">
        <f>SUM(IF(M74=0, 0, K74), IF(M71=0, 0, K71))</f>
        <v>21426</v>
      </c>
      <c r="L20" s="168"/>
      <c r="M20" s="56">
        <f>SUM(IF(K74=0, 0, M74), IF(K71=0, 0, M71))</f>
        <v>48344</v>
      </c>
      <c r="N20" s="156">
        <f t="shared" si="37"/>
        <v>0.44319874234651663</v>
      </c>
      <c r="O20" s="56">
        <f>SUM(IF(P74=0, 0, O74), IF(P71=0, 0, O71))</f>
        <v>3807</v>
      </c>
      <c r="P20" s="56">
        <f>SUM(IF(O74=0, 0, P74), IF(O71=0, 0, P71))</f>
        <v>10468</v>
      </c>
      <c r="Q20" s="156">
        <f t="shared" si="38"/>
        <v>0.36367978601452045</v>
      </c>
      <c r="R20" s="56">
        <f>SUM(IF(S74=0, 0, R74), IF(S71=0, 0, R71))</f>
        <v>4406</v>
      </c>
      <c r="S20" s="56">
        <f>SUM(IF(R74=0, 0, S74), IF(R71=0, 0, S71))</f>
        <v>6611</v>
      </c>
      <c r="T20" s="156">
        <f t="shared" si="39"/>
        <v>0.66646498260474962</v>
      </c>
      <c r="U20" s="56">
        <f>SUM(IF(V74=0, 0, U74), IF(V71=0, 0, U71))</f>
        <v>9690</v>
      </c>
      <c r="V20" s="56">
        <f>SUM(IF(U74=0, 0, V74), IF(U71=0, 0, V71))</f>
        <v>11640</v>
      </c>
      <c r="W20" s="156">
        <f t="shared" si="40"/>
        <v>0.83247422680412375</v>
      </c>
      <c r="X20" s="56">
        <f>SUM(IF(Y74+Z74=0, 0, X74), IF(Y71+Z71=0, 0, X71))</f>
        <v>5352</v>
      </c>
      <c r="Y20" s="56">
        <f>SUM(IF(X74=0, 0, Y74), IF(X71=0, 0, Y71))</f>
        <v>7759</v>
      </c>
      <c r="Z20" s="56">
        <f>SUM(IF(X74=0, 0, Z74), IF(X71=0, 0, Z71))</f>
        <v>6664</v>
      </c>
      <c r="AA20" s="156">
        <f t="shared" si="41"/>
        <v>0.37107397906122164</v>
      </c>
      <c r="AB20" s="56">
        <f>SUM(IF(AC74=0, 0, AB74), IF(AC71=0, 0, AB71))</f>
        <v>3482</v>
      </c>
      <c r="AC20" s="56">
        <f>SUM(IF(AB74=0, 0, AC74), IF(AB71=0, 0, AC71))</f>
        <v>4560</v>
      </c>
      <c r="AD20" s="156">
        <f t="shared" si="42"/>
        <v>0.76359649122807016</v>
      </c>
      <c r="AE20" s="56">
        <f>SUM(IF(AF74=0, 0, AE74), IF(AF71=0, 0, AE71))</f>
        <v>3997</v>
      </c>
      <c r="AF20" s="56">
        <f>SUM(IF(AE74=0, 0, AF74), IF(AE71=0, 0, AF71))</f>
        <v>5416</v>
      </c>
      <c r="AG20" s="156">
        <f t="shared" si="43"/>
        <v>0.73799852289512557</v>
      </c>
      <c r="AH20" s="56">
        <f>SUM(IF(AI74=0, 0, AH74), IF(AI71=0, 0, AH71))</f>
        <v>5</v>
      </c>
      <c r="AI20" s="56">
        <f>SUM(IF(AH74=0, 0, AI74), IF(AH71=0, 0, AI71))</f>
        <v>26360</v>
      </c>
      <c r="AJ20" s="156">
        <f t="shared" si="44"/>
        <v>1.8968133535660092E-4</v>
      </c>
      <c r="AK20" s="56">
        <f>SUM(IF(AL74=0, 0, AK74), IF(AL71=0, 0, AK71))</f>
        <v>6645</v>
      </c>
      <c r="AL20" s="56">
        <f>SUM(IF(AK74=0, 0, AL74), IF(AK71=0, 0, AL71))</f>
        <v>26360</v>
      </c>
      <c r="AM20" s="156">
        <f t="shared" si="19"/>
        <v>0.25208649468892264</v>
      </c>
      <c r="AN20" s="56">
        <f>SUM(IF(AO74=0, 0, AN74), IF(AO71=0, 0, AN71))</f>
        <v>2350</v>
      </c>
      <c r="AO20" s="56">
        <f>SUM(IF(AN74=0, 0, AO74), IF(AN71=0, 0, AO71))</f>
        <v>5070</v>
      </c>
      <c r="AP20" s="156">
        <f t="shared" si="45"/>
        <v>0.46351084812623272</v>
      </c>
      <c r="AQ20" s="56">
        <f>SUM(IF(AR74=0, 0, AQ74), IF(AR71=0, 0, AQ71))</f>
        <v>3133</v>
      </c>
      <c r="AR20" s="56">
        <f>SUM(IF(AQ74=0, 0, AR74), IF(AQ71=0, 0, AR71))</f>
        <v>10011</v>
      </c>
      <c r="AS20" s="156">
        <f t="shared" si="46"/>
        <v>0.31295574867645592</v>
      </c>
      <c r="AT20" s="56">
        <f>SUM(IF(AU74=0, 0, AT74), IF(AU71=0, 0, AT71))</f>
        <v>194</v>
      </c>
      <c r="AU20" s="56">
        <f>SUM(IF(AT74=0, 0, AU74), IF(AT71=0, 0, AU71))</f>
        <v>456</v>
      </c>
      <c r="AV20" s="156">
        <f t="shared" si="47"/>
        <v>0.42543859649122806</v>
      </c>
      <c r="AW20" s="56">
        <f>SUM(IF(AX74=0, 0, AW74), IF(AX71=0, 0, AW71))</f>
        <v>542</v>
      </c>
      <c r="AX20" s="56">
        <f>SUM(IF(AW74=0, 0, AX74), IF(AW71=0, 0, AX71))</f>
        <v>940</v>
      </c>
      <c r="AY20" s="156">
        <f t="shared" si="48"/>
        <v>0.57659574468085106</v>
      </c>
      <c r="AZ20" s="56">
        <f>SUM(IF(BA74=0, 0, AZ74), IF(BA71=0, 0, AZ71))</f>
        <v>0</v>
      </c>
      <c r="BA20" s="56">
        <f>SUM(IF(AZ74=0, 0, BA74), IF(AZ71=0, 0, BA71))</f>
        <v>0</v>
      </c>
      <c r="BB20" s="165" t="str">
        <f t="shared" si="49"/>
        <v/>
      </c>
      <c r="BC20" s="56">
        <f>SUM(IF(BD74=0, 0, BC74), IF(BD71=0, 0, BC71))</f>
        <v>1572</v>
      </c>
      <c r="BD20" s="56">
        <f>SUM(IF(BC74=0, 0, BD74), IF(BC71=0, 0, BD71))</f>
        <v>1907</v>
      </c>
      <c r="BE20" s="156">
        <f t="shared" si="50"/>
        <v>0.82433141059255377</v>
      </c>
      <c r="BF20" s="56">
        <f>SUM(IF(BG74=0, 0, BF74), IF(BG71=0, 0, BF71))</f>
        <v>3069</v>
      </c>
      <c r="BG20" s="56">
        <f>SUM(IF(BF74=0, 0, BG74), IF(BF71=0, 0, BG71))</f>
        <v>3772</v>
      </c>
      <c r="BH20" s="167">
        <f t="shared" si="51"/>
        <v>0.81362672322375396</v>
      </c>
      <c r="BI20" s="140"/>
      <c r="BJ20" s="141"/>
      <c r="BK20" s="142"/>
      <c r="BL20" s="140"/>
      <c r="BM20" s="140"/>
      <c r="BN20" s="141"/>
      <c r="BO20" s="142"/>
      <c r="BP20" s="140"/>
      <c r="BQ20" s="140"/>
      <c r="BR20" s="141"/>
      <c r="BS20" s="142"/>
      <c r="BT20" s="140"/>
      <c r="BU20" s="140"/>
      <c r="BV20" s="141"/>
      <c r="BW20" s="142"/>
      <c r="BX20" s="140"/>
      <c r="BY20" s="140"/>
      <c r="BZ20" s="141"/>
      <c r="CA20" s="142"/>
      <c r="CB20" s="140"/>
      <c r="CC20" s="140"/>
      <c r="CD20" s="141"/>
      <c r="CE20" s="142"/>
      <c r="CF20" s="140"/>
      <c r="CG20" s="140"/>
      <c r="CH20" s="141"/>
    </row>
    <row r="21" spans="1:86" ht="15" customHeight="1" x14ac:dyDescent="0.35">
      <c r="A21" s="122" t="str">
        <f>IF(Refs!A15="","",Refs!A15)</f>
        <v>RDY</v>
      </c>
      <c r="B21" s="99" t="str">
        <f>IF(Refs!B15="","",Refs!B15)</f>
        <v>DHC</v>
      </c>
      <c r="C21" s="103" t="str">
        <f>IF(Refs!D15="","",Refs!D15)</f>
        <v>Provider</v>
      </c>
      <c r="D21" s="56">
        <f>SUM(IF(E72=0, 0, D72))</f>
        <v>431</v>
      </c>
      <c r="E21" s="56">
        <f>SUM(IF(D72=0, 0, E72))</f>
        <v>25860</v>
      </c>
      <c r="F21" s="156">
        <f t="shared" si="36"/>
        <v>1.6393442622950821E-2</v>
      </c>
      <c r="G21" s="56">
        <f>SUM(IF(H72=0, 0, G72))</f>
        <v>628494</v>
      </c>
      <c r="H21" s="56">
        <f>SUM(IF(G72=0, 0, H72))</f>
        <v>25860</v>
      </c>
      <c r="I21" s="157">
        <f t="shared" si="18"/>
        <v>24.303712296983758</v>
      </c>
      <c r="J21" s="158"/>
      <c r="K21" s="56">
        <f>SUM(IF(M72=0, 0, K72))</f>
        <v>10781</v>
      </c>
      <c r="L21" s="168"/>
      <c r="M21" s="56">
        <f>SUM(IF(K72=0, 0, M72))</f>
        <v>24145</v>
      </c>
      <c r="N21" s="156">
        <f t="shared" si="37"/>
        <v>0.44651066473389933</v>
      </c>
      <c r="O21" s="56">
        <f>SUM(IF(P72=0, 0, O72))</f>
        <v>873</v>
      </c>
      <c r="P21" s="56">
        <f>SUM(IF(O72=0, 0, P72))</f>
        <v>3091</v>
      </c>
      <c r="Q21" s="156">
        <f t="shared" si="38"/>
        <v>0.28243286962148173</v>
      </c>
      <c r="R21" s="56">
        <f>SUM(IF(S72=0, 0, R72))</f>
        <v>116</v>
      </c>
      <c r="S21" s="56">
        <f>SUM(IF(R72=0, 0, S72))</f>
        <v>180</v>
      </c>
      <c r="T21" s="156">
        <f t="shared" si="39"/>
        <v>0.64444444444444449</v>
      </c>
      <c r="U21" s="56">
        <f>SUM(IF(V72=0, 0, U72))</f>
        <v>174</v>
      </c>
      <c r="V21" s="56">
        <f>SUM(IF(U72=0, 0, V72))</f>
        <v>336</v>
      </c>
      <c r="W21" s="156">
        <f t="shared" si="40"/>
        <v>0.5178571428571429</v>
      </c>
      <c r="X21" s="56">
        <f>SUM(IF(Y72+Z72=0, 0, X72))</f>
        <v>2834</v>
      </c>
      <c r="Y21" s="56">
        <f>SUM(IF(X72=0, 0, Y72))</f>
        <v>4664</v>
      </c>
      <c r="Z21" s="56">
        <f>SUM(IF(X72=0, 0, Z72))</f>
        <v>6129</v>
      </c>
      <c r="AA21" s="156">
        <f t="shared" si="41"/>
        <v>0.26257759659038266</v>
      </c>
      <c r="AB21" s="56">
        <f>SUM(IF(AC72=0, 0, AB72))</f>
        <v>1200</v>
      </c>
      <c r="AC21" s="56">
        <f>SUM(IF(AB72=0, 0, AC72))</f>
        <v>2667</v>
      </c>
      <c r="AD21" s="156">
        <f t="shared" si="42"/>
        <v>0.44994375703037121</v>
      </c>
      <c r="AE21" s="56">
        <f>SUM(IF(AF72=0, 0, AE72))</f>
        <v>1655</v>
      </c>
      <c r="AF21" s="56">
        <f>SUM(IF(AE72=0, 0, AF72))</f>
        <v>2504</v>
      </c>
      <c r="AG21" s="156">
        <f t="shared" si="43"/>
        <v>0.66094249201277955</v>
      </c>
      <c r="AH21" s="56">
        <f>SUM(IF(AI72=0, 0, AH72))</f>
        <v>8</v>
      </c>
      <c r="AI21" s="56">
        <f>SUM(IF(AH72=0, 0, AI72))</f>
        <v>16131</v>
      </c>
      <c r="AJ21" s="156">
        <f t="shared" si="44"/>
        <v>4.959394953815635E-4</v>
      </c>
      <c r="AK21" s="56">
        <f>SUM(IF(AL72=0, 0, AK72))</f>
        <v>13155</v>
      </c>
      <c r="AL21" s="56">
        <f>SUM(IF(AK72=0, 0, AL72))</f>
        <v>16131</v>
      </c>
      <c r="AM21" s="156">
        <f t="shared" si="19"/>
        <v>0.81551050771805844</v>
      </c>
      <c r="AN21" s="56">
        <f>SUM(IF(AO72=0, 0, AN72))</f>
        <v>0</v>
      </c>
      <c r="AO21" s="56">
        <f>SUM(IF(AN72=0, 0, AO72))</f>
        <v>0</v>
      </c>
      <c r="AP21" s="156" t="str">
        <f t="shared" si="45"/>
        <v/>
      </c>
      <c r="AQ21" s="56">
        <f>SUM(IF(AR72=0, 0, AQ72))</f>
        <v>1821</v>
      </c>
      <c r="AR21" s="56">
        <f>SUM(IF(AQ72=0, 0, AR72))</f>
        <v>3489</v>
      </c>
      <c r="AS21" s="156">
        <f t="shared" si="46"/>
        <v>0.52192605331040409</v>
      </c>
      <c r="AT21" s="56">
        <f>SUM(IF(AU72=0, 0, AT72))</f>
        <v>128</v>
      </c>
      <c r="AU21" s="56">
        <f>SUM(IF(AT72=0, 0, AU72))</f>
        <v>218</v>
      </c>
      <c r="AV21" s="156">
        <f t="shared" si="47"/>
        <v>0.58715596330275233</v>
      </c>
      <c r="AW21" s="56">
        <f>SUM(IF(AX72=0, 0, AW72))</f>
        <v>209</v>
      </c>
      <c r="AX21" s="56">
        <f>SUM(IF(AW72=0, 0, AX72))</f>
        <v>976</v>
      </c>
      <c r="AY21" s="156">
        <f t="shared" si="48"/>
        <v>0.21413934426229508</v>
      </c>
      <c r="AZ21" s="56">
        <f>SUM(IF(BA72=0, 0, AZ72))</f>
        <v>0</v>
      </c>
      <c r="BA21" s="56">
        <f>SUM(IF(AZ72=0, 0, BA72))</f>
        <v>0</v>
      </c>
      <c r="BB21" s="165" t="str">
        <f t="shared" si="49"/>
        <v/>
      </c>
      <c r="BC21" s="56">
        <f>SUM(IF(BD72=0, 0, BC72))</f>
        <v>514</v>
      </c>
      <c r="BD21" s="56">
        <f>SUM(IF(BC72=0, 0, BD72))</f>
        <v>577</v>
      </c>
      <c r="BE21" s="156">
        <f t="shared" si="50"/>
        <v>0.89081455805892551</v>
      </c>
      <c r="BF21" s="56">
        <f>SUM(IF(BG72=0, 0, BF72))</f>
        <v>851</v>
      </c>
      <c r="BG21" s="56">
        <f>SUM(IF(BF72=0, 0, BG72))</f>
        <v>966</v>
      </c>
      <c r="BH21" s="167">
        <f t="shared" si="51"/>
        <v>0.88095238095238093</v>
      </c>
      <c r="BI21" s="140"/>
      <c r="BJ21" s="141"/>
      <c r="BK21" s="142"/>
      <c r="BL21" s="140"/>
      <c r="BM21" s="140"/>
      <c r="BN21" s="141"/>
      <c r="BO21" s="142"/>
      <c r="BP21" s="140"/>
      <c r="BQ21" s="140"/>
      <c r="BR21" s="141"/>
      <c r="BS21" s="142"/>
      <c r="BT21" s="140"/>
      <c r="BU21" s="140"/>
      <c r="BV21" s="141"/>
      <c r="BW21" s="142"/>
      <c r="BX21" s="140"/>
      <c r="BY21" s="140"/>
      <c r="BZ21" s="141"/>
      <c r="CA21" s="142"/>
      <c r="CB21" s="140"/>
      <c r="CC21" s="140"/>
      <c r="CD21" s="141"/>
      <c r="CE21" s="142"/>
      <c r="CF21" s="140"/>
      <c r="CG21" s="140"/>
      <c r="CH21" s="141"/>
    </row>
    <row r="22" spans="1:86" ht="15" customHeight="1" x14ac:dyDescent="0.35">
      <c r="A22" s="122" t="str">
        <f>IF(Refs!A16="","",Refs!A16)</f>
        <v>NNJ</v>
      </c>
      <c r="B22" s="99" t="str">
        <f>IF(Refs!B16="","",Refs!B16)</f>
        <v>DHU</v>
      </c>
      <c r="C22" s="103" t="str">
        <f>IF(Refs!D16="","",Refs!D16)</f>
        <v>Provider</v>
      </c>
      <c r="D22" s="56">
        <f>SUM(IF(E46=0, 0, D46), IF(E54=0, 0, D54))</f>
        <v>305</v>
      </c>
      <c r="E22" s="56">
        <f>SUM(IF(D46=0, 0, E46), IF(D54=0, 0, E54))</f>
        <v>34384</v>
      </c>
      <c r="F22" s="156">
        <f t="shared" si="36"/>
        <v>8.7924125803568853E-3</v>
      </c>
      <c r="G22" s="56">
        <f>SUM(IF(H46=0, 0, G46), IF(H54=0, 0, G54))</f>
        <v>439854</v>
      </c>
      <c r="H22" s="56">
        <f>SUM(IF(G46=0, 0, H46), IF(G54=0, 0, H54))</f>
        <v>34384</v>
      </c>
      <c r="I22" s="157">
        <f t="shared" si="18"/>
        <v>12.792403443462076</v>
      </c>
      <c r="J22" s="158"/>
      <c r="K22" s="56">
        <f>SUM(IF(M46=0, 0, K46), IF(M54=0, 0, K54))</f>
        <v>14276</v>
      </c>
      <c r="L22" s="168"/>
      <c r="M22" s="56">
        <f>SUM(IF(K46=0, 0, M46), IF(K54=0, 0, M54))</f>
        <v>33016</v>
      </c>
      <c r="N22" s="156">
        <f t="shared" si="37"/>
        <v>0.4323964138599467</v>
      </c>
      <c r="O22" s="56">
        <f>SUM(IF(P46=0, 0, O46), IF(P54=0, 0, O54))</f>
        <v>4146</v>
      </c>
      <c r="P22" s="56">
        <f>SUM(IF(O46=0, 0, P46), IF(O54=0, 0, P54))</f>
        <v>8076</v>
      </c>
      <c r="Q22" s="156">
        <f t="shared" si="38"/>
        <v>0.51337295690936102</v>
      </c>
      <c r="R22" s="56">
        <f>SUM(IF(S46=0, 0, R46), IF(S54=0, 0, R54))</f>
        <v>47</v>
      </c>
      <c r="S22" s="56">
        <f>SUM(IF(R46=0, 0, S46), IF(R54=0, 0, S54))</f>
        <v>377</v>
      </c>
      <c r="T22" s="156">
        <f t="shared" si="39"/>
        <v>0.12466843501326259</v>
      </c>
      <c r="U22" s="56">
        <f>SUM(IF(V46=0, 0, U46), IF(V54=0, 0, U54))</f>
        <v>294</v>
      </c>
      <c r="V22" s="56">
        <f>SUM(IF(U46=0, 0, V46), IF(U54=0, 0, V54))</f>
        <v>731</v>
      </c>
      <c r="W22" s="156">
        <f t="shared" si="40"/>
        <v>0.4021887824897401</v>
      </c>
      <c r="X22" s="56">
        <f>SUM(IF(Y46+Z46=0, 0, X46), IF(Y54+Z54=0, 0, X54))</f>
        <v>1821</v>
      </c>
      <c r="Y22" s="56">
        <f>SUM(IF(X46=0, 0, Y46), IF(X54=0, 0, Y54))</f>
        <v>10144</v>
      </c>
      <c r="Z22" s="56">
        <f>SUM(IF(X46=0, 0, Z46), IF(X54=0, 0, Z54))</f>
        <v>482</v>
      </c>
      <c r="AA22" s="156">
        <f t="shared" si="41"/>
        <v>0.17137210615471485</v>
      </c>
      <c r="AB22" s="56">
        <f>SUM(IF(AC46=0, 0, AB46), IF(AC54=0, 0, AB54))</f>
        <v>3182</v>
      </c>
      <c r="AC22" s="56">
        <f>SUM(IF(AB46=0, 0, AC46), IF(AB54=0, 0, AC54))</f>
        <v>3528</v>
      </c>
      <c r="AD22" s="156">
        <f t="shared" si="42"/>
        <v>0.90192743764172334</v>
      </c>
      <c r="AE22" s="56">
        <f>SUM(IF(AF46=0, 0, AE46), IF(AF54=0, 0, AE54))</f>
        <v>1572</v>
      </c>
      <c r="AF22" s="56">
        <f>SUM(IF(AE46=0, 0, AF46), IF(AE54=0, 0, AF54))</f>
        <v>2057</v>
      </c>
      <c r="AG22" s="156">
        <f t="shared" si="43"/>
        <v>0.76421973748176952</v>
      </c>
      <c r="AH22" s="56">
        <f>SUM(IF(AI46=0, 0, AH46), IF(AI54=0, 0, AH54))</f>
        <v>6</v>
      </c>
      <c r="AI22" s="56">
        <f>SUM(IF(AH46=0, 0, AI46), IF(AH54=0, 0, AI54))</f>
        <v>22997</v>
      </c>
      <c r="AJ22" s="156">
        <f t="shared" si="44"/>
        <v>2.6090359612123321E-4</v>
      </c>
      <c r="AK22" s="56">
        <f>SUM(IF(AL46=0, 0, AK46), IF(AL54=0, 0, AK54))</f>
        <v>14522</v>
      </c>
      <c r="AL22" s="56">
        <f>SUM(IF(AK46=0, 0, AL46), IF(AK54=0, 0, AL54))</f>
        <v>22997</v>
      </c>
      <c r="AM22" s="156">
        <f t="shared" si="19"/>
        <v>0.63147367047875813</v>
      </c>
      <c r="AN22" s="56">
        <f>SUM(IF(AO46=0, 0, AN46), IF(AO54=0, 0, AN54))</f>
        <v>1895</v>
      </c>
      <c r="AO22" s="56">
        <f>SUM(IF(AN46=0, 0, AO46), IF(AN54=0, 0, AO54))</f>
        <v>4838</v>
      </c>
      <c r="AP22" s="156">
        <f t="shared" si="45"/>
        <v>0.39169078131459278</v>
      </c>
      <c r="AQ22" s="56">
        <f>SUM(IF(AR46=0, 0, AQ46), IF(AR54=0, 0, AQ54))</f>
        <v>571</v>
      </c>
      <c r="AR22" s="56">
        <f>SUM(IF(AQ46=0, 0, AR46), IF(AQ54=0, 0, AR54))</f>
        <v>6964</v>
      </c>
      <c r="AS22" s="156">
        <f t="shared" si="46"/>
        <v>8.1993107409534749E-2</v>
      </c>
      <c r="AT22" s="56">
        <f>SUM(IF(AU46=0, 0, AT46), IF(AU54=0, 0, AT54))</f>
        <v>29</v>
      </c>
      <c r="AU22" s="56">
        <f>SUM(IF(AT46=0, 0, AU46), IF(AT54=0, 0, AU54))</f>
        <v>82</v>
      </c>
      <c r="AV22" s="156">
        <f t="shared" si="47"/>
        <v>0.35365853658536583</v>
      </c>
      <c r="AW22" s="56">
        <f>SUM(IF(AX46=0, 0, AW46), IF(AX54=0, 0, AW54))</f>
        <v>1819</v>
      </c>
      <c r="AX22" s="56">
        <f>SUM(IF(AW46=0, 0, AX46), IF(AW54=0, 0, AX54))</f>
        <v>2773</v>
      </c>
      <c r="AY22" s="156">
        <f t="shared" si="48"/>
        <v>0.65596826541651643</v>
      </c>
      <c r="AZ22" s="56">
        <f>SUM(IF(BA46=0, 0, AZ46), IF(BA54=0, 0, AZ54))</f>
        <v>0</v>
      </c>
      <c r="BA22" s="56">
        <f>SUM(IF(AZ46=0, 0, BA46), IF(AZ54=0, 0, BA54))</f>
        <v>0</v>
      </c>
      <c r="BB22" s="165" t="str">
        <f t="shared" si="49"/>
        <v/>
      </c>
      <c r="BC22" s="56">
        <f>SUM(IF(BD46=0, 0, BC46), IF(BD54=0, 0, BC54))</f>
        <v>11</v>
      </c>
      <c r="BD22" s="56">
        <f>SUM(IF(BC46=0, 0, BD46), IF(BC54=0, 0, BD54))</f>
        <v>12</v>
      </c>
      <c r="BE22" s="156">
        <f t="shared" si="50"/>
        <v>0.91666666666666663</v>
      </c>
      <c r="BF22" s="56">
        <f>SUM(IF(BG46=0, 0, BF46), IF(BG54=0, 0, BF54))</f>
        <v>525</v>
      </c>
      <c r="BG22" s="56">
        <f>SUM(IF(BF46=0, 0, BG46), IF(BF54=0, 0, BG54))</f>
        <v>610</v>
      </c>
      <c r="BH22" s="167">
        <f t="shared" si="51"/>
        <v>0.86065573770491799</v>
      </c>
      <c r="BI22" s="140"/>
      <c r="BJ22" s="141"/>
      <c r="BK22" s="142"/>
      <c r="BL22" s="140"/>
      <c r="BM22" s="140"/>
      <c r="BN22" s="141"/>
      <c r="BO22" s="142"/>
      <c r="BP22" s="140"/>
      <c r="BQ22" s="140"/>
      <c r="BR22" s="141"/>
      <c r="BS22" s="142"/>
      <c r="BT22" s="140"/>
      <c r="BU22" s="140"/>
      <c r="BV22" s="141"/>
      <c r="BW22" s="142"/>
      <c r="BX22" s="140"/>
      <c r="BY22" s="140"/>
      <c r="BZ22" s="141"/>
      <c r="CA22" s="142"/>
      <c r="CB22" s="140"/>
      <c r="CC22" s="140"/>
      <c r="CD22" s="141"/>
      <c r="CE22" s="142"/>
      <c r="CF22" s="140"/>
      <c r="CG22" s="140"/>
      <c r="CH22" s="141"/>
    </row>
    <row r="23" spans="1:86" ht="15" customHeight="1" x14ac:dyDescent="0.35">
      <c r="A23" s="122" t="str">
        <f>IF(Refs!A17="","",Refs!A17)</f>
        <v>Y00415</v>
      </c>
      <c r="B23" s="99" t="str">
        <f>IF(Refs!B17="","",Refs!B17)</f>
        <v>HUC</v>
      </c>
      <c r="C23" s="103" t="str">
        <f>IF(Refs!D17="","",Refs!D17)</f>
        <v>Provider</v>
      </c>
      <c r="D23" s="56">
        <f>SUM(IF(E51=0, 0, D51), IF(E50=0, 0, D50), IF(E52=0, 0, D52), IF(E57=0, 0, D57))</f>
        <v>10440</v>
      </c>
      <c r="E23" s="56">
        <f>SUM(IF(D51=0, 0, E51), IF(D50=0, 0, E50), IF(D52=0, 0, E52), IF(D57=0, 0, E57))</f>
        <v>103129</v>
      </c>
      <c r="F23" s="156">
        <f t="shared" si="36"/>
        <v>9.1926494025658403E-2</v>
      </c>
      <c r="G23" s="56">
        <f>SUM(IF(H51=0, 0, G51), IF(H50=0, 0, G50), IF(H52=0, 0, G52), IF(H57=0, 0, G57))</f>
        <v>16107366</v>
      </c>
      <c r="H23" s="56">
        <f>SUM(IF(G51=0, 0, H51), IF(G50=0, 0, H50), IF(G52=0, 0, H52), IF(G57=0, 0, H57))</f>
        <v>103129</v>
      </c>
      <c r="I23" s="157">
        <f t="shared" si="18"/>
        <v>156.18658185379476</v>
      </c>
      <c r="J23" s="158"/>
      <c r="K23" s="56">
        <f>SUM(IF(M51=0, 0, K51), IF(M50=0, 0, K50), IF(M52=0, 0, K52), IF(M57=0, 0, K57))</f>
        <v>55893</v>
      </c>
      <c r="L23" s="168"/>
      <c r="M23" s="56">
        <f>SUM(IF(K51=0, 0, M51), IF(K50=0, 0, M50), IF(K52=0, 0, M52), IF(K57=0, 0, M57))</f>
        <v>88704</v>
      </c>
      <c r="N23" s="156">
        <f t="shared" si="37"/>
        <v>0.63010687229437234</v>
      </c>
      <c r="O23" s="56">
        <f>SUM(IF(P51=0, 0, O51), IF(P50=0, 0, O50), IF(P52=0, 0, O52), IF(P57=0, 0, O57))</f>
        <v>9357</v>
      </c>
      <c r="P23" s="56">
        <f>SUM(IF(O51=0, 0, P51), IF(O50=0, 0, P50), IF(O52=0, 0, P52), IF(O57=0, 0, P57))</f>
        <v>24101</v>
      </c>
      <c r="Q23" s="156">
        <f t="shared" si="38"/>
        <v>0.38824115181942659</v>
      </c>
      <c r="R23" s="56">
        <f>SUM(IF(S51=0, 0, R51), IF(S50=0, 0, R50), IF(S52=0, 0, R52), IF(S57=0, 0, R57))</f>
        <v>4871</v>
      </c>
      <c r="S23" s="56">
        <f>SUM(IF(R51=0, 0, S51), IF(R50=0, 0, S50), IF(R52=0, 0, S52), IF(R57=0, 0, S57))</f>
        <v>5736</v>
      </c>
      <c r="T23" s="156">
        <f t="shared" si="39"/>
        <v>0.84919804741980476</v>
      </c>
      <c r="U23" s="56">
        <f>SUM(IF(V51=0, 0, U51), IF(V50=0, 0, U50), IF(V52=0, 0, U52), IF(V57=0, 0, U57))</f>
        <v>17702</v>
      </c>
      <c r="V23" s="56">
        <f>SUM(IF(U51=0, 0, V51), IF(U50=0, 0, V50), IF(U52=0, 0, V52), IF(U57=0, 0, V57))</f>
        <v>20976</v>
      </c>
      <c r="W23" s="156">
        <f t="shared" si="40"/>
        <v>0.84391685736079325</v>
      </c>
      <c r="X23" s="56">
        <f>SUM(IF(Y51+Z51=0, 0, X51), IF(Y50+Z50=0, 0, X50), IF(Y52+Z52=0, 0, X52), IF(Y57+Z57=0, 0, X57))</f>
        <v>5335</v>
      </c>
      <c r="Y23" s="56">
        <f>SUM(IF(X51=0, 0, Y51), IF(X50=0, 0, Y50), IF(X52=0, 0, Y52), IF(X57=0, 0, Y57))</f>
        <v>21024</v>
      </c>
      <c r="Z23" s="56">
        <f>SUM(IF(X51=0, 0, Z51), IF(X50=0, 0, Z50), IF(X52=0, 0, Z52), IF(X57=0, 0, Z57))</f>
        <v>34869</v>
      </c>
      <c r="AA23" s="156">
        <f t="shared" si="41"/>
        <v>9.5450235270964162E-2</v>
      </c>
      <c r="AB23" s="56">
        <f>SUM(IF(AC51=0, 0, AB51), IF(AC50=0, 0, AB50), IF(AC52=0, 0, AB52), IF(AC57=0, 0, AB57))</f>
        <v>4645</v>
      </c>
      <c r="AC23" s="56">
        <f>SUM(IF(AB51=0, 0, AC51), IF(AB50=0, 0, AC50), IF(AB52=0, 0, AC52), IF(AB57=0, 0, AC57))</f>
        <v>9840</v>
      </c>
      <c r="AD23" s="156">
        <f t="shared" si="42"/>
        <v>0.47205284552845528</v>
      </c>
      <c r="AE23" s="56">
        <f>SUM(IF(AF51=0, 0, AE51), IF(AF50=0, 0, AE50), IF(AF52=0, 0, AE52), IF(AF57=0, 0, AE57))</f>
        <v>6568</v>
      </c>
      <c r="AF23" s="56">
        <f>SUM(IF(AE51=0, 0, AF51), IF(AE50=0, 0, AF50), IF(AE52=0, 0, AF52), IF(AE57=0, 0, AF57))</f>
        <v>9752</v>
      </c>
      <c r="AG23" s="156">
        <f t="shared" si="43"/>
        <v>0.67350287120590646</v>
      </c>
      <c r="AH23" s="56">
        <f>SUM(IF(AI51=0, 0, AH51), IF(AI50=0, 0, AH50), IF(AI52=0, 0, AH52), IF(AI57=0, 0, AH57))</f>
        <v>43</v>
      </c>
      <c r="AI23" s="56">
        <f>SUM(IF(AH51=0, 0, AI51), IF(AH50=0, 0, AI50), IF(AH52=0, 0, AI52), IF(AH57=0, 0, AI57))</f>
        <v>83254</v>
      </c>
      <c r="AJ23" s="156">
        <f t="shared" si="44"/>
        <v>5.1649170009849372E-4</v>
      </c>
      <c r="AK23" s="56">
        <f>SUM(IF(AL51=0, 0, AK51), IF(AL50=0, 0, AK50), IF(AL52=0, 0, AK52), IF(AL57=0, 0, AK57))</f>
        <v>55299</v>
      </c>
      <c r="AL23" s="56">
        <f>SUM(IF(AK51=0, 0, AL51), IF(AK50=0, 0, AL50), IF(AK52=0, 0, AL52), IF(AK57=0, 0, AL57))</f>
        <v>83254</v>
      </c>
      <c r="AM23" s="156">
        <f t="shared" si="19"/>
        <v>0.66422033776154898</v>
      </c>
      <c r="AN23" s="56">
        <f>SUM(IF(AO51=0, 0, AN51), IF(AO50=0, 0, AN50), IF(AO52=0, 0, AN52), IF(AO57=0, 0, AN57))</f>
        <v>10595</v>
      </c>
      <c r="AO23" s="56">
        <f>SUM(IF(AN51=0, 0, AO51), IF(AN50=0, 0, AO50), IF(AN52=0, 0, AO52), IF(AN57=0, 0, AO57))</f>
        <v>15186</v>
      </c>
      <c r="AP23" s="156">
        <f t="shared" si="45"/>
        <v>0.69768207559594364</v>
      </c>
      <c r="AQ23" s="56">
        <f>SUM(IF(AR51=0, 0, AQ51), IF(AR50=0, 0, AQ50), IF(AR52=0, 0, AQ52), IF(AR57=0, 0, AQ57))</f>
        <v>8451</v>
      </c>
      <c r="AR23" s="56">
        <f>SUM(IF(AQ51=0, 0, AR51), IF(AQ50=0, 0, AR50), IF(AQ52=0, 0, AR52), IF(AQ57=0, 0, AR57))</f>
        <v>9843</v>
      </c>
      <c r="AS23" s="156">
        <f t="shared" si="46"/>
        <v>0.85857970131057604</v>
      </c>
      <c r="AT23" s="56">
        <f>SUM(IF(AU51=0, 0, AT51), IF(AU50=0, 0, AT50), IF(AU52=0, 0, AT52), IF(AU57=0, 0, AT57))</f>
        <v>2164</v>
      </c>
      <c r="AU23" s="56">
        <f>SUM(IF(AT51=0, 0, AU51), IF(AT50=0, 0, AU50), IF(AT52=0, 0, AU52), IF(AT57=0, 0, AU57))</f>
        <v>2938</v>
      </c>
      <c r="AV23" s="156">
        <f t="shared" si="47"/>
        <v>0.73655547991831183</v>
      </c>
      <c r="AW23" s="56">
        <f>SUM(IF(AX51=0, 0, AW51), IF(AX50=0, 0, AW50), IF(AX52=0, 0, AW52), IF(AX57=0, 0, AW57))</f>
        <v>1378</v>
      </c>
      <c r="AX23" s="56">
        <f>SUM(IF(AW51=0, 0, AX51), IF(AW50=0, 0, AX50), IF(AW52=0, 0, AX52), IF(AW57=0, 0, AX57))</f>
        <v>6897</v>
      </c>
      <c r="AY23" s="156">
        <f t="shared" si="48"/>
        <v>0.19979701319414239</v>
      </c>
      <c r="AZ23" s="56">
        <f>SUM(IF(BA51=0, 0, AZ51), IF(BA50=0, 0, AZ50), IF(BA52=0, 0, AZ52), IF(BA57=0, 0, AZ57))</f>
        <v>0</v>
      </c>
      <c r="BA23" s="56">
        <f>SUM(IF(AZ51=0, 0, BA51), IF(AZ50=0, 0, BA50), IF(AZ52=0, 0, BA52), IF(AZ57=0, 0, BA57))</f>
        <v>0</v>
      </c>
      <c r="BB23" s="165" t="str">
        <f t="shared" si="49"/>
        <v/>
      </c>
      <c r="BC23" s="56">
        <f>SUM(IF(BD51=0, 0, BC51), IF(BD50=0, 0, BC50), IF(BD52=0, 0, BC52), IF(BD57=0, 0, BC57))</f>
        <v>2063</v>
      </c>
      <c r="BD23" s="56">
        <f>SUM(IF(BC51=0, 0, BD51), IF(BC50=0, 0, BD50), IF(BC52=0, 0, BD52), IF(BC57=0, 0, BD57))</f>
        <v>2238</v>
      </c>
      <c r="BE23" s="156">
        <f t="shared" si="50"/>
        <v>0.92180518319928506</v>
      </c>
      <c r="BF23" s="56">
        <f>SUM(IF(BG51=0, 0, BF51), IF(BG50=0, 0, BF50), IF(BG52=0, 0, BF52), IF(BG57=0, 0, BF57))</f>
        <v>5831</v>
      </c>
      <c r="BG23" s="56">
        <f>SUM(IF(BF51=0, 0, BG51), IF(BF50=0, 0, BG50), IF(BF52=0, 0, BG52), IF(BF57=0, 0, BG57))</f>
        <v>6213</v>
      </c>
      <c r="BH23" s="167">
        <f t="shared" si="51"/>
        <v>0.93851601480766134</v>
      </c>
      <c r="BI23" s="140"/>
      <c r="BJ23" s="141"/>
      <c r="BK23" s="142"/>
      <c r="BL23" s="140"/>
      <c r="BM23" s="140"/>
      <c r="BN23" s="141"/>
      <c r="BO23" s="142"/>
      <c r="BP23" s="140"/>
      <c r="BQ23" s="140"/>
      <c r="BR23" s="141"/>
      <c r="BS23" s="142"/>
      <c r="BT23" s="140"/>
      <c r="BU23" s="140"/>
      <c r="BV23" s="141"/>
      <c r="BW23" s="142"/>
      <c r="BX23" s="140"/>
      <c r="BY23" s="140"/>
      <c r="BZ23" s="141"/>
      <c r="CA23" s="142"/>
      <c r="CB23" s="140"/>
      <c r="CC23" s="140"/>
      <c r="CD23" s="141"/>
      <c r="CE23" s="142"/>
      <c r="CF23" s="140"/>
      <c r="CG23" s="140"/>
      <c r="CH23" s="141"/>
    </row>
    <row r="24" spans="1:86" ht="15" customHeight="1" x14ac:dyDescent="0.35">
      <c r="A24" s="122" t="str">
        <f>IF(Refs!A18="","",Refs!A18)</f>
        <v>NVE</v>
      </c>
      <c r="B24" s="99" t="str">
        <f>IF(Refs!B18="","",Refs!B18)</f>
        <v>IC24</v>
      </c>
      <c r="C24" s="103" t="str">
        <f>IF(Refs!D18="","",Refs!D18)</f>
        <v>Provider</v>
      </c>
      <c r="D24" s="56">
        <f>SUM(IF(E55=0,0,D55), IF(E53=0, 0, D53))</f>
        <v>9584</v>
      </c>
      <c r="E24" s="56">
        <f>SUM(IF(D55=0, 0, E55), IF(D53=0, 0, E53))</f>
        <v>75635</v>
      </c>
      <c r="F24" s="156">
        <f t="shared" si="36"/>
        <v>0.11246318309297222</v>
      </c>
      <c r="G24" s="56">
        <f>SUM(IF(H55=0,0,G55), IF(H53=0, 0, G53))</f>
        <v>7153986</v>
      </c>
      <c r="H24" s="56">
        <f>SUM(IF(G55=0, 0, H55), IF(G53=0, 0, H53))</f>
        <v>75635</v>
      </c>
      <c r="I24" s="157">
        <f t="shared" si="18"/>
        <v>94.585654789449336</v>
      </c>
      <c r="J24" s="158"/>
      <c r="K24" s="56">
        <f>SUM(IF(M55=0,0,K55), IF(M53=0, 0, K53))</f>
        <v>41278</v>
      </c>
      <c r="L24" s="168"/>
      <c r="M24" s="56">
        <f>SUM(IF(K55=0, 0, M55), IF(K53=0, 0, M53))</f>
        <v>71146</v>
      </c>
      <c r="N24" s="156">
        <f t="shared" si="37"/>
        <v>0.58018722064487116</v>
      </c>
      <c r="O24" s="56">
        <f>SUM(IF(P55=0,0,O55), IF(P53=0, 0, O53))</f>
        <v>289</v>
      </c>
      <c r="P24" s="56">
        <f>SUM(IF(O55=0, 0, P55), IF(O53=0, 0, P53))</f>
        <v>841</v>
      </c>
      <c r="Q24" s="156">
        <f t="shared" si="38"/>
        <v>0.34363852556480379</v>
      </c>
      <c r="R24" s="56">
        <f>SUM(IF(S55=0,0,R55), IF(S53=0, 0, R53))</f>
        <v>0</v>
      </c>
      <c r="S24" s="56">
        <f>SUM(IF(R55=0, 0, S55), IF(R53=0, 0, S53))</f>
        <v>0</v>
      </c>
      <c r="T24" s="156" t="str">
        <f t="shared" si="39"/>
        <v/>
      </c>
      <c r="U24" s="56">
        <f>SUM(IF(V55=0,0,U55), IF(V53=0, 0, U53))</f>
        <v>39</v>
      </c>
      <c r="V24" s="56">
        <f>SUM(IF(U55=0, 0, V55), IF(U53=0, 0, V53))</f>
        <v>43</v>
      </c>
      <c r="W24" s="156">
        <f t="shared" si="40"/>
        <v>0.90697674418604646</v>
      </c>
      <c r="X24" s="56">
        <f>SUM(IF(Y55+Z55=0,0,X55), IF(Y53+Z53=0, 0, X53))</f>
        <v>1756</v>
      </c>
      <c r="Y24" s="56">
        <f>SUM(IF(X55=0, 0, Y55), IF(X53=0, 0, Y53))</f>
        <v>16143</v>
      </c>
      <c r="Z24" s="56">
        <f>SUM(IF(X55=0, 0, Z55), IF(X53=0, 0, Z53))</f>
        <v>15816</v>
      </c>
      <c r="AA24" s="156">
        <f t="shared" si="41"/>
        <v>5.4945398792202511E-2</v>
      </c>
      <c r="AB24" s="56">
        <f>SUM(IF(AC55=0,0,AB55), IF(AC53=0, 0, AB53))</f>
        <v>0</v>
      </c>
      <c r="AC24" s="56">
        <f>SUM(IF(AB55=0, 0, AC55), IF(AB53=0, 0, AC53))</f>
        <v>0</v>
      </c>
      <c r="AD24" s="156" t="str">
        <f t="shared" si="42"/>
        <v/>
      </c>
      <c r="AE24" s="56">
        <f>SUM(IF(AF55=0,0,AE55), IF(AF53=0, 0, AE53))</f>
        <v>6665</v>
      </c>
      <c r="AF24" s="56">
        <f>SUM(IF(AE55=0, 0, AF55), IF(AE53=0, 0, AF53))</f>
        <v>6665</v>
      </c>
      <c r="AG24" s="156">
        <f t="shared" si="43"/>
        <v>1</v>
      </c>
      <c r="AH24" s="56">
        <f>SUM(IF(AI55=0,0,AH55), IF(AI53=0, 0, AH53))</f>
        <v>33</v>
      </c>
      <c r="AI24" s="56">
        <f>SUM(IF(AH55=0, 0, AI55), IF(AH53=0, 0, AI53))</f>
        <v>47323</v>
      </c>
      <c r="AJ24" s="156">
        <f t="shared" si="44"/>
        <v>6.9733533377004837E-4</v>
      </c>
      <c r="AK24" s="56">
        <f>SUM(IF(AL55=0,0,AK55), IF(AL53=0, 0, AK53))</f>
        <v>32195</v>
      </c>
      <c r="AL24" s="56">
        <f>SUM(IF(AK55=0, 0, AL55), IF(AK53=0, 0, AL53))</f>
        <v>47323</v>
      </c>
      <c r="AM24" s="156">
        <f t="shared" si="19"/>
        <v>0.68032457790080936</v>
      </c>
      <c r="AN24" s="56">
        <f>SUM(IF(AO55=0,0,AN55), IF(AO53=0, 0, AN53))</f>
        <v>3556</v>
      </c>
      <c r="AO24" s="56">
        <f>SUM(IF(AN55=0, 0, AO55), IF(AN53=0, 0, AO53))</f>
        <v>9166</v>
      </c>
      <c r="AP24" s="156">
        <f t="shared" si="45"/>
        <v>0.38795548767183069</v>
      </c>
      <c r="AQ24" s="56">
        <f>SUM(IF(AR55=0,0,AQ55), IF(AR53=0, 0, AQ53))</f>
        <v>4979</v>
      </c>
      <c r="AR24" s="56">
        <f>SUM(IF(AQ55=0, 0, AR55), IF(AQ53=0, 0, AR53))</f>
        <v>25491</v>
      </c>
      <c r="AS24" s="156">
        <f t="shared" si="46"/>
        <v>0.19532383978659135</v>
      </c>
      <c r="AT24" s="56">
        <f>SUM(IF(AU55=0,0,AT55), IF(AU53=0, 0, AT53))</f>
        <v>23</v>
      </c>
      <c r="AU24" s="56">
        <f>SUM(IF(AT55=0, 0, AU55), IF(AT53=0, 0, AU53))</f>
        <v>928</v>
      </c>
      <c r="AV24" s="156">
        <f t="shared" si="47"/>
        <v>2.4784482758620691E-2</v>
      </c>
      <c r="AW24" s="56">
        <f>SUM(IF(AX55=0,0,AW55), IF(AX53=0, 0, AW53))</f>
        <v>3963</v>
      </c>
      <c r="AX24" s="56">
        <f>SUM(IF(AW55=0, 0, AX55), IF(AW53=0, 0, AX53))</f>
        <v>5041</v>
      </c>
      <c r="AY24" s="156">
        <f t="shared" si="48"/>
        <v>0.7861535409640944</v>
      </c>
      <c r="AZ24" s="56">
        <f>SUM(IF(BA55=0,0,AZ55), IF(BA53=0, 0, AZ53))</f>
        <v>0</v>
      </c>
      <c r="BA24" s="56">
        <f>SUM(IF(AZ55=0, 0, BA55), IF(AZ53=0, 0, BA53))</f>
        <v>0</v>
      </c>
      <c r="BB24" s="165" t="str">
        <f t="shared" si="49"/>
        <v/>
      </c>
      <c r="BC24" s="56">
        <f>SUM(IF(BD55=0,0,BC55), IF(BD53=0, 0, BC53))</f>
        <v>328</v>
      </c>
      <c r="BD24" s="56">
        <f>SUM(IF(BC55=0, 0, BD55), IF(BC53=0, 0, BD53))</f>
        <v>560</v>
      </c>
      <c r="BE24" s="156">
        <f t="shared" si="50"/>
        <v>0.58571428571428574</v>
      </c>
      <c r="BF24" s="56">
        <f>SUM(IF(BG55=0,0,BF55), IF(BG53=0, 0, BF53))</f>
        <v>4984</v>
      </c>
      <c r="BG24" s="56">
        <f>SUM(IF(BF55=0, 0, BG55), IF(BF53=0, 0, BG53))</f>
        <v>6237</v>
      </c>
      <c r="BH24" s="167">
        <f t="shared" si="51"/>
        <v>0.7991021324354658</v>
      </c>
      <c r="BI24" s="140"/>
      <c r="BJ24" s="141"/>
      <c r="BK24" s="142"/>
      <c r="BL24" s="140"/>
      <c r="BM24" s="140"/>
      <c r="BN24" s="141"/>
      <c r="BO24" s="142"/>
      <c r="BP24" s="140"/>
      <c r="BQ24" s="140"/>
      <c r="BR24" s="141"/>
      <c r="BS24" s="142"/>
      <c r="BT24" s="140"/>
      <c r="BU24" s="140"/>
      <c r="BV24" s="141"/>
      <c r="BW24" s="142"/>
      <c r="BX24" s="140"/>
      <c r="BY24" s="140"/>
      <c r="BZ24" s="141"/>
      <c r="CA24" s="142"/>
      <c r="CB24" s="140"/>
      <c r="CC24" s="140"/>
      <c r="CD24" s="141"/>
      <c r="CE24" s="142"/>
      <c r="CF24" s="140"/>
      <c r="CG24" s="140"/>
      <c r="CH24" s="141"/>
    </row>
    <row r="25" spans="1:86" ht="15" customHeight="1" x14ac:dyDescent="0.35">
      <c r="A25" s="122" t="str">
        <f>IF(Refs!A19="","",Refs!A19)</f>
        <v>R1F</v>
      </c>
      <c r="B25" s="99" t="str">
        <f>IF(Refs!B19="","",Refs!B19)</f>
        <v>IOW</v>
      </c>
      <c r="C25" s="103" t="str">
        <f>IF(Refs!D19="","",Refs!D19)</f>
        <v>Provider</v>
      </c>
      <c r="D25" s="56">
        <f>SUM(IF(E64=0, 0, D64))</f>
        <v>514</v>
      </c>
      <c r="E25" s="56">
        <f>SUM(IF(D64=0, 0, E64))</f>
        <v>9785</v>
      </c>
      <c r="F25" s="156">
        <f t="shared" si="36"/>
        <v>4.9907758034760656E-2</v>
      </c>
      <c r="G25" s="56">
        <f>SUM(IF(H64=0, 0, G64))</f>
        <v>307033</v>
      </c>
      <c r="H25" s="56">
        <f>SUM(IF(G64=0, 0, H64))</f>
        <v>9785</v>
      </c>
      <c r="I25" s="157">
        <f t="shared" si="18"/>
        <v>31.377925396014309</v>
      </c>
      <c r="J25" s="158"/>
      <c r="K25" s="56">
        <f>SUM(IF(M64=0, 0, K64))</f>
        <v>5341</v>
      </c>
      <c r="L25" s="168"/>
      <c r="M25" s="56">
        <f>SUM(IF(K64=0, 0, M64))</f>
        <v>9770</v>
      </c>
      <c r="N25" s="156">
        <f t="shared" si="37"/>
        <v>0.54667349027635614</v>
      </c>
      <c r="O25" s="56">
        <f>SUM(IF(P64=0, 0, O64))</f>
        <v>248</v>
      </c>
      <c r="P25" s="56">
        <f>SUM(IF(O64=0, 0, P64))</f>
        <v>300</v>
      </c>
      <c r="Q25" s="156">
        <f t="shared" si="38"/>
        <v>0.82666666666666666</v>
      </c>
      <c r="R25" s="56">
        <f>SUM(IF(S64=0, 0, R64))</f>
        <v>2</v>
      </c>
      <c r="S25" s="56">
        <f>SUM(IF(R64=0, 0, S64))</f>
        <v>2</v>
      </c>
      <c r="T25" s="156">
        <f t="shared" si="39"/>
        <v>1</v>
      </c>
      <c r="U25" s="56">
        <f>SUM(IF(V64=0, 0, U64))</f>
        <v>46</v>
      </c>
      <c r="V25" s="56">
        <f>SUM(IF(U64=0, 0, V64))</f>
        <v>46</v>
      </c>
      <c r="W25" s="156">
        <f t="shared" si="40"/>
        <v>1</v>
      </c>
      <c r="X25" s="56">
        <f>SUM(IF(Y64+Z64=0, 0, X64))</f>
        <v>182</v>
      </c>
      <c r="Y25" s="56">
        <f>SUM(IF(X64=0, 0, Y64))</f>
        <v>2200</v>
      </c>
      <c r="Z25" s="56">
        <f>SUM(IF(X64=0, 0, Z64))</f>
        <v>2239</v>
      </c>
      <c r="AA25" s="156">
        <f t="shared" si="41"/>
        <v>4.1000225275963052E-2</v>
      </c>
      <c r="AB25" s="56">
        <f>SUM(IF(AC64=0, 0, AB64))</f>
        <v>630</v>
      </c>
      <c r="AC25" s="56">
        <f>SUM(IF(AB64=0, 0, AC64))</f>
        <v>887</v>
      </c>
      <c r="AD25" s="156">
        <f t="shared" si="42"/>
        <v>0.71025930101465617</v>
      </c>
      <c r="AE25" s="56">
        <f>SUM(IF(AF64=0, 0, AE64))</f>
        <v>196</v>
      </c>
      <c r="AF25" s="56">
        <f>SUM(IF(AE64=0, 0, AF64))</f>
        <v>1241</v>
      </c>
      <c r="AG25" s="156">
        <f t="shared" si="43"/>
        <v>0.15793714746172441</v>
      </c>
      <c r="AH25" s="56">
        <f>SUM(IF(AI64=0, 0, AH64))</f>
        <v>8</v>
      </c>
      <c r="AI25" s="56">
        <f>SUM(IF(AH64=0, 0, AI64))</f>
        <v>7322</v>
      </c>
      <c r="AJ25" s="156">
        <f t="shared" si="44"/>
        <v>1.0925976509150504E-3</v>
      </c>
      <c r="AK25" s="56">
        <f>SUM(IF(AL64=0, 0, AK64))</f>
        <v>369</v>
      </c>
      <c r="AL25" s="56">
        <f>SUM(IF(AK64=0, 0, AL64))</f>
        <v>7322</v>
      </c>
      <c r="AM25" s="156">
        <f t="shared" si="19"/>
        <v>5.0396066648456708E-2</v>
      </c>
      <c r="AN25" s="56">
        <f>SUM(IF(AO64=0, 0, AN64))</f>
        <v>1258</v>
      </c>
      <c r="AO25" s="56">
        <f>SUM(IF(AN64=0, 0, AO64))</f>
        <v>1437</v>
      </c>
      <c r="AP25" s="156">
        <f t="shared" si="45"/>
        <v>0.87543493389004867</v>
      </c>
      <c r="AQ25" s="56">
        <f>SUM(IF(AR64=0, 0, AQ64))</f>
        <v>0</v>
      </c>
      <c r="AR25" s="56">
        <f>SUM(IF(AQ64=0, 0, AR64))</f>
        <v>0</v>
      </c>
      <c r="AS25" s="156" t="str">
        <f t="shared" si="46"/>
        <v/>
      </c>
      <c r="AT25" s="56">
        <f>SUM(IF(AU64=0, 0, AT64))</f>
        <v>49</v>
      </c>
      <c r="AU25" s="56">
        <f>SUM(IF(AT64=0, 0, AU64))</f>
        <v>151</v>
      </c>
      <c r="AV25" s="156">
        <f t="shared" si="47"/>
        <v>0.32450331125827814</v>
      </c>
      <c r="AW25" s="56">
        <f>SUM(IF(AX64=0, 0, AW64))</f>
        <v>49</v>
      </c>
      <c r="AX25" s="56">
        <f>SUM(IF(AW64=0, 0, AX64))</f>
        <v>567</v>
      </c>
      <c r="AY25" s="156">
        <f t="shared" si="48"/>
        <v>8.6419753086419748E-2</v>
      </c>
      <c r="AZ25" s="56">
        <f>SUM(IF(BA64=0, 0, AZ64))</f>
        <v>0</v>
      </c>
      <c r="BA25" s="56">
        <f>SUM(IF(AZ64=0, 0, BA64))</f>
        <v>0</v>
      </c>
      <c r="BB25" s="165" t="str">
        <f t="shared" si="49"/>
        <v/>
      </c>
      <c r="BC25" s="56">
        <f>SUM(IF(BD64=0, 0, BC64))</f>
        <v>0</v>
      </c>
      <c r="BD25" s="56">
        <f>SUM(IF(BC64=0, 0, BD64))</f>
        <v>0</v>
      </c>
      <c r="BE25" s="156" t="str">
        <f t="shared" si="50"/>
        <v/>
      </c>
      <c r="BF25" s="56">
        <f>SUM(IF(BG64=0, 0, BF64))</f>
        <v>0</v>
      </c>
      <c r="BG25" s="56">
        <f>SUM(IF(BF64=0, 0, BG64))</f>
        <v>0</v>
      </c>
      <c r="BH25" s="167" t="str">
        <f t="shared" si="51"/>
        <v/>
      </c>
      <c r="BI25" s="140"/>
      <c r="BJ25" s="141"/>
      <c r="BK25" s="142"/>
      <c r="BL25" s="140"/>
      <c r="BM25" s="140"/>
      <c r="BN25" s="141"/>
      <c r="BO25" s="142"/>
      <c r="BP25" s="140"/>
      <c r="BQ25" s="140"/>
      <c r="BR25" s="141"/>
      <c r="BS25" s="142"/>
      <c r="BT25" s="140"/>
      <c r="BU25" s="140"/>
      <c r="BV25" s="141"/>
      <c r="BW25" s="142"/>
      <c r="BX25" s="140"/>
      <c r="BY25" s="140"/>
      <c r="BZ25" s="141"/>
      <c r="CA25" s="142"/>
      <c r="CB25" s="140"/>
      <c r="CC25" s="140"/>
      <c r="CD25" s="141"/>
      <c r="CE25" s="142"/>
      <c r="CF25" s="140"/>
      <c r="CG25" s="140"/>
      <c r="CH25" s="141"/>
    </row>
    <row r="26" spans="1:86" ht="15" customHeight="1" x14ac:dyDescent="0.35">
      <c r="A26" s="122" t="str">
        <f>IF(Refs!A20="","",Refs!A20)</f>
        <v>RRU</v>
      </c>
      <c r="B26" s="99" t="str">
        <f>IF(Refs!B20="","",Refs!B20)</f>
        <v>LAS</v>
      </c>
      <c r="C26" s="103" t="str">
        <f>IF(Refs!D20="","",Refs!D20)</f>
        <v>Provider</v>
      </c>
      <c r="D26" s="56">
        <f>SUM(IF(E61=0, 0, D61), IF(E59=0, 0, D59), IF(E60=0, 0, D60))</f>
        <v>14269</v>
      </c>
      <c r="E26" s="56">
        <f>SUM(IF(D61=0, 0, E61), IF(D59=0, 0, E59), IF(D60=0, 0, E60))</f>
        <v>207566</v>
      </c>
      <c r="F26" s="156">
        <f t="shared" si="36"/>
        <v>6.4322582099308051E-2</v>
      </c>
      <c r="G26" s="56">
        <f>SUM(IF(H61=0, 0, G61), IF(H59=0, 0, G59), IF(H60=0, 0, G60))</f>
        <v>884271</v>
      </c>
      <c r="H26" s="56">
        <f>SUM(IF(G61=0, 0, H61), IF(G59=0, 0, H59), IF(G60=0, 0, H60))</f>
        <v>207566</v>
      </c>
      <c r="I26" s="157">
        <f t="shared" si="18"/>
        <v>4.2601919389495393</v>
      </c>
      <c r="J26" s="158"/>
      <c r="K26" s="56">
        <f>SUM(IF(M61=0, 0, K61), IF(M59=0, 0, K59), IF(M60=0, 0, K60))</f>
        <v>114690</v>
      </c>
      <c r="L26" s="168"/>
      <c r="M26" s="56">
        <f>SUM(IF(K61=0, 0, M61), IF(K59=0, 0, M59), IF(K60=0, 0, M60))</f>
        <v>200768</v>
      </c>
      <c r="N26" s="156">
        <f t="shared" si="37"/>
        <v>0.57125637551801078</v>
      </c>
      <c r="O26" s="56">
        <f>SUM(IF(P61=0, 0, O61), IF(P59=0, 0, O59), IF(P60=0, 0, O60))</f>
        <v>7308</v>
      </c>
      <c r="P26" s="56">
        <f>SUM(IF(O61=0, 0, P61), IF(O59=0, 0, P59), IF(O60=0, 0, P60))</f>
        <v>27479</v>
      </c>
      <c r="Q26" s="156">
        <f t="shared" si="38"/>
        <v>0.26594854252338151</v>
      </c>
      <c r="R26" s="56">
        <f>SUM(IF(S61=0, 0, R61), IF(S59=0, 0, R59), IF(S60=0, 0, R60))</f>
        <v>26897</v>
      </c>
      <c r="S26" s="56">
        <f>SUM(IF(R61=0, 0, S61), IF(R59=0, 0, S59), IF(R60=0, 0, S60))</f>
        <v>62388</v>
      </c>
      <c r="T26" s="156">
        <f t="shared" si="39"/>
        <v>0.43112457523882797</v>
      </c>
      <c r="U26" s="56">
        <f>SUM(IF(V61=0, 0, U61), IF(V59=0, 0, U59), IF(V60=0, 0, U60))</f>
        <v>41585</v>
      </c>
      <c r="V26" s="56">
        <f>SUM(IF(U61=0, 0, V61), IF(U59=0, 0, V59), IF(U60=0, 0, V60))</f>
        <v>68014</v>
      </c>
      <c r="W26" s="156">
        <f t="shared" si="40"/>
        <v>0.61141823742170731</v>
      </c>
      <c r="X26" s="56">
        <f>SUM(IF(Y61+Z61=0, 0, X61), IF(Y59+Z59=0, 0, X59), IF(Y60+Z60=0, 0, X60))</f>
        <v>23441</v>
      </c>
      <c r="Y26" s="56">
        <f>SUM(IF(X61=0, 0, Y61), IF(X59=0, 0, Y59), IF(X60=0, 0, Y60))</f>
        <v>30278</v>
      </c>
      <c r="Z26" s="56">
        <f>SUM(IF(X61=0, 0, Z61), IF(X59=0, 0, Z59), IF(X60=0, 0, Z60))</f>
        <v>71496</v>
      </c>
      <c r="AA26" s="156">
        <f t="shared" si="41"/>
        <v>0.23032405132941616</v>
      </c>
      <c r="AB26" s="56">
        <f>SUM(IF(AC61=0, 0, AB61), IF(AC59=0, 0, AB59), IF(AC60=0, 0, AB60))</f>
        <v>7733</v>
      </c>
      <c r="AC26" s="56">
        <f>SUM(IF(AB61=0, 0, AC61), IF(AB59=0, 0, AC59), IF(AB60=0, 0, AC60))</f>
        <v>13853</v>
      </c>
      <c r="AD26" s="156">
        <f t="shared" si="42"/>
        <v>0.55821843643976032</v>
      </c>
      <c r="AE26" s="56">
        <f>SUM(IF(AF61=0, 0, AE61), IF(AF59=0, 0, AE59), IF(AF60=0, 0, AE60))</f>
        <v>16094</v>
      </c>
      <c r="AF26" s="56">
        <f>SUM(IF(AE61=0, 0, AF61), IF(AE59=0, 0, AF59), IF(AE60=0, 0, AF60))</f>
        <v>18642</v>
      </c>
      <c r="AG26" s="156">
        <f t="shared" si="43"/>
        <v>0.86331938633193861</v>
      </c>
      <c r="AH26" s="56">
        <f>SUM(IF(AI61=0, 0, AH61), IF(AI59=0, 0, AH59), IF(AI60=0, 0, AH60))</f>
        <v>43</v>
      </c>
      <c r="AI26" s="56">
        <f>SUM(IF(AH61=0, 0, AI61), IF(AH59=0, 0, AI59), IF(AH60=0, 0, AI60))</f>
        <v>111971</v>
      </c>
      <c r="AJ26" s="156">
        <f t="shared" si="44"/>
        <v>3.8402800725187772E-4</v>
      </c>
      <c r="AK26" s="56">
        <f>SUM(IF(AL61=0, 0, AK61), IF(AL59=0, 0, AK59), IF(AL60=0, 0, AK60))</f>
        <v>55882</v>
      </c>
      <c r="AL26" s="56">
        <f>SUM(IF(AK61=0, 0, AL61), IF(AK59=0, 0, AL59), IF(AK60=0, 0, AL60))</f>
        <v>111971</v>
      </c>
      <c r="AM26" s="156">
        <f t="shared" si="19"/>
        <v>0.49907565351742861</v>
      </c>
      <c r="AN26" s="56">
        <f>SUM(IF(AO61=0, 0, AN61), IF(AO59=0, 0, AN59), IF(AO60=0, 0, AN60))</f>
        <v>14564</v>
      </c>
      <c r="AO26" s="56">
        <f>SUM(IF(AN61=0, 0, AO61), IF(AN59=0, 0, AO59), IF(AN60=0, 0, AO60))</f>
        <v>24766</v>
      </c>
      <c r="AP26" s="156">
        <f t="shared" si="45"/>
        <v>0.58806428167649194</v>
      </c>
      <c r="AQ26" s="56">
        <f>SUM(IF(AR61=0, 0, AQ61), IF(AR59=0, 0, AQ59), IF(AR60=0, 0, AQ60))</f>
        <v>11839</v>
      </c>
      <c r="AR26" s="56">
        <f>SUM(IF(AQ61=0, 0, AR61), IF(AQ59=0, 0, AR59), IF(AQ60=0, 0, AR60))</f>
        <v>14519</v>
      </c>
      <c r="AS26" s="156">
        <f t="shared" si="46"/>
        <v>0.81541428473035338</v>
      </c>
      <c r="AT26" s="56">
        <f>SUM(IF(AU61=0, 0, AT61), IF(AU59=0, 0, AT59), IF(AU60=0, 0, AT60))</f>
        <v>11650</v>
      </c>
      <c r="AU26" s="56">
        <f>SUM(IF(AT61=0, 0, AU61), IF(AT59=0, 0, AU59), IF(AT60=0, 0, AU60))</f>
        <v>17309</v>
      </c>
      <c r="AV26" s="156">
        <f t="shared" si="47"/>
        <v>0.67306025766942057</v>
      </c>
      <c r="AW26" s="56">
        <f>SUM(IF(AX61=0, 0, AW61), IF(AX59=0, 0, AW59), IF(AX60=0, 0, AW60))</f>
        <v>2641</v>
      </c>
      <c r="AX26" s="56">
        <f>SUM(IF(AW61=0, 0, AX61), IF(AW59=0, 0, AX59), IF(AW60=0, 0, AX60))</f>
        <v>11515</v>
      </c>
      <c r="AY26" s="156">
        <f t="shared" si="48"/>
        <v>0.22935301780286582</v>
      </c>
      <c r="AZ26" s="56">
        <f>SUM(IF(BA61=0, 0, AZ61), IF(BA59=0, 0, AZ59), IF(BA60=0, 0, AZ60))</f>
        <v>0</v>
      </c>
      <c r="BA26" s="56">
        <f>SUM(IF(AZ61=0, 0, BA61), IF(AZ59=0, 0, BA59), IF(AZ60=0, 0, BA60))</f>
        <v>0</v>
      </c>
      <c r="BB26" s="165" t="str">
        <f t="shared" si="49"/>
        <v/>
      </c>
      <c r="BC26" s="56">
        <f>SUM(IF(BD61=0, 0, BC61), IF(BD59=0, 0, BC59), IF(BD60=0, 0, BC60))</f>
        <v>975</v>
      </c>
      <c r="BD26" s="56">
        <f>SUM(IF(BC61=0, 0, BD61), IF(BC59=0, 0, BD59), IF(BC60=0, 0, BD60))</f>
        <v>1045</v>
      </c>
      <c r="BE26" s="156">
        <f t="shared" si="50"/>
        <v>0.93301435406698563</v>
      </c>
      <c r="BF26" s="56">
        <f>SUM(IF(BG61=0, 0, BF61), IF(BG59=0, 0, BF59), IF(BG60=0, 0, BF60))</f>
        <v>13047</v>
      </c>
      <c r="BG26" s="56">
        <f>SUM(IF(BF61=0, 0, BG61), IF(BF59=0, 0, BG59), IF(BF60=0, 0, BG60))</f>
        <v>13974</v>
      </c>
      <c r="BH26" s="167">
        <f t="shared" si="51"/>
        <v>0.933662516101331</v>
      </c>
      <c r="BI26" s="140"/>
      <c r="BJ26" s="141"/>
      <c r="BK26" s="142"/>
      <c r="BL26" s="140"/>
      <c r="BM26" s="140"/>
      <c r="BN26" s="141"/>
      <c r="BO26" s="142"/>
      <c r="BP26" s="140"/>
      <c r="BQ26" s="140"/>
      <c r="BR26" s="141"/>
      <c r="BS26" s="142"/>
      <c r="BT26" s="140"/>
      <c r="BU26" s="140"/>
      <c r="BV26" s="141"/>
      <c r="BW26" s="142"/>
      <c r="BX26" s="140"/>
      <c r="BY26" s="140"/>
      <c r="BZ26" s="141"/>
      <c r="CA26" s="142"/>
      <c r="CB26" s="140"/>
      <c r="CC26" s="140"/>
      <c r="CD26" s="141"/>
      <c r="CE26" s="142"/>
      <c r="CF26" s="140"/>
      <c r="CG26" s="140"/>
      <c r="CH26" s="141"/>
    </row>
    <row r="27" spans="1:86" ht="15" customHeight="1" x14ac:dyDescent="0.35">
      <c r="A27" s="122" t="str">
        <f>IF(Refs!A21="","",Refs!A21)</f>
        <v>NKB</v>
      </c>
      <c r="B27" s="99" t="str">
        <f>IF(Refs!B21="","",Refs!B21)</f>
        <v>LCW</v>
      </c>
      <c r="C27" s="103" t="str">
        <f>IF(Refs!D21="","",Refs!D21)</f>
        <v>Provider</v>
      </c>
      <c r="D27" s="56">
        <f>SUM(IF(E58=0, 0, D58))</f>
        <v>955</v>
      </c>
      <c r="E27" s="56">
        <f>SUM(IF(D58=0, 0, E58))</f>
        <v>48432</v>
      </c>
      <c r="F27" s="156">
        <f t="shared" si="36"/>
        <v>1.9337072508959847E-2</v>
      </c>
      <c r="G27" s="56">
        <f>SUM(IF(H58=0, 0, G58))</f>
        <v>1836901</v>
      </c>
      <c r="H27" s="56">
        <f>SUM(IF(G58=0, 0, H58))</f>
        <v>48432</v>
      </c>
      <c r="I27" s="157">
        <f t="shared" si="18"/>
        <v>37.927424017178723</v>
      </c>
      <c r="J27" s="158"/>
      <c r="K27" s="56">
        <f>SUM(IF(M58=0, 0, K58))</f>
        <v>14244</v>
      </c>
      <c r="L27" s="168"/>
      <c r="M27" s="56">
        <f>SUM(IF(K58=0, 0, M58))</f>
        <v>35139</v>
      </c>
      <c r="N27" s="156">
        <f t="shared" si="37"/>
        <v>0.40536156407410567</v>
      </c>
      <c r="O27" s="56">
        <f>SUM(IF(P58=0, 0, O58))</f>
        <v>0</v>
      </c>
      <c r="P27" s="56">
        <f>SUM(IF(O58=0, 0, P58))</f>
        <v>0</v>
      </c>
      <c r="Q27" s="156" t="str">
        <f t="shared" si="38"/>
        <v/>
      </c>
      <c r="R27" s="56">
        <f>SUM(IF(S58=0, 0, R58))</f>
        <v>0</v>
      </c>
      <c r="S27" s="56">
        <f>SUM(IF(R58=0, 0, S58))</f>
        <v>0</v>
      </c>
      <c r="T27" s="156" t="str">
        <f t="shared" si="39"/>
        <v/>
      </c>
      <c r="U27" s="56">
        <f>SUM(IF(V58=0, 0, U58))</f>
        <v>0</v>
      </c>
      <c r="V27" s="56">
        <f>SUM(IF(U58=0, 0, V58))</f>
        <v>0</v>
      </c>
      <c r="W27" s="156" t="str">
        <f t="shared" si="40"/>
        <v/>
      </c>
      <c r="X27" s="56">
        <f>SUM(IF(Y58+Z58=0, 0, X58))</f>
        <v>4565</v>
      </c>
      <c r="Y27" s="56">
        <f>SUM(IF(X58=0, 0, Y58))</f>
        <v>6523</v>
      </c>
      <c r="Z27" s="56">
        <f>SUM(IF(X58=0, 0, Z58))</f>
        <v>7187</v>
      </c>
      <c r="AA27" s="156">
        <f t="shared" si="41"/>
        <v>0.33296863603209337</v>
      </c>
      <c r="AB27" s="56">
        <f>SUM(IF(AC58=0, 0, AB58))</f>
        <v>2054</v>
      </c>
      <c r="AC27" s="56">
        <f>SUM(IF(AB58=0, 0, AC58))</f>
        <v>3379</v>
      </c>
      <c r="AD27" s="156">
        <f t="shared" si="42"/>
        <v>0.60787215152411955</v>
      </c>
      <c r="AE27" s="56">
        <f>SUM(IF(AF58=0, 0, AE58))</f>
        <v>374</v>
      </c>
      <c r="AF27" s="56">
        <f>SUM(IF(AE58=0, 0, AF58))</f>
        <v>3981</v>
      </c>
      <c r="AG27" s="156">
        <f t="shared" si="43"/>
        <v>9.3946244662145184E-2</v>
      </c>
      <c r="AH27" s="56">
        <f>SUM(IF(AI58=0, 0, AH58))</f>
        <v>12</v>
      </c>
      <c r="AI27" s="56">
        <f>SUM(IF(AH58=0, 0, AI58))</f>
        <v>32913</v>
      </c>
      <c r="AJ27" s="156">
        <f t="shared" si="44"/>
        <v>3.645975754261234E-4</v>
      </c>
      <c r="AK27" s="56">
        <f>SUM(IF(AL58=0, 0, AK58))</f>
        <v>12649</v>
      </c>
      <c r="AL27" s="56">
        <f>SUM(IF(AK58=0, 0, AL58))</f>
        <v>32913</v>
      </c>
      <c r="AM27" s="156">
        <f t="shared" si="19"/>
        <v>0.38431622763041962</v>
      </c>
      <c r="AN27" s="56">
        <f>SUM(IF(AO58=0, 0, AN58))</f>
        <v>1585</v>
      </c>
      <c r="AO27" s="56">
        <f>SUM(IF(AN58=0, 0, AO58))</f>
        <v>1585</v>
      </c>
      <c r="AP27" s="156">
        <f t="shared" si="45"/>
        <v>1</v>
      </c>
      <c r="AQ27" s="56">
        <f>SUM(IF(AR58=0, 0, AQ58))</f>
        <v>2458</v>
      </c>
      <c r="AR27" s="56">
        <f>SUM(IF(AQ58=0, 0, AR58))</f>
        <v>5708</v>
      </c>
      <c r="AS27" s="156">
        <f t="shared" si="46"/>
        <v>0.43062368605466012</v>
      </c>
      <c r="AT27" s="56">
        <f>SUM(IF(AU58=0, 0, AT58))</f>
        <v>938</v>
      </c>
      <c r="AU27" s="56">
        <f>SUM(IF(AT58=0, 0, AU58))</f>
        <v>1803</v>
      </c>
      <c r="AV27" s="156">
        <f t="shared" si="47"/>
        <v>0.52024403771491956</v>
      </c>
      <c r="AW27" s="56">
        <f>SUM(IF(AX58=0, 0, AW58))</f>
        <v>0</v>
      </c>
      <c r="AX27" s="56">
        <f>SUM(IF(AW58=0, 0, AX58))</f>
        <v>0</v>
      </c>
      <c r="AY27" s="156" t="str">
        <f t="shared" si="48"/>
        <v/>
      </c>
      <c r="AZ27" s="56">
        <f>SUM(IF(BA58=0, 0, AZ58))</f>
        <v>0</v>
      </c>
      <c r="BA27" s="56">
        <f>SUM(IF(AZ58=0, 0, BA58))</f>
        <v>0</v>
      </c>
      <c r="BB27" s="165" t="str">
        <f t="shared" si="49"/>
        <v/>
      </c>
      <c r="BC27" s="56">
        <f>SUM(IF(BD58=0, 0, BC58))</f>
        <v>277</v>
      </c>
      <c r="BD27" s="56">
        <f>SUM(IF(BC58=0, 0, BD58))</f>
        <v>278</v>
      </c>
      <c r="BE27" s="156">
        <f t="shared" si="50"/>
        <v>0.99640287769784175</v>
      </c>
      <c r="BF27" s="56">
        <f>SUM(IF(BG58=0, 0, BF58))</f>
        <v>710</v>
      </c>
      <c r="BG27" s="56">
        <f>SUM(IF(BF58=0, 0, BG58))</f>
        <v>712</v>
      </c>
      <c r="BH27" s="167">
        <f t="shared" si="51"/>
        <v>0.9971910112359551</v>
      </c>
      <c r="BI27" s="140"/>
      <c r="BJ27" s="141"/>
      <c r="BK27" s="142"/>
      <c r="BL27" s="140"/>
      <c r="BM27" s="140"/>
      <c r="BN27" s="141"/>
      <c r="BO27" s="142"/>
      <c r="BP27" s="140"/>
      <c r="BQ27" s="140"/>
      <c r="BR27" s="141"/>
      <c r="BS27" s="142"/>
      <c r="BT27" s="140"/>
      <c r="BU27" s="140"/>
      <c r="BV27" s="141"/>
      <c r="BW27" s="142"/>
      <c r="BX27" s="140"/>
      <c r="BY27" s="140"/>
      <c r="BZ27" s="141"/>
      <c r="CA27" s="142"/>
      <c r="CB27" s="140"/>
      <c r="CC27" s="140"/>
      <c r="CD27" s="141"/>
      <c r="CE27" s="142"/>
      <c r="CF27" s="140"/>
      <c r="CG27" s="140"/>
      <c r="CH27" s="141"/>
    </row>
    <row r="28" spans="1:86" ht="15" customHeight="1" x14ac:dyDescent="0.35">
      <c r="A28" s="122" t="str">
        <f>IF(Refs!A22="","",Refs!A22)</f>
        <v>8J296</v>
      </c>
      <c r="B28" s="99" t="str">
        <f>IF(Refs!B22="","",Refs!B22)</f>
        <v>Medvivo</v>
      </c>
      <c r="C28" s="103" t="str">
        <f>IF(Refs!D22="","",Refs!D22)</f>
        <v>Provider</v>
      </c>
      <c r="D28" s="56">
        <f>SUM(IF(E68=0, 0, D68))</f>
        <v>5891</v>
      </c>
      <c r="E28" s="56">
        <f>SUM(IF(D68=0, 0, E68))</f>
        <v>34971</v>
      </c>
      <c r="F28" s="156">
        <f t="shared" si="36"/>
        <v>0.1441681758112672</v>
      </c>
      <c r="G28" s="56">
        <f>SUM(IF(H68=0, 0, G68))</f>
        <v>4721455</v>
      </c>
      <c r="H28" s="56">
        <f>SUM(IF(G68=0, 0, H68))</f>
        <v>34971</v>
      </c>
      <c r="I28" s="157">
        <f t="shared" si="18"/>
        <v>135.01058019501872</v>
      </c>
      <c r="J28" s="158"/>
      <c r="K28" s="56">
        <f>SUM(IF(M68=0, 0, K68))</f>
        <v>20777</v>
      </c>
      <c r="L28" s="168"/>
      <c r="M28" s="56">
        <f>SUM(IF(K68=0, 0, M68))</f>
        <v>29744</v>
      </c>
      <c r="N28" s="156">
        <f t="shared" si="37"/>
        <v>0.69852743410435714</v>
      </c>
      <c r="O28" s="56">
        <f>SUM(IF(P68=0, 0, O68))</f>
        <v>3066</v>
      </c>
      <c r="P28" s="56">
        <f>SUM(IF(O68=0, 0, P68))</f>
        <v>5610</v>
      </c>
      <c r="Q28" s="156">
        <f t="shared" si="38"/>
        <v>0.54652406417112298</v>
      </c>
      <c r="R28" s="56">
        <f>SUM(IF(S68=0, 0, R68))</f>
        <v>4894</v>
      </c>
      <c r="S28" s="56">
        <f>SUM(IF(R68=0, 0, S68))</f>
        <v>8183</v>
      </c>
      <c r="T28" s="156">
        <f t="shared" si="39"/>
        <v>0.59806916778687524</v>
      </c>
      <c r="U28" s="56">
        <f>SUM(IF(V68=0, 0, U68))</f>
        <v>5620</v>
      </c>
      <c r="V28" s="56">
        <f>SUM(IF(U68=0, 0, V68))</f>
        <v>8318</v>
      </c>
      <c r="W28" s="156">
        <f t="shared" si="40"/>
        <v>0.67564318345756191</v>
      </c>
      <c r="X28" s="56">
        <f>SUM(IF(Y68+Z68=0, 0, X68))</f>
        <v>5344</v>
      </c>
      <c r="Y28" s="56">
        <f>SUM(IF(X68=0, 0, Y68))</f>
        <v>9422</v>
      </c>
      <c r="Z28" s="56">
        <f>SUM(IF(X68=0, 0, Z68))</f>
        <v>10955</v>
      </c>
      <c r="AA28" s="156">
        <f t="shared" si="41"/>
        <v>0.26225646562300631</v>
      </c>
      <c r="AB28" s="56">
        <f>SUM(IF(AC68=0, 0, AB68))</f>
        <v>1758</v>
      </c>
      <c r="AC28" s="56">
        <f>SUM(IF(AB68=0, 0, AC68))</f>
        <v>2944</v>
      </c>
      <c r="AD28" s="156">
        <f t="shared" si="42"/>
        <v>0.59714673913043481</v>
      </c>
      <c r="AE28" s="56">
        <f>SUM(IF(AF68=0, 0, AE68))</f>
        <v>4652</v>
      </c>
      <c r="AF28" s="56">
        <f>SUM(IF(AE68=0, 0, AF68))</f>
        <v>5214</v>
      </c>
      <c r="AG28" s="156">
        <f t="shared" si="43"/>
        <v>0.89221327196010736</v>
      </c>
      <c r="AH28" s="56">
        <f>SUM(IF(AI68=0, 0, AH68))</f>
        <v>20</v>
      </c>
      <c r="AI28" s="56">
        <f>SUM(IF(AH68=0, 0, AI68))</f>
        <v>12155</v>
      </c>
      <c r="AJ28" s="156">
        <f t="shared" si="44"/>
        <v>1.6454134101192926E-3</v>
      </c>
      <c r="AK28" s="56">
        <f>SUM(IF(AL68=0, 0, AK68))</f>
        <v>7081</v>
      </c>
      <c r="AL28" s="56">
        <f>SUM(IF(AK68=0, 0, AL68))</f>
        <v>12155</v>
      </c>
      <c r="AM28" s="156">
        <f t="shared" si="19"/>
        <v>0.58255861785273555</v>
      </c>
      <c r="AN28" s="56">
        <f>SUM(IF(AO68=0, 0, AN68))</f>
        <v>2029</v>
      </c>
      <c r="AO28" s="56">
        <f>SUM(IF(AN68=0, 0, AO68))</f>
        <v>3385</v>
      </c>
      <c r="AP28" s="156">
        <f t="shared" si="45"/>
        <v>0.59940915805022155</v>
      </c>
      <c r="AQ28" s="56">
        <f>SUM(IF(AR68=0, 0, AQ68))</f>
        <v>1</v>
      </c>
      <c r="AR28" s="56">
        <f>SUM(IF(AQ68=0, 0, AR68))</f>
        <v>1018</v>
      </c>
      <c r="AS28" s="156">
        <f t="shared" si="46"/>
        <v>9.8231827111984276E-4</v>
      </c>
      <c r="AT28" s="56">
        <f>SUM(IF(AU68=0, 0, AT68))</f>
        <v>830</v>
      </c>
      <c r="AU28" s="56">
        <f>SUM(IF(AT68=0, 0, AU68))</f>
        <v>1376</v>
      </c>
      <c r="AV28" s="156">
        <f t="shared" si="47"/>
        <v>0.60319767441860461</v>
      </c>
      <c r="AW28" s="56">
        <f>SUM(IF(AX68=0, 0, AW68))</f>
        <v>787</v>
      </c>
      <c r="AX28" s="56">
        <f>SUM(IF(AW68=0, 0, AX68))</f>
        <v>2266</v>
      </c>
      <c r="AY28" s="156">
        <f t="shared" si="48"/>
        <v>0.34730803177405117</v>
      </c>
      <c r="AZ28" s="56">
        <f>SUM(IF(BA68=0, 0, AZ68))</f>
        <v>0</v>
      </c>
      <c r="BA28" s="56">
        <f>SUM(IF(AZ68=0, 0, BA68))</f>
        <v>0</v>
      </c>
      <c r="BB28" s="165" t="str">
        <f t="shared" si="49"/>
        <v/>
      </c>
      <c r="BC28" s="56">
        <f>SUM(IF(BD68=0, 0, BC68))</f>
        <v>1052</v>
      </c>
      <c r="BD28" s="56">
        <f>SUM(IF(BC68=0, 0, BD68))</f>
        <v>1605</v>
      </c>
      <c r="BE28" s="156">
        <f t="shared" si="50"/>
        <v>0.65545171339563868</v>
      </c>
      <c r="BF28" s="56">
        <f>SUM(IF(BG68=0, 0, BF68))</f>
        <v>1413</v>
      </c>
      <c r="BG28" s="56">
        <f>SUM(IF(BF68=0, 0, BG68))</f>
        <v>1842</v>
      </c>
      <c r="BH28" s="167">
        <f t="shared" si="51"/>
        <v>0.76710097719869708</v>
      </c>
      <c r="BI28" s="140"/>
      <c r="BJ28" s="141"/>
      <c r="BK28" s="142"/>
      <c r="BL28" s="140"/>
      <c r="BM28" s="140"/>
      <c r="BN28" s="141"/>
      <c r="BO28" s="142"/>
      <c r="BP28" s="140"/>
      <c r="BQ28" s="140"/>
      <c r="BR28" s="141"/>
      <c r="BS28" s="142"/>
      <c r="BT28" s="140"/>
      <c r="BU28" s="140"/>
      <c r="BV28" s="141"/>
      <c r="BW28" s="142"/>
      <c r="BX28" s="140"/>
      <c r="BY28" s="140"/>
      <c r="BZ28" s="141"/>
      <c r="CA28" s="142"/>
      <c r="CB28" s="140"/>
      <c r="CC28" s="140"/>
      <c r="CD28" s="141"/>
      <c r="CE28" s="142"/>
      <c r="CF28" s="140"/>
      <c r="CG28" s="140"/>
      <c r="CH28" s="141"/>
    </row>
    <row r="29" spans="1:86" ht="15" customHeight="1" x14ac:dyDescent="0.35">
      <c r="A29" s="122" t="str">
        <f>IF(Refs!A23="","",Refs!A23)</f>
        <v>00R</v>
      </c>
      <c r="B29" s="99" t="str">
        <f>IF(Refs!B23="","",Refs!B23)</f>
        <v>ML CSU (Blackpool)</v>
      </c>
      <c r="C29" s="103" t="str">
        <f>IF(Refs!D23="","",Refs!D23)</f>
        <v>Provider</v>
      </c>
      <c r="D29" s="56">
        <f>SUM(IF(E42=0, 0, D42))</f>
        <v>32332</v>
      </c>
      <c r="E29" s="56">
        <f>SUM(IF(D42=0, 0, E42))</f>
        <v>203843</v>
      </c>
      <c r="F29" s="156">
        <f t="shared" si="36"/>
        <v>0.13689848629194454</v>
      </c>
      <c r="G29" s="56">
        <f>SUM(IF(H42=0, 0, G42))</f>
        <v>38136539</v>
      </c>
      <c r="H29" s="56">
        <f>SUM(IF(G42=0, 0, H42))</f>
        <v>203843</v>
      </c>
      <c r="I29" s="157">
        <f t="shared" si="18"/>
        <v>187.08780286789343</v>
      </c>
      <c r="J29" s="158"/>
      <c r="K29" s="56">
        <f>SUM(IF(M42=0, 0, K42))</f>
        <v>39908</v>
      </c>
      <c r="L29" s="168"/>
      <c r="M29" s="56">
        <f>SUM(IF(K42=0, 0, M42))</f>
        <v>182931</v>
      </c>
      <c r="N29" s="156">
        <f t="shared" si="37"/>
        <v>0.21815875931362097</v>
      </c>
      <c r="O29" s="56">
        <f>SUM(IF(P42=0, 0, O42))</f>
        <v>1833</v>
      </c>
      <c r="P29" s="56">
        <f>SUM(IF(O42=0, 0, P42))</f>
        <v>8884</v>
      </c>
      <c r="Q29" s="156">
        <f t="shared" si="38"/>
        <v>0.20632597928860874</v>
      </c>
      <c r="R29" s="56">
        <f>SUM(IF(S42=0, 0, R42))</f>
        <v>83</v>
      </c>
      <c r="S29" s="56">
        <f>SUM(IF(R42=0, 0, S42))</f>
        <v>125</v>
      </c>
      <c r="T29" s="156">
        <f t="shared" si="39"/>
        <v>0.66400000000000003</v>
      </c>
      <c r="U29" s="56">
        <f>SUM(IF(V42=0, 0, U42))</f>
        <v>720</v>
      </c>
      <c r="V29" s="56">
        <f>SUM(IF(U42=0, 0, V42))</f>
        <v>2793</v>
      </c>
      <c r="W29" s="156">
        <f t="shared" si="40"/>
        <v>0.25778732545649841</v>
      </c>
      <c r="X29" s="56">
        <f>SUM(IF(Y42+Z42=0, 0, X42))</f>
        <v>12975</v>
      </c>
      <c r="Y29" s="56">
        <f>SUM(IF(X42=0, 0, Y42))</f>
        <v>21768</v>
      </c>
      <c r="Z29" s="56">
        <f>SUM(IF(X42=0, 0, Z42))</f>
        <v>149</v>
      </c>
      <c r="AA29" s="156">
        <f t="shared" si="41"/>
        <v>0.59200620522881786</v>
      </c>
      <c r="AB29" s="56">
        <f>SUM(IF(AC42=0, 0, AB42))</f>
        <v>0</v>
      </c>
      <c r="AC29" s="56">
        <f>SUM(IF(AB42=0, 0, AC42))</f>
        <v>0</v>
      </c>
      <c r="AD29" s="156" t="str">
        <f t="shared" si="42"/>
        <v/>
      </c>
      <c r="AE29" s="56">
        <f>SUM(IF(AF42=0, 0, AE42))</f>
        <v>0</v>
      </c>
      <c r="AF29" s="56">
        <f>SUM(IF(AE42=0, 0, AF42))</f>
        <v>0</v>
      </c>
      <c r="AG29" s="156" t="str">
        <f t="shared" si="43"/>
        <v/>
      </c>
      <c r="AH29" s="56">
        <f>SUM(IF(AI42=0, 0, AH42))</f>
        <v>50</v>
      </c>
      <c r="AI29" s="56">
        <f>SUM(IF(AH42=0, 0, AI42))</f>
        <v>134114</v>
      </c>
      <c r="AJ29" s="156">
        <f t="shared" si="44"/>
        <v>3.7281715555422998E-4</v>
      </c>
      <c r="AK29" s="56">
        <f>SUM(IF(AL42=0, 0, AK42))</f>
        <v>88073</v>
      </c>
      <c r="AL29" s="56">
        <f>SUM(IF(AK42=0, 0, AL42))</f>
        <v>134114</v>
      </c>
      <c r="AM29" s="156">
        <f t="shared" si="19"/>
        <v>0.65670250682255393</v>
      </c>
      <c r="AN29" s="56">
        <f>SUM(IF(AO42=0, 0, AN42))</f>
        <v>13962</v>
      </c>
      <c r="AO29" s="56">
        <f>SUM(IF(AN42=0, 0, AO42))</f>
        <v>22376</v>
      </c>
      <c r="AP29" s="156">
        <f t="shared" si="45"/>
        <v>0.62397211297819088</v>
      </c>
      <c r="AQ29" s="56">
        <f>SUM(IF(AR42=0, 0, AQ42))</f>
        <v>1793</v>
      </c>
      <c r="AR29" s="56">
        <f>SUM(IF(AQ42=0, 0, AR42))</f>
        <v>19650</v>
      </c>
      <c r="AS29" s="156">
        <f t="shared" si="46"/>
        <v>9.1246819338422394E-2</v>
      </c>
      <c r="AT29" s="56">
        <f>SUM(IF(AU42=0, 0, AT42))</f>
        <v>1465</v>
      </c>
      <c r="AU29" s="56">
        <f>SUM(IF(AT42=0, 0, AU42))</f>
        <v>6755</v>
      </c>
      <c r="AV29" s="156">
        <f t="shared" si="47"/>
        <v>0.21687638786084382</v>
      </c>
      <c r="AW29" s="56">
        <f>SUM(IF(AX42=0, 0, AW42))</f>
        <v>6847</v>
      </c>
      <c r="AX29" s="56">
        <f>SUM(IF(AW42=0, 0, AX42))</f>
        <v>9344</v>
      </c>
      <c r="AY29" s="156">
        <f t="shared" si="48"/>
        <v>0.73276969178082196</v>
      </c>
      <c r="AZ29" s="56">
        <f>SUM(IF(BA42=0, 0, AZ42))</f>
        <v>0</v>
      </c>
      <c r="BA29" s="56">
        <f>SUM(IF(AZ42=0, 0, BA42))</f>
        <v>0</v>
      </c>
      <c r="BB29" s="165" t="str">
        <f t="shared" si="49"/>
        <v/>
      </c>
      <c r="BC29" s="56">
        <f>SUM(IF(BD42=0, 0, BC42))</f>
        <v>0</v>
      </c>
      <c r="BD29" s="56">
        <f>SUM(IF(BC42=0, 0, BD42))</f>
        <v>0</v>
      </c>
      <c r="BE29" s="156" t="str">
        <f t="shared" si="50"/>
        <v/>
      </c>
      <c r="BF29" s="56">
        <f>SUM(IF(BG42=0, 0, BF42))</f>
        <v>0</v>
      </c>
      <c r="BG29" s="56">
        <f>SUM(IF(BF42=0, 0, BG42))</f>
        <v>0</v>
      </c>
      <c r="BH29" s="167" t="str">
        <f t="shared" si="51"/>
        <v/>
      </c>
      <c r="BI29" s="140"/>
      <c r="BJ29" s="141"/>
      <c r="BK29" s="142"/>
      <c r="BL29" s="140"/>
      <c r="BM29" s="140"/>
      <c r="BN29" s="141"/>
      <c r="BO29" s="142"/>
      <c r="BP29" s="140"/>
      <c r="BQ29" s="140"/>
      <c r="BR29" s="141"/>
      <c r="BS29" s="142"/>
      <c r="BT29" s="140"/>
      <c r="BU29" s="140"/>
      <c r="BV29" s="141"/>
      <c r="BW29" s="142"/>
      <c r="BX29" s="140"/>
      <c r="BY29" s="140"/>
      <c r="BZ29" s="141"/>
      <c r="CA29" s="142"/>
      <c r="CB29" s="140"/>
      <c r="CC29" s="140"/>
      <c r="CD29" s="141"/>
      <c r="CE29" s="142"/>
      <c r="CF29" s="140"/>
      <c r="CG29" s="140"/>
      <c r="CH29" s="141"/>
    </row>
    <row r="30" spans="1:86" ht="15" customHeight="1" x14ac:dyDescent="0.35">
      <c r="A30" s="122" t="str">
        <f>IF(Refs!A24="","",Refs!A24)</f>
        <v>0CX</v>
      </c>
      <c r="B30" s="99" t="str">
        <f>IF(Refs!B24="","",Refs!B24)</f>
        <v>ML CSU (Leicestershire)</v>
      </c>
      <c r="C30" s="103" t="str">
        <f>IF(Refs!D24="","",Refs!D24)</f>
        <v>Provider</v>
      </c>
      <c r="D30" s="56">
        <f>SUM(IF(E44=0, 0, D44))</f>
        <v>297</v>
      </c>
      <c r="E30" s="56">
        <f>SUM(IF(D44=0, 0, E44))</f>
        <v>37788</v>
      </c>
      <c r="F30" s="156">
        <f t="shared" si="36"/>
        <v>7.7983458054352106E-3</v>
      </c>
      <c r="G30" s="56">
        <f>SUM(IF(H44=0, 0, G44))</f>
        <v>491047</v>
      </c>
      <c r="H30" s="56">
        <f>SUM(IF(G44=0, 0, H44))</f>
        <v>37788</v>
      </c>
      <c r="I30" s="157">
        <f t="shared" si="18"/>
        <v>12.994786704774002</v>
      </c>
      <c r="J30" s="158"/>
      <c r="K30" s="56">
        <f>SUM(IF(M44=0, 0, K44))</f>
        <v>20572</v>
      </c>
      <c r="L30" s="168"/>
      <c r="M30" s="56">
        <f>SUM(IF(K44=0, 0, M44))</f>
        <v>36193</v>
      </c>
      <c r="N30" s="156">
        <f t="shared" si="37"/>
        <v>0.56839720387920312</v>
      </c>
      <c r="O30" s="56">
        <f>SUM(IF(P44=0, 0, O44))</f>
        <v>4762</v>
      </c>
      <c r="P30" s="56">
        <f>SUM(IF(O44=0, 0, P44))</f>
        <v>9169</v>
      </c>
      <c r="Q30" s="156">
        <f t="shared" si="38"/>
        <v>0.51935870869233292</v>
      </c>
      <c r="R30" s="56">
        <f>SUM(IF(S44=0, 0, R44))</f>
        <v>190</v>
      </c>
      <c r="S30" s="56">
        <f>SUM(IF(R44=0, 0, S44))</f>
        <v>385</v>
      </c>
      <c r="T30" s="156">
        <f t="shared" si="39"/>
        <v>0.4935064935064935</v>
      </c>
      <c r="U30" s="56">
        <f>SUM(IF(V44=0, 0, U44))</f>
        <v>288</v>
      </c>
      <c r="V30" s="56">
        <f>SUM(IF(U44=0, 0, V44))</f>
        <v>756</v>
      </c>
      <c r="W30" s="156">
        <f t="shared" si="40"/>
        <v>0.38095238095238093</v>
      </c>
      <c r="X30" s="56">
        <f>SUM(IF(Y44+Z44=0, 0, X44))</f>
        <v>3088</v>
      </c>
      <c r="Y30" s="56">
        <f>SUM(IF(X44=0, 0, Y44))</f>
        <v>8522</v>
      </c>
      <c r="Z30" s="56">
        <f>SUM(IF(X44=0, 0, Z44))</f>
        <v>601</v>
      </c>
      <c r="AA30" s="156">
        <f t="shared" si="41"/>
        <v>0.33848514742957359</v>
      </c>
      <c r="AB30" s="56">
        <f>SUM(IF(AC44=0, 0, AB44))</f>
        <v>3692</v>
      </c>
      <c r="AC30" s="56">
        <f>SUM(IF(AB44=0, 0, AC44))</f>
        <v>4005</v>
      </c>
      <c r="AD30" s="156">
        <f t="shared" si="42"/>
        <v>0.92184769038701619</v>
      </c>
      <c r="AE30" s="56">
        <f>SUM(IF(AF44=0, 0, AE44))</f>
        <v>2272</v>
      </c>
      <c r="AF30" s="56">
        <f>SUM(IF(AE44=0, 0, AF44))</f>
        <v>3118</v>
      </c>
      <c r="AG30" s="156">
        <f t="shared" si="43"/>
        <v>0.72867222578576007</v>
      </c>
      <c r="AH30" s="56">
        <f>SUM(IF(AI44=0, 0, AH44))</f>
        <v>14</v>
      </c>
      <c r="AI30" s="56">
        <f>SUM(IF(AH44=0, 0, AI44))</f>
        <v>25477</v>
      </c>
      <c r="AJ30" s="156">
        <f t="shared" si="44"/>
        <v>5.4951524904816109E-4</v>
      </c>
      <c r="AK30" s="56">
        <f>SUM(IF(AL44=0, 0, AK44))</f>
        <v>14000</v>
      </c>
      <c r="AL30" s="56">
        <f>SUM(IF(AK44=0, 0, AL44))</f>
        <v>25477</v>
      </c>
      <c r="AM30" s="156">
        <f t="shared" si="19"/>
        <v>0.54951524904816107</v>
      </c>
      <c r="AN30" s="56">
        <f>SUM(IF(AO44=0, 0, AN44))</f>
        <v>2101</v>
      </c>
      <c r="AO30" s="56">
        <f>SUM(IF(AN44=0, 0, AO44))</f>
        <v>5415</v>
      </c>
      <c r="AP30" s="156">
        <f t="shared" si="45"/>
        <v>0.38799630655586337</v>
      </c>
      <c r="AQ30" s="56">
        <f>SUM(IF(AR44=0, 0, AQ44))</f>
        <v>1609</v>
      </c>
      <c r="AR30" s="56">
        <f>SUM(IF(AQ44=0, 0, AR44))</f>
        <v>2414</v>
      </c>
      <c r="AS30" s="156">
        <f t="shared" si="46"/>
        <v>0.66652858326429165</v>
      </c>
      <c r="AT30" s="56">
        <f>SUM(IF(AU44=0, 0, AT44))</f>
        <v>50</v>
      </c>
      <c r="AU30" s="56">
        <f>SUM(IF(AT44=0, 0, AU44))</f>
        <v>97</v>
      </c>
      <c r="AV30" s="156">
        <f t="shared" si="47"/>
        <v>0.51546391752577314</v>
      </c>
      <c r="AW30" s="56">
        <f>SUM(IF(AX44=0, 0, AW44))</f>
        <v>1123</v>
      </c>
      <c r="AX30" s="56">
        <f>SUM(IF(AW44=0, 0, AX44))</f>
        <v>2052</v>
      </c>
      <c r="AY30" s="156">
        <f t="shared" si="48"/>
        <v>0.54727095516569202</v>
      </c>
      <c r="AZ30" s="56">
        <f>SUM(IF(BA44=0, 0, AZ44))</f>
        <v>0</v>
      </c>
      <c r="BA30" s="56">
        <f>SUM(IF(AZ44=0, 0, BA44))</f>
        <v>0</v>
      </c>
      <c r="BB30" s="165" t="str">
        <f t="shared" si="49"/>
        <v/>
      </c>
      <c r="BC30" s="56">
        <f>SUM(IF(BD44=0, 0, BC44))</f>
        <v>535</v>
      </c>
      <c r="BD30" s="56">
        <f>SUM(IF(BC44=0, 0, BD44))</f>
        <v>584</v>
      </c>
      <c r="BE30" s="156">
        <f t="shared" si="50"/>
        <v>0.91609589041095896</v>
      </c>
      <c r="BF30" s="56">
        <f>SUM(IF(BG44=0, 0, BF44))</f>
        <v>2</v>
      </c>
      <c r="BG30" s="56">
        <f>SUM(IF(BF44=0, 0, BG44))</f>
        <v>2</v>
      </c>
      <c r="BH30" s="167">
        <f t="shared" si="51"/>
        <v>1</v>
      </c>
      <c r="BI30" s="140"/>
      <c r="BJ30" s="141"/>
      <c r="BK30" s="142"/>
      <c r="BL30" s="140"/>
      <c r="BM30" s="140"/>
      <c r="BN30" s="141"/>
      <c r="BO30" s="142"/>
      <c r="BP30" s="140"/>
      <c r="BQ30" s="140"/>
      <c r="BR30" s="141"/>
      <c r="BS30" s="142"/>
      <c r="BT30" s="140"/>
      <c r="BU30" s="140"/>
      <c r="BV30" s="141"/>
      <c r="BW30" s="142"/>
      <c r="BX30" s="140"/>
      <c r="BY30" s="140"/>
      <c r="BZ30" s="141"/>
      <c r="CA30" s="142"/>
      <c r="CB30" s="140"/>
      <c r="CC30" s="140"/>
      <c r="CD30" s="141"/>
      <c r="CE30" s="142"/>
      <c r="CF30" s="140"/>
      <c r="CG30" s="140"/>
      <c r="CH30" s="141"/>
    </row>
    <row r="31" spans="1:86" ht="15" customHeight="1" x14ac:dyDescent="0.35">
      <c r="A31" s="122" t="str">
        <f>IF(Refs!A25="","",Refs!A25)</f>
        <v>RX6</v>
      </c>
      <c r="B31" s="99" t="str">
        <f>IF(Refs!B25="","",Refs!B25)</f>
        <v>NEAS</v>
      </c>
      <c r="C31" s="103" t="str">
        <f>IF(Refs!D25="","",Refs!D25)</f>
        <v>Provider</v>
      </c>
      <c r="D31" s="56">
        <f>SUM(IF(E40=0, 0, D40))</f>
        <v>26192</v>
      </c>
      <c r="E31" s="56">
        <f>SUM(IF(D40=0, 0, E40))</f>
        <v>80900</v>
      </c>
      <c r="F31" s="156">
        <f t="shared" si="36"/>
        <v>0.24457475815186941</v>
      </c>
      <c r="G31" s="56">
        <f>SUM(IF(H40=0, 0, G40))</f>
        <v>36829855</v>
      </c>
      <c r="H31" s="56">
        <f>SUM(IF(G40=0, 0, H40))</f>
        <v>80900</v>
      </c>
      <c r="I31" s="157">
        <f t="shared" si="18"/>
        <v>455.25160692212609</v>
      </c>
      <c r="J31" s="158"/>
      <c r="K31" s="56">
        <f>SUM(IF(M40=0, 0, K40))</f>
        <v>27045</v>
      </c>
      <c r="L31" s="168"/>
      <c r="M31" s="56">
        <f>SUM(IF(K40=0, 0, M40))</f>
        <v>79293</v>
      </c>
      <c r="N31" s="156">
        <f t="shared" si="37"/>
        <v>0.34107676591880748</v>
      </c>
      <c r="O31" s="56">
        <f>SUM(IF(P40=0, 0, O40))</f>
        <v>4331</v>
      </c>
      <c r="P31" s="56">
        <f>SUM(IF(O40=0, 0, P40))</f>
        <v>9836</v>
      </c>
      <c r="Q31" s="156">
        <f t="shared" si="38"/>
        <v>0.44032126880845873</v>
      </c>
      <c r="R31" s="56">
        <f>SUM(IF(S40=0, 0, R40))</f>
        <v>635</v>
      </c>
      <c r="S31" s="56">
        <f>SUM(IF(R40=0, 0, S40))</f>
        <v>1825</v>
      </c>
      <c r="T31" s="156">
        <f t="shared" si="39"/>
        <v>0.34794520547945207</v>
      </c>
      <c r="U31" s="56">
        <f>SUM(IF(V40=0, 0, U40))</f>
        <v>1411</v>
      </c>
      <c r="V31" s="56">
        <f>SUM(IF(U40=0, 0, V40))</f>
        <v>1914</v>
      </c>
      <c r="W31" s="156">
        <f t="shared" si="40"/>
        <v>0.73719958202716829</v>
      </c>
      <c r="X31" s="56">
        <f>SUM(IF(Y40+Z40=0, 0, X40))</f>
        <v>3595</v>
      </c>
      <c r="Y31" s="56">
        <f>SUM(IF(X40=0, 0, Y40))</f>
        <v>12970</v>
      </c>
      <c r="Z31" s="56">
        <f>SUM(IF(X40=0, 0, Z40))</f>
        <v>8323</v>
      </c>
      <c r="AA31" s="156">
        <f t="shared" si="41"/>
        <v>0.1688348283473442</v>
      </c>
      <c r="AB31" s="56">
        <f>SUM(IF(AC40=0, 0, AB40))</f>
        <v>1798</v>
      </c>
      <c r="AC31" s="56">
        <f>SUM(IF(AB40=0, 0, AC40))</f>
        <v>5550</v>
      </c>
      <c r="AD31" s="156">
        <f t="shared" si="42"/>
        <v>0.32396396396396399</v>
      </c>
      <c r="AE31" s="56">
        <f>SUM(IF(AF40=0, 0, AE40))</f>
        <v>2455</v>
      </c>
      <c r="AF31" s="56">
        <f>SUM(IF(AE40=0, 0, AF40))</f>
        <v>9801</v>
      </c>
      <c r="AG31" s="156">
        <f t="shared" si="43"/>
        <v>0.25048464442403834</v>
      </c>
      <c r="AH31" s="56">
        <f>SUM(IF(AI40=0, 0, AH40))</f>
        <v>32</v>
      </c>
      <c r="AI31" s="56">
        <f>SUM(IF(AH40=0, 0, AI40))</f>
        <v>62138</v>
      </c>
      <c r="AJ31" s="156">
        <f t="shared" si="44"/>
        <v>5.1498278026328496E-4</v>
      </c>
      <c r="AK31" s="56">
        <f>SUM(IF(AL40=0, 0, AK40))</f>
        <v>44400</v>
      </c>
      <c r="AL31" s="56">
        <f>SUM(IF(AK40=0, 0, AL40))</f>
        <v>62138</v>
      </c>
      <c r="AM31" s="156">
        <f t="shared" si="19"/>
        <v>0.71453860761530785</v>
      </c>
      <c r="AN31" s="56">
        <f>SUM(IF(AO40=0, 0, AN40))</f>
        <v>4876</v>
      </c>
      <c r="AO31" s="56">
        <f>SUM(IF(AN40=0, 0, AO40))</f>
        <v>10037</v>
      </c>
      <c r="AP31" s="156">
        <f t="shared" si="45"/>
        <v>0.48580253063664441</v>
      </c>
      <c r="AQ31" s="56">
        <f>SUM(IF(AR40=0, 0, AQ40))</f>
        <v>2</v>
      </c>
      <c r="AR31" s="56">
        <f>SUM(IF(AQ40=0, 0, AR40))</f>
        <v>2007</v>
      </c>
      <c r="AS31" s="156">
        <f t="shared" si="46"/>
        <v>9.9651220727453907E-4</v>
      </c>
      <c r="AT31" s="56">
        <f>SUM(IF(AU40=0, 0, AT40))</f>
        <v>3822</v>
      </c>
      <c r="AU31" s="56">
        <f>SUM(IF(AT40=0, 0, AU40))</f>
        <v>10003</v>
      </c>
      <c r="AV31" s="156">
        <f t="shared" si="47"/>
        <v>0.3820853743876837</v>
      </c>
      <c r="AW31" s="56">
        <f>SUM(IF(AX40=0, 0, AW40))</f>
        <v>1017</v>
      </c>
      <c r="AX31" s="56">
        <f>SUM(IF(AW40=0, 0, AX40))</f>
        <v>1823</v>
      </c>
      <c r="AY31" s="156">
        <f t="shared" si="48"/>
        <v>0.55787164015359303</v>
      </c>
      <c r="AZ31" s="56">
        <f>SUM(IF(BA40=0, 0, AZ40))</f>
        <v>0</v>
      </c>
      <c r="BA31" s="56">
        <f>SUM(IF(AZ40=0, 0, BA40))</f>
        <v>0</v>
      </c>
      <c r="BB31" s="165" t="str">
        <f t="shared" si="49"/>
        <v/>
      </c>
      <c r="BC31" s="56">
        <f>SUM(IF(BD40=0, 0, BC40))</f>
        <v>33</v>
      </c>
      <c r="BD31" s="56">
        <f>SUM(IF(BC40=0, 0, BD40))</f>
        <v>38</v>
      </c>
      <c r="BE31" s="156">
        <f t="shared" si="50"/>
        <v>0.86842105263157898</v>
      </c>
      <c r="BF31" s="56">
        <f>SUM(IF(BG40=0, 0, BF40))</f>
        <v>0</v>
      </c>
      <c r="BG31" s="56">
        <f>SUM(IF(BF40=0, 0, BG40))</f>
        <v>0</v>
      </c>
      <c r="BH31" s="167" t="str">
        <f t="shared" si="51"/>
        <v/>
      </c>
      <c r="BI31" s="140"/>
      <c r="BJ31" s="141"/>
      <c r="BK31" s="142"/>
      <c r="BL31" s="140"/>
      <c r="BM31" s="140"/>
      <c r="BN31" s="141"/>
      <c r="BO31" s="142"/>
      <c r="BP31" s="140"/>
      <c r="BQ31" s="140"/>
      <c r="BR31" s="141"/>
      <c r="BS31" s="142"/>
      <c r="BT31" s="140"/>
      <c r="BU31" s="140"/>
      <c r="BV31" s="141"/>
      <c r="BW31" s="142"/>
      <c r="BX31" s="140"/>
      <c r="BY31" s="140"/>
      <c r="BZ31" s="141"/>
      <c r="CA31" s="142"/>
      <c r="CB31" s="140"/>
      <c r="CC31" s="140"/>
      <c r="CD31" s="141"/>
      <c r="CE31" s="142"/>
      <c r="CF31" s="140"/>
      <c r="CG31" s="140"/>
      <c r="CH31" s="141"/>
    </row>
    <row r="32" spans="1:86" ht="15" customHeight="1" x14ac:dyDescent="0.35">
      <c r="A32" s="122" t="str">
        <f>IF(Refs!A26="","",Refs!A26)</f>
        <v>0AR</v>
      </c>
      <c r="B32" s="99" t="str">
        <f>IF(Refs!B26="","",Refs!B26)</f>
        <v>NECS</v>
      </c>
      <c r="C32" s="103" t="str">
        <f>IF(Refs!D26="","",Refs!D26)</f>
        <v>Provider</v>
      </c>
      <c r="D32" s="56">
        <f>SUM(IF(E41=0, 0, D41), IF(E43=0, 0, D43))</f>
        <v>27188</v>
      </c>
      <c r="E32" s="56">
        <f>SUM(IF(D41=0, 0,E41), IF(D43=0, 0, E43))</f>
        <v>225503</v>
      </c>
      <c r="F32" s="156">
        <f t="shared" si="36"/>
        <v>0.10759385969425109</v>
      </c>
      <c r="G32" s="56">
        <f>SUM(IF(H41=0, 0, G41), IF(H43=0, 0, G43))</f>
        <v>53624079</v>
      </c>
      <c r="H32" s="56">
        <f>SUM(IF(G41=0, 0,H41), IF(G43=0, 0, H43))</f>
        <v>225503</v>
      </c>
      <c r="I32" s="157">
        <f t="shared" si="18"/>
        <v>237.7976301867381</v>
      </c>
      <c r="J32" s="158"/>
      <c r="K32" s="56">
        <f>SUM(IF(M41=0, 0, K41), IF(M43=0, 0, K43))</f>
        <v>106662</v>
      </c>
      <c r="L32" s="168"/>
      <c r="M32" s="56">
        <f>SUM(IF(K41=0, 0,M41), IF(K43=0, 0, M43))</f>
        <v>210860</v>
      </c>
      <c r="N32" s="156">
        <f t="shared" si="37"/>
        <v>0.50584273925827561</v>
      </c>
      <c r="O32" s="56">
        <f>SUM(IF(P41=0, 0, O41), IF(P43=0, 0, O43))</f>
        <v>11061</v>
      </c>
      <c r="P32" s="56">
        <f>SUM(IF(O41=0, 0,P41), IF(O43=0, 0, P43))</f>
        <v>30116</v>
      </c>
      <c r="Q32" s="156">
        <f t="shared" si="38"/>
        <v>0.3672798512418648</v>
      </c>
      <c r="R32" s="56">
        <f>SUM(IF(S41=0, 0, R41), IF(S43=0, 0, R43))</f>
        <v>1015</v>
      </c>
      <c r="S32" s="56">
        <f>SUM(IF(R41=0, 0,S41), IF(R43=0, 0, S43))</f>
        <v>5505</v>
      </c>
      <c r="T32" s="156">
        <f t="shared" si="39"/>
        <v>0.18437783832879201</v>
      </c>
      <c r="U32" s="56">
        <f>SUM(IF(V41=0, 0, U41), IF(V43=0, 0, U43))</f>
        <v>2954</v>
      </c>
      <c r="V32" s="56">
        <f>SUM(IF(U41=0, 0,V41), IF(U43=0, 0, V43))</f>
        <v>4813</v>
      </c>
      <c r="W32" s="156">
        <f t="shared" si="40"/>
        <v>0.61375441512570128</v>
      </c>
      <c r="X32" s="56">
        <f>SUM(IF(Y41+Z41=0, 0, X41), IF(Y43+Z43=0, 0, X43))</f>
        <v>7816</v>
      </c>
      <c r="Y32" s="56">
        <f>SUM(IF(X41=0, 0,Y41), IF(X43=0, 0, Y43))</f>
        <v>44836</v>
      </c>
      <c r="Z32" s="56">
        <f>SUM(IF(X41=0, 0,Z41), IF(X43=0, 0, Z43))</f>
        <v>10445</v>
      </c>
      <c r="AA32" s="156">
        <f t="shared" si="41"/>
        <v>0.1413867332356506</v>
      </c>
      <c r="AB32" s="56">
        <f>SUM(IF(AC41=0, 0, AB41), IF(AC43=0, 0, AB43))</f>
        <v>13678</v>
      </c>
      <c r="AC32" s="56">
        <f>SUM(IF(AB41=0, 0,AC41), IF(AB43=0, 0, AC43))</f>
        <v>14950</v>
      </c>
      <c r="AD32" s="156">
        <f t="shared" si="42"/>
        <v>0.91491638795986618</v>
      </c>
      <c r="AE32" s="56">
        <f>SUM(IF(AF41=0, 0, AE41), IF(AF43=0, 0, AE43))</f>
        <v>8623</v>
      </c>
      <c r="AF32" s="56">
        <f>SUM(IF(AE41=0, 0,AF41), IF(AE43=0, 0, AF43))</f>
        <v>18779</v>
      </c>
      <c r="AG32" s="156">
        <f t="shared" si="43"/>
        <v>0.45918313009212419</v>
      </c>
      <c r="AH32" s="56">
        <f>SUM(IF(AI41=0, 0, AH41), IF(AI43=0, 0, AH43))</f>
        <v>59</v>
      </c>
      <c r="AI32" s="56">
        <f>SUM(IF(AH41=0, 0,AI41), IF(AH43=0, 0, AI43))</f>
        <v>147196</v>
      </c>
      <c r="AJ32" s="156">
        <f t="shared" si="44"/>
        <v>4.008261094051469E-4</v>
      </c>
      <c r="AK32" s="56">
        <f>SUM(IF(AL41=0, 0, AK41), IF(AL43=0, 0, AK43))</f>
        <v>105630</v>
      </c>
      <c r="AL32" s="56">
        <f>SUM(IF(AK41=0, 0,AL41), IF(AK43=0, 0, AL43))</f>
        <v>147196</v>
      </c>
      <c r="AM32" s="156">
        <f t="shared" si="19"/>
        <v>0.71761460909263841</v>
      </c>
      <c r="AN32" s="56">
        <f>SUM(IF(AO41=0, 0, AN41), IF(AO43=0, 0, AN43))</f>
        <v>10545</v>
      </c>
      <c r="AO32" s="56">
        <f>SUM(IF(AN41=0, 0,AO41), IF(AN43=0, 0, AO43))</f>
        <v>25677</v>
      </c>
      <c r="AP32" s="156">
        <f t="shared" si="45"/>
        <v>0.4106788176188807</v>
      </c>
      <c r="AQ32" s="56">
        <f>SUM(IF(AR41=0, 0, AQ41), IF(AR43=0, 0, AQ43))</f>
        <v>43113</v>
      </c>
      <c r="AR32" s="56">
        <f>SUM(IF(AQ41=0, 0,AR41), IF(AQ43=0, 0, AR43))</f>
        <v>83344</v>
      </c>
      <c r="AS32" s="156">
        <f t="shared" si="46"/>
        <v>0.51728978690727589</v>
      </c>
      <c r="AT32" s="56">
        <f>SUM(IF(AU41=0, 0, AT41), IF(AU43=0, 0, AT43))</f>
        <v>1234</v>
      </c>
      <c r="AU32" s="56">
        <f>SUM(IF(AT41=0, 0,AU41), IF(AT43=0, 0, AU43))</f>
        <v>3046</v>
      </c>
      <c r="AV32" s="156">
        <f t="shared" si="47"/>
        <v>0.40512147078135258</v>
      </c>
      <c r="AW32" s="56">
        <f>SUM(IF(AX41=0, 0, AW41), IF(AX43=0, 0, AW43))</f>
        <v>8129</v>
      </c>
      <c r="AX32" s="56">
        <f>SUM(IF(AW41=0, 0,AX41), IF(AW43=0, 0, AX43))</f>
        <v>19907</v>
      </c>
      <c r="AY32" s="156">
        <f t="shared" si="48"/>
        <v>0.40834882202240419</v>
      </c>
      <c r="AZ32" s="56">
        <f>SUM(IF(BA41=0, 0, AZ41), IF(BA43=0, 0, AZ43))</f>
        <v>0</v>
      </c>
      <c r="BA32" s="56">
        <f>SUM(IF(AZ41=0, 0,BA41), IF(AZ43=0, 0, BA43))</f>
        <v>0</v>
      </c>
      <c r="BB32" s="165" t="str">
        <f t="shared" si="49"/>
        <v/>
      </c>
      <c r="BC32" s="56">
        <f>SUM(IF(BD41=0, 0, BC41), IF(BD43=0, 0, BC43))</f>
        <v>3240</v>
      </c>
      <c r="BD32" s="56">
        <f>SUM(IF(BC41=0, 0,BD41), IF(BC43=0, 0, BD43))</f>
        <v>3633</v>
      </c>
      <c r="BE32" s="156">
        <f t="shared" si="50"/>
        <v>0.89182493806771268</v>
      </c>
      <c r="BF32" s="56">
        <f>SUM(IF(BG41=0, 0, BF41), IF(BG43=0, 0, BF43))</f>
        <v>8283</v>
      </c>
      <c r="BG32" s="56">
        <f>SUM(IF(BF41=0, 0,BG41), IF(BF43=0, 0, BG43))</f>
        <v>11357</v>
      </c>
      <c r="BH32" s="167">
        <f t="shared" si="51"/>
        <v>0.72932992867834812</v>
      </c>
      <c r="BI32" s="140"/>
      <c r="BJ32" s="141"/>
      <c r="BK32" s="142"/>
      <c r="BL32" s="140"/>
      <c r="BM32" s="140"/>
      <c r="BN32" s="141"/>
      <c r="BO32" s="142"/>
      <c r="BP32" s="140"/>
      <c r="BQ32" s="140"/>
      <c r="BR32" s="141"/>
      <c r="BS32" s="142"/>
      <c r="BT32" s="140"/>
      <c r="BU32" s="140"/>
      <c r="BV32" s="141"/>
      <c r="BW32" s="142"/>
      <c r="BX32" s="140"/>
      <c r="BY32" s="140"/>
      <c r="BZ32" s="141"/>
      <c r="CA32" s="142"/>
      <c r="CB32" s="140"/>
      <c r="CC32" s="140"/>
      <c r="CD32" s="141"/>
      <c r="CE32" s="142"/>
      <c r="CF32" s="140"/>
      <c r="CG32" s="140"/>
      <c r="CH32" s="141"/>
    </row>
    <row r="33" spans="1:86" ht="15" customHeight="1" x14ac:dyDescent="0.35">
      <c r="A33" s="122" t="str">
        <f>IF(Refs!A27="","",Refs!A27)</f>
        <v>52R</v>
      </c>
      <c r="B33" s="99" t="str">
        <f>IF(Refs!B27="","",Refs!B27)</f>
        <v>Notts CCG</v>
      </c>
      <c r="C33" s="103" t="str">
        <f>IF(Refs!D27="","",Refs!D27)</f>
        <v>Provider</v>
      </c>
      <c r="D33" s="56">
        <f>SUM(IF(E47=0, 0, D47))</f>
        <v>299</v>
      </c>
      <c r="E33" s="56">
        <f>SUM(IF(D47=0, 0, E47))</f>
        <v>37042</v>
      </c>
      <c r="F33" s="156">
        <f t="shared" si="36"/>
        <v>8.0072842184194318E-3</v>
      </c>
      <c r="G33" s="56">
        <f>SUM(IF(H47=0, 0, G47))</f>
        <v>465407</v>
      </c>
      <c r="H33" s="56">
        <f>SUM(IF(G47=0, 0, H47))</f>
        <v>37042</v>
      </c>
      <c r="I33" s="157">
        <f t="shared" si="18"/>
        <v>12.564305383078667</v>
      </c>
      <c r="J33" s="158"/>
      <c r="K33" s="56">
        <f>SUM(IF(M47=0, 0, K47))</f>
        <v>11112</v>
      </c>
      <c r="L33" s="168"/>
      <c r="M33" s="56">
        <f>SUM(IF(K47=0, 0, M47))</f>
        <v>35983</v>
      </c>
      <c r="N33" s="156">
        <f t="shared" si="37"/>
        <v>0.30881249478920603</v>
      </c>
      <c r="O33" s="56">
        <f>SUM(IF(P47=0, 0, O47))</f>
        <v>4310</v>
      </c>
      <c r="P33" s="56">
        <f>SUM(IF(O47=0, 0, P47))</f>
        <v>8276</v>
      </c>
      <c r="Q33" s="156">
        <f t="shared" si="38"/>
        <v>0.52078298695021752</v>
      </c>
      <c r="R33" s="56">
        <f>SUM(IF(S47=0, 0, R47))</f>
        <v>22</v>
      </c>
      <c r="S33" s="56">
        <f>SUM(IF(R47=0, 0, S47))</f>
        <v>428</v>
      </c>
      <c r="T33" s="156">
        <f t="shared" si="39"/>
        <v>5.1401869158878503E-2</v>
      </c>
      <c r="U33" s="56">
        <f>SUM(IF(V47=0, 0, U47))</f>
        <v>244</v>
      </c>
      <c r="V33" s="56">
        <f>SUM(IF(U47=0, 0, V47))</f>
        <v>676</v>
      </c>
      <c r="W33" s="156">
        <f t="shared" si="40"/>
        <v>0.36094674556213019</v>
      </c>
      <c r="X33" s="56">
        <f>SUM(IF(Y47+Z47=0, 0, X47))</f>
        <v>1219</v>
      </c>
      <c r="Y33" s="56">
        <f>SUM(IF(X47=0, 0, Y47))</f>
        <v>9405</v>
      </c>
      <c r="Z33" s="56">
        <f>SUM(IF(X47=0, 0, Z47))</f>
        <v>1062</v>
      </c>
      <c r="AA33" s="156">
        <f t="shared" si="41"/>
        <v>0.11646125919556702</v>
      </c>
      <c r="AB33" s="56">
        <f>SUM(IF(AC47=0, 0, AB47))</f>
        <v>3371</v>
      </c>
      <c r="AC33" s="56">
        <f>SUM(IF(AB47=0, 0, AC47))</f>
        <v>3649</v>
      </c>
      <c r="AD33" s="156">
        <f t="shared" si="42"/>
        <v>0.92381474376541517</v>
      </c>
      <c r="AE33" s="56">
        <f>SUM(IF(AF47=0, 0, AE47))</f>
        <v>0</v>
      </c>
      <c r="AF33" s="56">
        <f>SUM(IF(AE47=0, 0, AF47))</f>
        <v>0</v>
      </c>
      <c r="AG33" s="156" t="str">
        <f t="shared" si="43"/>
        <v/>
      </c>
      <c r="AH33" s="56">
        <f>SUM(IF(AI47=0, 0, AH47))</f>
        <v>25</v>
      </c>
      <c r="AI33" s="56">
        <f>SUM(IF(AH47=0, 0, AI47))</f>
        <v>24520</v>
      </c>
      <c r="AJ33" s="156">
        <f t="shared" si="44"/>
        <v>1.0195758564437193E-3</v>
      </c>
      <c r="AK33" s="56">
        <f>SUM(IF(AL47=0, 0, AK47))</f>
        <v>18627</v>
      </c>
      <c r="AL33" s="56">
        <f>SUM(IF(AK47=0, 0, AL47))</f>
        <v>24520</v>
      </c>
      <c r="AM33" s="156">
        <f t="shared" si="19"/>
        <v>0.7596655791190865</v>
      </c>
      <c r="AN33" s="56">
        <f>SUM(IF(AO47=0, 0, AN47))</f>
        <v>2104</v>
      </c>
      <c r="AO33" s="56">
        <f>SUM(IF(AN47=0, 0, AO47))</f>
        <v>4280</v>
      </c>
      <c r="AP33" s="156">
        <f t="shared" si="45"/>
        <v>0.49158878504672898</v>
      </c>
      <c r="AQ33" s="56">
        <f>SUM(IF(AR47=0, 0, AQ47))</f>
        <v>7</v>
      </c>
      <c r="AR33" s="56">
        <f>SUM(IF(AQ47=0, 0, AR47))</f>
        <v>8733</v>
      </c>
      <c r="AS33" s="156">
        <f t="shared" si="46"/>
        <v>8.0155731134776132E-4</v>
      </c>
      <c r="AT33" s="56">
        <f>SUM(IF(AU47=0, 0, AT47))</f>
        <v>428</v>
      </c>
      <c r="AU33" s="56">
        <f>SUM(IF(AT47=0, 0, AU47))</f>
        <v>571</v>
      </c>
      <c r="AV33" s="156">
        <f t="shared" si="47"/>
        <v>0.74956217162872152</v>
      </c>
      <c r="AW33" s="56">
        <f>SUM(IF(AX47=0, 0, AW47))</f>
        <v>118</v>
      </c>
      <c r="AX33" s="56">
        <f>SUM(IF(AW47=0, 0, AX47))</f>
        <v>691</v>
      </c>
      <c r="AY33" s="156">
        <f t="shared" si="48"/>
        <v>0.170767004341534</v>
      </c>
      <c r="AZ33" s="56">
        <f>SUM(IF(BA47=0, 0, AZ47))</f>
        <v>0</v>
      </c>
      <c r="BA33" s="56">
        <f>SUM(IF(AZ47=0, 0, BA47))</f>
        <v>0</v>
      </c>
      <c r="BB33" s="165" t="str">
        <f t="shared" si="49"/>
        <v/>
      </c>
      <c r="BC33" s="56">
        <f>SUM(IF(BD47=0, 0, BC47))</f>
        <v>8</v>
      </c>
      <c r="BD33" s="56">
        <f>SUM(IF(BC47=0, 0, BD47))</f>
        <v>9</v>
      </c>
      <c r="BE33" s="156">
        <f t="shared" si="50"/>
        <v>0.88888888888888884</v>
      </c>
      <c r="BF33" s="56">
        <f>SUM(IF(BG47=0, 0, BF47))</f>
        <v>36</v>
      </c>
      <c r="BG33" s="56">
        <f>SUM(IF(BF47=0, 0, BG47))</f>
        <v>40</v>
      </c>
      <c r="BH33" s="167">
        <f t="shared" si="51"/>
        <v>0.9</v>
      </c>
      <c r="BI33" s="140"/>
      <c r="BJ33" s="141"/>
      <c r="BK33" s="142"/>
      <c r="BL33" s="140"/>
      <c r="BM33" s="140"/>
      <c r="BN33" s="141"/>
      <c r="BO33" s="142"/>
      <c r="BP33" s="140"/>
      <c r="BQ33" s="140"/>
      <c r="BR33" s="141"/>
      <c r="BS33" s="142"/>
      <c r="BT33" s="140"/>
      <c r="BU33" s="140"/>
      <c r="BV33" s="141"/>
      <c r="BW33" s="142"/>
      <c r="BX33" s="140"/>
      <c r="BY33" s="140"/>
      <c r="BZ33" s="141"/>
      <c r="CA33" s="142"/>
      <c r="CB33" s="140"/>
      <c r="CC33" s="140"/>
      <c r="CD33" s="141"/>
      <c r="CE33" s="142"/>
      <c r="CF33" s="140"/>
      <c r="CG33" s="140"/>
      <c r="CH33" s="141"/>
    </row>
    <row r="34" spans="1:86" ht="15" customHeight="1" x14ac:dyDescent="0.35">
      <c r="A34" s="122" t="str">
        <f>IF(Refs!A28="","",Refs!A28)</f>
        <v>NTP</v>
      </c>
      <c r="B34" s="99" t="str">
        <f>IF(Refs!B28="","",Refs!B28)</f>
        <v>PPG</v>
      </c>
      <c r="C34" s="103" t="str">
        <f>IF(Refs!D28="","",Refs!D28)</f>
        <v>Provider</v>
      </c>
      <c r="D34" s="56">
        <f>SUM(IF(E73=0, 0, D73), IF(E56=0, 0, D56), IF(E66=0, 0, D66))</f>
        <v>4767</v>
      </c>
      <c r="E34" s="56">
        <f>SUM(IF(D73=0, 0, E73), IF(D56=0, 0, E56), IF(D66=0, 0, E66))</f>
        <v>74494</v>
      </c>
      <c r="F34" s="156">
        <f t="shared" si="36"/>
        <v>6.0143071624127881E-2</v>
      </c>
      <c r="G34" s="56">
        <f>SUM(IF(H73=0, 0, G73), IF(H56=0, 0, G56), IF(H66=0, 0, G66))</f>
        <v>5867220</v>
      </c>
      <c r="H34" s="56">
        <f>SUM(IF(G73=0, 0, H73), IF(G56=0, 0, H56), IF(G66=0, 0, H66))</f>
        <v>74494</v>
      </c>
      <c r="I34" s="157">
        <f t="shared" si="18"/>
        <v>78.760974038177565</v>
      </c>
      <c r="J34" s="158"/>
      <c r="K34" s="56">
        <f>SUM(IF(M73=0, 0, K73), IF(M56=0, 0, K56), IF(M66=0, 0, K66))</f>
        <v>37664</v>
      </c>
      <c r="L34" s="168"/>
      <c r="M34" s="56">
        <f>SUM(IF(K73=0, 0, M73), IF(K56=0, 0, M56), IF(K66=0, 0, M66))</f>
        <v>68836</v>
      </c>
      <c r="N34" s="156">
        <f t="shared" si="37"/>
        <v>0.54715555813818351</v>
      </c>
      <c r="O34" s="56">
        <f>SUM(IF(P73=0, 0, O73), IF(P56=0, 0, O56), IF(P66=0, 0, O66))</f>
        <v>10544</v>
      </c>
      <c r="P34" s="56">
        <f>SUM(IF(O73=0, 0, P73), IF(O56=0, 0, P56), IF(O66=0, 0, P66))</f>
        <v>19699</v>
      </c>
      <c r="Q34" s="156">
        <f t="shared" si="38"/>
        <v>0.53525559673079848</v>
      </c>
      <c r="R34" s="56">
        <f>SUM(IF(S73=0, 0, R73), IF(S56=0, 0, R56), IF(S66=0, 0, R66))</f>
        <v>45</v>
      </c>
      <c r="S34" s="56">
        <f>SUM(IF(R73=0, 0, S73), IF(R56=0, 0, S56), IF(R66=0, 0, S66))</f>
        <v>993</v>
      </c>
      <c r="T34" s="156">
        <f t="shared" si="39"/>
        <v>4.5317220543806644E-2</v>
      </c>
      <c r="U34" s="56">
        <f>SUM(IF(V73=0, 0, U73), IF(V56=0, 0, U56), IF(V66=0, 0, U66))</f>
        <v>771</v>
      </c>
      <c r="V34" s="56">
        <f>SUM(IF(U73=0, 0, V73), IF(U56=0, 0, V56), IF(U66=0, 0, V66))</f>
        <v>2073</v>
      </c>
      <c r="W34" s="156">
        <f t="shared" si="40"/>
        <v>0.37192474674384951</v>
      </c>
      <c r="X34" s="56">
        <f>SUM(IF(Y73+Z73=0, 0, X73), IF(Y56+Z56=0, 0, X56), IF(Y66+Z66=0, 0, X66))</f>
        <v>2073</v>
      </c>
      <c r="Y34" s="56">
        <f>SUM(IF(X73=0, 0, Y73), IF(X56=0, 0, Y56), IF(X66=0, 0, Y66))</f>
        <v>19333</v>
      </c>
      <c r="Z34" s="56">
        <f>SUM(IF(X73=0, 0, Z73), IF(X56=0, 0, Z56), IF(X66=0, 0, Z66))</f>
        <v>18331</v>
      </c>
      <c r="AA34" s="156">
        <f t="shared" si="41"/>
        <v>5.5039294817332197E-2</v>
      </c>
      <c r="AB34" s="56">
        <f>SUM(IF(AC73=0, 0, AB73), IF(AC56=0, 0, AB56), IF(AC66=0, 0, AB66))</f>
        <v>4197</v>
      </c>
      <c r="AC34" s="56">
        <f>SUM(IF(AB73=0, 0, AC73), IF(AB56=0, 0, AC56), IF(AB66=0, 0, AC66))</f>
        <v>7237</v>
      </c>
      <c r="AD34" s="156">
        <f t="shared" si="42"/>
        <v>0.57993643775044912</v>
      </c>
      <c r="AE34" s="56">
        <f>SUM(IF(AF73=0, 0, AE73), IF(AF56=0, 0, AE56), IF(AF66=0, 0, AE66))</f>
        <v>3987</v>
      </c>
      <c r="AF34" s="56">
        <f>SUM(IF(AE73=0, 0, AF73), IF(AE56=0, 0, AF56), IF(AE66=0, 0, AF66))</f>
        <v>7387</v>
      </c>
      <c r="AG34" s="156">
        <f t="shared" si="43"/>
        <v>0.53973196155408154</v>
      </c>
      <c r="AH34" s="56">
        <f>SUM(IF(AI73=0, 0, AH73), IF(AI56=0, 0, AH56), IF(AI66=0, 0, AH66))</f>
        <v>138</v>
      </c>
      <c r="AI34" s="56">
        <f>SUM(IF(AH73=0, 0, AI73), IF(AH56=0, 0, AI56), IF(AH66=0, 0, AI66))</f>
        <v>52584</v>
      </c>
      <c r="AJ34" s="156">
        <f t="shared" si="44"/>
        <v>2.6243724326791419E-3</v>
      </c>
      <c r="AK34" s="56">
        <f>SUM(IF(AL73=0, 0, AK73), IF(AL56=0, 0, AK56), IF(AL66=0, 0, AK66))</f>
        <v>36576</v>
      </c>
      <c r="AL34" s="56">
        <f>SUM(IF(AK73=0, 0, AL73), IF(AK56=0, 0, AL56), IF(AK66=0, 0, AL66))</f>
        <v>52584</v>
      </c>
      <c r="AM34" s="156">
        <f t="shared" si="19"/>
        <v>0.69557279780921955</v>
      </c>
      <c r="AN34" s="56">
        <f>SUM(IF(AO73=0, 0, AN73), IF(AO56=0, 0, AN56), IF(AO66=0, 0, AN66))</f>
        <v>3552</v>
      </c>
      <c r="AO34" s="56">
        <f>SUM(IF(AN73=0, 0, AO73), IF(AN56=0, 0, AO56), IF(AN66=0, 0, AO66))</f>
        <v>7957</v>
      </c>
      <c r="AP34" s="156">
        <f t="shared" si="45"/>
        <v>0.44639939675757195</v>
      </c>
      <c r="AQ34" s="56">
        <f>SUM(IF(AR73=0, 0, AQ73), IF(AR56=0, 0, AQ56), IF(AR66=0, 0, AQ66))</f>
        <v>621</v>
      </c>
      <c r="AR34" s="56">
        <f>SUM(IF(AQ73=0, 0, AR73), IF(AQ56=0, 0, AR56), IF(AQ66=0, 0, AR66))</f>
        <v>20806</v>
      </c>
      <c r="AS34" s="156">
        <f t="shared" si="46"/>
        <v>2.9847159473228878E-2</v>
      </c>
      <c r="AT34" s="56">
        <f>SUM(IF(AU73=0, 0, AT73), IF(AU56=0, 0, AT56), IF(AU66=0, 0, AT66))</f>
        <v>533</v>
      </c>
      <c r="AU34" s="56">
        <f>SUM(IF(AT73=0, 0, AU73), IF(AT56=0, 0, AU56), IF(AT66=0, 0, AU66))</f>
        <v>1385</v>
      </c>
      <c r="AV34" s="156">
        <f t="shared" si="47"/>
        <v>0.38483754512635376</v>
      </c>
      <c r="AW34" s="56">
        <f>SUM(IF(AX73=0, 0, AW73), IF(AX56=0, 0, AW56), IF(AX66=0, 0, AW66))</f>
        <v>2221</v>
      </c>
      <c r="AX34" s="56">
        <f>SUM(IF(AW73=0, 0, AX73), IF(AW56=0, 0, AX56), IF(AW66=0, 0, AX66))</f>
        <v>6895</v>
      </c>
      <c r="AY34" s="156">
        <f t="shared" si="48"/>
        <v>0.32211747643219724</v>
      </c>
      <c r="AZ34" s="56">
        <f>SUM(IF(BA73=0, 0, AZ73), IF(BA56=0, 0, AZ56), IF(BA66=0, 0, AZ66))</f>
        <v>0</v>
      </c>
      <c r="BA34" s="56">
        <f>SUM(IF(AZ73=0, 0, BA73), IF(AZ56=0, 0, BA56), IF(AZ66=0, 0, BA66))</f>
        <v>0</v>
      </c>
      <c r="BB34" s="165" t="str">
        <f t="shared" si="49"/>
        <v/>
      </c>
      <c r="BC34" s="56">
        <f>SUM(IF(BD73=0, 0, BC73), IF(BD56=0, 0, BC56), IF(BD66=0, 0, BC66))</f>
        <v>462</v>
      </c>
      <c r="BD34" s="56">
        <f>SUM(IF(BC73=0, 0, BD73), IF(BC56=0, 0, BD56), IF(BC66=0, 0, BD66))</f>
        <v>695</v>
      </c>
      <c r="BE34" s="156">
        <f t="shared" si="50"/>
        <v>0.66474820143884894</v>
      </c>
      <c r="BF34" s="56">
        <f>SUM(IF(BG73=0, 0, BF73), IF(BG56=0, 0, BF56), IF(BG66=0, 0, BF66))</f>
        <v>2883</v>
      </c>
      <c r="BG34" s="56">
        <f>SUM(IF(BF73=0, 0, BG73), IF(BF56=0, 0, BG56), IF(BF66=0, 0, BG66))</f>
        <v>3259</v>
      </c>
      <c r="BH34" s="167">
        <f t="shared" si="51"/>
        <v>0.88462718625345194</v>
      </c>
      <c r="BI34" s="140"/>
      <c r="BJ34" s="141"/>
      <c r="BK34" s="142"/>
      <c r="BL34" s="140"/>
      <c r="BM34" s="140"/>
      <c r="BN34" s="141"/>
      <c r="BO34" s="142"/>
      <c r="BP34" s="140"/>
      <c r="BQ34" s="140"/>
      <c r="BR34" s="141"/>
      <c r="BS34" s="142"/>
      <c r="BT34" s="140"/>
      <c r="BU34" s="140"/>
      <c r="BV34" s="141"/>
      <c r="BW34" s="142"/>
      <c r="BX34" s="140"/>
      <c r="BY34" s="140"/>
      <c r="BZ34" s="141"/>
      <c r="CA34" s="142"/>
      <c r="CB34" s="140"/>
      <c r="CC34" s="140"/>
      <c r="CD34" s="141"/>
      <c r="CE34" s="142"/>
      <c r="CF34" s="140"/>
      <c r="CG34" s="140"/>
      <c r="CH34" s="141"/>
    </row>
    <row r="35" spans="1:86" ht="15" customHeight="1" x14ac:dyDescent="0.35">
      <c r="A35" s="122" t="str">
        <f>IF(Refs!A29="","",Refs!A29)</f>
        <v>RYE</v>
      </c>
      <c r="B35" s="99" t="str">
        <f>IF(Refs!B29="","",Refs!B29)</f>
        <v>SCAS</v>
      </c>
      <c r="C35" s="103" t="str">
        <f>IF(Refs!D29="","",Refs!D29)</f>
        <v>Provider</v>
      </c>
      <c r="D35" s="56">
        <f>SUM(IF(E67=0, 0, D67), IF(E63=0, 0, D63))</f>
        <v>11316</v>
      </c>
      <c r="E35" s="56">
        <f>SUM(IF(D67=0, 0, E67), IF(D63=0, 0, E63))</f>
        <v>139229</v>
      </c>
      <c r="F35" s="156">
        <f t="shared" si="36"/>
        <v>7.516689361984788E-2</v>
      </c>
      <c r="G35" s="56">
        <f>SUM(IF(H67=0, 0, G67), IF(H63=0, 0, G63))</f>
        <v>0</v>
      </c>
      <c r="H35" s="56">
        <f>SUM(IF(G67=0, 0, H67), IF(G63=0, 0, H63))</f>
        <v>0</v>
      </c>
      <c r="I35" s="157" t="str">
        <f t="shared" si="18"/>
        <v/>
      </c>
      <c r="J35" s="158"/>
      <c r="K35" s="56">
        <f>SUM(IF(M67=0, 0, K67), IF(M63=0, 0, K63))</f>
        <v>52206</v>
      </c>
      <c r="L35" s="168"/>
      <c r="M35" s="56">
        <f>SUM(IF(K67=0, 0, M67), IF(K63=0, 0, M63))</f>
        <v>129871</v>
      </c>
      <c r="N35" s="156">
        <f t="shared" si="37"/>
        <v>0.40198350671050503</v>
      </c>
      <c r="O35" s="56">
        <f>SUM(IF(P67=0, 0, O67), IF(P63=0, 0, O63))</f>
        <v>8053</v>
      </c>
      <c r="P35" s="56">
        <f>SUM(IF(O67=0, 0, P67), IF(O63=0, 0, P63))</f>
        <v>31615</v>
      </c>
      <c r="Q35" s="156">
        <f t="shared" si="38"/>
        <v>0.25472086035109914</v>
      </c>
      <c r="R35" s="56">
        <f>SUM(IF(S67=0, 0, R67), IF(S63=0, 0, R63))</f>
        <v>1345</v>
      </c>
      <c r="S35" s="56">
        <f>SUM(IF(R67=0, 0, S67), IF(R63=0, 0, S63))</f>
        <v>3399</v>
      </c>
      <c r="T35" s="156">
        <f t="shared" si="39"/>
        <v>0.3957046190055899</v>
      </c>
      <c r="U35" s="56">
        <f>SUM(IF(V67=0, 0, U67), IF(V63=0, 0, U63))</f>
        <v>2545</v>
      </c>
      <c r="V35" s="56">
        <f>SUM(IF(U67=0, 0, V67), IF(U63=0, 0, V63))</f>
        <v>4301</v>
      </c>
      <c r="W35" s="156">
        <f t="shared" si="40"/>
        <v>0.59172285514996514</v>
      </c>
      <c r="X35" s="56">
        <f>SUM(IF(Y67+Z67=0, 0, X67), IF(Y63+Z63=0, 0, X63))</f>
        <v>10766</v>
      </c>
      <c r="Y35" s="56">
        <f>SUM(IF(X67=0, 0, Y67), IF(X63=0, 0, Y63))</f>
        <v>49903</v>
      </c>
      <c r="Z35" s="56">
        <f>SUM(IF(X67=0, 0, Z67), IF(X63=0, 0, Z63))</f>
        <v>0</v>
      </c>
      <c r="AA35" s="156">
        <f t="shared" si="41"/>
        <v>0.21573853275354188</v>
      </c>
      <c r="AB35" s="56">
        <f>SUM(IF(AC67=0, 0, AB67), IF(AC63=0, 0, AB63))</f>
        <v>3779</v>
      </c>
      <c r="AC35" s="56">
        <f>SUM(IF(AB67=0, 0, AC67), IF(AB63=0, 0, AC63))</f>
        <v>12554</v>
      </c>
      <c r="AD35" s="156">
        <f t="shared" si="42"/>
        <v>0.30101959534809625</v>
      </c>
      <c r="AE35" s="56">
        <f>SUM(IF(AF67=0, 0, AE67), IF(AF63=0, 0, AE63))</f>
        <v>12372</v>
      </c>
      <c r="AF35" s="56">
        <f>SUM(IF(AE67=0, 0, AF67), IF(AE63=0, 0, AF63))</f>
        <v>16555</v>
      </c>
      <c r="AG35" s="156">
        <f t="shared" si="43"/>
        <v>0.74732709151313803</v>
      </c>
      <c r="AH35" s="56">
        <f>SUM(IF(AI67=0, 0, AH67), IF(AI63=0, 0, AH63))</f>
        <v>0</v>
      </c>
      <c r="AI35" s="56">
        <f>SUM(IF(AH67=0, 0, AI67), IF(AH63=0, 0, AI63))</f>
        <v>0</v>
      </c>
      <c r="AJ35" s="156" t="str">
        <f t="shared" si="44"/>
        <v/>
      </c>
      <c r="AK35" s="56">
        <f>SUM(IF(AL67=0, 0, AK67), IF(AL63=0, 0, AK63))</f>
        <v>0</v>
      </c>
      <c r="AL35" s="56">
        <f>SUM(IF(AK67=0, 0, AL67), IF(AK63=0, 0, AL63))</f>
        <v>0</v>
      </c>
      <c r="AM35" s="156" t="str">
        <f t="shared" si="19"/>
        <v/>
      </c>
      <c r="AN35" s="56">
        <f>SUM(IF(AO67=0, 0, AN67), IF(AO63=0, 0, AN63))</f>
        <v>3480</v>
      </c>
      <c r="AO35" s="56">
        <f>SUM(IF(AN67=0, 0, AO67), IF(AN63=0, 0, AO63))</f>
        <v>15640</v>
      </c>
      <c r="AP35" s="156">
        <f t="shared" si="45"/>
        <v>0.22250639386189258</v>
      </c>
      <c r="AQ35" s="56">
        <f>SUM(IF(AR67=0, 0, AQ67), IF(AR63=0, 0, AQ63))</f>
        <v>549</v>
      </c>
      <c r="AR35" s="56">
        <f>SUM(IF(AQ67=0, 0, AR67), IF(AQ63=0, 0, AR63))</f>
        <v>23824</v>
      </c>
      <c r="AS35" s="156">
        <f t="shared" si="46"/>
        <v>2.3043989254533243E-2</v>
      </c>
      <c r="AT35" s="56">
        <f>SUM(IF(AU67=0, 0, AT67), IF(AU63=0, 0, AT63))</f>
        <v>1879</v>
      </c>
      <c r="AU35" s="56">
        <f>SUM(IF(AT67=0, 0, AU67), IF(AT63=0, 0, AU63))</f>
        <v>2506</v>
      </c>
      <c r="AV35" s="156">
        <f t="shared" si="47"/>
        <v>0.74980047885075818</v>
      </c>
      <c r="AW35" s="56">
        <f>SUM(IF(AX67=0, 0, AW67), IF(AX63=0, 0, AW63))</f>
        <v>4931</v>
      </c>
      <c r="AX35" s="56">
        <f>SUM(IF(AW67=0, 0, AX67), IF(AW63=0, 0, AX63))</f>
        <v>8795</v>
      </c>
      <c r="AY35" s="156">
        <f t="shared" si="48"/>
        <v>0.56065946560545765</v>
      </c>
      <c r="AZ35" s="56">
        <f>SUM(IF(BA67=0, 0, AZ67), IF(BA63=0, 0, AZ63))</f>
        <v>0</v>
      </c>
      <c r="BA35" s="56">
        <f>SUM(IF(AZ67=0, 0, BA67), IF(AZ63=0, 0, BA63))</f>
        <v>0</v>
      </c>
      <c r="BB35" s="165" t="str">
        <f t="shared" si="49"/>
        <v/>
      </c>
      <c r="BC35" s="56">
        <f>SUM(IF(BD67=0, 0, BC67), IF(BD63=0, 0, BC63))</f>
        <v>0</v>
      </c>
      <c r="BD35" s="56">
        <f>SUM(IF(BC67=0, 0, BD67), IF(BC63=0, 0, BD63))</f>
        <v>0</v>
      </c>
      <c r="BE35" s="156" t="str">
        <f t="shared" si="50"/>
        <v/>
      </c>
      <c r="BF35" s="56">
        <f>SUM(IF(BG67=0, 0, BF67), IF(BG63=0, 0, BF63))</f>
        <v>0</v>
      </c>
      <c r="BG35" s="56">
        <f>SUM(IF(BF67=0, 0, BG67), IF(BF63=0, 0, BG63))</f>
        <v>0</v>
      </c>
      <c r="BH35" s="167" t="str">
        <f t="shared" si="51"/>
        <v/>
      </c>
      <c r="BI35" s="140"/>
      <c r="BJ35" s="141"/>
      <c r="BK35" s="142"/>
      <c r="BL35" s="140"/>
      <c r="BM35" s="140"/>
      <c r="BN35" s="141"/>
      <c r="BO35" s="142"/>
      <c r="BP35" s="140"/>
      <c r="BQ35" s="140"/>
      <c r="BR35" s="141"/>
      <c r="BS35" s="142"/>
      <c r="BT35" s="140"/>
      <c r="BU35" s="140"/>
      <c r="BV35" s="141"/>
      <c r="BW35" s="142"/>
      <c r="BX35" s="140"/>
      <c r="BY35" s="140"/>
      <c r="BZ35" s="141"/>
      <c r="CA35" s="142"/>
      <c r="CB35" s="140"/>
      <c r="CC35" s="140"/>
      <c r="CD35" s="141"/>
      <c r="CE35" s="142"/>
      <c r="CF35" s="140"/>
      <c r="CG35" s="140"/>
      <c r="CH35" s="141"/>
    </row>
    <row r="36" spans="1:86" ht="15" customHeight="1" x14ac:dyDescent="0.35">
      <c r="A36" s="122" t="str">
        <f>IF(Refs!A30="","",Refs!A30)</f>
        <v>RYD</v>
      </c>
      <c r="B36" s="99" t="str">
        <f>IF(Refs!B30="","",Refs!B30)</f>
        <v>SECAmb</v>
      </c>
      <c r="C36" s="103" t="str">
        <f>IF(Refs!D30="","",Refs!D30)</f>
        <v>Provider</v>
      </c>
      <c r="D36" s="56">
        <f>SUM(IF(E65=0, 0, D65))</f>
        <v>21689</v>
      </c>
      <c r="E36" s="56">
        <f>SUM(IF(D65=0, 0, E65))</f>
        <v>106161</v>
      </c>
      <c r="F36" s="156">
        <f t="shared" si="36"/>
        <v>0.16964411419632383</v>
      </c>
      <c r="G36" s="56">
        <f>SUM(IF(H65=0, 0, G65))</f>
        <v>29410842</v>
      </c>
      <c r="H36" s="56">
        <f>SUM(IF(G65=0, 0, H65))</f>
        <v>106161</v>
      </c>
      <c r="I36" s="157">
        <f t="shared" si="18"/>
        <v>277.03998643569673</v>
      </c>
      <c r="J36" s="158"/>
      <c r="K36" s="56">
        <f>SUM(IF(M65=0, 0, K65))</f>
        <v>44031</v>
      </c>
      <c r="L36" s="168"/>
      <c r="M36" s="56">
        <f>SUM(IF(K65=0, 0, M65))</f>
        <v>97375</v>
      </c>
      <c r="N36" s="156">
        <f t="shared" si="37"/>
        <v>0.45217971758664954</v>
      </c>
      <c r="O36" s="56">
        <f>SUM(IF(P65=0, 0, O65))</f>
        <v>941</v>
      </c>
      <c r="P36" s="56">
        <f>SUM(IF(O65=0, 0, P65))</f>
        <v>20484</v>
      </c>
      <c r="Q36" s="156">
        <f t="shared" si="38"/>
        <v>4.5938293302089435E-2</v>
      </c>
      <c r="R36" s="56">
        <f>SUM(IF(S65=0, 0, R65))</f>
        <v>1130</v>
      </c>
      <c r="S36" s="56">
        <f>SUM(IF(R65=0, 0, S65))</f>
        <v>1526</v>
      </c>
      <c r="T36" s="156">
        <f t="shared" si="39"/>
        <v>0.74049803407601578</v>
      </c>
      <c r="U36" s="56">
        <f>SUM(IF(V65=0, 0, U65))</f>
        <v>603</v>
      </c>
      <c r="V36" s="56">
        <f>SUM(IF(U65=0, 0, V65))</f>
        <v>2772</v>
      </c>
      <c r="W36" s="156">
        <f t="shared" si="40"/>
        <v>0.21753246753246752</v>
      </c>
      <c r="X36" s="56">
        <f>SUM(IF(Y65+Z65=0, 0, X65))</f>
        <v>6747</v>
      </c>
      <c r="Y36" s="56">
        <f>SUM(IF(X65=0, 0, Y65))</f>
        <v>44031</v>
      </c>
      <c r="Z36" s="56">
        <f>SUM(IF(X65=0, 0, Z65))</f>
        <v>0</v>
      </c>
      <c r="AA36" s="156">
        <f t="shared" si="41"/>
        <v>0.15323294951284322</v>
      </c>
      <c r="AB36" s="56">
        <f>SUM(IF(AC65=0, 0, AB65))</f>
        <v>6315</v>
      </c>
      <c r="AC36" s="56">
        <f>SUM(IF(AB65=0, 0, AC65))</f>
        <v>9020</v>
      </c>
      <c r="AD36" s="156">
        <f t="shared" si="42"/>
        <v>0.70011086474501105</v>
      </c>
      <c r="AE36" s="56">
        <f>SUM(IF(AF65=0, 0, AE65))</f>
        <v>3806</v>
      </c>
      <c r="AF36" s="56">
        <f>SUM(IF(AE65=0, 0, AF65))</f>
        <v>17972</v>
      </c>
      <c r="AG36" s="156">
        <f t="shared" si="43"/>
        <v>0.21177387046516805</v>
      </c>
      <c r="AH36" s="56">
        <f>SUM(IF(AI65=0, 0, AH65))</f>
        <v>0</v>
      </c>
      <c r="AI36" s="56">
        <f>SUM(IF(AH65=0, 0, AI65))</f>
        <v>0</v>
      </c>
      <c r="AJ36" s="156" t="str">
        <f t="shared" si="44"/>
        <v/>
      </c>
      <c r="AK36" s="56">
        <f>SUM(IF(AL65=0, 0, AK65))</f>
        <v>42135</v>
      </c>
      <c r="AL36" s="56">
        <f>SUM(IF(AK65=0, 0, AL65))</f>
        <v>78245</v>
      </c>
      <c r="AM36" s="156">
        <f t="shared" si="19"/>
        <v>0.53850086267493136</v>
      </c>
      <c r="AN36" s="56">
        <f>SUM(IF(AO65=0, 0, AN65))</f>
        <v>13417</v>
      </c>
      <c r="AO36" s="56">
        <f>SUM(IF(AN65=0, 0, AO65))</f>
        <v>19555</v>
      </c>
      <c r="AP36" s="156">
        <f t="shared" si="45"/>
        <v>0.68611608284326264</v>
      </c>
      <c r="AQ36" s="56">
        <f>SUM(IF(AR65=0, 0, AQ65))</f>
        <v>2332</v>
      </c>
      <c r="AR36" s="56">
        <f>SUM(IF(AQ65=0, 0, AR65))</f>
        <v>9500</v>
      </c>
      <c r="AS36" s="156">
        <f t="shared" si="46"/>
        <v>0.24547368421052632</v>
      </c>
      <c r="AT36" s="56">
        <f>SUM(IF(AU65=0, 0, AT65))</f>
        <v>8683</v>
      </c>
      <c r="AU36" s="56">
        <f>SUM(IF(AT65=0, 0, AU65))</f>
        <v>11445</v>
      </c>
      <c r="AV36" s="156">
        <f t="shared" si="47"/>
        <v>0.75867190913062477</v>
      </c>
      <c r="AW36" s="56">
        <f>SUM(IF(AX65=0, 0, AW65))</f>
        <v>3623</v>
      </c>
      <c r="AX36" s="56">
        <f>SUM(IF(AW65=0, 0, AX65))</f>
        <v>10899</v>
      </c>
      <c r="AY36" s="156">
        <f t="shared" si="48"/>
        <v>0.3324158179649509</v>
      </c>
      <c r="AZ36" s="56">
        <f>SUM(IF(BA65=0, 0, AZ65))</f>
        <v>0</v>
      </c>
      <c r="BA36" s="56">
        <f>SUM(IF(AZ65=0, 0, BA65))</f>
        <v>0</v>
      </c>
      <c r="BB36" s="165" t="str">
        <f t="shared" si="49"/>
        <v/>
      </c>
      <c r="BC36" s="56">
        <f>SUM(IF(BD65=0, 0, BC65))</f>
        <v>0</v>
      </c>
      <c r="BD36" s="56">
        <f>SUM(IF(BC65=0, 0, BD65))</f>
        <v>0</v>
      </c>
      <c r="BE36" s="156" t="str">
        <f t="shared" si="50"/>
        <v/>
      </c>
      <c r="BF36" s="56">
        <f>SUM(IF(BG65=0, 0, BF65))</f>
        <v>0</v>
      </c>
      <c r="BG36" s="56">
        <f>SUM(IF(BF65=0, 0, BG65))</f>
        <v>0</v>
      </c>
      <c r="BH36" s="167" t="str">
        <f t="shared" si="51"/>
        <v/>
      </c>
      <c r="BI36" s="140"/>
      <c r="BJ36" s="141"/>
      <c r="BK36" s="142"/>
      <c r="BL36" s="140"/>
      <c r="BM36" s="140"/>
      <c r="BN36" s="141"/>
      <c r="BO36" s="142"/>
      <c r="BP36" s="140"/>
      <c r="BQ36" s="140"/>
      <c r="BR36" s="141"/>
      <c r="BS36" s="142"/>
      <c r="BT36" s="140"/>
      <c r="BU36" s="140"/>
      <c r="BV36" s="141"/>
      <c r="BW36" s="142"/>
      <c r="BX36" s="140"/>
      <c r="BY36" s="140"/>
      <c r="BZ36" s="141"/>
      <c r="CA36" s="142"/>
      <c r="CB36" s="140"/>
      <c r="CC36" s="140"/>
      <c r="CD36" s="141"/>
      <c r="CE36" s="142"/>
      <c r="CF36" s="140"/>
      <c r="CG36" s="140"/>
      <c r="CH36" s="141"/>
    </row>
    <row r="37" spans="1:86" ht="15" customHeight="1" x14ac:dyDescent="0.35">
      <c r="A37" s="122" t="str">
        <f>IF(Refs!A31="","",Refs!A31)</f>
        <v>NLO</v>
      </c>
      <c r="B37" s="99" t="str">
        <f>IF(Refs!B31="","",Refs!B31)</f>
        <v>Vocare</v>
      </c>
      <c r="C37" s="103" t="str">
        <f>IF(Refs!D31="","",Refs!D31)</f>
        <v>Provider</v>
      </c>
      <c r="D37" s="56">
        <f>SUM(IF(E70=0, 0, D70), IF(E48=0, 0, D48), IF(E62=0, 0, D62))</f>
        <v>15293</v>
      </c>
      <c r="E37" s="56">
        <f>SUM(IF(D70=0, 0, E70), IF(D48=0, 0, E48), IF(D62=0, 0, E62))</f>
        <v>90064</v>
      </c>
      <c r="F37" s="156">
        <f t="shared" si="36"/>
        <v>0.14515409512419677</v>
      </c>
      <c r="G37" s="56">
        <f>SUM(IF(H70=0, 0, G70), IF(H48=0, 0, G48), IF(H62=0, 0, G62))</f>
        <v>12532424</v>
      </c>
      <c r="H37" s="56">
        <f>SUM(IF(G70=0, 0, H70), IF(G48=0, 0, H48), IF(G62=0, 0, H62))</f>
        <v>90064</v>
      </c>
      <c r="I37" s="157">
        <f t="shared" si="18"/>
        <v>139.15020429916504</v>
      </c>
      <c r="J37" s="158"/>
      <c r="K37" s="56">
        <f>SUM(IF(M70=0, 0, K70), IF(M48=0, 0, K48), IF(M62=0, 0, K62))</f>
        <v>47418</v>
      </c>
      <c r="L37" s="168"/>
      <c r="M37" s="56">
        <f>SUM(IF(K70=0, 0, M70), IF(K48=0, 0, M48), IF(K62=0, 0, M62))</f>
        <v>80424</v>
      </c>
      <c r="N37" s="156">
        <f t="shared" si="37"/>
        <v>0.58960011936735301</v>
      </c>
      <c r="O37" s="56">
        <f>SUM(IF(P70=0, 0, O70), IF(P48=0, 0, O48), IF(P62=0, 0, O62))</f>
        <v>8250</v>
      </c>
      <c r="P37" s="56">
        <f>SUM(IF(O70=0, 0, P70), IF(O48=0, 0, P48), IF(O62=0, 0, P62))</f>
        <v>19725</v>
      </c>
      <c r="Q37" s="156">
        <f t="shared" si="38"/>
        <v>0.41825095057034223</v>
      </c>
      <c r="R37" s="56">
        <f>SUM(IF(S70=0, 0, R70), IF(S48=0, 0, R48), IF(S62=0, 0, R62))</f>
        <v>3879</v>
      </c>
      <c r="S37" s="56">
        <f>SUM(IF(R70=0, 0, S70), IF(R48=0, 0, S48), IF(R62=0, 0, S62))</f>
        <v>6852</v>
      </c>
      <c r="T37" s="156">
        <f t="shared" si="39"/>
        <v>0.56611208406304725</v>
      </c>
      <c r="U37" s="56">
        <f>SUM(IF(V70=0, 0, U70), IF(V48=0, 0, U48), IF(V62=0, 0, U62))</f>
        <v>9554</v>
      </c>
      <c r="V37" s="56">
        <f>SUM(IF(U70=0, 0, V70), IF(U48=0, 0, V48), IF(U62=0, 0, V62))</f>
        <v>14051</v>
      </c>
      <c r="W37" s="156">
        <f t="shared" si="40"/>
        <v>0.6799516048679809</v>
      </c>
      <c r="X37" s="56">
        <f>SUM(IF(Y70+Z70=0, 0, X70), IF(Y48+Z48=0, 0, X48), IF(Y62+Z62=0, 0, X62))</f>
        <v>18677</v>
      </c>
      <c r="Y37" s="56">
        <f>SUM(IF(X70=0, 0, Y70), IF(X48=0, 0, Y48), IF(X62=0, 0, Y62))</f>
        <v>22399</v>
      </c>
      <c r="Z37" s="56">
        <f>SUM(IF(X70=0, 0, Z70), IF(X48=0, 0, Z48), IF(X62=0, 0, Z62))</f>
        <v>24967</v>
      </c>
      <c r="AA37" s="156">
        <f t="shared" si="41"/>
        <v>0.3943123759658827</v>
      </c>
      <c r="AB37" s="56">
        <f>SUM(IF(AC70=0, 0, AB70), IF(AC48=0, 0, AB48), IF(AC62=0, 0, AB62))</f>
        <v>3727</v>
      </c>
      <c r="AC37" s="56">
        <f>SUM(IF(AB70=0, 0, AC70), IF(AB48=0, 0, AC48), IF(AB62=0, 0, AC62))</f>
        <v>8028</v>
      </c>
      <c r="AD37" s="156">
        <f t="shared" si="42"/>
        <v>0.46425012456402592</v>
      </c>
      <c r="AE37" s="56">
        <f>SUM(IF(AF70=0, 0, AE70), IF(AF48=0, 0, AE48), IF(AF62=0, 0, AE62))</f>
        <v>7918</v>
      </c>
      <c r="AF37" s="56">
        <f>SUM(IF(AE70=0, 0, AF70), IF(AE48=0, 0, AF48), IF(AE62=0, 0, AF62))</f>
        <v>9771</v>
      </c>
      <c r="AG37" s="156">
        <f t="shared" si="43"/>
        <v>0.81035717940845353</v>
      </c>
      <c r="AH37" s="56">
        <f>SUM(IF(AI70=0, 0, AH70), IF(AI48=0, 0, AH48), IF(AI62=0, 0, AH62))</f>
        <v>44</v>
      </c>
      <c r="AI37" s="56">
        <f>SUM(IF(AH70=0, 0, AI70), IF(AH48=0, 0, AI48), IF(AH62=0, 0, AI62))</f>
        <v>61565</v>
      </c>
      <c r="AJ37" s="156">
        <f t="shared" si="44"/>
        <v>7.1469178916592222E-4</v>
      </c>
      <c r="AK37" s="56">
        <f>SUM(IF(AL70=0, 0, AK70), IF(AL48=0, 0, AK48), IF(AL62=0, 0, AK62))</f>
        <v>24652</v>
      </c>
      <c r="AL37" s="56">
        <f>SUM(IF(AK70=0, 0, AL70), IF(AK48=0, 0, AL48), IF(AK62=0, 0, AL62))</f>
        <v>61565</v>
      </c>
      <c r="AM37" s="156">
        <f t="shared" si="19"/>
        <v>0.40042231787541621</v>
      </c>
      <c r="AN37" s="56">
        <f>SUM(IF(AO70=0, 0, AN70), IF(AO48=0, 0, AN48), IF(AO62=0, 0, AN62))</f>
        <v>6321</v>
      </c>
      <c r="AO37" s="56">
        <f>SUM(IF(AN70=0, 0, AO70), IF(AN48=0, 0, AO48), IF(AN62=0, 0, AO62))</f>
        <v>11634</v>
      </c>
      <c r="AP37" s="156">
        <f t="shared" si="45"/>
        <v>0.54332129963898912</v>
      </c>
      <c r="AQ37" s="56">
        <f>SUM(IF(AR70=0, 0, AQ70), IF(AR48=0, 0, AQ48), IF(AR62=0, 0, AQ62))</f>
        <v>199</v>
      </c>
      <c r="AR37" s="56">
        <f>SUM(IF(AQ70=0, 0, AR70), IF(AQ48=0, 0, AR48), IF(AQ62=0, 0, AR62))</f>
        <v>4579</v>
      </c>
      <c r="AS37" s="156">
        <f t="shared" si="46"/>
        <v>4.3459270583096746E-2</v>
      </c>
      <c r="AT37" s="56">
        <f>SUM(IF(AU70=0, 0, AT70), IF(AU48=0, 0, AT48), IF(AU62=0, 0, AT62))</f>
        <v>785</v>
      </c>
      <c r="AU37" s="56">
        <f>SUM(IF(AT70=0, 0, AU70), IF(AT48=0, 0, AU48), IF(AT62=0, 0, AU62))</f>
        <v>1860</v>
      </c>
      <c r="AV37" s="156">
        <f t="shared" si="47"/>
        <v>0.42204301075268819</v>
      </c>
      <c r="AW37" s="56">
        <f>SUM(IF(AX70=0, 0, AW70), IF(AX48=0, 0, AW48), IF(AX62=0, 0, AW62))</f>
        <v>3184</v>
      </c>
      <c r="AX37" s="56">
        <f>SUM(IF(AW70=0, 0, AX70), IF(AW48=0, 0, AX48), IF(AW62=0, 0, AX62))</f>
        <v>5667</v>
      </c>
      <c r="AY37" s="156">
        <f t="shared" si="48"/>
        <v>0.5618493029821775</v>
      </c>
      <c r="AZ37" s="56">
        <f>SUM(IF(BA70=0, 0, AZ70), IF(BA48=0, 0, AZ48), IF(BA62=0, 0, AZ62))</f>
        <v>1</v>
      </c>
      <c r="BA37" s="56">
        <f>SUM(IF(AZ70=0, 0, BA70), IF(AZ48=0, 0, BA48), IF(AZ62=0, 0, BA62))</f>
        <v>2</v>
      </c>
      <c r="BB37" s="165">
        <f t="shared" si="49"/>
        <v>0.5</v>
      </c>
      <c r="BC37" s="56">
        <f>SUM(IF(BD70=0, 0, BC70), IF(BD48=0, 0, BC48), IF(BD62=0, 0, BC62))</f>
        <v>1029</v>
      </c>
      <c r="BD37" s="56">
        <f>SUM(IF(BC70=0, 0, BD70), IF(BC48=0, 0, BD48), IF(BC62=0, 0, BD62))</f>
        <v>1220</v>
      </c>
      <c r="BE37" s="156">
        <f t="shared" si="50"/>
        <v>0.84344262295081962</v>
      </c>
      <c r="BF37" s="56">
        <f>SUM(IF(BG70=0, 0, BF70), IF(BG48=0, 0, BF48), IF(BG62=0, 0, BF62))</f>
        <v>2589</v>
      </c>
      <c r="BG37" s="56">
        <f>SUM(IF(BF70=0, 0, BG70), IF(BF48=0, 0, BG48), IF(BF62=0, 0, BG62))</f>
        <v>3467</v>
      </c>
      <c r="BH37" s="167">
        <f t="shared" si="51"/>
        <v>0.74675511970002884</v>
      </c>
      <c r="BI37" s="140"/>
      <c r="BJ37" s="141"/>
      <c r="BK37" s="142"/>
      <c r="BL37" s="140"/>
      <c r="BM37" s="140"/>
      <c r="BN37" s="141"/>
      <c r="BO37" s="142"/>
      <c r="BP37" s="140"/>
      <c r="BQ37" s="140"/>
      <c r="BR37" s="141"/>
      <c r="BS37" s="142"/>
      <c r="BT37" s="140"/>
      <c r="BU37" s="140"/>
      <c r="BV37" s="141"/>
      <c r="BW37" s="142"/>
      <c r="BX37" s="140"/>
      <c r="BY37" s="140"/>
      <c r="BZ37" s="141"/>
      <c r="CA37" s="142"/>
      <c r="CB37" s="140"/>
      <c r="CC37" s="140"/>
      <c r="CD37" s="141"/>
      <c r="CE37" s="142"/>
      <c r="CF37" s="140"/>
      <c r="CG37" s="140"/>
      <c r="CH37" s="141"/>
    </row>
    <row r="38" spans="1:86" ht="15" customHeight="1" x14ac:dyDescent="0.35">
      <c r="A38" s="122" t="str">
        <f>IF(Refs!A32="","",Refs!A32)</f>
        <v>RYA</v>
      </c>
      <c r="B38" s="99" t="str">
        <f>IF(Refs!B32="","",Refs!B32)</f>
        <v>WMAS</v>
      </c>
      <c r="C38" s="103" t="str">
        <f>IF(Refs!D32="","",Refs!D32)</f>
        <v>Provider</v>
      </c>
      <c r="D38" s="56">
        <f>SUM(IF(E49=0, 0, D49))</f>
        <v>8294</v>
      </c>
      <c r="E38" s="56">
        <f>SUM(IF(D49=0, 0, E49))</f>
        <v>163698</v>
      </c>
      <c r="F38" s="156">
        <f t="shared" si="36"/>
        <v>4.8223173170845159E-2</v>
      </c>
      <c r="G38" s="56">
        <f>SUM(IF(H49=0, 0, G49))</f>
        <v>13554073</v>
      </c>
      <c r="H38" s="56">
        <f>SUM(IF(G49=0, 0, H49))</f>
        <v>163698</v>
      </c>
      <c r="I38" s="157">
        <f t="shared" si="18"/>
        <v>82.799258390450703</v>
      </c>
      <c r="J38" s="158"/>
      <c r="K38" s="56">
        <f>SUM(IF(M49=0, 0, K49))</f>
        <v>62517</v>
      </c>
      <c r="L38" s="168"/>
      <c r="M38" s="56">
        <f>SUM(IF(K49=0, 0, M49))</f>
        <v>151652</v>
      </c>
      <c r="N38" s="156">
        <f t="shared" si="37"/>
        <v>0.41223986495397358</v>
      </c>
      <c r="O38" s="56">
        <f>SUM(IF(P49=0, 0, O49))</f>
        <v>15386</v>
      </c>
      <c r="P38" s="56">
        <f>SUM(IF(O49=0, 0, P49))</f>
        <v>35277</v>
      </c>
      <c r="Q38" s="156">
        <f t="shared" si="38"/>
        <v>0.43614819854296</v>
      </c>
      <c r="R38" s="56">
        <f>SUM(IF(S49=0, 0, R49))</f>
        <v>2061</v>
      </c>
      <c r="S38" s="56">
        <f>SUM(IF(R49=0, 0, S49))</f>
        <v>2562</v>
      </c>
      <c r="T38" s="156">
        <f t="shared" si="39"/>
        <v>0.8044496487119438</v>
      </c>
      <c r="U38" s="56">
        <f>SUM(IF(V49=0, 0, U49))</f>
        <v>1760</v>
      </c>
      <c r="V38" s="56">
        <f>SUM(IF(U49=0, 0, V49))</f>
        <v>3901</v>
      </c>
      <c r="W38" s="156">
        <f t="shared" si="40"/>
        <v>0.45116636759805179</v>
      </c>
      <c r="X38" s="56">
        <f>SUM(IF(Y49+Z49=0, 0, X49))</f>
        <v>7019</v>
      </c>
      <c r="Y38" s="56">
        <f>SUM(IF(X49=0, 0, Y49))</f>
        <v>25930</v>
      </c>
      <c r="Z38" s="56">
        <f>SUM(IF(X49=0, 0, Z49))</f>
        <v>22175</v>
      </c>
      <c r="AA38" s="156">
        <f>IF(X38&gt;Y38+Z38,"",IF(X38=0,"",IF(Y38+Z38=0,"",IFERROR(X38/(Y38+Z38),0))))</f>
        <v>0.14590998856667706</v>
      </c>
      <c r="AB38" s="56">
        <f>SUM(IF(AC49=0, 0, AB49))</f>
        <v>7778</v>
      </c>
      <c r="AC38" s="56">
        <f>SUM(IF(AB49=0, 0, AC49))</f>
        <v>17432</v>
      </c>
      <c r="AD38" s="156">
        <f t="shared" si="42"/>
        <v>0.44619091326296467</v>
      </c>
      <c r="AE38" s="56">
        <f>SUM(IF(AF49=0, 0, AE49))</f>
        <v>7079</v>
      </c>
      <c r="AF38" s="56">
        <f>SUM(IF(AE49=0, 0, AF49))</f>
        <v>17375</v>
      </c>
      <c r="AG38" s="156">
        <f t="shared" si="43"/>
        <v>0.4074244604316547</v>
      </c>
      <c r="AH38" s="56">
        <f>SUM(IF(AI49=0, 0, AH49))</f>
        <v>38</v>
      </c>
      <c r="AI38" s="56">
        <f>SUM(IF(AH49=0, 0, AI49))</f>
        <v>116251</v>
      </c>
      <c r="AJ38" s="156">
        <f t="shared" si="44"/>
        <v>3.2687890856852842E-4</v>
      </c>
      <c r="AK38" s="56">
        <f>SUM(IF(AL49=0, 0, AK49))</f>
        <v>39578</v>
      </c>
      <c r="AL38" s="56">
        <f>SUM(IF(AK49=0, 0, AL49))</f>
        <v>116251</v>
      </c>
      <c r="AM38" s="156">
        <f t="shared" si="19"/>
        <v>0.34045298535066365</v>
      </c>
      <c r="AN38" s="56">
        <f>SUM(IF(AO49=0, 0, AN49))</f>
        <v>9745</v>
      </c>
      <c r="AO38" s="56">
        <f>SUM(IF(AN49=0, 0, AO49))</f>
        <v>20868</v>
      </c>
      <c r="AP38" s="156">
        <f t="shared" si="45"/>
        <v>0.46698294038719573</v>
      </c>
      <c r="AQ38" s="56">
        <f>SUM(IF(AR49=0, 0, AQ49))</f>
        <v>1726</v>
      </c>
      <c r="AR38" s="56">
        <f>SUM(IF(AQ49=0, 0, AR49))</f>
        <v>34290</v>
      </c>
      <c r="AS38" s="156">
        <f t="shared" si="46"/>
        <v>5.0335374744823566E-2</v>
      </c>
      <c r="AT38" s="56">
        <f>SUM(IF(AU49=0, 0, AT49))</f>
        <v>3512</v>
      </c>
      <c r="AU38" s="56">
        <f>SUM(IF(AT49=0, 0, AU49))</f>
        <v>16251</v>
      </c>
      <c r="AV38" s="156">
        <f t="shared" si="47"/>
        <v>0.21610977785982402</v>
      </c>
      <c r="AW38" s="56">
        <f>SUM(IF(AX49=0, 0, AW49))</f>
        <v>5892</v>
      </c>
      <c r="AX38" s="56">
        <f>SUM(IF(AW49=0, 0, AX49))</f>
        <v>15654</v>
      </c>
      <c r="AY38" s="156">
        <f t="shared" si="48"/>
        <v>0.37638942123418934</v>
      </c>
      <c r="AZ38" s="56">
        <f>SUM(IF(BA49=0, 0, AZ49))</f>
        <v>2</v>
      </c>
      <c r="BA38" s="56">
        <f>SUM(IF(AZ49=0, 0, BA49))</f>
        <v>19</v>
      </c>
      <c r="BB38" s="165">
        <f t="shared" si="49"/>
        <v>0.10526315789473684</v>
      </c>
      <c r="BC38" s="56">
        <f>SUM(IF(BD49=0, 0, BC49))</f>
        <v>0</v>
      </c>
      <c r="BD38" s="56">
        <f>SUM(IF(BC49=0, 0, BD49))</f>
        <v>0</v>
      </c>
      <c r="BE38" s="156" t="str">
        <f t="shared" si="50"/>
        <v/>
      </c>
      <c r="BF38" s="56">
        <f>SUM(IF(BG49=0, 0, BF49))</f>
        <v>0</v>
      </c>
      <c r="BG38" s="56">
        <f>SUM(IF(BF49=0, 0, BG49))</f>
        <v>0</v>
      </c>
      <c r="BH38" s="167" t="str">
        <f t="shared" si="51"/>
        <v/>
      </c>
      <c r="BI38" s="140"/>
      <c r="BJ38" s="141"/>
      <c r="BK38" s="142"/>
      <c r="BL38" s="140"/>
      <c r="BM38" s="140"/>
      <c r="BN38" s="141"/>
      <c r="BO38" s="142"/>
      <c r="BP38" s="140"/>
      <c r="BQ38" s="140"/>
      <c r="BR38" s="141"/>
      <c r="BS38" s="142"/>
      <c r="BT38" s="140"/>
      <c r="BU38" s="140"/>
      <c r="BV38" s="141"/>
      <c r="BW38" s="142"/>
      <c r="BX38" s="140"/>
      <c r="BY38" s="140"/>
      <c r="BZ38" s="141"/>
      <c r="CA38" s="142"/>
      <c r="CB38" s="140"/>
      <c r="CC38" s="140"/>
      <c r="CD38" s="141"/>
      <c r="CE38" s="142"/>
      <c r="CF38" s="140"/>
      <c r="CG38" s="140"/>
      <c r="CH38" s="141"/>
    </row>
    <row r="39" spans="1:86" ht="15" customHeight="1" x14ac:dyDescent="0.35">
      <c r="A39" s="122" t="str">
        <f>IF(Refs!A33="","",Refs!A33)</f>
        <v/>
      </c>
      <c r="B39" s="99" t="str">
        <f>IF(Refs!B33="","",Refs!B33)</f>
        <v>-----------</v>
      </c>
      <c r="C39" s="103" t="str">
        <f>IF(Refs!D33="","",Refs!D33)</f>
        <v/>
      </c>
      <c r="D39" s="56"/>
      <c r="E39" s="56"/>
      <c r="F39" s="156"/>
      <c r="G39" s="152"/>
      <c r="H39" s="152"/>
      <c r="I39" s="157"/>
      <c r="J39" s="158"/>
      <c r="K39" s="152"/>
      <c r="L39" s="168"/>
      <c r="M39" s="152"/>
      <c r="N39" s="156"/>
      <c r="O39" s="152"/>
      <c r="P39" s="152"/>
      <c r="Q39" s="156"/>
      <c r="R39" s="152"/>
      <c r="S39" s="152"/>
      <c r="T39" s="156"/>
      <c r="U39" s="152"/>
      <c r="V39" s="152"/>
      <c r="W39" s="156"/>
      <c r="X39" s="152"/>
      <c r="Y39" s="152"/>
      <c r="Z39" s="152"/>
      <c r="AA39" s="156"/>
      <c r="AB39" s="152"/>
      <c r="AC39" s="152"/>
      <c r="AD39" s="156"/>
      <c r="AE39" s="152"/>
      <c r="AF39" s="152"/>
      <c r="AG39" s="156"/>
      <c r="AH39" s="152"/>
      <c r="AI39" s="152"/>
      <c r="AJ39" s="156"/>
      <c r="AK39" s="152"/>
      <c r="AL39" s="152"/>
      <c r="AM39" s="156"/>
      <c r="AN39" s="152"/>
      <c r="AO39" s="152"/>
      <c r="AP39" s="156"/>
      <c r="AQ39" s="152"/>
      <c r="AR39" s="152"/>
      <c r="AS39" s="156"/>
      <c r="AT39" s="152"/>
      <c r="AU39" s="152"/>
      <c r="AV39" s="156"/>
      <c r="AW39" s="152"/>
      <c r="AX39" s="152"/>
      <c r="AY39" s="156"/>
      <c r="AZ39" s="152"/>
      <c r="BA39" s="152"/>
      <c r="BB39" s="165"/>
      <c r="BC39" s="152"/>
      <c r="BD39" s="152"/>
      <c r="BE39" s="156"/>
      <c r="BF39" s="152"/>
      <c r="BG39" s="152"/>
      <c r="BH39" s="167"/>
      <c r="BI39" s="140"/>
      <c r="BJ39" s="141"/>
      <c r="BK39" s="142"/>
      <c r="BL39" s="140"/>
      <c r="BM39" s="140"/>
      <c r="BN39" s="141"/>
      <c r="BO39" s="142"/>
      <c r="BP39" s="140"/>
      <c r="BQ39" s="140"/>
      <c r="BR39" s="141"/>
      <c r="BS39" s="142"/>
      <c r="BT39" s="140"/>
      <c r="BU39" s="140"/>
      <c r="BV39" s="141"/>
      <c r="BW39" s="142"/>
      <c r="BX39" s="140"/>
      <c r="BY39" s="140"/>
      <c r="BZ39" s="141"/>
      <c r="CA39" s="142"/>
      <c r="CB39" s="140"/>
      <c r="CC39" s="140"/>
      <c r="CD39" s="141"/>
      <c r="CE39" s="142"/>
      <c r="CF39" s="140"/>
      <c r="CG39" s="140"/>
      <c r="CH39" s="141"/>
    </row>
    <row r="40" spans="1:86" ht="19.5" customHeight="1" x14ac:dyDescent="0.35">
      <c r="A40" s="122" t="str">
        <f>IF(Refs!A34="","",Refs!A34)</f>
        <v>111AA1</v>
      </c>
      <c r="B40" s="99" t="str">
        <f>IF(Refs!B34="","",Refs!B34)</f>
        <v>North East</v>
      </c>
      <c r="C40" s="103" t="str">
        <f>IF(Refs!D34="","",Refs!D34)</f>
        <v>Area</v>
      </c>
      <c r="D40" s="56">
        <f>IF($B40="","",IF($C40="Region",SUMIFS(Raw!$K:$K,Raw!$A:$A,$B$4,Raw!$G:$G,'KPIs Date'!D$4,Raw!$I:$I,'KPIs Date'!$A40),IF($C40="Provider",SUMIFS(Raw!$K:$K,Raw!$A:$A,$B$4,Raw!$G:$G,'KPIs Date'!D$4,Raw!$C:$C,'KPIs Date'!$A40),SUMIFS(Raw!$K:$K,Raw!$A:$A,$B$4,Raw!$G:$G,'KPIs Date'!D$4,Raw!$E:$E,'KPIs Date'!$A40))))</f>
        <v>26192</v>
      </c>
      <c r="E40" s="56">
        <f>IF($B40="","",IF($C40="Region",SUMIFS(Raw!$K:$K,Raw!$A:$A,$B$4,Raw!$G:$G,'KPIs Date'!E$4,Raw!$I:$I,'KPIs Date'!$A40),IF($C40="Provider",SUMIFS(Raw!$K:$K,Raw!$A:$A,$B$4,Raw!$G:$G,'KPIs Date'!E$4,Raw!$C:$C,'KPIs Date'!$A40),SUMIFS(Raw!$K:$K,Raw!$A:$A,$B$4,Raw!$G:$G,'KPIs Date'!E$4,Raw!$E:$E,'KPIs Date'!$A40))))</f>
        <v>80900</v>
      </c>
      <c r="F40" s="156">
        <f>IF(D40&gt;E40+D40,"",IF(D40=0,"",IF(E40=0,"",IFERROR(D40/(E40+D40),0))))</f>
        <v>0.24457475815186941</v>
      </c>
      <c r="G40" s="152">
        <f>IF($B40="","",IF($C40="Region",SUMIFS(Raw!$K:$K,Raw!$A:$A,$B$4,Raw!$G:$G,'KPIs Date'!G$4,Raw!$I:$I,'KPIs Date'!$A40),IF($C40="Provider",SUMIFS(Raw!$K:$K,Raw!$A:$A,$B$4,Raw!$G:$G,'KPIs Date'!G$4,Raw!$C:$C,'KPIs Date'!$A40),SUMIFS(Raw!$K:$K,Raw!$A:$A,$B$4,Raw!$G:$G,'KPIs Date'!G$4,Raw!$E:$E,'KPIs Date'!$A40))))</f>
        <v>36829855</v>
      </c>
      <c r="H40" s="152">
        <f>IF($B40="","",IF($C40="Region",SUMIFS(Raw!$K:$K,Raw!$A:$A,$B$4,Raw!$G:$G,'KPIs Date'!H$4,Raw!$I:$I,'KPIs Date'!$A40),IF($C40="Provider",SUMIFS(Raw!$K:$K,Raw!$A:$A,$B$4,Raw!$G:$G,'KPIs Date'!H$4,Raw!$C:$C,'KPIs Date'!$A40),SUMIFS(Raw!$K:$K,Raw!$A:$A,$B$4,Raw!$G:$G,'KPIs Date'!H$4,Raw!$E:$E,'KPIs Date'!$A40))))</f>
        <v>80900</v>
      </c>
      <c r="I40" s="157">
        <f t="shared" si="18"/>
        <v>455.25160692212609</v>
      </c>
      <c r="J40" s="158">
        <f>IF($B40="","",IF($C40="Region",SUMIFS(Raw!$K:$K,Raw!$A:$A,$B$4,Raw!$G:$G,'KPIs Date'!J$4,Raw!$I:$I,'KPIs Date'!$A40),IF($C40="Provider",SUMIFS(Raw!$K:$K,Raw!$A:$A,$B$4,Raw!$G:$G,'KPIs Date'!J$4,Raw!$C:$C,'KPIs Date'!$A40),SUMIFS(Raw!$K:$K,Raw!$A:$A,$B$4,Raw!$G:$G,'KPIs Date'!J$4,Raw!$E:$E,'KPIs Date'!$A40))))</f>
        <v>1988</v>
      </c>
      <c r="K40" s="152">
        <f>IF($B40="","",IF($C40="Region",SUMIFS(Raw!$K:$K,Raw!$A:$A,$B$4,Raw!$G:$G,'KPIs Date'!K$4,Raw!$I:$I,'KPIs Date'!$A40),IF($C40="Provider",SUMIFS(Raw!$K:$K,Raw!$A:$A,$B$4,Raw!$G:$G,'KPIs Date'!K$4,Raw!$C:$C,'KPIs Date'!$A40),SUMIFS(Raw!$K:$K,Raw!$A:$A,$B$4,Raw!$G:$G,'KPIs Date'!K$4,Raw!$E:$E,'KPIs Date'!$A40))))</f>
        <v>27045</v>
      </c>
      <c r="L40" s="168"/>
      <c r="M40" s="152">
        <f>IF($B40="","",IF($C40="Region",SUMIFS(Raw!$K:$K,Raw!$A:$A,$B$4,Raw!$G:$G,'KPIs Date'!M$4,Raw!$I:$I,'KPIs Date'!$A40),IF($C40="Provider",SUMIFS(Raw!$K:$K,Raw!$A:$A,$B$4,Raw!$G:$G,'KPIs Date'!M$4,Raw!$C:$C,'KPIs Date'!$A40),SUMIFS(Raw!$K:$K,Raw!$A:$A,$B$4,Raw!$G:$G,'KPIs Date'!M$4,Raw!$E:$E,'KPIs Date'!$A40))))</f>
        <v>79293</v>
      </c>
      <c r="N40" s="156">
        <f>IF(M40&lt;K40,"",IF(K40=0,"",IF(M40=0,"",IFERROR(K40/M40,0))))</f>
        <v>0.34107676591880748</v>
      </c>
      <c r="O40" s="152">
        <f>IF($B40="","",IF($C40="Region",SUMIFS(Raw!$K:$K,Raw!$A:$A,$B$4,Raw!$G:$G,'KPIs Date'!O$4,Raw!$I:$I,'KPIs Date'!$A40),IF($C40="Provider",SUMIFS(Raw!$K:$K,Raw!$A:$A,$B$4,Raw!$G:$G,'KPIs Date'!O$4,Raw!$C:$C,'KPIs Date'!$A40),SUMIFS(Raw!$K:$K,Raw!$A:$A,$B$4,Raw!$G:$G,'KPIs Date'!O$4,Raw!$E:$E,'KPIs Date'!$A40))))</f>
        <v>4331</v>
      </c>
      <c r="P40" s="152">
        <f>IF($B40="","",IF($C40="Region",SUMIFS(Raw!$K:$K,Raw!$A:$A,$B$4,Raw!$G:$G,'KPIs Date'!P$4,Raw!$I:$I,'KPIs Date'!$A40),IF($C40="Provider",SUMIFS(Raw!$K:$K,Raw!$A:$A,$B$4,Raw!$G:$G,'KPIs Date'!P$4,Raw!$C:$C,'KPIs Date'!$A40),SUMIFS(Raw!$K:$K,Raw!$A:$A,$B$4,Raw!$G:$G,'KPIs Date'!P$4,Raw!$E:$E,'KPIs Date'!$A40))))</f>
        <v>9836</v>
      </c>
      <c r="Q40" s="156">
        <f>IF(O40&gt;P40,"",IF(O40=0,"",IF(P40=0,"",IFERROR(O40/P40,0))))</f>
        <v>0.44032126880845873</v>
      </c>
      <c r="R40" s="152">
        <f>IF($B40="","",IF($C40="Region",SUMIFS(Raw!$K:$K,Raw!$A:$A,$B$4,Raw!$G:$G,'KPIs Date'!R$4,Raw!$I:$I,'KPIs Date'!$A40),IF($C40="Provider",SUMIFS(Raw!$K:$K,Raw!$A:$A,$B$4,Raw!$G:$G,'KPIs Date'!R$4,Raw!$C:$C,'KPIs Date'!$A40),SUMIFS(Raw!$K:$K,Raw!$A:$A,$B$4,Raw!$G:$G,'KPIs Date'!R$4,Raw!$E:$E,'KPIs Date'!$A40))))</f>
        <v>635</v>
      </c>
      <c r="S40" s="152">
        <f>IF($B40="","",IF($C40="Region",SUMIFS(Raw!$K:$K,Raw!$A:$A,$B$4,Raw!$G:$G,'KPIs Date'!S$4,Raw!$I:$I,'KPIs Date'!$A40),IF($C40="Provider",SUMIFS(Raw!$K:$K,Raw!$A:$A,$B$4,Raw!$G:$G,'KPIs Date'!S$4,Raw!$C:$C,'KPIs Date'!$A40),SUMIFS(Raw!$K:$K,Raw!$A:$A,$B$4,Raw!$G:$G,'KPIs Date'!S$4,Raw!$E:$E,'KPIs Date'!$A40))))</f>
        <v>1825</v>
      </c>
      <c r="T40" s="156">
        <f>IF(R40&gt;S40,"",IF(R40=0,"",IF(S40=0,"",IFERROR(R40/S40,0))))</f>
        <v>0.34794520547945207</v>
      </c>
      <c r="U40" s="152">
        <f>IF($B40="","",IF($C40="Region",SUMIFS(Raw!$K:$K,Raw!$A:$A,$B$4,Raw!$G:$G,'KPIs Date'!U$4,Raw!$I:$I,'KPIs Date'!$A40),IF($C40="Provider",SUMIFS(Raw!$K:$K,Raw!$A:$A,$B$4,Raw!$G:$G,'KPIs Date'!U$4,Raw!$C:$C,'KPIs Date'!$A40),SUMIFS(Raw!$K:$K,Raw!$A:$A,$B$4,Raw!$G:$G,'KPIs Date'!U$4,Raw!$E:$E,'KPIs Date'!$A40))))</f>
        <v>1411</v>
      </c>
      <c r="V40" s="152">
        <f>IF($B40="","",IF($C40="Region",SUMIFS(Raw!$K:$K,Raw!$A:$A,$B$4,Raw!$G:$G,'KPIs Date'!V$4,Raw!$I:$I,'KPIs Date'!$A40),IF($C40="Provider",SUMIFS(Raw!$K:$K,Raw!$A:$A,$B$4,Raw!$G:$G,'KPIs Date'!V$4,Raw!$C:$C,'KPIs Date'!$A40),SUMIFS(Raw!$K:$K,Raw!$A:$A,$B$4,Raw!$G:$G,'KPIs Date'!V$4,Raw!$E:$E,'KPIs Date'!$A40))))</f>
        <v>1914</v>
      </c>
      <c r="W40" s="156">
        <f>IF(U40&gt;V40,"",IF(U40=0,"",IF(V40=0,"",IFERROR(U40/V40,0))))</f>
        <v>0.73719958202716829</v>
      </c>
      <c r="X40" s="152">
        <f>IF($B40="","",IF($C40="Region",SUMIFS(Raw!$K:$K,Raw!$A:$A,$B$4,Raw!$G:$G,'KPIs Date'!X$4,Raw!$I:$I,'KPIs Date'!$A40),IF($C40="Provider",SUMIFS(Raw!$K:$K,Raw!$A:$A,$B$4,Raw!$G:$G,'KPIs Date'!X$4,Raw!$C:$C,'KPIs Date'!$A40),SUMIFS(Raw!$K:$K,Raw!$A:$A,$B$4,Raw!$G:$G,'KPIs Date'!X$4,Raw!$E:$E,'KPIs Date'!$A40))))</f>
        <v>3595</v>
      </c>
      <c r="Y40" s="152">
        <f>IF($B40="","",IF($C40="Region",SUMIFS(Raw!$K:$K,Raw!$A:$A,$B$4,Raw!$G:$G,'KPIs Date'!Y$4,Raw!$I:$I,'KPIs Date'!$A40),IF($C40="Provider",SUMIFS(Raw!$K:$K,Raw!$A:$A,$B$4,Raw!$G:$G,'KPIs Date'!Y$4,Raw!$C:$C,'KPIs Date'!$A40),SUMIFS(Raw!$K:$K,Raw!$A:$A,$B$4,Raw!$G:$G,'KPIs Date'!Y$4,Raw!$E:$E,'KPIs Date'!$A40))))</f>
        <v>12970</v>
      </c>
      <c r="Z40" s="152">
        <f>IF($B40="","",IF($C40="Region",SUMIFS(Raw!$K:$K,Raw!$A:$A,$B$4,Raw!$G:$G,'KPIs Date'!Z$4,Raw!$I:$I,'KPIs Date'!$A40),IF($C40="Provider",SUMIFS(Raw!$K:$K,Raw!$A:$A,$B$4,Raw!$G:$G,'KPIs Date'!Z$4,Raw!$C:$C,'KPIs Date'!$A40),SUMIFS(Raw!$K:$K,Raw!$A:$A,$B$4,Raw!$G:$G,'KPIs Date'!Z$4,Raw!$E:$E,'KPIs Date'!$A40))))</f>
        <v>8323</v>
      </c>
      <c r="AA40" s="156">
        <f>IF(X40&gt;Y40+Z40,"",IF(X40=0,"",IF(Y40+Z40=0,"",IFERROR(X40/(Y40+Z40),0))))</f>
        <v>0.1688348283473442</v>
      </c>
      <c r="AB40" s="152">
        <f>IF($B40="","",IF($C40="Region",SUMIFS(Raw!$K:$K,Raw!$A:$A,$B$4,Raw!$G:$G,'KPIs Date'!AB$4,Raw!$I:$I,'KPIs Date'!$A40),IF($C40="Provider",SUMIFS(Raw!$K:$K,Raw!$A:$A,$B$4,Raw!$G:$G,'KPIs Date'!AB$4,Raw!$C:$C,'KPIs Date'!$A40),SUMIFS(Raw!$K:$K,Raw!$A:$A,$B$4,Raw!$G:$G,'KPIs Date'!AB$4,Raw!$E:$E,'KPIs Date'!$A40))))</f>
        <v>1798</v>
      </c>
      <c r="AC40" s="152">
        <f>IF($B40="","",IF($C40="Region",SUMIFS(Raw!$K:$K,Raw!$A:$A,$B$4,Raw!$G:$G,'KPIs Date'!AC$4,Raw!$I:$I,'KPIs Date'!$A40),IF($C40="Provider",SUMIFS(Raw!$K:$K,Raw!$A:$A,$B$4,Raw!$G:$G,'KPIs Date'!AC$4,Raw!$C:$C,'KPIs Date'!$A40),SUMIFS(Raw!$K:$K,Raw!$A:$A,$B$4,Raw!$G:$G,'KPIs Date'!AC$4,Raw!$E:$E,'KPIs Date'!$A40))))</f>
        <v>5550</v>
      </c>
      <c r="AD40" s="156">
        <f>IF(AB40&gt;AC40,"",IF(AB40=0,"",IF(AC40=0,"",IFERROR(AB40/AC40,0))))</f>
        <v>0.32396396396396399</v>
      </c>
      <c r="AE40" s="152">
        <f>IF($B40="","",IF($C40="Region",SUMIFS(Raw!$K:$K,Raw!$A:$A,$B$4,Raw!$G:$G,'KPIs Date'!AE$4,Raw!$I:$I,'KPIs Date'!$A40),IF($C40="Provider",SUMIFS(Raw!$K:$K,Raw!$A:$A,$B$4,Raw!$G:$G,'KPIs Date'!AE$4,Raw!$C:$C,'KPIs Date'!$A40),SUMIFS(Raw!$K:$K,Raw!$A:$A,$B$4,Raw!$G:$G,'KPIs Date'!AE$4,Raw!$E:$E,'KPIs Date'!$A40))))</f>
        <v>2455</v>
      </c>
      <c r="AF40" s="152">
        <f>IF($B40="","",IF($C40="Region",SUMIFS(Raw!$K:$K,Raw!$A:$A,$B$4,Raw!$G:$G,'KPIs Date'!AF$4,Raw!$I:$I,'KPIs Date'!$A40),IF($C40="Provider",SUMIFS(Raw!$K:$K,Raw!$A:$A,$B$4,Raw!$G:$G,'KPIs Date'!AF$4,Raw!$C:$C,'KPIs Date'!$A40),SUMIFS(Raw!$K:$K,Raw!$A:$A,$B$4,Raw!$G:$G,'KPIs Date'!AF$4,Raw!$E:$E,'KPIs Date'!$A40))))</f>
        <v>9801</v>
      </c>
      <c r="AG40" s="156">
        <f>IF(AE40&gt;AF40,"",IF(AE40=0,"",IF(AF40=0,"",IFERROR(AE40/AF40,0))))</f>
        <v>0.25048464442403834</v>
      </c>
      <c r="AH40" s="152">
        <f>IF($B40="","",IF($C40="Region",SUMIFS(Raw!$K:$K,Raw!$A:$A,$B$4,Raw!$G:$G,'KPIs Date'!AH$4,Raw!$I:$I,'KPIs Date'!$A40),IF($C40="Provider",SUMIFS(Raw!$K:$K,Raw!$A:$A,$B$4,Raw!$G:$G,'KPIs Date'!AH$4,Raw!$C:$C,'KPIs Date'!$A40),SUMIFS(Raw!$K:$K,Raw!$A:$A,$B$4,Raw!$G:$G,'KPIs Date'!AH$4,Raw!$E:$E,'KPIs Date'!$A40))))</f>
        <v>32</v>
      </c>
      <c r="AI40" s="152">
        <f>IF($B40="","",IF($C40="Region",SUMIFS(Raw!$K:$K,Raw!$A:$A,$B$4,Raw!$G:$G,'KPIs Date'!AI$4,Raw!$I:$I,'KPIs Date'!$A40),IF($C40="Provider",SUMIFS(Raw!$K:$K,Raw!$A:$A,$B$4,Raw!$G:$G,'KPIs Date'!AI$4,Raw!$C:$C,'KPIs Date'!$A40),SUMIFS(Raw!$K:$K,Raw!$A:$A,$B$4,Raw!$G:$G,'KPIs Date'!AI$4,Raw!$E:$E,'KPIs Date'!$A40))))</f>
        <v>62138</v>
      </c>
      <c r="AJ40" s="156">
        <f>IF(AH40&gt;AI40,"",IF(AH40=0,"",IF(AI40=0,"",IFERROR(AH40/AI40,0))))</f>
        <v>5.1498278026328496E-4</v>
      </c>
      <c r="AK40" s="152">
        <f>IF($B40="","",IF($C40="Region",SUMIFS(Raw!$K:$K,Raw!$A:$A,$B$4,Raw!$G:$G,'KPIs Date'!AK$4,Raw!$I:$I,'KPIs Date'!$A40),IF($C40="Provider",SUMIFS(Raw!$K:$K,Raw!$A:$A,$B$4,Raw!$G:$G,'KPIs Date'!AK$4,Raw!$C:$C,'KPIs Date'!$A40),SUMIFS(Raw!$K:$K,Raw!$A:$A,$B$4,Raw!$G:$G,'KPIs Date'!AK$4,Raw!$E:$E,'KPIs Date'!$A40))))</f>
        <v>44400</v>
      </c>
      <c r="AL40" s="152">
        <f>IF($B40="","",IF($C40="Region",SUMIFS(Raw!$K:$K,Raw!$A:$A,$B$4,Raw!$G:$G,'KPIs Date'!AL$4,Raw!$I:$I,'KPIs Date'!$A40),IF($C40="Provider",SUMIFS(Raw!$K:$K,Raw!$A:$A,$B$4,Raw!$G:$G,'KPIs Date'!AL$4,Raw!$C:$C,'KPIs Date'!$A40),SUMIFS(Raw!$K:$K,Raw!$A:$A,$B$4,Raw!$G:$G,'KPIs Date'!AL$4,Raw!$E:$E,'KPIs Date'!$A40))))</f>
        <v>62138</v>
      </c>
      <c r="AM40" s="156">
        <f t="shared" si="19"/>
        <v>0.71453860761530785</v>
      </c>
      <c r="AN40" s="152">
        <f>IF($B40="","",IF($C40="Region",SUMIFS(Raw!$K:$K,Raw!$A:$A,$B$4,Raw!$G:$G,'KPIs Date'!AN$4,Raw!$I:$I,'KPIs Date'!$A40),IF($C40="Provider",SUMIFS(Raw!$K:$K,Raw!$A:$A,$B$4,Raw!$G:$G,'KPIs Date'!AN$4,Raw!$C:$C,'KPIs Date'!$A40),SUMIFS(Raw!$K:$K,Raw!$A:$A,$B$4,Raw!$G:$G,'KPIs Date'!AN$4,Raw!$E:$E,'KPIs Date'!$A40))))</f>
        <v>4876</v>
      </c>
      <c r="AO40" s="152">
        <f>IF($B40="","",IF($C40="Region",SUMIFS(Raw!$K:$K,Raw!$A:$A,$B$4,Raw!$G:$G,'KPIs Date'!AO$4,Raw!$I:$I,'KPIs Date'!$A40),IF($C40="Provider",SUMIFS(Raw!$K:$K,Raw!$A:$A,$B$4,Raw!$G:$G,'KPIs Date'!AO$4,Raw!$C:$C,'KPIs Date'!$A40),SUMIFS(Raw!$K:$K,Raw!$A:$A,$B$4,Raw!$G:$G,'KPIs Date'!AO$4,Raw!$E:$E,'KPIs Date'!$A40))))</f>
        <v>10037</v>
      </c>
      <c r="AP40" s="156">
        <f>IF(AN40&gt;AO40,"",IF(AN40=0,"",IF(AO40=0,"",IFERROR(AN40/AO40,0))))</f>
        <v>0.48580253063664441</v>
      </c>
      <c r="AQ40" s="152">
        <f>IF($B40="","",IF($C40="Region",SUMIFS(Raw!$K:$K,Raw!$A:$A,$B$4,Raw!$G:$G,'KPIs Date'!AQ$4,Raw!$I:$I,'KPIs Date'!$A40),IF($C40="Provider",SUMIFS(Raw!$K:$K,Raw!$A:$A,$B$4,Raw!$G:$G,'KPIs Date'!AQ$4,Raw!$C:$C,'KPIs Date'!$A40),SUMIFS(Raw!$K:$K,Raw!$A:$A,$B$4,Raw!$G:$G,'KPIs Date'!AQ$4,Raw!$E:$E,'KPIs Date'!$A40))))</f>
        <v>2</v>
      </c>
      <c r="AR40" s="152">
        <f>IF($B40="","",IF($C40="Region",SUMIFS(Raw!$K:$K,Raw!$A:$A,$B$4,Raw!$G:$G,'KPIs Date'!AR$4,Raw!$I:$I,'KPIs Date'!$A40),IF($C40="Provider",SUMIFS(Raw!$K:$K,Raw!$A:$A,$B$4,Raw!$G:$G,'KPIs Date'!AR$4,Raw!$C:$C,'KPIs Date'!$A40),SUMIFS(Raw!$K:$K,Raw!$A:$A,$B$4,Raw!$G:$G,'KPIs Date'!AR$4,Raw!$E:$E,'KPIs Date'!$A40))))</f>
        <v>2007</v>
      </c>
      <c r="AS40" s="156">
        <f>IF(AQ40&gt;AR40,"",IF(AQ40=0,"",IF(AR40=0,"",IFERROR(AQ40/AR40,0))))</f>
        <v>9.9651220727453907E-4</v>
      </c>
      <c r="AT40" s="152">
        <f>IF($B40="","",IF($C40="Region",SUMIFS(Raw!$K:$K,Raw!$A:$A,$B$4,Raw!$G:$G,'KPIs Date'!AT$4,Raw!$I:$I,'KPIs Date'!$A40),IF($C40="Provider",SUMIFS(Raw!$K:$K,Raw!$A:$A,$B$4,Raw!$G:$G,'KPIs Date'!AT$4,Raw!$C:$C,'KPIs Date'!$A40),SUMIFS(Raw!$K:$K,Raw!$A:$A,$B$4,Raw!$G:$G,'KPIs Date'!AT$4,Raw!$E:$E,'KPIs Date'!$A40))))</f>
        <v>3822</v>
      </c>
      <c r="AU40" s="152">
        <f>IF($B40="","",IF($C40="Region",SUMIFS(Raw!$K:$K,Raw!$A:$A,$B$4,Raw!$G:$G,'KPIs Date'!AU$4,Raw!$I:$I,'KPIs Date'!$A40),IF($C40="Provider",SUMIFS(Raw!$K:$K,Raw!$A:$A,$B$4,Raw!$G:$G,'KPIs Date'!AU$4,Raw!$C:$C,'KPIs Date'!$A40),SUMIFS(Raw!$K:$K,Raw!$A:$A,$B$4,Raw!$G:$G,'KPIs Date'!AU$4,Raw!$E:$E,'KPIs Date'!$A40))))</f>
        <v>10003</v>
      </c>
      <c r="AV40" s="156">
        <f>IF(AT40&gt;AU40,"",IF(AT40=0,"",IF(AU40=0,"",IFERROR(AT40/AU40,0))))</f>
        <v>0.3820853743876837</v>
      </c>
      <c r="AW40" s="152">
        <f>IF($B40="","",IF($C40="Region",SUMIFS(Raw!$K:$K,Raw!$A:$A,$B$4,Raw!$G:$G,'KPIs Date'!AW$4,Raw!$I:$I,'KPIs Date'!$A40),IF($C40="Provider",SUMIFS(Raw!$K:$K,Raw!$A:$A,$B$4,Raw!$G:$G,'KPIs Date'!AW$4,Raw!$C:$C,'KPIs Date'!$A40),SUMIFS(Raw!$K:$K,Raw!$A:$A,$B$4,Raw!$G:$G,'KPIs Date'!AW$4,Raw!$E:$E,'KPIs Date'!$A40))))</f>
        <v>1017</v>
      </c>
      <c r="AX40" s="152">
        <f>IF($B40="","",IF($C40="Region",SUMIFS(Raw!$K:$K,Raw!$A:$A,$B$4,Raw!$G:$G,'KPIs Date'!AX$4,Raw!$I:$I,'KPIs Date'!$A40),IF($C40="Provider",SUMIFS(Raw!$K:$K,Raw!$A:$A,$B$4,Raw!$G:$G,'KPIs Date'!AX$4,Raw!$C:$C,'KPIs Date'!$A40),SUMIFS(Raw!$K:$K,Raw!$A:$A,$B$4,Raw!$G:$G,'KPIs Date'!AX$4,Raw!$E:$E,'KPIs Date'!$A40))))</f>
        <v>1823</v>
      </c>
      <c r="AY40" s="156">
        <f>IF(AW40&gt;AX40,"",IF(AW40=0,"",IF(AX40=0,"",IFERROR(AW40/AX40,0))))</f>
        <v>0.55787164015359303</v>
      </c>
      <c r="AZ40" s="152">
        <f>IF($B40="","",IF($C40="Region",SUMIFS(Raw!$K:$K,Raw!$A:$A,$B$4,Raw!$G:$G,'KPIs Date'!AZ$4,Raw!$I:$I,'KPIs Date'!$A40),IF($C40="Provider",SUMIFS(Raw!$K:$K,Raw!$A:$A,$B$4,Raw!$G:$G,'KPIs Date'!AZ$4,Raw!$C:$C,'KPIs Date'!$A40),SUMIFS(Raw!$K:$K,Raw!$A:$A,$B$4,Raw!$G:$G,'KPIs Date'!AZ$4,Raw!$E:$E,'KPIs Date'!$A40))))</f>
        <v>0</v>
      </c>
      <c r="BA40" s="152">
        <f>IF($B40="","",IF($C40="Region",SUMIFS(Raw!$K:$K,Raw!$A:$A,$B$4,Raw!$G:$G,'KPIs Date'!BA$4,Raw!$I:$I,'KPIs Date'!$A40),IF($C40="Provider",SUMIFS(Raw!$K:$K,Raw!$A:$A,$B$4,Raw!$G:$G,'KPIs Date'!BA$4,Raw!$C:$C,'KPIs Date'!$A40),SUMIFS(Raw!$K:$K,Raw!$A:$A,$B$4,Raw!$G:$G,'KPIs Date'!BA$4,Raw!$E:$E,'KPIs Date'!$A40))))</f>
        <v>1</v>
      </c>
      <c r="BB40" s="165" t="str">
        <f>IF(AZ40&gt;BA40,"",IF(AZ40=0,"",IF(BA40=0,"",IFERROR(AZ40/BA40,0))))</f>
        <v/>
      </c>
      <c r="BC40" s="152">
        <f>IF($B40="","",IF($C40="Region",SUMIFS(Raw!$K:$K,Raw!$A:$A,$B$4,Raw!$G:$G,'KPIs Date'!BC$4,Raw!$I:$I,'KPIs Date'!$A40),IF($C40="Provider",SUMIFS(Raw!$K:$K,Raw!$A:$A,$B$4,Raw!$G:$G,'KPIs Date'!BC$4,Raw!$C:$C,'KPIs Date'!$A40),SUMIFS(Raw!$K:$K,Raw!$A:$A,$B$4,Raw!$G:$G,'KPIs Date'!BC$4,Raw!$E:$E,'KPIs Date'!$A40))))</f>
        <v>33</v>
      </c>
      <c r="BD40" s="152">
        <f>IF($B40="","",IF($C40="Region",SUMIFS(Raw!$K:$K,Raw!$A:$A,$B$4,Raw!$G:$G,'KPIs Date'!BD$4,Raw!$I:$I,'KPIs Date'!$A40),IF($C40="Provider",SUMIFS(Raw!$K:$K,Raw!$A:$A,$B$4,Raw!$G:$G,'KPIs Date'!BD$4,Raw!$C:$C,'KPIs Date'!$A40),SUMIFS(Raw!$K:$K,Raw!$A:$A,$B$4,Raw!$G:$G,'KPIs Date'!BD$4,Raw!$E:$E,'KPIs Date'!$A40))))</f>
        <v>38</v>
      </c>
      <c r="BE40" s="156">
        <f>IF(BC40&gt;BD40,"",IF(BC40=0,"",IF(BD40=0,"",IFERROR(BC40/BD40,0))))</f>
        <v>0.86842105263157898</v>
      </c>
      <c r="BF40" s="152">
        <f>IF($B40="","",IF($C40="Region",SUMIFS(Raw!$K:$K,Raw!$A:$A,$B$4,Raw!$G:$G,'KPIs Date'!BF$4,Raw!$I:$I,'KPIs Date'!$A40),IF($C40="Provider",SUMIFS(Raw!$K:$K,Raw!$A:$A,$B$4,Raw!$G:$G,'KPIs Date'!BF$4,Raw!$C:$C,'KPIs Date'!$A40),SUMIFS(Raw!$K:$K,Raw!$A:$A,$B$4,Raw!$G:$G,'KPIs Date'!BF$4,Raw!$E:$E,'KPIs Date'!$A40))))</f>
        <v>0</v>
      </c>
      <c r="BG40" s="152">
        <f>IF($B40="","",IF($C40="Region",SUMIFS(Raw!$K:$K,Raw!$A:$A,$B$4,Raw!$G:$G,'KPIs Date'!BG$4,Raw!$I:$I,'KPIs Date'!$A40),IF($C40="Provider",SUMIFS(Raw!$K:$K,Raw!$A:$A,$B$4,Raw!$G:$G,'KPIs Date'!BG$4,Raw!$C:$C,'KPIs Date'!$A40),SUMIFS(Raw!$K:$K,Raw!$A:$A,$B$4,Raw!$G:$G,'KPIs Date'!BG$4,Raw!$E:$E,'KPIs Date'!$A40))))</f>
        <v>0</v>
      </c>
      <c r="BH40" s="167" t="str">
        <f>IF(BF40&gt;BG40,"",IF(BF40=0,"",IF(BG40=0,"",IFERROR(BF40/BG40,0))))</f>
        <v/>
      </c>
      <c r="BI40" s="140"/>
      <c r="BJ40" s="141"/>
      <c r="BK40" s="142"/>
      <c r="BL40" s="140"/>
      <c r="BM40" s="140"/>
      <c r="BN40" s="141"/>
      <c r="BO40" s="142"/>
      <c r="BP40" s="140"/>
      <c r="BQ40" s="140"/>
      <c r="BR40" s="141"/>
      <c r="BS40" s="142"/>
      <c r="BT40" s="140"/>
      <c r="BU40" s="140"/>
      <c r="BV40" s="141"/>
      <c r="BW40" s="142"/>
      <c r="BX40" s="140"/>
      <c r="BY40" s="140"/>
      <c r="BZ40" s="141"/>
      <c r="CA40" s="142"/>
      <c r="CB40" s="140"/>
      <c r="CC40" s="140"/>
      <c r="CD40" s="141"/>
      <c r="CE40" s="142"/>
      <c r="CF40" s="140"/>
      <c r="CG40" s="140"/>
      <c r="CH40" s="141"/>
    </row>
    <row r="41" spans="1:86" x14ac:dyDescent="0.35">
      <c r="A41" s="122" t="str">
        <f>IF(Refs!A35="","",Refs!A35)</f>
        <v>111AI7</v>
      </c>
      <c r="B41" s="99" t="str">
        <f>IF(Refs!B35="","",Refs!B35)</f>
        <v>Yorkshire and Humber (NECS)</v>
      </c>
      <c r="C41" s="103" t="str">
        <f>IF(Refs!D35="","",Refs!D35)</f>
        <v>Area</v>
      </c>
      <c r="D41" s="56">
        <f>IF($B41="","",IF($C41="Region",SUMIFS(Raw!$K:$K,Raw!$A:$A,$B$4,Raw!$G:$G,'KPIs Date'!D$4,Raw!$I:$I,'KPIs Date'!$A41),IF($C41="Provider",SUMIFS(Raw!$K:$K,Raw!$A:$A,$B$4,Raw!$G:$G,'KPIs Date'!D$4,Raw!$C:$C,'KPIs Date'!$A41),SUMIFS(Raw!$K:$K,Raw!$A:$A,$B$4,Raw!$G:$G,'KPIs Date'!D$4,Raw!$E:$E,'KPIs Date'!$A41))))</f>
        <v>26881</v>
      </c>
      <c r="E41" s="56">
        <f>IF($B41="","",IF($C41="Region",SUMIFS(Raw!$K:$K,Raw!$A:$A,$B$4,Raw!$G:$G,'KPIs Date'!E$4,Raw!$I:$I,'KPIs Date'!$A41),IF($C41="Provider",SUMIFS(Raw!$K:$K,Raw!$A:$A,$B$4,Raw!$G:$G,'KPIs Date'!E$4,Raw!$C:$C,'KPIs Date'!$A41),SUMIFS(Raw!$K:$K,Raw!$A:$A,$B$4,Raw!$G:$G,'KPIs Date'!E$4,Raw!$E:$E,'KPIs Date'!$A41))))</f>
        <v>184229</v>
      </c>
      <c r="F41" s="156">
        <f t="shared" ref="F41:F74" si="52">IF(D41&gt;E41+D41,"",IF(D41=0,"",IF(E41=0,"",IFERROR(D41/(E41+D41),0))))</f>
        <v>0.12733172279854105</v>
      </c>
      <c r="G41" s="152">
        <f>IF($B41="","",IF($C41="Region",SUMIFS(Raw!$K:$K,Raw!$A:$A,$B$4,Raw!$G:$G,'KPIs Date'!G$4,Raw!$I:$I,'KPIs Date'!$A41),IF($C41="Provider",SUMIFS(Raw!$K:$K,Raw!$A:$A,$B$4,Raw!$G:$G,'KPIs Date'!G$4,Raw!$C:$C,'KPIs Date'!$A41),SUMIFS(Raw!$K:$K,Raw!$A:$A,$B$4,Raw!$G:$G,'KPIs Date'!G$4,Raw!$E:$E,'KPIs Date'!$A41))))</f>
        <v>53094287</v>
      </c>
      <c r="H41" s="152">
        <f>IF($B41="","",IF($C41="Region",SUMIFS(Raw!$K:$K,Raw!$A:$A,$B$4,Raw!$G:$G,'KPIs Date'!H$4,Raw!$I:$I,'KPIs Date'!$A41),IF($C41="Provider",SUMIFS(Raw!$K:$K,Raw!$A:$A,$B$4,Raw!$G:$G,'KPIs Date'!H$4,Raw!$C:$C,'KPIs Date'!$A41),SUMIFS(Raw!$K:$K,Raw!$A:$A,$B$4,Raw!$G:$G,'KPIs Date'!H$4,Raw!$E:$E,'KPIs Date'!$A41))))</f>
        <v>184229</v>
      </c>
      <c r="I41" s="157">
        <f t="shared" si="18"/>
        <v>288.19722736377008</v>
      </c>
      <c r="J41" s="158">
        <f>IF($B41="","",IF($C41="Region",SUMIFS(Raw!$K:$K,Raw!$A:$A,$B$4,Raw!$G:$G,'KPIs Date'!J$4,Raw!$I:$I,'KPIs Date'!$A41),IF($C41="Provider",SUMIFS(Raw!$K:$K,Raw!$A:$A,$B$4,Raw!$G:$G,'KPIs Date'!J$4,Raw!$C:$C,'KPIs Date'!$A41),SUMIFS(Raw!$K:$K,Raw!$A:$A,$B$4,Raw!$G:$G,'KPIs Date'!J$4,Raw!$E:$E,'KPIs Date'!$A41))))</f>
        <v>470</v>
      </c>
      <c r="K41" s="152">
        <f>IF($B41="","",IF($C41="Region",SUMIFS(Raw!$K:$K,Raw!$A:$A,$B$4,Raw!$G:$G,'KPIs Date'!K$4,Raw!$I:$I,'KPIs Date'!$A41),IF($C41="Provider",SUMIFS(Raw!$K:$K,Raw!$A:$A,$B$4,Raw!$G:$G,'KPIs Date'!K$4,Raw!$C:$C,'KPIs Date'!$A41),SUMIFS(Raw!$K:$K,Raw!$A:$A,$B$4,Raw!$G:$G,'KPIs Date'!K$4,Raw!$E:$E,'KPIs Date'!$A41))))</f>
        <v>84898</v>
      </c>
      <c r="L41" s="168"/>
      <c r="M41" s="152">
        <f>IF($B41="","",IF($C41="Region",SUMIFS(Raw!$K:$K,Raw!$A:$A,$B$4,Raw!$G:$G,'KPIs Date'!M$4,Raw!$I:$I,'KPIs Date'!$A41),IF($C41="Provider",SUMIFS(Raw!$K:$K,Raw!$A:$A,$B$4,Raw!$G:$G,'KPIs Date'!M$4,Raw!$C:$C,'KPIs Date'!$A41),SUMIFS(Raw!$K:$K,Raw!$A:$A,$B$4,Raw!$G:$G,'KPIs Date'!M$4,Raw!$E:$E,'KPIs Date'!$A41))))</f>
        <v>172610</v>
      </c>
      <c r="N41" s="156">
        <f t="shared" ref="N41:N74" si="53">IF(M41&lt;K41,"",IF(K41=0,"",IF(M41=0,"",IFERROR(K41/M41,0))))</f>
        <v>0.49184867620647704</v>
      </c>
      <c r="O41" s="152">
        <f>IF($B41="","",IF($C41="Region",SUMIFS(Raw!$K:$K,Raw!$A:$A,$B$4,Raw!$G:$G,'KPIs Date'!O$4,Raw!$I:$I,'KPIs Date'!$A41),IF($C41="Provider",SUMIFS(Raw!$K:$K,Raw!$A:$A,$B$4,Raw!$G:$G,'KPIs Date'!O$4,Raw!$C:$C,'KPIs Date'!$A41),SUMIFS(Raw!$K:$K,Raw!$A:$A,$B$4,Raw!$G:$G,'KPIs Date'!O$4,Raw!$E:$E,'KPIs Date'!$A41))))</f>
        <v>6305</v>
      </c>
      <c r="P41" s="152">
        <f>IF($B41="","",IF($C41="Region",SUMIFS(Raw!$K:$K,Raw!$A:$A,$B$4,Raw!$G:$G,'KPIs Date'!P$4,Raw!$I:$I,'KPIs Date'!$A41),IF($C41="Provider",SUMIFS(Raw!$K:$K,Raw!$A:$A,$B$4,Raw!$G:$G,'KPIs Date'!P$4,Raw!$C:$C,'KPIs Date'!$A41),SUMIFS(Raw!$K:$K,Raw!$A:$A,$B$4,Raw!$G:$G,'KPIs Date'!P$4,Raw!$E:$E,'KPIs Date'!$A41))))</f>
        <v>21224</v>
      </c>
      <c r="Q41" s="156">
        <f t="shared" ref="Q41:Q74" si="54">IF(O41&gt;P41,"",IF(O41=0,"",IF(P41=0,"",IFERROR(O41/P41,0))))</f>
        <v>0.29706935544666413</v>
      </c>
      <c r="R41" s="152">
        <f>IF($B41="","",IF($C41="Region",SUMIFS(Raw!$K:$K,Raw!$A:$A,$B$4,Raw!$G:$G,'KPIs Date'!R$4,Raw!$I:$I,'KPIs Date'!$A41),IF($C41="Provider",SUMIFS(Raw!$K:$K,Raw!$A:$A,$B$4,Raw!$G:$G,'KPIs Date'!R$4,Raw!$C:$C,'KPIs Date'!$A41),SUMIFS(Raw!$K:$K,Raw!$A:$A,$B$4,Raw!$G:$G,'KPIs Date'!R$4,Raw!$E:$E,'KPIs Date'!$A41))))</f>
        <v>80</v>
      </c>
      <c r="S41" s="152">
        <f>IF($B41="","",IF($C41="Region",SUMIFS(Raw!$K:$K,Raw!$A:$A,$B$4,Raw!$G:$G,'KPIs Date'!S$4,Raw!$I:$I,'KPIs Date'!$A41),IF($C41="Provider",SUMIFS(Raw!$K:$K,Raw!$A:$A,$B$4,Raw!$G:$G,'KPIs Date'!S$4,Raw!$C:$C,'KPIs Date'!$A41),SUMIFS(Raw!$K:$K,Raw!$A:$A,$B$4,Raw!$G:$G,'KPIs Date'!S$4,Raw!$E:$E,'KPIs Date'!$A41))))</f>
        <v>4356</v>
      </c>
      <c r="T41" s="156">
        <f t="shared" ref="T41:T74" si="55">IF(R41&gt;S41,"",IF(R41=0,"",IF(S41=0,"",IFERROR(R41/S41,0))))</f>
        <v>1.8365472910927456E-2</v>
      </c>
      <c r="U41" s="152">
        <f>IF($B41="","",IF($C41="Region",SUMIFS(Raw!$K:$K,Raw!$A:$A,$B$4,Raw!$G:$G,'KPIs Date'!U$4,Raw!$I:$I,'KPIs Date'!$A41),IF($C41="Provider",SUMIFS(Raw!$K:$K,Raw!$A:$A,$B$4,Raw!$G:$G,'KPIs Date'!U$4,Raw!$C:$C,'KPIs Date'!$A41),SUMIFS(Raw!$K:$K,Raw!$A:$A,$B$4,Raw!$G:$G,'KPIs Date'!U$4,Raw!$E:$E,'KPIs Date'!$A41))))</f>
        <v>2665</v>
      </c>
      <c r="V41" s="152">
        <f>IF($B41="","",IF($C41="Region",SUMIFS(Raw!$K:$K,Raw!$A:$A,$B$4,Raw!$G:$G,'KPIs Date'!V$4,Raw!$I:$I,'KPIs Date'!$A41),IF($C41="Provider",SUMIFS(Raw!$K:$K,Raw!$A:$A,$B$4,Raw!$G:$G,'KPIs Date'!V$4,Raw!$C:$C,'KPIs Date'!$A41),SUMIFS(Raw!$K:$K,Raw!$A:$A,$B$4,Raw!$G:$G,'KPIs Date'!V$4,Raw!$E:$E,'KPIs Date'!$A41))))</f>
        <v>4117</v>
      </c>
      <c r="W41" s="156">
        <f t="shared" ref="W41:W74" si="56">IF(U41&gt;V41,"",IF(U41=0,"",IF(V41=0,"",IFERROR(U41/V41,0))))</f>
        <v>0.64731600680106871</v>
      </c>
      <c r="X41" s="152">
        <f>IF($B41="","",IF($C41="Region",SUMIFS(Raw!$K:$K,Raw!$A:$A,$B$4,Raw!$G:$G,'KPIs Date'!X$4,Raw!$I:$I,'KPIs Date'!$A41),IF($C41="Provider",SUMIFS(Raw!$K:$K,Raw!$A:$A,$B$4,Raw!$G:$G,'KPIs Date'!X$4,Raw!$C:$C,'KPIs Date'!$A41),SUMIFS(Raw!$K:$K,Raw!$A:$A,$B$4,Raw!$G:$G,'KPIs Date'!X$4,Raw!$E:$E,'KPIs Date'!$A41))))</f>
        <v>4066</v>
      </c>
      <c r="Y41" s="152">
        <f>IF($B41="","",IF($C41="Region",SUMIFS(Raw!$K:$K,Raw!$A:$A,$B$4,Raw!$G:$G,'KPIs Date'!Y$4,Raw!$I:$I,'KPIs Date'!$A41),IF($C41="Provider",SUMIFS(Raw!$K:$K,Raw!$A:$A,$B$4,Raw!$G:$G,'KPIs Date'!Y$4,Raw!$C:$C,'KPIs Date'!$A41),SUMIFS(Raw!$K:$K,Raw!$A:$A,$B$4,Raw!$G:$G,'KPIs Date'!Y$4,Raw!$E:$E,'KPIs Date'!$A41))))</f>
        <v>37164</v>
      </c>
      <c r="Z41" s="152">
        <f>IF($B41="","",IF($C41="Region",SUMIFS(Raw!$K:$K,Raw!$A:$A,$B$4,Raw!$G:$G,'KPIs Date'!Z$4,Raw!$I:$I,'KPIs Date'!$A41),IF($C41="Provider",SUMIFS(Raw!$K:$K,Raw!$A:$A,$B$4,Raw!$G:$G,'KPIs Date'!Z$4,Raw!$C:$C,'KPIs Date'!$A41),SUMIFS(Raw!$K:$K,Raw!$A:$A,$B$4,Raw!$G:$G,'KPIs Date'!Z$4,Raw!$E:$E,'KPIs Date'!$A41))))</f>
        <v>9689</v>
      </c>
      <c r="AA41" s="156">
        <f t="shared" ref="AA41:AA74" si="57">IF(X41&gt;Y41+Z41,"",IF(X41=0,"",IF(Y41+Z41=0,"",IFERROR(X41/(Y41+Z41),0))))</f>
        <v>8.6782063048257321E-2</v>
      </c>
      <c r="AB41" s="152">
        <f>IF($B41="","",IF($C41="Region",SUMIFS(Raw!$K:$K,Raw!$A:$A,$B$4,Raw!$G:$G,'KPIs Date'!AB$4,Raw!$I:$I,'KPIs Date'!$A41),IF($C41="Provider",SUMIFS(Raw!$K:$K,Raw!$A:$A,$B$4,Raw!$G:$G,'KPIs Date'!AB$4,Raw!$C:$C,'KPIs Date'!$A41),SUMIFS(Raw!$K:$K,Raw!$A:$A,$B$4,Raw!$G:$G,'KPIs Date'!AB$4,Raw!$E:$E,'KPIs Date'!$A41))))</f>
        <v>10359</v>
      </c>
      <c r="AC41" s="152">
        <f>IF($B41="","",IF($C41="Region",SUMIFS(Raw!$K:$K,Raw!$A:$A,$B$4,Raw!$G:$G,'KPIs Date'!AC$4,Raw!$I:$I,'KPIs Date'!$A41),IF($C41="Provider",SUMIFS(Raw!$K:$K,Raw!$A:$A,$B$4,Raw!$G:$G,'KPIs Date'!AC$4,Raw!$C:$C,'KPIs Date'!$A41),SUMIFS(Raw!$K:$K,Raw!$A:$A,$B$4,Raw!$G:$G,'KPIs Date'!AC$4,Raw!$E:$E,'KPIs Date'!$A41))))</f>
        <v>11314</v>
      </c>
      <c r="AD41" s="156">
        <f t="shared" ref="AD41:AD74" si="58">IF(AB41&gt;AC41,"",IF(AB41=0,"",IF(AC41=0,"",IFERROR(AB41/AC41,0))))</f>
        <v>0.91559130281067702</v>
      </c>
      <c r="AE41" s="152">
        <f>IF($B41="","",IF($C41="Region",SUMIFS(Raw!$K:$K,Raw!$A:$A,$B$4,Raw!$G:$G,'KPIs Date'!AE$4,Raw!$I:$I,'KPIs Date'!$A41),IF($C41="Provider",SUMIFS(Raw!$K:$K,Raw!$A:$A,$B$4,Raw!$G:$G,'KPIs Date'!AE$4,Raw!$C:$C,'KPIs Date'!$A41),SUMIFS(Raw!$K:$K,Raw!$A:$A,$B$4,Raw!$G:$G,'KPIs Date'!AE$4,Raw!$E:$E,'KPIs Date'!$A41))))</f>
        <v>6855</v>
      </c>
      <c r="AF41" s="152">
        <f>IF($B41="","",IF($C41="Region",SUMIFS(Raw!$K:$K,Raw!$A:$A,$B$4,Raw!$G:$G,'KPIs Date'!AF$4,Raw!$I:$I,'KPIs Date'!$A41),IF($C41="Provider",SUMIFS(Raw!$K:$K,Raw!$A:$A,$B$4,Raw!$G:$G,'KPIs Date'!AF$4,Raw!$C:$C,'KPIs Date'!$A41),SUMIFS(Raw!$K:$K,Raw!$A:$A,$B$4,Raw!$G:$G,'KPIs Date'!AF$4,Raw!$E:$E,'KPIs Date'!$A41))))</f>
        <v>16493</v>
      </c>
      <c r="AG41" s="156">
        <f t="shared" ref="AG41:AG74" si="59">IF(AE41&gt;AF41,"",IF(AE41=0,"",IF(AF41=0,"",IFERROR(AE41/AF41,0))))</f>
        <v>0.41563087370399565</v>
      </c>
      <c r="AH41" s="152">
        <f>IF($B41="","",IF($C41="Region",SUMIFS(Raw!$K:$K,Raw!$A:$A,$B$4,Raw!$G:$G,'KPIs Date'!AH$4,Raw!$I:$I,'KPIs Date'!$A41),IF($C41="Provider",SUMIFS(Raw!$K:$K,Raw!$A:$A,$B$4,Raw!$G:$G,'KPIs Date'!AH$4,Raw!$C:$C,'KPIs Date'!$A41),SUMIFS(Raw!$K:$K,Raw!$A:$A,$B$4,Raw!$G:$G,'KPIs Date'!AH$4,Raw!$E:$E,'KPIs Date'!$A41))))</f>
        <v>28</v>
      </c>
      <c r="AI41" s="152">
        <f>IF($B41="","",IF($C41="Region",SUMIFS(Raw!$K:$K,Raw!$A:$A,$B$4,Raw!$G:$G,'KPIs Date'!AI$4,Raw!$I:$I,'KPIs Date'!$A41),IF($C41="Provider",SUMIFS(Raw!$K:$K,Raw!$A:$A,$B$4,Raw!$G:$G,'KPIs Date'!AI$4,Raw!$C:$C,'KPIs Date'!$A41),SUMIFS(Raw!$K:$K,Raw!$A:$A,$B$4,Raw!$G:$G,'KPIs Date'!AI$4,Raw!$E:$E,'KPIs Date'!$A41))))</f>
        <v>118789</v>
      </c>
      <c r="AJ41" s="156">
        <f t="shared" ref="AJ41:AJ74" si="60">IF(AH41&gt;AI41,"",IF(AH41=0,"",IF(AI41=0,"",IFERROR(AH41/AI41,0))))</f>
        <v>2.3571206088105802E-4</v>
      </c>
      <c r="AK41" s="152">
        <f>IF($B41="","",IF($C41="Region",SUMIFS(Raw!$K:$K,Raw!$A:$A,$B$4,Raw!$G:$G,'KPIs Date'!AK$4,Raw!$I:$I,'KPIs Date'!$A41),IF($C41="Provider",SUMIFS(Raw!$K:$K,Raw!$A:$A,$B$4,Raw!$G:$G,'KPIs Date'!AK$4,Raw!$C:$C,'KPIs Date'!$A41),SUMIFS(Raw!$K:$K,Raw!$A:$A,$B$4,Raw!$G:$G,'KPIs Date'!AK$4,Raw!$E:$E,'KPIs Date'!$A41))))</f>
        <v>85973</v>
      </c>
      <c r="AL41" s="152">
        <f>IF($B41="","",IF($C41="Region",SUMIFS(Raw!$K:$K,Raw!$A:$A,$B$4,Raw!$G:$G,'KPIs Date'!AL$4,Raw!$I:$I,'KPIs Date'!$A41),IF($C41="Provider",SUMIFS(Raw!$K:$K,Raw!$A:$A,$B$4,Raw!$G:$G,'KPIs Date'!AL$4,Raw!$C:$C,'KPIs Date'!$A41),SUMIFS(Raw!$K:$K,Raw!$A:$A,$B$4,Raw!$G:$G,'KPIs Date'!AL$4,Raw!$E:$E,'KPIs Date'!$A41))))</f>
        <v>118789</v>
      </c>
      <c r="AM41" s="156">
        <f t="shared" si="19"/>
        <v>0.72374546464739997</v>
      </c>
      <c r="AN41" s="152">
        <f>IF($B41="","",IF($C41="Region",SUMIFS(Raw!$K:$K,Raw!$A:$A,$B$4,Raw!$G:$G,'KPIs Date'!AN$4,Raw!$I:$I,'KPIs Date'!$A41),IF($C41="Provider",SUMIFS(Raw!$K:$K,Raw!$A:$A,$B$4,Raw!$G:$G,'KPIs Date'!AN$4,Raw!$C:$C,'KPIs Date'!$A41),SUMIFS(Raw!$K:$K,Raw!$A:$A,$B$4,Raw!$G:$G,'KPIs Date'!AN$4,Raw!$E:$E,'KPIs Date'!$A41))))</f>
        <v>7799</v>
      </c>
      <c r="AO41" s="152">
        <f>IF($B41="","",IF($C41="Region",SUMIFS(Raw!$K:$K,Raw!$A:$A,$B$4,Raw!$G:$G,'KPIs Date'!AO$4,Raw!$I:$I,'KPIs Date'!$A41),IF($C41="Provider",SUMIFS(Raw!$K:$K,Raw!$A:$A,$B$4,Raw!$G:$G,'KPIs Date'!AO$4,Raw!$C:$C,'KPIs Date'!$A41),SUMIFS(Raw!$K:$K,Raw!$A:$A,$B$4,Raw!$G:$G,'KPIs Date'!AO$4,Raw!$E:$E,'KPIs Date'!$A41))))</f>
        <v>20802</v>
      </c>
      <c r="AP41" s="156">
        <f t="shared" ref="AP41:AP74" si="61">IF(AN41&gt;AO41,"",IF(AN41=0,"",IF(AO41=0,"",IFERROR(AN41/AO41,0))))</f>
        <v>0.37491587347370448</v>
      </c>
      <c r="AQ41" s="152">
        <f>IF($B41="","",IF($C41="Region",SUMIFS(Raw!$K:$K,Raw!$A:$A,$B$4,Raw!$G:$G,'KPIs Date'!AQ$4,Raw!$I:$I,'KPIs Date'!$A41),IF($C41="Provider",SUMIFS(Raw!$K:$K,Raw!$A:$A,$B$4,Raw!$G:$G,'KPIs Date'!AQ$4,Raw!$C:$C,'KPIs Date'!$A41),SUMIFS(Raw!$K:$K,Raw!$A:$A,$B$4,Raw!$G:$G,'KPIs Date'!AQ$4,Raw!$E:$E,'KPIs Date'!$A41))))</f>
        <v>43085</v>
      </c>
      <c r="AR41" s="152">
        <f>IF($B41="","",IF($C41="Region",SUMIFS(Raw!$K:$K,Raw!$A:$A,$B$4,Raw!$G:$G,'KPIs Date'!AR$4,Raw!$I:$I,'KPIs Date'!$A41),IF($C41="Provider",SUMIFS(Raw!$K:$K,Raw!$A:$A,$B$4,Raw!$G:$G,'KPIs Date'!AR$4,Raw!$C:$C,'KPIs Date'!$A41),SUMIFS(Raw!$K:$K,Raw!$A:$A,$B$4,Raw!$G:$G,'KPIs Date'!AR$4,Raw!$E:$E,'KPIs Date'!$A41))))</f>
        <v>82648</v>
      </c>
      <c r="AS41" s="156">
        <f t="shared" ref="AS41:AS74" si="62">IF(AQ41&gt;AR41,"",IF(AQ41=0,"",IF(AR41=0,"",IFERROR(AQ41/AR41,0))))</f>
        <v>0.52130723066498885</v>
      </c>
      <c r="AT41" s="152">
        <f>IF($B41="","",IF($C41="Region",SUMIFS(Raw!$K:$K,Raw!$A:$A,$B$4,Raw!$G:$G,'KPIs Date'!AT$4,Raw!$I:$I,'KPIs Date'!$A41),IF($C41="Provider",SUMIFS(Raw!$K:$K,Raw!$A:$A,$B$4,Raw!$G:$G,'KPIs Date'!AT$4,Raw!$C:$C,'KPIs Date'!$A41),SUMIFS(Raw!$K:$K,Raw!$A:$A,$B$4,Raw!$G:$G,'KPIs Date'!AT$4,Raw!$E:$E,'KPIs Date'!$A41))))</f>
        <v>444</v>
      </c>
      <c r="AU41" s="152">
        <f>IF($B41="","",IF($C41="Region",SUMIFS(Raw!$K:$K,Raw!$A:$A,$B$4,Raw!$G:$G,'KPIs Date'!AU$4,Raw!$I:$I,'KPIs Date'!$A41),IF($C41="Provider",SUMIFS(Raw!$K:$K,Raw!$A:$A,$B$4,Raw!$G:$G,'KPIs Date'!AU$4,Raw!$C:$C,'KPIs Date'!$A41),SUMIFS(Raw!$K:$K,Raw!$A:$A,$B$4,Raw!$G:$G,'KPIs Date'!AU$4,Raw!$E:$E,'KPIs Date'!$A41))))</f>
        <v>2085</v>
      </c>
      <c r="AV41" s="156">
        <f t="shared" ref="AV41:AV74" si="63">IF(AT41&gt;AU41,"",IF(AT41=0,"",IF(AU41=0,"",IFERROR(AT41/AU41,0))))</f>
        <v>0.21294964028776978</v>
      </c>
      <c r="AW41" s="152">
        <f>IF($B41="","",IF($C41="Region",SUMIFS(Raw!$K:$K,Raw!$A:$A,$B$4,Raw!$G:$G,'KPIs Date'!AW$4,Raw!$I:$I,'KPIs Date'!$A41),IF($C41="Provider",SUMIFS(Raw!$K:$K,Raw!$A:$A,$B$4,Raw!$G:$G,'KPIs Date'!AW$4,Raw!$C:$C,'KPIs Date'!$A41),SUMIFS(Raw!$K:$K,Raw!$A:$A,$B$4,Raw!$G:$G,'KPIs Date'!AW$4,Raw!$E:$E,'KPIs Date'!$A41))))</f>
        <v>7248</v>
      </c>
      <c r="AX41" s="152">
        <f>IF($B41="","",IF($C41="Region",SUMIFS(Raw!$K:$K,Raw!$A:$A,$B$4,Raw!$G:$G,'KPIs Date'!AX$4,Raw!$I:$I,'KPIs Date'!$A41),IF($C41="Provider",SUMIFS(Raw!$K:$K,Raw!$A:$A,$B$4,Raw!$G:$G,'KPIs Date'!AX$4,Raw!$C:$C,'KPIs Date'!$A41),SUMIFS(Raw!$K:$K,Raw!$A:$A,$B$4,Raw!$G:$G,'KPIs Date'!AX$4,Raw!$E:$E,'KPIs Date'!$A41))))</f>
        <v>18089</v>
      </c>
      <c r="AY41" s="156">
        <f t="shared" ref="AY41:AY74" si="64">IF(AW41&gt;AX41,"",IF(AW41=0,"",IF(AX41=0,"",IFERROR(AW41/AX41,0))))</f>
        <v>0.40068549947481896</v>
      </c>
      <c r="AZ41" s="152">
        <f>IF($B41="","",IF($C41="Region",SUMIFS(Raw!$K:$K,Raw!$A:$A,$B$4,Raw!$G:$G,'KPIs Date'!AZ$4,Raw!$I:$I,'KPIs Date'!$A41),IF($C41="Provider",SUMIFS(Raw!$K:$K,Raw!$A:$A,$B$4,Raw!$G:$G,'KPIs Date'!AZ$4,Raw!$C:$C,'KPIs Date'!$A41),SUMIFS(Raw!$K:$K,Raw!$A:$A,$B$4,Raw!$G:$G,'KPIs Date'!AZ$4,Raw!$E:$E,'KPIs Date'!$A41))))</f>
        <v>0</v>
      </c>
      <c r="BA41" s="152">
        <f>IF($B41="","",IF($C41="Region",SUMIFS(Raw!$K:$K,Raw!$A:$A,$B$4,Raw!$G:$G,'KPIs Date'!BA$4,Raw!$I:$I,'KPIs Date'!$A41),IF($C41="Provider",SUMIFS(Raw!$K:$K,Raw!$A:$A,$B$4,Raw!$G:$G,'KPIs Date'!BA$4,Raw!$C:$C,'KPIs Date'!$A41),SUMIFS(Raw!$K:$K,Raw!$A:$A,$B$4,Raw!$G:$G,'KPIs Date'!BA$4,Raw!$E:$E,'KPIs Date'!$A41))))</f>
        <v>0</v>
      </c>
      <c r="BB41" s="165" t="str">
        <f t="shared" ref="BB41:BB74" si="65">IF(AZ41&gt;BA41,"",IF(AZ41=0,"",IF(BA41=0,"",IFERROR(AZ41/BA41,0))))</f>
        <v/>
      </c>
      <c r="BC41" s="152">
        <f>IF($B41="","",IF($C41="Region",SUMIFS(Raw!$K:$K,Raw!$A:$A,$B$4,Raw!$G:$G,'KPIs Date'!BC$4,Raw!$I:$I,'KPIs Date'!$A41),IF($C41="Provider",SUMIFS(Raw!$K:$K,Raw!$A:$A,$B$4,Raw!$G:$G,'KPIs Date'!BC$4,Raw!$C:$C,'KPIs Date'!$A41),SUMIFS(Raw!$K:$K,Raw!$A:$A,$B$4,Raw!$G:$G,'KPIs Date'!BC$4,Raw!$E:$E,'KPIs Date'!$A41))))</f>
        <v>1805</v>
      </c>
      <c r="BD41" s="152">
        <f>IF($B41="","",IF($C41="Region",SUMIFS(Raw!$K:$K,Raw!$A:$A,$B$4,Raw!$G:$G,'KPIs Date'!BD$4,Raw!$I:$I,'KPIs Date'!$A41),IF($C41="Provider",SUMIFS(Raw!$K:$K,Raw!$A:$A,$B$4,Raw!$G:$G,'KPIs Date'!BD$4,Raw!$C:$C,'KPIs Date'!$A41),SUMIFS(Raw!$K:$K,Raw!$A:$A,$B$4,Raw!$G:$G,'KPIs Date'!BD$4,Raw!$E:$E,'KPIs Date'!$A41))))</f>
        <v>2100</v>
      </c>
      <c r="BE41" s="156">
        <f t="shared" ref="BE41:BE74" si="66">IF(BC41&gt;BD41,"",IF(BC41=0,"",IF(BD41=0,"",IFERROR(BC41/BD41,0))))</f>
        <v>0.85952380952380958</v>
      </c>
      <c r="BF41" s="152">
        <f>IF($B41="","",IF($C41="Region",SUMIFS(Raw!$K:$K,Raw!$A:$A,$B$4,Raw!$G:$G,'KPIs Date'!BF$4,Raw!$I:$I,'KPIs Date'!$A41),IF($C41="Provider",SUMIFS(Raw!$K:$K,Raw!$A:$A,$B$4,Raw!$G:$G,'KPIs Date'!BF$4,Raw!$C:$C,'KPIs Date'!$A41),SUMIFS(Raw!$K:$K,Raw!$A:$A,$B$4,Raw!$G:$G,'KPIs Date'!BF$4,Raw!$E:$E,'KPIs Date'!$A41))))</f>
        <v>5347</v>
      </c>
      <c r="BG41" s="152">
        <f>IF($B41="","",IF($C41="Region",SUMIFS(Raw!$K:$K,Raw!$A:$A,$B$4,Raw!$G:$G,'KPIs Date'!BG$4,Raw!$I:$I,'KPIs Date'!$A41),IF($C41="Provider",SUMIFS(Raw!$K:$K,Raw!$A:$A,$B$4,Raw!$G:$G,'KPIs Date'!BG$4,Raw!$C:$C,'KPIs Date'!$A41),SUMIFS(Raw!$K:$K,Raw!$A:$A,$B$4,Raw!$G:$G,'KPIs Date'!BG$4,Raw!$E:$E,'KPIs Date'!$A41))))</f>
        <v>8150</v>
      </c>
      <c r="BH41" s="167">
        <f t="shared" ref="BH41:BH74" si="67">IF(BF41&gt;BG41,"",IF(BF41=0,"",IF(BG41=0,"",IFERROR(BF41/BG41,0))))</f>
        <v>0.65607361963190181</v>
      </c>
      <c r="BI41" s="140"/>
      <c r="BJ41" s="141"/>
      <c r="BK41" s="142"/>
      <c r="BL41" s="140"/>
      <c r="BM41" s="140"/>
      <c r="BN41" s="141"/>
      <c r="BO41" s="142"/>
      <c r="BP41" s="140"/>
      <c r="BQ41" s="140"/>
      <c r="BR41" s="141"/>
      <c r="BS41" s="142"/>
      <c r="BT41" s="140"/>
      <c r="BU41" s="140"/>
      <c r="BV41" s="141"/>
      <c r="BW41" s="142"/>
      <c r="BX41" s="140"/>
      <c r="BY41" s="140"/>
      <c r="BZ41" s="141"/>
      <c r="CA41" s="142"/>
      <c r="CB41" s="140"/>
      <c r="CC41" s="140"/>
      <c r="CD41" s="141"/>
      <c r="CE41" s="142"/>
      <c r="CF41" s="140"/>
      <c r="CG41" s="140"/>
      <c r="CH41" s="141"/>
    </row>
    <row r="42" spans="1:86" ht="19.5" customHeight="1" x14ac:dyDescent="0.35">
      <c r="A42" s="122" t="str">
        <f>IF(Refs!A36="","",Refs!A36)</f>
        <v>111AJ3</v>
      </c>
      <c r="B42" s="99" t="str">
        <f>IF(Refs!B36="","",Refs!B36)</f>
        <v>North West including Blackpool (ML CSU)</v>
      </c>
      <c r="C42" s="103" t="str">
        <f>IF(Refs!D36="","",Refs!D36)</f>
        <v>Area</v>
      </c>
      <c r="D42" s="56">
        <f>IF($B42="","",IF($C42="Region",SUMIFS(Raw!$K:$K,Raw!$A:$A,$B$4,Raw!$G:$G,'KPIs Date'!D$4,Raw!$I:$I,'KPIs Date'!$A42),IF($C42="Provider",SUMIFS(Raw!$K:$K,Raw!$A:$A,$B$4,Raw!$G:$G,'KPIs Date'!D$4,Raw!$C:$C,'KPIs Date'!$A42),SUMIFS(Raw!$K:$K,Raw!$A:$A,$B$4,Raw!$G:$G,'KPIs Date'!D$4,Raw!$E:$E,'KPIs Date'!$A42))))</f>
        <v>32332</v>
      </c>
      <c r="E42" s="56">
        <f>IF($B42="","",IF($C42="Region",SUMIFS(Raw!$K:$K,Raw!$A:$A,$B$4,Raw!$G:$G,'KPIs Date'!E$4,Raw!$I:$I,'KPIs Date'!$A42),IF($C42="Provider",SUMIFS(Raw!$K:$K,Raw!$A:$A,$B$4,Raw!$G:$G,'KPIs Date'!E$4,Raw!$C:$C,'KPIs Date'!$A42),SUMIFS(Raw!$K:$K,Raw!$A:$A,$B$4,Raw!$G:$G,'KPIs Date'!E$4,Raw!$E:$E,'KPIs Date'!$A42))))</f>
        <v>203843</v>
      </c>
      <c r="F42" s="156">
        <f t="shared" si="52"/>
        <v>0.13689848629194454</v>
      </c>
      <c r="G42" s="152">
        <f>IF($B42="","",IF($C42="Region",SUMIFS(Raw!$K:$K,Raw!$A:$A,$B$4,Raw!$G:$G,'KPIs Date'!G$4,Raw!$I:$I,'KPIs Date'!$A42),IF($C42="Provider",SUMIFS(Raw!$K:$K,Raw!$A:$A,$B$4,Raw!$G:$G,'KPIs Date'!G$4,Raw!$C:$C,'KPIs Date'!$A42),SUMIFS(Raw!$K:$K,Raw!$A:$A,$B$4,Raw!$G:$G,'KPIs Date'!G$4,Raw!$E:$E,'KPIs Date'!$A42))))</f>
        <v>38136539</v>
      </c>
      <c r="H42" s="152">
        <f>IF($B42="","",IF($C42="Region",SUMIFS(Raw!$K:$K,Raw!$A:$A,$B$4,Raw!$G:$G,'KPIs Date'!H$4,Raw!$I:$I,'KPIs Date'!$A42),IF($C42="Provider",SUMIFS(Raw!$K:$K,Raw!$A:$A,$B$4,Raw!$G:$G,'KPIs Date'!H$4,Raw!$C:$C,'KPIs Date'!$A42),SUMIFS(Raw!$K:$K,Raw!$A:$A,$B$4,Raw!$G:$G,'KPIs Date'!H$4,Raw!$E:$E,'KPIs Date'!$A42))))</f>
        <v>203843</v>
      </c>
      <c r="I42" s="157">
        <f t="shared" si="18"/>
        <v>187.08780286789343</v>
      </c>
      <c r="J42" s="158">
        <f>IF($B42="","",IF($C42="Region",SUMIFS(Raw!$K:$K,Raw!$A:$A,$B$4,Raw!$G:$G,'KPIs Date'!J$4,Raw!$I:$I,'KPIs Date'!$A42),IF($C42="Provider",SUMIFS(Raw!$K:$K,Raw!$A:$A,$B$4,Raw!$G:$G,'KPIs Date'!J$4,Raw!$C:$C,'KPIs Date'!$A42),SUMIFS(Raw!$K:$K,Raw!$A:$A,$B$4,Raw!$G:$G,'KPIs Date'!J$4,Raw!$E:$E,'KPIs Date'!$A42))))</f>
        <v>676</v>
      </c>
      <c r="K42" s="152">
        <f>IF($B42="","",IF($C42="Region",SUMIFS(Raw!$K:$K,Raw!$A:$A,$B$4,Raw!$G:$G,'KPIs Date'!K$4,Raw!$I:$I,'KPIs Date'!$A42),IF($C42="Provider",SUMIFS(Raw!$K:$K,Raw!$A:$A,$B$4,Raw!$G:$G,'KPIs Date'!K$4,Raw!$C:$C,'KPIs Date'!$A42),SUMIFS(Raw!$K:$K,Raw!$A:$A,$B$4,Raw!$G:$G,'KPIs Date'!K$4,Raw!$E:$E,'KPIs Date'!$A42))))</f>
        <v>39908</v>
      </c>
      <c r="L42" s="168"/>
      <c r="M42" s="152">
        <f>IF($B42="","",IF($C42="Region",SUMIFS(Raw!$K:$K,Raw!$A:$A,$B$4,Raw!$G:$G,'KPIs Date'!M$4,Raw!$I:$I,'KPIs Date'!$A42),IF($C42="Provider",SUMIFS(Raw!$K:$K,Raw!$A:$A,$B$4,Raw!$G:$G,'KPIs Date'!M$4,Raw!$C:$C,'KPIs Date'!$A42),SUMIFS(Raw!$K:$K,Raw!$A:$A,$B$4,Raw!$G:$G,'KPIs Date'!M$4,Raw!$E:$E,'KPIs Date'!$A42))))</f>
        <v>182931</v>
      </c>
      <c r="N42" s="156">
        <f t="shared" si="53"/>
        <v>0.21815875931362097</v>
      </c>
      <c r="O42" s="152">
        <f>IF($B42="","",IF($C42="Region",SUMIFS(Raw!$K:$K,Raw!$A:$A,$B$4,Raw!$G:$G,'KPIs Date'!O$4,Raw!$I:$I,'KPIs Date'!$A42),IF($C42="Provider",SUMIFS(Raw!$K:$K,Raw!$A:$A,$B$4,Raw!$G:$G,'KPIs Date'!O$4,Raw!$C:$C,'KPIs Date'!$A42),SUMIFS(Raw!$K:$K,Raw!$A:$A,$B$4,Raw!$G:$G,'KPIs Date'!O$4,Raw!$E:$E,'KPIs Date'!$A42))))</f>
        <v>1833</v>
      </c>
      <c r="P42" s="152">
        <f>IF($B42="","",IF($C42="Region",SUMIFS(Raw!$K:$K,Raw!$A:$A,$B$4,Raw!$G:$G,'KPIs Date'!P$4,Raw!$I:$I,'KPIs Date'!$A42),IF($C42="Provider",SUMIFS(Raw!$K:$K,Raw!$A:$A,$B$4,Raw!$G:$G,'KPIs Date'!P$4,Raw!$C:$C,'KPIs Date'!$A42),SUMIFS(Raw!$K:$K,Raw!$A:$A,$B$4,Raw!$G:$G,'KPIs Date'!P$4,Raw!$E:$E,'KPIs Date'!$A42))))</f>
        <v>8884</v>
      </c>
      <c r="Q42" s="156">
        <f t="shared" si="54"/>
        <v>0.20632597928860874</v>
      </c>
      <c r="R42" s="152">
        <f>IF($B42="","",IF($C42="Region",SUMIFS(Raw!$K:$K,Raw!$A:$A,$B$4,Raw!$G:$G,'KPIs Date'!R$4,Raw!$I:$I,'KPIs Date'!$A42),IF($C42="Provider",SUMIFS(Raw!$K:$K,Raw!$A:$A,$B$4,Raw!$G:$G,'KPIs Date'!R$4,Raw!$C:$C,'KPIs Date'!$A42),SUMIFS(Raw!$K:$K,Raw!$A:$A,$B$4,Raw!$G:$G,'KPIs Date'!R$4,Raw!$E:$E,'KPIs Date'!$A42))))</f>
        <v>83</v>
      </c>
      <c r="S42" s="152">
        <f>IF($B42="","",IF($C42="Region",SUMIFS(Raw!$K:$K,Raw!$A:$A,$B$4,Raw!$G:$G,'KPIs Date'!S$4,Raw!$I:$I,'KPIs Date'!$A42),IF($C42="Provider",SUMIFS(Raw!$K:$K,Raw!$A:$A,$B$4,Raw!$G:$G,'KPIs Date'!S$4,Raw!$C:$C,'KPIs Date'!$A42),SUMIFS(Raw!$K:$K,Raw!$A:$A,$B$4,Raw!$G:$G,'KPIs Date'!S$4,Raw!$E:$E,'KPIs Date'!$A42))))</f>
        <v>125</v>
      </c>
      <c r="T42" s="156">
        <f t="shared" si="55"/>
        <v>0.66400000000000003</v>
      </c>
      <c r="U42" s="152">
        <f>IF($B42="","",IF($C42="Region",SUMIFS(Raw!$K:$K,Raw!$A:$A,$B$4,Raw!$G:$G,'KPIs Date'!U$4,Raw!$I:$I,'KPIs Date'!$A42),IF($C42="Provider",SUMIFS(Raw!$K:$K,Raw!$A:$A,$B$4,Raw!$G:$G,'KPIs Date'!U$4,Raw!$C:$C,'KPIs Date'!$A42),SUMIFS(Raw!$K:$K,Raw!$A:$A,$B$4,Raw!$G:$G,'KPIs Date'!U$4,Raw!$E:$E,'KPIs Date'!$A42))))</f>
        <v>720</v>
      </c>
      <c r="V42" s="152">
        <f>IF($B42="","",IF($C42="Region",SUMIFS(Raw!$K:$K,Raw!$A:$A,$B$4,Raw!$G:$G,'KPIs Date'!V$4,Raw!$I:$I,'KPIs Date'!$A42),IF($C42="Provider",SUMIFS(Raw!$K:$K,Raw!$A:$A,$B$4,Raw!$G:$G,'KPIs Date'!V$4,Raw!$C:$C,'KPIs Date'!$A42),SUMIFS(Raw!$K:$K,Raw!$A:$A,$B$4,Raw!$G:$G,'KPIs Date'!V$4,Raw!$E:$E,'KPIs Date'!$A42))))</f>
        <v>2793</v>
      </c>
      <c r="W42" s="156">
        <f t="shared" si="56"/>
        <v>0.25778732545649841</v>
      </c>
      <c r="X42" s="152">
        <f>IF($B42="","",IF($C42="Region",SUMIFS(Raw!$K:$K,Raw!$A:$A,$B$4,Raw!$G:$G,'KPIs Date'!X$4,Raw!$I:$I,'KPIs Date'!$A42),IF($C42="Provider",SUMIFS(Raw!$K:$K,Raw!$A:$A,$B$4,Raw!$G:$G,'KPIs Date'!X$4,Raw!$C:$C,'KPIs Date'!$A42),SUMIFS(Raw!$K:$K,Raw!$A:$A,$B$4,Raw!$G:$G,'KPIs Date'!X$4,Raw!$E:$E,'KPIs Date'!$A42))))</f>
        <v>12975</v>
      </c>
      <c r="Y42" s="152">
        <f>IF($B42="","",IF($C42="Region",SUMIFS(Raw!$K:$K,Raw!$A:$A,$B$4,Raw!$G:$G,'KPIs Date'!Y$4,Raw!$I:$I,'KPIs Date'!$A42),IF($C42="Provider",SUMIFS(Raw!$K:$K,Raw!$A:$A,$B$4,Raw!$G:$G,'KPIs Date'!Y$4,Raw!$C:$C,'KPIs Date'!$A42),SUMIFS(Raw!$K:$K,Raw!$A:$A,$B$4,Raw!$G:$G,'KPIs Date'!Y$4,Raw!$E:$E,'KPIs Date'!$A42))))</f>
        <v>21768</v>
      </c>
      <c r="Z42" s="152">
        <f>IF($B42="","",IF($C42="Region",SUMIFS(Raw!$K:$K,Raw!$A:$A,$B$4,Raw!$G:$G,'KPIs Date'!Z$4,Raw!$I:$I,'KPIs Date'!$A42),IF($C42="Provider",SUMIFS(Raw!$K:$K,Raw!$A:$A,$B$4,Raw!$G:$G,'KPIs Date'!Z$4,Raw!$C:$C,'KPIs Date'!$A42),SUMIFS(Raw!$K:$K,Raw!$A:$A,$B$4,Raw!$G:$G,'KPIs Date'!Z$4,Raw!$E:$E,'KPIs Date'!$A42))))</f>
        <v>149</v>
      </c>
      <c r="AA42" s="156">
        <f t="shared" si="57"/>
        <v>0.59200620522881786</v>
      </c>
      <c r="AB42" s="152">
        <f>IF($B42="","",IF($C42="Region",SUMIFS(Raw!$K:$K,Raw!$A:$A,$B$4,Raw!$G:$G,'KPIs Date'!AB$4,Raw!$I:$I,'KPIs Date'!$A42),IF($C42="Provider",SUMIFS(Raw!$K:$K,Raw!$A:$A,$B$4,Raw!$G:$G,'KPIs Date'!AB$4,Raw!$C:$C,'KPIs Date'!$A42),SUMIFS(Raw!$K:$K,Raw!$A:$A,$B$4,Raw!$G:$G,'KPIs Date'!AB$4,Raw!$E:$E,'KPIs Date'!$A42))))</f>
        <v>0</v>
      </c>
      <c r="AC42" s="152">
        <f>IF($B42="","",IF($C42="Region",SUMIFS(Raw!$K:$K,Raw!$A:$A,$B$4,Raw!$G:$G,'KPIs Date'!AC$4,Raw!$I:$I,'KPIs Date'!$A42),IF($C42="Provider",SUMIFS(Raw!$K:$K,Raw!$A:$A,$B$4,Raw!$G:$G,'KPIs Date'!AC$4,Raw!$C:$C,'KPIs Date'!$A42),SUMIFS(Raw!$K:$K,Raw!$A:$A,$B$4,Raw!$G:$G,'KPIs Date'!AC$4,Raw!$E:$E,'KPIs Date'!$A42))))</f>
        <v>9289</v>
      </c>
      <c r="AD42" s="156" t="str">
        <f t="shared" si="58"/>
        <v/>
      </c>
      <c r="AE42" s="152">
        <f>IF($B42="","",IF($C42="Region",SUMIFS(Raw!$K:$K,Raw!$A:$A,$B$4,Raw!$G:$G,'KPIs Date'!AE$4,Raw!$I:$I,'KPIs Date'!$A42),IF($C42="Provider",SUMIFS(Raw!$K:$K,Raw!$A:$A,$B$4,Raw!$G:$G,'KPIs Date'!AE$4,Raw!$C:$C,'KPIs Date'!$A42),SUMIFS(Raw!$K:$K,Raw!$A:$A,$B$4,Raw!$G:$G,'KPIs Date'!AE$4,Raw!$E:$E,'KPIs Date'!$A42))))</f>
        <v>0</v>
      </c>
      <c r="AF42" s="152">
        <f>IF($B42="","",IF($C42="Region",SUMIFS(Raw!$K:$K,Raw!$A:$A,$B$4,Raw!$G:$G,'KPIs Date'!AF$4,Raw!$I:$I,'KPIs Date'!$A42),IF($C42="Provider",SUMIFS(Raw!$K:$K,Raw!$A:$A,$B$4,Raw!$G:$G,'KPIs Date'!AF$4,Raw!$C:$C,'KPIs Date'!$A42),SUMIFS(Raw!$K:$K,Raw!$A:$A,$B$4,Raw!$G:$G,'KPIs Date'!AF$4,Raw!$E:$E,'KPIs Date'!$A42))))</f>
        <v>0</v>
      </c>
      <c r="AG42" s="156" t="str">
        <f t="shared" si="59"/>
        <v/>
      </c>
      <c r="AH42" s="152">
        <f>IF($B42="","",IF($C42="Region",SUMIFS(Raw!$K:$K,Raw!$A:$A,$B$4,Raw!$G:$G,'KPIs Date'!AH$4,Raw!$I:$I,'KPIs Date'!$A42),IF($C42="Provider",SUMIFS(Raw!$K:$K,Raw!$A:$A,$B$4,Raw!$G:$G,'KPIs Date'!AH$4,Raw!$C:$C,'KPIs Date'!$A42),SUMIFS(Raw!$K:$K,Raw!$A:$A,$B$4,Raw!$G:$G,'KPIs Date'!AH$4,Raw!$E:$E,'KPIs Date'!$A42))))</f>
        <v>50</v>
      </c>
      <c r="AI42" s="152">
        <f>IF($B42="","",IF($C42="Region",SUMIFS(Raw!$K:$K,Raw!$A:$A,$B$4,Raw!$G:$G,'KPIs Date'!AI$4,Raw!$I:$I,'KPIs Date'!$A42),IF($C42="Provider",SUMIFS(Raw!$K:$K,Raw!$A:$A,$B$4,Raw!$G:$G,'KPIs Date'!AI$4,Raw!$C:$C,'KPIs Date'!$A42),SUMIFS(Raw!$K:$K,Raw!$A:$A,$B$4,Raw!$G:$G,'KPIs Date'!AI$4,Raw!$E:$E,'KPIs Date'!$A42))))</f>
        <v>134114</v>
      </c>
      <c r="AJ42" s="156">
        <f t="shared" si="60"/>
        <v>3.7281715555422998E-4</v>
      </c>
      <c r="AK42" s="152">
        <f>IF($B42="","",IF($C42="Region",SUMIFS(Raw!$K:$K,Raw!$A:$A,$B$4,Raw!$G:$G,'KPIs Date'!AK$4,Raw!$I:$I,'KPIs Date'!$A42),IF($C42="Provider",SUMIFS(Raw!$K:$K,Raw!$A:$A,$B$4,Raw!$G:$G,'KPIs Date'!AK$4,Raw!$C:$C,'KPIs Date'!$A42),SUMIFS(Raw!$K:$K,Raw!$A:$A,$B$4,Raw!$G:$G,'KPIs Date'!AK$4,Raw!$E:$E,'KPIs Date'!$A42))))</f>
        <v>88073</v>
      </c>
      <c r="AL42" s="152">
        <f>IF($B42="","",IF($C42="Region",SUMIFS(Raw!$K:$K,Raw!$A:$A,$B$4,Raw!$G:$G,'KPIs Date'!AL$4,Raw!$I:$I,'KPIs Date'!$A42),IF($C42="Provider",SUMIFS(Raw!$K:$K,Raw!$A:$A,$B$4,Raw!$G:$G,'KPIs Date'!AL$4,Raw!$C:$C,'KPIs Date'!$A42),SUMIFS(Raw!$K:$K,Raw!$A:$A,$B$4,Raw!$G:$G,'KPIs Date'!AL$4,Raw!$E:$E,'KPIs Date'!$A42))))</f>
        <v>134114</v>
      </c>
      <c r="AM42" s="156">
        <f t="shared" si="19"/>
        <v>0.65670250682255393</v>
      </c>
      <c r="AN42" s="152">
        <f>IF($B42="","",IF($C42="Region",SUMIFS(Raw!$K:$K,Raw!$A:$A,$B$4,Raw!$G:$G,'KPIs Date'!AN$4,Raw!$I:$I,'KPIs Date'!$A42),IF($C42="Provider",SUMIFS(Raw!$K:$K,Raw!$A:$A,$B$4,Raw!$G:$G,'KPIs Date'!AN$4,Raw!$C:$C,'KPIs Date'!$A42),SUMIFS(Raw!$K:$K,Raw!$A:$A,$B$4,Raw!$G:$G,'KPIs Date'!AN$4,Raw!$E:$E,'KPIs Date'!$A42))))</f>
        <v>13962</v>
      </c>
      <c r="AO42" s="152">
        <f>IF($B42="","",IF($C42="Region",SUMIFS(Raw!$K:$K,Raw!$A:$A,$B$4,Raw!$G:$G,'KPIs Date'!AO$4,Raw!$I:$I,'KPIs Date'!$A42),IF($C42="Provider",SUMIFS(Raw!$K:$K,Raw!$A:$A,$B$4,Raw!$G:$G,'KPIs Date'!AO$4,Raw!$C:$C,'KPIs Date'!$A42),SUMIFS(Raw!$K:$K,Raw!$A:$A,$B$4,Raw!$G:$G,'KPIs Date'!AO$4,Raw!$E:$E,'KPIs Date'!$A42))))</f>
        <v>22376</v>
      </c>
      <c r="AP42" s="156">
        <f t="shared" si="61"/>
        <v>0.62397211297819088</v>
      </c>
      <c r="AQ42" s="152">
        <f>IF($B42="","",IF($C42="Region",SUMIFS(Raw!$K:$K,Raw!$A:$A,$B$4,Raw!$G:$G,'KPIs Date'!AQ$4,Raw!$I:$I,'KPIs Date'!$A42),IF($C42="Provider",SUMIFS(Raw!$K:$K,Raw!$A:$A,$B$4,Raw!$G:$G,'KPIs Date'!AQ$4,Raw!$C:$C,'KPIs Date'!$A42),SUMIFS(Raw!$K:$K,Raw!$A:$A,$B$4,Raw!$G:$G,'KPIs Date'!AQ$4,Raw!$E:$E,'KPIs Date'!$A42))))</f>
        <v>1793</v>
      </c>
      <c r="AR42" s="152">
        <f>IF($B42="","",IF($C42="Region",SUMIFS(Raw!$K:$K,Raw!$A:$A,$B$4,Raw!$G:$G,'KPIs Date'!AR$4,Raw!$I:$I,'KPIs Date'!$A42),IF($C42="Provider",SUMIFS(Raw!$K:$K,Raw!$A:$A,$B$4,Raw!$G:$G,'KPIs Date'!AR$4,Raw!$C:$C,'KPIs Date'!$A42),SUMIFS(Raw!$K:$K,Raw!$A:$A,$B$4,Raw!$G:$G,'KPIs Date'!AR$4,Raw!$E:$E,'KPIs Date'!$A42))))</f>
        <v>19650</v>
      </c>
      <c r="AS42" s="156">
        <f t="shared" si="62"/>
        <v>9.1246819338422394E-2</v>
      </c>
      <c r="AT42" s="152">
        <f>IF($B42="","",IF($C42="Region",SUMIFS(Raw!$K:$K,Raw!$A:$A,$B$4,Raw!$G:$G,'KPIs Date'!AT$4,Raw!$I:$I,'KPIs Date'!$A42),IF($C42="Provider",SUMIFS(Raw!$K:$K,Raw!$A:$A,$B$4,Raw!$G:$G,'KPIs Date'!AT$4,Raw!$C:$C,'KPIs Date'!$A42),SUMIFS(Raw!$K:$K,Raw!$A:$A,$B$4,Raw!$G:$G,'KPIs Date'!AT$4,Raw!$E:$E,'KPIs Date'!$A42))))</f>
        <v>1465</v>
      </c>
      <c r="AU42" s="152">
        <f>IF($B42="","",IF($C42="Region",SUMIFS(Raw!$K:$K,Raw!$A:$A,$B$4,Raw!$G:$G,'KPIs Date'!AU$4,Raw!$I:$I,'KPIs Date'!$A42),IF($C42="Provider",SUMIFS(Raw!$K:$K,Raw!$A:$A,$B$4,Raw!$G:$G,'KPIs Date'!AU$4,Raw!$C:$C,'KPIs Date'!$A42),SUMIFS(Raw!$K:$K,Raw!$A:$A,$B$4,Raw!$G:$G,'KPIs Date'!AU$4,Raw!$E:$E,'KPIs Date'!$A42))))</f>
        <v>6755</v>
      </c>
      <c r="AV42" s="156">
        <f t="shared" si="63"/>
        <v>0.21687638786084382</v>
      </c>
      <c r="AW42" s="152">
        <f>IF($B42="","",IF($C42="Region",SUMIFS(Raw!$K:$K,Raw!$A:$A,$B$4,Raw!$G:$G,'KPIs Date'!AW$4,Raw!$I:$I,'KPIs Date'!$A42),IF($C42="Provider",SUMIFS(Raw!$K:$K,Raw!$A:$A,$B$4,Raw!$G:$G,'KPIs Date'!AW$4,Raw!$C:$C,'KPIs Date'!$A42),SUMIFS(Raw!$K:$K,Raw!$A:$A,$B$4,Raw!$G:$G,'KPIs Date'!AW$4,Raw!$E:$E,'KPIs Date'!$A42))))</f>
        <v>6847</v>
      </c>
      <c r="AX42" s="152">
        <f>IF($B42="","",IF($C42="Region",SUMIFS(Raw!$K:$K,Raw!$A:$A,$B$4,Raw!$G:$G,'KPIs Date'!AX$4,Raw!$I:$I,'KPIs Date'!$A42),IF($C42="Provider",SUMIFS(Raw!$K:$K,Raw!$A:$A,$B$4,Raw!$G:$G,'KPIs Date'!AX$4,Raw!$C:$C,'KPIs Date'!$A42),SUMIFS(Raw!$K:$K,Raw!$A:$A,$B$4,Raw!$G:$G,'KPIs Date'!AX$4,Raw!$E:$E,'KPIs Date'!$A42))))</f>
        <v>9344</v>
      </c>
      <c r="AY42" s="156">
        <f t="shared" si="64"/>
        <v>0.73276969178082196</v>
      </c>
      <c r="AZ42" s="152">
        <f>IF($B42="","",IF($C42="Region",SUMIFS(Raw!$K:$K,Raw!$A:$A,$B$4,Raw!$G:$G,'KPIs Date'!AZ$4,Raw!$I:$I,'KPIs Date'!$A42),IF($C42="Provider",SUMIFS(Raw!$K:$K,Raw!$A:$A,$B$4,Raw!$G:$G,'KPIs Date'!AZ$4,Raw!$C:$C,'KPIs Date'!$A42),SUMIFS(Raw!$K:$K,Raw!$A:$A,$B$4,Raw!$G:$G,'KPIs Date'!AZ$4,Raw!$E:$E,'KPIs Date'!$A42))))</f>
        <v>0</v>
      </c>
      <c r="BA42" s="152">
        <f>IF($B42="","",IF($C42="Region",SUMIFS(Raw!$K:$K,Raw!$A:$A,$B$4,Raw!$G:$G,'KPIs Date'!BA$4,Raw!$I:$I,'KPIs Date'!$A42),IF($C42="Provider",SUMIFS(Raw!$K:$K,Raw!$A:$A,$B$4,Raw!$G:$G,'KPIs Date'!BA$4,Raw!$C:$C,'KPIs Date'!$A42),SUMIFS(Raw!$K:$K,Raw!$A:$A,$B$4,Raw!$G:$G,'KPIs Date'!BA$4,Raw!$E:$E,'KPIs Date'!$A42))))</f>
        <v>0</v>
      </c>
      <c r="BB42" s="165" t="str">
        <f t="shared" si="65"/>
        <v/>
      </c>
      <c r="BC42" s="152">
        <f>IF($B42="","",IF($C42="Region",SUMIFS(Raw!$K:$K,Raw!$A:$A,$B$4,Raw!$G:$G,'KPIs Date'!BC$4,Raw!$I:$I,'KPIs Date'!$A42),IF($C42="Provider",SUMIFS(Raw!$K:$K,Raw!$A:$A,$B$4,Raw!$G:$G,'KPIs Date'!BC$4,Raw!$C:$C,'KPIs Date'!$A42),SUMIFS(Raw!$K:$K,Raw!$A:$A,$B$4,Raw!$G:$G,'KPIs Date'!BC$4,Raw!$E:$E,'KPIs Date'!$A42))))</f>
        <v>0</v>
      </c>
      <c r="BD42" s="152">
        <f>IF($B42="","",IF($C42="Region",SUMIFS(Raw!$K:$K,Raw!$A:$A,$B$4,Raw!$G:$G,'KPIs Date'!BD$4,Raw!$I:$I,'KPIs Date'!$A42),IF($C42="Provider",SUMIFS(Raw!$K:$K,Raw!$A:$A,$B$4,Raw!$G:$G,'KPIs Date'!BD$4,Raw!$C:$C,'KPIs Date'!$A42),SUMIFS(Raw!$K:$K,Raw!$A:$A,$B$4,Raw!$G:$G,'KPIs Date'!BD$4,Raw!$E:$E,'KPIs Date'!$A42))))</f>
        <v>0</v>
      </c>
      <c r="BE42" s="156" t="str">
        <f t="shared" si="66"/>
        <v/>
      </c>
      <c r="BF42" s="152">
        <f>IF($B42="","",IF($C42="Region",SUMIFS(Raw!$K:$K,Raw!$A:$A,$B$4,Raw!$G:$G,'KPIs Date'!BF$4,Raw!$I:$I,'KPIs Date'!$A42),IF($C42="Provider",SUMIFS(Raw!$K:$K,Raw!$A:$A,$B$4,Raw!$G:$G,'KPIs Date'!BF$4,Raw!$C:$C,'KPIs Date'!$A42),SUMIFS(Raw!$K:$K,Raw!$A:$A,$B$4,Raw!$G:$G,'KPIs Date'!BF$4,Raw!$E:$E,'KPIs Date'!$A42))))</f>
        <v>0</v>
      </c>
      <c r="BG42" s="152">
        <f>IF($B42="","",IF($C42="Region",SUMIFS(Raw!$K:$K,Raw!$A:$A,$B$4,Raw!$G:$G,'KPIs Date'!BG$4,Raw!$I:$I,'KPIs Date'!$A42),IF($C42="Provider",SUMIFS(Raw!$K:$K,Raw!$A:$A,$B$4,Raw!$G:$G,'KPIs Date'!BG$4,Raw!$C:$C,'KPIs Date'!$A42),SUMIFS(Raw!$K:$K,Raw!$A:$A,$B$4,Raw!$G:$G,'KPIs Date'!BG$4,Raw!$E:$E,'KPIs Date'!$A42))))</f>
        <v>0</v>
      </c>
      <c r="BH42" s="167" t="str">
        <f t="shared" si="67"/>
        <v/>
      </c>
      <c r="BI42" s="140"/>
      <c r="BJ42" s="141"/>
      <c r="BK42" s="142"/>
      <c r="BL42" s="140"/>
      <c r="BM42" s="140"/>
      <c r="BN42" s="141"/>
      <c r="BO42" s="142"/>
      <c r="BP42" s="140"/>
      <c r="BQ42" s="140"/>
      <c r="BR42" s="141"/>
      <c r="BS42" s="142"/>
      <c r="BT42" s="140"/>
      <c r="BU42" s="140"/>
      <c r="BV42" s="141"/>
      <c r="BW42" s="142"/>
      <c r="BX42" s="140"/>
      <c r="BY42" s="140"/>
      <c r="BZ42" s="141"/>
      <c r="CA42" s="142"/>
      <c r="CB42" s="140"/>
      <c r="CC42" s="140"/>
      <c r="CD42" s="141"/>
      <c r="CE42" s="142"/>
      <c r="CF42" s="140"/>
      <c r="CG42" s="140"/>
      <c r="CH42" s="141"/>
    </row>
    <row r="43" spans="1:86" ht="20.149999999999999" customHeight="1" x14ac:dyDescent="0.35">
      <c r="A43" s="122" t="str">
        <f>IF(Refs!A37="","",Refs!A37)</f>
        <v>111AJ7</v>
      </c>
      <c r="B43" s="99" t="str">
        <f>IF(Refs!B37="","",Refs!B37)</f>
        <v>Derbyshire (NECS)</v>
      </c>
      <c r="C43" s="103" t="str">
        <f>IF(Refs!D37="","",Refs!D37)</f>
        <v>Area</v>
      </c>
      <c r="D43" s="56">
        <f>IF($B43="","",IF($C43="Region",SUMIFS(Raw!$K:$K,Raw!$A:$A,$B$4,Raw!$G:$G,'KPIs Date'!D$4,Raw!$I:$I,'KPIs Date'!$A43),IF($C43="Provider",SUMIFS(Raw!$K:$K,Raw!$A:$A,$B$4,Raw!$G:$G,'KPIs Date'!D$4,Raw!$C:$C,'KPIs Date'!$A43),SUMIFS(Raw!$K:$K,Raw!$A:$A,$B$4,Raw!$G:$G,'KPIs Date'!D$4,Raw!$E:$E,'KPIs Date'!$A43))))</f>
        <v>307</v>
      </c>
      <c r="E43" s="56">
        <f>IF($B43="","",IF($C43="Region",SUMIFS(Raw!$K:$K,Raw!$A:$A,$B$4,Raw!$G:$G,'KPIs Date'!E$4,Raw!$I:$I,'KPIs Date'!$A43),IF($C43="Provider",SUMIFS(Raw!$K:$K,Raw!$A:$A,$B$4,Raw!$G:$G,'KPIs Date'!E$4,Raw!$C:$C,'KPIs Date'!$A43),SUMIFS(Raw!$K:$K,Raw!$A:$A,$B$4,Raw!$G:$G,'KPIs Date'!E$4,Raw!$E:$E,'KPIs Date'!$A43))))</f>
        <v>41274</v>
      </c>
      <c r="F43" s="156">
        <f t="shared" si="52"/>
        <v>7.3831798177052023E-3</v>
      </c>
      <c r="G43" s="152">
        <f>IF($B43="","",IF($C43="Region",SUMIFS(Raw!$K:$K,Raw!$A:$A,$B$4,Raw!$G:$G,'KPIs Date'!G$4,Raw!$I:$I,'KPIs Date'!$A43),IF($C43="Provider",SUMIFS(Raw!$K:$K,Raw!$A:$A,$B$4,Raw!$G:$G,'KPIs Date'!G$4,Raw!$C:$C,'KPIs Date'!$A43),SUMIFS(Raw!$K:$K,Raw!$A:$A,$B$4,Raw!$G:$G,'KPIs Date'!G$4,Raw!$E:$E,'KPIs Date'!$A43))))</f>
        <v>529792</v>
      </c>
      <c r="H43" s="152">
        <f>IF($B43="","",IF($C43="Region",SUMIFS(Raw!$K:$K,Raw!$A:$A,$B$4,Raw!$G:$G,'KPIs Date'!H$4,Raw!$I:$I,'KPIs Date'!$A43),IF($C43="Provider",SUMIFS(Raw!$K:$K,Raw!$A:$A,$B$4,Raw!$G:$G,'KPIs Date'!H$4,Raw!$C:$C,'KPIs Date'!$A43),SUMIFS(Raw!$K:$K,Raw!$A:$A,$B$4,Raw!$G:$G,'KPIs Date'!H$4,Raw!$E:$E,'KPIs Date'!$A43))))</f>
        <v>41274</v>
      </c>
      <c r="I43" s="157">
        <f t="shared" si="18"/>
        <v>12.835974221059262</v>
      </c>
      <c r="J43" s="158">
        <f>IF($B43="","",IF($C43="Region",SUMIFS(Raw!$K:$K,Raw!$A:$A,$B$4,Raw!$G:$G,'KPIs Date'!J$4,Raw!$I:$I,'KPIs Date'!$A43),IF($C43="Provider",SUMIFS(Raw!$K:$K,Raw!$A:$A,$B$4,Raw!$G:$G,'KPIs Date'!J$4,Raw!$C:$C,'KPIs Date'!$A43),SUMIFS(Raw!$K:$K,Raw!$A:$A,$B$4,Raw!$G:$G,'KPIs Date'!J$4,Raw!$E:$E,'KPIs Date'!$A43))))</f>
        <v>66</v>
      </c>
      <c r="K43" s="152">
        <f>IF($B43="","",IF($C43="Region",SUMIFS(Raw!$K:$K,Raw!$A:$A,$B$4,Raw!$G:$G,'KPIs Date'!K$4,Raw!$I:$I,'KPIs Date'!$A43),IF($C43="Provider",SUMIFS(Raw!$K:$K,Raw!$A:$A,$B$4,Raw!$G:$G,'KPIs Date'!K$4,Raw!$C:$C,'KPIs Date'!$A43),SUMIFS(Raw!$K:$K,Raw!$A:$A,$B$4,Raw!$G:$G,'KPIs Date'!K$4,Raw!$E:$E,'KPIs Date'!$A43))))</f>
        <v>21764</v>
      </c>
      <c r="L43" s="168"/>
      <c r="M43" s="152">
        <f>IF($B43="","",IF($C43="Region",SUMIFS(Raw!$K:$K,Raw!$A:$A,$B$4,Raw!$G:$G,'KPIs Date'!M$4,Raw!$I:$I,'KPIs Date'!$A43),IF($C43="Provider",SUMIFS(Raw!$K:$K,Raw!$A:$A,$B$4,Raw!$G:$G,'KPIs Date'!M$4,Raw!$C:$C,'KPIs Date'!$A43),SUMIFS(Raw!$K:$K,Raw!$A:$A,$B$4,Raw!$G:$G,'KPIs Date'!M$4,Raw!$E:$E,'KPIs Date'!$A43))))</f>
        <v>38250</v>
      </c>
      <c r="N43" s="156">
        <f t="shared" si="53"/>
        <v>0.56899346405228757</v>
      </c>
      <c r="O43" s="152">
        <f>IF($B43="","",IF($C43="Region",SUMIFS(Raw!$K:$K,Raw!$A:$A,$B$4,Raw!$G:$G,'KPIs Date'!O$4,Raw!$I:$I,'KPIs Date'!$A43),IF($C43="Provider",SUMIFS(Raw!$K:$K,Raw!$A:$A,$B$4,Raw!$G:$G,'KPIs Date'!O$4,Raw!$C:$C,'KPIs Date'!$A43),SUMIFS(Raw!$K:$K,Raw!$A:$A,$B$4,Raw!$G:$G,'KPIs Date'!O$4,Raw!$E:$E,'KPIs Date'!$A43))))</f>
        <v>4756</v>
      </c>
      <c r="P43" s="152">
        <f>IF($B43="","",IF($C43="Region",SUMIFS(Raw!$K:$K,Raw!$A:$A,$B$4,Raw!$G:$G,'KPIs Date'!P$4,Raw!$I:$I,'KPIs Date'!$A43),IF($C43="Provider",SUMIFS(Raw!$K:$K,Raw!$A:$A,$B$4,Raw!$G:$G,'KPIs Date'!P$4,Raw!$C:$C,'KPIs Date'!$A43),SUMIFS(Raw!$K:$K,Raw!$A:$A,$B$4,Raw!$G:$G,'KPIs Date'!P$4,Raw!$E:$E,'KPIs Date'!$A43))))</f>
        <v>8892</v>
      </c>
      <c r="Q43" s="156">
        <f t="shared" si="54"/>
        <v>0.53486279802069281</v>
      </c>
      <c r="R43" s="152">
        <f>IF($B43="","",IF($C43="Region",SUMIFS(Raw!$K:$K,Raw!$A:$A,$B$4,Raw!$G:$G,'KPIs Date'!R$4,Raw!$I:$I,'KPIs Date'!$A43),IF($C43="Provider",SUMIFS(Raw!$K:$K,Raw!$A:$A,$B$4,Raw!$G:$G,'KPIs Date'!R$4,Raw!$C:$C,'KPIs Date'!$A43),SUMIFS(Raw!$K:$K,Raw!$A:$A,$B$4,Raw!$G:$G,'KPIs Date'!R$4,Raw!$E:$E,'KPIs Date'!$A43))))</f>
        <v>935</v>
      </c>
      <c r="S43" s="152">
        <f>IF($B43="","",IF($C43="Region",SUMIFS(Raw!$K:$K,Raw!$A:$A,$B$4,Raw!$G:$G,'KPIs Date'!S$4,Raw!$I:$I,'KPIs Date'!$A43),IF($C43="Provider",SUMIFS(Raw!$K:$K,Raw!$A:$A,$B$4,Raw!$G:$G,'KPIs Date'!S$4,Raw!$C:$C,'KPIs Date'!$A43),SUMIFS(Raw!$K:$K,Raw!$A:$A,$B$4,Raw!$G:$G,'KPIs Date'!S$4,Raw!$E:$E,'KPIs Date'!$A43))))</f>
        <v>1149</v>
      </c>
      <c r="T43" s="156">
        <f t="shared" si="55"/>
        <v>0.81375108790252393</v>
      </c>
      <c r="U43" s="152">
        <f>IF($B43="","",IF($C43="Region",SUMIFS(Raw!$K:$K,Raw!$A:$A,$B$4,Raw!$G:$G,'KPIs Date'!U$4,Raw!$I:$I,'KPIs Date'!$A43),IF($C43="Provider",SUMIFS(Raw!$K:$K,Raw!$A:$A,$B$4,Raw!$G:$G,'KPIs Date'!U$4,Raw!$C:$C,'KPIs Date'!$A43),SUMIFS(Raw!$K:$K,Raw!$A:$A,$B$4,Raw!$G:$G,'KPIs Date'!U$4,Raw!$E:$E,'KPIs Date'!$A43))))</f>
        <v>289</v>
      </c>
      <c r="V43" s="152">
        <f>IF($B43="","",IF($C43="Region",SUMIFS(Raw!$K:$K,Raw!$A:$A,$B$4,Raw!$G:$G,'KPIs Date'!V$4,Raw!$I:$I,'KPIs Date'!$A43),IF($C43="Provider",SUMIFS(Raw!$K:$K,Raw!$A:$A,$B$4,Raw!$G:$G,'KPIs Date'!V$4,Raw!$C:$C,'KPIs Date'!$A43),SUMIFS(Raw!$K:$K,Raw!$A:$A,$B$4,Raw!$G:$G,'KPIs Date'!V$4,Raw!$E:$E,'KPIs Date'!$A43))))</f>
        <v>696</v>
      </c>
      <c r="W43" s="156">
        <f t="shared" si="56"/>
        <v>0.41522988505747127</v>
      </c>
      <c r="X43" s="152">
        <f>IF($B43="","",IF($C43="Region",SUMIFS(Raw!$K:$K,Raw!$A:$A,$B$4,Raw!$G:$G,'KPIs Date'!X$4,Raw!$I:$I,'KPIs Date'!$A43),IF($C43="Provider",SUMIFS(Raw!$K:$K,Raw!$A:$A,$B$4,Raw!$G:$G,'KPIs Date'!X$4,Raw!$C:$C,'KPIs Date'!$A43),SUMIFS(Raw!$K:$K,Raw!$A:$A,$B$4,Raw!$G:$G,'KPIs Date'!X$4,Raw!$E:$E,'KPIs Date'!$A43))))</f>
        <v>3750</v>
      </c>
      <c r="Y43" s="152">
        <f>IF($B43="","",IF($C43="Region",SUMIFS(Raw!$K:$K,Raw!$A:$A,$B$4,Raw!$G:$G,'KPIs Date'!Y$4,Raw!$I:$I,'KPIs Date'!$A43),IF($C43="Provider",SUMIFS(Raw!$K:$K,Raw!$A:$A,$B$4,Raw!$G:$G,'KPIs Date'!Y$4,Raw!$C:$C,'KPIs Date'!$A43),SUMIFS(Raw!$K:$K,Raw!$A:$A,$B$4,Raw!$G:$G,'KPIs Date'!Y$4,Raw!$E:$E,'KPIs Date'!$A43))))</f>
        <v>7672</v>
      </c>
      <c r="Z43" s="152">
        <f>IF($B43="","",IF($C43="Region",SUMIFS(Raw!$K:$K,Raw!$A:$A,$B$4,Raw!$G:$G,'KPIs Date'!Z$4,Raw!$I:$I,'KPIs Date'!$A43),IF($C43="Provider",SUMIFS(Raw!$K:$K,Raw!$A:$A,$B$4,Raw!$G:$G,'KPIs Date'!Z$4,Raw!$C:$C,'KPIs Date'!$A43),SUMIFS(Raw!$K:$K,Raw!$A:$A,$B$4,Raw!$G:$G,'KPIs Date'!Z$4,Raw!$E:$E,'KPIs Date'!$A43))))</f>
        <v>756</v>
      </c>
      <c r="AA43" s="156">
        <f t="shared" si="57"/>
        <v>0.44494542002847648</v>
      </c>
      <c r="AB43" s="152">
        <f>IF($B43="","",IF($C43="Region",SUMIFS(Raw!$K:$K,Raw!$A:$A,$B$4,Raw!$G:$G,'KPIs Date'!AB$4,Raw!$I:$I,'KPIs Date'!$A43),IF($C43="Provider",SUMIFS(Raw!$K:$K,Raw!$A:$A,$B$4,Raw!$G:$G,'KPIs Date'!AB$4,Raw!$C:$C,'KPIs Date'!$A43),SUMIFS(Raw!$K:$K,Raw!$A:$A,$B$4,Raw!$G:$G,'KPIs Date'!AB$4,Raw!$E:$E,'KPIs Date'!$A43))))</f>
        <v>3319</v>
      </c>
      <c r="AC43" s="152">
        <f>IF($B43="","",IF($C43="Region",SUMIFS(Raw!$K:$K,Raw!$A:$A,$B$4,Raw!$G:$G,'KPIs Date'!AC$4,Raw!$I:$I,'KPIs Date'!$A43),IF($C43="Provider",SUMIFS(Raw!$K:$K,Raw!$A:$A,$B$4,Raw!$G:$G,'KPIs Date'!AC$4,Raw!$C:$C,'KPIs Date'!$A43),SUMIFS(Raw!$K:$K,Raw!$A:$A,$B$4,Raw!$G:$G,'KPIs Date'!AC$4,Raw!$E:$E,'KPIs Date'!$A43))))</f>
        <v>3636</v>
      </c>
      <c r="AD43" s="156">
        <f t="shared" si="58"/>
        <v>0.91281628162816286</v>
      </c>
      <c r="AE43" s="152">
        <f>IF($B43="","",IF($C43="Region",SUMIFS(Raw!$K:$K,Raw!$A:$A,$B$4,Raw!$G:$G,'KPIs Date'!AE$4,Raw!$I:$I,'KPIs Date'!$A43),IF($C43="Provider",SUMIFS(Raw!$K:$K,Raw!$A:$A,$B$4,Raw!$G:$G,'KPIs Date'!AE$4,Raw!$C:$C,'KPIs Date'!$A43),SUMIFS(Raw!$K:$K,Raw!$A:$A,$B$4,Raw!$G:$G,'KPIs Date'!AE$4,Raw!$E:$E,'KPIs Date'!$A43))))</f>
        <v>1768</v>
      </c>
      <c r="AF43" s="152">
        <f>IF($B43="","",IF($C43="Region",SUMIFS(Raw!$K:$K,Raw!$A:$A,$B$4,Raw!$G:$G,'KPIs Date'!AF$4,Raw!$I:$I,'KPIs Date'!$A43),IF($C43="Provider",SUMIFS(Raw!$K:$K,Raw!$A:$A,$B$4,Raw!$G:$G,'KPIs Date'!AF$4,Raw!$C:$C,'KPIs Date'!$A43),SUMIFS(Raw!$K:$K,Raw!$A:$A,$B$4,Raw!$G:$G,'KPIs Date'!AF$4,Raw!$E:$E,'KPIs Date'!$A43))))</f>
        <v>2286</v>
      </c>
      <c r="AG43" s="156">
        <f t="shared" si="59"/>
        <v>0.77340332458442695</v>
      </c>
      <c r="AH43" s="152">
        <f>IF($B43="","",IF($C43="Region",SUMIFS(Raw!$K:$K,Raw!$A:$A,$B$4,Raw!$G:$G,'KPIs Date'!AH$4,Raw!$I:$I,'KPIs Date'!$A43),IF($C43="Provider",SUMIFS(Raw!$K:$K,Raw!$A:$A,$B$4,Raw!$G:$G,'KPIs Date'!AH$4,Raw!$C:$C,'KPIs Date'!$A43),SUMIFS(Raw!$K:$K,Raw!$A:$A,$B$4,Raw!$G:$G,'KPIs Date'!AH$4,Raw!$E:$E,'KPIs Date'!$A43))))</f>
        <v>31</v>
      </c>
      <c r="AI43" s="152">
        <f>IF($B43="","",IF($C43="Region",SUMIFS(Raw!$K:$K,Raw!$A:$A,$B$4,Raw!$G:$G,'KPIs Date'!AI$4,Raw!$I:$I,'KPIs Date'!$A43),IF($C43="Provider",SUMIFS(Raw!$K:$K,Raw!$A:$A,$B$4,Raw!$G:$G,'KPIs Date'!AI$4,Raw!$C:$C,'KPIs Date'!$A43),SUMIFS(Raw!$K:$K,Raw!$A:$A,$B$4,Raw!$G:$G,'KPIs Date'!AI$4,Raw!$E:$E,'KPIs Date'!$A43))))</f>
        <v>28407</v>
      </c>
      <c r="AJ43" s="156">
        <f t="shared" si="60"/>
        <v>1.0912803182314219E-3</v>
      </c>
      <c r="AK43" s="152">
        <f>IF($B43="","",IF($C43="Region",SUMIFS(Raw!$K:$K,Raw!$A:$A,$B$4,Raw!$G:$G,'KPIs Date'!AK$4,Raw!$I:$I,'KPIs Date'!$A43),IF($C43="Provider",SUMIFS(Raw!$K:$K,Raw!$A:$A,$B$4,Raw!$G:$G,'KPIs Date'!AK$4,Raw!$C:$C,'KPIs Date'!$A43),SUMIFS(Raw!$K:$K,Raw!$A:$A,$B$4,Raw!$G:$G,'KPIs Date'!AK$4,Raw!$E:$E,'KPIs Date'!$A43))))</f>
        <v>19657</v>
      </c>
      <c r="AL43" s="152">
        <f>IF($B43="","",IF($C43="Region",SUMIFS(Raw!$K:$K,Raw!$A:$A,$B$4,Raw!$G:$G,'KPIs Date'!AL$4,Raw!$I:$I,'KPIs Date'!$A43),IF($C43="Provider",SUMIFS(Raw!$K:$K,Raw!$A:$A,$B$4,Raw!$G:$G,'KPIs Date'!AL$4,Raw!$C:$C,'KPIs Date'!$A43),SUMIFS(Raw!$K:$K,Raw!$A:$A,$B$4,Raw!$G:$G,'KPIs Date'!AL$4,Raw!$E:$E,'KPIs Date'!$A43))))</f>
        <v>28407</v>
      </c>
      <c r="AM43" s="156">
        <f t="shared" si="19"/>
        <v>0.69197732953145352</v>
      </c>
      <c r="AN43" s="152">
        <f>IF($B43="","",IF($C43="Region",SUMIFS(Raw!$K:$K,Raw!$A:$A,$B$4,Raw!$G:$G,'KPIs Date'!AN$4,Raw!$I:$I,'KPIs Date'!$A43),IF($C43="Provider",SUMIFS(Raw!$K:$K,Raw!$A:$A,$B$4,Raw!$G:$G,'KPIs Date'!AN$4,Raw!$C:$C,'KPIs Date'!$A43),SUMIFS(Raw!$K:$K,Raw!$A:$A,$B$4,Raw!$G:$G,'KPIs Date'!AN$4,Raw!$E:$E,'KPIs Date'!$A43))))</f>
        <v>2746</v>
      </c>
      <c r="AO43" s="152">
        <f>IF($B43="","",IF($C43="Region",SUMIFS(Raw!$K:$K,Raw!$A:$A,$B$4,Raw!$G:$G,'KPIs Date'!AO$4,Raw!$I:$I,'KPIs Date'!$A43),IF($C43="Provider",SUMIFS(Raw!$K:$K,Raw!$A:$A,$B$4,Raw!$G:$G,'KPIs Date'!AO$4,Raw!$C:$C,'KPIs Date'!$A43),SUMIFS(Raw!$K:$K,Raw!$A:$A,$B$4,Raw!$G:$G,'KPIs Date'!AO$4,Raw!$E:$E,'KPIs Date'!$A43))))</f>
        <v>4875</v>
      </c>
      <c r="AP43" s="156">
        <f t="shared" si="61"/>
        <v>0.56328205128205133</v>
      </c>
      <c r="AQ43" s="152">
        <f>IF($B43="","",IF($C43="Region",SUMIFS(Raw!$K:$K,Raw!$A:$A,$B$4,Raw!$G:$G,'KPIs Date'!AQ$4,Raw!$I:$I,'KPIs Date'!$A43),IF($C43="Provider",SUMIFS(Raw!$K:$K,Raw!$A:$A,$B$4,Raw!$G:$G,'KPIs Date'!AQ$4,Raw!$C:$C,'KPIs Date'!$A43),SUMIFS(Raw!$K:$K,Raw!$A:$A,$B$4,Raw!$G:$G,'KPIs Date'!AQ$4,Raw!$E:$E,'KPIs Date'!$A43))))</f>
        <v>28</v>
      </c>
      <c r="AR43" s="152">
        <f>IF($B43="","",IF($C43="Region",SUMIFS(Raw!$K:$K,Raw!$A:$A,$B$4,Raw!$G:$G,'KPIs Date'!AR$4,Raw!$I:$I,'KPIs Date'!$A43),IF($C43="Provider",SUMIFS(Raw!$K:$K,Raw!$A:$A,$B$4,Raw!$G:$G,'KPIs Date'!AR$4,Raw!$C:$C,'KPIs Date'!$A43),SUMIFS(Raw!$K:$K,Raw!$A:$A,$B$4,Raw!$G:$G,'KPIs Date'!AR$4,Raw!$E:$E,'KPIs Date'!$A43))))</f>
        <v>696</v>
      </c>
      <c r="AS43" s="156">
        <f t="shared" si="62"/>
        <v>4.0229885057471264E-2</v>
      </c>
      <c r="AT43" s="152">
        <f>IF($B43="","",IF($C43="Region",SUMIFS(Raw!$K:$K,Raw!$A:$A,$B$4,Raw!$G:$G,'KPIs Date'!AT$4,Raw!$I:$I,'KPIs Date'!$A43),IF($C43="Provider",SUMIFS(Raw!$K:$K,Raw!$A:$A,$B$4,Raw!$G:$G,'KPIs Date'!AT$4,Raw!$C:$C,'KPIs Date'!$A43),SUMIFS(Raw!$K:$K,Raw!$A:$A,$B$4,Raw!$G:$G,'KPIs Date'!AT$4,Raw!$E:$E,'KPIs Date'!$A43))))</f>
        <v>790</v>
      </c>
      <c r="AU43" s="152">
        <f>IF($B43="","",IF($C43="Region",SUMIFS(Raw!$K:$K,Raw!$A:$A,$B$4,Raw!$G:$G,'KPIs Date'!AU$4,Raw!$I:$I,'KPIs Date'!$A43),IF($C43="Provider",SUMIFS(Raw!$K:$K,Raw!$A:$A,$B$4,Raw!$G:$G,'KPIs Date'!AU$4,Raw!$C:$C,'KPIs Date'!$A43),SUMIFS(Raw!$K:$K,Raw!$A:$A,$B$4,Raw!$G:$G,'KPIs Date'!AU$4,Raw!$E:$E,'KPIs Date'!$A43))))</f>
        <v>961</v>
      </c>
      <c r="AV43" s="156">
        <f t="shared" si="63"/>
        <v>0.82206035379812692</v>
      </c>
      <c r="AW43" s="152">
        <f>IF($B43="","",IF($C43="Region",SUMIFS(Raw!$K:$K,Raw!$A:$A,$B$4,Raw!$G:$G,'KPIs Date'!AW$4,Raw!$I:$I,'KPIs Date'!$A43),IF($C43="Provider",SUMIFS(Raw!$K:$K,Raw!$A:$A,$B$4,Raw!$G:$G,'KPIs Date'!AW$4,Raw!$C:$C,'KPIs Date'!$A43),SUMIFS(Raw!$K:$K,Raw!$A:$A,$B$4,Raw!$G:$G,'KPIs Date'!AW$4,Raw!$E:$E,'KPIs Date'!$A43))))</f>
        <v>881</v>
      </c>
      <c r="AX43" s="152">
        <f>IF($B43="","",IF($C43="Region",SUMIFS(Raw!$K:$K,Raw!$A:$A,$B$4,Raw!$G:$G,'KPIs Date'!AX$4,Raw!$I:$I,'KPIs Date'!$A43),IF($C43="Provider",SUMIFS(Raw!$K:$K,Raw!$A:$A,$B$4,Raw!$G:$G,'KPIs Date'!AX$4,Raw!$C:$C,'KPIs Date'!$A43),SUMIFS(Raw!$K:$K,Raw!$A:$A,$B$4,Raw!$G:$G,'KPIs Date'!AX$4,Raw!$E:$E,'KPIs Date'!$A43))))</f>
        <v>1818</v>
      </c>
      <c r="AY43" s="156">
        <f t="shared" si="64"/>
        <v>0.4845984598459846</v>
      </c>
      <c r="AZ43" s="152">
        <f>IF($B43="","",IF($C43="Region",SUMIFS(Raw!$K:$K,Raw!$A:$A,$B$4,Raw!$G:$G,'KPIs Date'!AZ$4,Raw!$I:$I,'KPIs Date'!$A43),IF($C43="Provider",SUMIFS(Raw!$K:$K,Raw!$A:$A,$B$4,Raw!$G:$G,'KPIs Date'!AZ$4,Raw!$C:$C,'KPIs Date'!$A43),SUMIFS(Raw!$K:$K,Raw!$A:$A,$B$4,Raw!$G:$G,'KPIs Date'!AZ$4,Raw!$E:$E,'KPIs Date'!$A43))))</f>
        <v>0</v>
      </c>
      <c r="BA43" s="152">
        <f>IF($B43="","",IF($C43="Region",SUMIFS(Raw!$K:$K,Raw!$A:$A,$B$4,Raw!$G:$G,'KPIs Date'!BA$4,Raw!$I:$I,'KPIs Date'!$A43),IF($C43="Provider",SUMIFS(Raw!$K:$K,Raw!$A:$A,$B$4,Raw!$G:$G,'KPIs Date'!BA$4,Raw!$C:$C,'KPIs Date'!$A43),SUMIFS(Raw!$K:$K,Raw!$A:$A,$B$4,Raw!$G:$G,'KPIs Date'!BA$4,Raw!$E:$E,'KPIs Date'!$A43))))</f>
        <v>0</v>
      </c>
      <c r="BB43" s="165" t="str">
        <f t="shared" si="65"/>
        <v/>
      </c>
      <c r="BC43" s="152">
        <f>IF($B43="","",IF($C43="Region",SUMIFS(Raw!$K:$K,Raw!$A:$A,$B$4,Raw!$G:$G,'KPIs Date'!BC$4,Raw!$I:$I,'KPIs Date'!$A43),IF($C43="Provider",SUMIFS(Raw!$K:$K,Raw!$A:$A,$B$4,Raw!$G:$G,'KPIs Date'!BC$4,Raw!$C:$C,'KPIs Date'!$A43),SUMIFS(Raw!$K:$K,Raw!$A:$A,$B$4,Raw!$G:$G,'KPIs Date'!BC$4,Raw!$E:$E,'KPIs Date'!$A43))))</f>
        <v>1435</v>
      </c>
      <c r="BD43" s="152">
        <f>IF($B43="","",IF($C43="Region",SUMIFS(Raw!$K:$K,Raw!$A:$A,$B$4,Raw!$G:$G,'KPIs Date'!BD$4,Raw!$I:$I,'KPIs Date'!$A43),IF($C43="Provider",SUMIFS(Raw!$K:$K,Raw!$A:$A,$B$4,Raw!$G:$G,'KPIs Date'!BD$4,Raw!$C:$C,'KPIs Date'!$A43),SUMIFS(Raw!$K:$K,Raw!$A:$A,$B$4,Raw!$G:$G,'KPIs Date'!BD$4,Raw!$E:$E,'KPIs Date'!$A43))))</f>
        <v>1533</v>
      </c>
      <c r="BE43" s="156">
        <f t="shared" si="66"/>
        <v>0.9360730593607306</v>
      </c>
      <c r="BF43" s="152">
        <f>IF($B43="","",IF($C43="Region",SUMIFS(Raw!$K:$K,Raw!$A:$A,$B$4,Raw!$G:$G,'KPIs Date'!BF$4,Raw!$I:$I,'KPIs Date'!$A43),IF($C43="Provider",SUMIFS(Raw!$K:$K,Raw!$A:$A,$B$4,Raw!$G:$G,'KPIs Date'!BF$4,Raw!$C:$C,'KPIs Date'!$A43),SUMIFS(Raw!$K:$K,Raw!$A:$A,$B$4,Raw!$G:$G,'KPIs Date'!BF$4,Raw!$E:$E,'KPIs Date'!$A43))))</f>
        <v>2936</v>
      </c>
      <c r="BG43" s="152">
        <f>IF($B43="","",IF($C43="Region",SUMIFS(Raw!$K:$K,Raw!$A:$A,$B$4,Raw!$G:$G,'KPIs Date'!BG$4,Raw!$I:$I,'KPIs Date'!$A43),IF($C43="Provider",SUMIFS(Raw!$K:$K,Raw!$A:$A,$B$4,Raw!$G:$G,'KPIs Date'!BG$4,Raw!$C:$C,'KPIs Date'!$A43),SUMIFS(Raw!$K:$K,Raw!$A:$A,$B$4,Raw!$G:$G,'KPIs Date'!BG$4,Raw!$E:$E,'KPIs Date'!$A43))))</f>
        <v>3207</v>
      </c>
      <c r="BH43" s="167">
        <f t="shared" si="67"/>
        <v>0.91549734954786399</v>
      </c>
      <c r="BI43" s="140"/>
      <c r="BJ43" s="141"/>
      <c r="BK43" s="142"/>
      <c r="BL43" s="140"/>
      <c r="BM43" s="140"/>
      <c r="BN43" s="141"/>
      <c r="BO43" s="142"/>
      <c r="BP43" s="140"/>
      <c r="BQ43" s="140"/>
      <c r="BR43" s="141"/>
      <c r="BS43" s="142"/>
      <c r="BT43" s="140"/>
      <c r="BU43" s="140"/>
      <c r="BV43" s="141"/>
      <c r="BW43" s="142"/>
      <c r="BX43" s="140"/>
      <c r="BY43" s="140"/>
      <c r="BZ43" s="141"/>
      <c r="CA43" s="142"/>
      <c r="CB43" s="140"/>
      <c r="CC43" s="140"/>
      <c r="CD43" s="141"/>
      <c r="CE43" s="142"/>
      <c r="CF43" s="140"/>
      <c r="CG43" s="140"/>
      <c r="CH43" s="141"/>
    </row>
    <row r="44" spans="1:86" x14ac:dyDescent="0.35">
      <c r="A44" s="122" t="str">
        <f>IF(Refs!A38="","",Refs!A38)</f>
        <v>111AJ6</v>
      </c>
      <c r="B44" s="99" t="str">
        <f>IF(Refs!B38="","",Refs!B38)</f>
        <v>Leicestershire and Rutland (ML CSU)</v>
      </c>
      <c r="C44" s="103" t="str">
        <f>IF(Refs!D38="","",Refs!D38)</f>
        <v>Area</v>
      </c>
      <c r="D44" s="56">
        <f>IF($B44="","",IF($C44="Region",SUMIFS(Raw!$K:$K,Raw!$A:$A,$B$4,Raw!$G:$G,'KPIs Date'!D$4,Raw!$I:$I,'KPIs Date'!$A44),IF($C44="Provider",SUMIFS(Raw!$K:$K,Raw!$A:$A,$B$4,Raw!$G:$G,'KPIs Date'!D$4,Raw!$C:$C,'KPIs Date'!$A44),SUMIFS(Raw!$K:$K,Raw!$A:$A,$B$4,Raw!$G:$G,'KPIs Date'!D$4,Raw!$E:$E,'KPIs Date'!$A44))))</f>
        <v>297</v>
      </c>
      <c r="E44" s="56">
        <f>IF($B44="","",IF($C44="Region",SUMIFS(Raw!$K:$K,Raw!$A:$A,$B$4,Raw!$G:$G,'KPIs Date'!E$4,Raw!$I:$I,'KPIs Date'!$A44),IF($C44="Provider",SUMIFS(Raw!$K:$K,Raw!$A:$A,$B$4,Raw!$G:$G,'KPIs Date'!E$4,Raw!$C:$C,'KPIs Date'!$A44),SUMIFS(Raw!$K:$K,Raw!$A:$A,$B$4,Raw!$G:$G,'KPIs Date'!E$4,Raw!$E:$E,'KPIs Date'!$A44))))</f>
        <v>37788</v>
      </c>
      <c r="F44" s="156">
        <f t="shared" si="52"/>
        <v>7.7983458054352106E-3</v>
      </c>
      <c r="G44" s="152">
        <f>IF($B44="","",IF($C44="Region",SUMIFS(Raw!$K:$K,Raw!$A:$A,$B$4,Raw!$G:$G,'KPIs Date'!G$4,Raw!$I:$I,'KPIs Date'!$A44),IF($C44="Provider",SUMIFS(Raw!$K:$K,Raw!$A:$A,$B$4,Raw!$G:$G,'KPIs Date'!G$4,Raw!$C:$C,'KPIs Date'!$A44),SUMIFS(Raw!$K:$K,Raw!$A:$A,$B$4,Raw!$G:$G,'KPIs Date'!G$4,Raw!$E:$E,'KPIs Date'!$A44))))</f>
        <v>491047</v>
      </c>
      <c r="H44" s="152">
        <f>IF($B44="","",IF($C44="Region",SUMIFS(Raw!$K:$K,Raw!$A:$A,$B$4,Raw!$G:$G,'KPIs Date'!H$4,Raw!$I:$I,'KPIs Date'!$A44),IF($C44="Provider",SUMIFS(Raw!$K:$K,Raw!$A:$A,$B$4,Raw!$G:$G,'KPIs Date'!H$4,Raw!$C:$C,'KPIs Date'!$A44),SUMIFS(Raw!$K:$K,Raw!$A:$A,$B$4,Raw!$G:$G,'KPIs Date'!H$4,Raw!$E:$E,'KPIs Date'!$A44))))</f>
        <v>37788</v>
      </c>
      <c r="I44" s="157">
        <f t="shared" si="18"/>
        <v>12.994786704774002</v>
      </c>
      <c r="J44" s="158">
        <f>IF($B44="","",IF($C44="Region",SUMIFS(Raw!$K:$K,Raw!$A:$A,$B$4,Raw!$G:$G,'KPIs Date'!J$4,Raw!$I:$I,'KPIs Date'!$A44),IF($C44="Provider",SUMIFS(Raw!$K:$K,Raw!$A:$A,$B$4,Raw!$G:$G,'KPIs Date'!J$4,Raw!$C:$C,'KPIs Date'!$A44),SUMIFS(Raw!$K:$K,Raw!$A:$A,$B$4,Raw!$G:$G,'KPIs Date'!J$4,Raw!$E:$E,'KPIs Date'!$A44))))</f>
        <v>68</v>
      </c>
      <c r="K44" s="152">
        <f>IF($B44="","",IF($C44="Region",SUMIFS(Raw!$K:$K,Raw!$A:$A,$B$4,Raw!$G:$G,'KPIs Date'!K$4,Raw!$I:$I,'KPIs Date'!$A44),IF($C44="Provider",SUMIFS(Raw!$K:$K,Raw!$A:$A,$B$4,Raw!$G:$G,'KPIs Date'!K$4,Raw!$C:$C,'KPIs Date'!$A44),SUMIFS(Raw!$K:$K,Raw!$A:$A,$B$4,Raw!$G:$G,'KPIs Date'!K$4,Raw!$E:$E,'KPIs Date'!$A44))))</f>
        <v>20572</v>
      </c>
      <c r="L44" s="168"/>
      <c r="M44" s="152">
        <f>IF($B44="","",IF($C44="Region",SUMIFS(Raw!$K:$K,Raw!$A:$A,$B$4,Raw!$G:$G,'KPIs Date'!M$4,Raw!$I:$I,'KPIs Date'!$A44),IF($C44="Provider",SUMIFS(Raw!$K:$K,Raw!$A:$A,$B$4,Raw!$G:$G,'KPIs Date'!M$4,Raw!$C:$C,'KPIs Date'!$A44),SUMIFS(Raw!$K:$K,Raw!$A:$A,$B$4,Raw!$G:$G,'KPIs Date'!M$4,Raw!$E:$E,'KPIs Date'!$A44))))</f>
        <v>36193</v>
      </c>
      <c r="N44" s="156">
        <f t="shared" si="53"/>
        <v>0.56839720387920312</v>
      </c>
      <c r="O44" s="152">
        <f>IF($B44="","",IF($C44="Region",SUMIFS(Raw!$K:$K,Raw!$A:$A,$B$4,Raw!$G:$G,'KPIs Date'!O$4,Raw!$I:$I,'KPIs Date'!$A44),IF($C44="Provider",SUMIFS(Raw!$K:$K,Raw!$A:$A,$B$4,Raw!$G:$G,'KPIs Date'!O$4,Raw!$C:$C,'KPIs Date'!$A44),SUMIFS(Raw!$K:$K,Raw!$A:$A,$B$4,Raw!$G:$G,'KPIs Date'!O$4,Raw!$E:$E,'KPIs Date'!$A44))))</f>
        <v>4762</v>
      </c>
      <c r="P44" s="152">
        <f>IF($B44="","",IF($C44="Region",SUMIFS(Raw!$K:$K,Raw!$A:$A,$B$4,Raw!$G:$G,'KPIs Date'!P$4,Raw!$I:$I,'KPIs Date'!$A44),IF($C44="Provider",SUMIFS(Raw!$K:$K,Raw!$A:$A,$B$4,Raw!$G:$G,'KPIs Date'!P$4,Raw!$C:$C,'KPIs Date'!$A44),SUMIFS(Raw!$K:$K,Raw!$A:$A,$B$4,Raw!$G:$G,'KPIs Date'!P$4,Raw!$E:$E,'KPIs Date'!$A44))))</f>
        <v>9169</v>
      </c>
      <c r="Q44" s="156">
        <f t="shared" si="54"/>
        <v>0.51935870869233292</v>
      </c>
      <c r="R44" s="152">
        <f>IF($B44="","",IF($C44="Region",SUMIFS(Raw!$K:$K,Raw!$A:$A,$B$4,Raw!$G:$G,'KPIs Date'!R$4,Raw!$I:$I,'KPIs Date'!$A44),IF($C44="Provider",SUMIFS(Raw!$K:$K,Raw!$A:$A,$B$4,Raw!$G:$G,'KPIs Date'!R$4,Raw!$C:$C,'KPIs Date'!$A44),SUMIFS(Raw!$K:$K,Raw!$A:$A,$B$4,Raw!$G:$G,'KPIs Date'!R$4,Raw!$E:$E,'KPIs Date'!$A44))))</f>
        <v>190</v>
      </c>
      <c r="S44" s="152">
        <f>IF($B44="","",IF($C44="Region",SUMIFS(Raw!$K:$K,Raw!$A:$A,$B$4,Raw!$G:$G,'KPIs Date'!S$4,Raw!$I:$I,'KPIs Date'!$A44),IF($C44="Provider",SUMIFS(Raw!$K:$K,Raw!$A:$A,$B$4,Raw!$G:$G,'KPIs Date'!S$4,Raw!$C:$C,'KPIs Date'!$A44),SUMIFS(Raw!$K:$K,Raw!$A:$A,$B$4,Raw!$G:$G,'KPIs Date'!S$4,Raw!$E:$E,'KPIs Date'!$A44))))</f>
        <v>385</v>
      </c>
      <c r="T44" s="156">
        <f t="shared" si="55"/>
        <v>0.4935064935064935</v>
      </c>
      <c r="U44" s="152">
        <f>IF($B44="","",IF($C44="Region",SUMIFS(Raw!$K:$K,Raw!$A:$A,$B$4,Raw!$G:$G,'KPIs Date'!U$4,Raw!$I:$I,'KPIs Date'!$A44),IF($C44="Provider",SUMIFS(Raw!$K:$K,Raw!$A:$A,$B$4,Raw!$G:$G,'KPIs Date'!U$4,Raw!$C:$C,'KPIs Date'!$A44),SUMIFS(Raw!$K:$K,Raw!$A:$A,$B$4,Raw!$G:$G,'KPIs Date'!U$4,Raw!$E:$E,'KPIs Date'!$A44))))</f>
        <v>288</v>
      </c>
      <c r="V44" s="152">
        <f>IF($B44="","",IF($C44="Region",SUMIFS(Raw!$K:$K,Raw!$A:$A,$B$4,Raw!$G:$G,'KPIs Date'!V$4,Raw!$I:$I,'KPIs Date'!$A44),IF($C44="Provider",SUMIFS(Raw!$K:$K,Raw!$A:$A,$B$4,Raw!$G:$G,'KPIs Date'!V$4,Raw!$C:$C,'KPIs Date'!$A44),SUMIFS(Raw!$K:$K,Raw!$A:$A,$B$4,Raw!$G:$G,'KPIs Date'!V$4,Raw!$E:$E,'KPIs Date'!$A44))))</f>
        <v>756</v>
      </c>
      <c r="W44" s="156">
        <f t="shared" si="56"/>
        <v>0.38095238095238093</v>
      </c>
      <c r="X44" s="152">
        <f>IF($B44="","",IF($C44="Region",SUMIFS(Raw!$K:$K,Raw!$A:$A,$B$4,Raw!$G:$G,'KPIs Date'!X$4,Raw!$I:$I,'KPIs Date'!$A44),IF($C44="Provider",SUMIFS(Raw!$K:$K,Raw!$A:$A,$B$4,Raw!$G:$G,'KPIs Date'!X$4,Raw!$C:$C,'KPIs Date'!$A44),SUMIFS(Raw!$K:$K,Raw!$A:$A,$B$4,Raw!$G:$G,'KPIs Date'!X$4,Raw!$E:$E,'KPIs Date'!$A44))))</f>
        <v>3088</v>
      </c>
      <c r="Y44" s="152">
        <f>IF($B44="","",IF($C44="Region",SUMIFS(Raw!$K:$K,Raw!$A:$A,$B$4,Raw!$G:$G,'KPIs Date'!Y$4,Raw!$I:$I,'KPIs Date'!$A44),IF($C44="Provider",SUMIFS(Raw!$K:$K,Raw!$A:$A,$B$4,Raw!$G:$G,'KPIs Date'!Y$4,Raw!$C:$C,'KPIs Date'!$A44),SUMIFS(Raw!$K:$K,Raw!$A:$A,$B$4,Raw!$G:$G,'KPIs Date'!Y$4,Raw!$E:$E,'KPIs Date'!$A44))))</f>
        <v>8522</v>
      </c>
      <c r="Z44" s="152">
        <f>IF($B44="","",IF($C44="Region",SUMIFS(Raw!$K:$K,Raw!$A:$A,$B$4,Raw!$G:$G,'KPIs Date'!Z$4,Raw!$I:$I,'KPIs Date'!$A44),IF($C44="Provider",SUMIFS(Raw!$K:$K,Raw!$A:$A,$B$4,Raw!$G:$G,'KPIs Date'!Z$4,Raw!$C:$C,'KPIs Date'!$A44),SUMIFS(Raw!$K:$K,Raw!$A:$A,$B$4,Raw!$G:$G,'KPIs Date'!Z$4,Raw!$E:$E,'KPIs Date'!$A44))))</f>
        <v>601</v>
      </c>
      <c r="AA44" s="156">
        <f t="shared" si="57"/>
        <v>0.33848514742957359</v>
      </c>
      <c r="AB44" s="152">
        <f>IF($B44="","",IF($C44="Region",SUMIFS(Raw!$K:$K,Raw!$A:$A,$B$4,Raw!$G:$G,'KPIs Date'!AB$4,Raw!$I:$I,'KPIs Date'!$A44),IF($C44="Provider",SUMIFS(Raw!$K:$K,Raw!$A:$A,$B$4,Raw!$G:$G,'KPIs Date'!AB$4,Raw!$C:$C,'KPIs Date'!$A44),SUMIFS(Raw!$K:$K,Raw!$A:$A,$B$4,Raw!$G:$G,'KPIs Date'!AB$4,Raw!$E:$E,'KPIs Date'!$A44))))</f>
        <v>3692</v>
      </c>
      <c r="AC44" s="152">
        <f>IF($B44="","",IF($C44="Region",SUMIFS(Raw!$K:$K,Raw!$A:$A,$B$4,Raw!$G:$G,'KPIs Date'!AC$4,Raw!$I:$I,'KPIs Date'!$A44),IF($C44="Provider",SUMIFS(Raw!$K:$K,Raw!$A:$A,$B$4,Raw!$G:$G,'KPIs Date'!AC$4,Raw!$C:$C,'KPIs Date'!$A44),SUMIFS(Raw!$K:$K,Raw!$A:$A,$B$4,Raw!$G:$G,'KPIs Date'!AC$4,Raw!$E:$E,'KPIs Date'!$A44))))</f>
        <v>4005</v>
      </c>
      <c r="AD44" s="156">
        <f t="shared" si="58"/>
        <v>0.92184769038701619</v>
      </c>
      <c r="AE44" s="152">
        <f>IF($B44="","",IF($C44="Region",SUMIFS(Raw!$K:$K,Raw!$A:$A,$B$4,Raw!$G:$G,'KPIs Date'!AE$4,Raw!$I:$I,'KPIs Date'!$A44),IF($C44="Provider",SUMIFS(Raw!$K:$K,Raw!$A:$A,$B$4,Raw!$G:$G,'KPIs Date'!AE$4,Raw!$C:$C,'KPIs Date'!$A44),SUMIFS(Raw!$K:$K,Raw!$A:$A,$B$4,Raw!$G:$G,'KPIs Date'!AE$4,Raw!$E:$E,'KPIs Date'!$A44))))</f>
        <v>2272</v>
      </c>
      <c r="AF44" s="152">
        <f>IF($B44="","",IF($C44="Region",SUMIFS(Raw!$K:$K,Raw!$A:$A,$B$4,Raw!$G:$G,'KPIs Date'!AF$4,Raw!$I:$I,'KPIs Date'!$A44),IF($C44="Provider",SUMIFS(Raw!$K:$K,Raw!$A:$A,$B$4,Raw!$G:$G,'KPIs Date'!AF$4,Raw!$C:$C,'KPIs Date'!$A44),SUMIFS(Raw!$K:$K,Raw!$A:$A,$B$4,Raw!$G:$G,'KPIs Date'!AF$4,Raw!$E:$E,'KPIs Date'!$A44))))</f>
        <v>3118</v>
      </c>
      <c r="AG44" s="156">
        <f t="shared" si="59"/>
        <v>0.72867222578576007</v>
      </c>
      <c r="AH44" s="152">
        <f>IF($B44="","",IF($C44="Region",SUMIFS(Raw!$K:$K,Raw!$A:$A,$B$4,Raw!$G:$G,'KPIs Date'!AH$4,Raw!$I:$I,'KPIs Date'!$A44),IF($C44="Provider",SUMIFS(Raw!$K:$K,Raw!$A:$A,$B$4,Raw!$G:$G,'KPIs Date'!AH$4,Raw!$C:$C,'KPIs Date'!$A44),SUMIFS(Raw!$K:$K,Raw!$A:$A,$B$4,Raw!$G:$G,'KPIs Date'!AH$4,Raw!$E:$E,'KPIs Date'!$A44))))</f>
        <v>14</v>
      </c>
      <c r="AI44" s="152">
        <f>IF($B44="","",IF($C44="Region",SUMIFS(Raw!$K:$K,Raw!$A:$A,$B$4,Raw!$G:$G,'KPIs Date'!AI$4,Raw!$I:$I,'KPIs Date'!$A44),IF($C44="Provider",SUMIFS(Raw!$K:$K,Raw!$A:$A,$B$4,Raw!$G:$G,'KPIs Date'!AI$4,Raw!$C:$C,'KPIs Date'!$A44),SUMIFS(Raw!$K:$K,Raw!$A:$A,$B$4,Raw!$G:$G,'KPIs Date'!AI$4,Raw!$E:$E,'KPIs Date'!$A44))))</f>
        <v>25477</v>
      </c>
      <c r="AJ44" s="156">
        <f t="shared" si="60"/>
        <v>5.4951524904816109E-4</v>
      </c>
      <c r="AK44" s="152">
        <f>IF($B44="","",IF($C44="Region",SUMIFS(Raw!$K:$K,Raw!$A:$A,$B$4,Raw!$G:$G,'KPIs Date'!AK$4,Raw!$I:$I,'KPIs Date'!$A44),IF($C44="Provider",SUMIFS(Raw!$K:$K,Raw!$A:$A,$B$4,Raw!$G:$G,'KPIs Date'!AK$4,Raw!$C:$C,'KPIs Date'!$A44),SUMIFS(Raw!$K:$K,Raw!$A:$A,$B$4,Raw!$G:$G,'KPIs Date'!AK$4,Raw!$E:$E,'KPIs Date'!$A44))))</f>
        <v>14000</v>
      </c>
      <c r="AL44" s="152">
        <f>IF($B44="","",IF($C44="Region",SUMIFS(Raw!$K:$K,Raw!$A:$A,$B$4,Raw!$G:$G,'KPIs Date'!AL$4,Raw!$I:$I,'KPIs Date'!$A44),IF($C44="Provider",SUMIFS(Raw!$K:$K,Raw!$A:$A,$B$4,Raw!$G:$G,'KPIs Date'!AL$4,Raw!$C:$C,'KPIs Date'!$A44),SUMIFS(Raw!$K:$K,Raw!$A:$A,$B$4,Raw!$G:$G,'KPIs Date'!AL$4,Raw!$E:$E,'KPIs Date'!$A44))))</f>
        <v>25477</v>
      </c>
      <c r="AM44" s="156">
        <f t="shared" si="19"/>
        <v>0.54951524904816107</v>
      </c>
      <c r="AN44" s="152">
        <f>IF($B44="","",IF($C44="Region",SUMIFS(Raw!$K:$K,Raw!$A:$A,$B$4,Raw!$G:$G,'KPIs Date'!AN$4,Raw!$I:$I,'KPIs Date'!$A44),IF($C44="Provider",SUMIFS(Raw!$K:$K,Raw!$A:$A,$B$4,Raw!$G:$G,'KPIs Date'!AN$4,Raw!$C:$C,'KPIs Date'!$A44),SUMIFS(Raw!$K:$K,Raw!$A:$A,$B$4,Raw!$G:$G,'KPIs Date'!AN$4,Raw!$E:$E,'KPIs Date'!$A44))))</f>
        <v>2101</v>
      </c>
      <c r="AO44" s="152">
        <f>IF($B44="","",IF($C44="Region",SUMIFS(Raw!$K:$K,Raw!$A:$A,$B$4,Raw!$G:$G,'KPIs Date'!AO$4,Raw!$I:$I,'KPIs Date'!$A44),IF($C44="Provider",SUMIFS(Raw!$K:$K,Raw!$A:$A,$B$4,Raw!$G:$G,'KPIs Date'!AO$4,Raw!$C:$C,'KPIs Date'!$A44),SUMIFS(Raw!$K:$K,Raw!$A:$A,$B$4,Raw!$G:$G,'KPIs Date'!AO$4,Raw!$E:$E,'KPIs Date'!$A44))))</f>
        <v>5415</v>
      </c>
      <c r="AP44" s="156">
        <f t="shared" si="61"/>
        <v>0.38799630655586337</v>
      </c>
      <c r="AQ44" s="152">
        <f>IF($B44="","",IF($C44="Region",SUMIFS(Raw!$K:$K,Raw!$A:$A,$B$4,Raw!$G:$G,'KPIs Date'!AQ$4,Raw!$I:$I,'KPIs Date'!$A44),IF($C44="Provider",SUMIFS(Raw!$K:$K,Raw!$A:$A,$B$4,Raw!$G:$G,'KPIs Date'!AQ$4,Raw!$C:$C,'KPIs Date'!$A44),SUMIFS(Raw!$K:$K,Raw!$A:$A,$B$4,Raw!$G:$G,'KPIs Date'!AQ$4,Raw!$E:$E,'KPIs Date'!$A44))))</f>
        <v>1609</v>
      </c>
      <c r="AR44" s="152">
        <f>IF($B44="","",IF($C44="Region",SUMIFS(Raw!$K:$K,Raw!$A:$A,$B$4,Raw!$G:$G,'KPIs Date'!AR$4,Raw!$I:$I,'KPIs Date'!$A44),IF($C44="Provider",SUMIFS(Raw!$K:$K,Raw!$A:$A,$B$4,Raw!$G:$G,'KPIs Date'!AR$4,Raw!$C:$C,'KPIs Date'!$A44),SUMIFS(Raw!$K:$K,Raw!$A:$A,$B$4,Raw!$G:$G,'KPIs Date'!AR$4,Raw!$E:$E,'KPIs Date'!$A44))))</f>
        <v>2414</v>
      </c>
      <c r="AS44" s="156">
        <f t="shared" si="62"/>
        <v>0.66652858326429165</v>
      </c>
      <c r="AT44" s="152">
        <f>IF($B44="","",IF($C44="Region",SUMIFS(Raw!$K:$K,Raw!$A:$A,$B$4,Raw!$G:$G,'KPIs Date'!AT$4,Raw!$I:$I,'KPIs Date'!$A44),IF($C44="Provider",SUMIFS(Raw!$K:$K,Raw!$A:$A,$B$4,Raw!$G:$G,'KPIs Date'!AT$4,Raw!$C:$C,'KPIs Date'!$A44),SUMIFS(Raw!$K:$K,Raw!$A:$A,$B$4,Raw!$G:$G,'KPIs Date'!AT$4,Raw!$E:$E,'KPIs Date'!$A44))))</f>
        <v>50</v>
      </c>
      <c r="AU44" s="152">
        <f>IF($B44="","",IF($C44="Region",SUMIFS(Raw!$K:$K,Raw!$A:$A,$B$4,Raw!$G:$G,'KPIs Date'!AU$4,Raw!$I:$I,'KPIs Date'!$A44),IF($C44="Provider",SUMIFS(Raw!$K:$K,Raw!$A:$A,$B$4,Raw!$G:$G,'KPIs Date'!AU$4,Raw!$C:$C,'KPIs Date'!$A44),SUMIFS(Raw!$K:$K,Raw!$A:$A,$B$4,Raw!$G:$G,'KPIs Date'!AU$4,Raw!$E:$E,'KPIs Date'!$A44))))</f>
        <v>97</v>
      </c>
      <c r="AV44" s="156">
        <f t="shared" si="63"/>
        <v>0.51546391752577314</v>
      </c>
      <c r="AW44" s="152">
        <f>IF($B44="","",IF($C44="Region",SUMIFS(Raw!$K:$K,Raw!$A:$A,$B$4,Raw!$G:$G,'KPIs Date'!AW$4,Raw!$I:$I,'KPIs Date'!$A44),IF($C44="Provider",SUMIFS(Raw!$K:$K,Raw!$A:$A,$B$4,Raw!$G:$G,'KPIs Date'!AW$4,Raw!$C:$C,'KPIs Date'!$A44),SUMIFS(Raw!$K:$K,Raw!$A:$A,$B$4,Raw!$G:$G,'KPIs Date'!AW$4,Raw!$E:$E,'KPIs Date'!$A44))))</f>
        <v>1123</v>
      </c>
      <c r="AX44" s="152">
        <f>IF($B44="","",IF($C44="Region",SUMIFS(Raw!$K:$K,Raw!$A:$A,$B$4,Raw!$G:$G,'KPIs Date'!AX$4,Raw!$I:$I,'KPIs Date'!$A44),IF($C44="Provider",SUMIFS(Raw!$K:$K,Raw!$A:$A,$B$4,Raw!$G:$G,'KPIs Date'!AX$4,Raw!$C:$C,'KPIs Date'!$A44),SUMIFS(Raw!$K:$K,Raw!$A:$A,$B$4,Raw!$G:$G,'KPIs Date'!AX$4,Raw!$E:$E,'KPIs Date'!$A44))))</f>
        <v>2052</v>
      </c>
      <c r="AY44" s="156">
        <f t="shared" si="64"/>
        <v>0.54727095516569202</v>
      </c>
      <c r="AZ44" s="152">
        <f>IF($B44="","",IF($C44="Region",SUMIFS(Raw!$K:$K,Raw!$A:$A,$B$4,Raw!$G:$G,'KPIs Date'!AZ$4,Raw!$I:$I,'KPIs Date'!$A44),IF($C44="Provider",SUMIFS(Raw!$K:$K,Raw!$A:$A,$B$4,Raw!$G:$G,'KPIs Date'!AZ$4,Raw!$C:$C,'KPIs Date'!$A44),SUMIFS(Raw!$K:$K,Raw!$A:$A,$B$4,Raw!$G:$G,'KPIs Date'!AZ$4,Raw!$E:$E,'KPIs Date'!$A44))))</f>
        <v>0</v>
      </c>
      <c r="BA44" s="152">
        <f>IF($B44="","",IF($C44="Region",SUMIFS(Raw!$K:$K,Raw!$A:$A,$B$4,Raw!$G:$G,'KPIs Date'!BA$4,Raw!$I:$I,'KPIs Date'!$A44),IF($C44="Provider",SUMIFS(Raw!$K:$K,Raw!$A:$A,$B$4,Raw!$G:$G,'KPIs Date'!BA$4,Raw!$C:$C,'KPIs Date'!$A44),SUMIFS(Raw!$K:$K,Raw!$A:$A,$B$4,Raw!$G:$G,'KPIs Date'!BA$4,Raw!$E:$E,'KPIs Date'!$A44))))</f>
        <v>0</v>
      </c>
      <c r="BB44" s="165" t="str">
        <f t="shared" si="65"/>
        <v/>
      </c>
      <c r="BC44" s="152">
        <f>IF($B44="","",IF($C44="Region",SUMIFS(Raw!$K:$K,Raw!$A:$A,$B$4,Raw!$G:$G,'KPIs Date'!BC$4,Raw!$I:$I,'KPIs Date'!$A44),IF($C44="Provider",SUMIFS(Raw!$K:$K,Raw!$A:$A,$B$4,Raw!$G:$G,'KPIs Date'!BC$4,Raw!$C:$C,'KPIs Date'!$A44),SUMIFS(Raw!$K:$K,Raw!$A:$A,$B$4,Raw!$G:$G,'KPIs Date'!BC$4,Raw!$E:$E,'KPIs Date'!$A44))))</f>
        <v>535</v>
      </c>
      <c r="BD44" s="152">
        <f>IF($B44="","",IF($C44="Region",SUMIFS(Raw!$K:$K,Raw!$A:$A,$B$4,Raw!$G:$G,'KPIs Date'!BD$4,Raw!$I:$I,'KPIs Date'!$A44),IF($C44="Provider",SUMIFS(Raw!$K:$K,Raw!$A:$A,$B$4,Raw!$G:$G,'KPIs Date'!BD$4,Raw!$C:$C,'KPIs Date'!$A44),SUMIFS(Raw!$K:$K,Raw!$A:$A,$B$4,Raw!$G:$G,'KPIs Date'!BD$4,Raw!$E:$E,'KPIs Date'!$A44))))</f>
        <v>584</v>
      </c>
      <c r="BE44" s="156">
        <f t="shared" si="66"/>
        <v>0.91609589041095896</v>
      </c>
      <c r="BF44" s="152">
        <f>IF($B44="","",IF($C44="Region",SUMIFS(Raw!$K:$K,Raw!$A:$A,$B$4,Raw!$G:$G,'KPIs Date'!BF$4,Raw!$I:$I,'KPIs Date'!$A44),IF($C44="Provider",SUMIFS(Raw!$K:$K,Raw!$A:$A,$B$4,Raw!$G:$G,'KPIs Date'!BF$4,Raw!$C:$C,'KPIs Date'!$A44),SUMIFS(Raw!$K:$K,Raw!$A:$A,$B$4,Raw!$G:$G,'KPIs Date'!BF$4,Raw!$E:$E,'KPIs Date'!$A44))))</f>
        <v>2</v>
      </c>
      <c r="BG44" s="152">
        <f>IF($B44="","",IF($C44="Region",SUMIFS(Raw!$K:$K,Raw!$A:$A,$B$4,Raw!$G:$G,'KPIs Date'!BG$4,Raw!$I:$I,'KPIs Date'!$A44),IF($C44="Provider",SUMIFS(Raw!$K:$K,Raw!$A:$A,$B$4,Raw!$G:$G,'KPIs Date'!BG$4,Raw!$C:$C,'KPIs Date'!$A44),SUMIFS(Raw!$K:$K,Raw!$A:$A,$B$4,Raw!$G:$G,'KPIs Date'!BG$4,Raw!$E:$E,'KPIs Date'!$A44))))</f>
        <v>2</v>
      </c>
      <c r="BH44" s="167">
        <f t="shared" si="67"/>
        <v>1</v>
      </c>
      <c r="BI44" s="140"/>
      <c r="BJ44" s="141"/>
      <c r="BK44" s="142"/>
      <c r="BL44" s="140"/>
      <c r="BM44" s="140"/>
      <c r="BN44" s="141"/>
      <c r="BO44" s="142"/>
      <c r="BP44" s="140"/>
      <c r="BQ44" s="140"/>
      <c r="BR44" s="141"/>
      <c r="BS44" s="142"/>
      <c r="BT44" s="140"/>
      <c r="BU44" s="140"/>
      <c r="BV44" s="141"/>
      <c r="BW44" s="142"/>
      <c r="BX44" s="140"/>
      <c r="BY44" s="140"/>
      <c r="BZ44" s="141"/>
      <c r="CA44" s="142"/>
      <c r="CB44" s="140"/>
      <c r="CC44" s="140"/>
      <c r="CD44" s="141"/>
      <c r="CE44" s="142"/>
      <c r="CF44" s="140"/>
      <c r="CG44" s="140"/>
      <c r="CH44" s="141"/>
    </row>
    <row r="45" spans="1:86" x14ac:dyDescent="0.35">
      <c r="A45" s="122" t="str">
        <f>IF(Refs!A39="","",Refs!A39)</f>
        <v>111AJ5</v>
      </c>
      <c r="B45" s="99" t="str">
        <f>IF(Refs!B39="","",Refs!B39)</f>
        <v>Lincolnshire (Arden GEM)</v>
      </c>
      <c r="C45" s="103" t="str">
        <f>IF(Refs!D39="","",Refs!D39)</f>
        <v>Area</v>
      </c>
      <c r="D45" s="56">
        <f>IF($B45="","",IF($C45="Region",SUMIFS(Raw!$K:$K,Raw!$A:$A,$B$4,Raw!$G:$G,'KPIs Date'!D$4,Raw!$I:$I,'KPIs Date'!$A45),IF($C45="Provider",SUMIFS(Raw!$K:$K,Raw!$A:$A,$B$4,Raw!$G:$G,'KPIs Date'!D$4,Raw!$C:$C,'KPIs Date'!$A45),SUMIFS(Raw!$K:$K,Raw!$A:$A,$B$4,Raw!$G:$G,'KPIs Date'!D$4,Raw!$E:$E,'KPIs Date'!$A45))))</f>
        <v>194</v>
      </c>
      <c r="E45" s="56">
        <f>IF($B45="","",IF($C45="Region",SUMIFS(Raw!$K:$K,Raw!$A:$A,$B$4,Raw!$G:$G,'KPIs Date'!E$4,Raw!$I:$I,'KPIs Date'!$A45),IF($C45="Provider",SUMIFS(Raw!$K:$K,Raw!$A:$A,$B$4,Raw!$G:$G,'KPIs Date'!E$4,Raw!$C:$C,'KPIs Date'!$A45),SUMIFS(Raw!$K:$K,Raw!$A:$A,$B$4,Raw!$G:$G,'KPIs Date'!E$4,Raw!$E:$E,'KPIs Date'!$A45))))</f>
        <v>34475</v>
      </c>
      <c r="F45" s="156">
        <f t="shared" si="52"/>
        <v>5.5957772073033547E-3</v>
      </c>
      <c r="G45" s="152">
        <f>IF($B45="","",IF($C45="Region",SUMIFS(Raw!$K:$K,Raw!$A:$A,$B$4,Raw!$G:$G,'KPIs Date'!G$4,Raw!$I:$I,'KPIs Date'!$A45),IF($C45="Provider",SUMIFS(Raw!$K:$K,Raw!$A:$A,$B$4,Raw!$G:$G,'KPIs Date'!G$4,Raw!$C:$C,'KPIs Date'!$A45),SUMIFS(Raw!$K:$K,Raw!$A:$A,$B$4,Raw!$G:$G,'KPIs Date'!G$4,Raw!$E:$E,'KPIs Date'!$A45))))</f>
        <v>299766</v>
      </c>
      <c r="H45" s="152">
        <f>IF($B45="","",IF($C45="Region",SUMIFS(Raw!$K:$K,Raw!$A:$A,$B$4,Raw!$G:$G,'KPIs Date'!H$4,Raw!$I:$I,'KPIs Date'!$A45),IF($C45="Provider",SUMIFS(Raw!$K:$K,Raw!$A:$A,$B$4,Raw!$G:$G,'KPIs Date'!H$4,Raw!$C:$C,'KPIs Date'!$A45),SUMIFS(Raw!$K:$K,Raw!$A:$A,$B$4,Raw!$G:$G,'KPIs Date'!H$4,Raw!$E:$E,'KPIs Date'!$A45))))</f>
        <v>34475</v>
      </c>
      <c r="I45" s="157">
        <f t="shared" si="18"/>
        <v>8.6951704133430017</v>
      </c>
      <c r="J45" s="158">
        <f>IF($B45="","",IF($C45="Region",SUMIFS(Raw!$K:$K,Raw!$A:$A,$B$4,Raw!$G:$G,'KPIs Date'!J$4,Raw!$I:$I,'KPIs Date'!$A45),IF($C45="Provider",SUMIFS(Raw!$K:$K,Raw!$A:$A,$B$4,Raw!$G:$G,'KPIs Date'!J$4,Raw!$C:$C,'KPIs Date'!$A45),SUMIFS(Raw!$K:$K,Raw!$A:$A,$B$4,Raw!$G:$G,'KPIs Date'!J$4,Raw!$E:$E,'KPIs Date'!$A45))))</f>
        <v>67</v>
      </c>
      <c r="K45" s="152">
        <f>IF($B45="","",IF($C45="Region",SUMIFS(Raw!$K:$K,Raw!$A:$A,$B$4,Raw!$G:$G,'KPIs Date'!K$4,Raw!$I:$I,'KPIs Date'!$A45),IF($C45="Provider",SUMIFS(Raw!$K:$K,Raw!$A:$A,$B$4,Raw!$G:$G,'KPIs Date'!K$4,Raw!$C:$C,'KPIs Date'!$A45),SUMIFS(Raw!$K:$K,Raw!$A:$A,$B$4,Raw!$G:$G,'KPIs Date'!K$4,Raw!$E:$E,'KPIs Date'!$A45))))</f>
        <v>12910</v>
      </c>
      <c r="L45" s="168"/>
      <c r="M45" s="152">
        <f>IF($B45="","",IF($C45="Region",SUMIFS(Raw!$K:$K,Raw!$A:$A,$B$4,Raw!$G:$G,'KPIs Date'!M$4,Raw!$I:$I,'KPIs Date'!$A45),IF($C45="Provider",SUMIFS(Raw!$K:$K,Raw!$A:$A,$B$4,Raw!$G:$G,'KPIs Date'!M$4,Raw!$C:$C,'KPIs Date'!$A45),SUMIFS(Raw!$K:$K,Raw!$A:$A,$B$4,Raw!$G:$G,'KPIs Date'!M$4,Raw!$E:$E,'KPIs Date'!$A45))))</f>
        <v>25039</v>
      </c>
      <c r="N45" s="156">
        <f t="shared" si="53"/>
        <v>0.51559567075362434</v>
      </c>
      <c r="O45" s="152">
        <f>IF($B45="","",IF($C45="Region",SUMIFS(Raw!$K:$K,Raw!$A:$A,$B$4,Raw!$G:$G,'KPIs Date'!O$4,Raw!$I:$I,'KPIs Date'!$A45),IF($C45="Provider",SUMIFS(Raw!$K:$K,Raw!$A:$A,$B$4,Raw!$G:$G,'KPIs Date'!O$4,Raw!$C:$C,'KPIs Date'!$A45),SUMIFS(Raw!$K:$K,Raw!$A:$A,$B$4,Raw!$G:$G,'KPIs Date'!O$4,Raw!$E:$E,'KPIs Date'!$A45))))</f>
        <v>2029</v>
      </c>
      <c r="P45" s="152">
        <f>IF($B45="","",IF($C45="Region",SUMIFS(Raw!$K:$K,Raw!$A:$A,$B$4,Raw!$G:$G,'KPIs Date'!P$4,Raw!$I:$I,'KPIs Date'!$A45),IF($C45="Provider",SUMIFS(Raw!$K:$K,Raw!$A:$A,$B$4,Raw!$G:$G,'KPIs Date'!P$4,Raw!$C:$C,'KPIs Date'!$A45),SUMIFS(Raw!$K:$K,Raw!$A:$A,$B$4,Raw!$G:$G,'KPIs Date'!P$4,Raw!$E:$E,'KPIs Date'!$A45))))</f>
        <v>4189</v>
      </c>
      <c r="Q45" s="156">
        <f t="shared" si="54"/>
        <v>0.48436380997851514</v>
      </c>
      <c r="R45" s="152">
        <f>IF($B45="","",IF($C45="Region",SUMIFS(Raw!$K:$K,Raw!$A:$A,$B$4,Raw!$G:$G,'KPIs Date'!R$4,Raw!$I:$I,'KPIs Date'!$A45),IF($C45="Provider",SUMIFS(Raw!$K:$K,Raw!$A:$A,$B$4,Raw!$G:$G,'KPIs Date'!R$4,Raw!$C:$C,'KPIs Date'!$A45),SUMIFS(Raw!$K:$K,Raw!$A:$A,$B$4,Raw!$G:$G,'KPIs Date'!R$4,Raw!$E:$E,'KPIs Date'!$A45))))</f>
        <v>580</v>
      </c>
      <c r="S45" s="152">
        <f>IF($B45="","",IF($C45="Region",SUMIFS(Raw!$K:$K,Raw!$A:$A,$B$4,Raw!$G:$G,'KPIs Date'!S$4,Raw!$I:$I,'KPIs Date'!$A45),IF($C45="Provider",SUMIFS(Raw!$K:$K,Raw!$A:$A,$B$4,Raw!$G:$G,'KPIs Date'!S$4,Raw!$C:$C,'KPIs Date'!$A45),SUMIFS(Raw!$K:$K,Raw!$A:$A,$B$4,Raw!$G:$G,'KPIs Date'!S$4,Raw!$E:$E,'KPIs Date'!$A45))))</f>
        <v>1479</v>
      </c>
      <c r="T45" s="156">
        <f t="shared" si="55"/>
        <v>0.39215686274509803</v>
      </c>
      <c r="U45" s="152">
        <f>IF($B45="","",IF($C45="Region",SUMIFS(Raw!$K:$K,Raw!$A:$A,$B$4,Raw!$G:$G,'KPIs Date'!U$4,Raw!$I:$I,'KPIs Date'!$A45),IF($C45="Provider",SUMIFS(Raw!$K:$K,Raw!$A:$A,$B$4,Raw!$G:$G,'KPIs Date'!U$4,Raw!$C:$C,'KPIs Date'!$A45),SUMIFS(Raw!$K:$K,Raw!$A:$A,$B$4,Raw!$G:$G,'KPIs Date'!U$4,Raw!$E:$E,'KPIs Date'!$A45))))</f>
        <v>2056</v>
      </c>
      <c r="V45" s="152">
        <f>IF($B45="","",IF($C45="Region",SUMIFS(Raw!$K:$K,Raw!$A:$A,$B$4,Raw!$G:$G,'KPIs Date'!V$4,Raw!$I:$I,'KPIs Date'!$A45),IF($C45="Provider",SUMIFS(Raw!$K:$K,Raw!$A:$A,$B$4,Raw!$G:$G,'KPIs Date'!V$4,Raw!$C:$C,'KPIs Date'!$A45),SUMIFS(Raw!$K:$K,Raw!$A:$A,$B$4,Raw!$G:$G,'KPIs Date'!V$4,Raw!$E:$E,'KPIs Date'!$A45))))</f>
        <v>2613</v>
      </c>
      <c r="W45" s="156">
        <f t="shared" si="56"/>
        <v>0.78683505549177191</v>
      </c>
      <c r="X45" s="152">
        <f>IF($B45="","",IF($C45="Region",SUMIFS(Raw!$K:$K,Raw!$A:$A,$B$4,Raw!$G:$G,'KPIs Date'!X$4,Raw!$I:$I,'KPIs Date'!$A45),IF($C45="Provider",SUMIFS(Raw!$K:$K,Raw!$A:$A,$B$4,Raw!$G:$G,'KPIs Date'!X$4,Raw!$C:$C,'KPIs Date'!$A45),SUMIFS(Raw!$K:$K,Raw!$A:$A,$B$4,Raw!$G:$G,'KPIs Date'!X$4,Raw!$E:$E,'KPIs Date'!$A45))))</f>
        <v>5971</v>
      </c>
      <c r="Y45" s="152">
        <f>IF($B45="","",IF($C45="Region",SUMIFS(Raw!$K:$K,Raw!$A:$A,$B$4,Raw!$G:$G,'KPIs Date'!Y$4,Raw!$I:$I,'KPIs Date'!$A45),IF($C45="Provider",SUMIFS(Raw!$K:$K,Raw!$A:$A,$B$4,Raw!$G:$G,'KPIs Date'!Y$4,Raw!$C:$C,'KPIs Date'!$A45),SUMIFS(Raw!$K:$K,Raw!$A:$A,$B$4,Raw!$G:$G,'KPIs Date'!Y$4,Raw!$E:$E,'KPIs Date'!$A45))))</f>
        <v>1949</v>
      </c>
      <c r="Z45" s="152">
        <f>IF($B45="","",IF($C45="Region",SUMIFS(Raw!$K:$K,Raw!$A:$A,$B$4,Raw!$G:$G,'KPIs Date'!Z$4,Raw!$I:$I,'KPIs Date'!$A45),IF($C45="Provider",SUMIFS(Raw!$K:$K,Raw!$A:$A,$B$4,Raw!$G:$G,'KPIs Date'!Z$4,Raw!$C:$C,'KPIs Date'!$A45),SUMIFS(Raw!$K:$K,Raw!$A:$A,$B$4,Raw!$G:$G,'KPIs Date'!Z$4,Raw!$E:$E,'KPIs Date'!$A45))))</f>
        <v>10888</v>
      </c>
      <c r="AA45" s="156">
        <f t="shared" si="57"/>
        <v>0.46513983017839061</v>
      </c>
      <c r="AB45" s="152">
        <f>IF($B45="","",IF($C45="Region",SUMIFS(Raw!$K:$K,Raw!$A:$A,$B$4,Raw!$G:$G,'KPIs Date'!AB$4,Raw!$I:$I,'KPIs Date'!$A45),IF($C45="Provider",SUMIFS(Raw!$K:$K,Raw!$A:$A,$B$4,Raw!$G:$G,'KPIs Date'!AB$4,Raw!$C:$C,'KPIs Date'!$A45),SUMIFS(Raw!$K:$K,Raw!$A:$A,$B$4,Raw!$G:$G,'KPIs Date'!AB$4,Raw!$E:$E,'KPIs Date'!$A45))))</f>
        <v>2250</v>
      </c>
      <c r="AC45" s="152">
        <f>IF($B45="","",IF($C45="Region",SUMIFS(Raw!$K:$K,Raw!$A:$A,$B$4,Raw!$G:$G,'KPIs Date'!AC$4,Raw!$I:$I,'KPIs Date'!$A45),IF($C45="Provider",SUMIFS(Raw!$K:$K,Raw!$A:$A,$B$4,Raw!$G:$G,'KPIs Date'!AC$4,Raw!$C:$C,'KPIs Date'!$A45),SUMIFS(Raw!$K:$K,Raw!$A:$A,$B$4,Raw!$G:$G,'KPIs Date'!AC$4,Raw!$E:$E,'KPIs Date'!$A45))))</f>
        <v>2415</v>
      </c>
      <c r="AD45" s="156">
        <f t="shared" si="58"/>
        <v>0.93167701863354035</v>
      </c>
      <c r="AE45" s="152">
        <f>IF($B45="","",IF($C45="Region",SUMIFS(Raw!$K:$K,Raw!$A:$A,$B$4,Raw!$G:$G,'KPIs Date'!AE$4,Raw!$I:$I,'KPIs Date'!$A45),IF($C45="Provider",SUMIFS(Raw!$K:$K,Raw!$A:$A,$B$4,Raw!$G:$G,'KPIs Date'!AE$4,Raw!$C:$C,'KPIs Date'!$A45),SUMIFS(Raw!$K:$K,Raw!$A:$A,$B$4,Raw!$G:$G,'KPIs Date'!AE$4,Raw!$E:$E,'KPIs Date'!$A45))))</f>
        <v>1164</v>
      </c>
      <c r="AF45" s="152">
        <f>IF($B45="","",IF($C45="Region",SUMIFS(Raw!$K:$K,Raw!$A:$A,$B$4,Raw!$G:$G,'KPIs Date'!AF$4,Raw!$I:$I,'KPIs Date'!$A45),IF($C45="Provider",SUMIFS(Raw!$K:$K,Raw!$A:$A,$B$4,Raw!$G:$G,'KPIs Date'!AF$4,Raw!$C:$C,'KPIs Date'!$A45),SUMIFS(Raw!$K:$K,Raw!$A:$A,$B$4,Raw!$G:$G,'KPIs Date'!AF$4,Raw!$E:$E,'KPIs Date'!$A45))))</f>
        <v>1164</v>
      </c>
      <c r="AG45" s="156">
        <f t="shared" si="59"/>
        <v>1</v>
      </c>
      <c r="AH45" s="152">
        <f>IF($B45="","",IF($C45="Region",SUMIFS(Raw!$K:$K,Raw!$A:$A,$B$4,Raw!$G:$G,'KPIs Date'!AH$4,Raw!$I:$I,'KPIs Date'!$A45),IF($C45="Provider",SUMIFS(Raw!$K:$K,Raw!$A:$A,$B$4,Raw!$G:$G,'KPIs Date'!AH$4,Raw!$C:$C,'KPIs Date'!$A45),SUMIFS(Raw!$K:$K,Raw!$A:$A,$B$4,Raw!$G:$G,'KPIs Date'!AH$4,Raw!$E:$E,'KPIs Date'!$A45))))</f>
        <v>6</v>
      </c>
      <c r="AI45" s="152">
        <f>IF($B45="","",IF($C45="Region",SUMIFS(Raw!$K:$K,Raw!$A:$A,$B$4,Raw!$G:$G,'KPIs Date'!AI$4,Raw!$I:$I,'KPIs Date'!$A45),IF($C45="Provider",SUMIFS(Raw!$K:$K,Raw!$A:$A,$B$4,Raw!$G:$G,'KPIs Date'!AI$4,Raw!$C:$C,'KPIs Date'!$A45),SUMIFS(Raw!$K:$K,Raw!$A:$A,$B$4,Raw!$G:$G,'KPIs Date'!AI$4,Raw!$E:$E,'KPIs Date'!$A45))))</f>
        <v>14247</v>
      </c>
      <c r="AJ45" s="156">
        <f t="shared" si="60"/>
        <v>4.211412929037692E-4</v>
      </c>
      <c r="AK45" s="152">
        <f>IF($B45="","",IF($C45="Region",SUMIFS(Raw!$K:$K,Raw!$A:$A,$B$4,Raw!$G:$G,'KPIs Date'!AK$4,Raw!$I:$I,'KPIs Date'!$A45),IF($C45="Provider",SUMIFS(Raw!$K:$K,Raw!$A:$A,$B$4,Raw!$G:$G,'KPIs Date'!AK$4,Raw!$C:$C,'KPIs Date'!$A45),SUMIFS(Raw!$K:$K,Raw!$A:$A,$B$4,Raw!$G:$G,'KPIs Date'!AK$4,Raw!$E:$E,'KPIs Date'!$A45))))</f>
        <v>9643</v>
      </c>
      <c r="AL45" s="152">
        <f>IF($B45="","",IF($C45="Region",SUMIFS(Raw!$K:$K,Raw!$A:$A,$B$4,Raw!$G:$G,'KPIs Date'!AL$4,Raw!$I:$I,'KPIs Date'!$A45),IF($C45="Provider",SUMIFS(Raw!$K:$K,Raw!$A:$A,$B$4,Raw!$G:$G,'KPIs Date'!AL$4,Raw!$C:$C,'KPIs Date'!$A45),SUMIFS(Raw!$K:$K,Raw!$A:$A,$B$4,Raw!$G:$G,'KPIs Date'!AL$4,Raw!$E:$E,'KPIs Date'!$A45))))</f>
        <v>14247</v>
      </c>
      <c r="AM45" s="156">
        <f t="shared" si="19"/>
        <v>0.67684424791184106</v>
      </c>
      <c r="AN45" s="152">
        <f>IF($B45="","",IF($C45="Region",SUMIFS(Raw!$K:$K,Raw!$A:$A,$B$4,Raw!$G:$G,'KPIs Date'!AN$4,Raw!$I:$I,'KPIs Date'!$A45),IF($C45="Provider",SUMIFS(Raw!$K:$K,Raw!$A:$A,$B$4,Raw!$G:$G,'KPIs Date'!AN$4,Raw!$C:$C,'KPIs Date'!$A45),SUMIFS(Raw!$K:$K,Raw!$A:$A,$B$4,Raw!$G:$G,'KPIs Date'!AN$4,Raw!$E:$E,'KPIs Date'!$A45))))</f>
        <v>1054</v>
      </c>
      <c r="AO45" s="152">
        <f>IF($B45="","",IF($C45="Region",SUMIFS(Raw!$K:$K,Raw!$A:$A,$B$4,Raw!$G:$G,'KPIs Date'!AO$4,Raw!$I:$I,'KPIs Date'!$A45),IF($C45="Provider",SUMIFS(Raw!$K:$K,Raw!$A:$A,$B$4,Raw!$G:$G,'KPIs Date'!AO$4,Raw!$C:$C,'KPIs Date'!$A45),SUMIFS(Raw!$K:$K,Raw!$A:$A,$B$4,Raw!$G:$G,'KPIs Date'!AO$4,Raw!$E:$E,'KPIs Date'!$A45))))</f>
        <v>2309</v>
      </c>
      <c r="AP45" s="156">
        <f t="shared" si="61"/>
        <v>0.45647466435686446</v>
      </c>
      <c r="AQ45" s="152">
        <f>IF($B45="","",IF($C45="Region",SUMIFS(Raw!$K:$K,Raw!$A:$A,$B$4,Raw!$G:$G,'KPIs Date'!AQ$4,Raw!$I:$I,'KPIs Date'!$A45),IF($C45="Provider",SUMIFS(Raw!$K:$K,Raw!$A:$A,$B$4,Raw!$G:$G,'KPIs Date'!AQ$4,Raw!$C:$C,'KPIs Date'!$A45),SUMIFS(Raw!$K:$K,Raw!$A:$A,$B$4,Raw!$G:$G,'KPIs Date'!AQ$4,Raw!$E:$E,'KPIs Date'!$A45))))</f>
        <v>258</v>
      </c>
      <c r="AR45" s="152">
        <f>IF($B45="","",IF($C45="Region",SUMIFS(Raw!$K:$K,Raw!$A:$A,$B$4,Raw!$G:$G,'KPIs Date'!AR$4,Raw!$I:$I,'KPIs Date'!$A45),IF($C45="Provider",SUMIFS(Raw!$K:$K,Raw!$A:$A,$B$4,Raw!$G:$G,'KPIs Date'!AR$4,Raw!$C:$C,'KPIs Date'!$A45),SUMIFS(Raw!$K:$K,Raw!$A:$A,$B$4,Raw!$G:$G,'KPIs Date'!AR$4,Raw!$E:$E,'KPIs Date'!$A45))))</f>
        <v>4236</v>
      </c>
      <c r="AS45" s="156">
        <f t="shared" si="62"/>
        <v>6.0906515580736544E-2</v>
      </c>
      <c r="AT45" s="152">
        <f>IF($B45="","",IF($C45="Region",SUMIFS(Raw!$K:$K,Raw!$A:$A,$B$4,Raw!$G:$G,'KPIs Date'!AT$4,Raw!$I:$I,'KPIs Date'!$A45),IF($C45="Provider",SUMIFS(Raw!$K:$K,Raw!$A:$A,$B$4,Raw!$G:$G,'KPIs Date'!AT$4,Raw!$C:$C,'KPIs Date'!$A45),SUMIFS(Raw!$K:$K,Raw!$A:$A,$B$4,Raw!$G:$G,'KPIs Date'!AT$4,Raw!$E:$E,'KPIs Date'!$A45))))</f>
        <v>2999</v>
      </c>
      <c r="AU45" s="152">
        <f>IF($B45="","",IF($C45="Region",SUMIFS(Raw!$K:$K,Raw!$A:$A,$B$4,Raw!$G:$G,'KPIs Date'!AU$4,Raw!$I:$I,'KPIs Date'!$A45),IF($C45="Provider",SUMIFS(Raw!$K:$K,Raw!$A:$A,$B$4,Raw!$G:$G,'KPIs Date'!AU$4,Raw!$C:$C,'KPIs Date'!$A45),SUMIFS(Raw!$K:$K,Raw!$A:$A,$B$4,Raw!$G:$G,'KPIs Date'!AU$4,Raw!$E:$E,'KPIs Date'!$A45))))</f>
        <v>3415</v>
      </c>
      <c r="AV45" s="156">
        <f t="shared" si="63"/>
        <v>0.87818448023426066</v>
      </c>
      <c r="AW45" s="152">
        <f>IF($B45="","",IF($C45="Region",SUMIFS(Raw!$K:$K,Raw!$A:$A,$B$4,Raw!$G:$G,'KPIs Date'!AW$4,Raw!$I:$I,'KPIs Date'!$A45),IF($C45="Provider",SUMIFS(Raw!$K:$K,Raw!$A:$A,$B$4,Raw!$G:$G,'KPIs Date'!AW$4,Raw!$C:$C,'KPIs Date'!$A45),SUMIFS(Raw!$K:$K,Raw!$A:$A,$B$4,Raw!$G:$G,'KPIs Date'!AW$4,Raw!$E:$E,'KPIs Date'!$A45))))</f>
        <v>771</v>
      </c>
      <c r="AX45" s="152">
        <f>IF($B45="","",IF($C45="Region",SUMIFS(Raw!$K:$K,Raw!$A:$A,$B$4,Raw!$G:$G,'KPIs Date'!AX$4,Raw!$I:$I,'KPIs Date'!$A45),IF($C45="Provider",SUMIFS(Raw!$K:$K,Raw!$A:$A,$B$4,Raw!$G:$G,'KPIs Date'!AX$4,Raw!$C:$C,'KPIs Date'!$A45),SUMIFS(Raw!$K:$K,Raw!$A:$A,$B$4,Raw!$G:$G,'KPIs Date'!AX$4,Raw!$E:$E,'KPIs Date'!$A45))))</f>
        <v>1151</v>
      </c>
      <c r="AY45" s="156">
        <f t="shared" si="64"/>
        <v>0.6698523023457863</v>
      </c>
      <c r="AZ45" s="152">
        <f>IF($B45="","",IF($C45="Region",SUMIFS(Raw!$K:$K,Raw!$A:$A,$B$4,Raw!$G:$G,'KPIs Date'!AZ$4,Raw!$I:$I,'KPIs Date'!$A45),IF($C45="Provider",SUMIFS(Raw!$K:$K,Raw!$A:$A,$B$4,Raw!$G:$G,'KPIs Date'!AZ$4,Raw!$C:$C,'KPIs Date'!$A45),SUMIFS(Raw!$K:$K,Raw!$A:$A,$B$4,Raw!$G:$G,'KPIs Date'!AZ$4,Raw!$E:$E,'KPIs Date'!$A45))))</f>
        <v>0</v>
      </c>
      <c r="BA45" s="152">
        <f>IF($B45="","",IF($C45="Region",SUMIFS(Raw!$K:$K,Raw!$A:$A,$B$4,Raw!$G:$G,'KPIs Date'!BA$4,Raw!$I:$I,'KPIs Date'!$A45),IF($C45="Provider",SUMIFS(Raw!$K:$K,Raw!$A:$A,$B$4,Raw!$G:$G,'KPIs Date'!BA$4,Raw!$C:$C,'KPIs Date'!$A45),SUMIFS(Raw!$K:$K,Raw!$A:$A,$B$4,Raw!$G:$G,'KPIs Date'!BA$4,Raw!$E:$E,'KPIs Date'!$A45))))</f>
        <v>0</v>
      </c>
      <c r="BB45" s="165" t="str">
        <f t="shared" si="65"/>
        <v/>
      </c>
      <c r="BC45" s="152">
        <f>IF($B45="","",IF($C45="Region",SUMIFS(Raw!$K:$K,Raw!$A:$A,$B$4,Raw!$G:$G,'KPIs Date'!BC$4,Raw!$I:$I,'KPIs Date'!$A45),IF($C45="Provider",SUMIFS(Raw!$K:$K,Raw!$A:$A,$B$4,Raw!$G:$G,'KPIs Date'!BC$4,Raw!$C:$C,'KPIs Date'!$A45),SUMIFS(Raw!$K:$K,Raw!$A:$A,$B$4,Raw!$G:$G,'KPIs Date'!BC$4,Raw!$E:$E,'KPIs Date'!$A45))))</f>
        <v>367</v>
      </c>
      <c r="BD45" s="152">
        <f>IF($B45="","",IF($C45="Region",SUMIFS(Raw!$K:$K,Raw!$A:$A,$B$4,Raw!$G:$G,'KPIs Date'!BD$4,Raw!$I:$I,'KPIs Date'!$A45),IF($C45="Provider",SUMIFS(Raw!$K:$K,Raw!$A:$A,$B$4,Raw!$G:$G,'KPIs Date'!BD$4,Raw!$C:$C,'KPIs Date'!$A45),SUMIFS(Raw!$K:$K,Raw!$A:$A,$B$4,Raw!$G:$G,'KPIs Date'!BD$4,Raw!$E:$E,'KPIs Date'!$A45))))</f>
        <v>406</v>
      </c>
      <c r="BE45" s="156">
        <f t="shared" si="66"/>
        <v>0.90394088669950734</v>
      </c>
      <c r="BF45" s="152">
        <f>IF($B45="","",IF($C45="Region",SUMIFS(Raw!$K:$K,Raw!$A:$A,$B$4,Raw!$G:$G,'KPIs Date'!BF$4,Raw!$I:$I,'KPIs Date'!$A45),IF($C45="Provider",SUMIFS(Raw!$K:$K,Raw!$A:$A,$B$4,Raw!$G:$G,'KPIs Date'!BF$4,Raw!$C:$C,'KPIs Date'!$A45),SUMIFS(Raw!$K:$K,Raw!$A:$A,$B$4,Raw!$G:$G,'KPIs Date'!BF$4,Raw!$E:$E,'KPIs Date'!$A45))))</f>
        <v>233</v>
      </c>
      <c r="BG45" s="152">
        <f>IF($B45="","",IF($C45="Region",SUMIFS(Raw!$K:$K,Raw!$A:$A,$B$4,Raw!$G:$G,'KPIs Date'!BG$4,Raw!$I:$I,'KPIs Date'!$A45),IF($C45="Provider",SUMIFS(Raw!$K:$K,Raw!$A:$A,$B$4,Raw!$G:$G,'KPIs Date'!BG$4,Raw!$C:$C,'KPIs Date'!$A45),SUMIFS(Raw!$K:$K,Raw!$A:$A,$B$4,Raw!$G:$G,'KPIs Date'!BG$4,Raw!$E:$E,'KPIs Date'!$A45))))</f>
        <v>253</v>
      </c>
      <c r="BH45" s="167">
        <f t="shared" si="67"/>
        <v>0.92094861660079053</v>
      </c>
      <c r="BI45" s="140"/>
      <c r="BJ45" s="141"/>
      <c r="BK45" s="142"/>
      <c r="BL45" s="140"/>
      <c r="BM45" s="140"/>
      <c r="BN45" s="141"/>
      <c r="BO45" s="142"/>
      <c r="BP45" s="140"/>
      <c r="BQ45" s="140"/>
      <c r="BR45" s="141"/>
      <c r="BS45" s="142"/>
      <c r="BT45" s="140"/>
      <c r="BU45" s="140"/>
      <c r="BV45" s="141"/>
      <c r="BW45" s="142"/>
      <c r="BX45" s="140"/>
      <c r="BY45" s="140"/>
      <c r="BZ45" s="141"/>
      <c r="CA45" s="142"/>
      <c r="CB45" s="140"/>
      <c r="CC45" s="140"/>
      <c r="CD45" s="141"/>
      <c r="CE45" s="142"/>
      <c r="CF45" s="140"/>
      <c r="CG45" s="140"/>
      <c r="CH45" s="141"/>
    </row>
    <row r="46" spans="1:86" x14ac:dyDescent="0.35">
      <c r="A46" s="122" t="str">
        <f>IF(Refs!A40="","",Refs!A40)</f>
        <v>111AC6</v>
      </c>
      <c r="B46" s="99" t="str">
        <f>IF(Refs!B40="","",Refs!B40)</f>
        <v>Northamptonshire</v>
      </c>
      <c r="C46" s="103" t="str">
        <f>IF(Refs!D40="","",Refs!D40)</f>
        <v>Area</v>
      </c>
      <c r="D46" s="56">
        <f>IF($B46="","",IF($C46="Region",SUMIFS(Raw!$K:$K,Raw!$A:$A,$B$4,Raw!$G:$G,'KPIs Date'!D$4,Raw!$I:$I,'KPIs Date'!$A46),IF($C46="Provider",SUMIFS(Raw!$K:$K,Raw!$A:$A,$B$4,Raw!$G:$G,'KPIs Date'!D$4,Raw!$C:$C,'KPIs Date'!$A46),SUMIFS(Raw!$K:$K,Raw!$A:$A,$B$4,Raw!$G:$G,'KPIs Date'!D$4,Raw!$E:$E,'KPIs Date'!$A46))))</f>
        <v>211</v>
      </c>
      <c r="E46" s="56">
        <f>IF($B46="","",IF($C46="Region",SUMIFS(Raw!$K:$K,Raw!$A:$A,$B$4,Raw!$G:$G,'KPIs Date'!E$4,Raw!$I:$I,'KPIs Date'!$A46),IF($C46="Provider",SUMIFS(Raw!$K:$K,Raw!$A:$A,$B$4,Raw!$G:$G,'KPIs Date'!E$4,Raw!$C:$C,'KPIs Date'!$A46),SUMIFS(Raw!$K:$K,Raw!$A:$A,$B$4,Raw!$G:$G,'KPIs Date'!E$4,Raw!$E:$E,'KPIs Date'!$A46))))</f>
        <v>24915</v>
      </c>
      <c r="F46" s="156">
        <f t="shared" si="52"/>
        <v>8.397675714399427E-3</v>
      </c>
      <c r="G46" s="152">
        <f>IF($B46="","",IF($C46="Region",SUMIFS(Raw!$K:$K,Raw!$A:$A,$B$4,Raw!$G:$G,'KPIs Date'!G$4,Raw!$I:$I,'KPIs Date'!$A46),IF($C46="Provider",SUMIFS(Raw!$K:$K,Raw!$A:$A,$B$4,Raw!$G:$G,'KPIs Date'!G$4,Raw!$C:$C,'KPIs Date'!$A46),SUMIFS(Raw!$K:$K,Raw!$A:$A,$B$4,Raw!$G:$G,'KPIs Date'!G$4,Raw!$E:$E,'KPIs Date'!$A46))))</f>
        <v>315973</v>
      </c>
      <c r="H46" s="152">
        <f>IF($B46="","",IF($C46="Region",SUMIFS(Raw!$K:$K,Raw!$A:$A,$B$4,Raw!$G:$G,'KPIs Date'!H$4,Raw!$I:$I,'KPIs Date'!$A46),IF($C46="Provider",SUMIFS(Raw!$K:$K,Raw!$A:$A,$B$4,Raw!$G:$G,'KPIs Date'!H$4,Raw!$C:$C,'KPIs Date'!$A46),SUMIFS(Raw!$K:$K,Raw!$A:$A,$B$4,Raw!$G:$G,'KPIs Date'!H$4,Raw!$E:$E,'KPIs Date'!$A46))))</f>
        <v>24915</v>
      </c>
      <c r="I46" s="157">
        <f t="shared" si="18"/>
        <v>12.682038932370059</v>
      </c>
      <c r="J46" s="158">
        <f>IF($B46="","",IF($C46="Region",SUMIFS(Raw!$K:$K,Raw!$A:$A,$B$4,Raw!$G:$G,'KPIs Date'!J$4,Raw!$I:$I,'KPIs Date'!$A46),IF($C46="Provider",SUMIFS(Raw!$K:$K,Raw!$A:$A,$B$4,Raw!$G:$G,'KPIs Date'!J$4,Raw!$C:$C,'KPIs Date'!$A46),SUMIFS(Raw!$K:$K,Raw!$A:$A,$B$4,Raw!$G:$G,'KPIs Date'!J$4,Raw!$E:$E,'KPIs Date'!$A46))))</f>
        <v>70</v>
      </c>
      <c r="K46" s="152">
        <f>IF($B46="","",IF($C46="Region",SUMIFS(Raw!$K:$K,Raw!$A:$A,$B$4,Raw!$G:$G,'KPIs Date'!K$4,Raw!$I:$I,'KPIs Date'!$A46),IF($C46="Provider",SUMIFS(Raw!$K:$K,Raw!$A:$A,$B$4,Raw!$G:$G,'KPIs Date'!K$4,Raw!$C:$C,'KPIs Date'!$A46),SUMIFS(Raw!$K:$K,Raw!$A:$A,$B$4,Raw!$G:$G,'KPIs Date'!K$4,Raw!$E:$E,'KPIs Date'!$A46))))</f>
        <v>9725</v>
      </c>
      <c r="L46" s="168"/>
      <c r="M46" s="152">
        <f>IF($B46="","",IF($C46="Region",SUMIFS(Raw!$K:$K,Raw!$A:$A,$B$4,Raw!$G:$G,'KPIs Date'!M$4,Raw!$I:$I,'KPIs Date'!$A46),IF($C46="Provider",SUMIFS(Raw!$K:$K,Raw!$A:$A,$B$4,Raw!$G:$G,'KPIs Date'!M$4,Raw!$C:$C,'KPIs Date'!$A46),SUMIFS(Raw!$K:$K,Raw!$A:$A,$B$4,Raw!$G:$G,'KPIs Date'!M$4,Raw!$E:$E,'KPIs Date'!$A46))))</f>
        <v>24164</v>
      </c>
      <c r="N46" s="156">
        <f t="shared" si="53"/>
        <v>0.40245820228439</v>
      </c>
      <c r="O46" s="152">
        <f>IF($B46="","",IF($C46="Region",SUMIFS(Raw!$K:$K,Raw!$A:$A,$B$4,Raw!$G:$G,'KPIs Date'!O$4,Raw!$I:$I,'KPIs Date'!$A46),IF($C46="Provider",SUMIFS(Raw!$K:$K,Raw!$A:$A,$B$4,Raw!$G:$G,'KPIs Date'!O$4,Raw!$C:$C,'KPIs Date'!$A46),SUMIFS(Raw!$K:$K,Raw!$A:$A,$B$4,Raw!$G:$G,'KPIs Date'!O$4,Raw!$E:$E,'KPIs Date'!$A46))))</f>
        <v>3061</v>
      </c>
      <c r="P46" s="152">
        <f>IF($B46="","",IF($C46="Region",SUMIFS(Raw!$K:$K,Raw!$A:$A,$B$4,Raw!$G:$G,'KPIs Date'!P$4,Raw!$I:$I,'KPIs Date'!$A46),IF($C46="Provider",SUMIFS(Raw!$K:$K,Raw!$A:$A,$B$4,Raw!$G:$G,'KPIs Date'!P$4,Raw!$C:$C,'KPIs Date'!$A46),SUMIFS(Raw!$K:$K,Raw!$A:$A,$B$4,Raw!$G:$G,'KPIs Date'!P$4,Raw!$E:$E,'KPIs Date'!$A46))))</f>
        <v>5958</v>
      </c>
      <c r="Q46" s="156">
        <f t="shared" si="54"/>
        <v>0.5137630077207116</v>
      </c>
      <c r="R46" s="152">
        <f>IF($B46="","",IF($C46="Region",SUMIFS(Raw!$K:$K,Raw!$A:$A,$B$4,Raw!$G:$G,'KPIs Date'!R$4,Raw!$I:$I,'KPIs Date'!$A46),IF($C46="Provider",SUMIFS(Raw!$K:$K,Raw!$A:$A,$B$4,Raw!$G:$G,'KPIs Date'!R$4,Raw!$C:$C,'KPIs Date'!$A46),SUMIFS(Raw!$K:$K,Raw!$A:$A,$B$4,Raw!$G:$G,'KPIs Date'!R$4,Raw!$E:$E,'KPIs Date'!$A46))))</f>
        <v>12</v>
      </c>
      <c r="S46" s="152">
        <f>IF($B46="","",IF($C46="Region",SUMIFS(Raw!$K:$K,Raw!$A:$A,$B$4,Raw!$G:$G,'KPIs Date'!S$4,Raw!$I:$I,'KPIs Date'!$A46),IF($C46="Provider",SUMIFS(Raw!$K:$K,Raw!$A:$A,$B$4,Raw!$G:$G,'KPIs Date'!S$4,Raw!$C:$C,'KPIs Date'!$A46),SUMIFS(Raw!$K:$K,Raw!$A:$A,$B$4,Raw!$G:$G,'KPIs Date'!S$4,Raw!$E:$E,'KPIs Date'!$A46))))</f>
        <v>311</v>
      </c>
      <c r="T46" s="156">
        <f t="shared" si="55"/>
        <v>3.8585209003215437E-2</v>
      </c>
      <c r="U46" s="152">
        <f>IF($B46="","",IF($C46="Region",SUMIFS(Raw!$K:$K,Raw!$A:$A,$B$4,Raw!$G:$G,'KPIs Date'!U$4,Raw!$I:$I,'KPIs Date'!$A46),IF($C46="Provider",SUMIFS(Raw!$K:$K,Raw!$A:$A,$B$4,Raw!$G:$G,'KPIs Date'!U$4,Raw!$C:$C,'KPIs Date'!$A46),SUMIFS(Raw!$K:$K,Raw!$A:$A,$B$4,Raw!$G:$G,'KPIs Date'!U$4,Raw!$E:$E,'KPIs Date'!$A46))))</f>
        <v>192</v>
      </c>
      <c r="V46" s="152">
        <f>IF($B46="","",IF($C46="Region",SUMIFS(Raw!$K:$K,Raw!$A:$A,$B$4,Raw!$G:$G,'KPIs Date'!V$4,Raw!$I:$I,'KPIs Date'!$A46),IF($C46="Provider",SUMIFS(Raw!$K:$K,Raw!$A:$A,$B$4,Raw!$G:$G,'KPIs Date'!V$4,Raw!$C:$C,'KPIs Date'!$A46),SUMIFS(Raw!$K:$K,Raw!$A:$A,$B$4,Raw!$G:$G,'KPIs Date'!V$4,Raw!$E:$E,'KPIs Date'!$A46))))</f>
        <v>491</v>
      </c>
      <c r="W46" s="156">
        <f t="shared" si="56"/>
        <v>0.3910386965376782</v>
      </c>
      <c r="X46" s="152">
        <f>IF($B46="","",IF($C46="Region",SUMIFS(Raw!$K:$K,Raw!$A:$A,$B$4,Raw!$G:$G,'KPIs Date'!X$4,Raw!$I:$I,'KPIs Date'!$A46),IF($C46="Provider",SUMIFS(Raw!$K:$K,Raw!$A:$A,$B$4,Raw!$G:$G,'KPIs Date'!X$4,Raw!$C:$C,'KPIs Date'!$A46),SUMIFS(Raw!$K:$K,Raw!$A:$A,$B$4,Raw!$G:$G,'KPIs Date'!X$4,Raw!$E:$E,'KPIs Date'!$A46))))</f>
        <v>939</v>
      </c>
      <c r="Y46" s="152">
        <f>IF($B46="","",IF($C46="Region",SUMIFS(Raw!$K:$K,Raw!$A:$A,$B$4,Raw!$G:$G,'KPIs Date'!Y$4,Raw!$I:$I,'KPIs Date'!$A46),IF($C46="Provider",SUMIFS(Raw!$K:$K,Raw!$A:$A,$B$4,Raw!$G:$G,'KPIs Date'!Y$4,Raw!$C:$C,'KPIs Date'!$A46),SUMIFS(Raw!$K:$K,Raw!$A:$A,$B$4,Raw!$G:$G,'KPIs Date'!Y$4,Raw!$E:$E,'KPIs Date'!$A46))))</f>
        <v>7960</v>
      </c>
      <c r="Z46" s="152">
        <f>IF($B46="","",IF($C46="Region",SUMIFS(Raw!$K:$K,Raw!$A:$A,$B$4,Raw!$G:$G,'KPIs Date'!Z$4,Raw!$I:$I,'KPIs Date'!$A46),IF($C46="Provider",SUMIFS(Raw!$K:$K,Raw!$A:$A,$B$4,Raw!$G:$G,'KPIs Date'!Z$4,Raw!$C:$C,'KPIs Date'!$A46),SUMIFS(Raw!$K:$K,Raw!$A:$A,$B$4,Raw!$G:$G,'KPIs Date'!Z$4,Raw!$E:$E,'KPIs Date'!$A46))))</f>
        <v>313</v>
      </c>
      <c r="AA46" s="156">
        <f t="shared" si="57"/>
        <v>0.11350175268947177</v>
      </c>
      <c r="AB46" s="152">
        <f>IF($B46="","",IF($C46="Region",SUMIFS(Raw!$K:$K,Raw!$A:$A,$B$4,Raw!$G:$G,'KPIs Date'!AB$4,Raw!$I:$I,'KPIs Date'!$A46),IF($C46="Provider",SUMIFS(Raw!$K:$K,Raw!$A:$A,$B$4,Raw!$G:$G,'KPIs Date'!AB$4,Raw!$C:$C,'KPIs Date'!$A46),SUMIFS(Raw!$K:$K,Raw!$A:$A,$B$4,Raw!$G:$G,'KPIs Date'!AB$4,Raw!$E:$E,'KPIs Date'!$A46))))</f>
        <v>2338</v>
      </c>
      <c r="AC46" s="152">
        <f>IF($B46="","",IF($C46="Region",SUMIFS(Raw!$K:$K,Raw!$A:$A,$B$4,Raw!$G:$G,'KPIs Date'!AC$4,Raw!$I:$I,'KPIs Date'!$A46),IF($C46="Provider",SUMIFS(Raw!$K:$K,Raw!$A:$A,$B$4,Raw!$G:$G,'KPIs Date'!AC$4,Raw!$C:$C,'KPIs Date'!$A46),SUMIFS(Raw!$K:$K,Raw!$A:$A,$B$4,Raw!$G:$G,'KPIs Date'!AC$4,Raw!$E:$E,'KPIs Date'!$A46))))</f>
        <v>2572</v>
      </c>
      <c r="AD46" s="156">
        <f t="shared" si="58"/>
        <v>0.90902021772939345</v>
      </c>
      <c r="AE46" s="152">
        <f>IF($B46="","",IF($C46="Region",SUMIFS(Raw!$K:$K,Raw!$A:$A,$B$4,Raw!$G:$G,'KPIs Date'!AE$4,Raw!$I:$I,'KPIs Date'!$A46),IF($C46="Provider",SUMIFS(Raw!$K:$K,Raw!$A:$A,$B$4,Raw!$G:$G,'KPIs Date'!AE$4,Raw!$C:$C,'KPIs Date'!$A46),SUMIFS(Raw!$K:$K,Raw!$A:$A,$B$4,Raw!$G:$G,'KPIs Date'!AE$4,Raw!$E:$E,'KPIs Date'!$A46))))</f>
        <v>1343</v>
      </c>
      <c r="AF46" s="152">
        <f>IF($B46="","",IF($C46="Region",SUMIFS(Raw!$K:$K,Raw!$A:$A,$B$4,Raw!$G:$G,'KPIs Date'!AF$4,Raw!$I:$I,'KPIs Date'!$A46),IF($C46="Provider",SUMIFS(Raw!$K:$K,Raw!$A:$A,$B$4,Raw!$G:$G,'KPIs Date'!AF$4,Raw!$C:$C,'KPIs Date'!$A46),SUMIFS(Raw!$K:$K,Raw!$A:$A,$B$4,Raw!$G:$G,'KPIs Date'!AF$4,Raw!$E:$E,'KPIs Date'!$A46))))</f>
        <v>1785</v>
      </c>
      <c r="AG46" s="156">
        <f t="shared" si="59"/>
        <v>0.75238095238095237</v>
      </c>
      <c r="AH46" s="152">
        <f>IF($B46="","",IF($C46="Region",SUMIFS(Raw!$K:$K,Raw!$A:$A,$B$4,Raw!$G:$G,'KPIs Date'!AH$4,Raw!$I:$I,'KPIs Date'!$A46),IF($C46="Provider",SUMIFS(Raw!$K:$K,Raw!$A:$A,$B$4,Raw!$G:$G,'KPIs Date'!AH$4,Raw!$C:$C,'KPIs Date'!$A46),SUMIFS(Raw!$K:$K,Raw!$A:$A,$B$4,Raw!$G:$G,'KPIs Date'!AH$4,Raw!$E:$E,'KPIs Date'!$A46))))</f>
        <v>3</v>
      </c>
      <c r="AI46" s="152">
        <f>IF($B46="","",IF($C46="Region",SUMIFS(Raw!$K:$K,Raw!$A:$A,$B$4,Raw!$G:$G,'KPIs Date'!AI$4,Raw!$I:$I,'KPIs Date'!$A46),IF($C46="Provider",SUMIFS(Raw!$K:$K,Raw!$A:$A,$B$4,Raw!$G:$G,'KPIs Date'!AI$4,Raw!$C:$C,'KPIs Date'!$A46),SUMIFS(Raw!$K:$K,Raw!$A:$A,$B$4,Raw!$G:$G,'KPIs Date'!AI$4,Raw!$E:$E,'KPIs Date'!$A46))))</f>
        <v>16692</v>
      </c>
      <c r="AJ46" s="156">
        <f t="shared" si="60"/>
        <v>1.7972681524083394E-4</v>
      </c>
      <c r="AK46" s="152">
        <f>IF($B46="","",IF($C46="Region",SUMIFS(Raw!$K:$K,Raw!$A:$A,$B$4,Raw!$G:$G,'KPIs Date'!AK$4,Raw!$I:$I,'KPIs Date'!$A46),IF($C46="Provider",SUMIFS(Raw!$K:$K,Raw!$A:$A,$B$4,Raw!$G:$G,'KPIs Date'!AK$4,Raw!$C:$C,'KPIs Date'!$A46),SUMIFS(Raw!$K:$K,Raw!$A:$A,$B$4,Raw!$G:$G,'KPIs Date'!AK$4,Raw!$E:$E,'KPIs Date'!$A46))))</f>
        <v>10563</v>
      </c>
      <c r="AL46" s="152">
        <f>IF($B46="","",IF($C46="Region",SUMIFS(Raw!$K:$K,Raw!$A:$A,$B$4,Raw!$G:$G,'KPIs Date'!AL$4,Raw!$I:$I,'KPIs Date'!$A46),IF($C46="Provider",SUMIFS(Raw!$K:$K,Raw!$A:$A,$B$4,Raw!$G:$G,'KPIs Date'!AL$4,Raw!$C:$C,'KPIs Date'!$A46),SUMIFS(Raw!$K:$K,Raw!$A:$A,$B$4,Raw!$G:$G,'KPIs Date'!AL$4,Raw!$E:$E,'KPIs Date'!$A46))))</f>
        <v>16692</v>
      </c>
      <c r="AM46" s="156">
        <f t="shared" si="19"/>
        <v>0.63281811646297625</v>
      </c>
      <c r="AN46" s="152">
        <f>IF($B46="","",IF($C46="Region",SUMIFS(Raw!$K:$K,Raw!$A:$A,$B$4,Raw!$G:$G,'KPIs Date'!AN$4,Raw!$I:$I,'KPIs Date'!$A46),IF($C46="Provider",SUMIFS(Raw!$K:$K,Raw!$A:$A,$B$4,Raw!$G:$G,'KPIs Date'!AN$4,Raw!$C:$C,'KPIs Date'!$A46),SUMIFS(Raw!$K:$K,Raw!$A:$A,$B$4,Raw!$G:$G,'KPIs Date'!AN$4,Raw!$E:$E,'KPIs Date'!$A46))))</f>
        <v>1152</v>
      </c>
      <c r="AO46" s="152">
        <f>IF($B46="","",IF($C46="Region",SUMIFS(Raw!$K:$K,Raw!$A:$A,$B$4,Raw!$G:$G,'KPIs Date'!AO$4,Raw!$I:$I,'KPIs Date'!$A46),IF($C46="Provider",SUMIFS(Raw!$K:$K,Raw!$A:$A,$B$4,Raw!$G:$G,'KPIs Date'!AO$4,Raw!$C:$C,'KPIs Date'!$A46),SUMIFS(Raw!$K:$K,Raw!$A:$A,$B$4,Raw!$G:$G,'KPIs Date'!AO$4,Raw!$E:$E,'KPIs Date'!$A46))))</f>
        <v>3327</v>
      </c>
      <c r="AP46" s="156">
        <f t="shared" si="61"/>
        <v>0.34625788999098289</v>
      </c>
      <c r="AQ46" s="152">
        <f>IF($B46="","",IF($C46="Region",SUMIFS(Raw!$K:$K,Raw!$A:$A,$B$4,Raw!$G:$G,'KPIs Date'!AQ$4,Raw!$I:$I,'KPIs Date'!$A46),IF($C46="Provider",SUMIFS(Raw!$K:$K,Raw!$A:$A,$B$4,Raw!$G:$G,'KPIs Date'!AQ$4,Raw!$C:$C,'KPIs Date'!$A46),SUMIFS(Raw!$K:$K,Raw!$A:$A,$B$4,Raw!$G:$G,'KPIs Date'!AQ$4,Raw!$E:$E,'KPIs Date'!$A46))))</f>
        <v>311</v>
      </c>
      <c r="AR46" s="152">
        <f>IF($B46="","",IF($C46="Region",SUMIFS(Raw!$K:$K,Raw!$A:$A,$B$4,Raw!$G:$G,'KPIs Date'!AR$4,Raw!$I:$I,'KPIs Date'!$A46),IF($C46="Provider",SUMIFS(Raw!$K:$K,Raw!$A:$A,$B$4,Raw!$G:$G,'KPIs Date'!AR$4,Raw!$C:$C,'KPIs Date'!$A46),SUMIFS(Raw!$K:$K,Raw!$A:$A,$B$4,Raw!$G:$G,'KPIs Date'!AR$4,Raw!$E:$E,'KPIs Date'!$A46))))</f>
        <v>6431</v>
      </c>
      <c r="AS46" s="156">
        <f t="shared" si="62"/>
        <v>4.8359508630073086E-2</v>
      </c>
      <c r="AT46" s="152">
        <f>IF($B46="","",IF($C46="Region",SUMIFS(Raw!$K:$K,Raw!$A:$A,$B$4,Raw!$G:$G,'KPIs Date'!AT$4,Raw!$I:$I,'KPIs Date'!$A46),IF($C46="Provider",SUMIFS(Raw!$K:$K,Raw!$A:$A,$B$4,Raw!$G:$G,'KPIs Date'!AT$4,Raw!$C:$C,'KPIs Date'!$A46),SUMIFS(Raw!$K:$K,Raw!$A:$A,$B$4,Raw!$G:$G,'KPIs Date'!AT$4,Raw!$E:$E,'KPIs Date'!$A46))))</f>
        <v>23</v>
      </c>
      <c r="AU46" s="152">
        <f>IF($B46="","",IF($C46="Region",SUMIFS(Raw!$K:$K,Raw!$A:$A,$B$4,Raw!$G:$G,'KPIs Date'!AU$4,Raw!$I:$I,'KPIs Date'!$A46),IF($C46="Provider",SUMIFS(Raw!$K:$K,Raw!$A:$A,$B$4,Raw!$G:$G,'KPIs Date'!AU$4,Raw!$C:$C,'KPIs Date'!$A46),SUMIFS(Raw!$K:$K,Raw!$A:$A,$B$4,Raw!$G:$G,'KPIs Date'!AU$4,Raw!$E:$E,'KPIs Date'!$A46))))</f>
        <v>64</v>
      </c>
      <c r="AV46" s="156">
        <f t="shared" si="63"/>
        <v>0.359375</v>
      </c>
      <c r="AW46" s="152">
        <f>IF($B46="","",IF($C46="Region",SUMIFS(Raw!$K:$K,Raw!$A:$A,$B$4,Raw!$G:$G,'KPIs Date'!AW$4,Raw!$I:$I,'KPIs Date'!$A46),IF($C46="Provider",SUMIFS(Raw!$K:$K,Raw!$A:$A,$B$4,Raw!$G:$G,'KPIs Date'!AW$4,Raw!$C:$C,'KPIs Date'!$A46),SUMIFS(Raw!$K:$K,Raw!$A:$A,$B$4,Raw!$G:$G,'KPIs Date'!AW$4,Raw!$E:$E,'KPIs Date'!$A46))))</f>
        <v>1487</v>
      </c>
      <c r="AX46" s="152">
        <f>IF($B46="","",IF($C46="Region",SUMIFS(Raw!$K:$K,Raw!$A:$A,$B$4,Raw!$G:$G,'KPIs Date'!AX$4,Raw!$I:$I,'KPIs Date'!$A46),IF($C46="Provider",SUMIFS(Raw!$K:$K,Raw!$A:$A,$B$4,Raw!$G:$G,'KPIs Date'!AX$4,Raw!$C:$C,'KPIs Date'!$A46),SUMIFS(Raw!$K:$K,Raw!$A:$A,$B$4,Raw!$G:$G,'KPIs Date'!AX$4,Raw!$E:$E,'KPIs Date'!$A46))))</f>
        <v>2071</v>
      </c>
      <c r="AY46" s="156">
        <f t="shared" si="64"/>
        <v>0.71801062288749395</v>
      </c>
      <c r="AZ46" s="152">
        <f>IF($B46="","",IF($C46="Region",SUMIFS(Raw!$K:$K,Raw!$A:$A,$B$4,Raw!$G:$G,'KPIs Date'!AZ$4,Raw!$I:$I,'KPIs Date'!$A46),IF($C46="Provider",SUMIFS(Raw!$K:$K,Raw!$A:$A,$B$4,Raw!$G:$G,'KPIs Date'!AZ$4,Raw!$C:$C,'KPIs Date'!$A46),SUMIFS(Raw!$K:$K,Raw!$A:$A,$B$4,Raw!$G:$G,'KPIs Date'!AZ$4,Raw!$E:$E,'KPIs Date'!$A46))))</f>
        <v>0</v>
      </c>
      <c r="BA46" s="152">
        <f>IF($B46="","",IF($C46="Region",SUMIFS(Raw!$K:$K,Raw!$A:$A,$B$4,Raw!$G:$G,'KPIs Date'!BA$4,Raw!$I:$I,'KPIs Date'!$A46),IF($C46="Provider",SUMIFS(Raw!$K:$K,Raw!$A:$A,$B$4,Raw!$G:$G,'KPIs Date'!BA$4,Raw!$C:$C,'KPIs Date'!$A46),SUMIFS(Raw!$K:$K,Raw!$A:$A,$B$4,Raw!$G:$G,'KPIs Date'!BA$4,Raw!$E:$E,'KPIs Date'!$A46))))</f>
        <v>2</v>
      </c>
      <c r="BB46" s="165" t="str">
        <f t="shared" si="65"/>
        <v/>
      </c>
      <c r="BC46" s="152">
        <f>IF($B46="","",IF($C46="Region",SUMIFS(Raw!$K:$K,Raw!$A:$A,$B$4,Raw!$G:$G,'KPIs Date'!BC$4,Raw!$I:$I,'KPIs Date'!$A46),IF($C46="Provider",SUMIFS(Raw!$K:$K,Raw!$A:$A,$B$4,Raw!$G:$G,'KPIs Date'!BC$4,Raw!$C:$C,'KPIs Date'!$A46),SUMIFS(Raw!$K:$K,Raw!$A:$A,$B$4,Raw!$G:$G,'KPIs Date'!BC$4,Raw!$E:$E,'KPIs Date'!$A46))))</f>
        <v>11</v>
      </c>
      <c r="BD46" s="152">
        <f>IF($B46="","",IF($C46="Region",SUMIFS(Raw!$K:$K,Raw!$A:$A,$B$4,Raw!$G:$G,'KPIs Date'!BD$4,Raw!$I:$I,'KPIs Date'!$A46),IF($C46="Provider",SUMIFS(Raw!$K:$K,Raw!$A:$A,$B$4,Raw!$G:$G,'KPIs Date'!BD$4,Raw!$C:$C,'KPIs Date'!$A46),SUMIFS(Raw!$K:$K,Raw!$A:$A,$B$4,Raw!$G:$G,'KPIs Date'!BD$4,Raw!$E:$E,'KPIs Date'!$A46))))</f>
        <v>12</v>
      </c>
      <c r="BE46" s="156">
        <f t="shared" si="66"/>
        <v>0.91666666666666663</v>
      </c>
      <c r="BF46" s="152">
        <f>IF($B46="","",IF($C46="Region",SUMIFS(Raw!$K:$K,Raw!$A:$A,$B$4,Raw!$G:$G,'KPIs Date'!BF$4,Raw!$I:$I,'KPIs Date'!$A46),IF($C46="Provider",SUMIFS(Raw!$K:$K,Raw!$A:$A,$B$4,Raw!$G:$G,'KPIs Date'!BF$4,Raw!$C:$C,'KPIs Date'!$A46),SUMIFS(Raw!$K:$K,Raw!$A:$A,$B$4,Raw!$G:$G,'KPIs Date'!BF$4,Raw!$E:$E,'KPIs Date'!$A46))))</f>
        <v>524</v>
      </c>
      <c r="BG46" s="152">
        <f>IF($B46="","",IF($C46="Region",SUMIFS(Raw!$K:$K,Raw!$A:$A,$B$4,Raw!$G:$G,'KPIs Date'!BG$4,Raw!$I:$I,'KPIs Date'!$A46),IF($C46="Provider",SUMIFS(Raw!$K:$K,Raw!$A:$A,$B$4,Raw!$G:$G,'KPIs Date'!BG$4,Raw!$C:$C,'KPIs Date'!$A46),SUMIFS(Raw!$K:$K,Raw!$A:$A,$B$4,Raw!$G:$G,'KPIs Date'!BG$4,Raw!$E:$E,'KPIs Date'!$A46))))</f>
        <v>534</v>
      </c>
      <c r="BH46" s="167">
        <f t="shared" si="67"/>
        <v>0.98127340823970033</v>
      </c>
      <c r="BI46" s="140"/>
      <c r="BJ46" s="141"/>
      <c r="BK46" s="142"/>
      <c r="BL46" s="140"/>
      <c r="BM46" s="140"/>
      <c r="BN46" s="141"/>
      <c r="BO46" s="142"/>
      <c r="BP46" s="140"/>
      <c r="BQ46" s="140"/>
      <c r="BR46" s="141"/>
      <c r="BS46" s="142"/>
      <c r="BT46" s="140"/>
      <c r="BU46" s="140"/>
      <c r="BV46" s="141"/>
      <c r="BW46" s="142"/>
      <c r="BX46" s="140"/>
      <c r="BY46" s="140"/>
      <c r="BZ46" s="141"/>
      <c r="CA46" s="142"/>
      <c r="CB46" s="140"/>
      <c r="CC46" s="140"/>
      <c r="CD46" s="141"/>
      <c r="CE46" s="142"/>
      <c r="CF46" s="140"/>
      <c r="CG46" s="140"/>
      <c r="CH46" s="141"/>
    </row>
    <row r="47" spans="1:86" x14ac:dyDescent="0.35">
      <c r="A47" s="122" t="str">
        <f>IF(Refs!A41="","",Refs!A41)</f>
        <v>111AJ4</v>
      </c>
      <c r="B47" s="99" t="str">
        <f>IF(Refs!B41="","",Refs!B41)</f>
        <v>Nottinghamshire (Notts CCG)</v>
      </c>
      <c r="C47" s="103" t="str">
        <f>IF(Refs!D41="","",Refs!D41)</f>
        <v>Area</v>
      </c>
      <c r="D47" s="56">
        <f>IF($B47="","",IF($C47="Region",SUMIFS(Raw!$K:$K,Raw!$A:$A,$B$4,Raw!$G:$G,'KPIs Date'!D$4,Raw!$I:$I,'KPIs Date'!$A47),IF($C47="Provider",SUMIFS(Raw!$K:$K,Raw!$A:$A,$B$4,Raw!$G:$G,'KPIs Date'!D$4,Raw!$C:$C,'KPIs Date'!$A47),SUMIFS(Raw!$K:$K,Raw!$A:$A,$B$4,Raw!$G:$G,'KPIs Date'!D$4,Raw!$E:$E,'KPIs Date'!$A47))))</f>
        <v>299</v>
      </c>
      <c r="E47" s="56">
        <f>IF($B47="","",IF($C47="Region",SUMIFS(Raw!$K:$K,Raw!$A:$A,$B$4,Raw!$G:$G,'KPIs Date'!E$4,Raw!$I:$I,'KPIs Date'!$A47),IF($C47="Provider",SUMIFS(Raw!$K:$K,Raw!$A:$A,$B$4,Raw!$G:$G,'KPIs Date'!E$4,Raw!$C:$C,'KPIs Date'!$A47),SUMIFS(Raw!$K:$K,Raw!$A:$A,$B$4,Raw!$G:$G,'KPIs Date'!E$4,Raw!$E:$E,'KPIs Date'!$A47))))</f>
        <v>37042</v>
      </c>
      <c r="F47" s="156">
        <f t="shared" si="52"/>
        <v>8.0072842184194318E-3</v>
      </c>
      <c r="G47" s="152">
        <f>IF($B47="","",IF($C47="Region",SUMIFS(Raw!$K:$K,Raw!$A:$A,$B$4,Raw!$G:$G,'KPIs Date'!G$4,Raw!$I:$I,'KPIs Date'!$A47),IF($C47="Provider",SUMIFS(Raw!$K:$K,Raw!$A:$A,$B$4,Raw!$G:$G,'KPIs Date'!G$4,Raw!$C:$C,'KPIs Date'!$A47),SUMIFS(Raw!$K:$K,Raw!$A:$A,$B$4,Raw!$G:$G,'KPIs Date'!G$4,Raw!$E:$E,'KPIs Date'!$A47))))</f>
        <v>465407</v>
      </c>
      <c r="H47" s="152">
        <f>IF($B47="","",IF($C47="Region",SUMIFS(Raw!$K:$K,Raw!$A:$A,$B$4,Raw!$G:$G,'KPIs Date'!H$4,Raw!$I:$I,'KPIs Date'!$A47),IF($C47="Provider",SUMIFS(Raw!$K:$K,Raw!$A:$A,$B$4,Raw!$G:$G,'KPIs Date'!H$4,Raw!$C:$C,'KPIs Date'!$A47),SUMIFS(Raw!$K:$K,Raw!$A:$A,$B$4,Raw!$G:$G,'KPIs Date'!H$4,Raw!$E:$E,'KPIs Date'!$A47))))</f>
        <v>37042</v>
      </c>
      <c r="I47" s="157">
        <f t="shared" si="18"/>
        <v>12.564305383078667</v>
      </c>
      <c r="J47" s="158">
        <f>IF($B47="","",IF($C47="Region",SUMIFS(Raw!$K:$K,Raw!$A:$A,$B$4,Raw!$G:$G,'KPIs Date'!J$4,Raw!$I:$I,'KPIs Date'!$A47),IF($C47="Provider",SUMIFS(Raw!$K:$K,Raw!$A:$A,$B$4,Raw!$G:$G,'KPIs Date'!J$4,Raw!$C:$C,'KPIs Date'!$A47),SUMIFS(Raw!$K:$K,Raw!$A:$A,$B$4,Raw!$G:$G,'KPIs Date'!J$4,Raw!$E:$E,'KPIs Date'!$A47))))</f>
        <v>71</v>
      </c>
      <c r="K47" s="152">
        <f>IF($B47="","",IF($C47="Region",SUMIFS(Raw!$K:$K,Raw!$A:$A,$B$4,Raw!$G:$G,'KPIs Date'!K$4,Raw!$I:$I,'KPIs Date'!$A47),IF($C47="Provider",SUMIFS(Raw!$K:$K,Raw!$A:$A,$B$4,Raw!$G:$G,'KPIs Date'!K$4,Raw!$C:$C,'KPIs Date'!$A47),SUMIFS(Raw!$K:$K,Raw!$A:$A,$B$4,Raw!$G:$G,'KPIs Date'!K$4,Raw!$E:$E,'KPIs Date'!$A47))))</f>
        <v>11112</v>
      </c>
      <c r="L47" s="168"/>
      <c r="M47" s="152">
        <f>IF($B47="","",IF($C47="Region",SUMIFS(Raw!$K:$K,Raw!$A:$A,$B$4,Raw!$G:$G,'KPIs Date'!M$4,Raw!$I:$I,'KPIs Date'!$A47),IF($C47="Provider",SUMIFS(Raw!$K:$K,Raw!$A:$A,$B$4,Raw!$G:$G,'KPIs Date'!M$4,Raw!$C:$C,'KPIs Date'!$A47),SUMIFS(Raw!$K:$K,Raw!$A:$A,$B$4,Raw!$G:$G,'KPIs Date'!M$4,Raw!$E:$E,'KPIs Date'!$A47))))</f>
        <v>35983</v>
      </c>
      <c r="N47" s="156">
        <f t="shared" si="53"/>
        <v>0.30881249478920603</v>
      </c>
      <c r="O47" s="152">
        <f>IF($B47="","",IF($C47="Region",SUMIFS(Raw!$K:$K,Raw!$A:$A,$B$4,Raw!$G:$G,'KPIs Date'!O$4,Raw!$I:$I,'KPIs Date'!$A47),IF($C47="Provider",SUMIFS(Raw!$K:$K,Raw!$A:$A,$B$4,Raw!$G:$G,'KPIs Date'!O$4,Raw!$C:$C,'KPIs Date'!$A47),SUMIFS(Raw!$K:$K,Raw!$A:$A,$B$4,Raw!$G:$G,'KPIs Date'!O$4,Raw!$E:$E,'KPIs Date'!$A47))))</f>
        <v>4310</v>
      </c>
      <c r="P47" s="152">
        <f>IF($B47="","",IF($C47="Region",SUMIFS(Raw!$K:$K,Raw!$A:$A,$B$4,Raw!$G:$G,'KPIs Date'!P$4,Raw!$I:$I,'KPIs Date'!$A47),IF($C47="Provider",SUMIFS(Raw!$K:$K,Raw!$A:$A,$B$4,Raw!$G:$G,'KPIs Date'!P$4,Raw!$C:$C,'KPIs Date'!$A47),SUMIFS(Raw!$K:$K,Raw!$A:$A,$B$4,Raw!$G:$G,'KPIs Date'!P$4,Raw!$E:$E,'KPIs Date'!$A47))))</f>
        <v>8276</v>
      </c>
      <c r="Q47" s="156">
        <f t="shared" si="54"/>
        <v>0.52078298695021752</v>
      </c>
      <c r="R47" s="152">
        <f>IF($B47="","",IF($C47="Region",SUMIFS(Raw!$K:$K,Raw!$A:$A,$B$4,Raw!$G:$G,'KPIs Date'!R$4,Raw!$I:$I,'KPIs Date'!$A47),IF($C47="Provider",SUMIFS(Raw!$K:$K,Raw!$A:$A,$B$4,Raw!$G:$G,'KPIs Date'!R$4,Raw!$C:$C,'KPIs Date'!$A47),SUMIFS(Raw!$K:$K,Raw!$A:$A,$B$4,Raw!$G:$G,'KPIs Date'!R$4,Raw!$E:$E,'KPIs Date'!$A47))))</f>
        <v>22</v>
      </c>
      <c r="S47" s="152">
        <f>IF($B47="","",IF($C47="Region",SUMIFS(Raw!$K:$K,Raw!$A:$A,$B$4,Raw!$G:$G,'KPIs Date'!S$4,Raw!$I:$I,'KPIs Date'!$A47),IF($C47="Provider",SUMIFS(Raw!$K:$K,Raw!$A:$A,$B$4,Raw!$G:$G,'KPIs Date'!S$4,Raw!$C:$C,'KPIs Date'!$A47),SUMIFS(Raw!$K:$K,Raw!$A:$A,$B$4,Raw!$G:$G,'KPIs Date'!S$4,Raw!$E:$E,'KPIs Date'!$A47))))</f>
        <v>428</v>
      </c>
      <c r="T47" s="156">
        <f t="shared" si="55"/>
        <v>5.1401869158878503E-2</v>
      </c>
      <c r="U47" s="152">
        <f>IF($B47="","",IF($C47="Region",SUMIFS(Raw!$K:$K,Raw!$A:$A,$B$4,Raw!$G:$G,'KPIs Date'!U$4,Raw!$I:$I,'KPIs Date'!$A47),IF($C47="Provider",SUMIFS(Raw!$K:$K,Raw!$A:$A,$B$4,Raw!$G:$G,'KPIs Date'!U$4,Raw!$C:$C,'KPIs Date'!$A47),SUMIFS(Raw!$K:$K,Raw!$A:$A,$B$4,Raw!$G:$G,'KPIs Date'!U$4,Raw!$E:$E,'KPIs Date'!$A47))))</f>
        <v>244</v>
      </c>
      <c r="V47" s="152">
        <f>IF($B47="","",IF($C47="Region",SUMIFS(Raw!$K:$K,Raw!$A:$A,$B$4,Raw!$G:$G,'KPIs Date'!V$4,Raw!$I:$I,'KPIs Date'!$A47),IF($C47="Provider",SUMIFS(Raw!$K:$K,Raw!$A:$A,$B$4,Raw!$G:$G,'KPIs Date'!V$4,Raw!$C:$C,'KPIs Date'!$A47),SUMIFS(Raw!$K:$K,Raw!$A:$A,$B$4,Raw!$G:$G,'KPIs Date'!V$4,Raw!$E:$E,'KPIs Date'!$A47))))</f>
        <v>676</v>
      </c>
      <c r="W47" s="156">
        <f t="shared" si="56"/>
        <v>0.36094674556213019</v>
      </c>
      <c r="X47" s="152">
        <f>IF($B47="","",IF($C47="Region",SUMIFS(Raw!$K:$K,Raw!$A:$A,$B$4,Raw!$G:$G,'KPIs Date'!X$4,Raw!$I:$I,'KPIs Date'!$A47),IF($C47="Provider",SUMIFS(Raw!$K:$K,Raw!$A:$A,$B$4,Raw!$G:$G,'KPIs Date'!X$4,Raw!$C:$C,'KPIs Date'!$A47),SUMIFS(Raw!$K:$K,Raw!$A:$A,$B$4,Raw!$G:$G,'KPIs Date'!X$4,Raw!$E:$E,'KPIs Date'!$A47))))</f>
        <v>1219</v>
      </c>
      <c r="Y47" s="152">
        <f>IF($B47="","",IF($C47="Region",SUMIFS(Raw!$K:$K,Raw!$A:$A,$B$4,Raw!$G:$G,'KPIs Date'!Y$4,Raw!$I:$I,'KPIs Date'!$A47),IF($C47="Provider",SUMIFS(Raw!$K:$K,Raw!$A:$A,$B$4,Raw!$G:$G,'KPIs Date'!Y$4,Raw!$C:$C,'KPIs Date'!$A47),SUMIFS(Raw!$K:$K,Raw!$A:$A,$B$4,Raw!$G:$G,'KPIs Date'!Y$4,Raw!$E:$E,'KPIs Date'!$A47))))</f>
        <v>9405</v>
      </c>
      <c r="Z47" s="152">
        <f>IF($B47="","",IF($C47="Region",SUMIFS(Raw!$K:$K,Raw!$A:$A,$B$4,Raw!$G:$G,'KPIs Date'!Z$4,Raw!$I:$I,'KPIs Date'!$A47),IF($C47="Provider",SUMIFS(Raw!$K:$K,Raw!$A:$A,$B$4,Raw!$G:$G,'KPIs Date'!Z$4,Raw!$C:$C,'KPIs Date'!$A47),SUMIFS(Raw!$K:$K,Raw!$A:$A,$B$4,Raw!$G:$G,'KPIs Date'!Z$4,Raw!$E:$E,'KPIs Date'!$A47))))</f>
        <v>1062</v>
      </c>
      <c r="AA47" s="156">
        <f t="shared" si="57"/>
        <v>0.11646125919556702</v>
      </c>
      <c r="AB47" s="152">
        <f>IF($B47="","",IF($C47="Region",SUMIFS(Raw!$K:$K,Raw!$A:$A,$B$4,Raw!$G:$G,'KPIs Date'!AB$4,Raw!$I:$I,'KPIs Date'!$A47),IF($C47="Provider",SUMIFS(Raw!$K:$K,Raw!$A:$A,$B$4,Raw!$G:$G,'KPIs Date'!AB$4,Raw!$C:$C,'KPIs Date'!$A47),SUMIFS(Raw!$K:$K,Raw!$A:$A,$B$4,Raw!$G:$G,'KPIs Date'!AB$4,Raw!$E:$E,'KPIs Date'!$A47))))</f>
        <v>3371</v>
      </c>
      <c r="AC47" s="152">
        <f>IF($B47="","",IF($C47="Region",SUMIFS(Raw!$K:$K,Raw!$A:$A,$B$4,Raw!$G:$G,'KPIs Date'!AC$4,Raw!$I:$I,'KPIs Date'!$A47),IF($C47="Provider",SUMIFS(Raw!$K:$K,Raw!$A:$A,$B$4,Raw!$G:$G,'KPIs Date'!AC$4,Raw!$C:$C,'KPIs Date'!$A47),SUMIFS(Raw!$K:$K,Raw!$A:$A,$B$4,Raw!$G:$G,'KPIs Date'!AC$4,Raw!$E:$E,'KPIs Date'!$A47))))</f>
        <v>3649</v>
      </c>
      <c r="AD47" s="156">
        <f t="shared" si="58"/>
        <v>0.92381474376541517</v>
      </c>
      <c r="AE47" s="152">
        <f>IF($B47="","",IF($C47="Region",SUMIFS(Raw!$K:$K,Raw!$A:$A,$B$4,Raw!$G:$G,'KPIs Date'!AE$4,Raw!$I:$I,'KPIs Date'!$A47),IF($C47="Provider",SUMIFS(Raw!$K:$K,Raw!$A:$A,$B$4,Raw!$G:$G,'KPIs Date'!AE$4,Raw!$C:$C,'KPIs Date'!$A47),SUMIFS(Raw!$K:$K,Raw!$A:$A,$B$4,Raw!$G:$G,'KPIs Date'!AE$4,Raw!$E:$E,'KPIs Date'!$A47))))</f>
        <v>0</v>
      </c>
      <c r="AF47" s="152">
        <f>IF($B47="","",IF($C47="Region",SUMIFS(Raw!$K:$K,Raw!$A:$A,$B$4,Raw!$G:$G,'KPIs Date'!AF$4,Raw!$I:$I,'KPIs Date'!$A47),IF($C47="Provider",SUMIFS(Raw!$K:$K,Raw!$A:$A,$B$4,Raw!$G:$G,'KPIs Date'!AF$4,Raw!$C:$C,'KPIs Date'!$A47),SUMIFS(Raw!$K:$K,Raw!$A:$A,$B$4,Raw!$G:$G,'KPIs Date'!AF$4,Raw!$E:$E,'KPIs Date'!$A47))))</f>
        <v>0</v>
      </c>
      <c r="AG47" s="156" t="str">
        <f t="shared" si="59"/>
        <v/>
      </c>
      <c r="AH47" s="152">
        <f>IF($B47="","",IF($C47="Region",SUMIFS(Raw!$K:$K,Raw!$A:$A,$B$4,Raw!$G:$G,'KPIs Date'!AH$4,Raw!$I:$I,'KPIs Date'!$A47),IF($C47="Provider",SUMIFS(Raw!$K:$K,Raw!$A:$A,$B$4,Raw!$G:$G,'KPIs Date'!AH$4,Raw!$C:$C,'KPIs Date'!$A47),SUMIFS(Raw!$K:$K,Raw!$A:$A,$B$4,Raw!$G:$G,'KPIs Date'!AH$4,Raw!$E:$E,'KPIs Date'!$A47))))</f>
        <v>25</v>
      </c>
      <c r="AI47" s="152">
        <f>IF($B47="","",IF($C47="Region",SUMIFS(Raw!$K:$K,Raw!$A:$A,$B$4,Raw!$G:$G,'KPIs Date'!AI$4,Raw!$I:$I,'KPIs Date'!$A47),IF($C47="Provider",SUMIFS(Raw!$K:$K,Raw!$A:$A,$B$4,Raw!$G:$G,'KPIs Date'!AI$4,Raw!$C:$C,'KPIs Date'!$A47),SUMIFS(Raw!$K:$K,Raw!$A:$A,$B$4,Raw!$G:$G,'KPIs Date'!AI$4,Raw!$E:$E,'KPIs Date'!$A47))))</f>
        <v>24520</v>
      </c>
      <c r="AJ47" s="156">
        <f t="shared" si="60"/>
        <v>1.0195758564437193E-3</v>
      </c>
      <c r="AK47" s="152">
        <f>IF($B47="","",IF($C47="Region",SUMIFS(Raw!$K:$K,Raw!$A:$A,$B$4,Raw!$G:$G,'KPIs Date'!AK$4,Raw!$I:$I,'KPIs Date'!$A47),IF($C47="Provider",SUMIFS(Raw!$K:$K,Raw!$A:$A,$B$4,Raw!$G:$G,'KPIs Date'!AK$4,Raw!$C:$C,'KPIs Date'!$A47),SUMIFS(Raw!$K:$K,Raw!$A:$A,$B$4,Raw!$G:$G,'KPIs Date'!AK$4,Raw!$E:$E,'KPIs Date'!$A47))))</f>
        <v>18627</v>
      </c>
      <c r="AL47" s="152">
        <f>IF($B47="","",IF($C47="Region",SUMIFS(Raw!$K:$K,Raw!$A:$A,$B$4,Raw!$G:$G,'KPIs Date'!AL$4,Raw!$I:$I,'KPIs Date'!$A47),IF($C47="Provider",SUMIFS(Raw!$K:$K,Raw!$A:$A,$B$4,Raw!$G:$G,'KPIs Date'!AL$4,Raw!$C:$C,'KPIs Date'!$A47),SUMIFS(Raw!$K:$K,Raw!$A:$A,$B$4,Raw!$G:$G,'KPIs Date'!AL$4,Raw!$E:$E,'KPIs Date'!$A47))))</f>
        <v>24520</v>
      </c>
      <c r="AM47" s="156">
        <f t="shared" si="19"/>
        <v>0.7596655791190865</v>
      </c>
      <c r="AN47" s="152">
        <f>IF($B47="","",IF($C47="Region",SUMIFS(Raw!$K:$K,Raw!$A:$A,$B$4,Raw!$G:$G,'KPIs Date'!AN$4,Raw!$I:$I,'KPIs Date'!$A47),IF($C47="Provider",SUMIFS(Raw!$K:$K,Raw!$A:$A,$B$4,Raw!$G:$G,'KPIs Date'!AN$4,Raw!$C:$C,'KPIs Date'!$A47),SUMIFS(Raw!$K:$K,Raw!$A:$A,$B$4,Raw!$G:$G,'KPIs Date'!AN$4,Raw!$E:$E,'KPIs Date'!$A47))))</f>
        <v>2104</v>
      </c>
      <c r="AO47" s="152">
        <f>IF($B47="","",IF($C47="Region",SUMIFS(Raw!$K:$K,Raw!$A:$A,$B$4,Raw!$G:$G,'KPIs Date'!AO$4,Raw!$I:$I,'KPIs Date'!$A47),IF($C47="Provider",SUMIFS(Raw!$K:$K,Raw!$A:$A,$B$4,Raw!$G:$G,'KPIs Date'!AO$4,Raw!$C:$C,'KPIs Date'!$A47),SUMIFS(Raw!$K:$K,Raw!$A:$A,$B$4,Raw!$G:$G,'KPIs Date'!AO$4,Raw!$E:$E,'KPIs Date'!$A47))))</f>
        <v>4280</v>
      </c>
      <c r="AP47" s="156">
        <f t="shared" si="61"/>
        <v>0.49158878504672898</v>
      </c>
      <c r="AQ47" s="152">
        <f>IF($B47="","",IF($C47="Region",SUMIFS(Raw!$K:$K,Raw!$A:$A,$B$4,Raw!$G:$G,'KPIs Date'!AQ$4,Raw!$I:$I,'KPIs Date'!$A47),IF($C47="Provider",SUMIFS(Raw!$K:$K,Raw!$A:$A,$B$4,Raw!$G:$G,'KPIs Date'!AQ$4,Raw!$C:$C,'KPIs Date'!$A47),SUMIFS(Raw!$K:$K,Raw!$A:$A,$B$4,Raw!$G:$G,'KPIs Date'!AQ$4,Raw!$E:$E,'KPIs Date'!$A47))))</f>
        <v>7</v>
      </c>
      <c r="AR47" s="152">
        <f>IF($B47="","",IF($C47="Region",SUMIFS(Raw!$K:$K,Raw!$A:$A,$B$4,Raw!$G:$G,'KPIs Date'!AR$4,Raw!$I:$I,'KPIs Date'!$A47),IF($C47="Provider",SUMIFS(Raw!$K:$K,Raw!$A:$A,$B$4,Raw!$G:$G,'KPIs Date'!AR$4,Raw!$C:$C,'KPIs Date'!$A47),SUMIFS(Raw!$K:$K,Raw!$A:$A,$B$4,Raw!$G:$G,'KPIs Date'!AR$4,Raw!$E:$E,'KPIs Date'!$A47))))</f>
        <v>8733</v>
      </c>
      <c r="AS47" s="156">
        <f t="shared" si="62"/>
        <v>8.0155731134776132E-4</v>
      </c>
      <c r="AT47" s="152">
        <f>IF($B47="","",IF($C47="Region",SUMIFS(Raw!$K:$K,Raw!$A:$A,$B$4,Raw!$G:$G,'KPIs Date'!AT$4,Raw!$I:$I,'KPIs Date'!$A47),IF($C47="Provider",SUMIFS(Raw!$K:$K,Raw!$A:$A,$B$4,Raw!$G:$G,'KPIs Date'!AT$4,Raw!$C:$C,'KPIs Date'!$A47),SUMIFS(Raw!$K:$K,Raw!$A:$A,$B$4,Raw!$G:$G,'KPIs Date'!AT$4,Raw!$E:$E,'KPIs Date'!$A47))))</f>
        <v>428</v>
      </c>
      <c r="AU47" s="152">
        <f>IF($B47="","",IF($C47="Region",SUMIFS(Raw!$K:$K,Raw!$A:$A,$B$4,Raw!$G:$G,'KPIs Date'!AU$4,Raw!$I:$I,'KPIs Date'!$A47),IF($C47="Provider",SUMIFS(Raw!$K:$K,Raw!$A:$A,$B$4,Raw!$G:$G,'KPIs Date'!AU$4,Raw!$C:$C,'KPIs Date'!$A47),SUMIFS(Raw!$K:$K,Raw!$A:$A,$B$4,Raw!$G:$G,'KPIs Date'!AU$4,Raw!$E:$E,'KPIs Date'!$A47))))</f>
        <v>571</v>
      </c>
      <c r="AV47" s="156">
        <f t="shared" si="63"/>
        <v>0.74956217162872152</v>
      </c>
      <c r="AW47" s="152">
        <f>IF($B47="","",IF($C47="Region",SUMIFS(Raw!$K:$K,Raw!$A:$A,$B$4,Raw!$G:$G,'KPIs Date'!AW$4,Raw!$I:$I,'KPIs Date'!$A47),IF($C47="Provider",SUMIFS(Raw!$K:$K,Raw!$A:$A,$B$4,Raw!$G:$G,'KPIs Date'!AW$4,Raw!$C:$C,'KPIs Date'!$A47),SUMIFS(Raw!$K:$K,Raw!$A:$A,$B$4,Raw!$G:$G,'KPIs Date'!AW$4,Raw!$E:$E,'KPIs Date'!$A47))))</f>
        <v>118</v>
      </c>
      <c r="AX47" s="152">
        <f>IF($B47="","",IF($C47="Region",SUMIFS(Raw!$K:$K,Raw!$A:$A,$B$4,Raw!$G:$G,'KPIs Date'!AX$4,Raw!$I:$I,'KPIs Date'!$A47),IF($C47="Provider",SUMIFS(Raw!$K:$K,Raw!$A:$A,$B$4,Raw!$G:$G,'KPIs Date'!AX$4,Raw!$C:$C,'KPIs Date'!$A47),SUMIFS(Raw!$K:$K,Raw!$A:$A,$B$4,Raw!$G:$G,'KPIs Date'!AX$4,Raw!$E:$E,'KPIs Date'!$A47))))</f>
        <v>691</v>
      </c>
      <c r="AY47" s="156">
        <f t="shared" si="64"/>
        <v>0.170767004341534</v>
      </c>
      <c r="AZ47" s="152">
        <f>IF($B47="","",IF($C47="Region",SUMIFS(Raw!$K:$K,Raw!$A:$A,$B$4,Raw!$G:$G,'KPIs Date'!AZ$4,Raw!$I:$I,'KPIs Date'!$A47),IF($C47="Provider",SUMIFS(Raw!$K:$K,Raw!$A:$A,$B$4,Raw!$G:$G,'KPIs Date'!AZ$4,Raw!$C:$C,'KPIs Date'!$A47),SUMIFS(Raw!$K:$K,Raw!$A:$A,$B$4,Raw!$G:$G,'KPIs Date'!AZ$4,Raw!$E:$E,'KPIs Date'!$A47))))</f>
        <v>0</v>
      </c>
      <c r="BA47" s="152">
        <f>IF($B47="","",IF($C47="Region",SUMIFS(Raw!$K:$K,Raw!$A:$A,$B$4,Raw!$G:$G,'KPIs Date'!BA$4,Raw!$I:$I,'KPIs Date'!$A47),IF($C47="Provider",SUMIFS(Raw!$K:$K,Raw!$A:$A,$B$4,Raw!$G:$G,'KPIs Date'!BA$4,Raw!$C:$C,'KPIs Date'!$A47),SUMIFS(Raw!$K:$K,Raw!$A:$A,$B$4,Raw!$G:$G,'KPIs Date'!BA$4,Raw!$E:$E,'KPIs Date'!$A47))))</f>
        <v>0</v>
      </c>
      <c r="BB47" s="165" t="str">
        <f t="shared" si="65"/>
        <v/>
      </c>
      <c r="BC47" s="152">
        <f>IF($B47="","",IF($C47="Region",SUMIFS(Raw!$K:$K,Raw!$A:$A,$B$4,Raw!$G:$G,'KPIs Date'!BC$4,Raw!$I:$I,'KPIs Date'!$A47),IF($C47="Provider",SUMIFS(Raw!$K:$K,Raw!$A:$A,$B$4,Raw!$G:$G,'KPIs Date'!BC$4,Raw!$C:$C,'KPIs Date'!$A47),SUMIFS(Raw!$K:$K,Raw!$A:$A,$B$4,Raw!$G:$G,'KPIs Date'!BC$4,Raw!$E:$E,'KPIs Date'!$A47))))</f>
        <v>8</v>
      </c>
      <c r="BD47" s="152">
        <f>IF($B47="","",IF($C47="Region",SUMIFS(Raw!$K:$K,Raw!$A:$A,$B$4,Raw!$G:$G,'KPIs Date'!BD$4,Raw!$I:$I,'KPIs Date'!$A47),IF($C47="Provider",SUMIFS(Raw!$K:$K,Raw!$A:$A,$B$4,Raw!$G:$G,'KPIs Date'!BD$4,Raw!$C:$C,'KPIs Date'!$A47),SUMIFS(Raw!$K:$K,Raw!$A:$A,$B$4,Raw!$G:$G,'KPIs Date'!BD$4,Raw!$E:$E,'KPIs Date'!$A47))))</f>
        <v>9</v>
      </c>
      <c r="BE47" s="156">
        <f t="shared" si="66"/>
        <v>0.88888888888888884</v>
      </c>
      <c r="BF47" s="152">
        <f>IF($B47="","",IF($C47="Region",SUMIFS(Raw!$K:$K,Raw!$A:$A,$B$4,Raw!$G:$G,'KPIs Date'!BF$4,Raw!$I:$I,'KPIs Date'!$A47),IF($C47="Provider",SUMIFS(Raw!$K:$K,Raw!$A:$A,$B$4,Raw!$G:$G,'KPIs Date'!BF$4,Raw!$C:$C,'KPIs Date'!$A47),SUMIFS(Raw!$K:$K,Raw!$A:$A,$B$4,Raw!$G:$G,'KPIs Date'!BF$4,Raw!$E:$E,'KPIs Date'!$A47))))</f>
        <v>36</v>
      </c>
      <c r="BG47" s="152">
        <f>IF($B47="","",IF($C47="Region",SUMIFS(Raw!$K:$K,Raw!$A:$A,$B$4,Raw!$G:$G,'KPIs Date'!BG$4,Raw!$I:$I,'KPIs Date'!$A47),IF($C47="Provider",SUMIFS(Raw!$K:$K,Raw!$A:$A,$B$4,Raw!$G:$G,'KPIs Date'!BG$4,Raw!$C:$C,'KPIs Date'!$A47),SUMIFS(Raw!$K:$K,Raw!$A:$A,$B$4,Raw!$G:$G,'KPIs Date'!BG$4,Raw!$E:$E,'KPIs Date'!$A47))))</f>
        <v>40</v>
      </c>
      <c r="BH47" s="167">
        <f t="shared" si="67"/>
        <v>0.9</v>
      </c>
      <c r="BI47" s="140"/>
      <c r="BJ47" s="141"/>
      <c r="BK47" s="142"/>
      <c r="BL47" s="140"/>
      <c r="BM47" s="140"/>
      <c r="BN47" s="141"/>
      <c r="BO47" s="142"/>
      <c r="BP47" s="140"/>
      <c r="BQ47" s="140"/>
      <c r="BR47" s="141"/>
      <c r="BS47" s="142"/>
      <c r="BT47" s="140"/>
      <c r="BU47" s="140"/>
      <c r="BV47" s="141"/>
      <c r="BW47" s="142"/>
      <c r="BX47" s="140"/>
      <c r="BY47" s="140"/>
      <c r="BZ47" s="141"/>
      <c r="CA47" s="142"/>
      <c r="CB47" s="140"/>
      <c r="CC47" s="140"/>
      <c r="CD47" s="141"/>
      <c r="CE47" s="142"/>
      <c r="CF47" s="140"/>
      <c r="CG47" s="140"/>
      <c r="CH47" s="141"/>
    </row>
    <row r="48" spans="1:86" x14ac:dyDescent="0.35">
      <c r="A48" s="122" t="str">
        <f>IF(Refs!A42="","",Refs!A42)</f>
        <v>111AF4</v>
      </c>
      <c r="B48" s="99" t="str">
        <f>IF(Refs!B42="","",Refs!B42)</f>
        <v>Staffordshire</v>
      </c>
      <c r="C48" s="103" t="str">
        <f>IF(Refs!D42="","",Refs!D42)</f>
        <v>Area</v>
      </c>
      <c r="D48" s="56">
        <f>IF($B48="","",IF($C48="Region",SUMIFS(Raw!$K:$K,Raw!$A:$A,$B$4,Raw!$G:$G,'KPIs Date'!D$4,Raw!$I:$I,'KPIs Date'!$A48),IF($C48="Provider",SUMIFS(Raw!$K:$K,Raw!$A:$A,$B$4,Raw!$G:$G,'KPIs Date'!D$4,Raw!$C:$C,'KPIs Date'!$A48),SUMIFS(Raw!$K:$K,Raw!$A:$A,$B$4,Raw!$G:$G,'KPIs Date'!D$4,Raw!$E:$E,'KPIs Date'!$A48))))</f>
        <v>6106</v>
      </c>
      <c r="E48" s="56">
        <f>IF($B48="","",IF($C48="Region",SUMIFS(Raw!$K:$K,Raw!$A:$A,$B$4,Raw!$G:$G,'KPIs Date'!E$4,Raw!$I:$I,'KPIs Date'!$A48),IF($C48="Provider",SUMIFS(Raw!$K:$K,Raw!$A:$A,$B$4,Raw!$G:$G,'KPIs Date'!E$4,Raw!$C:$C,'KPIs Date'!$A48),SUMIFS(Raw!$K:$K,Raw!$A:$A,$B$4,Raw!$G:$G,'KPIs Date'!E$4,Raw!$E:$E,'KPIs Date'!$A48))))</f>
        <v>32099</v>
      </c>
      <c r="F48" s="156">
        <f t="shared" si="52"/>
        <v>0.15982201282554639</v>
      </c>
      <c r="G48" s="152">
        <f>IF($B48="","",IF($C48="Region",SUMIFS(Raw!$K:$K,Raw!$A:$A,$B$4,Raw!$G:$G,'KPIs Date'!G$4,Raw!$I:$I,'KPIs Date'!$A48),IF($C48="Provider",SUMIFS(Raw!$K:$K,Raw!$A:$A,$B$4,Raw!$G:$G,'KPIs Date'!G$4,Raw!$C:$C,'KPIs Date'!$A48),SUMIFS(Raw!$K:$K,Raw!$A:$A,$B$4,Raw!$G:$G,'KPIs Date'!G$4,Raw!$E:$E,'KPIs Date'!$A48))))</f>
        <v>4683814</v>
      </c>
      <c r="H48" s="152">
        <f>IF($B48="","",IF($C48="Region",SUMIFS(Raw!$K:$K,Raw!$A:$A,$B$4,Raw!$G:$G,'KPIs Date'!H$4,Raw!$I:$I,'KPIs Date'!$A48),IF($C48="Provider",SUMIFS(Raw!$K:$K,Raw!$A:$A,$B$4,Raw!$G:$G,'KPIs Date'!H$4,Raw!$C:$C,'KPIs Date'!$A48),SUMIFS(Raw!$K:$K,Raw!$A:$A,$B$4,Raw!$G:$G,'KPIs Date'!H$4,Raw!$E:$E,'KPIs Date'!$A48))))</f>
        <v>32099</v>
      </c>
      <c r="I48" s="157">
        <f t="shared" si="18"/>
        <v>145.91775444717905</v>
      </c>
      <c r="J48" s="158">
        <f>IF($B48="","",IF($C48="Region",SUMIFS(Raw!$K:$K,Raw!$A:$A,$B$4,Raw!$G:$G,'KPIs Date'!J$4,Raw!$I:$I,'KPIs Date'!$A48),IF($C48="Provider",SUMIFS(Raw!$K:$K,Raw!$A:$A,$B$4,Raw!$G:$G,'KPIs Date'!J$4,Raw!$C:$C,'KPIs Date'!$A48),SUMIFS(Raw!$K:$K,Raw!$A:$A,$B$4,Raw!$G:$G,'KPIs Date'!J$4,Raw!$E:$E,'KPIs Date'!$A48))))</f>
        <v>601</v>
      </c>
      <c r="K48" s="152">
        <f>IF($B48="","",IF($C48="Region",SUMIFS(Raw!$K:$K,Raw!$A:$A,$B$4,Raw!$G:$G,'KPIs Date'!K$4,Raw!$I:$I,'KPIs Date'!$A48),IF($C48="Provider",SUMIFS(Raw!$K:$K,Raw!$A:$A,$B$4,Raw!$G:$G,'KPIs Date'!K$4,Raw!$C:$C,'KPIs Date'!$A48),SUMIFS(Raw!$K:$K,Raw!$A:$A,$B$4,Raw!$G:$G,'KPIs Date'!K$4,Raw!$E:$E,'KPIs Date'!$A48))))</f>
        <v>18023</v>
      </c>
      <c r="L48" s="168"/>
      <c r="M48" s="152">
        <f>IF($B48="","",IF($C48="Region",SUMIFS(Raw!$K:$K,Raw!$A:$A,$B$4,Raw!$G:$G,'KPIs Date'!M$4,Raw!$I:$I,'KPIs Date'!$A48),IF($C48="Provider",SUMIFS(Raw!$K:$K,Raw!$A:$A,$B$4,Raw!$G:$G,'KPIs Date'!M$4,Raw!$C:$C,'KPIs Date'!$A48),SUMIFS(Raw!$K:$K,Raw!$A:$A,$B$4,Raw!$G:$G,'KPIs Date'!M$4,Raw!$E:$E,'KPIs Date'!$A48))))</f>
        <v>29205</v>
      </c>
      <c r="N48" s="156">
        <f t="shared" si="53"/>
        <v>0.61712035610340699</v>
      </c>
      <c r="O48" s="152">
        <f>IF($B48="","",IF($C48="Region",SUMIFS(Raw!$K:$K,Raw!$A:$A,$B$4,Raw!$G:$G,'KPIs Date'!O$4,Raw!$I:$I,'KPIs Date'!$A48),IF($C48="Provider",SUMIFS(Raw!$K:$K,Raw!$A:$A,$B$4,Raw!$G:$G,'KPIs Date'!O$4,Raw!$C:$C,'KPIs Date'!$A48),SUMIFS(Raw!$K:$K,Raw!$A:$A,$B$4,Raw!$G:$G,'KPIs Date'!O$4,Raw!$E:$E,'KPIs Date'!$A48))))</f>
        <v>3675</v>
      </c>
      <c r="P48" s="152">
        <f>IF($B48="","",IF($C48="Region",SUMIFS(Raw!$K:$K,Raw!$A:$A,$B$4,Raw!$G:$G,'KPIs Date'!P$4,Raw!$I:$I,'KPIs Date'!$A48),IF($C48="Provider",SUMIFS(Raw!$K:$K,Raw!$A:$A,$B$4,Raw!$G:$G,'KPIs Date'!P$4,Raw!$C:$C,'KPIs Date'!$A48),SUMIFS(Raw!$K:$K,Raw!$A:$A,$B$4,Raw!$G:$G,'KPIs Date'!P$4,Raw!$E:$E,'KPIs Date'!$A48))))</f>
        <v>7942</v>
      </c>
      <c r="Q48" s="156">
        <f t="shared" si="54"/>
        <v>0.46272979098463862</v>
      </c>
      <c r="R48" s="152">
        <f>IF($B48="","",IF($C48="Region",SUMIFS(Raw!$K:$K,Raw!$A:$A,$B$4,Raw!$G:$G,'KPIs Date'!R$4,Raw!$I:$I,'KPIs Date'!$A48),IF($C48="Provider",SUMIFS(Raw!$K:$K,Raw!$A:$A,$B$4,Raw!$G:$G,'KPIs Date'!R$4,Raw!$C:$C,'KPIs Date'!$A48),SUMIFS(Raw!$K:$K,Raw!$A:$A,$B$4,Raw!$G:$G,'KPIs Date'!R$4,Raw!$E:$E,'KPIs Date'!$A48))))</f>
        <v>972</v>
      </c>
      <c r="S48" s="152">
        <f>IF($B48="","",IF($C48="Region",SUMIFS(Raw!$K:$K,Raw!$A:$A,$B$4,Raw!$G:$G,'KPIs Date'!S$4,Raw!$I:$I,'KPIs Date'!$A48),IF($C48="Provider",SUMIFS(Raw!$K:$K,Raw!$A:$A,$B$4,Raw!$G:$G,'KPIs Date'!S$4,Raw!$C:$C,'KPIs Date'!$A48),SUMIFS(Raw!$K:$K,Raw!$A:$A,$B$4,Raw!$G:$G,'KPIs Date'!S$4,Raw!$E:$E,'KPIs Date'!$A48))))</f>
        <v>1845</v>
      </c>
      <c r="T48" s="156">
        <f t="shared" si="55"/>
        <v>0.52682926829268295</v>
      </c>
      <c r="U48" s="152">
        <f>IF($B48="","",IF($C48="Region",SUMIFS(Raw!$K:$K,Raw!$A:$A,$B$4,Raw!$G:$G,'KPIs Date'!U$4,Raw!$I:$I,'KPIs Date'!$A48),IF($C48="Provider",SUMIFS(Raw!$K:$K,Raw!$A:$A,$B$4,Raw!$G:$G,'KPIs Date'!U$4,Raw!$C:$C,'KPIs Date'!$A48),SUMIFS(Raw!$K:$K,Raw!$A:$A,$B$4,Raw!$G:$G,'KPIs Date'!U$4,Raw!$E:$E,'KPIs Date'!$A48))))</f>
        <v>3219</v>
      </c>
      <c r="V48" s="152">
        <f>IF($B48="","",IF($C48="Region",SUMIFS(Raw!$K:$K,Raw!$A:$A,$B$4,Raw!$G:$G,'KPIs Date'!V$4,Raw!$I:$I,'KPIs Date'!$A48),IF($C48="Provider",SUMIFS(Raw!$K:$K,Raw!$A:$A,$B$4,Raw!$G:$G,'KPIs Date'!V$4,Raw!$C:$C,'KPIs Date'!$A48),SUMIFS(Raw!$K:$K,Raw!$A:$A,$B$4,Raw!$G:$G,'KPIs Date'!V$4,Raw!$E:$E,'KPIs Date'!$A48))))</f>
        <v>5678</v>
      </c>
      <c r="W48" s="156">
        <f t="shared" si="56"/>
        <v>0.56692497358224725</v>
      </c>
      <c r="X48" s="152">
        <f>IF($B48="","",IF($C48="Region",SUMIFS(Raw!$K:$K,Raw!$A:$A,$B$4,Raw!$G:$G,'KPIs Date'!X$4,Raw!$I:$I,'KPIs Date'!$A48),IF($C48="Provider",SUMIFS(Raw!$K:$K,Raw!$A:$A,$B$4,Raw!$G:$G,'KPIs Date'!X$4,Raw!$C:$C,'KPIs Date'!$A48),SUMIFS(Raw!$K:$K,Raw!$A:$A,$B$4,Raw!$G:$G,'KPIs Date'!X$4,Raw!$E:$E,'KPIs Date'!$A48))))</f>
        <v>7435</v>
      </c>
      <c r="Y48" s="152">
        <f>IF($B48="","",IF($C48="Region",SUMIFS(Raw!$K:$K,Raw!$A:$A,$B$4,Raw!$G:$G,'KPIs Date'!Y$4,Raw!$I:$I,'KPIs Date'!$A48),IF($C48="Provider",SUMIFS(Raw!$K:$K,Raw!$A:$A,$B$4,Raw!$G:$G,'KPIs Date'!Y$4,Raw!$C:$C,'KPIs Date'!$A48),SUMIFS(Raw!$K:$K,Raw!$A:$A,$B$4,Raw!$G:$G,'KPIs Date'!Y$4,Raw!$E:$E,'KPIs Date'!$A48))))</f>
        <v>9567</v>
      </c>
      <c r="Z48" s="152">
        <f>IF($B48="","",IF($C48="Region",SUMIFS(Raw!$K:$K,Raw!$A:$A,$B$4,Raw!$G:$G,'KPIs Date'!Z$4,Raw!$I:$I,'KPIs Date'!$A48),IF($C48="Provider",SUMIFS(Raw!$K:$K,Raw!$A:$A,$B$4,Raw!$G:$G,'KPIs Date'!Z$4,Raw!$C:$C,'KPIs Date'!$A48),SUMIFS(Raw!$K:$K,Raw!$A:$A,$B$4,Raw!$G:$G,'KPIs Date'!Z$4,Raw!$E:$E,'KPIs Date'!$A48))))</f>
        <v>8435</v>
      </c>
      <c r="AA48" s="156">
        <f t="shared" si="57"/>
        <v>0.41300966559271191</v>
      </c>
      <c r="AB48" s="152">
        <f>IF($B48="","",IF($C48="Region",SUMIFS(Raw!$K:$K,Raw!$A:$A,$B$4,Raw!$G:$G,'KPIs Date'!AB$4,Raw!$I:$I,'KPIs Date'!$A48),IF($C48="Provider",SUMIFS(Raw!$K:$K,Raw!$A:$A,$B$4,Raw!$G:$G,'KPIs Date'!AB$4,Raw!$C:$C,'KPIs Date'!$A48),SUMIFS(Raw!$K:$K,Raw!$A:$A,$B$4,Raw!$G:$G,'KPIs Date'!AB$4,Raw!$E:$E,'KPIs Date'!$A48))))</f>
        <v>1735</v>
      </c>
      <c r="AC48" s="152">
        <f>IF($B48="","",IF($C48="Region",SUMIFS(Raw!$K:$K,Raw!$A:$A,$B$4,Raw!$G:$G,'KPIs Date'!AC$4,Raw!$I:$I,'KPIs Date'!$A48),IF($C48="Provider",SUMIFS(Raw!$K:$K,Raw!$A:$A,$B$4,Raw!$G:$G,'KPIs Date'!AC$4,Raw!$C:$C,'KPIs Date'!$A48),SUMIFS(Raw!$K:$K,Raw!$A:$A,$B$4,Raw!$G:$G,'KPIs Date'!AC$4,Raw!$E:$E,'KPIs Date'!$A48))))</f>
        <v>2828</v>
      </c>
      <c r="AD48" s="156">
        <f t="shared" si="58"/>
        <v>0.61350777934936351</v>
      </c>
      <c r="AE48" s="152">
        <f>IF($B48="","",IF($C48="Region",SUMIFS(Raw!$K:$K,Raw!$A:$A,$B$4,Raw!$G:$G,'KPIs Date'!AE$4,Raw!$I:$I,'KPIs Date'!$A48),IF($C48="Provider",SUMIFS(Raw!$K:$K,Raw!$A:$A,$B$4,Raw!$G:$G,'KPIs Date'!AE$4,Raw!$C:$C,'KPIs Date'!$A48),SUMIFS(Raw!$K:$K,Raw!$A:$A,$B$4,Raw!$G:$G,'KPIs Date'!AE$4,Raw!$E:$E,'KPIs Date'!$A48))))</f>
        <v>2330</v>
      </c>
      <c r="AF48" s="152">
        <f>IF($B48="","",IF($C48="Region",SUMIFS(Raw!$K:$K,Raw!$A:$A,$B$4,Raw!$G:$G,'KPIs Date'!AF$4,Raw!$I:$I,'KPIs Date'!$A48),IF($C48="Provider",SUMIFS(Raw!$K:$K,Raw!$A:$A,$B$4,Raw!$G:$G,'KPIs Date'!AF$4,Raw!$C:$C,'KPIs Date'!$A48),SUMIFS(Raw!$K:$K,Raw!$A:$A,$B$4,Raw!$G:$G,'KPIs Date'!AF$4,Raw!$E:$E,'KPIs Date'!$A48))))</f>
        <v>2984</v>
      </c>
      <c r="AG48" s="156">
        <f t="shared" si="59"/>
        <v>0.78083109919571048</v>
      </c>
      <c r="AH48" s="152">
        <f>IF($B48="","",IF($C48="Region",SUMIFS(Raw!$K:$K,Raw!$A:$A,$B$4,Raw!$G:$G,'KPIs Date'!AH$4,Raw!$I:$I,'KPIs Date'!$A48),IF($C48="Provider",SUMIFS(Raw!$K:$K,Raw!$A:$A,$B$4,Raw!$G:$G,'KPIs Date'!AH$4,Raw!$C:$C,'KPIs Date'!$A48),SUMIFS(Raw!$K:$K,Raw!$A:$A,$B$4,Raw!$G:$G,'KPIs Date'!AH$4,Raw!$E:$E,'KPIs Date'!$A48))))</f>
        <v>30</v>
      </c>
      <c r="AI48" s="152">
        <f>IF($B48="","",IF($C48="Region",SUMIFS(Raw!$K:$K,Raw!$A:$A,$B$4,Raw!$G:$G,'KPIs Date'!AI$4,Raw!$I:$I,'KPIs Date'!$A48),IF($C48="Provider",SUMIFS(Raw!$K:$K,Raw!$A:$A,$B$4,Raw!$G:$G,'KPIs Date'!AI$4,Raw!$C:$C,'KPIs Date'!$A48),SUMIFS(Raw!$K:$K,Raw!$A:$A,$B$4,Raw!$G:$G,'KPIs Date'!AI$4,Raw!$E:$E,'KPIs Date'!$A48))))</f>
        <v>22587</v>
      </c>
      <c r="AJ48" s="156">
        <f t="shared" si="60"/>
        <v>1.3281976358082083E-3</v>
      </c>
      <c r="AK48" s="152">
        <f>IF($B48="","",IF($C48="Region",SUMIFS(Raw!$K:$K,Raw!$A:$A,$B$4,Raw!$G:$G,'KPIs Date'!AK$4,Raw!$I:$I,'KPIs Date'!$A48),IF($C48="Provider",SUMIFS(Raw!$K:$K,Raw!$A:$A,$B$4,Raw!$G:$G,'KPIs Date'!AK$4,Raw!$C:$C,'KPIs Date'!$A48),SUMIFS(Raw!$K:$K,Raw!$A:$A,$B$4,Raw!$G:$G,'KPIs Date'!AK$4,Raw!$E:$E,'KPIs Date'!$A48))))</f>
        <v>10828</v>
      </c>
      <c r="AL48" s="152">
        <f>IF($B48="","",IF($C48="Region",SUMIFS(Raw!$K:$K,Raw!$A:$A,$B$4,Raw!$G:$G,'KPIs Date'!AL$4,Raw!$I:$I,'KPIs Date'!$A48),IF($C48="Provider",SUMIFS(Raw!$K:$K,Raw!$A:$A,$B$4,Raw!$G:$G,'KPIs Date'!AL$4,Raw!$C:$C,'KPIs Date'!$A48),SUMIFS(Raw!$K:$K,Raw!$A:$A,$B$4,Raw!$G:$G,'KPIs Date'!AL$4,Raw!$E:$E,'KPIs Date'!$A48))))</f>
        <v>22587</v>
      </c>
      <c r="AM48" s="156">
        <f t="shared" si="19"/>
        <v>0.47939080001770928</v>
      </c>
      <c r="AN48" s="152">
        <f>IF($B48="","",IF($C48="Region",SUMIFS(Raw!$K:$K,Raw!$A:$A,$B$4,Raw!$G:$G,'KPIs Date'!AN$4,Raw!$I:$I,'KPIs Date'!$A48),IF($C48="Provider",SUMIFS(Raw!$K:$K,Raw!$A:$A,$B$4,Raw!$G:$G,'KPIs Date'!AN$4,Raw!$C:$C,'KPIs Date'!$A48),SUMIFS(Raw!$K:$K,Raw!$A:$A,$B$4,Raw!$G:$G,'KPIs Date'!AN$4,Raw!$E:$E,'KPIs Date'!$A48))))</f>
        <v>1911</v>
      </c>
      <c r="AO48" s="152">
        <f>IF($B48="","",IF($C48="Region",SUMIFS(Raw!$K:$K,Raw!$A:$A,$B$4,Raw!$G:$G,'KPIs Date'!AO$4,Raw!$I:$I,'KPIs Date'!$A48),IF($C48="Provider",SUMIFS(Raw!$K:$K,Raw!$A:$A,$B$4,Raw!$G:$G,'KPIs Date'!AO$4,Raw!$C:$C,'KPIs Date'!$A48),SUMIFS(Raw!$K:$K,Raw!$A:$A,$B$4,Raw!$G:$G,'KPIs Date'!AO$4,Raw!$E:$E,'KPIs Date'!$A48))))</f>
        <v>4288</v>
      </c>
      <c r="AP48" s="156">
        <f t="shared" si="61"/>
        <v>0.4456623134328358</v>
      </c>
      <c r="AQ48" s="152">
        <f>IF($B48="","",IF($C48="Region",SUMIFS(Raw!$K:$K,Raw!$A:$A,$B$4,Raw!$G:$G,'KPIs Date'!AQ$4,Raw!$I:$I,'KPIs Date'!$A48),IF($C48="Provider",SUMIFS(Raw!$K:$K,Raw!$A:$A,$B$4,Raw!$G:$G,'KPIs Date'!AQ$4,Raw!$C:$C,'KPIs Date'!$A48),SUMIFS(Raw!$K:$K,Raw!$A:$A,$B$4,Raw!$G:$G,'KPIs Date'!AQ$4,Raw!$E:$E,'KPIs Date'!$A48))))</f>
        <v>2</v>
      </c>
      <c r="AR48" s="152">
        <f>IF($B48="","",IF($C48="Region",SUMIFS(Raw!$K:$K,Raw!$A:$A,$B$4,Raw!$G:$G,'KPIs Date'!AR$4,Raw!$I:$I,'KPIs Date'!$A48),IF($C48="Provider",SUMIFS(Raw!$K:$K,Raw!$A:$A,$B$4,Raw!$G:$G,'KPIs Date'!AR$4,Raw!$C:$C,'KPIs Date'!$A48),SUMIFS(Raw!$K:$K,Raw!$A:$A,$B$4,Raw!$G:$G,'KPIs Date'!AR$4,Raw!$E:$E,'KPIs Date'!$A48))))</f>
        <v>1225</v>
      </c>
      <c r="AS48" s="156">
        <f t="shared" si="62"/>
        <v>1.6326530612244899E-3</v>
      </c>
      <c r="AT48" s="152">
        <f>IF($B48="","",IF($C48="Region",SUMIFS(Raw!$K:$K,Raw!$A:$A,$B$4,Raw!$G:$G,'KPIs Date'!AT$4,Raw!$I:$I,'KPIs Date'!$A48),IF($C48="Provider",SUMIFS(Raw!$K:$K,Raw!$A:$A,$B$4,Raw!$G:$G,'KPIs Date'!AT$4,Raw!$C:$C,'KPIs Date'!$A48),SUMIFS(Raw!$K:$K,Raw!$A:$A,$B$4,Raw!$G:$G,'KPIs Date'!AT$4,Raw!$E:$E,'KPIs Date'!$A48))))</f>
        <v>7</v>
      </c>
      <c r="AU48" s="152">
        <f>IF($B48="","",IF($C48="Region",SUMIFS(Raw!$K:$K,Raw!$A:$A,$B$4,Raw!$G:$G,'KPIs Date'!AU$4,Raw!$I:$I,'KPIs Date'!$A48),IF($C48="Provider",SUMIFS(Raw!$K:$K,Raw!$A:$A,$B$4,Raw!$G:$G,'KPIs Date'!AU$4,Raw!$C:$C,'KPIs Date'!$A48),SUMIFS(Raw!$K:$K,Raw!$A:$A,$B$4,Raw!$G:$G,'KPIs Date'!AU$4,Raw!$E:$E,'KPIs Date'!$A48))))</f>
        <v>378</v>
      </c>
      <c r="AV48" s="156">
        <f t="shared" si="63"/>
        <v>1.8518518518518517E-2</v>
      </c>
      <c r="AW48" s="152">
        <f>IF($B48="","",IF($C48="Region",SUMIFS(Raw!$K:$K,Raw!$A:$A,$B$4,Raw!$G:$G,'KPIs Date'!AW$4,Raw!$I:$I,'KPIs Date'!$A48),IF($C48="Provider",SUMIFS(Raw!$K:$K,Raw!$A:$A,$B$4,Raw!$G:$G,'KPIs Date'!AW$4,Raw!$C:$C,'KPIs Date'!$A48),SUMIFS(Raw!$K:$K,Raw!$A:$A,$B$4,Raw!$G:$G,'KPIs Date'!AW$4,Raw!$E:$E,'KPIs Date'!$A48))))</f>
        <v>1104</v>
      </c>
      <c r="AX48" s="152">
        <f>IF($B48="","",IF($C48="Region",SUMIFS(Raw!$K:$K,Raw!$A:$A,$B$4,Raw!$G:$G,'KPIs Date'!AX$4,Raw!$I:$I,'KPIs Date'!$A48),IF($C48="Provider",SUMIFS(Raw!$K:$K,Raw!$A:$A,$B$4,Raw!$G:$G,'KPIs Date'!AX$4,Raw!$C:$C,'KPIs Date'!$A48),SUMIFS(Raw!$K:$K,Raw!$A:$A,$B$4,Raw!$G:$G,'KPIs Date'!AX$4,Raw!$E:$E,'KPIs Date'!$A48))))</f>
        <v>2764</v>
      </c>
      <c r="AY48" s="156">
        <f t="shared" si="64"/>
        <v>0.39942112879884228</v>
      </c>
      <c r="AZ48" s="152">
        <f>IF($B48="","",IF($C48="Region",SUMIFS(Raw!$K:$K,Raw!$A:$A,$B$4,Raw!$G:$G,'KPIs Date'!AZ$4,Raw!$I:$I,'KPIs Date'!$A48),IF($C48="Provider",SUMIFS(Raw!$K:$K,Raw!$A:$A,$B$4,Raw!$G:$G,'KPIs Date'!AZ$4,Raw!$C:$C,'KPIs Date'!$A48),SUMIFS(Raw!$K:$K,Raw!$A:$A,$B$4,Raw!$G:$G,'KPIs Date'!AZ$4,Raw!$E:$E,'KPIs Date'!$A48))))</f>
        <v>0</v>
      </c>
      <c r="BA48" s="152">
        <f>IF($B48="","",IF($C48="Region",SUMIFS(Raw!$K:$K,Raw!$A:$A,$B$4,Raw!$G:$G,'KPIs Date'!BA$4,Raw!$I:$I,'KPIs Date'!$A48),IF($C48="Provider",SUMIFS(Raw!$K:$K,Raw!$A:$A,$B$4,Raw!$G:$G,'KPIs Date'!BA$4,Raw!$C:$C,'KPIs Date'!$A48),SUMIFS(Raw!$K:$K,Raw!$A:$A,$B$4,Raw!$G:$G,'KPIs Date'!BA$4,Raw!$E:$E,'KPIs Date'!$A48))))</f>
        <v>10</v>
      </c>
      <c r="BB48" s="165" t="str">
        <f t="shared" si="65"/>
        <v/>
      </c>
      <c r="BC48" s="152">
        <f>IF($B48="","",IF($C48="Region",SUMIFS(Raw!$K:$K,Raw!$A:$A,$B$4,Raw!$G:$G,'KPIs Date'!BC$4,Raw!$I:$I,'KPIs Date'!$A48),IF($C48="Provider",SUMIFS(Raw!$K:$K,Raw!$A:$A,$B$4,Raw!$G:$G,'KPIs Date'!BC$4,Raw!$C:$C,'KPIs Date'!$A48),SUMIFS(Raw!$K:$K,Raw!$A:$A,$B$4,Raw!$G:$G,'KPIs Date'!BC$4,Raw!$E:$E,'KPIs Date'!$A48))))</f>
        <v>189</v>
      </c>
      <c r="BD48" s="152">
        <f>IF($B48="","",IF($C48="Region",SUMIFS(Raw!$K:$K,Raw!$A:$A,$B$4,Raw!$G:$G,'KPIs Date'!BD$4,Raw!$I:$I,'KPIs Date'!$A48),IF($C48="Provider",SUMIFS(Raw!$K:$K,Raw!$A:$A,$B$4,Raw!$G:$G,'KPIs Date'!BD$4,Raw!$C:$C,'KPIs Date'!$A48),SUMIFS(Raw!$K:$K,Raw!$A:$A,$B$4,Raw!$G:$G,'KPIs Date'!BD$4,Raw!$E:$E,'KPIs Date'!$A48))))</f>
        <v>235</v>
      </c>
      <c r="BE48" s="156">
        <f t="shared" si="66"/>
        <v>0.80425531914893622</v>
      </c>
      <c r="BF48" s="152">
        <f>IF($B48="","",IF($C48="Region",SUMIFS(Raw!$K:$K,Raw!$A:$A,$B$4,Raw!$G:$G,'KPIs Date'!BF$4,Raw!$I:$I,'KPIs Date'!$A48),IF($C48="Provider",SUMIFS(Raw!$K:$K,Raw!$A:$A,$B$4,Raw!$G:$G,'KPIs Date'!BF$4,Raw!$C:$C,'KPIs Date'!$A48),SUMIFS(Raw!$K:$K,Raw!$A:$A,$B$4,Raw!$G:$G,'KPIs Date'!BF$4,Raw!$E:$E,'KPIs Date'!$A48))))</f>
        <v>807</v>
      </c>
      <c r="BG48" s="152">
        <f>IF($B48="","",IF($C48="Region",SUMIFS(Raw!$K:$K,Raw!$A:$A,$B$4,Raw!$G:$G,'KPIs Date'!BG$4,Raw!$I:$I,'KPIs Date'!$A48),IF($C48="Provider",SUMIFS(Raw!$K:$K,Raw!$A:$A,$B$4,Raw!$G:$G,'KPIs Date'!BG$4,Raw!$C:$C,'KPIs Date'!$A48),SUMIFS(Raw!$K:$K,Raw!$A:$A,$B$4,Raw!$G:$G,'KPIs Date'!BG$4,Raw!$E:$E,'KPIs Date'!$A48))))</f>
        <v>1295</v>
      </c>
      <c r="BH48" s="167">
        <f t="shared" si="67"/>
        <v>0.62316602316602321</v>
      </c>
      <c r="BI48" s="140"/>
      <c r="BJ48" s="141"/>
      <c r="BK48" s="142"/>
      <c r="BL48" s="140"/>
      <c r="BM48" s="140"/>
      <c r="BN48" s="141"/>
      <c r="BO48" s="142"/>
      <c r="BP48" s="140"/>
      <c r="BQ48" s="140"/>
      <c r="BR48" s="141"/>
      <c r="BS48" s="142"/>
      <c r="BT48" s="140"/>
      <c r="BU48" s="140"/>
      <c r="BV48" s="141"/>
      <c r="BW48" s="142"/>
      <c r="BX48" s="140"/>
      <c r="BY48" s="140"/>
      <c r="BZ48" s="141"/>
      <c r="CA48" s="142"/>
      <c r="CB48" s="140"/>
      <c r="CC48" s="140"/>
      <c r="CD48" s="141"/>
      <c r="CE48" s="142"/>
      <c r="CF48" s="140"/>
      <c r="CG48" s="140"/>
      <c r="CH48" s="141"/>
    </row>
    <row r="49" spans="1:86" ht="15" customHeight="1" x14ac:dyDescent="0.35">
      <c r="A49" s="122" t="str">
        <f>IF(Refs!A43="","",Refs!A43)</f>
        <v>111AI8</v>
      </c>
      <c r="B49" s="99" t="str">
        <f>IF(Refs!B43="","",Refs!B43)</f>
        <v>West Midlands (WMAS)</v>
      </c>
      <c r="C49" s="103" t="str">
        <f>IF(Refs!D43="","",Refs!D43)</f>
        <v>Area</v>
      </c>
      <c r="D49" s="56">
        <f>IF($B49="","",IF($C49="Region",SUMIFS(Raw!$K:$K,Raw!$A:$A,$B$4,Raw!$G:$G,'KPIs Date'!D$4,Raw!$I:$I,'KPIs Date'!$A49),IF($C49="Provider",SUMIFS(Raw!$K:$K,Raw!$A:$A,$B$4,Raw!$G:$G,'KPIs Date'!D$4,Raw!$C:$C,'KPIs Date'!$A49),SUMIFS(Raw!$K:$K,Raw!$A:$A,$B$4,Raw!$G:$G,'KPIs Date'!D$4,Raw!$E:$E,'KPIs Date'!$A49))))</f>
        <v>8294</v>
      </c>
      <c r="E49" s="56">
        <f>IF($B49="","",IF($C49="Region",SUMIFS(Raw!$K:$K,Raw!$A:$A,$B$4,Raw!$G:$G,'KPIs Date'!E$4,Raw!$I:$I,'KPIs Date'!$A49),IF($C49="Provider",SUMIFS(Raw!$K:$K,Raw!$A:$A,$B$4,Raw!$G:$G,'KPIs Date'!E$4,Raw!$C:$C,'KPIs Date'!$A49),SUMIFS(Raw!$K:$K,Raw!$A:$A,$B$4,Raw!$G:$G,'KPIs Date'!E$4,Raw!$E:$E,'KPIs Date'!$A49))))</f>
        <v>163698</v>
      </c>
      <c r="F49" s="156">
        <f t="shared" si="52"/>
        <v>4.8223173170845159E-2</v>
      </c>
      <c r="G49" s="152">
        <f>IF($B49="","",IF($C49="Region",SUMIFS(Raw!$K:$K,Raw!$A:$A,$B$4,Raw!$G:$G,'KPIs Date'!G$4,Raw!$I:$I,'KPIs Date'!$A49),IF($C49="Provider",SUMIFS(Raw!$K:$K,Raw!$A:$A,$B$4,Raw!$G:$G,'KPIs Date'!G$4,Raw!$C:$C,'KPIs Date'!$A49),SUMIFS(Raw!$K:$K,Raw!$A:$A,$B$4,Raw!$G:$G,'KPIs Date'!G$4,Raw!$E:$E,'KPIs Date'!$A49))))</f>
        <v>13554073</v>
      </c>
      <c r="H49" s="152">
        <f>IF($B49="","",IF($C49="Region",SUMIFS(Raw!$K:$K,Raw!$A:$A,$B$4,Raw!$G:$G,'KPIs Date'!H$4,Raw!$I:$I,'KPIs Date'!$A49),IF($C49="Provider",SUMIFS(Raw!$K:$K,Raw!$A:$A,$B$4,Raw!$G:$G,'KPIs Date'!H$4,Raw!$C:$C,'KPIs Date'!$A49),SUMIFS(Raw!$K:$K,Raw!$A:$A,$B$4,Raw!$G:$G,'KPIs Date'!H$4,Raw!$E:$E,'KPIs Date'!$A49))))</f>
        <v>163698</v>
      </c>
      <c r="I49" s="157">
        <f t="shared" si="18"/>
        <v>82.799258390450703</v>
      </c>
      <c r="J49" s="158">
        <f>IF($B49="","",IF($C49="Region",SUMIFS(Raw!$K:$K,Raw!$A:$A,$B$4,Raw!$G:$G,'KPIs Date'!J$4,Raw!$I:$I,'KPIs Date'!$A49),IF($C49="Provider",SUMIFS(Raw!$K:$K,Raw!$A:$A,$B$4,Raw!$G:$G,'KPIs Date'!J$4,Raw!$C:$C,'KPIs Date'!$A49),SUMIFS(Raw!$K:$K,Raw!$A:$A,$B$4,Raw!$G:$G,'KPIs Date'!J$4,Raw!$E:$E,'KPIs Date'!$A49))))</f>
        <v>402</v>
      </c>
      <c r="K49" s="152">
        <f>IF($B49="","",IF($C49="Region",SUMIFS(Raw!$K:$K,Raw!$A:$A,$B$4,Raw!$G:$G,'KPIs Date'!K$4,Raw!$I:$I,'KPIs Date'!$A49),IF($C49="Provider",SUMIFS(Raw!$K:$K,Raw!$A:$A,$B$4,Raw!$G:$G,'KPIs Date'!K$4,Raw!$C:$C,'KPIs Date'!$A49),SUMIFS(Raw!$K:$K,Raw!$A:$A,$B$4,Raw!$G:$G,'KPIs Date'!K$4,Raw!$E:$E,'KPIs Date'!$A49))))</f>
        <v>62517</v>
      </c>
      <c r="L49" s="168"/>
      <c r="M49" s="152">
        <f>IF($B49="","",IF($C49="Region",SUMIFS(Raw!$K:$K,Raw!$A:$A,$B$4,Raw!$G:$G,'KPIs Date'!M$4,Raw!$I:$I,'KPIs Date'!$A49),IF($C49="Provider",SUMIFS(Raw!$K:$K,Raw!$A:$A,$B$4,Raw!$G:$G,'KPIs Date'!M$4,Raw!$C:$C,'KPIs Date'!$A49),SUMIFS(Raw!$K:$K,Raw!$A:$A,$B$4,Raw!$G:$G,'KPIs Date'!M$4,Raw!$E:$E,'KPIs Date'!$A49))))</f>
        <v>151652</v>
      </c>
      <c r="N49" s="156">
        <f t="shared" si="53"/>
        <v>0.41223986495397358</v>
      </c>
      <c r="O49" s="152">
        <f>IF($B49="","",IF($C49="Region",SUMIFS(Raw!$K:$K,Raw!$A:$A,$B$4,Raw!$G:$G,'KPIs Date'!O$4,Raw!$I:$I,'KPIs Date'!$A49),IF($C49="Provider",SUMIFS(Raw!$K:$K,Raw!$A:$A,$B$4,Raw!$G:$G,'KPIs Date'!O$4,Raw!$C:$C,'KPIs Date'!$A49),SUMIFS(Raw!$K:$K,Raw!$A:$A,$B$4,Raw!$G:$G,'KPIs Date'!O$4,Raw!$E:$E,'KPIs Date'!$A49))))</f>
        <v>15386</v>
      </c>
      <c r="P49" s="152">
        <f>IF($B49="","",IF($C49="Region",SUMIFS(Raw!$K:$K,Raw!$A:$A,$B$4,Raw!$G:$G,'KPIs Date'!P$4,Raw!$I:$I,'KPIs Date'!$A49),IF($C49="Provider",SUMIFS(Raw!$K:$K,Raw!$A:$A,$B$4,Raw!$G:$G,'KPIs Date'!P$4,Raw!$C:$C,'KPIs Date'!$A49),SUMIFS(Raw!$K:$K,Raw!$A:$A,$B$4,Raw!$G:$G,'KPIs Date'!P$4,Raw!$E:$E,'KPIs Date'!$A49))))</f>
        <v>35277</v>
      </c>
      <c r="Q49" s="156">
        <f t="shared" si="54"/>
        <v>0.43614819854296</v>
      </c>
      <c r="R49" s="152">
        <f>IF($B49="","",IF($C49="Region",SUMIFS(Raw!$K:$K,Raw!$A:$A,$B$4,Raw!$G:$G,'KPIs Date'!R$4,Raw!$I:$I,'KPIs Date'!$A49),IF($C49="Provider",SUMIFS(Raw!$K:$K,Raw!$A:$A,$B$4,Raw!$G:$G,'KPIs Date'!R$4,Raw!$C:$C,'KPIs Date'!$A49),SUMIFS(Raw!$K:$K,Raw!$A:$A,$B$4,Raw!$G:$G,'KPIs Date'!R$4,Raw!$E:$E,'KPIs Date'!$A49))))</f>
        <v>2061</v>
      </c>
      <c r="S49" s="152">
        <f>IF($B49="","",IF($C49="Region",SUMIFS(Raw!$K:$K,Raw!$A:$A,$B$4,Raw!$G:$G,'KPIs Date'!S$4,Raw!$I:$I,'KPIs Date'!$A49),IF($C49="Provider",SUMIFS(Raw!$K:$K,Raw!$A:$A,$B$4,Raw!$G:$G,'KPIs Date'!S$4,Raw!$C:$C,'KPIs Date'!$A49),SUMIFS(Raw!$K:$K,Raw!$A:$A,$B$4,Raw!$G:$G,'KPIs Date'!S$4,Raw!$E:$E,'KPIs Date'!$A49))))</f>
        <v>2562</v>
      </c>
      <c r="T49" s="156">
        <f t="shared" si="55"/>
        <v>0.8044496487119438</v>
      </c>
      <c r="U49" s="152">
        <f>IF($B49="","",IF($C49="Region",SUMIFS(Raw!$K:$K,Raw!$A:$A,$B$4,Raw!$G:$G,'KPIs Date'!U$4,Raw!$I:$I,'KPIs Date'!$A49),IF($C49="Provider",SUMIFS(Raw!$K:$K,Raw!$A:$A,$B$4,Raw!$G:$G,'KPIs Date'!U$4,Raw!$C:$C,'KPIs Date'!$A49),SUMIFS(Raw!$K:$K,Raw!$A:$A,$B$4,Raw!$G:$G,'KPIs Date'!U$4,Raw!$E:$E,'KPIs Date'!$A49))))</f>
        <v>1760</v>
      </c>
      <c r="V49" s="152">
        <f>IF($B49="","",IF($C49="Region",SUMIFS(Raw!$K:$K,Raw!$A:$A,$B$4,Raw!$G:$G,'KPIs Date'!V$4,Raw!$I:$I,'KPIs Date'!$A49),IF($C49="Provider",SUMIFS(Raw!$K:$K,Raw!$A:$A,$B$4,Raw!$G:$G,'KPIs Date'!V$4,Raw!$C:$C,'KPIs Date'!$A49),SUMIFS(Raw!$K:$K,Raw!$A:$A,$B$4,Raw!$G:$G,'KPIs Date'!V$4,Raw!$E:$E,'KPIs Date'!$A49))))</f>
        <v>3901</v>
      </c>
      <c r="W49" s="156">
        <f t="shared" si="56"/>
        <v>0.45116636759805179</v>
      </c>
      <c r="X49" s="152">
        <f>IF($B49="","",IF($C49="Region",SUMIFS(Raw!$K:$K,Raw!$A:$A,$B$4,Raw!$G:$G,'KPIs Date'!X$4,Raw!$I:$I,'KPIs Date'!$A49),IF($C49="Provider",SUMIFS(Raw!$K:$K,Raw!$A:$A,$B$4,Raw!$G:$G,'KPIs Date'!X$4,Raw!$C:$C,'KPIs Date'!$A49),SUMIFS(Raw!$K:$K,Raw!$A:$A,$B$4,Raw!$G:$G,'KPIs Date'!X$4,Raw!$E:$E,'KPIs Date'!$A49))))</f>
        <v>7019</v>
      </c>
      <c r="Y49" s="152">
        <f>IF($B49="","",IF($C49="Region",SUMIFS(Raw!$K:$K,Raw!$A:$A,$B$4,Raw!$G:$G,'KPIs Date'!Y$4,Raw!$I:$I,'KPIs Date'!$A49),IF($C49="Provider",SUMIFS(Raw!$K:$K,Raw!$A:$A,$B$4,Raw!$G:$G,'KPIs Date'!Y$4,Raw!$C:$C,'KPIs Date'!$A49),SUMIFS(Raw!$K:$K,Raw!$A:$A,$B$4,Raw!$G:$G,'KPIs Date'!Y$4,Raw!$E:$E,'KPIs Date'!$A49))))</f>
        <v>25930</v>
      </c>
      <c r="Z49" s="152">
        <f>IF($B49="","",IF($C49="Region",SUMIFS(Raw!$K:$K,Raw!$A:$A,$B$4,Raw!$G:$G,'KPIs Date'!Z$4,Raw!$I:$I,'KPIs Date'!$A49),IF($C49="Provider",SUMIFS(Raw!$K:$K,Raw!$A:$A,$B$4,Raw!$G:$G,'KPIs Date'!Z$4,Raw!$C:$C,'KPIs Date'!$A49),SUMIFS(Raw!$K:$K,Raw!$A:$A,$B$4,Raw!$G:$G,'KPIs Date'!Z$4,Raw!$E:$E,'KPIs Date'!$A49))))</f>
        <v>22175</v>
      </c>
      <c r="AA49" s="156">
        <f t="shared" si="57"/>
        <v>0.14590998856667706</v>
      </c>
      <c r="AB49" s="152">
        <f>IF($B49="","",IF($C49="Region",SUMIFS(Raw!$K:$K,Raw!$A:$A,$B$4,Raw!$G:$G,'KPIs Date'!AB$4,Raw!$I:$I,'KPIs Date'!$A49),IF($C49="Provider",SUMIFS(Raw!$K:$K,Raw!$A:$A,$B$4,Raw!$G:$G,'KPIs Date'!AB$4,Raw!$C:$C,'KPIs Date'!$A49),SUMIFS(Raw!$K:$K,Raw!$A:$A,$B$4,Raw!$G:$G,'KPIs Date'!AB$4,Raw!$E:$E,'KPIs Date'!$A49))))</f>
        <v>7778</v>
      </c>
      <c r="AC49" s="152">
        <f>IF($B49="","",IF($C49="Region",SUMIFS(Raw!$K:$K,Raw!$A:$A,$B$4,Raw!$G:$G,'KPIs Date'!AC$4,Raw!$I:$I,'KPIs Date'!$A49),IF($C49="Provider",SUMIFS(Raw!$K:$K,Raw!$A:$A,$B$4,Raw!$G:$G,'KPIs Date'!AC$4,Raw!$C:$C,'KPIs Date'!$A49),SUMIFS(Raw!$K:$K,Raw!$A:$A,$B$4,Raw!$G:$G,'KPIs Date'!AC$4,Raw!$E:$E,'KPIs Date'!$A49))))</f>
        <v>17432</v>
      </c>
      <c r="AD49" s="156">
        <f t="shared" si="58"/>
        <v>0.44619091326296467</v>
      </c>
      <c r="AE49" s="152">
        <f>IF($B49="","",IF($C49="Region",SUMIFS(Raw!$K:$K,Raw!$A:$A,$B$4,Raw!$G:$G,'KPIs Date'!AE$4,Raw!$I:$I,'KPIs Date'!$A49),IF($C49="Provider",SUMIFS(Raw!$K:$K,Raw!$A:$A,$B$4,Raw!$G:$G,'KPIs Date'!AE$4,Raw!$C:$C,'KPIs Date'!$A49),SUMIFS(Raw!$K:$K,Raw!$A:$A,$B$4,Raw!$G:$G,'KPIs Date'!AE$4,Raw!$E:$E,'KPIs Date'!$A49))))</f>
        <v>7079</v>
      </c>
      <c r="AF49" s="152">
        <f>IF($B49="","",IF($C49="Region",SUMIFS(Raw!$K:$K,Raw!$A:$A,$B$4,Raw!$G:$G,'KPIs Date'!AF$4,Raw!$I:$I,'KPIs Date'!$A49),IF($C49="Provider",SUMIFS(Raw!$K:$K,Raw!$A:$A,$B$4,Raw!$G:$G,'KPIs Date'!AF$4,Raw!$C:$C,'KPIs Date'!$A49),SUMIFS(Raw!$K:$K,Raw!$A:$A,$B$4,Raw!$G:$G,'KPIs Date'!AF$4,Raw!$E:$E,'KPIs Date'!$A49))))</f>
        <v>17375</v>
      </c>
      <c r="AG49" s="156">
        <f t="shared" si="59"/>
        <v>0.4074244604316547</v>
      </c>
      <c r="AH49" s="152">
        <f>IF($B49="","",IF($C49="Region",SUMIFS(Raw!$K:$K,Raw!$A:$A,$B$4,Raw!$G:$G,'KPIs Date'!AH$4,Raw!$I:$I,'KPIs Date'!$A49),IF($C49="Provider",SUMIFS(Raw!$K:$K,Raw!$A:$A,$B$4,Raw!$G:$G,'KPIs Date'!AH$4,Raw!$C:$C,'KPIs Date'!$A49),SUMIFS(Raw!$K:$K,Raw!$A:$A,$B$4,Raw!$G:$G,'KPIs Date'!AH$4,Raw!$E:$E,'KPIs Date'!$A49))))</f>
        <v>38</v>
      </c>
      <c r="AI49" s="152">
        <f>IF($B49="","",IF($C49="Region",SUMIFS(Raw!$K:$K,Raw!$A:$A,$B$4,Raw!$G:$G,'KPIs Date'!AI$4,Raw!$I:$I,'KPIs Date'!$A49),IF($C49="Provider",SUMIFS(Raw!$K:$K,Raw!$A:$A,$B$4,Raw!$G:$G,'KPIs Date'!AI$4,Raw!$C:$C,'KPIs Date'!$A49),SUMIFS(Raw!$K:$K,Raw!$A:$A,$B$4,Raw!$G:$G,'KPIs Date'!AI$4,Raw!$E:$E,'KPIs Date'!$A49))))</f>
        <v>116251</v>
      </c>
      <c r="AJ49" s="156">
        <f t="shared" si="60"/>
        <v>3.2687890856852842E-4</v>
      </c>
      <c r="AK49" s="152">
        <f>IF($B49="","",IF($C49="Region",SUMIFS(Raw!$K:$K,Raw!$A:$A,$B$4,Raw!$G:$G,'KPIs Date'!AK$4,Raw!$I:$I,'KPIs Date'!$A49),IF($C49="Provider",SUMIFS(Raw!$K:$K,Raw!$A:$A,$B$4,Raw!$G:$G,'KPIs Date'!AK$4,Raw!$C:$C,'KPIs Date'!$A49),SUMIFS(Raw!$K:$K,Raw!$A:$A,$B$4,Raw!$G:$G,'KPIs Date'!AK$4,Raw!$E:$E,'KPIs Date'!$A49))))</f>
        <v>39578</v>
      </c>
      <c r="AL49" s="152">
        <f>IF($B49="","",IF($C49="Region",SUMIFS(Raw!$K:$K,Raw!$A:$A,$B$4,Raw!$G:$G,'KPIs Date'!AL$4,Raw!$I:$I,'KPIs Date'!$A49),IF($C49="Provider",SUMIFS(Raw!$K:$K,Raw!$A:$A,$B$4,Raw!$G:$G,'KPIs Date'!AL$4,Raw!$C:$C,'KPIs Date'!$A49),SUMIFS(Raw!$K:$K,Raw!$A:$A,$B$4,Raw!$G:$G,'KPIs Date'!AL$4,Raw!$E:$E,'KPIs Date'!$A49))))</f>
        <v>116251</v>
      </c>
      <c r="AM49" s="156">
        <f t="shared" si="19"/>
        <v>0.34045298535066365</v>
      </c>
      <c r="AN49" s="152">
        <f>IF($B49="","",IF($C49="Region",SUMIFS(Raw!$K:$K,Raw!$A:$A,$B$4,Raw!$G:$G,'KPIs Date'!AN$4,Raw!$I:$I,'KPIs Date'!$A49),IF($C49="Provider",SUMIFS(Raw!$K:$K,Raw!$A:$A,$B$4,Raw!$G:$G,'KPIs Date'!AN$4,Raw!$C:$C,'KPIs Date'!$A49),SUMIFS(Raw!$K:$K,Raw!$A:$A,$B$4,Raw!$G:$G,'KPIs Date'!AN$4,Raw!$E:$E,'KPIs Date'!$A49))))</f>
        <v>9745</v>
      </c>
      <c r="AO49" s="152">
        <f>IF($B49="","",IF($C49="Region",SUMIFS(Raw!$K:$K,Raw!$A:$A,$B$4,Raw!$G:$G,'KPIs Date'!AO$4,Raw!$I:$I,'KPIs Date'!$A49),IF($C49="Provider",SUMIFS(Raw!$K:$K,Raw!$A:$A,$B$4,Raw!$G:$G,'KPIs Date'!AO$4,Raw!$C:$C,'KPIs Date'!$A49),SUMIFS(Raw!$K:$K,Raw!$A:$A,$B$4,Raw!$G:$G,'KPIs Date'!AO$4,Raw!$E:$E,'KPIs Date'!$A49))))</f>
        <v>20868</v>
      </c>
      <c r="AP49" s="156">
        <f t="shared" si="61"/>
        <v>0.46698294038719573</v>
      </c>
      <c r="AQ49" s="152">
        <f>IF($B49="","",IF($C49="Region",SUMIFS(Raw!$K:$K,Raw!$A:$A,$B$4,Raw!$G:$G,'KPIs Date'!AQ$4,Raw!$I:$I,'KPIs Date'!$A49),IF($C49="Provider",SUMIFS(Raw!$K:$K,Raw!$A:$A,$B$4,Raw!$G:$G,'KPIs Date'!AQ$4,Raw!$C:$C,'KPIs Date'!$A49),SUMIFS(Raw!$K:$K,Raw!$A:$A,$B$4,Raw!$G:$G,'KPIs Date'!AQ$4,Raw!$E:$E,'KPIs Date'!$A49))))</f>
        <v>1726</v>
      </c>
      <c r="AR49" s="152">
        <f>IF($B49="","",IF($C49="Region",SUMIFS(Raw!$K:$K,Raw!$A:$A,$B$4,Raw!$G:$G,'KPIs Date'!AR$4,Raw!$I:$I,'KPIs Date'!$A49),IF($C49="Provider",SUMIFS(Raw!$K:$K,Raw!$A:$A,$B$4,Raw!$G:$G,'KPIs Date'!AR$4,Raw!$C:$C,'KPIs Date'!$A49),SUMIFS(Raw!$K:$K,Raw!$A:$A,$B$4,Raw!$G:$G,'KPIs Date'!AR$4,Raw!$E:$E,'KPIs Date'!$A49))))</f>
        <v>34290</v>
      </c>
      <c r="AS49" s="156">
        <f t="shared" si="62"/>
        <v>5.0335374744823566E-2</v>
      </c>
      <c r="AT49" s="152">
        <f>IF($B49="","",IF($C49="Region",SUMIFS(Raw!$K:$K,Raw!$A:$A,$B$4,Raw!$G:$G,'KPIs Date'!AT$4,Raw!$I:$I,'KPIs Date'!$A49),IF($C49="Provider",SUMIFS(Raw!$K:$K,Raw!$A:$A,$B$4,Raw!$G:$G,'KPIs Date'!AT$4,Raw!$C:$C,'KPIs Date'!$A49),SUMIFS(Raw!$K:$K,Raw!$A:$A,$B$4,Raw!$G:$G,'KPIs Date'!AT$4,Raw!$E:$E,'KPIs Date'!$A49))))</f>
        <v>3512</v>
      </c>
      <c r="AU49" s="152">
        <f>IF($B49="","",IF($C49="Region",SUMIFS(Raw!$K:$K,Raw!$A:$A,$B$4,Raw!$G:$G,'KPIs Date'!AU$4,Raw!$I:$I,'KPIs Date'!$A49),IF($C49="Provider",SUMIFS(Raw!$K:$K,Raw!$A:$A,$B$4,Raw!$G:$G,'KPIs Date'!AU$4,Raw!$C:$C,'KPIs Date'!$A49),SUMIFS(Raw!$K:$K,Raw!$A:$A,$B$4,Raw!$G:$G,'KPIs Date'!AU$4,Raw!$E:$E,'KPIs Date'!$A49))))</f>
        <v>16251</v>
      </c>
      <c r="AV49" s="156">
        <f t="shared" si="63"/>
        <v>0.21610977785982402</v>
      </c>
      <c r="AW49" s="152">
        <f>IF($B49="","",IF($C49="Region",SUMIFS(Raw!$K:$K,Raw!$A:$A,$B$4,Raw!$G:$G,'KPIs Date'!AW$4,Raw!$I:$I,'KPIs Date'!$A49),IF($C49="Provider",SUMIFS(Raw!$K:$K,Raw!$A:$A,$B$4,Raw!$G:$G,'KPIs Date'!AW$4,Raw!$C:$C,'KPIs Date'!$A49),SUMIFS(Raw!$K:$K,Raw!$A:$A,$B$4,Raw!$G:$G,'KPIs Date'!AW$4,Raw!$E:$E,'KPIs Date'!$A49))))</f>
        <v>5892</v>
      </c>
      <c r="AX49" s="152">
        <f>IF($B49="","",IF($C49="Region",SUMIFS(Raw!$K:$K,Raw!$A:$A,$B$4,Raw!$G:$G,'KPIs Date'!AX$4,Raw!$I:$I,'KPIs Date'!$A49),IF($C49="Provider",SUMIFS(Raw!$K:$K,Raw!$A:$A,$B$4,Raw!$G:$G,'KPIs Date'!AX$4,Raw!$C:$C,'KPIs Date'!$A49),SUMIFS(Raw!$K:$K,Raw!$A:$A,$B$4,Raw!$G:$G,'KPIs Date'!AX$4,Raw!$E:$E,'KPIs Date'!$A49))))</f>
        <v>15654</v>
      </c>
      <c r="AY49" s="156">
        <f t="shared" si="64"/>
        <v>0.37638942123418934</v>
      </c>
      <c r="AZ49" s="152">
        <f>IF($B49="","",IF($C49="Region",SUMIFS(Raw!$K:$K,Raw!$A:$A,$B$4,Raw!$G:$G,'KPIs Date'!AZ$4,Raw!$I:$I,'KPIs Date'!$A49),IF($C49="Provider",SUMIFS(Raw!$K:$K,Raw!$A:$A,$B$4,Raw!$G:$G,'KPIs Date'!AZ$4,Raw!$C:$C,'KPIs Date'!$A49),SUMIFS(Raw!$K:$K,Raw!$A:$A,$B$4,Raw!$G:$G,'KPIs Date'!AZ$4,Raw!$E:$E,'KPIs Date'!$A49))))</f>
        <v>2</v>
      </c>
      <c r="BA49" s="152">
        <f>IF($B49="","",IF($C49="Region",SUMIFS(Raw!$K:$K,Raw!$A:$A,$B$4,Raw!$G:$G,'KPIs Date'!BA$4,Raw!$I:$I,'KPIs Date'!$A49),IF($C49="Provider",SUMIFS(Raw!$K:$K,Raw!$A:$A,$B$4,Raw!$G:$G,'KPIs Date'!BA$4,Raw!$C:$C,'KPIs Date'!$A49),SUMIFS(Raw!$K:$K,Raw!$A:$A,$B$4,Raw!$G:$G,'KPIs Date'!BA$4,Raw!$E:$E,'KPIs Date'!$A49))))</f>
        <v>19</v>
      </c>
      <c r="BB49" s="165">
        <f t="shared" si="65"/>
        <v>0.10526315789473684</v>
      </c>
      <c r="BC49" s="152">
        <f>IF($B49="","",IF($C49="Region",SUMIFS(Raw!$K:$K,Raw!$A:$A,$B$4,Raw!$G:$G,'KPIs Date'!BC$4,Raw!$I:$I,'KPIs Date'!$A49),IF($C49="Provider",SUMIFS(Raw!$K:$K,Raw!$A:$A,$B$4,Raw!$G:$G,'KPIs Date'!BC$4,Raw!$C:$C,'KPIs Date'!$A49),SUMIFS(Raw!$K:$K,Raw!$A:$A,$B$4,Raw!$G:$G,'KPIs Date'!BC$4,Raw!$E:$E,'KPIs Date'!$A49))))</f>
        <v>0</v>
      </c>
      <c r="BD49" s="152">
        <f>IF($B49="","",IF($C49="Region",SUMIFS(Raw!$K:$K,Raw!$A:$A,$B$4,Raw!$G:$G,'KPIs Date'!BD$4,Raw!$I:$I,'KPIs Date'!$A49),IF($C49="Provider",SUMIFS(Raw!$K:$K,Raw!$A:$A,$B$4,Raw!$G:$G,'KPIs Date'!BD$4,Raw!$C:$C,'KPIs Date'!$A49),SUMIFS(Raw!$K:$K,Raw!$A:$A,$B$4,Raw!$G:$G,'KPIs Date'!BD$4,Raw!$E:$E,'KPIs Date'!$A49))))</f>
        <v>0</v>
      </c>
      <c r="BE49" s="156" t="str">
        <f t="shared" si="66"/>
        <v/>
      </c>
      <c r="BF49" s="152">
        <f>IF($B49="","",IF($C49="Region",SUMIFS(Raw!$K:$K,Raw!$A:$A,$B$4,Raw!$G:$G,'KPIs Date'!BF$4,Raw!$I:$I,'KPIs Date'!$A49),IF($C49="Provider",SUMIFS(Raw!$K:$K,Raw!$A:$A,$B$4,Raw!$G:$G,'KPIs Date'!BF$4,Raw!$C:$C,'KPIs Date'!$A49),SUMIFS(Raw!$K:$K,Raw!$A:$A,$B$4,Raw!$G:$G,'KPIs Date'!BF$4,Raw!$E:$E,'KPIs Date'!$A49))))</f>
        <v>0</v>
      </c>
      <c r="BG49" s="152">
        <f>IF($B49="","",IF($C49="Region",SUMIFS(Raw!$K:$K,Raw!$A:$A,$B$4,Raw!$G:$G,'KPIs Date'!BG$4,Raw!$I:$I,'KPIs Date'!$A49),IF($C49="Provider",SUMIFS(Raw!$K:$K,Raw!$A:$A,$B$4,Raw!$G:$G,'KPIs Date'!BG$4,Raw!$C:$C,'KPIs Date'!$A49),SUMIFS(Raw!$K:$K,Raw!$A:$A,$B$4,Raw!$G:$G,'KPIs Date'!BG$4,Raw!$E:$E,'KPIs Date'!$A49))))</f>
        <v>0</v>
      </c>
      <c r="BH49" s="167" t="str">
        <f t="shared" si="67"/>
        <v/>
      </c>
      <c r="BI49" s="140"/>
      <c r="BJ49" s="141"/>
      <c r="BK49" s="142"/>
      <c r="BL49" s="140"/>
      <c r="BM49" s="140"/>
      <c r="BN49" s="141"/>
      <c r="BO49" s="142"/>
      <c r="BP49" s="140"/>
      <c r="BQ49" s="140"/>
      <c r="BR49" s="141"/>
      <c r="BS49" s="142"/>
      <c r="BT49" s="140"/>
      <c r="BU49" s="140"/>
      <c r="BV49" s="141"/>
      <c r="BW49" s="142"/>
      <c r="BX49" s="140"/>
      <c r="BY49" s="140"/>
      <c r="BZ49" s="141"/>
      <c r="CA49" s="142"/>
      <c r="CB49" s="140"/>
      <c r="CC49" s="140"/>
      <c r="CD49" s="141"/>
      <c r="CE49" s="142"/>
      <c r="CF49" s="140"/>
      <c r="CG49" s="140"/>
      <c r="CH49" s="141"/>
    </row>
    <row r="50" spans="1:86" ht="19.5" customHeight="1" x14ac:dyDescent="0.35">
      <c r="A50" s="122" t="str">
        <f>IF(Refs!A44="","",Refs!A44)</f>
        <v>111AC5</v>
      </c>
      <c r="B50" s="99" t="str">
        <f>IF(Refs!B44="","",Refs!B44)</f>
        <v>Cambridgeshire and Peterborough</v>
      </c>
      <c r="C50" s="103" t="str">
        <f>IF(Refs!D44="","",Refs!D44)</f>
        <v>Area</v>
      </c>
      <c r="D50" s="56">
        <f>IF($B50="","",IF($C50="Region",SUMIFS(Raw!$K:$K,Raw!$A:$A,$B$4,Raw!$G:$G,'KPIs Date'!D$4,Raw!$I:$I,'KPIs Date'!$A50),IF($C50="Provider",SUMIFS(Raw!$K:$K,Raw!$A:$A,$B$4,Raw!$G:$G,'KPIs Date'!D$4,Raw!$C:$C,'KPIs Date'!$A50),SUMIFS(Raw!$K:$K,Raw!$A:$A,$B$4,Raw!$G:$G,'KPIs Date'!D$4,Raw!$E:$E,'KPIs Date'!$A50))))</f>
        <v>3314</v>
      </c>
      <c r="E50" s="56">
        <f>IF($B50="","",IF($C50="Region",SUMIFS(Raw!$K:$K,Raw!$A:$A,$B$4,Raw!$G:$G,'KPIs Date'!E$4,Raw!$I:$I,'KPIs Date'!$A50),IF($C50="Provider",SUMIFS(Raw!$K:$K,Raw!$A:$A,$B$4,Raw!$G:$G,'KPIs Date'!E$4,Raw!$C:$C,'KPIs Date'!$A50),SUMIFS(Raw!$K:$K,Raw!$A:$A,$B$4,Raw!$G:$G,'KPIs Date'!E$4,Raw!$E:$E,'KPIs Date'!$A50))))</f>
        <v>27971</v>
      </c>
      <c r="F50" s="156">
        <f t="shared" si="52"/>
        <v>0.10592935911778807</v>
      </c>
      <c r="G50" s="152">
        <f>IF($B50="","",IF($C50="Region",SUMIFS(Raw!$K:$K,Raw!$A:$A,$B$4,Raw!$G:$G,'KPIs Date'!G$4,Raw!$I:$I,'KPIs Date'!$A50),IF($C50="Provider",SUMIFS(Raw!$K:$K,Raw!$A:$A,$B$4,Raw!$G:$G,'KPIs Date'!G$4,Raw!$C:$C,'KPIs Date'!$A50),SUMIFS(Raw!$K:$K,Raw!$A:$A,$B$4,Raw!$G:$G,'KPIs Date'!G$4,Raw!$E:$E,'KPIs Date'!$A50))))</f>
        <v>4067490</v>
      </c>
      <c r="H50" s="152">
        <f>IF($B50="","",IF($C50="Region",SUMIFS(Raw!$K:$K,Raw!$A:$A,$B$4,Raw!$G:$G,'KPIs Date'!H$4,Raw!$I:$I,'KPIs Date'!$A50),IF($C50="Provider",SUMIFS(Raw!$K:$K,Raw!$A:$A,$B$4,Raw!$G:$G,'KPIs Date'!H$4,Raw!$C:$C,'KPIs Date'!$A50),SUMIFS(Raw!$K:$K,Raw!$A:$A,$B$4,Raw!$G:$G,'KPIs Date'!H$4,Raw!$E:$E,'KPIs Date'!$A50))))</f>
        <v>27971</v>
      </c>
      <c r="I50" s="157">
        <f t="shared" si="18"/>
        <v>145.41811161560187</v>
      </c>
      <c r="J50" s="158">
        <f>IF($B50="","",IF($C50="Region",SUMIFS(Raw!$K:$K,Raw!$A:$A,$B$4,Raw!$G:$G,'KPIs Date'!J$4,Raw!$I:$I,'KPIs Date'!$A50),IF($C50="Provider",SUMIFS(Raw!$K:$K,Raw!$A:$A,$B$4,Raw!$G:$G,'KPIs Date'!J$4,Raw!$C:$C,'KPIs Date'!$A50),SUMIFS(Raw!$K:$K,Raw!$A:$A,$B$4,Raw!$G:$G,'KPIs Date'!J$4,Raw!$E:$E,'KPIs Date'!$A50))))</f>
        <v>812</v>
      </c>
      <c r="K50" s="152">
        <f>IF($B50="","",IF($C50="Region",SUMIFS(Raw!$K:$K,Raw!$A:$A,$B$4,Raw!$G:$G,'KPIs Date'!K$4,Raw!$I:$I,'KPIs Date'!$A50),IF($C50="Provider",SUMIFS(Raw!$K:$K,Raw!$A:$A,$B$4,Raw!$G:$G,'KPIs Date'!K$4,Raw!$C:$C,'KPIs Date'!$A50),SUMIFS(Raw!$K:$K,Raw!$A:$A,$B$4,Raw!$G:$G,'KPIs Date'!K$4,Raw!$E:$E,'KPIs Date'!$A50))))</f>
        <v>15199</v>
      </c>
      <c r="L50" s="168"/>
      <c r="M50" s="152">
        <f>IF($B50="","",IF($C50="Region",SUMIFS(Raw!$K:$K,Raw!$A:$A,$B$4,Raw!$G:$G,'KPIs Date'!M$4,Raw!$I:$I,'KPIs Date'!$A50),IF($C50="Provider",SUMIFS(Raw!$K:$K,Raw!$A:$A,$B$4,Raw!$G:$G,'KPIs Date'!M$4,Raw!$C:$C,'KPIs Date'!$A50),SUMIFS(Raw!$K:$K,Raw!$A:$A,$B$4,Raw!$G:$G,'KPIs Date'!M$4,Raw!$E:$E,'KPIs Date'!$A50))))</f>
        <v>24509</v>
      </c>
      <c r="N50" s="156">
        <f t="shared" si="53"/>
        <v>0.62013954057693088</v>
      </c>
      <c r="O50" s="152">
        <f>IF($B50="","",IF($C50="Region",SUMIFS(Raw!$K:$K,Raw!$A:$A,$B$4,Raw!$G:$G,'KPIs Date'!O$4,Raw!$I:$I,'KPIs Date'!$A50),IF($C50="Provider",SUMIFS(Raw!$K:$K,Raw!$A:$A,$B$4,Raw!$G:$G,'KPIs Date'!O$4,Raw!$C:$C,'KPIs Date'!$A50),SUMIFS(Raw!$K:$K,Raw!$A:$A,$B$4,Raw!$G:$G,'KPIs Date'!O$4,Raw!$E:$E,'KPIs Date'!$A50))))</f>
        <v>2968</v>
      </c>
      <c r="P50" s="152">
        <f>IF($B50="","",IF($C50="Region",SUMIFS(Raw!$K:$K,Raw!$A:$A,$B$4,Raw!$G:$G,'KPIs Date'!P$4,Raw!$I:$I,'KPIs Date'!$A50),IF($C50="Provider",SUMIFS(Raw!$K:$K,Raw!$A:$A,$B$4,Raw!$G:$G,'KPIs Date'!P$4,Raw!$C:$C,'KPIs Date'!$A50),SUMIFS(Raw!$K:$K,Raw!$A:$A,$B$4,Raw!$G:$G,'KPIs Date'!P$4,Raw!$E:$E,'KPIs Date'!$A50))))</f>
        <v>6694</v>
      </c>
      <c r="Q50" s="156">
        <f t="shared" si="54"/>
        <v>0.44338213325365999</v>
      </c>
      <c r="R50" s="152">
        <f>IF($B50="","",IF($C50="Region",SUMIFS(Raw!$K:$K,Raw!$A:$A,$B$4,Raw!$G:$G,'KPIs Date'!R$4,Raw!$I:$I,'KPIs Date'!$A50),IF($C50="Provider",SUMIFS(Raw!$K:$K,Raw!$A:$A,$B$4,Raw!$G:$G,'KPIs Date'!R$4,Raw!$C:$C,'KPIs Date'!$A50),SUMIFS(Raw!$K:$K,Raw!$A:$A,$B$4,Raw!$G:$G,'KPIs Date'!R$4,Raw!$E:$E,'KPIs Date'!$A50))))</f>
        <v>1363</v>
      </c>
      <c r="S50" s="152">
        <f>IF($B50="","",IF($C50="Region",SUMIFS(Raw!$K:$K,Raw!$A:$A,$B$4,Raw!$G:$G,'KPIs Date'!S$4,Raw!$I:$I,'KPIs Date'!$A50),IF($C50="Provider",SUMIFS(Raw!$K:$K,Raw!$A:$A,$B$4,Raw!$G:$G,'KPIs Date'!S$4,Raw!$C:$C,'KPIs Date'!$A50),SUMIFS(Raw!$K:$K,Raw!$A:$A,$B$4,Raw!$G:$G,'KPIs Date'!S$4,Raw!$E:$E,'KPIs Date'!$A50))))</f>
        <v>1717</v>
      </c>
      <c r="T50" s="156">
        <f t="shared" si="55"/>
        <v>0.79382644146767622</v>
      </c>
      <c r="U50" s="152">
        <f>IF($B50="","",IF($C50="Region",SUMIFS(Raw!$K:$K,Raw!$A:$A,$B$4,Raw!$G:$G,'KPIs Date'!U$4,Raw!$I:$I,'KPIs Date'!$A50),IF($C50="Provider",SUMIFS(Raw!$K:$K,Raw!$A:$A,$B$4,Raw!$G:$G,'KPIs Date'!U$4,Raw!$C:$C,'KPIs Date'!$A50),SUMIFS(Raw!$K:$K,Raw!$A:$A,$B$4,Raw!$G:$G,'KPIs Date'!U$4,Raw!$E:$E,'KPIs Date'!$A50))))</f>
        <v>5307</v>
      </c>
      <c r="V50" s="152">
        <f>IF($B50="","",IF($C50="Region",SUMIFS(Raw!$K:$K,Raw!$A:$A,$B$4,Raw!$G:$G,'KPIs Date'!V$4,Raw!$I:$I,'KPIs Date'!$A50),IF($C50="Provider",SUMIFS(Raw!$K:$K,Raw!$A:$A,$B$4,Raw!$G:$G,'KPIs Date'!V$4,Raw!$C:$C,'KPIs Date'!$A50),SUMIFS(Raw!$K:$K,Raw!$A:$A,$B$4,Raw!$G:$G,'KPIs Date'!V$4,Raw!$E:$E,'KPIs Date'!$A50))))</f>
        <v>5740</v>
      </c>
      <c r="W50" s="156">
        <f t="shared" si="56"/>
        <v>0.92456445993031355</v>
      </c>
      <c r="X50" s="152">
        <f>IF($B50="","",IF($C50="Region",SUMIFS(Raw!$K:$K,Raw!$A:$A,$B$4,Raw!$G:$G,'KPIs Date'!X$4,Raw!$I:$I,'KPIs Date'!$A50),IF($C50="Provider",SUMIFS(Raw!$K:$K,Raw!$A:$A,$B$4,Raw!$G:$G,'KPIs Date'!X$4,Raw!$C:$C,'KPIs Date'!$A50),SUMIFS(Raw!$K:$K,Raw!$A:$A,$B$4,Raw!$G:$G,'KPIs Date'!X$4,Raw!$E:$E,'KPIs Date'!$A50))))</f>
        <v>757</v>
      </c>
      <c r="Y50" s="152">
        <f>IF($B50="","",IF($C50="Region",SUMIFS(Raw!$K:$K,Raw!$A:$A,$B$4,Raw!$G:$G,'KPIs Date'!Y$4,Raw!$I:$I,'KPIs Date'!$A50),IF($C50="Provider",SUMIFS(Raw!$K:$K,Raw!$A:$A,$B$4,Raw!$G:$G,'KPIs Date'!Y$4,Raw!$C:$C,'KPIs Date'!$A50),SUMIFS(Raw!$K:$K,Raw!$A:$A,$B$4,Raw!$G:$G,'KPIs Date'!Y$4,Raw!$E:$E,'KPIs Date'!$A50))))</f>
        <v>5548</v>
      </c>
      <c r="Z50" s="152">
        <f>IF($B50="","",IF($C50="Region",SUMIFS(Raw!$K:$K,Raw!$A:$A,$B$4,Raw!$G:$G,'KPIs Date'!Z$4,Raw!$I:$I,'KPIs Date'!$A50),IF($C50="Provider",SUMIFS(Raw!$K:$K,Raw!$A:$A,$B$4,Raw!$G:$G,'KPIs Date'!Z$4,Raw!$C:$C,'KPIs Date'!$A50),SUMIFS(Raw!$K:$K,Raw!$A:$A,$B$4,Raw!$G:$G,'KPIs Date'!Z$4,Raw!$E:$E,'KPIs Date'!$A50))))</f>
        <v>9651</v>
      </c>
      <c r="AA50" s="156">
        <f t="shared" si="57"/>
        <v>4.9805908283439698E-2</v>
      </c>
      <c r="AB50" s="152">
        <f>IF($B50="","",IF($C50="Region",SUMIFS(Raw!$K:$K,Raw!$A:$A,$B$4,Raw!$G:$G,'KPIs Date'!AB$4,Raw!$I:$I,'KPIs Date'!$A50),IF($C50="Provider",SUMIFS(Raw!$K:$K,Raw!$A:$A,$B$4,Raw!$G:$G,'KPIs Date'!AB$4,Raw!$C:$C,'KPIs Date'!$A50),SUMIFS(Raw!$K:$K,Raw!$A:$A,$B$4,Raw!$G:$G,'KPIs Date'!AB$4,Raw!$E:$E,'KPIs Date'!$A50))))</f>
        <v>1405</v>
      </c>
      <c r="AC50" s="152">
        <f>IF($B50="","",IF($C50="Region",SUMIFS(Raw!$K:$K,Raw!$A:$A,$B$4,Raw!$G:$G,'KPIs Date'!AC$4,Raw!$I:$I,'KPIs Date'!$A50),IF($C50="Provider",SUMIFS(Raw!$K:$K,Raw!$A:$A,$B$4,Raw!$G:$G,'KPIs Date'!AC$4,Raw!$C:$C,'KPIs Date'!$A50),SUMIFS(Raw!$K:$K,Raw!$A:$A,$B$4,Raw!$G:$G,'KPIs Date'!AC$4,Raw!$E:$E,'KPIs Date'!$A50))))</f>
        <v>2811</v>
      </c>
      <c r="AD50" s="156">
        <f t="shared" si="58"/>
        <v>0.49982212735681253</v>
      </c>
      <c r="AE50" s="152">
        <f>IF($B50="","",IF($C50="Region",SUMIFS(Raw!$K:$K,Raw!$A:$A,$B$4,Raw!$G:$G,'KPIs Date'!AE$4,Raw!$I:$I,'KPIs Date'!$A50),IF($C50="Provider",SUMIFS(Raw!$K:$K,Raw!$A:$A,$B$4,Raw!$G:$G,'KPIs Date'!AE$4,Raw!$C:$C,'KPIs Date'!$A50),SUMIFS(Raw!$K:$K,Raw!$A:$A,$B$4,Raw!$G:$G,'KPIs Date'!AE$4,Raw!$E:$E,'KPIs Date'!$A50))))</f>
        <v>1738</v>
      </c>
      <c r="AF50" s="152">
        <f>IF($B50="","",IF($C50="Region",SUMIFS(Raw!$K:$K,Raw!$A:$A,$B$4,Raw!$G:$G,'KPIs Date'!AF$4,Raw!$I:$I,'KPIs Date'!$A50),IF($C50="Provider",SUMIFS(Raw!$K:$K,Raw!$A:$A,$B$4,Raw!$G:$G,'KPIs Date'!AF$4,Raw!$C:$C,'KPIs Date'!$A50),SUMIFS(Raw!$K:$K,Raw!$A:$A,$B$4,Raw!$G:$G,'KPIs Date'!AF$4,Raw!$E:$E,'KPIs Date'!$A50))))</f>
        <v>2813</v>
      </c>
      <c r="AG50" s="156">
        <f t="shared" si="59"/>
        <v>0.61784571631709917</v>
      </c>
      <c r="AH50" s="152">
        <f>IF($B50="","",IF($C50="Region",SUMIFS(Raw!$K:$K,Raw!$A:$A,$B$4,Raw!$G:$G,'KPIs Date'!AH$4,Raw!$I:$I,'KPIs Date'!$A50),IF($C50="Provider",SUMIFS(Raw!$K:$K,Raw!$A:$A,$B$4,Raw!$G:$G,'KPIs Date'!AH$4,Raw!$C:$C,'KPIs Date'!$A50),SUMIFS(Raw!$K:$K,Raw!$A:$A,$B$4,Raw!$G:$G,'KPIs Date'!AH$4,Raw!$E:$E,'KPIs Date'!$A50))))</f>
        <v>22</v>
      </c>
      <c r="AI50" s="152">
        <f>IF($B50="","",IF($C50="Region",SUMIFS(Raw!$K:$K,Raw!$A:$A,$B$4,Raw!$G:$G,'KPIs Date'!AI$4,Raw!$I:$I,'KPIs Date'!$A50),IF($C50="Provider",SUMIFS(Raw!$K:$K,Raw!$A:$A,$B$4,Raw!$G:$G,'KPIs Date'!AI$4,Raw!$C:$C,'KPIs Date'!$A50),SUMIFS(Raw!$K:$K,Raw!$A:$A,$B$4,Raw!$G:$G,'KPIs Date'!AI$4,Raw!$E:$E,'KPIs Date'!$A50))))</f>
        <v>19861</v>
      </c>
      <c r="AJ50" s="156">
        <f t="shared" si="60"/>
        <v>1.1076985046070188E-3</v>
      </c>
      <c r="AK50" s="152">
        <f>IF($B50="","",IF($C50="Region",SUMIFS(Raw!$K:$K,Raw!$A:$A,$B$4,Raw!$G:$G,'KPIs Date'!AK$4,Raw!$I:$I,'KPIs Date'!$A50),IF($C50="Provider",SUMIFS(Raw!$K:$K,Raw!$A:$A,$B$4,Raw!$G:$G,'KPIs Date'!AK$4,Raw!$C:$C,'KPIs Date'!$A50),SUMIFS(Raw!$K:$K,Raw!$A:$A,$B$4,Raw!$G:$G,'KPIs Date'!AK$4,Raw!$E:$E,'KPIs Date'!$A50))))</f>
        <v>13792</v>
      </c>
      <c r="AL50" s="152">
        <f>IF($B50="","",IF($C50="Region",SUMIFS(Raw!$K:$K,Raw!$A:$A,$B$4,Raw!$G:$G,'KPIs Date'!AL$4,Raw!$I:$I,'KPIs Date'!$A50),IF($C50="Provider",SUMIFS(Raw!$K:$K,Raw!$A:$A,$B$4,Raw!$G:$G,'KPIs Date'!AL$4,Raw!$C:$C,'KPIs Date'!$A50),SUMIFS(Raw!$K:$K,Raw!$A:$A,$B$4,Raw!$G:$G,'KPIs Date'!AL$4,Raw!$E:$E,'KPIs Date'!$A50))))</f>
        <v>19861</v>
      </c>
      <c r="AM50" s="156">
        <f t="shared" si="19"/>
        <v>0.69442626252454565</v>
      </c>
      <c r="AN50" s="152">
        <f>IF($B50="","",IF($C50="Region",SUMIFS(Raw!$K:$K,Raw!$A:$A,$B$4,Raw!$G:$G,'KPIs Date'!AN$4,Raw!$I:$I,'KPIs Date'!$A50),IF($C50="Provider",SUMIFS(Raw!$K:$K,Raw!$A:$A,$B$4,Raw!$G:$G,'KPIs Date'!AN$4,Raw!$C:$C,'KPIs Date'!$A50),SUMIFS(Raw!$K:$K,Raw!$A:$A,$B$4,Raw!$G:$G,'KPIs Date'!AN$4,Raw!$E:$E,'KPIs Date'!$A50))))</f>
        <v>2320</v>
      </c>
      <c r="AO50" s="152">
        <f>IF($B50="","",IF($C50="Region",SUMIFS(Raw!$K:$K,Raw!$A:$A,$B$4,Raw!$G:$G,'KPIs Date'!AO$4,Raw!$I:$I,'KPIs Date'!$A50),IF($C50="Provider",SUMIFS(Raw!$K:$K,Raw!$A:$A,$B$4,Raw!$G:$G,'KPIs Date'!AO$4,Raw!$C:$C,'KPIs Date'!$A50),SUMIFS(Raw!$K:$K,Raw!$A:$A,$B$4,Raw!$G:$G,'KPIs Date'!AO$4,Raw!$E:$E,'KPIs Date'!$A50))))</f>
        <v>3443</v>
      </c>
      <c r="AP50" s="156">
        <f t="shared" si="61"/>
        <v>0.67383096137089749</v>
      </c>
      <c r="AQ50" s="152">
        <f>IF($B50="","",IF($C50="Region",SUMIFS(Raw!$K:$K,Raw!$A:$A,$B$4,Raw!$G:$G,'KPIs Date'!AQ$4,Raw!$I:$I,'KPIs Date'!$A50),IF($C50="Provider",SUMIFS(Raw!$K:$K,Raw!$A:$A,$B$4,Raw!$G:$G,'KPIs Date'!AQ$4,Raw!$C:$C,'KPIs Date'!$A50),SUMIFS(Raw!$K:$K,Raw!$A:$A,$B$4,Raw!$G:$G,'KPIs Date'!AQ$4,Raw!$E:$E,'KPIs Date'!$A50))))</f>
        <v>1406</v>
      </c>
      <c r="AR50" s="152">
        <f>IF($B50="","",IF($C50="Region",SUMIFS(Raw!$K:$K,Raw!$A:$A,$B$4,Raw!$G:$G,'KPIs Date'!AR$4,Raw!$I:$I,'KPIs Date'!$A50),IF($C50="Provider",SUMIFS(Raw!$K:$K,Raw!$A:$A,$B$4,Raw!$G:$G,'KPIs Date'!AR$4,Raw!$C:$C,'KPIs Date'!$A50),SUMIFS(Raw!$K:$K,Raw!$A:$A,$B$4,Raw!$G:$G,'KPIs Date'!AR$4,Raw!$E:$E,'KPIs Date'!$A50))))</f>
        <v>2199</v>
      </c>
      <c r="AS50" s="156">
        <f t="shared" si="62"/>
        <v>0.63938153706230105</v>
      </c>
      <c r="AT50" s="152">
        <f>IF($B50="","",IF($C50="Region",SUMIFS(Raw!$K:$K,Raw!$A:$A,$B$4,Raw!$G:$G,'KPIs Date'!AT$4,Raw!$I:$I,'KPIs Date'!$A50),IF($C50="Provider",SUMIFS(Raw!$K:$K,Raw!$A:$A,$B$4,Raw!$G:$G,'KPIs Date'!AT$4,Raw!$C:$C,'KPIs Date'!$A50),SUMIFS(Raw!$K:$K,Raw!$A:$A,$B$4,Raw!$G:$G,'KPIs Date'!AT$4,Raw!$E:$E,'KPIs Date'!$A50))))</f>
        <v>351</v>
      </c>
      <c r="AU50" s="152">
        <f>IF($B50="","",IF($C50="Region",SUMIFS(Raw!$K:$K,Raw!$A:$A,$B$4,Raw!$G:$G,'KPIs Date'!AU$4,Raw!$I:$I,'KPIs Date'!$A50),IF($C50="Provider",SUMIFS(Raw!$K:$K,Raw!$A:$A,$B$4,Raw!$G:$G,'KPIs Date'!AU$4,Raw!$C:$C,'KPIs Date'!$A50),SUMIFS(Raw!$K:$K,Raw!$A:$A,$B$4,Raw!$G:$G,'KPIs Date'!AU$4,Raw!$E:$E,'KPIs Date'!$A50))))</f>
        <v>493</v>
      </c>
      <c r="AV50" s="156">
        <f t="shared" si="63"/>
        <v>0.71196754563894527</v>
      </c>
      <c r="AW50" s="152">
        <f>IF($B50="","",IF($C50="Region",SUMIFS(Raw!$K:$K,Raw!$A:$A,$B$4,Raw!$G:$G,'KPIs Date'!AW$4,Raw!$I:$I,'KPIs Date'!$A50),IF($C50="Provider",SUMIFS(Raw!$K:$K,Raw!$A:$A,$B$4,Raw!$G:$G,'KPIs Date'!AW$4,Raw!$C:$C,'KPIs Date'!$A50),SUMIFS(Raw!$K:$K,Raw!$A:$A,$B$4,Raw!$G:$G,'KPIs Date'!AW$4,Raw!$E:$E,'KPIs Date'!$A50))))</f>
        <v>259</v>
      </c>
      <c r="AX50" s="152">
        <f>IF($B50="","",IF($C50="Region",SUMIFS(Raw!$K:$K,Raw!$A:$A,$B$4,Raw!$G:$G,'KPIs Date'!AX$4,Raw!$I:$I,'KPIs Date'!$A50),IF($C50="Provider",SUMIFS(Raw!$K:$K,Raw!$A:$A,$B$4,Raw!$G:$G,'KPIs Date'!AX$4,Raw!$C:$C,'KPIs Date'!$A50),SUMIFS(Raw!$K:$K,Raw!$A:$A,$B$4,Raw!$G:$G,'KPIs Date'!AX$4,Raw!$E:$E,'KPIs Date'!$A50))))</f>
        <v>1843</v>
      </c>
      <c r="AY50" s="156">
        <f t="shared" si="64"/>
        <v>0.14053174172544763</v>
      </c>
      <c r="AZ50" s="152">
        <f>IF($B50="","",IF($C50="Region",SUMIFS(Raw!$K:$K,Raw!$A:$A,$B$4,Raw!$G:$G,'KPIs Date'!AZ$4,Raw!$I:$I,'KPIs Date'!$A50),IF($C50="Provider",SUMIFS(Raw!$K:$K,Raw!$A:$A,$B$4,Raw!$G:$G,'KPIs Date'!AZ$4,Raw!$C:$C,'KPIs Date'!$A50),SUMIFS(Raw!$K:$K,Raw!$A:$A,$B$4,Raw!$G:$G,'KPIs Date'!AZ$4,Raw!$E:$E,'KPIs Date'!$A50))))</f>
        <v>0</v>
      </c>
      <c r="BA50" s="152">
        <f>IF($B50="","",IF($C50="Region",SUMIFS(Raw!$K:$K,Raw!$A:$A,$B$4,Raw!$G:$G,'KPIs Date'!BA$4,Raw!$I:$I,'KPIs Date'!$A50),IF($C50="Provider",SUMIFS(Raw!$K:$K,Raw!$A:$A,$B$4,Raw!$G:$G,'KPIs Date'!BA$4,Raw!$C:$C,'KPIs Date'!$A50),SUMIFS(Raw!$K:$K,Raw!$A:$A,$B$4,Raw!$G:$G,'KPIs Date'!BA$4,Raw!$E:$E,'KPIs Date'!$A50))))</f>
        <v>0</v>
      </c>
      <c r="BB50" s="165" t="str">
        <f t="shared" si="65"/>
        <v/>
      </c>
      <c r="BC50" s="152">
        <f>IF($B50="","",IF($C50="Region",SUMIFS(Raw!$K:$K,Raw!$A:$A,$B$4,Raw!$G:$G,'KPIs Date'!BC$4,Raw!$I:$I,'KPIs Date'!$A50),IF($C50="Provider",SUMIFS(Raw!$K:$K,Raw!$A:$A,$B$4,Raw!$G:$G,'KPIs Date'!BC$4,Raw!$C:$C,'KPIs Date'!$A50),SUMIFS(Raw!$K:$K,Raw!$A:$A,$B$4,Raw!$G:$G,'KPIs Date'!BC$4,Raw!$E:$E,'KPIs Date'!$A50))))</f>
        <v>353</v>
      </c>
      <c r="BD50" s="152">
        <f>IF($B50="","",IF($C50="Region",SUMIFS(Raw!$K:$K,Raw!$A:$A,$B$4,Raw!$G:$G,'KPIs Date'!BD$4,Raw!$I:$I,'KPIs Date'!$A50),IF($C50="Provider",SUMIFS(Raw!$K:$K,Raw!$A:$A,$B$4,Raw!$G:$G,'KPIs Date'!BD$4,Raw!$C:$C,'KPIs Date'!$A50),SUMIFS(Raw!$K:$K,Raw!$A:$A,$B$4,Raw!$G:$G,'KPIs Date'!BD$4,Raw!$E:$E,'KPIs Date'!$A50))))</f>
        <v>405</v>
      </c>
      <c r="BE50" s="156">
        <f t="shared" si="66"/>
        <v>0.8716049382716049</v>
      </c>
      <c r="BF50" s="152">
        <f>IF($B50="","",IF($C50="Region",SUMIFS(Raw!$K:$K,Raw!$A:$A,$B$4,Raw!$G:$G,'KPIs Date'!BF$4,Raw!$I:$I,'KPIs Date'!$A50),IF($C50="Provider",SUMIFS(Raw!$K:$K,Raw!$A:$A,$B$4,Raw!$G:$G,'KPIs Date'!BF$4,Raw!$C:$C,'KPIs Date'!$A50),SUMIFS(Raw!$K:$K,Raw!$A:$A,$B$4,Raw!$G:$G,'KPIs Date'!BF$4,Raw!$E:$E,'KPIs Date'!$A50))))</f>
        <v>887</v>
      </c>
      <c r="BG50" s="152">
        <f>IF($B50="","",IF($C50="Region",SUMIFS(Raw!$K:$K,Raw!$A:$A,$B$4,Raw!$G:$G,'KPIs Date'!BG$4,Raw!$I:$I,'KPIs Date'!$A50),IF($C50="Provider",SUMIFS(Raw!$K:$K,Raw!$A:$A,$B$4,Raw!$G:$G,'KPIs Date'!BG$4,Raw!$C:$C,'KPIs Date'!$A50),SUMIFS(Raw!$K:$K,Raw!$A:$A,$B$4,Raw!$G:$G,'KPIs Date'!BG$4,Raw!$E:$E,'KPIs Date'!$A50))))</f>
        <v>960</v>
      </c>
      <c r="BH50" s="167">
        <f t="shared" si="67"/>
        <v>0.92395833333333333</v>
      </c>
      <c r="BI50" s="140"/>
      <c r="BJ50" s="141"/>
      <c r="BK50" s="142"/>
      <c r="BL50" s="140"/>
      <c r="BM50" s="140"/>
      <c r="BN50" s="141"/>
      <c r="BO50" s="142"/>
      <c r="BP50" s="140"/>
      <c r="BQ50" s="140"/>
      <c r="BR50" s="141"/>
      <c r="BS50" s="142"/>
      <c r="BT50" s="140"/>
      <c r="BU50" s="140"/>
      <c r="BV50" s="141"/>
      <c r="BW50" s="142"/>
      <c r="BX50" s="140"/>
      <c r="BY50" s="140"/>
      <c r="BZ50" s="141"/>
      <c r="CA50" s="142"/>
      <c r="CB50" s="140"/>
      <c r="CC50" s="140"/>
      <c r="CD50" s="141"/>
      <c r="CE50" s="142"/>
      <c r="CF50" s="140"/>
      <c r="CG50" s="140"/>
      <c r="CH50" s="141"/>
    </row>
    <row r="51" spans="1:86" x14ac:dyDescent="0.35">
      <c r="A51" s="122" t="str">
        <f>IF(Refs!A45="","",Refs!A45)</f>
        <v>111AB2</v>
      </c>
      <c r="B51" s="99" t="str">
        <f>IF(Refs!B45="","",Refs!B45)</f>
        <v>Hertfordshire</v>
      </c>
      <c r="C51" s="103" t="str">
        <f>IF(Refs!D45="","",Refs!D45)</f>
        <v>Area</v>
      </c>
      <c r="D51" s="56">
        <f>IF($B51="","",IF($C51="Region",SUMIFS(Raw!$K:$K,Raw!$A:$A,$B$4,Raw!$G:$G,'KPIs Date'!D$4,Raw!$I:$I,'KPIs Date'!$A51),IF($C51="Provider",SUMIFS(Raw!$K:$K,Raw!$A:$A,$B$4,Raw!$G:$G,'KPIs Date'!D$4,Raw!$C:$C,'KPIs Date'!$A51),SUMIFS(Raw!$K:$K,Raw!$A:$A,$B$4,Raw!$G:$G,'KPIs Date'!D$4,Raw!$E:$E,'KPIs Date'!$A51))))</f>
        <v>3453</v>
      </c>
      <c r="E51" s="56">
        <f>IF($B51="","",IF($C51="Region",SUMIFS(Raw!$K:$K,Raw!$A:$A,$B$4,Raw!$G:$G,'KPIs Date'!E$4,Raw!$I:$I,'KPIs Date'!$A51),IF($C51="Provider",SUMIFS(Raw!$K:$K,Raw!$A:$A,$B$4,Raw!$G:$G,'KPIs Date'!E$4,Raw!$C:$C,'KPIs Date'!$A51),SUMIFS(Raw!$K:$K,Raw!$A:$A,$B$4,Raw!$G:$G,'KPIs Date'!E$4,Raw!$E:$E,'KPIs Date'!$A51))))</f>
        <v>38098</v>
      </c>
      <c r="F51" s="156">
        <f t="shared" si="52"/>
        <v>8.3102693075978923E-2</v>
      </c>
      <c r="G51" s="152">
        <f>IF($B51="","",IF($C51="Region",SUMIFS(Raw!$K:$K,Raw!$A:$A,$B$4,Raw!$G:$G,'KPIs Date'!G$4,Raw!$I:$I,'KPIs Date'!$A51),IF($C51="Provider",SUMIFS(Raw!$K:$K,Raw!$A:$A,$B$4,Raw!$G:$G,'KPIs Date'!G$4,Raw!$C:$C,'KPIs Date'!$A51),SUMIFS(Raw!$K:$K,Raw!$A:$A,$B$4,Raw!$G:$G,'KPIs Date'!G$4,Raw!$E:$E,'KPIs Date'!$A51))))</f>
        <v>5890329</v>
      </c>
      <c r="H51" s="152">
        <f>IF($B51="","",IF($C51="Region",SUMIFS(Raw!$K:$K,Raw!$A:$A,$B$4,Raw!$G:$G,'KPIs Date'!H$4,Raw!$I:$I,'KPIs Date'!$A51),IF($C51="Provider",SUMIFS(Raw!$K:$K,Raw!$A:$A,$B$4,Raw!$G:$G,'KPIs Date'!H$4,Raw!$C:$C,'KPIs Date'!$A51),SUMIFS(Raw!$K:$K,Raw!$A:$A,$B$4,Raw!$G:$G,'KPIs Date'!H$4,Raw!$E:$E,'KPIs Date'!$A51))))</f>
        <v>38098</v>
      </c>
      <c r="I51" s="157">
        <f t="shared" si="18"/>
        <v>154.60992703029029</v>
      </c>
      <c r="J51" s="158">
        <f>IF($B51="","",IF($C51="Region",SUMIFS(Raw!$K:$K,Raw!$A:$A,$B$4,Raw!$G:$G,'KPIs Date'!J$4,Raw!$I:$I,'KPIs Date'!$A51),IF($C51="Provider",SUMIFS(Raw!$K:$K,Raw!$A:$A,$B$4,Raw!$G:$G,'KPIs Date'!J$4,Raw!$C:$C,'KPIs Date'!$A51),SUMIFS(Raw!$K:$K,Raw!$A:$A,$B$4,Raw!$G:$G,'KPIs Date'!J$4,Raw!$E:$E,'KPIs Date'!$A51))))</f>
        <v>695</v>
      </c>
      <c r="K51" s="152">
        <f>IF($B51="","",IF($C51="Region",SUMIFS(Raw!$K:$K,Raw!$A:$A,$B$4,Raw!$G:$G,'KPIs Date'!K$4,Raw!$I:$I,'KPIs Date'!$A51),IF($C51="Provider",SUMIFS(Raw!$K:$K,Raw!$A:$A,$B$4,Raw!$G:$G,'KPIs Date'!K$4,Raw!$C:$C,'KPIs Date'!$A51),SUMIFS(Raw!$K:$K,Raw!$A:$A,$B$4,Raw!$G:$G,'KPIs Date'!K$4,Raw!$E:$E,'KPIs Date'!$A51))))</f>
        <v>21702</v>
      </c>
      <c r="L51" s="168"/>
      <c r="M51" s="152">
        <f>IF($B51="","",IF($C51="Region",SUMIFS(Raw!$K:$K,Raw!$A:$A,$B$4,Raw!$G:$G,'KPIs Date'!M$4,Raw!$I:$I,'KPIs Date'!$A51),IF($C51="Provider",SUMIFS(Raw!$K:$K,Raw!$A:$A,$B$4,Raw!$G:$G,'KPIs Date'!M$4,Raw!$C:$C,'KPIs Date'!$A51),SUMIFS(Raw!$K:$K,Raw!$A:$A,$B$4,Raw!$G:$G,'KPIs Date'!M$4,Raw!$E:$E,'KPIs Date'!$A51))))</f>
        <v>32964</v>
      </c>
      <c r="N51" s="156">
        <f t="shared" si="53"/>
        <v>0.65835456862031305</v>
      </c>
      <c r="O51" s="152">
        <f>IF($B51="","",IF($C51="Region",SUMIFS(Raw!$K:$K,Raw!$A:$A,$B$4,Raw!$G:$G,'KPIs Date'!O$4,Raw!$I:$I,'KPIs Date'!$A51),IF($C51="Provider",SUMIFS(Raw!$K:$K,Raw!$A:$A,$B$4,Raw!$G:$G,'KPIs Date'!O$4,Raw!$C:$C,'KPIs Date'!$A51),SUMIFS(Raw!$K:$K,Raw!$A:$A,$B$4,Raw!$G:$G,'KPIs Date'!O$4,Raw!$E:$E,'KPIs Date'!$A51))))</f>
        <v>3461</v>
      </c>
      <c r="P51" s="152">
        <f>IF($B51="","",IF($C51="Region",SUMIFS(Raw!$K:$K,Raw!$A:$A,$B$4,Raw!$G:$G,'KPIs Date'!P$4,Raw!$I:$I,'KPIs Date'!$A51),IF($C51="Provider",SUMIFS(Raw!$K:$K,Raw!$A:$A,$B$4,Raw!$G:$G,'KPIs Date'!P$4,Raw!$C:$C,'KPIs Date'!$A51),SUMIFS(Raw!$K:$K,Raw!$A:$A,$B$4,Raw!$G:$G,'KPIs Date'!P$4,Raw!$E:$E,'KPIs Date'!$A51))))</f>
        <v>9007</v>
      </c>
      <c r="Q51" s="156">
        <f t="shared" si="54"/>
        <v>0.38425668924170092</v>
      </c>
      <c r="R51" s="152">
        <f>IF($B51="","",IF($C51="Region",SUMIFS(Raw!$K:$K,Raw!$A:$A,$B$4,Raw!$G:$G,'KPIs Date'!R$4,Raw!$I:$I,'KPIs Date'!$A51),IF($C51="Provider",SUMIFS(Raw!$K:$K,Raw!$A:$A,$B$4,Raw!$G:$G,'KPIs Date'!R$4,Raw!$C:$C,'KPIs Date'!$A51),SUMIFS(Raw!$K:$K,Raw!$A:$A,$B$4,Raw!$G:$G,'KPIs Date'!R$4,Raw!$E:$E,'KPIs Date'!$A51))))</f>
        <v>1950</v>
      </c>
      <c r="S51" s="152">
        <f>IF($B51="","",IF($C51="Region",SUMIFS(Raw!$K:$K,Raw!$A:$A,$B$4,Raw!$G:$G,'KPIs Date'!S$4,Raw!$I:$I,'KPIs Date'!$A51),IF($C51="Provider",SUMIFS(Raw!$K:$K,Raw!$A:$A,$B$4,Raw!$G:$G,'KPIs Date'!S$4,Raw!$C:$C,'KPIs Date'!$A51),SUMIFS(Raw!$K:$K,Raw!$A:$A,$B$4,Raw!$G:$G,'KPIs Date'!S$4,Raw!$E:$E,'KPIs Date'!$A51))))</f>
        <v>2196</v>
      </c>
      <c r="T51" s="156">
        <f t="shared" si="55"/>
        <v>0.88797814207650272</v>
      </c>
      <c r="U51" s="152">
        <f>IF($B51="","",IF($C51="Region",SUMIFS(Raw!$K:$K,Raw!$A:$A,$B$4,Raw!$G:$G,'KPIs Date'!U$4,Raw!$I:$I,'KPIs Date'!$A51),IF($C51="Provider",SUMIFS(Raw!$K:$K,Raw!$A:$A,$B$4,Raw!$G:$G,'KPIs Date'!U$4,Raw!$C:$C,'KPIs Date'!$A51),SUMIFS(Raw!$K:$K,Raw!$A:$A,$B$4,Raw!$G:$G,'KPIs Date'!U$4,Raw!$E:$E,'KPIs Date'!$A51))))</f>
        <v>6767</v>
      </c>
      <c r="V51" s="152">
        <f>IF($B51="","",IF($C51="Region",SUMIFS(Raw!$K:$K,Raw!$A:$A,$B$4,Raw!$G:$G,'KPIs Date'!V$4,Raw!$I:$I,'KPIs Date'!$A51),IF($C51="Provider",SUMIFS(Raw!$K:$K,Raw!$A:$A,$B$4,Raw!$G:$G,'KPIs Date'!V$4,Raw!$C:$C,'KPIs Date'!$A51),SUMIFS(Raw!$K:$K,Raw!$A:$A,$B$4,Raw!$G:$G,'KPIs Date'!V$4,Raw!$E:$E,'KPIs Date'!$A51))))</f>
        <v>8398</v>
      </c>
      <c r="W51" s="156">
        <f t="shared" si="56"/>
        <v>0.80578709216480116</v>
      </c>
      <c r="X51" s="152">
        <f>IF($B51="","",IF($C51="Region",SUMIFS(Raw!$K:$K,Raw!$A:$A,$B$4,Raw!$G:$G,'KPIs Date'!X$4,Raw!$I:$I,'KPIs Date'!$A51),IF($C51="Provider",SUMIFS(Raw!$K:$K,Raw!$A:$A,$B$4,Raw!$G:$G,'KPIs Date'!X$4,Raw!$C:$C,'KPIs Date'!$A51),SUMIFS(Raw!$K:$K,Raw!$A:$A,$B$4,Raw!$G:$G,'KPIs Date'!X$4,Raw!$E:$E,'KPIs Date'!$A51))))</f>
        <v>2533</v>
      </c>
      <c r="Y51" s="152">
        <f>IF($B51="","",IF($C51="Region",SUMIFS(Raw!$K:$K,Raw!$A:$A,$B$4,Raw!$G:$G,'KPIs Date'!Y$4,Raw!$I:$I,'KPIs Date'!$A51),IF($C51="Provider",SUMIFS(Raw!$K:$K,Raw!$A:$A,$B$4,Raw!$G:$G,'KPIs Date'!Y$4,Raw!$C:$C,'KPIs Date'!$A51),SUMIFS(Raw!$K:$K,Raw!$A:$A,$B$4,Raw!$G:$G,'KPIs Date'!Y$4,Raw!$E:$E,'KPIs Date'!$A51))))</f>
        <v>8082</v>
      </c>
      <c r="Z51" s="152">
        <f>IF($B51="","",IF($C51="Region",SUMIFS(Raw!$K:$K,Raw!$A:$A,$B$4,Raw!$G:$G,'KPIs Date'!Z$4,Raw!$I:$I,'KPIs Date'!$A51),IF($C51="Provider",SUMIFS(Raw!$K:$K,Raw!$A:$A,$B$4,Raw!$G:$G,'KPIs Date'!Z$4,Raw!$C:$C,'KPIs Date'!$A51),SUMIFS(Raw!$K:$K,Raw!$A:$A,$B$4,Raw!$G:$G,'KPIs Date'!Z$4,Raw!$E:$E,'KPIs Date'!$A51))))</f>
        <v>13620</v>
      </c>
      <c r="AA51" s="156">
        <f t="shared" si="57"/>
        <v>0.11671735323933279</v>
      </c>
      <c r="AB51" s="152">
        <f>IF($B51="","",IF($C51="Region",SUMIFS(Raw!$K:$K,Raw!$A:$A,$B$4,Raw!$G:$G,'KPIs Date'!AB$4,Raw!$I:$I,'KPIs Date'!$A51),IF($C51="Provider",SUMIFS(Raw!$K:$K,Raw!$A:$A,$B$4,Raw!$G:$G,'KPIs Date'!AB$4,Raw!$C:$C,'KPIs Date'!$A51),SUMIFS(Raw!$K:$K,Raw!$A:$A,$B$4,Raw!$G:$G,'KPIs Date'!AB$4,Raw!$E:$E,'KPIs Date'!$A51))))</f>
        <v>1742</v>
      </c>
      <c r="AC51" s="152">
        <f>IF($B51="","",IF($C51="Region",SUMIFS(Raw!$K:$K,Raw!$A:$A,$B$4,Raw!$G:$G,'KPIs Date'!AC$4,Raw!$I:$I,'KPIs Date'!$A51),IF($C51="Provider",SUMIFS(Raw!$K:$K,Raw!$A:$A,$B$4,Raw!$G:$G,'KPIs Date'!AC$4,Raw!$C:$C,'KPIs Date'!$A51),SUMIFS(Raw!$K:$K,Raw!$A:$A,$B$4,Raw!$G:$G,'KPIs Date'!AC$4,Raw!$E:$E,'KPIs Date'!$A51))))</f>
        <v>3560</v>
      </c>
      <c r="AD51" s="156">
        <f t="shared" si="58"/>
        <v>0.48932584269662921</v>
      </c>
      <c r="AE51" s="152">
        <f>IF($B51="","",IF($C51="Region",SUMIFS(Raw!$K:$K,Raw!$A:$A,$B$4,Raw!$G:$G,'KPIs Date'!AE$4,Raw!$I:$I,'KPIs Date'!$A51),IF($C51="Provider",SUMIFS(Raw!$K:$K,Raw!$A:$A,$B$4,Raw!$G:$G,'KPIs Date'!AE$4,Raw!$C:$C,'KPIs Date'!$A51),SUMIFS(Raw!$K:$K,Raw!$A:$A,$B$4,Raw!$G:$G,'KPIs Date'!AE$4,Raw!$E:$E,'KPIs Date'!$A51))))</f>
        <v>2536</v>
      </c>
      <c r="AF51" s="152">
        <f>IF($B51="","",IF($C51="Region",SUMIFS(Raw!$K:$K,Raw!$A:$A,$B$4,Raw!$G:$G,'KPIs Date'!AF$4,Raw!$I:$I,'KPIs Date'!$A51),IF($C51="Provider",SUMIFS(Raw!$K:$K,Raw!$A:$A,$B$4,Raw!$G:$G,'KPIs Date'!AF$4,Raw!$C:$C,'KPIs Date'!$A51),SUMIFS(Raw!$K:$K,Raw!$A:$A,$B$4,Raw!$G:$G,'KPIs Date'!AF$4,Raw!$E:$E,'KPIs Date'!$A51))))</f>
        <v>3731</v>
      </c>
      <c r="AG51" s="156">
        <f t="shared" si="59"/>
        <v>0.67971053336906995</v>
      </c>
      <c r="AH51" s="152">
        <f>IF($B51="","",IF($C51="Region",SUMIFS(Raw!$K:$K,Raw!$A:$A,$B$4,Raw!$G:$G,'KPIs Date'!AH$4,Raw!$I:$I,'KPIs Date'!$A51),IF($C51="Provider",SUMIFS(Raw!$K:$K,Raw!$A:$A,$B$4,Raw!$G:$G,'KPIs Date'!AH$4,Raw!$C:$C,'KPIs Date'!$A51),SUMIFS(Raw!$K:$K,Raw!$A:$A,$B$4,Raw!$G:$G,'KPIs Date'!AH$4,Raw!$E:$E,'KPIs Date'!$A51))))</f>
        <v>14</v>
      </c>
      <c r="AI51" s="152">
        <f>IF($B51="","",IF($C51="Region",SUMIFS(Raw!$K:$K,Raw!$A:$A,$B$4,Raw!$G:$G,'KPIs Date'!AI$4,Raw!$I:$I,'KPIs Date'!$A51),IF($C51="Provider",SUMIFS(Raw!$K:$K,Raw!$A:$A,$B$4,Raw!$G:$G,'KPIs Date'!AI$4,Raw!$C:$C,'KPIs Date'!$A51),SUMIFS(Raw!$K:$K,Raw!$A:$A,$B$4,Raw!$G:$G,'KPIs Date'!AI$4,Raw!$E:$E,'KPIs Date'!$A51))))</f>
        <v>32687</v>
      </c>
      <c r="AJ51" s="156">
        <f t="shared" si="60"/>
        <v>4.2830483066662588E-4</v>
      </c>
      <c r="AK51" s="152">
        <f>IF($B51="","",IF($C51="Region",SUMIFS(Raw!$K:$K,Raw!$A:$A,$B$4,Raw!$G:$G,'KPIs Date'!AK$4,Raw!$I:$I,'KPIs Date'!$A51),IF($C51="Provider",SUMIFS(Raw!$K:$K,Raw!$A:$A,$B$4,Raw!$G:$G,'KPIs Date'!AK$4,Raw!$C:$C,'KPIs Date'!$A51),SUMIFS(Raw!$K:$K,Raw!$A:$A,$B$4,Raw!$G:$G,'KPIs Date'!AK$4,Raw!$E:$E,'KPIs Date'!$A51))))</f>
        <v>23021</v>
      </c>
      <c r="AL51" s="152">
        <f>IF($B51="","",IF($C51="Region",SUMIFS(Raw!$K:$K,Raw!$A:$A,$B$4,Raw!$G:$G,'KPIs Date'!AL$4,Raw!$I:$I,'KPIs Date'!$A51),IF($C51="Provider",SUMIFS(Raw!$K:$K,Raw!$A:$A,$B$4,Raw!$G:$G,'KPIs Date'!AL$4,Raw!$C:$C,'KPIs Date'!$A51),SUMIFS(Raw!$K:$K,Raw!$A:$A,$B$4,Raw!$G:$G,'KPIs Date'!AL$4,Raw!$E:$E,'KPIs Date'!$A51))))</f>
        <v>32687</v>
      </c>
      <c r="AM51" s="156">
        <f t="shared" si="19"/>
        <v>0.70428610762688526</v>
      </c>
      <c r="AN51" s="152">
        <f>IF($B51="","",IF($C51="Region",SUMIFS(Raw!$K:$K,Raw!$A:$A,$B$4,Raw!$G:$G,'KPIs Date'!AN$4,Raw!$I:$I,'KPIs Date'!$A51),IF($C51="Provider",SUMIFS(Raw!$K:$K,Raw!$A:$A,$B$4,Raw!$G:$G,'KPIs Date'!AN$4,Raw!$C:$C,'KPIs Date'!$A51),SUMIFS(Raw!$K:$K,Raw!$A:$A,$B$4,Raw!$G:$G,'KPIs Date'!AN$4,Raw!$E:$E,'KPIs Date'!$A51))))</f>
        <v>4154</v>
      </c>
      <c r="AO51" s="152">
        <f>IF($B51="","",IF($C51="Region",SUMIFS(Raw!$K:$K,Raw!$A:$A,$B$4,Raw!$G:$G,'KPIs Date'!AO$4,Raw!$I:$I,'KPIs Date'!$A51),IF($C51="Provider",SUMIFS(Raw!$K:$K,Raw!$A:$A,$B$4,Raw!$G:$G,'KPIs Date'!AO$4,Raw!$C:$C,'KPIs Date'!$A51),SUMIFS(Raw!$K:$K,Raw!$A:$A,$B$4,Raw!$G:$G,'KPIs Date'!AO$4,Raw!$E:$E,'KPIs Date'!$A51))))</f>
        <v>5612</v>
      </c>
      <c r="AP51" s="156">
        <f t="shared" si="61"/>
        <v>0.74019957234497502</v>
      </c>
      <c r="AQ51" s="152">
        <f>IF($B51="","",IF($C51="Region",SUMIFS(Raw!$K:$K,Raw!$A:$A,$B$4,Raw!$G:$G,'KPIs Date'!AQ$4,Raw!$I:$I,'KPIs Date'!$A51),IF($C51="Provider",SUMIFS(Raw!$K:$K,Raw!$A:$A,$B$4,Raw!$G:$G,'KPIs Date'!AQ$4,Raw!$C:$C,'KPIs Date'!$A51),SUMIFS(Raw!$K:$K,Raw!$A:$A,$B$4,Raw!$G:$G,'KPIs Date'!AQ$4,Raw!$E:$E,'KPIs Date'!$A51))))</f>
        <v>3825</v>
      </c>
      <c r="AR51" s="152">
        <f>IF($B51="","",IF($C51="Region",SUMIFS(Raw!$K:$K,Raw!$A:$A,$B$4,Raw!$G:$G,'KPIs Date'!AR$4,Raw!$I:$I,'KPIs Date'!$A51),IF($C51="Provider",SUMIFS(Raw!$K:$K,Raw!$A:$A,$B$4,Raw!$G:$G,'KPIs Date'!AR$4,Raw!$C:$C,'KPIs Date'!$A51),SUMIFS(Raw!$K:$K,Raw!$A:$A,$B$4,Raw!$G:$G,'KPIs Date'!AR$4,Raw!$E:$E,'KPIs Date'!$A51))))</f>
        <v>4152</v>
      </c>
      <c r="AS51" s="156">
        <f t="shared" si="62"/>
        <v>0.92124277456647397</v>
      </c>
      <c r="AT51" s="152">
        <f>IF($B51="","",IF($C51="Region",SUMIFS(Raw!$K:$K,Raw!$A:$A,$B$4,Raw!$G:$G,'KPIs Date'!AT$4,Raw!$I:$I,'KPIs Date'!$A51),IF($C51="Provider",SUMIFS(Raw!$K:$K,Raw!$A:$A,$B$4,Raw!$G:$G,'KPIs Date'!AT$4,Raw!$C:$C,'KPIs Date'!$A51),SUMIFS(Raw!$K:$K,Raw!$A:$A,$B$4,Raw!$G:$G,'KPIs Date'!AT$4,Raw!$E:$E,'KPIs Date'!$A51))))</f>
        <v>581</v>
      </c>
      <c r="AU51" s="152">
        <f>IF($B51="","",IF($C51="Region",SUMIFS(Raw!$K:$K,Raw!$A:$A,$B$4,Raw!$G:$G,'KPIs Date'!AU$4,Raw!$I:$I,'KPIs Date'!$A51),IF($C51="Provider",SUMIFS(Raw!$K:$K,Raw!$A:$A,$B$4,Raw!$G:$G,'KPIs Date'!AU$4,Raw!$C:$C,'KPIs Date'!$A51),SUMIFS(Raw!$K:$K,Raw!$A:$A,$B$4,Raw!$G:$G,'KPIs Date'!AU$4,Raw!$E:$E,'KPIs Date'!$A51))))</f>
        <v>782</v>
      </c>
      <c r="AV51" s="156">
        <f t="shared" si="63"/>
        <v>0.74296675191815853</v>
      </c>
      <c r="AW51" s="152">
        <f>IF($B51="","",IF($C51="Region",SUMIFS(Raw!$K:$K,Raw!$A:$A,$B$4,Raw!$G:$G,'KPIs Date'!AW$4,Raw!$I:$I,'KPIs Date'!$A51),IF($C51="Provider",SUMIFS(Raw!$K:$K,Raw!$A:$A,$B$4,Raw!$G:$G,'KPIs Date'!AW$4,Raw!$C:$C,'KPIs Date'!$A51),SUMIFS(Raw!$K:$K,Raw!$A:$A,$B$4,Raw!$G:$G,'KPIs Date'!AW$4,Raw!$E:$E,'KPIs Date'!$A51))))</f>
        <v>559</v>
      </c>
      <c r="AX51" s="152">
        <f>IF($B51="","",IF($C51="Region",SUMIFS(Raw!$K:$K,Raw!$A:$A,$B$4,Raw!$G:$G,'KPIs Date'!AX$4,Raw!$I:$I,'KPIs Date'!$A51),IF($C51="Provider",SUMIFS(Raw!$K:$K,Raw!$A:$A,$B$4,Raw!$G:$G,'KPIs Date'!AX$4,Raw!$C:$C,'KPIs Date'!$A51),SUMIFS(Raw!$K:$K,Raw!$A:$A,$B$4,Raw!$G:$G,'KPIs Date'!AX$4,Raw!$E:$E,'KPIs Date'!$A51))))</f>
        <v>2515</v>
      </c>
      <c r="AY51" s="156">
        <f t="shared" si="64"/>
        <v>0.22226640159045727</v>
      </c>
      <c r="AZ51" s="152">
        <f>IF($B51="","",IF($C51="Region",SUMIFS(Raw!$K:$K,Raw!$A:$A,$B$4,Raw!$G:$G,'KPIs Date'!AZ$4,Raw!$I:$I,'KPIs Date'!$A51),IF($C51="Provider",SUMIFS(Raw!$K:$K,Raw!$A:$A,$B$4,Raw!$G:$G,'KPIs Date'!AZ$4,Raw!$C:$C,'KPIs Date'!$A51),SUMIFS(Raw!$K:$K,Raw!$A:$A,$B$4,Raw!$G:$G,'KPIs Date'!AZ$4,Raw!$E:$E,'KPIs Date'!$A51))))</f>
        <v>0</v>
      </c>
      <c r="BA51" s="152">
        <f>IF($B51="","",IF($C51="Region",SUMIFS(Raw!$K:$K,Raw!$A:$A,$B$4,Raw!$G:$G,'KPIs Date'!BA$4,Raw!$I:$I,'KPIs Date'!$A51),IF($C51="Provider",SUMIFS(Raw!$K:$K,Raw!$A:$A,$B$4,Raw!$G:$G,'KPIs Date'!BA$4,Raw!$C:$C,'KPIs Date'!$A51),SUMIFS(Raw!$K:$K,Raw!$A:$A,$B$4,Raw!$G:$G,'KPIs Date'!BA$4,Raw!$E:$E,'KPIs Date'!$A51))))</f>
        <v>0</v>
      </c>
      <c r="BB51" s="165" t="str">
        <f t="shared" si="65"/>
        <v/>
      </c>
      <c r="BC51" s="152">
        <f>IF($B51="","",IF($C51="Region",SUMIFS(Raw!$K:$K,Raw!$A:$A,$B$4,Raw!$G:$G,'KPIs Date'!BC$4,Raw!$I:$I,'KPIs Date'!$A51),IF($C51="Provider",SUMIFS(Raw!$K:$K,Raw!$A:$A,$B$4,Raw!$G:$G,'KPIs Date'!BC$4,Raw!$C:$C,'KPIs Date'!$A51),SUMIFS(Raw!$K:$K,Raw!$A:$A,$B$4,Raw!$G:$G,'KPIs Date'!BC$4,Raw!$E:$E,'KPIs Date'!$A51))))</f>
        <v>962</v>
      </c>
      <c r="BD51" s="152">
        <f>IF($B51="","",IF($C51="Region",SUMIFS(Raw!$K:$K,Raw!$A:$A,$B$4,Raw!$G:$G,'KPIs Date'!BD$4,Raw!$I:$I,'KPIs Date'!$A51),IF($C51="Provider",SUMIFS(Raw!$K:$K,Raw!$A:$A,$B$4,Raw!$G:$G,'KPIs Date'!BD$4,Raw!$C:$C,'KPIs Date'!$A51),SUMIFS(Raw!$K:$K,Raw!$A:$A,$B$4,Raw!$G:$G,'KPIs Date'!BD$4,Raw!$E:$E,'KPIs Date'!$A51))))</f>
        <v>1031</v>
      </c>
      <c r="BE51" s="156">
        <f t="shared" si="66"/>
        <v>0.93307468477206601</v>
      </c>
      <c r="BF51" s="152">
        <f>IF($B51="","",IF($C51="Region",SUMIFS(Raw!$K:$K,Raw!$A:$A,$B$4,Raw!$G:$G,'KPIs Date'!BF$4,Raw!$I:$I,'KPIs Date'!$A51),IF($C51="Provider",SUMIFS(Raw!$K:$K,Raw!$A:$A,$B$4,Raw!$G:$G,'KPIs Date'!BF$4,Raw!$C:$C,'KPIs Date'!$A51),SUMIFS(Raw!$K:$K,Raw!$A:$A,$B$4,Raw!$G:$G,'KPIs Date'!BF$4,Raw!$E:$E,'KPIs Date'!$A51))))</f>
        <v>2482</v>
      </c>
      <c r="BG51" s="152">
        <f>IF($B51="","",IF($C51="Region",SUMIFS(Raw!$K:$K,Raw!$A:$A,$B$4,Raw!$G:$G,'KPIs Date'!BG$4,Raw!$I:$I,'KPIs Date'!$A51),IF($C51="Provider",SUMIFS(Raw!$K:$K,Raw!$A:$A,$B$4,Raw!$G:$G,'KPIs Date'!BG$4,Raw!$C:$C,'KPIs Date'!$A51),SUMIFS(Raw!$K:$K,Raw!$A:$A,$B$4,Raw!$G:$G,'KPIs Date'!BG$4,Raw!$E:$E,'KPIs Date'!$A51))))</f>
        <v>2637</v>
      </c>
      <c r="BH51" s="167">
        <f t="shared" si="67"/>
        <v>0.94122108456579445</v>
      </c>
      <c r="BI51" s="140"/>
      <c r="BJ51" s="141"/>
      <c r="BK51" s="142"/>
      <c r="BL51" s="140"/>
      <c r="BM51" s="140"/>
      <c r="BN51" s="141"/>
      <c r="BO51" s="142"/>
      <c r="BP51" s="140"/>
      <c r="BQ51" s="140"/>
      <c r="BR51" s="141"/>
      <c r="BS51" s="142"/>
      <c r="BT51" s="140"/>
      <c r="BU51" s="140"/>
      <c r="BV51" s="141"/>
      <c r="BW51" s="142"/>
      <c r="BX51" s="140"/>
      <c r="BY51" s="140"/>
      <c r="BZ51" s="141"/>
      <c r="CA51" s="142"/>
      <c r="CB51" s="140"/>
      <c r="CC51" s="140"/>
      <c r="CD51" s="141"/>
      <c r="CE51" s="142"/>
      <c r="CF51" s="140"/>
      <c r="CG51" s="140"/>
      <c r="CH51" s="141"/>
    </row>
    <row r="52" spans="1:86" x14ac:dyDescent="0.35">
      <c r="A52" s="122" t="str">
        <f>IF(Refs!A46="","",Refs!A46)</f>
        <v>111AG7</v>
      </c>
      <c r="B52" s="99" t="str">
        <f>IF(Refs!B46="","",Refs!B46)</f>
        <v>Luton and Bedfordshire</v>
      </c>
      <c r="C52" s="103" t="str">
        <f>IF(Refs!D46="","",Refs!D46)</f>
        <v>Area</v>
      </c>
      <c r="D52" s="56">
        <f>IF($B52="","",IF($C52="Region",SUMIFS(Raw!$K:$K,Raw!$A:$A,$B$4,Raw!$G:$G,'KPIs Date'!D$4,Raw!$I:$I,'KPIs Date'!$A52),IF($C52="Provider",SUMIFS(Raw!$K:$K,Raw!$A:$A,$B$4,Raw!$G:$G,'KPIs Date'!D$4,Raw!$C:$C,'KPIs Date'!$A52),SUMIFS(Raw!$K:$K,Raw!$A:$A,$B$4,Raw!$G:$G,'KPIs Date'!D$4,Raw!$E:$E,'KPIs Date'!$A52))))</f>
        <v>2674</v>
      </c>
      <c r="E52" s="56">
        <f>IF($B52="","",IF($C52="Region",SUMIFS(Raw!$K:$K,Raw!$A:$A,$B$4,Raw!$G:$G,'KPIs Date'!E$4,Raw!$I:$I,'KPIs Date'!$A52),IF($C52="Provider",SUMIFS(Raw!$K:$K,Raw!$A:$A,$B$4,Raw!$G:$G,'KPIs Date'!E$4,Raw!$C:$C,'KPIs Date'!$A52),SUMIFS(Raw!$K:$K,Raw!$A:$A,$B$4,Raw!$G:$G,'KPIs Date'!E$4,Raw!$E:$E,'KPIs Date'!$A52))))</f>
        <v>27470</v>
      </c>
      <c r="F52" s="156">
        <f t="shared" si="52"/>
        <v>8.8707537154989385E-2</v>
      </c>
      <c r="G52" s="152">
        <f>IF($B52="","",IF($C52="Region",SUMIFS(Raw!$K:$K,Raw!$A:$A,$B$4,Raw!$G:$G,'KPIs Date'!G$4,Raw!$I:$I,'KPIs Date'!$A52),IF($C52="Provider",SUMIFS(Raw!$K:$K,Raw!$A:$A,$B$4,Raw!$G:$G,'KPIs Date'!G$4,Raw!$C:$C,'KPIs Date'!$A52),SUMIFS(Raw!$K:$K,Raw!$A:$A,$B$4,Raw!$G:$G,'KPIs Date'!G$4,Raw!$E:$E,'KPIs Date'!$A52))))</f>
        <v>4629961</v>
      </c>
      <c r="H52" s="152">
        <f>IF($B52="","",IF($C52="Region",SUMIFS(Raw!$K:$K,Raw!$A:$A,$B$4,Raw!$G:$G,'KPIs Date'!H$4,Raw!$I:$I,'KPIs Date'!$A52),IF($C52="Provider",SUMIFS(Raw!$K:$K,Raw!$A:$A,$B$4,Raw!$G:$G,'KPIs Date'!H$4,Raw!$C:$C,'KPIs Date'!$A52),SUMIFS(Raw!$K:$K,Raw!$A:$A,$B$4,Raw!$G:$G,'KPIs Date'!H$4,Raw!$E:$E,'KPIs Date'!$A52))))</f>
        <v>27470</v>
      </c>
      <c r="I52" s="157">
        <f t="shared" si="18"/>
        <v>168.54608663997087</v>
      </c>
      <c r="J52" s="158">
        <f>IF($B52="","",IF($C52="Region",SUMIFS(Raw!$K:$K,Raw!$A:$A,$B$4,Raw!$G:$G,'KPIs Date'!J$4,Raw!$I:$I,'KPIs Date'!$A52),IF($C52="Provider",SUMIFS(Raw!$K:$K,Raw!$A:$A,$B$4,Raw!$G:$G,'KPIs Date'!J$4,Raw!$C:$C,'KPIs Date'!$A52),SUMIFS(Raw!$K:$K,Raw!$A:$A,$B$4,Raw!$G:$G,'KPIs Date'!J$4,Raw!$E:$E,'KPIs Date'!$A52))))</f>
        <v>727</v>
      </c>
      <c r="K52" s="152">
        <f>IF($B52="","",IF($C52="Region",SUMIFS(Raw!$K:$K,Raw!$A:$A,$B$4,Raw!$G:$G,'KPIs Date'!K$4,Raw!$I:$I,'KPIs Date'!$A52),IF($C52="Provider",SUMIFS(Raw!$K:$K,Raw!$A:$A,$B$4,Raw!$G:$G,'KPIs Date'!K$4,Raw!$C:$C,'KPIs Date'!$A52),SUMIFS(Raw!$K:$K,Raw!$A:$A,$B$4,Raw!$G:$G,'KPIs Date'!K$4,Raw!$E:$E,'KPIs Date'!$A52))))</f>
        <v>13594</v>
      </c>
      <c r="L52" s="168"/>
      <c r="M52" s="152">
        <f>IF($B52="","",IF($C52="Region",SUMIFS(Raw!$K:$K,Raw!$A:$A,$B$4,Raw!$G:$G,'KPIs Date'!M$4,Raw!$I:$I,'KPIs Date'!$A52),IF($C52="Provider",SUMIFS(Raw!$K:$K,Raw!$A:$A,$B$4,Raw!$G:$G,'KPIs Date'!M$4,Raw!$C:$C,'KPIs Date'!$A52),SUMIFS(Raw!$K:$K,Raw!$A:$A,$B$4,Raw!$G:$G,'KPIs Date'!M$4,Raw!$E:$E,'KPIs Date'!$A52))))</f>
        <v>23320</v>
      </c>
      <c r="N52" s="156">
        <f t="shared" si="53"/>
        <v>0.58293310463121784</v>
      </c>
      <c r="O52" s="152">
        <f>IF($B52="","",IF($C52="Region",SUMIFS(Raw!$K:$K,Raw!$A:$A,$B$4,Raw!$G:$G,'KPIs Date'!O$4,Raw!$I:$I,'KPIs Date'!$A52),IF($C52="Provider",SUMIFS(Raw!$K:$K,Raw!$A:$A,$B$4,Raw!$G:$G,'KPIs Date'!O$4,Raw!$C:$C,'KPIs Date'!$A52),SUMIFS(Raw!$K:$K,Raw!$A:$A,$B$4,Raw!$G:$G,'KPIs Date'!O$4,Raw!$E:$E,'KPIs Date'!$A52))))</f>
        <v>2110</v>
      </c>
      <c r="P52" s="152">
        <f>IF($B52="","",IF($C52="Region",SUMIFS(Raw!$K:$K,Raw!$A:$A,$B$4,Raw!$G:$G,'KPIs Date'!P$4,Raw!$I:$I,'KPIs Date'!$A52),IF($C52="Provider",SUMIFS(Raw!$K:$K,Raw!$A:$A,$B$4,Raw!$G:$G,'KPIs Date'!P$4,Raw!$C:$C,'KPIs Date'!$A52),SUMIFS(Raw!$K:$K,Raw!$A:$A,$B$4,Raw!$G:$G,'KPIs Date'!P$4,Raw!$E:$E,'KPIs Date'!$A52))))</f>
        <v>6183</v>
      </c>
      <c r="Q52" s="156">
        <f t="shared" si="54"/>
        <v>0.34125828885654214</v>
      </c>
      <c r="R52" s="152">
        <f>IF($B52="","",IF($C52="Region",SUMIFS(Raw!$K:$K,Raw!$A:$A,$B$4,Raw!$G:$G,'KPIs Date'!R$4,Raw!$I:$I,'KPIs Date'!$A52),IF($C52="Provider",SUMIFS(Raw!$K:$K,Raw!$A:$A,$B$4,Raw!$G:$G,'KPIs Date'!R$4,Raw!$C:$C,'KPIs Date'!$A52),SUMIFS(Raw!$K:$K,Raw!$A:$A,$B$4,Raw!$G:$G,'KPIs Date'!R$4,Raw!$E:$E,'KPIs Date'!$A52))))</f>
        <v>1086</v>
      </c>
      <c r="S52" s="152">
        <f>IF($B52="","",IF($C52="Region",SUMIFS(Raw!$K:$K,Raw!$A:$A,$B$4,Raw!$G:$G,'KPIs Date'!S$4,Raw!$I:$I,'KPIs Date'!$A52),IF($C52="Provider",SUMIFS(Raw!$K:$K,Raw!$A:$A,$B$4,Raw!$G:$G,'KPIs Date'!S$4,Raw!$C:$C,'KPIs Date'!$A52),SUMIFS(Raw!$K:$K,Raw!$A:$A,$B$4,Raw!$G:$G,'KPIs Date'!S$4,Raw!$E:$E,'KPIs Date'!$A52))))</f>
        <v>1292</v>
      </c>
      <c r="T52" s="156">
        <f t="shared" si="55"/>
        <v>0.84055727554179571</v>
      </c>
      <c r="U52" s="152">
        <f>IF($B52="","",IF($C52="Region",SUMIFS(Raw!$K:$K,Raw!$A:$A,$B$4,Raw!$G:$G,'KPIs Date'!U$4,Raw!$I:$I,'KPIs Date'!$A52),IF($C52="Provider",SUMIFS(Raw!$K:$K,Raw!$A:$A,$B$4,Raw!$G:$G,'KPIs Date'!U$4,Raw!$C:$C,'KPIs Date'!$A52),SUMIFS(Raw!$K:$K,Raw!$A:$A,$B$4,Raw!$G:$G,'KPIs Date'!U$4,Raw!$E:$E,'KPIs Date'!$A52))))</f>
        <v>3834</v>
      </c>
      <c r="V52" s="152">
        <f>IF($B52="","",IF($C52="Region",SUMIFS(Raw!$K:$K,Raw!$A:$A,$B$4,Raw!$G:$G,'KPIs Date'!V$4,Raw!$I:$I,'KPIs Date'!$A52),IF($C52="Provider",SUMIFS(Raw!$K:$K,Raw!$A:$A,$B$4,Raw!$G:$G,'KPIs Date'!V$4,Raw!$C:$C,'KPIs Date'!$A52),SUMIFS(Raw!$K:$K,Raw!$A:$A,$B$4,Raw!$G:$G,'KPIs Date'!V$4,Raw!$E:$E,'KPIs Date'!$A52))))</f>
        <v>4648</v>
      </c>
      <c r="W52" s="156">
        <f t="shared" si="56"/>
        <v>0.82487091222030984</v>
      </c>
      <c r="X52" s="152">
        <f>IF($B52="","",IF($C52="Region",SUMIFS(Raw!$K:$K,Raw!$A:$A,$B$4,Raw!$G:$G,'KPIs Date'!X$4,Raw!$I:$I,'KPIs Date'!$A52),IF($C52="Provider",SUMIFS(Raw!$K:$K,Raw!$A:$A,$B$4,Raw!$G:$G,'KPIs Date'!X$4,Raw!$C:$C,'KPIs Date'!$A52),SUMIFS(Raw!$K:$K,Raw!$A:$A,$B$4,Raw!$G:$G,'KPIs Date'!X$4,Raw!$E:$E,'KPIs Date'!$A52))))</f>
        <v>1460</v>
      </c>
      <c r="Y52" s="152">
        <f>IF($B52="","",IF($C52="Region",SUMIFS(Raw!$K:$K,Raw!$A:$A,$B$4,Raw!$G:$G,'KPIs Date'!Y$4,Raw!$I:$I,'KPIs Date'!$A52),IF($C52="Provider",SUMIFS(Raw!$K:$K,Raw!$A:$A,$B$4,Raw!$G:$G,'KPIs Date'!Y$4,Raw!$C:$C,'KPIs Date'!$A52),SUMIFS(Raw!$K:$K,Raw!$A:$A,$B$4,Raw!$G:$G,'KPIs Date'!Y$4,Raw!$E:$E,'KPIs Date'!$A52))))</f>
        <v>5436</v>
      </c>
      <c r="Z52" s="152">
        <f>IF($B52="","",IF($C52="Region",SUMIFS(Raw!$K:$K,Raw!$A:$A,$B$4,Raw!$G:$G,'KPIs Date'!Z$4,Raw!$I:$I,'KPIs Date'!$A52),IF($C52="Provider",SUMIFS(Raw!$K:$K,Raw!$A:$A,$B$4,Raw!$G:$G,'KPIs Date'!Z$4,Raw!$C:$C,'KPIs Date'!$A52),SUMIFS(Raw!$K:$K,Raw!$A:$A,$B$4,Raw!$G:$G,'KPIs Date'!Z$4,Raw!$E:$E,'KPIs Date'!$A52))))</f>
        <v>8158</v>
      </c>
      <c r="AA52" s="156">
        <f t="shared" si="57"/>
        <v>0.10740032367220832</v>
      </c>
      <c r="AB52" s="152">
        <f>IF($B52="","",IF($C52="Region",SUMIFS(Raw!$K:$K,Raw!$A:$A,$B$4,Raw!$G:$G,'KPIs Date'!AB$4,Raw!$I:$I,'KPIs Date'!$A52),IF($C52="Provider",SUMIFS(Raw!$K:$K,Raw!$A:$A,$B$4,Raw!$G:$G,'KPIs Date'!AB$4,Raw!$C:$C,'KPIs Date'!$A52),SUMIFS(Raw!$K:$K,Raw!$A:$A,$B$4,Raw!$G:$G,'KPIs Date'!AB$4,Raw!$E:$E,'KPIs Date'!$A52))))</f>
        <v>1089</v>
      </c>
      <c r="AC52" s="152">
        <f>IF($B52="","",IF($C52="Region",SUMIFS(Raw!$K:$K,Raw!$A:$A,$B$4,Raw!$G:$G,'KPIs Date'!AC$4,Raw!$I:$I,'KPIs Date'!$A52),IF($C52="Provider",SUMIFS(Raw!$K:$K,Raw!$A:$A,$B$4,Raw!$G:$G,'KPIs Date'!AC$4,Raw!$C:$C,'KPIs Date'!$A52),SUMIFS(Raw!$K:$K,Raw!$A:$A,$B$4,Raw!$G:$G,'KPIs Date'!AC$4,Raw!$E:$E,'KPIs Date'!$A52))))</f>
        <v>2603</v>
      </c>
      <c r="AD52" s="156">
        <f t="shared" si="58"/>
        <v>0.41836342681521321</v>
      </c>
      <c r="AE52" s="152">
        <f>IF($B52="","",IF($C52="Region",SUMIFS(Raw!$K:$K,Raw!$A:$A,$B$4,Raw!$G:$G,'KPIs Date'!AE$4,Raw!$I:$I,'KPIs Date'!$A52),IF($C52="Provider",SUMIFS(Raw!$K:$K,Raw!$A:$A,$B$4,Raw!$G:$G,'KPIs Date'!AE$4,Raw!$C:$C,'KPIs Date'!$A52),SUMIFS(Raw!$K:$K,Raw!$A:$A,$B$4,Raw!$G:$G,'KPIs Date'!AE$4,Raw!$E:$E,'KPIs Date'!$A52))))</f>
        <v>1721</v>
      </c>
      <c r="AF52" s="152">
        <f>IF($B52="","",IF($C52="Region",SUMIFS(Raw!$K:$K,Raw!$A:$A,$B$4,Raw!$G:$G,'KPIs Date'!AF$4,Raw!$I:$I,'KPIs Date'!$A52),IF($C52="Provider",SUMIFS(Raw!$K:$K,Raw!$A:$A,$B$4,Raw!$G:$G,'KPIs Date'!AF$4,Raw!$C:$C,'KPIs Date'!$A52),SUMIFS(Raw!$K:$K,Raw!$A:$A,$B$4,Raw!$G:$G,'KPIs Date'!AF$4,Raw!$E:$E,'KPIs Date'!$A52))))</f>
        <v>2348</v>
      </c>
      <c r="AG52" s="156">
        <f t="shared" si="59"/>
        <v>0.73296422487223167</v>
      </c>
      <c r="AH52" s="152">
        <f>IF($B52="","",IF($C52="Region",SUMIFS(Raw!$K:$K,Raw!$A:$A,$B$4,Raw!$G:$G,'KPIs Date'!AH$4,Raw!$I:$I,'KPIs Date'!$A52),IF($C52="Provider",SUMIFS(Raw!$K:$K,Raw!$A:$A,$B$4,Raw!$G:$G,'KPIs Date'!AH$4,Raw!$C:$C,'KPIs Date'!$A52),SUMIFS(Raw!$K:$K,Raw!$A:$A,$B$4,Raw!$G:$G,'KPIs Date'!AH$4,Raw!$E:$E,'KPIs Date'!$A52))))</f>
        <v>6</v>
      </c>
      <c r="AI52" s="152">
        <f>IF($B52="","",IF($C52="Region",SUMIFS(Raw!$K:$K,Raw!$A:$A,$B$4,Raw!$G:$G,'KPIs Date'!AI$4,Raw!$I:$I,'KPIs Date'!$A52),IF($C52="Provider",SUMIFS(Raw!$K:$K,Raw!$A:$A,$B$4,Raw!$G:$G,'KPIs Date'!AI$4,Raw!$C:$C,'KPIs Date'!$A52),SUMIFS(Raw!$K:$K,Raw!$A:$A,$B$4,Raw!$G:$G,'KPIs Date'!AI$4,Raw!$E:$E,'KPIs Date'!$A52))))</f>
        <v>22559</v>
      </c>
      <c r="AJ52" s="156">
        <f t="shared" si="60"/>
        <v>2.6596923622501E-4</v>
      </c>
      <c r="AK52" s="152">
        <f>IF($B52="","",IF($C52="Region",SUMIFS(Raw!$K:$K,Raw!$A:$A,$B$4,Raw!$G:$G,'KPIs Date'!AK$4,Raw!$I:$I,'KPIs Date'!$A52),IF($C52="Provider",SUMIFS(Raw!$K:$K,Raw!$A:$A,$B$4,Raw!$G:$G,'KPIs Date'!AK$4,Raw!$C:$C,'KPIs Date'!$A52),SUMIFS(Raw!$K:$K,Raw!$A:$A,$B$4,Raw!$G:$G,'KPIs Date'!AK$4,Raw!$E:$E,'KPIs Date'!$A52))))</f>
        <v>12613</v>
      </c>
      <c r="AL52" s="152">
        <f>IF($B52="","",IF($C52="Region",SUMIFS(Raw!$K:$K,Raw!$A:$A,$B$4,Raw!$G:$G,'KPIs Date'!AL$4,Raw!$I:$I,'KPIs Date'!$A52),IF($C52="Provider",SUMIFS(Raw!$K:$K,Raw!$A:$A,$B$4,Raw!$G:$G,'KPIs Date'!AL$4,Raw!$C:$C,'KPIs Date'!$A52),SUMIFS(Raw!$K:$K,Raw!$A:$A,$B$4,Raw!$G:$G,'KPIs Date'!AL$4,Raw!$E:$E,'KPIs Date'!$A52))))</f>
        <v>22559</v>
      </c>
      <c r="AM52" s="156">
        <f t="shared" si="19"/>
        <v>0.55911166275100843</v>
      </c>
      <c r="AN52" s="152">
        <f>IF($B52="","",IF($C52="Region",SUMIFS(Raw!$K:$K,Raw!$A:$A,$B$4,Raw!$G:$G,'KPIs Date'!AN$4,Raw!$I:$I,'KPIs Date'!$A52),IF($C52="Provider",SUMIFS(Raw!$K:$K,Raw!$A:$A,$B$4,Raw!$G:$G,'KPIs Date'!AN$4,Raw!$C:$C,'KPIs Date'!$A52),SUMIFS(Raw!$K:$K,Raw!$A:$A,$B$4,Raw!$G:$G,'KPIs Date'!AN$4,Raw!$E:$E,'KPIs Date'!$A52))))</f>
        <v>3570</v>
      </c>
      <c r="AO52" s="152">
        <f>IF($B52="","",IF($C52="Region",SUMIFS(Raw!$K:$K,Raw!$A:$A,$B$4,Raw!$G:$G,'KPIs Date'!AO$4,Raw!$I:$I,'KPIs Date'!$A52),IF($C52="Provider",SUMIFS(Raw!$K:$K,Raw!$A:$A,$B$4,Raw!$G:$G,'KPIs Date'!AO$4,Raw!$C:$C,'KPIs Date'!$A52),SUMIFS(Raw!$K:$K,Raw!$A:$A,$B$4,Raw!$G:$G,'KPIs Date'!AO$4,Raw!$E:$E,'KPIs Date'!$A52))))</f>
        <v>4983</v>
      </c>
      <c r="AP52" s="156">
        <f t="shared" si="61"/>
        <v>0.71643588199879593</v>
      </c>
      <c r="AQ52" s="152">
        <f>IF($B52="","",IF($C52="Region",SUMIFS(Raw!$K:$K,Raw!$A:$A,$B$4,Raw!$G:$G,'KPIs Date'!AQ$4,Raw!$I:$I,'KPIs Date'!$A52),IF($C52="Provider",SUMIFS(Raw!$K:$K,Raw!$A:$A,$B$4,Raw!$G:$G,'KPIs Date'!AQ$4,Raw!$C:$C,'KPIs Date'!$A52),SUMIFS(Raw!$K:$K,Raw!$A:$A,$B$4,Raw!$G:$G,'KPIs Date'!AQ$4,Raw!$E:$E,'KPIs Date'!$A52))))</f>
        <v>2219</v>
      </c>
      <c r="AR52" s="152">
        <f>IF($B52="","",IF($C52="Region",SUMIFS(Raw!$K:$K,Raw!$A:$A,$B$4,Raw!$G:$G,'KPIs Date'!AR$4,Raw!$I:$I,'KPIs Date'!$A52),IF($C52="Provider",SUMIFS(Raw!$K:$K,Raw!$A:$A,$B$4,Raw!$G:$G,'KPIs Date'!AR$4,Raw!$C:$C,'KPIs Date'!$A52),SUMIFS(Raw!$K:$K,Raw!$A:$A,$B$4,Raw!$G:$G,'KPIs Date'!AR$4,Raw!$E:$E,'KPIs Date'!$A52))))</f>
        <v>2390</v>
      </c>
      <c r="AS52" s="156">
        <f t="shared" si="62"/>
        <v>0.92845188284518831</v>
      </c>
      <c r="AT52" s="152">
        <f>IF($B52="","",IF($C52="Region",SUMIFS(Raw!$K:$K,Raw!$A:$A,$B$4,Raw!$G:$G,'KPIs Date'!AT$4,Raw!$I:$I,'KPIs Date'!$A52),IF($C52="Provider",SUMIFS(Raw!$K:$K,Raw!$A:$A,$B$4,Raw!$G:$G,'KPIs Date'!AT$4,Raw!$C:$C,'KPIs Date'!$A52),SUMIFS(Raw!$K:$K,Raw!$A:$A,$B$4,Raw!$G:$G,'KPIs Date'!AT$4,Raw!$E:$E,'KPIs Date'!$A52))))</f>
        <v>1120</v>
      </c>
      <c r="AU52" s="152">
        <f>IF($B52="","",IF($C52="Region",SUMIFS(Raw!$K:$K,Raw!$A:$A,$B$4,Raw!$G:$G,'KPIs Date'!AU$4,Raw!$I:$I,'KPIs Date'!$A52),IF($C52="Provider",SUMIFS(Raw!$K:$K,Raw!$A:$A,$B$4,Raw!$G:$G,'KPIs Date'!AU$4,Raw!$C:$C,'KPIs Date'!$A52),SUMIFS(Raw!$K:$K,Raw!$A:$A,$B$4,Raw!$G:$G,'KPIs Date'!AU$4,Raw!$E:$E,'KPIs Date'!$A52))))</f>
        <v>1506</v>
      </c>
      <c r="AV52" s="156">
        <f t="shared" si="63"/>
        <v>0.74369189907038513</v>
      </c>
      <c r="AW52" s="152">
        <f>IF($B52="","",IF($C52="Region",SUMIFS(Raw!$K:$K,Raw!$A:$A,$B$4,Raw!$G:$G,'KPIs Date'!AW$4,Raw!$I:$I,'KPIs Date'!$A52),IF($C52="Provider",SUMIFS(Raw!$K:$K,Raw!$A:$A,$B$4,Raw!$G:$G,'KPIs Date'!AW$4,Raw!$C:$C,'KPIs Date'!$A52),SUMIFS(Raw!$K:$K,Raw!$A:$A,$B$4,Raw!$G:$G,'KPIs Date'!AW$4,Raw!$E:$E,'KPIs Date'!$A52))))</f>
        <v>381</v>
      </c>
      <c r="AX52" s="152">
        <f>IF($B52="","",IF($C52="Region",SUMIFS(Raw!$K:$K,Raw!$A:$A,$B$4,Raw!$G:$G,'KPIs Date'!AX$4,Raw!$I:$I,'KPIs Date'!$A52),IF($C52="Provider",SUMIFS(Raw!$K:$K,Raw!$A:$A,$B$4,Raw!$G:$G,'KPIs Date'!AX$4,Raw!$C:$C,'KPIs Date'!$A52),SUMIFS(Raw!$K:$K,Raw!$A:$A,$B$4,Raw!$G:$G,'KPIs Date'!AX$4,Raw!$E:$E,'KPIs Date'!$A52))))</f>
        <v>1830</v>
      </c>
      <c r="AY52" s="156">
        <f t="shared" si="64"/>
        <v>0.2081967213114754</v>
      </c>
      <c r="AZ52" s="152">
        <f>IF($B52="","",IF($C52="Region",SUMIFS(Raw!$K:$K,Raw!$A:$A,$B$4,Raw!$G:$G,'KPIs Date'!AZ$4,Raw!$I:$I,'KPIs Date'!$A52),IF($C52="Provider",SUMIFS(Raw!$K:$K,Raw!$A:$A,$B$4,Raw!$G:$G,'KPIs Date'!AZ$4,Raw!$C:$C,'KPIs Date'!$A52),SUMIFS(Raw!$K:$K,Raw!$A:$A,$B$4,Raw!$G:$G,'KPIs Date'!AZ$4,Raw!$E:$E,'KPIs Date'!$A52))))</f>
        <v>0</v>
      </c>
      <c r="BA52" s="152">
        <f>IF($B52="","",IF($C52="Region",SUMIFS(Raw!$K:$K,Raw!$A:$A,$B$4,Raw!$G:$G,'KPIs Date'!BA$4,Raw!$I:$I,'KPIs Date'!$A52),IF($C52="Provider",SUMIFS(Raw!$K:$K,Raw!$A:$A,$B$4,Raw!$G:$G,'KPIs Date'!BA$4,Raw!$C:$C,'KPIs Date'!$A52),SUMIFS(Raw!$K:$K,Raw!$A:$A,$B$4,Raw!$G:$G,'KPIs Date'!BA$4,Raw!$E:$E,'KPIs Date'!$A52))))</f>
        <v>0</v>
      </c>
      <c r="BB52" s="165" t="str">
        <f t="shared" si="65"/>
        <v/>
      </c>
      <c r="BC52" s="152">
        <f>IF($B52="","",IF($C52="Region",SUMIFS(Raw!$K:$K,Raw!$A:$A,$B$4,Raw!$G:$G,'KPIs Date'!BC$4,Raw!$I:$I,'KPIs Date'!$A52),IF($C52="Provider",SUMIFS(Raw!$K:$K,Raw!$A:$A,$B$4,Raw!$G:$G,'KPIs Date'!BC$4,Raw!$C:$C,'KPIs Date'!$A52),SUMIFS(Raw!$K:$K,Raw!$A:$A,$B$4,Raw!$G:$G,'KPIs Date'!BC$4,Raw!$E:$E,'KPIs Date'!$A52))))</f>
        <v>549</v>
      </c>
      <c r="BD52" s="152">
        <f>IF($B52="","",IF($C52="Region",SUMIFS(Raw!$K:$K,Raw!$A:$A,$B$4,Raw!$G:$G,'KPIs Date'!BD$4,Raw!$I:$I,'KPIs Date'!$A52),IF($C52="Provider",SUMIFS(Raw!$K:$K,Raw!$A:$A,$B$4,Raw!$G:$G,'KPIs Date'!BD$4,Raw!$C:$C,'KPIs Date'!$A52),SUMIFS(Raw!$K:$K,Raw!$A:$A,$B$4,Raw!$G:$G,'KPIs Date'!BD$4,Raw!$E:$E,'KPIs Date'!$A52))))</f>
        <v>582</v>
      </c>
      <c r="BE52" s="156">
        <f t="shared" si="66"/>
        <v>0.94329896907216493</v>
      </c>
      <c r="BF52" s="152">
        <f>IF($B52="","",IF($C52="Region",SUMIFS(Raw!$K:$K,Raw!$A:$A,$B$4,Raw!$G:$G,'KPIs Date'!BF$4,Raw!$I:$I,'KPIs Date'!$A52),IF($C52="Provider",SUMIFS(Raw!$K:$K,Raw!$A:$A,$B$4,Raw!$G:$G,'KPIs Date'!BF$4,Raw!$C:$C,'KPIs Date'!$A52),SUMIFS(Raw!$K:$K,Raw!$A:$A,$B$4,Raw!$G:$G,'KPIs Date'!BF$4,Raw!$E:$E,'KPIs Date'!$A52))))</f>
        <v>1559</v>
      </c>
      <c r="BG52" s="152">
        <f>IF($B52="","",IF($C52="Region",SUMIFS(Raw!$K:$K,Raw!$A:$A,$B$4,Raw!$G:$G,'KPIs Date'!BG$4,Raw!$I:$I,'KPIs Date'!$A52),IF($C52="Provider",SUMIFS(Raw!$K:$K,Raw!$A:$A,$B$4,Raw!$G:$G,'KPIs Date'!BG$4,Raw!$C:$C,'KPIs Date'!$A52),SUMIFS(Raw!$K:$K,Raw!$A:$A,$B$4,Raw!$G:$G,'KPIs Date'!BG$4,Raw!$E:$E,'KPIs Date'!$A52))))</f>
        <v>1617</v>
      </c>
      <c r="BH52" s="167">
        <f t="shared" si="67"/>
        <v>0.96413110698824989</v>
      </c>
      <c r="BI52" s="140"/>
      <c r="BJ52" s="141"/>
      <c r="BK52" s="142"/>
      <c r="BL52" s="140"/>
      <c r="BM52" s="140"/>
      <c r="BN52" s="141"/>
      <c r="BO52" s="142"/>
      <c r="BP52" s="140"/>
      <c r="BQ52" s="140"/>
      <c r="BR52" s="141"/>
      <c r="BS52" s="142"/>
      <c r="BT52" s="140"/>
      <c r="BU52" s="140"/>
      <c r="BV52" s="141"/>
      <c r="BW52" s="142"/>
      <c r="BX52" s="140"/>
      <c r="BY52" s="140"/>
      <c r="BZ52" s="141"/>
      <c r="CA52" s="142"/>
      <c r="CB52" s="140"/>
      <c r="CC52" s="140"/>
      <c r="CD52" s="141"/>
      <c r="CE52" s="142"/>
      <c r="CF52" s="140"/>
      <c r="CG52" s="140"/>
      <c r="CH52" s="141"/>
    </row>
    <row r="53" spans="1:86" ht="15" customHeight="1" x14ac:dyDescent="0.35">
      <c r="A53" s="122" t="str">
        <f>IF(Refs!A47="","",Refs!A47)</f>
        <v>111AH4</v>
      </c>
      <c r="B53" s="99" t="str">
        <f>IF(Refs!B47="","",Refs!B47)</f>
        <v>Mid and South Essex</v>
      </c>
      <c r="C53" s="103" t="str">
        <f>IF(Refs!D47="","",Refs!D47)</f>
        <v>Area</v>
      </c>
      <c r="D53" s="56">
        <f>IF($B53="","",IF($C53="Region",SUMIFS(Raw!$K:$K,Raw!$A:$A,$B$4,Raw!$G:$G,'KPIs Date'!D$4,Raw!$I:$I,'KPIs Date'!$A53),IF($C53="Provider",SUMIFS(Raw!$K:$K,Raw!$A:$A,$B$4,Raw!$G:$G,'KPIs Date'!D$4,Raw!$C:$C,'KPIs Date'!$A53),SUMIFS(Raw!$K:$K,Raw!$A:$A,$B$4,Raw!$G:$G,'KPIs Date'!D$4,Raw!$E:$E,'KPIs Date'!$A53))))</f>
        <v>4876</v>
      </c>
      <c r="E53" s="56">
        <f>IF($B53="","",IF($C53="Region",SUMIFS(Raw!$K:$K,Raw!$A:$A,$B$4,Raw!$G:$G,'KPIs Date'!E$4,Raw!$I:$I,'KPIs Date'!$A53),IF($C53="Provider",SUMIFS(Raw!$K:$K,Raw!$A:$A,$B$4,Raw!$G:$G,'KPIs Date'!E$4,Raw!$C:$C,'KPIs Date'!$A53),SUMIFS(Raw!$K:$K,Raw!$A:$A,$B$4,Raw!$G:$G,'KPIs Date'!E$4,Raw!$E:$E,'KPIs Date'!$A53))))</f>
        <v>43257</v>
      </c>
      <c r="F53" s="156">
        <f t="shared" si="52"/>
        <v>0.10130264060000416</v>
      </c>
      <c r="G53" s="152">
        <f>IF($B53="","",IF($C53="Region",SUMIFS(Raw!$K:$K,Raw!$A:$A,$B$4,Raw!$G:$G,'KPIs Date'!G$4,Raw!$I:$I,'KPIs Date'!$A53),IF($C53="Provider",SUMIFS(Raw!$K:$K,Raw!$A:$A,$B$4,Raw!$G:$G,'KPIs Date'!G$4,Raw!$C:$C,'KPIs Date'!$A53),SUMIFS(Raw!$K:$K,Raw!$A:$A,$B$4,Raw!$G:$G,'KPIs Date'!G$4,Raw!$E:$E,'KPIs Date'!$A53))))</f>
        <v>4204987</v>
      </c>
      <c r="H53" s="152">
        <f>IF($B53="","",IF($C53="Region",SUMIFS(Raw!$K:$K,Raw!$A:$A,$B$4,Raw!$G:$G,'KPIs Date'!H$4,Raw!$I:$I,'KPIs Date'!$A53),IF($C53="Provider",SUMIFS(Raw!$K:$K,Raw!$A:$A,$B$4,Raw!$G:$G,'KPIs Date'!H$4,Raw!$C:$C,'KPIs Date'!$A53),SUMIFS(Raw!$K:$K,Raw!$A:$A,$B$4,Raw!$G:$G,'KPIs Date'!H$4,Raw!$E:$E,'KPIs Date'!$A53))))</f>
        <v>43257</v>
      </c>
      <c r="I53" s="157">
        <f t="shared" si="18"/>
        <v>97.209399634741203</v>
      </c>
      <c r="J53" s="158">
        <f>IF($B53="","",IF($C53="Region",SUMIFS(Raw!$K:$K,Raw!$A:$A,$B$4,Raw!$G:$G,'KPIs Date'!J$4,Raw!$I:$I,'KPIs Date'!$A53),IF($C53="Provider",SUMIFS(Raw!$K:$K,Raw!$A:$A,$B$4,Raw!$G:$G,'KPIs Date'!J$4,Raw!$C:$C,'KPIs Date'!$A53),SUMIFS(Raw!$K:$K,Raw!$A:$A,$B$4,Raw!$G:$G,'KPIs Date'!J$4,Raw!$E:$E,'KPIs Date'!$A53))))</f>
        <v>8730</v>
      </c>
      <c r="K53" s="152">
        <f>IF($B53="","",IF($C53="Region",SUMIFS(Raw!$K:$K,Raw!$A:$A,$B$4,Raw!$G:$G,'KPIs Date'!K$4,Raw!$I:$I,'KPIs Date'!$A53),IF($C53="Provider",SUMIFS(Raw!$K:$K,Raw!$A:$A,$B$4,Raw!$G:$G,'KPIs Date'!K$4,Raw!$C:$C,'KPIs Date'!$A53),SUMIFS(Raw!$K:$K,Raw!$A:$A,$B$4,Raw!$G:$G,'KPIs Date'!K$4,Raw!$E:$E,'KPIs Date'!$A53))))</f>
        <v>24212</v>
      </c>
      <c r="L53" s="168"/>
      <c r="M53" s="152">
        <f>IF($B53="","",IF($C53="Region",SUMIFS(Raw!$K:$K,Raw!$A:$A,$B$4,Raw!$G:$G,'KPIs Date'!M$4,Raw!$I:$I,'KPIs Date'!$A53),IF($C53="Provider",SUMIFS(Raw!$K:$K,Raw!$A:$A,$B$4,Raw!$G:$G,'KPIs Date'!M$4,Raw!$C:$C,'KPIs Date'!$A53),SUMIFS(Raw!$K:$K,Raw!$A:$A,$B$4,Raw!$G:$G,'KPIs Date'!M$4,Raw!$E:$E,'KPIs Date'!$A53))))</f>
        <v>40775</v>
      </c>
      <c r="N53" s="156">
        <f t="shared" si="53"/>
        <v>0.59379521765787857</v>
      </c>
      <c r="O53" s="152">
        <f>IF($B53="","",IF($C53="Region",SUMIFS(Raw!$K:$K,Raw!$A:$A,$B$4,Raw!$G:$G,'KPIs Date'!O$4,Raw!$I:$I,'KPIs Date'!$A53),IF($C53="Provider",SUMIFS(Raw!$K:$K,Raw!$A:$A,$B$4,Raw!$G:$G,'KPIs Date'!O$4,Raw!$C:$C,'KPIs Date'!$A53),SUMIFS(Raw!$K:$K,Raw!$A:$A,$B$4,Raw!$G:$G,'KPIs Date'!O$4,Raw!$E:$E,'KPIs Date'!$A53))))</f>
        <v>121</v>
      </c>
      <c r="P53" s="152">
        <f>IF($B53="","",IF($C53="Region",SUMIFS(Raw!$K:$K,Raw!$A:$A,$B$4,Raw!$G:$G,'KPIs Date'!P$4,Raw!$I:$I,'KPIs Date'!$A53),IF($C53="Provider",SUMIFS(Raw!$K:$K,Raw!$A:$A,$B$4,Raw!$G:$G,'KPIs Date'!P$4,Raw!$C:$C,'KPIs Date'!$A53),SUMIFS(Raw!$K:$K,Raw!$A:$A,$B$4,Raw!$G:$G,'KPIs Date'!P$4,Raw!$E:$E,'KPIs Date'!$A53))))</f>
        <v>378</v>
      </c>
      <c r="Q53" s="156">
        <f t="shared" si="54"/>
        <v>0.32010582010582012</v>
      </c>
      <c r="R53" s="152">
        <f>IF($B53="","",IF($C53="Region",SUMIFS(Raw!$K:$K,Raw!$A:$A,$B$4,Raw!$G:$G,'KPIs Date'!R$4,Raw!$I:$I,'KPIs Date'!$A53),IF($C53="Provider",SUMIFS(Raw!$K:$K,Raw!$A:$A,$B$4,Raw!$G:$G,'KPIs Date'!R$4,Raw!$C:$C,'KPIs Date'!$A53),SUMIFS(Raw!$K:$K,Raw!$A:$A,$B$4,Raw!$G:$G,'KPIs Date'!R$4,Raw!$E:$E,'KPIs Date'!$A53))))</f>
        <v>0</v>
      </c>
      <c r="S53" s="152">
        <f>IF($B53="","",IF($C53="Region",SUMIFS(Raw!$K:$K,Raw!$A:$A,$B$4,Raw!$G:$G,'KPIs Date'!S$4,Raw!$I:$I,'KPIs Date'!$A53),IF($C53="Provider",SUMIFS(Raw!$K:$K,Raw!$A:$A,$B$4,Raw!$G:$G,'KPIs Date'!S$4,Raw!$C:$C,'KPIs Date'!$A53),SUMIFS(Raw!$K:$K,Raw!$A:$A,$B$4,Raw!$G:$G,'KPIs Date'!S$4,Raw!$E:$E,'KPIs Date'!$A53))))</f>
        <v>4</v>
      </c>
      <c r="T53" s="156" t="str">
        <f t="shared" si="55"/>
        <v/>
      </c>
      <c r="U53" s="152">
        <f>IF($B53="","",IF($C53="Region",SUMIFS(Raw!$K:$K,Raw!$A:$A,$B$4,Raw!$G:$G,'KPIs Date'!U$4,Raw!$I:$I,'KPIs Date'!$A53),IF($C53="Provider",SUMIFS(Raw!$K:$K,Raw!$A:$A,$B$4,Raw!$G:$G,'KPIs Date'!U$4,Raw!$C:$C,'KPIs Date'!$A53),SUMIFS(Raw!$K:$K,Raw!$A:$A,$B$4,Raw!$G:$G,'KPIs Date'!U$4,Raw!$E:$E,'KPIs Date'!$A53))))</f>
        <v>21</v>
      </c>
      <c r="V53" s="152">
        <f>IF($B53="","",IF($C53="Region",SUMIFS(Raw!$K:$K,Raw!$A:$A,$B$4,Raw!$G:$G,'KPIs Date'!V$4,Raw!$I:$I,'KPIs Date'!$A53),IF($C53="Provider",SUMIFS(Raw!$K:$K,Raw!$A:$A,$B$4,Raw!$G:$G,'KPIs Date'!V$4,Raw!$C:$C,'KPIs Date'!$A53),SUMIFS(Raw!$K:$K,Raw!$A:$A,$B$4,Raw!$G:$G,'KPIs Date'!V$4,Raw!$E:$E,'KPIs Date'!$A53))))</f>
        <v>21</v>
      </c>
      <c r="W53" s="156">
        <f t="shared" si="56"/>
        <v>1</v>
      </c>
      <c r="X53" s="152">
        <f>IF($B53="","",IF($C53="Region",SUMIFS(Raw!$K:$K,Raw!$A:$A,$B$4,Raw!$G:$G,'KPIs Date'!X$4,Raw!$I:$I,'KPIs Date'!$A53),IF($C53="Provider",SUMIFS(Raw!$K:$K,Raw!$A:$A,$B$4,Raw!$G:$G,'KPIs Date'!X$4,Raw!$C:$C,'KPIs Date'!$A53),SUMIFS(Raw!$K:$K,Raw!$A:$A,$B$4,Raw!$G:$G,'KPIs Date'!X$4,Raw!$E:$E,'KPIs Date'!$A53))))</f>
        <v>951</v>
      </c>
      <c r="Y53" s="152">
        <f>IF($B53="","",IF($C53="Region",SUMIFS(Raw!$K:$K,Raw!$A:$A,$B$4,Raw!$G:$G,'KPIs Date'!Y$4,Raw!$I:$I,'KPIs Date'!$A53),IF($C53="Provider",SUMIFS(Raw!$K:$K,Raw!$A:$A,$B$4,Raw!$G:$G,'KPIs Date'!Y$4,Raw!$C:$C,'KPIs Date'!$A53),SUMIFS(Raw!$K:$K,Raw!$A:$A,$B$4,Raw!$G:$G,'KPIs Date'!Y$4,Raw!$E:$E,'KPIs Date'!$A53))))</f>
        <v>9801</v>
      </c>
      <c r="Z53" s="152">
        <f>IF($B53="","",IF($C53="Region",SUMIFS(Raw!$K:$K,Raw!$A:$A,$B$4,Raw!$G:$G,'KPIs Date'!Z$4,Raw!$I:$I,'KPIs Date'!$A53),IF($C53="Provider",SUMIFS(Raw!$K:$K,Raw!$A:$A,$B$4,Raw!$G:$G,'KPIs Date'!Z$4,Raw!$C:$C,'KPIs Date'!$A53),SUMIFS(Raw!$K:$K,Raw!$A:$A,$B$4,Raw!$G:$G,'KPIs Date'!Z$4,Raw!$E:$E,'KPIs Date'!$A53))))</f>
        <v>7876</v>
      </c>
      <c r="AA53" s="156">
        <f t="shared" si="57"/>
        <v>5.3798721502517396E-2</v>
      </c>
      <c r="AB53" s="152">
        <f>IF($B53="","",IF($C53="Region",SUMIFS(Raw!$K:$K,Raw!$A:$A,$B$4,Raw!$G:$G,'KPIs Date'!AB$4,Raw!$I:$I,'KPIs Date'!$A53),IF($C53="Provider",SUMIFS(Raw!$K:$K,Raw!$A:$A,$B$4,Raw!$G:$G,'KPIs Date'!AB$4,Raw!$C:$C,'KPIs Date'!$A53),SUMIFS(Raw!$K:$K,Raw!$A:$A,$B$4,Raw!$G:$G,'KPIs Date'!AB$4,Raw!$E:$E,'KPIs Date'!$A53))))</f>
        <v>0</v>
      </c>
      <c r="AC53" s="152">
        <f>IF($B53="","",IF($C53="Region",SUMIFS(Raw!$K:$K,Raw!$A:$A,$B$4,Raw!$G:$G,'KPIs Date'!AC$4,Raw!$I:$I,'KPIs Date'!$A53),IF($C53="Provider",SUMIFS(Raw!$K:$K,Raw!$A:$A,$B$4,Raw!$G:$G,'KPIs Date'!AC$4,Raw!$C:$C,'KPIs Date'!$A53),SUMIFS(Raw!$K:$K,Raw!$A:$A,$B$4,Raw!$G:$G,'KPIs Date'!AC$4,Raw!$E:$E,'KPIs Date'!$A53))))</f>
        <v>3425</v>
      </c>
      <c r="AD53" s="156" t="str">
        <f t="shared" si="58"/>
        <v/>
      </c>
      <c r="AE53" s="152">
        <f>IF($B53="","",IF($C53="Region",SUMIFS(Raw!$K:$K,Raw!$A:$A,$B$4,Raw!$G:$G,'KPIs Date'!AE$4,Raw!$I:$I,'KPIs Date'!$A53),IF($C53="Provider",SUMIFS(Raw!$K:$K,Raw!$A:$A,$B$4,Raw!$G:$G,'KPIs Date'!AE$4,Raw!$C:$C,'KPIs Date'!$A53),SUMIFS(Raw!$K:$K,Raw!$A:$A,$B$4,Raw!$G:$G,'KPIs Date'!AE$4,Raw!$E:$E,'KPIs Date'!$A53))))</f>
        <v>3992</v>
      </c>
      <c r="AF53" s="152">
        <f>IF($B53="","",IF($C53="Region",SUMIFS(Raw!$K:$K,Raw!$A:$A,$B$4,Raw!$G:$G,'KPIs Date'!AF$4,Raw!$I:$I,'KPIs Date'!$A53),IF($C53="Provider",SUMIFS(Raw!$K:$K,Raw!$A:$A,$B$4,Raw!$G:$G,'KPIs Date'!AF$4,Raw!$C:$C,'KPIs Date'!$A53),SUMIFS(Raw!$K:$K,Raw!$A:$A,$B$4,Raw!$G:$G,'KPIs Date'!AF$4,Raw!$E:$E,'KPIs Date'!$A53))))</f>
        <v>3992</v>
      </c>
      <c r="AG53" s="156">
        <f t="shared" si="59"/>
        <v>1</v>
      </c>
      <c r="AH53" s="152">
        <f>IF($B53="","",IF($C53="Region",SUMIFS(Raw!$K:$K,Raw!$A:$A,$B$4,Raw!$G:$G,'KPIs Date'!AH$4,Raw!$I:$I,'KPIs Date'!$A53),IF($C53="Provider",SUMIFS(Raw!$K:$K,Raw!$A:$A,$B$4,Raw!$G:$G,'KPIs Date'!AH$4,Raw!$C:$C,'KPIs Date'!$A53),SUMIFS(Raw!$K:$K,Raw!$A:$A,$B$4,Raw!$G:$G,'KPIs Date'!AH$4,Raw!$E:$E,'KPIs Date'!$A53))))</f>
        <v>22</v>
      </c>
      <c r="AI53" s="152">
        <f>IF($B53="","",IF($C53="Region",SUMIFS(Raw!$K:$K,Raw!$A:$A,$B$4,Raw!$G:$G,'KPIs Date'!AI$4,Raw!$I:$I,'KPIs Date'!$A53),IF($C53="Provider",SUMIFS(Raw!$K:$K,Raw!$A:$A,$B$4,Raw!$G:$G,'KPIs Date'!AI$4,Raw!$C:$C,'KPIs Date'!$A53),SUMIFS(Raw!$K:$K,Raw!$A:$A,$B$4,Raw!$G:$G,'KPIs Date'!AI$4,Raw!$E:$E,'KPIs Date'!$A53))))</f>
        <v>27976</v>
      </c>
      <c r="AJ53" s="156">
        <f t="shared" si="60"/>
        <v>7.8638833285673432E-4</v>
      </c>
      <c r="AK53" s="152">
        <f>IF($B53="","",IF($C53="Region",SUMIFS(Raw!$K:$K,Raw!$A:$A,$B$4,Raw!$G:$G,'KPIs Date'!AK$4,Raw!$I:$I,'KPIs Date'!$A53),IF($C53="Provider",SUMIFS(Raw!$K:$K,Raw!$A:$A,$B$4,Raw!$G:$G,'KPIs Date'!AK$4,Raw!$C:$C,'KPIs Date'!$A53),SUMIFS(Raw!$K:$K,Raw!$A:$A,$B$4,Raw!$G:$G,'KPIs Date'!AK$4,Raw!$E:$E,'KPIs Date'!$A53))))</f>
        <v>19231</v>
      </c>
      <c r="AL53" s="152">
        <f>IF($B53="","",IF($C53="Region",SUMIFS(Raw!$K:$K,Raw!$A:$A,$B$4,Raw!$G:$G,'KPIs Date'!AL$4,Raw!$I:$I,'KPIs Date'!$A53),IF($C53="Provider",SUMIFS(Raw!$K:$K,Raw!$A:$A,$B$4,Raw!$G:$G,'KPIs Date'!AL$4,Raw!$C:$C,'KPIs Date'!$A53),SUMIFS(Raw!$K:$K,Raw!$A:$A,$B$4,Raw!$G:$G,'KPIs Date'!AL$4,Raw!$E:$E,'KPIs Date'!$A53))))</f>
        <v>27976</v>
      </c>
      <c r="AM53" s="156">
        <f t="shared" si="19"/>
        <v>0.6874106376894481</v>
      </c>
      <c r="AN53" s="152">
        <f>IF($B53="","",IF($C53="Region",SUMIFS(Raw!$K:$K,Raw!$A:$A,$B$4,Raw!$G:$G,'KPIs Date'!AN$4,Raw!$I:$I,'KPIs Date'!$A53),IF($C53="Provider",SUMIFS(Raw!$K:$K,Raw!$A:$A,$B$4,Raw!$G:$G,'KPIs Date'!AN$4,Raw!$C:$C,'KPIs Date'!$A53),SUMIFS(Raw!$K:$K,Raw!$A:$A,$B$4,Raw!$G:$G,'KPIs Date'!AN$4,Raw!$E:$E,'KPIs Date'!$A53))))</f>
        <v>2293</v>
      </c>
      <c r="AO53" s="152">
        <f>IF($B53="","",IF($C53="Region",SUMIFS(Raw!$K:$K,Raw!$A:$A,$B$4,Raw!$G:$G,'KPIs Date'!AO$4,Raw!$I:$I,'KPIs Date'!$A53),IF($C53="Provider",SUMIFS(Raw!$K:$K,Raw!$A:$A,$B$4,Raw!$G:$G,'KPIs Date'!AO$4,Raw!$C:$C,'KPIs Date'!$A53),SUMIFS(Raw!$K:$K,Raw!$A:$A,$B$4,Raw!$G:$G,'KPIs Date'!AO$4,Raw!$E:$E,'KPIs Date'!$A53))))</f>
        <v>5672</v>
      </c>
      <c r="AP53" s="156">
        <f t="shared" si="61"/>
        <v>0.40426657263751764</v>
      </c>
      <c r="AQ53" s="152">
        <f>IF($B53="","",IF($C53="Region",SUMIFS(Raw!$K:$K,Raw!$A:$A,$B$4,Raw!$G:$G,'KPIs Date'!AQ$4,Raw!$I:$I,'KPIs Date'!$A53),IF($C53="Provider",SUMIFS(Raw!$K:$K,Raw!$A:$A,$B$4,Raw!$G:$G,'KPIs Date'!AQ$4,Raw!$C:$C,'KPIs Date'!$A53),SUMIFS(Raw!$K:$K,Raw!$A:$A,$B$4,Raw!$G:$G,'KPIs Date'!AQ$4,Raw!$E:$E,'KPIs Date'!$A53))))</f>
        <v>3426</v>
      </c>
      <c r="AR53" s="152">
        <f>IF($B53="","",IF($C53="Region",SUMIFS(Raw!$K:$K,Raw!$A:$A,$B$4,Raw!$G:$G,'KPIs Date'!AR$4,Raw!$I:$I,'KPIs Date'!$A53),IF($C53="Provider",SUMIFS(Raw!$K:$K,Raw!$A:$A,$B$4,Raw!$G:$G,'KPIs Date'!AR$4,Raw!$C:$C,'KPIs Date'!$A53),SUMIFS(Raw!$K:$K,Raw!$A:$A,$B$4,Raw!$G:$G,'KPIs Date'!AR$4,Raw!$E:$E,'KPIs Date'!$A53))))</f>
        <v>15025</v>
      </c>
      <c r="AS53" s="156">
        <f t="shared" si="62"/>
        <v>0.22801996672212979</v>
      </c>
      <c r="AT53" s="152">
        <f>IF($B53="","",IF($C53="Region",SUMIFS(Raw!$K:$K,Raw!$A:$A,$B$4,Raw!$G:$G,'KPIs Date'!AT$4,Raw!$I:$I,'KPIs Date'!$A53),IF($C53="Provider",SUMIFS(Raw!$K:$K,Raw!$A:$A,$B$4,Raw!$G:$G,'KPIs Date'!AT$4,Raw!$C:$C,'KPIs Date'!$A53),SUMIFS(Raw!$K:$K,Raw!$A:$A,$B$4,Raw!$G:$G,'KPIs Date'!AT$4,Raw!$E:$E,'KPIs Date'!$A53))))</f>
        <v>16</v>
      </c>
      <c r="AU53" s="152">
        <f>IF($B53="","",IF($C53="Region",SUMIFS(Raw!$K:$K,Raw!$A:$A,$B$4,Raw!$G:$G,'KPIs Date'!AU$4,Raw!$I:$I,'KPIs Date'!$A53),IF($C53="Provider",SUMIFS(Raw!$K:$K,Raw!$A:$A,$B$4,Raw!$G:$G,'KPIs Date'!AU$4,Raw!$C:$C,'KPIs Date'!$A53),SUMIFS(Raw!$K:$K,Raw!$A:$A,$B$4,Raw!$G:$G,'KPIs Date'!AU$4,Raw!$E:$E,'KPIs Date'!$A53))))</f>
        <v>611</v>
      </c>
      <c r="AV53" s="156">
        <f t="shared" si="63"/>
        <v>2.6186579378068741E-2</v>
      </c>
      <c r="AW53" s="152">
        <f>IF($B53="","",IF($C53="Region",SUMIFS(Raw!$K:$K,Raw!$A:$A,$B$4,Raw!$G:$G,'KPIs Date'!AW$4,Raw!$I:$I,'KPIs Date'!$A53),IF($C53="Provider",SUMIFS(Raw!$K:$K,Raw!$A:$A,$B$4,Raw!$G:$G,'KPIs Date'!AW$4,Raw!$C:$C,'KPIs Date'!$A53),SUMIFS(Raw!$K:$K,Raw!$A:$A,$B$4,Raw!$G:$G,'KPIs Date'!AW$4,Raw!$E:$E,'KPIs Date'!$A53))))</f>
        <v>2699</v>
      </c>
      <c r="AX53" s="152">
        <f>IF($B53="","",IF($C53="Region",SUMIFS(Raw!$K:$K,Raw!$A:$A,$B$4,Raw!$G:$G,'KPIs Date'!AX$4,Raw!$I:$I,'KPIs Date'!$A53),IF($C53="Provider",SUMIFS(Raw!$K:$K,Raw!$A:$A,$B$4,Raw!$G:$G,'KPIs Date'!AX$4,Raw!$C:$C,'KPIs Date'!$A53),SUMIFS(Raw!$K:$K,Raw!$A:$A,$B$4,Raw!$G:$G,'KPIs Date'!AX$4,Raw!$E:$E,'KPIs Date'!$A53))))</f>
        <v>3321</v>
      </c>
      <c r="AY53" s="156">
        <f t="shared" si="64"/>
        <v>0.81270701595904848</v>
      </c>
      <c r="AZ53" s="152">
        <f>IF($B53="","",IF($C53="Region",SUMIFS(Raw!$K:$K,Raw!$A:$A,$B$4,Raw!$G:$G,'KPIs Date'!AZ$4,Raw!$I:$I,'KPIs Date'!$A53),IF($C53="Provider",SUMIFS(Raw!$K:$K,Raw!$A:$A,$B$4,Raw!$G:$G,'KPIs Date'!AZ$4,Raw!$C:$C,'KPIs Date'!$A53),SUMIFS(Raw!$K:$K,Raw!$A:$A,$B$4,Raw!$G:$G,'KPIs Date'!AZ$4,Raw!$E:$E,'KPIs Date'!$A53))))</f>
        <v>0</v>
      </c>
      <c r="BA53" s="152">
        <f>IF($B53="","",IF($C53="Region",SUMIFS(Raw!$K:$K,Raw!$A:$A,$B$4,Raw!$G:$G,'KPIs Date'!BA$4,Raw!$I:$I,'KPIs Date'!$A53),IF($C53="Provider",SUMIFS(Raw!$K:$K,Raw!$A:$A,$B$4,Raw!$G:$G,'KPIs Date'!BA$4,Raw!$C:$C,'KPIs Date'!$A53),SUMIFS(Raw!$K:$K,Raw!$A:$A,$B$4,Raw!$G:$G,'KPIs Date'!BA$4,Raw!$E:$E,'KPIs Date'!$A53))))</f>
        <v>1</v>
      </c>
      <c r="BB53" s="165" t="str">
        <f t="shared" si="65"/>
        <v/>
      </c>
      <c r="BC53" s="152">
        <f>IF($B53="","",IF($C53="Region",SUMIFS(Raw!$K:$K,Raw!$A:$A,$B$4,Raw!$G:$G,'KPIs Date'!BC$4,Raw!$I:$I,'KPIs Date'!$A53),IF($C53="Provider",SUMIFS(Raw!$K:$K,Raw!$A:$A,$B$4,Raw!$G:$G,'KPIs Date'!BC$4,Raw!$C:$C,'KPIs Date'!$A53),SUMIFS(Raw!$K:$K,Raw!$A:$A,$B$4,Raw!$G:$G,'KPIs Date'!BC$4,Raw!$E:$E,'KPIs Date'!$A53))))</f>
        <v>92</v>
      </c>
      <c r="BD53" s="152">
        <f>IF($B53="","",IF($C53="Region",SUMIFS(Raw!$K:$K,Raw!$A:$A,$B$4,Raw!$G:$G,'KPIs Date'!BD$4,Raw!$I:$I,'KPIs Date'!$A53),IF($C53="Provider",SUMIFS(Raw!$K:$K,Raw!$A:$A,$B$4,Raw!$G:$G,'KPIs Date'!BD$4,Raw!$C:$C,'KPIs Date'!$A53),SUMIFS(Raw!$K:$K,Raw!$A:$A,$B$4,Raw!$G:$G,'KPIs Date'!BD$4,Raw!$E:$E,'KPIs Date'!$A53))))</f>
        <v>203</v>
      </c>
      <c r="BE53" s="156">
        <f t="shared" si="66"/>
        <v>0.45320197044334976</v>
      </c>
      <c r="BF53" s="152">
        <f>IF($B53="","",IF($C53="Region",SUMIFS(Raw!$K:$K,Raw!$A:$A,$B$4,Raw!$G:$G,'KPIs Date'!BF$4,Raw!$I:$I,'KPIs Date'!$A53),IF($C53="Provider",SUMIFS(Raw!$K:$K,Raw!$A:$A,$B$4,Raw!$G:$G,'KPIs Date'!BF$4,Raw!$C:$C,'KPIs Date'!$A53),SUMIFS(Raw!$K:$K,Raw!$A:$A,$B$4,Raw!$G:$G,'KPIs Date'!BF$4,Raw!$E:$E,'KPIs Date'!$A53))))</f>
        <v>1811</v>
      </c>
      <c r="BG53" s="152">
        <f>IF($B53="","",IF($C53="Region",SUMIFS(Raw!$K:$K,Raw!$A:$A,$B$4,Raw!$G:$G,'KPIs Date'!BG$4,Raw!$I:$I,'KPIs Date'!$A53),IF($C53="Provider",SUMIFS(Raw!$K:$K,Raw!$A:$A,$B$4,Raw!$G:$G,'KPIs Date'!BG$4,Raw!$C:$C,'KPIs Date'!$A53),SUMIFS(Raw!$K:$K,Raw!$A:$A,$B$4,Raw!$G:$G,'KPIs Date'!BG$4,Raw!$E:$E,'KPIs Date'!$A53))))</f>
        <v>2858</v>
      </c>
      <c r="BH53" s="167">
        <f t="shared" si="67"/>
        <v>0.63365990202939115</v>
      </c>
      <c r="BI53" s="140"/>
      <c r="BJ53" s="141"/>
      <c r="BK53" s="142"/>
      <c r="BL53" s="140"/>
      <c r="BM53" s="140"/>
      <c r="BN53" s="141"/>
      <c r="BO53" s="142"/>
      <c r="BP53" s="140"/>
      <c r="BQ53" s="140"/>
      <c r="BR53" s="141"/>
      <c r="BS53" s="142"/>
      <c r="BT53" s="140"/>
      <c r="BU53" s="140"/>
      <c r="BV53" s="141"/>
      <c r="BW53" s="142"/>
      <c r="BX53" s="140"/>
      <c r="BY53" s="140"/>
      <c r="BZ53" s="141"/>
      <c r="CA53" s="142"/>
      <c r="CB53" s="140"/>
      <c r="CC53" s="140"/>
      <c r="CD53" s="141"/>
      <c r="CE53" s="142"/>
      <c r="CF53" s="140"/>
      <c r="CG53" s="140"/>
      <c r="CH53" s="141"/>
    </row>
    <row r="54" spans="1:86" x14ac:dyDescent="0.35">
      <c r="A54" s="122" t="str">
        <f>IF(Refs!A48="","",Refs!A48)</f>
        <v>111AC7</v>
      </c>
      <c r="B54" s="99" t="str">
        <f>IF(Refs!B48="","",Refs!B48)</f>
        <v>Milton Keynes</v>
      </c>
      <c r="C54" s="103" t="str">
        <f>IF(Refs!D48="","",Refs!D48)</f>
        <v>Area</v>
      </c>
      <c r="D54" s="56">
        <f>IF($B54="","",IF($C54="Region",SUMIFS(Raw!$K:$K,Raw!$A:$A,$B$4,Raw!$G:$G,'KPIs Date'!D$4,Raw!$I:$I,'KPIs Date'!$A54),IF($C54="Provider",SUMIFS(Raw!$K:$K,Raw!$A:$A,$B$4,Raw!$G:$G,'KPIs Date'!D$4,Raw!$C:$C,'KPIs Date'!$A54),SUMIFS(Raw!$K:$K,Raw!$A:$A,$B$4,Raw!$G:$G,'KPIs Date'!D$4,Raw!$E:$E,'KPIs Date'!$A54))))</f>
        <v>94</v>
      </c>
      <c r="E54" s="56">
        <f>IF($B54="","",IF($C54="Region",SUMIFS(Raw!$K:$K,Raw!$A:$A,$B$4,Raw!$G:$G,'KPIs Date'!E$4,Raw!$I:$I,'KPIs Date'!$A54),IF($C54="Provider",SUMIFS(Raw!$K:$K,Raw!$A:$A,$B$4,Raw!$G:$G,'KPIs Date'!E$4,Raw!$C:$C,'KPIs Date'!$A54),SUMIFS(Raw!$K:$K,Raw!$A:$A,$B$4,Raw!$G:$G,'KPIs Date'!E$4,Raw!$E:$E,'KPIs Date'!$A54))))</f>
        <v>9469</v>
      </c>
      <c r="F54" s="156">
        <f t="shared" si="52"/>
        <v>9.8295513960054374E-3</v>
      </c>
      <c r="G54" s="152">
        <f>IF($B54="","",IF($C54="Region",SUMIFS(Raw!$K:$K,Raw!$A:$A,$B$4,Raw!$G:$G,'KPIs Date'!G$4,Raw!$I:$I,'KPIs Date'!$A54),IF($C54="Provider",SUMIFS(Raw!$K:$K,Raw!$A:$A,$B$4,Raw!$G:$G,'KPIs Date'!G$4,Raw!$C:$C,'KPIs Date'!$A54),SUMIFS(Raw!$K:$K,Raw!$A:$A,$B$4,Raw!$G:$G,'KPIs Date'!G$4,Raw!$E:$E,'KPIs Date'!$A54))))</f>
        <v>123881</v>
      </c>
      <c r="H54" s="152">
        <f>IF($B54="","",IF($C54="Region",SUMIFS(Raw!$K:$K,Raw!$A:$A,$B$4,Raw!$G:$G,'KPIs Date'!H$4,Raw!$I:$I,'KPIs Date'!$A54),IF($C54="Provider",SUMIFS(Raw!$K:$K,Raw!$A:$A,$B$4,Raw!$G:$G,'KPIs Date'!H$4,Raw!$C:$C,'KPIs Date'!$A54),SUMIFS(Raw!$K:$K,Raw!$A:$A,$B$4,Raw!$G:$G,'KPIs Date'!H$4,Raw!$E:$E,'KPIs Date'!$A54))))</f>
        <v>9469</v>
      </c>
      <c r="I54" s="157">
        <f t="shared" si="18"/>
        <v>13.082796493821945</v>
      </c>
      <c r="J54" s="158">
        <f>IF($B54="","",IF($C54="Region",SUMIFS(Raw!$K:$K,Raw!$A:$A,$B$4,Raw!$G:$G,'KPIs Date'!J$4,Raw!$I:$I,'KPIs Date'!$A54),IF($C54="Provider",SUMIFS(Raw!$K:$K,Raw!$A:$A,$B$4,Raw!$G:$G,'KPIs Date'!J$4,Raw!$C:$C,'KPIs Date'!$A54),SUMIFS(Raw!$K:$K,Raw!$A:$A,$B$4,Raw!$G:$G,'KPIs Date'!J$4,Raw!$E:$E,'KPIs Date'!$A54))))</f>
        <v>69</v>
      </c>
      <c r="K54" s="152">
        <f>IF($B54="","",IF($C54="Region",SUMIFS(Raw!$K:$K,Raw!$A:$A,$B$4,Raw!$G:$G,'KPIs Date'!K$4,Raw!$I:$I,'KPIs Date'!$A54),IF($C54="Provider",SUMIFS(Raw!$K:$K,Raw!$A:$A,$B$4,Raw!$G:$G,'KPIs Date'!K$4,Raw!$C:$C,'KPIs Date'!$A54),SUMIFS(Raw!$K:$K,Raw!$A:$A,$B$4,Raw!$G:$G,'KPIs Date'!K$4,Raw!$E:$E,'KPIs Date'!$A54))))</f>
        <v>4551</v>
      </c>
      <c r="L54" s="168"/>
      <c r="M54" s="152">
        <f>IF($B54="","",IF($C54="Region",SUMIFS(Raw!$K:$K,Raw!$A:$A,$B$4,Raw!$G:$G,'KPIs Date'!M$4,Raw!$I:$I,'KPIs Date'!$A54),IF($C54="Provider",SUMIFS(Raw!$K:$K,Raw!$A:$A,$B$4,Raw!$G:$G,'KPIs Date'!M$4,Raw!$C:$C,'KPIs Date'!$A54),SUMIFS(Raw!$K:$K,Raw!$A:$A,$B$4,Raw!$G:$G,'KPIs Date'!M$4,Raw!$E:$E,'KPIs Date'!$A54))))</f>
        <v>8852</v>
      </c>
      <c r="N54" s="156">
        <f t="shared" si="53"/>
        <v>0.5141211025756891</v>
      </c>
      <c r="O54" s="152">
        <f>IF($B54="","",IF($C54="Region",SUMIFS(Raw!$K:$K,Raw!$A:$A,$B$4,Raw!$G:$G,'KPIs Date'!O$4,Raw!$I:$I,'KPIs Date'!$A54),IF($C54="Provider",SUMIFS(Raw!$K:$K,Raw!$A:$A,$B$4,Raw!$G:$G,'KPIs Date'!O$4,Raw!$C:$C,'KPIs Date'!$A54),SUMIFS(Raw!$K:$K,Raw!$A:$A,$B$4,Raw!$G:$G,'KPIs Date'!O$4,Raw!$E:$E,'KPIs Date'!$A54))))</f>
        <v>1085</v>
      </c>
      <c r="P54" s="152">
        <f>IF($B54="","",IF($C54="Region",SUMIFS(Raw!$K:$K,Raw!$A:$A,$B$4,Raw!$G:$G,'KPIs Date'!P$4,Raw!$I:$I,'KPIs Date'!$A54),IF($C54="Provider",SUMIFS(Raw!$K:$K,Raw!$A:$A,$B$4,Raw!$G:$G,'KPIs Date'!P$4,Raw!$C:$C,'KPIs Date'!$A54),SUMIFS(Raw!$K:$K,Raw!$A:$A,$B$4,Raw!$G:$G,'KPIs Date'!P$4,Raw!$E:$E,'KPIs Date'!$A54))))</f>
        <v>2118</v>
      </c>
      <c r="Q54" s="156">
        <f t="shared" si="54"/>
        <v>0.51227573182247399</v>
      </c>
      <c r="R54" s="152">
        <f>IF($B54="","",IF($C54="Region",SUMIFS(Raw!$K:$K,Raw!$A:$A,$B$4,Raw!$G:$G,'KPIs Date'!R$4,Raw!$I:$I,'KPIs Date'!$A54),IF($C54="Provider",SUMIFS(Raw!$K:$K,Raw!$A:$A,$B$4,Raw!$G:$G,'KPIs Date'!R$4,Raw!$C:$C,'KPIs Date'!$A54),SUMIFS(Raw!$K:$K,Raw!$A:$A,$B$4,Raw!$G:$G,'KPIs Date'!R$4,Raw!$E:$E,'KPIs Date'!$A54))))</f>
        <v>35</v>
      </c>
      <c r="S54" s="152">
        <f>IF($B54="","",IF($C54="Region",SUMIFS(Raw!$K:$K,Raw!$A:$A,$B$4,Raw!$G:$G,'KPIs Date'!S$4,Raw!$I:$I,'KPIs Date'!$A54),IF($C54="Provider",SUMIFS(Raw!$K:$K,Raw!$A:$A,$B$4,Raw!$G:$G,'KPIs Date'!S$4,Raw!$C:$C,'KPIs Date'!$A54),SUMIFS(Raw!$K:$K,Raw!$A:$A,$B$4,Raw!$G:$G,'KPIs Date'!S$4,Raw!$E:$E,'KPIs Date'!$A54))))</f>
        <v>66</v>
      </c>
      <c r="T54" s="156">
        <f t="shared" si="55"/>
        <v>0.53030303030303028</v>
      </c>
      <c r="U54" s="152">
        <f>IF($B54="","",IF($C54="Region",SUMIFS(Raw!$K:$K,Raw!$A:$A,$B$4,Raw!$G:$G,'KPIs Date'!U$4,Raw!$I:$I,'KPIs Date'!$A54),IF($C54="Provider",SUMIFS(Raw!$K:$K,Raw!$A:$A,$B$4,Raw!$G:$G,'KPIs Date'!U$4,Raw!$C:$C,'KPIs Date'!$A54),SUMIFS(Raw!$K:$K,Raw!$A:$A,$B$4,Raw!$G:$G,'KPIs Date'!U$4,Raw!$E:$E,'KPIs Date'!$A54))))</f>
        <v>102</v>
      </c>
      <c r="V54" s="152">
        <f>IF($B54="","",IF($C54="Region",SUMIFS(Raw!$K:$K,Raw!$A:$A,$B$4,Raw!$G:$G,'KPIs Date'!V$4,Raw!$I:$I,'KPIs Date'!$A54),IF($C54="Provider",SUMIFS(Raw!$K:$K,Raw!$A:$A,$B$4,Raw!$G:$G,'KPIs Date'!V$4,Raw!$C:$C,'KPIs Date'!$A54),SUMIFS(Raw!$K:$K,Raw!$A:$A,$B$4,Raw!$G:$G,'KPIs Date'!V$4,Raw!$E:$E,'KPIs Date'!$A54))))</f>
        <v>240</v>
      </c>
      <c r="W54" s="156">
        <f t="shared" si="56"/>
        <v>0.42499999999999999</v>
      </c>
      <c r="X54" s="152">
        <f>IF($B54="","",IF($C54="Region",SUMIFS(Raw!$K:$K,Raw!$A:$A,$B$4,Raw!$G:$G,'KPIs Date'!X$4,Raw!$I:$I,'KPIs Date'!$A54),IF($C54="Provider",SUMIFS(Raw!$K:$K,Raw!$A:$A,$B$4,Raw!$G:$G,'KPIs Date'!X$4,Raw!$C:$C,'KPIs Date'!$A54),SUMIFS(Raw!$K:$K,Raw!$A:$A,$B$4,Raw!$G:$G,'KPIs Date'!X$4,Raw!$E:$E,'KPIs Date'!$A54))))</f>
        <v>882</v>
      </c>
      <c r="Y54" s="152">
        <f>IF($B54="","",IF($C54="Region",SUMIFS(Raw!$K:$K,Raw!$A:$A,$B$4,Raw!$G:$G,'KPIs Date'!Y$4,Raw!$I:$I,'KPIs Date'!$A54),IF($C54="Provider",SUMIFS(Raw!$K:$K,Raw!$A:$A,$B$4,Raw!$G:$G,'KPIs Date'!Y$4,Raw!$C:$C,'KPIs Date'!$A54),SUMIFS(Raw!$K:$K,Raw!$A:$A,$B$4,Raw!$G:$G,'KPIs Date'!Y$4,Raw!$E:$E,'KPIs Date'!$A54))))</f>
        <v>2184</v>
      </c>
      <c r="Z54" s="152">
        <f>IF($B54="","",IF($C54="Region",SUMIFS(Raw!$K:$K,Raw!$A:$A,$B$4,Raw!$G:$G,'KPIs Date'!Z$4,Raw!$I:$I,'KPIs Date'!$A54),IF($C54="Provider",SUMIFS(Raw!$K:$K,Raw!$A:$A,$B$4,Raw!$G:$G,'KPIs Date'!Z$4,Raw!$C:$C,'KPIs Date'!$A54),SUMIFS(Raw!$K:$K,Raw!$A:$A,$B$4,Raw!$G:$G,'KPIs Date'!Z$4,Raw!$E:$E,'KPIs Date'!$A54))))</f>
        <v>169</v>
      </c>
      <c r="AA54" s="156">
        <f t="shared" si="57"/>
        <v>0.37484062898427539</v>
      </c>
      <c r="AB54" s="152">
        <f>IF($B54="","",IF($C54="Region",SUMIFS(Raw!$K:$K,Raw!$A:$A,$B$4,Raw!$G:$G,'KPIs Date'!AB$4,Raw!$I:$I,'KPIs Date'!$A54),IF($C54="Provider",SUMIFS(Raw!$K:$K,Raw!$A:$A,$B$4,Raw!$G:$G,'KPIs Date'!AB$4,Raw!$C:$C,'KPIs Date'!$A54),SUMIFS(Raw!$K:$K,Raw!$A:$A,$B$4,Raw!$G:$G,'KPIs Date'!AB$4,Raw!$E:$E,'KPIs Date'!$A54))))</f>
        <v>844</v>
      </c>
      <c r="AC54" s="152">
        <f>IF($B54="","",IF($C54="Region",SUMIFS(Raw!$K:$K,Raw!$A:$A,$B$4,Raw!$G:$G,'KPIs Date'!AC$4,Raw!$I:$I,'KPIs Date'!$A54),IF($C54="Provider",SUMIFS(Raw!$K:$K,Raw!$A:$A,$B$4,Raw!$G:$G,'KPIs Date'!AC$4,Raw!$C:$C,'KPIs Date'!$A54),SUMIFS(Raw!$K:$K,Raw!$A:$A,$B$4,Raw!$G:$G,'KPIs Date'!AC$4,Raw!$E:$E,'KPIs Date'!$A54))))</f>
        <v>956</v>
      </c>
      <c r="AD54" s="156">
        <f t="shared" si="58"/>
        <v>0.88284518828451886</v>
      </c>
      <c r="AE54" s="152">
        <f>IF($B54="","",IF($C54="Region",SUMIFS(Raw!$K:$K,Raw!$A:$A,$B$4,Raw!$G:$G,'KPIs Date'!AE$4,Raw!$I:$I,'KPIs Date'!$A54),IF($C54="Provider",SUMIFS(Raw!$K:$K,Raw!$A:$A,$B$4,Raw!$G:$G,'KPIs Date'!AE$4,Raw!$C:$C,'KPIs Date'!$A54),SUMIFS(Raw!$K:$K,Raw!$A:$A,$B$4,Raw!$G:$G,'KPIs Date'!AE$4,Raw!$E:$E,'KPIs Date'!$A54))))</f>
        <v>229</v>
      </c>
      <c r="AF54" s="152">
        <f>IF($B54="","",IF($C54="Region",SUMIFS(Raw!$K:$K,Raw!$A:$A,$B$4,Raw!$G:$G,'KPIs Date'!AF$4,Raw!$I:$I,'KPIs Date'!$A54),IF($C54="Provider",SUMIFS(Raw!$K:$K,Raw!$A:$A,$B$4,Raw!$G:$G,'KPIs Date'!AF$4,Raw!$C:$C,'KPIs Date'!$A54),SUMIFS(Raw!$K:$K,Raw!$A:$A,$B$4,Raw!$G:$G,'KPIs Date'!AF$4,Raw!$E:$E,'KPIs Date'!$A54))))</f>
        <v>272</v>
      </c>
      <c r="AG54" s="156">
        <f t="shared" si="59"/>
        <v>0.84191176470588236</v>
      </c>
      <c r="AH54" s="152">
        <f>IF($B54="","",IF($C54="Region",SUMIFS(Raw!$K:$K,Raw!$A:$A,$B$4,Raw!$G:$G,'KPIs Date'!AH$4,Raw!$I:$I,'KPIs Date'!$A54),IF($C54="Provider",SUMIFS(Raw!$K:$K,Raw!$A:$A,$B$4,Raw!$G:$G,'KPIs Date'!AH$4,Raw!$C:$C,'KPIs Date'!$A54),SUMIFS(Raw!$K:$K,Raw!$A:$A,$B$4,Raw!$G:$G,'KPIs Date'!AH$4,Raw!$E:$E,'KPIs Date'!$A54))))</f>
        <v>3</v>
      </c>
      <c r="AI54" s="152">
        <f>IF($B54="","",IF($C54="Region",SUMIFS(Raw!$K:$K,Raw!$A:$A,$B$4,Raw!$G:$G,'KPIs Date'!AI$4,Raw!$I:$I,'KPIs Date'!$A54),IF($C54="Provider",SUMIFS(Raw!$K:$K,Raw!$A:$A,$B$4,Raw!$G:$G,'KPIs Date'!AI$4,Raw!$C:$C,'KPIs Date'!$A54),SUMIFS(Raw!$K:$K,Raw!$A:$A,$B$4,Raw!$G:$G,'KPIs Date'!AI$4,Raw!$E:$E,'KPIs Date'!$A54))))</f>
        <v>6305</v>
      </c>
      <c r="AJ54" s="156">
        <f t="shared" si="60"/>
        <v>4.7581284694686756E-4</v>
      </c>
      <c r="AK54" s="152">
        <f>IF($B54="","",IF($C54="Region",SUMIFS(Raw!$K:$K,Raw!$A:$A,$B$4,Raw!$G:$G,'KPIs Date'!AK$4,Raw!$I:$I,'KPIs Date'!$A54),IF($C54="Provider",SUMIFS(Raw!$K:$K,Raw!$A:$A,$B$4,Raw!$G:$G,'KPIs Date'!AK$4,Raw!$C:$C,'KPIs Date'!$A54),SUMIFS(Raw!$K:$K,Raw!$A:$A,$B$4,Raw!$G:$G,'KPIs Date'!AK$4,Raw!$E:$E,'KPIs Date'!$A54))))</f>
        <v>3959</v>
      </c>
      <c r="AL54" s="152">
        <f>IF($B54="","",IF($C54="Region",SUMIFS(Raw!$K:$K,Raw!$A:$A,$B$4,Raw!$G:$G,'KPIs Date'!AL$4,Raw!$I:$I,'KPIs Date'!$A54),IF($C54="Provider",SUMIFS(Raw!$K:$K,Raw!$A:$A,$B$4,Raw!$G:$G,'KPIs Date'!AL$4,Raw!$C:$C,'KPIs Date'!$A54),SUMIFS(Raw!$K:$K,Raw!$A:$A,$B$4,Raw!$G:$G,'KPIs Date'!AL$4,Raw!$E:$E,'KPIs Date'!$A54))))</f>
        <v>6305</v>
      </c>
      <c r="AM54" s="156">
        <f t="shared" si="19"/>
        <v>0.62791435368754955</v>
      </c>
      <c r="AN54" s="152">
        <f>IF($B54="","",IF($C54="Region",SUMIFS(Raw!$K:$K,Raw!$A:$A,$B$4,Raw!$G:$G,'KPIs Date'!AN$4,Raw!$I:$I,'KPIs Date'!$A54),IF($C54="Provider",SUMIFS(Raw!$K:$K,Raw!$A:$A,$B$4,Raw!$G:$G,'KPIs Date'!AN$4,Raw!$C:$C,'KPIs Date'!$A54),SUMIFS(Raw!$K:$K,Raw!$A:$A,$B$4,Raw!$G:$G,'KPIs Date'!AN$4,Raw!$E:$E,'KPIs Date'!$A54))))</f>
        <v>743</v>
      </c>
      <c r="AO54" s="152">
        <f>IF($B54="","",IF($C54="Region",SUMIFS(Raw!$K:$K,Raw!$A:$A,$B$4,Raw!$G:$G,'KPIs Date'!AO$4,Raw!$I:$I,'KPIs Date'!$A54),IF($C54="Provider",SUMIFS(Raw!$K:$K,Raw!$A:$A,$B$4,Raw!$G:$G,'KPIs Date'!AO$4,Raw!$C:$C,'KPIs Date'!$A54),SUMIFS(Raw!$K:$K,Raw!$A:$A,$B$4,Raw!$G:$G,'KPIs Date'!AO$4,Raw!$E:$E,'KPIs Date'!$A54))))</f>
        <v>1511</v>
      </c>
      <c r="AP54" s="156">
        <f t="shared" si="61"/>
        <v>0.49172733289212445</v>
      </c>
      <c r="AQ54" s="152">
        <f>IF($B54="","",IF($C54="Region",SUMIFS(Raw!$K:$K,Raw!$A:$A,$B$4,Raw!$G:$G,'KPIs Date'!AQ$4,Raw!$I:$I,'KPIs Date'!$A54),IF($C54="Provider",SUMIFS(Raw!$K:$K,Raw!$A:$A,$B$4,Raw!$G:$G,'KPIs Date'!AQ$4,Raw!$C:$C,'KPIs Date'!$A54),SUMIFS(Raw!$K:$K,Raw!$A:$A,$B$4,Raw!$G:$G,'KPIs Date'!AQ$4,Raw!$E:$E,'KPIs Date'!$A54))))</f>
        <v>260</v>
      </c>
      <c r="AR54" s="152">
        <f>IF($B54="","",IF($C54="Region",SUMIFS(Raw!$K:$K,Raw!$A:$A,$B$4,Raw!$G:$G,'KPIs Date'!AR$4,Raw!$I:$I,'KPIs Date'!$A54),IF($C54="Provider",SUMIFS(Raw!$K:$K,Raw!$A:$A,$B$4,Raw!$G:$G,'KPIs Date'!AR$4,Raw!$C:$C,'KPIs Date'!$A54),SUMIFS(Raw!$K:$K,Raw!$A:$A,$B$4,Raw!$G:$G,'KPIs Date'!AR$4,Raw!$E:$E,'KPIs Date'!$A54))))</f>
        <v>533</v>
      </c>
      <c r="AS54" s="156">
        <f t="shared" si="62"/>
        <v>0.48780487804878048</v>
      </c>
      <c r="AT54" s="152">
        <f>IF($B54="","",IF($C54="Region",SUMIFS(Raw!$K:$K,Raw!$A:$A,$B$4,Raw!$G:$G,'KPIs Date'!AT$4,Raw!$I:$I,'KPIs Date'!$A54),IF($C54="Provider",SUMIFS(Raw!$K:$K,Raw!$A:$A,$B$4,Raw!$G:$G,'KPIs Date'!AT$4,Raw!$C:$C,'KPIs Date'!$A54),SUMIFS(Raw!$K:$K,Raw!$A:$A,$B$4,Raw!$G:$G,'KPIs Date'!AT$4,Raw!$E:$E,'KPIs Date'!$A54))))</f>
        <v>6</v>
      </c>
      <c r="AU54" s="152">
        <f>IF($B54="","",IF($C54="Region",SUMIFS(Raw!$K:$K,Raw!$A:$A,$B$4,Raw!$G:$G,'KPIs Date'!AU$4,Raw!$I:$I,'KPIs Date'!$A54),IF($C54="Provider",SUMIFS(Raw!$K:$K,Raw!$A:$A,$B$4,Raw!$G:$G,'KPIs Date'!AU$4,Raw!$C:$C,'KPIs Date'!$A54),SUMIFS(Raw!$K:$K,Raw!$A:$A,$B$4,Raw!$G:$G,'KPIs Date'!AU$4,Raw!$E:$E,'KPIs Date'!$A54))))</f>
        <v>18</v>
      </c>
      <c r="AV54" s="156">
        <f t="shared" si="63"/>
        <v>0.33333333333333331</v>
      </c>
      <c r="AW54" s="152">
        <f>IF($B54="","",IF($C54="Region",SUMIFS(Raw!$K:$K,Raw!$A:$A,$B$4,Raw!$G:$G,'KPIs Date'!AW$4,Raw!$I:$I,'KPIs Date'!$A54),IF($C54="Provider",SUMIFS(Raw!$K:$K,Raw!$A:$A,$B$4,Raw!$G:$G,'KPIs Date'!AW$4,Raw!$C:$C,'KPIs Date'!$A54),SUMIFS(Raw!$K:$K,Raw!$A:$A,$B$4,Raw!$G:$G,'KPIs Date'!AW$4,Raw!$E:$E,'KPIs Date'!$A54))))</f>
        <v>332</v>
      </c>
      <c r="AX54" s="152">
        <f>IF($B54="","",IF($C54="Region",SUMIFS(Raw!$K:$K,Raw!$A:$A,$B$4,Raw!$G:$G,'KPIs Date'!AX$4,Raw!$I:$I,'KPIs Date'!$A54),IF($C54="Provider",SUMIFS(Raw!$K:$K,Raw!$A:$A,$B$4,Raw!$G:$G,'KPIs Date'!AX$4,Raw!$C:$C,'KPIs Date'!$A54),SUMIFS(Raw!$K:$K,Raw!$A:$A,$B$4,Raw!$G:$G,'KPIs Date'!AX$4,Raw!$E:$E,'KPIs Date'!$A54))))</f>
        <v>702</v>
      </c>
      <c r="AY54" s="156">
        <f t="shared" si="64"/>
        <v>0.47293447293447294</v>
      </c>
      <c r="AZ54" s="152">
        <f>IF($B54="","",IF($C54="Region",SUMIFS(Raw!$K:$K,Raw!$A:$A,$B$4,Raw!$G:$G,'KPIs Date'!AZ$4,Raw!$I:$I,'KPIs Date'!$A54),IF($C54="Provider",SUMIFS(Raw!$K:$K,Raw!$A:$A,$B$4,Raw!$G:$G,'KPIs Date'!AZ$4,Raw!$C:$C,'KPIs Date'!$A54),SUMIFS(Raw!$K:$K,Raw!$A:$A,$B$4,Raw!$G:$G,'KPIs Date'!AZ$4,Raw!$E:$E,'KPIs Date'!$A54))))</f>
        <v>0</v>
      </c>
      <c r="BA54" s="152">
        <f>IF($B54="","",IF($C54="Region",SUMIFS(Raw!$K:$K,Raw!$A:$A,$B$4,Raw!$G:$G,'KPIs Date'!BA$4,Raw!$I:$I,'KPIs Date'!$A54),IF($C54="Provider",SUMIFS(Raw!$K:$K,Raw!$A:$A,$B$4,Raw!$G:$G,'KPIs Date'!BA$4,Raw!$C:$C,'KPIs Date'!$A54),SUMIFS(Raw!$K:$K,Raw!$A:$A,$B$4,Raw!$G:$G,'KPIs Date'!BA$4,Raw!$E:$E,'KPIs Date'!$A54))))</f>
        <v>0</v>
      </c>
      <c r="BB54" s="165" t="str">
        <f t="shared" si="65"/>
        <v/>
      </c>
      <c r="BC54" s="152">
        <f>IF($B54="","",IF($C54="Region",SUMIFS(Raw!$K:$K,Raw!$A:$A,$B$4,Raw!$G:$G,'KPIs Date'!BC$4,Raw!$I:$I,'KPIs Date'!$A54),IF($C54="Provider",SUMIFS(Raw!$K:$K,Raw!$A:$A,$B$4,Raw!$G:$G,'KPIs Date'!BC$4,Raw!$C:$C,'KPIs Date'!$A54),SUMIFS(Raw!$K:$K,Raw!$A:$A,$B$4,Raw!$G:$G,'KPIs Date'!BC$4,Raw!$E:$E,'KPIs Date'!$A54))))</f>
        <v>0</v>
      </c>
      <c r="BD54" s="152">
        <f>IF($B54="","",IF($C54="Region",SUMIFS(Raw!$K:$K,Raw!$A:$A,$B$4,Raw!$G:$G,'KPIs Date'!BD$4,Raw!$I:$I,'KPIs Date'!$A54),IF($C54="Provider",SUMIFS(Raw!$K:$K,Raw!$A:$A,$B$4,Raw!$G:$G,'KPIs Date'!BD$4,Raw!$C:$C,'KPIs Date'!$A54),SUMIFS(Raw!$K:$K,Raw!$A:$A,$B$4,Raw!$G:$G,'KPIs Date'!BD$4,Raw!$E:$E,'KPIs Date'!$A54))))</f>
        <v>5</v>
      </c>
      <c r="BE54" s="156" t="str">
        <f t="shared" si="66"/>
        <v/>
      </c>
      <c r="BF54" s="152">
        <f>IF($B54="","",IF($C54="Region",SUMIFS(Raw!$K:$K,Raw!$A:$A,$B$4,Raw!$G:$G,'KPIs Date'!BF$4,Raw!$I:$I,'KPIs Date'!$A54),IF($C54="Provider",SUMIFS(Raw!$K:$K,Raw!$A:$A,$B$4,Raw!$G:$G,'KPIs Date'!BF$4,Raw!$C:$C,'KPIs Date'!$A54),SUMIFS(Raw!$K:$K,Raw!$A:$A,$B$4,Raw!$G:$G,'KPIs Date'!BF$4,Raw!$E:$E,'KPIs Date'!$A54))))</f>
        <v>1</v>
      </c>
      <c r="BG54" s="152">
        <f>IF($B54="","",IF($C54="Region",SUMIFS(Raw!$K:$K,Raw!$A:$A,$B$4,Raw!$G:$G,'KPIs Date'!BG$4,Raw!$I:$I,'KPIs Date'!$A54),IF($C54="Provider",SUMIFS(Raw!$K:$K,Raw!$A:$A,$B$4,Raw!$G:$G,'KPIs Date'!BG$4,Raw!$C:$C,'KPIs Date'!$A54),SUMIFS(Raw!$K:$K,Raw!$A:$A,$B$4,Raw!$G:$G,'KPIs Date'!BG$4,Raw!$E:$E,'KPIs Date'!$A54))))</f>
        <v>76</v>
      </c>
      <c r="BH54" s="167">
        <f t="shared" si="67"/>
        <v>1.3157894736842105E-2</v>
      </c>
      <c r="BI54" s="140"/>
      <c r="BJ54" s="141"/>
      <c r="BK54" s="142"/>
      <c r="BL54" s="140"/>
      <c r="BM54" s="140"/>
      <c r="BN54" s="141"/>
      <c r="BO54" s="142"/>
      <c r="BP54" s="140"/>
      <c r="BQ54" s="140"/>
      <c r="BR54" s="141"/>
      <c r="BS54" s="142"/>
      <c r="BT54" s="140"/>
      <c r="BU54" s="140"/>
      <c r="BV54" s="141"/>
      <c r="BW54" s="142"/>
      <c r="BX54" s="140"/>
      <c r="BY54" s="140"/>
      <c r="BZ54" s="141"/>
      <c r="CA54" s="142"/>
      <c r="CB54" s="140"/>
      <c r="CC54" s="140"/>
      <c r="CD54" s="141"/>
      <c r="CE54" s="142"/>
      <c r="CF54" s="140"/>
      <c r="CG54" s="140"/>
      <c r="CH54" s="141"/>
    </row>
    <row r="55" spans="1:86" x14ac:dyDescent="0.35">
      <c r="A55" s="122" t="str">
        <f>IF(Refs!A49="","",Refs!A49)</f>
        <v>111AG8</v>
      </c>
      <c r="B55" s="99" t="str">
        <f>IF(Refs!B49="","",Refs!B49)</f>
        <v>Norfolk including Great Yarmouth and Waveney</v>
      </c>
      <c r="C55" s="103" t="str">
        <f>IF(Refs!D49="","",Refs!D49)</f>
        <v>Area</v>
      </c>
      <c r="D55" s="56">
        <f>IF($B55="","",IF($C55="Region",SUMIFS(Raw!$K:$K,Raw!$A:$A,$B$4,Raw!$G:$G,'KPIs Date'!D$4,Raw!$I:$I,'KPIs Date'!$A55),IF($C55="Provider",SUMIFS(Raw!$K:$K,Raw!$A:$A,$B$4,Raw!$G:$G,'KPIs Date'!D$4,Raw!$C:$C,'KPIs Date'!$A55),SUMIFS(Raw!$K:$K,Raw!$A:$A,$B$4,Raw!$G:$G,'KPIs Date'!D$4,Raw!$E:$E,'KPIs Date'!$A55))))</f>
        <v>4708</v>
      </c>
      <c r="E55" s="56">
        <f>IF($B55="","",IF($C55="Region",SUMIFS(Raw!$K:$K,Raw!$A:$A,$B$4,Raw!$G:$G,'KPIs Date'!E$4,Raw!$I:$I,'KPIs Date'!$A55),IF($C55="Provider",SUMIFS(Raw!$K:$K,Raw!$A:$A,$B$4,Raw!$G:$G,'KPIs Date'!E$4,Raw!$C:$C,'KPIs Date'!$A55),SUMIFS(Raw!$K:$K,Raw!$A:$A,$B$4,Raw!$G:$G,'KPIs Date'!E$4,Raw!$E:$E,'KPIs Date'!$A55))))</f>
        <v>32378</v>
      </c>
      <c r="F55" s="156">
        <f t="shared" si="52"/>
        <v>0.12694817451329343</v>
      </c>
      <c r="G55" s="152">
        <f>IF($B55="","",IF($C55="Region",SUMIFS(Raw!$K:$K,Raw!$A:$A,$B$4,Raw!$G:$G,'KPIs Date'!G$4,Raw!$I:$I,'KPIs Date'!$A55),IF($C55="Provider",SUMIFS(Raw!$K:$K,Raw!$A:$A,$B$4,Raw!$G:$G,'KPIs Date'!G$4,Raw!$C:$C,'KPIs Date'!$A55),SUMIFS(Raw!$K:$K,Raw!$A:$A,$B$4,Raw!$G:$G,'KPIs Date'!G$4,Raw!$E:$E,'KPIs Date'!$A55))))</f>
        <v>2948999</v>
      </c>
      <c r="H55" s="152">
        <f>IF($B55="","",IF($C55="Region",SUMIFS(Raw!$K:$K,Raw!$A:$A,$B$4,Raw!$G:$G,'KPIs Date'!H$4,Raw!$I:$I,'KPIs Date'!$A55),IF($C55="Provider",SUMIFS(Raw!$K:$K,Raw!$A:$A,$B$4,Raw!$G:$G,'KPIs Date'!H$4,Raw!$C:$C,'KPIs Date'!$A55),SUMIFS(Raw!$K:$K,Raw!$A:$A,$B$4,Raw!$G:$G,'KPIs Date'!H$4,Raw!$E:$E,'KPIs Date'!$A55))))</f>
        <v>32378</v>
      </c>
      <c r="I55" s="157">
        <f t="shared" si="18"/>
        <v>91.08033232441781</v>
      </c>
      <c r="J55" s="158">
        <f>IF($B55="","",IF($C55="Region",SUMIFS(Raw!$K:$K,Raw!$A:$A,$B$4,Raw!$G:$G,'KPIs Date'!J$4,Raw!$I:$I,'KPIs Date'!$A55),IF($C55="Provider",SUMIFS(Raw!$K:$K,Raw!$A:$A,$B$4,Raw!$G:$G,'KPIs Date'!J$4,Raw!$C:$C,'KPIs Date'!$A55),SUMIFS(Raw!$K:$K,Raw!$A:$A,$B$4,Raw!$G:$G,'KPIs Date'!J$4,Raw!$E:$E,'KPIs Date'!$A55))))</f>
        <v>8620</v>
      </c>
      <c r="K55" s="152">
        <f>IF($B55="","",IF($C55="Region",SUMIFS(Raw!$K:$K,Raw!$A:$A,$B$4,Raw!$G:$G,'KPIs Date'!K$4,Raw!$I:$I,'KPIs Date'!$A55),IF($C55="Provider",SUMIFS(Raw!$K:$K,Raw!$A:$A,$B$4,Raw!$G:$G,'KPIs Date'!K$4,Raw!$C:$C,'KPIs Date'!$A55),SUMIFS(Raw!$K:$K,Raw!$A:$A,$B$4,Raw!$G:$G,'KPIs Date'!K$4,Raw!$E:$E,'KPIs Date'!$A55))))</f>
        <v>17066</v>
      </c>
      <c r="L55" s="168"/>
      <c r="M55" s="152">
        <f>IF($B55="","",IF($C55="Region",SUMIFS(Raw!$K:$K,Raw!$A:$A,$B$4,Raw!$G:$G,'KPIs Date'!M$4,Raw!$I:$I,'KPIs Date'!$A55),IF($C55="Provider",SUMIFS(Raw!$K:$K,Raw!$A:$A,$B$4,Raw!$G:$G,'KPIs Date'!M$4,Raw!$C:$C,'KPIs Date'!$A55),SUMIFS(Raw!$K:$K,Raw!$A:$A,$B$4,Raw!$G:$G,'KPIs Date'!M$4,Raw!$E:$E,'KPIs Date'!$A55))))</f>
        <v>30371</v>
      </c>
      <c r="N55" s="156">
        <f t="shared" si="53"/>
        <v>0.56191761878107405</v>
      </c>
      <c r="O55" s="152">
        <f>IF($B55="","",IF($C55="Region",SUMIFS(Raw!$K:$K,Raw!$A:$A,$B$4,Raw!$G:$G,'KPIs Date'!O$4,Raw!$I:$I,'KPIs Date'!$A55),IF($C55="Provider",SUMIFS(Raw!$K:$K,Raw!$A:$A,$B$4,Raw!$G:$G,'KPIs Date'!O$4,Raw!$C:$C,'KPIs Date'!$A55),SUMIFS(Raw!$K:$K,Raw!$A:$A,$B$4,Raw!$G:$G,'KPIs Date'!O$4,Raw!$E:$E,'KPIs Date'!$A55))))</f>
        <v>168</v>
      </c>
      <c r="P55" s="152">
        <f>IF($B55="","",IF($C55="Region",SUMIFS(Raw!$K:$K,Raw!$A:$A,$B$4,Raw!$G:$G,'KPIs Date'!P$4,Raw!$I:$I,'KPIs Date'!$A55),IF($C55="Provider",SUMIFS(Raw!$K:$K,Raw!$A:$A,$B$4,Raw!$G:$G,'KPIs Date'!P$4,Raw!$C:$C,'KPIs Date'!$A55),SUMIFS(Raw!$K:$K,Raw!$A:$A,$B$4,Raw!$G:$G,'KPIs Date'!P$4,Raw!$E:$E,'KPIs Date'!$A55))))</f>
        <v>463</v>
      </c>
      <c r="Q55" s="156">
        <f t="shared" si="54"/>
        <v>0.36285097192224625</v>
      </c>
      <c r="R55" s="152">
        <f>IF($B55="","",IF($C55="Region",SUMIFS(Raw!$K:$K,Raw!$A:$A,$B$4,Raw!$G:$G,'KPIs Date'!R$4,Raw!$I:$I,'KPIs Date'!$A55),IF($C55="Provider",SUMIFS(Raw!$K:$K,Raw!$A:$A,$B$4,Raw!$G:$G,'KPIs Date'!R$4,Raw!$C:$C,'KPIs Date'!$A55),SUMIFS(Raw!$K:$K,Raw!$A:$A,$B$4,Raw!$G:$G,'KPIs Date'!R$4,Raw!$E:$E,'KPIs Date'!$A55))))</f>
        <v>0</v>
      </c>
      <c r="S55" s="152">
        <f>IF($B55="","",IF($C55="Region",SUMIFS(Raw!$K:$K,Raw!$A:$A,$B$4,Raw!$G:$G,'KPIs Date'!S$4,Raw!$I:$I,'KPIs Date'!$A55),IF($C55="Provider",SUMIFS(Raw!$K:$K,Raw!$A:$A,$B$4,Raw!$G:$G,'KPIs Date'!S$4,Raw!$C:$C,'KPIs Date'!$A55),SUMIFS(Raw!$K:$K,Raw!$A:$A,$B$4,Raw!$G:$G,'KPIs Date'!S$4,Raw!$E:$E,'KPIs Date'!$A55))))</f>
        <v>4</v>
      </c>
      <c r="T55" s="156" t="str">
        <f t="shared" si="55"/>
        <v/>
      </c>
      <c r="U55" s="152">
        <f>IF($B55="","",IF($C55="Region",SUMIFS(Raw!$K:$K,Raw!$A:$A,$B$4,Raw!$G:$G,'KPIs Date'!U$4,Raw!$I:$I,'KPIs Date'!$A55),IF($C55="Provider",SUMIFS(Raw!$K:$K,Raw!$A:$A,$B$4,Raw!$G:$G,'KPIs Date'!U$4,Raw!$C:$C,'KPIs Date'!$A55),SUMIFS(Raw!$K:$K,Raw!$A:$A,$B$4,Raw!$G:$G,'KPIs Date'!U$4,Raw!$E:$E,'KPIs Date'!$A55))))</f>
        <v>18</v>
      </c>
      <c r="V55" s="152">
        <f>IF($B55="","",IF($C55="Region",SUMIFS(Raw!$K:$K,Raw!$A:$A,$B$4,Raw!$G:$G,'KPIs Date'!V$4,Raw!$I:$I,'KPIs Date'!$A55),IF($C55="Provider",SUMIFS(Raw!$K:$K,Raw!$A:$A,$B$4,Raw!$G:$G,'KPIs Date'!V$4,Raw!$C:$C,'KPIs Date'!$A55),SUMIFS(Raw!$K:$K,Raw!$A:$A,$B$4,Raw!$G:$G,'KPIs Date'!V$4,Raw!$E:$E,'KPIs Date'!$A55))))</f>
        <v>22</v>
      </c>
      <c r="W55" s="156">
        <f t="shared" si="56"/>
        <v>0.81818181818181823</v>
      </c>
      <c r="X55" s="152">
        <f>IF($B55="","",IF($C55="Region",SUMIFS(Raw!$K:$K,Raw!$A:$A,$B$4,Raw!$G:$G,'KPIs Date'!X$4,Raw!$I:$I,'KPIs Date'!$A55),IF($C55="Provider",SUMIFS(Raw!$K:$K,Raw!$A:$A,$B$4,Raw!$G:$G,'KPIs Date'!X$4,Raw!$C:$C,'KPIs Date'!$A55),SUMIFS(Raw!$K:$K,Raw!$A:$A,$B$4,Raw!$G:$G,'KPIs Date'!X$4,Raw!$E:$E,'KPIs Date'!$A55))))</f>
        <v>805</v>
      </c>
      <c r="Y55" s="152">
        <f>IF($B55="","",IF($C55="Region",SUMIFS(Raw!$K:$K,Raw!$A:$A,$B$4,Raw!$G:$G,'KPIs Date'!Y$4,Raw!$I:$I,'KPIs Date'!$A55),IF($C55="Provider",SUMIFS(Raw!$K:$K,Raw!$A:$A,$B$4,Raw!$G:$G,'KPIs Date'!Y$4,Raw!$C:$C,'KPIs Date'!$A55),SUMIFS(Raw!$K:$K,Raw!$A:$A,$B$4,Raw!$G:$G,'KPIs Date'!Y$4,Raw!$E:$E,'KPIs Date'!$A55))))</f>
        <v>6342</v>
      </c>
      <c r="Z55" s="152">
        <f>IF($B55="","",IF($C55="Region",SUMIFS(Raw!$K:$K,Raw!$A:$A,$B$4,Raw!$G:$G,'KPIs Date'!Z$4,Raw!$I:$I,'KPIs Date'!$A55),IF($C55="Provider",SUMIFS(Raw!$K:$K,Raw!$A:$A,$B$4,Raw!$G:$G,'KPIs Date'!Z$4,Raw!$C:$C,'KPIs Date'!$A55),SUMIFS(Raw!$K:$K,Raw!$A:$A,$B$4,Raw!$G:$G,'KPIs Date'!Z$4,Raw!$E:$E,'KPIs Date'!$A55))))</f>
        <v>7940</v>
      </c>
      <c r="AA55" s="156">
        <f t="shared" si="57"/>
        <v>5.6364654810250665E-2</v>
      </c>
      <c r="AB55" s="152">
        <f>IF($B55="","",IF($C55="Region",SUMIFS(Raw!$K:$K,Raw!$A:$A,$B$4,Raw!$G:$G,'KPIs Date'!AB$4,Raw!$I:$I,'KPIs Date'!$A55),IF($C55="Provider",SUMIFS(Raw!$K:$K,Raw!$A:$A,$B$4,Raw!$G:$G,'KPIs Date'!AB$4,Raw!$C:$C,'KPIs Date'!$A55),SUMIFS(Raw!$K:$K,Raw!$A:$A,$B$4,Raw!$G:$G,'KPIs Date'!AB$4,Raw!$E:$E,'KPIs Date'!$A55))))</f>
        <v>0</v>
      </c>
      <c r="AC55" s="152">
        <f>IF($B55="","",IF($C55="Region",SUMIFS(Raw!$K:$K,Raw!$A:$A,$B$4,Raw!$G:$G,'KPIs Date'!AC$4,Raw!$I:$I,'KPIs Date'!$A55),IF($C55="Provider",SUMIFS(Raw!$K:$K,Raw!$A:$A,$B$4,Raw!$G:$G,'KPIs Date'!AC$4,Raw!$C:$C,'KPIs Date'!$A55),SUMIFS(Raw!$K:$K,Raw!$A:$A,$B$4,Raw!$G:$G,'KPIs Date'!AC$4,Raw!$E:$E,'KPIs Date'!$A55))))</f>
        <v>3062</v>
      </c>
      <c r="AD55" s="156" t="str">
        <f t="shared" si="58"/>
        <v/>
      </c>
      <c r="AE55" s="152">
        <f>IF($B55="","",IF($C55="Region",SUMIFS(Raw!$K:$K,Raw!$A:$A,$B$4,Raw!$G:$G,'KPIs Date'!AE$4,Raw!$I:$I,'KPIs Date'!$A55),IF($C55="Provider",SUMIFS(Raw!$K:$K,Raw!$A:$A,$B$4,Raw!$G:$G,'KPIs Date'!AE$4,Raw!$C:$C,'KPIs Date'!$A55),SUMIFS(Raw!$K:$K,Raw!$A:$A,$B$4,Raw!$G:$G,'KPIs Date'!AE$4,Raw!$E:$E,'KPIs Date'!$A55))))</f>
        <v>2673</v>
      </c>
      <c r="AF55" s="152">
        <f>IF($B55="","",IF($C55="Region",SUMIFS(Raw!$K:$K,Raw!$A:$A,$B$4,Raw!$G:$G,'KPIs Date'!AF$4,Raw!$I:$I,'KPIs Date'!$A55),IF($C55="Provider",SUMIFS(Raw!$K:$K,Raw!$A:$A,$B$4,Raw!$G:$G,'KPIs Date'!AF$4,Raw!$C:$C,'KPIs Date'!$A55),SUMIFS(Raw!$K:$K,Raw!$A:$A,$B$4,Raw!$G:$G,'KPIs Date'!AF$4,Raw!$E:$E,'KPIs Date'!$A55))))</f>
        <v>2673</v>
      </c>
      <c r="AG55" s="156">
        <f t="shared" si="59"/>
        <v>1</v>
      </c>
      <c r="AH55" s="152">
        <f>IF($B55="","",IF($C55="Region",SUMIFS(Raw!$K:$K,Raw!$A:$A,$B$4,Raw!$G:$G,'KPIs Date'!AH$4,Raw!$I:$I,'KPIs Date'!$A55),IF($C55="Provider",SUMIFS(Raw!$K:$K,Raw!$A:$A,$B$4,Raw!$G:$G,'KPIs Date'!AH$4,Raw!$C:$C,'KPIs Date'!$A55),SUMIFS(Raw!$K:$K,Raw!$A:$A,$B$4,Raw!$G:$G,'KPIs Date'!AH$4,Raw!$E:$E,'KPIs Date'!$A55))))</f>
        <v>11</v>
      </c>
      <c r="AI55" s="152">
        <f>IF($B55="","",IF($C55="Region",SUMIFS(Raw!$K:$K,Raw!$A:$A,$B$4,Raw!$G:$G,'KPIs Date'!AI$4,Raw!$I:$I,'KPIs Date'!$A55),IF($C55="Provider",SUMIFS(Raw!$K:$K,Raw!$A:$A,$B$4,Raw!$G:$G,'KPIs Date'!AI$4,Raw!$C:$C,'KPIs Date'!$A55),SUMIFS(Raw!$K:$K,Raw!$A:$A,$B$4,Raw!$G:$G,'KPIs Date'!AI$4,Raw!$E:$E,'KPIs Date'!$A55))))</f>
        <v>19347</v>
      </c>
      <c r="AJ55" s="156">
        <f t="shared" si="60"/>
        <v>5.6856360159197807E-4</v>
      </c>
      <c r="AK55" s="152">
        <f>IF($B55="","",IF($C55="Region",SUMIFS(Raw!$K:$K,Raw!$A:$A,$B$4,Raw!$G:$G,'KPIs Date'!AK$4,Raw!$I:$I,'KPIs Date'!$A55),IF($C55="Provider",SUMIFS(Raw!$K:$K,Raw!$A:$A,$B$4,Raw!$G:$G,'KPIs Date'!AK$4,Raw!$C:$C,'KPIs Date'!$A55),SUMIFS(Raw!$K:$K,Raw!$A:$A,$B$4,Raw!$G:$G,'KPIs Date'!AK$4,Raw!$E:$E,'KPIs Date'!$A55))))</f>
        <v>12964</v>
      </c>
      <c r="AL55" s="152">
        <f>IF($B55="","",IF($C55="Region",SUMIFS(Raw!$K:$K,Raw!$A:$A,$B$4,Raw!$G:$G,'KPIs Date'!AL$4,Raw!$I:$I,'KPIs Date'!$A55),IF($C55="Provider",SUMIFS(Raw!$K:$K,Raw!$A:$A,$B$4,Raw!$G:$G,'KPIs Date'!AL$4,Raw!$C:$C,'KPIs Date'!$A55),SUMIFS(Raw!$K:$K,Raw!$A:$A,$B$4,Raw!$G:$G,'KPIs Date'!AL$4,Raw!$E:$E,'KPIs Date'!$A55))))</f>
        <v>19347</v>
      </c>
      <c r="AM55" s="156">
        <f t="shared" si="19"/>
        <v>0.67007804827621853</v>
      </c>
      <c r="AN55" s="152">
        <f>IF($B55="","",IF($C55="Region",SUMIFS(Raw!$K:$K,Raw!$A:$A,$B$4,Raw!$G:$G,'KPIs Date'!AN$4,Raw!$I:$I,'KPIs Date'!$A55),IF($C55="Provider",SUMIFS(Raw!$K:$K,Raw!$A:$A,$B$4,Raw!$G:$G,'KPIs Date'!AN$4,Raw!$C:$C,'KPIs Date'!$A55),SUMIFS(Raw!$K:$K,Raw!$A:$A,$B$4,Raw!$G:$G,'KPIs Date'!AN$4,Raw!$E:$E,'KPIs Date'!$A55))))</f>
        <v>1263</v>
      </c>
      <c r="AO55" s="152">
        <f>IF($B55="","",IF($C55="Region",SUMIFS(Raw!$K:$K,Raw!$A:$A,$B$4,Raw!$G:$G,'KPIs Date'!AO$4,Raw!$I:$I,'KPIs Date'!$A55),IF($C55="Provider",SUMIFS(Raw!$K:$K,Raw!$A:$A,$B$4,Raw!$G:$G,'KPIs Date'!AO$4,Raw!$C:$C,'KPIs Date'!$A55),SUMIFS(Raw!$K:$K,Raw!$A:$A,$B$4,Raw!$G:$G,'KPIs Date'!AO$4,Raw!$E:$E,'KPIs Date'!$A55))))</f>
        <v>3494</v>
      </c>
      <c r="AP55" s="156">
        <f t="shared" si="61"/>
        <v>0.36147681740125931</v>
      </c>
      <c r="AQ55" s="152">
        <f>IF($B55="","",IF($C55="Region",SUMIFS(Raw!$K:$K,Raw!$A:$A,$B$4,Raw!$G:$G,'KPIs Date'!AQ$4,Raw!$I:$I,'KPIs Date'!$A55),IF($C55="Provider",SUMIFS(Raw!$K:$K,Raw!$A:$A,$B$4,Raw!$G:$G,'KPIs Date'!AQ$4,Raw!$C:$C,'KPIs Date'!$A55),SUMIFS(Raw!$K:$K,Raw!$A:$A,$B$4,Raw!$G:$G,'KPIs Date'!AQ$4,Raw!$E:$E,'KPIs Date'!$A55))))</f>
        <v>1553</v>
      </c>
      <c r="AR55" s="152">
        <f>IF($B55="","",IF($C55="Region",SUMIFS(Raw!$K:$K,Raw!$A:$A,$B$4,Raw!$G:$G,'KPIs Date'!AR$4,Raw!$I:$I,'KPIs Date'!$A55),IF($C55="Provider",SUMIFS(Raw!$K:$K,Raw!$A:$A,$B$4,Raw!$G:$G,'KPIs Date'!AR$4,Raw!$C:$C,'KPIs Date'!$A55),SUMIFS(Raw!$K:$K,Raw!$A:$A,$B$4,Raw!$G:$G,'KPIs Date'!AR$4,Raw!$E:$E,'KPIs Date'!$A55))))</f>
        <v>10466</v>
      </c>
      <c r="AS55" s="156">
        <f t="shared" si="62"/>
        <v>0.14838524746799159</v>
      </c>
      <c r="AT55" s="152">
        <f>IF($B55="","",IF($C55="Region",SUMIFS(Raw!$K:$K,Raw!$A:$A,$B$4,Raw!$G:$G,'KPIs Date'!AT$4,Raw!$I:$I,'KPIs Date'!$A55),IF($C55="Provider",SUMIFS(Raw!$K:$K,Raw!$A:$A,$B$4,Raw!$G:$G,'KPIs Date'!AT$4,Raw!$C:$C,'KPIs Date'!$A55),SUMIFS(Raw!$K:$K,Raw!$A:$A,$B$4,Raw!$G:$G,'KPIs Date'!AT$4,Raw!$E:$E,'KPIs Date'!$A55))))</f>
        <v>7</v>
      </c>
      <c r="AU55" s="152">
        <f>IF($B55="","",IF($C55="Region",SUMIFS(Raw!$K:$K,Raw!$A:$A,$B$4,Raw!$G:$G,'KPIs Date'!AU$4,Raw!$I:$I,'KPIs Date'!$A55),IF($C55="Provider",SUMIFS(Raw!$K:$K,Raw!$A:$A,$B$4,Raw!$G:$G,'KPIs Date'!AU$4,Raw!$C:$C,'KPIs Date'!$A55),SUMIFS(Raw!$K:$K,Raw!$A:$A,$B$4,Raw!$G:$G,'KPIs Date'!AU$4,Raw!$E:$E,'KPIs Date'!$A55))))</f>
        <v>317</v>
      </c>
      <c r="AV55" s="156">
        <f t="shared" si="63"/>
        <v>2.2082018927444796E-2</v>
      </c>
      <c r="AW55" s="152">
        <f>IF($B55="","",IF($C55="Region",SUMIFS(Raw!$K:$K,Raw!$A:$A,$B$4,Raw!$G:$G,'KPIs Date'!AW$4,Raw!$I:$I,'KPIs Date'!$A55),IF($C55="Provider",SUMIFS(Raw!$K:$K,Raw!$A:$A,$B$4,Raw!$G:$G,'KPIs Date'!AW$4,Raw!$C:$C,'KPIs Date'!$A55),SUMIFS(Raw!$K:$K,Raw!$A:$A,$B$4,Raw!$G:$G,'KPIs Date'!AW$4,Raw!$E:$E,'KPIs Date'!$A55))))</f>
        <v>1264</v>
      </c>
      <c r="AX55" s="152">
        <f>IF($B55="","",IF($C55="Region",SUMIFS(Raw!$K:$K,Raw!$A:$A,$B$4,Raw!$G:$G,'KPIs Date'!AX$4,Raw!$I:$I,'KPIs Date'!$A55),IF($C55="Provider",SUMIFS(Raw!$K:$K,Raw!$A:$A,$B$4,Raw!$G:$G,'KPIs Date'!AX$4,Raw!$C:$C,'KPIs Date'!$A55),SUMIFS(Raw!$K:$K,Raw!$A:$A,$B$4,Raw!$G:$G,'KPIs Date'!AX$4,Raw!$E:$E,'KPIs Date'!$A55))))</f>
        <v>1720</v>
      </c>
      <c r="AY55" s="156">
        <f t="shared" si="64"/>
        <v>0.73488372093023258</v>
      </c>
      <c r="AZ55" s="152">
        <f>IF($B55="","",IF($C55="Region",SUMIFS(Raw!$K:$K,Raw!$A:$A,$B$4,Raw!$G:$G,'KPIs Date'!AZ$4,Raw!$I:$I,'KPIs Date'!$A55),IF($C55="Provider",SUMIFS(Raw!$K:$K,Raw!$A:$A,$B$4,Raw!$G:$G,'KPIs Date'!AZ$4,Raw!$C:$C,'KPIs Date'!$A55),SUMIFS(Raw!$K:$K,Raw!$A:$A,$B$4,Raw!$G:$G,'KPIs Date'!AZ$4,Raw!$E:$E,'KPIs Date'!$A55))))</f>
        <v>0</v>
      </c>
      <c r="BA55" s="152">
        <f>IF($B55="","",IF($C55="Region",SUMIFS(Raw!$K:$K,Raw!$A:$A,$B$4,Raw!$G:$G,'KPIs Date'!BA$4,Raw!$I:$I,'KPIs Date'!$A55),IF($C55="Provider",SUMIFS(Raw!$K:$K,Raw!$A:$A,$B$4,Raw!$G:$G,'KPIs Date'!BA$4,Raw!$C:$C,'KPIs Date'!$A55),SUMIFS(Raw!$K:$K,Raw!$A:$A,$B$4,Raw!$G:$G,'KPIs Date'!BA$4,Raw!$E:$E,'KPIs Date'!$A55))))</f>
        <v>0</v>
      </c>
      <c r="BB55" s="165" t="str">
        <f t="shared" si="65"/>
        <v/>
      </c>
      <c r="BC55" s="152">
        <f>IF($B55="","",IF($C55="Region",SUMIFS(Raw!$K:$K,Raw!$A:$A,$B$4,Raw!$G:$G,'KPIs Date'!BC$4,Raw!$I:$I,'KPIs Date'!$A55),IF($C55="Provider",SUMIFS(Raw!$K:$K,Raw!$A:$A,$B$4,Raw!$G:$G,'KPIs Date'!BC$4,Raw!$C:$C,'KPIs Date'!$A55),SUMIFS(Raw!$K:$K,Raw!$A:$A,$B$4,Raw!$G:$G,'KPIs Date'!BC$4,Raw!$E:$E,'KPIs Date'!$A55))))</f>
        <v>236</v>
      </c>
      <c r="BD55" s="152">
        <f>IF($B55="","",IF($C55="Region",SUMIFS(Raw!$K:$K,Raw!$A:$A,$B$4,Raw!$G:$G,'KPIs Date'!BD$4,Raw!$I:$I,'KPIs Date'!$A55),IF($C55="Provider",SUMIFS(Raw!$K:$K,Raw!$A:$A,$B$4,Raw!$G:$G,'KPIs Date'!BD$4,Raw!$C:$C,'KPIs Date'!$A55),SUMIFS(Raw!$K:$K,Raw!$A:$A,$B$4,Raw!$G:$G,'KPIs Date'!BD$4,Raw!$E:$E,'KPIs Date'!$A55))))</f>
        <v>357</v>
      </c>
      <c r="BE55" s="156">
        <f t="shared" si="66"/>
        <v>0.66106442577030811</v>
      </c>
      <c r="BF55" s="152">
        <f>IF($B55="","",IF($C55="Region",SUMIFS(Raw!$K:$K,Raw!$A:$A,$B$4,Raw!$G:$G,'KPIs Date'!BF$4,Raw!$I:$I,'KPIs Date'!$A55),IF($C55="Provider",SUMIFS(Raw!$K:$K,Raw!$A:$A,$B$4,Raw!$G:$G,'KPIs Date'!BF$4,Raw!$C:$C,'KPIs Date'!$A55),SUMIFS(Raw!$K:$K,Raw!$A:$A,$B$4,Raw!$G:$G,'KPIs Date'!BF$4,Raw!$E:$E,'KPIs Date'!$A55))))</f>
        <v>3173</v>
      </c>
      <c r="BG55" s="152">
        <f>IF($B55="","",IF($C55="Region",SUMIFS(Raw!$K:$K,Raw!$A:$A,$B$4,Raw!$G:$G,'KPIs Date'!BG$4,Raw!$I:$I,'KPIs Date'!$A55),IF($C55="Provider",SUMIFS(Raw!$K:$K,Raw!$A:$A,$B$4,Raw!$G:$G,'KPIs Date'!BG$4,Raw!$C:$C,'KPIs Date'!$A55),SUMIFS(Raw!$K:$K,Raw!$A:$A,$B$4,Raw!$G:$G,'KPIs Date'!BG$4,Raw!$E:$E,'KPIs Date'!$A55))))</f>
        <v>3379</v>
      </c>
      <c r="BH55" s="167">
        <f t="shared" si="67"/>
        <v>0.93903521751997632</v>
      </c>
      <c r="BI55" s="140"/>
      <c r="BJ55" s="141"/>
      <c r="BK55" s="142"/>
      <c r="BL55" s="140"/>
      <c r="BM55" s="140"/>
      <c r="BN55" s="141"/>
      <c r="BO55" s="142"/>
      <c r="BP55" s="140"/>
      <c r="BQ55" s="140"/>
      <c r="BR55" s="141"/>
      <c r="BS55" s="142"/>
      <c r="BT55" s="140"/>
      <c r="BU55" s="140"/>
      <c r="BV55" s="141"/>
      <c r="BW55" s="142"/>
      <c r="BX55" s="140"/>
      <c r="BY55" s="140"/>
      <c r="BZ55" s="141"/>
      <c r="CA55" s="142"/>
      <c r="CB55" s="140"/>
      <c r="CC55" s="140"/>
      <c r="CD55" s="141"/>
      <c r="CE55" s="142"/>
      <c r="CF55" s="140"/>
      <c r="CG55" s="140"/>
      <c r="CH55" s="141"/>
    </row>
    <row r="56" spans="1:86" x14ac:dyDescent="0.35">
      <c r="A56" s="122" t="str">
        <f>IF(Refs!A50="","",Refs!A50)</f>
        <v>111AH7</v>
      </c>
      <c r="B56" s="99" t="str">
        <f>IF(Refs!B50="","",Refs!B50)</f>
        <v>North East Essex &amp; Suffolk</v>
      </c>
      <c r="C56" s="103" t="str">
        <f>IF(Refs!D50="","",Refs!D50)</f>
        <v>Area</v>
      </c>
      <c r="D56" s="56">
        <f>IF($B56="","",IF($C56="Region",SUMIFS(Raw!$K:$K,Raw!$A:$A,$B$4,Raw!$G:$G,'KPIs Date'!D$4,Raw!$I:$I,'KPIs Date'!$A56),IF($C56="Provider",SUMIFS(Raw!$K:$K,Raw!$A:$A,$B$4,Raw!$G:$G,'KPIs Date'!D$4,Raw!$C:$C,'KPIs Date'!$A56),SUMIFS(Raw!$K:$K,Raw!$A:$A,$B$4,Raw!$G:$G,'KPIs Date'!D$4,Raw!$E:$E,'KPIs Date'!$A56))))</f>
        <v>2152</v>
      </c>
      <c r="E56" s="56">
        <f>IF($B56="","",IF($C56="Region",SUMIFS(Raw!$K:$K,Raw!$A:$A,$B$4,Raw!$G:$G,'KPIs Date'!E$4,Raw!$I:$I,'KPIs Date'!$A56),IF($C56="Provider",SUMIFS(Raw!$K:$K,Raw!$A:$A,$B$4,Raw!$G:$G,'KPIs Date'!E$4,Raw!$C:$C,'KPIs Date'!$A56),SUMIFS(Raw!$K:$K,Raw!$A:$A,$B$4,Raw!$G:$G,'KPIs Date'!E$4,Raw!$E:$E,'KPIs Date'!$A56))))</f>
        <v>32910</v>
      </c>
      <c r="F56" s="156">
        <f t="shared" si="52"/>
        <v>6.1376989333181219E-2</v>
      </c>
      <c r="G56" s="152">
        <f>IF($B56="","",IF($C56="Region",SUMIFS(Raw!$K:$K,Raw!$A:$A,$B$4,Raw!$G:$G,'KPIs Date'!G$4,Raw!$I:$I,'KPIs Date'!$A56),IF($C56="Provider",SUMIFS(Raw!$K:$K,Raw!$A:$A,$B$4,Raw!$G:$G,'KPIs Date'!G$4,Raw!$C:$C,'KPIs Date'!$A56),SUMIFS(Raw!$K:$K,Raw!$A:$A,$B$4,Raw!$G:$G,'KPIs Date'!G$4,Raw!$E:$E,'KPIs Date'!$A56))))</f>
        <v>2594741</v>
      </c>
      <c r="H56" s="152">
        <f>IF($B56="","",IF($C56="Region",SUMIFS(Raw!$K:$K,Raw!$A:$A,$B$4,Raw!$G:$G,'KPIs Date'!H$4,Raw!$I:$I,'KPIs Date'!$A56),IF($C56="Provider",SUMIFS(Raw!$K:$K,Raw!$A:$A,$B$4,Raw!$G:$G,'KPIs Date'!H$4,Raw!$C:$C,'KPIs Date'!$A56),SUMIFS(Raw!$K:$K,Raw!$A:$A,$B$4,Raw!$G:$G,'KPIs Date'!H$4,Raw!$E:$E,'KPIs Date'!$A56))))</f>
        <v>32910</v>
      </c>
      <c r="I56" s="157">
        <f t="shared" si="18"/>
        <v>78.843542996049834</v>
      </c>
      <c r="J56" s="158">
        <f>IF($B56="","",IF($C56="Region",SUMIFS(Raw!$K:$K,Raw!$A:$A,$B$4,Raw!$G:$G,'KPIs Date'!J$4,Raw!$I:$I,'KPIs Date'!$A56),IF($C56="Provider",SUMIFS(Raw!$K:$K,Raw!$A:$A,$B$4,Raw!$G:$G,'KPIs Date'!J$4,Raw!$C:$C,'KPIs Date'!$A56),SUMIFS(Raw!$K:$K,Raw!$A:$A,$B$4,Raw!$G:$G,'KPIs Date'!J$4,Raw!$E:$E,'KPIs Date'!$A56))))</f>
        <v>417</v>
      </c>
      <c r="K56" s="152">
        <f>IF($B56="","",IF($C56="Region",SUMIFS(Raw!$K:$K,Raw!$A:$A,$B$4,Raw!$G:$G,'KPIs Date'!K$4,Raw!$I:$I,'KPIs Date'!$A56),IF($C56="Provider",SUMIFS(Raw!$K:$K,Raw!$A:$A,$B$4,Raw!$G:$G,'KPIs Date'!K$4,Raw!$C:$C,'KPIs Date'!$A56),SUMIFS(Raw!$K:$K,Raw!$A:$A,$B$4,Raw!$G:$G,'KPIs Date'!K$4,Raw!$E:$E,'KPIs Date'!$A56))))</f>
        <v>16079</v>
      </c>
      <c r="L56" s="168"/>
      <c r="M56" s="152">
        <f>IF($B56="","",IF($C56="Region",SUMIFS(Raw!$K:$K,Raw!$A:$A,$B$4,Raw!$G:$G,'KPIs Date'!M$4,Raw!$I:$I,'KPIs Date'!$A56),IF($C56="Provider",SUMIFS(Raw!$K:$K,Raw!$A:$A,$B$4,Raw!$G:$G,'KPIs Date'!M$4,Raw!$C:$C,'KPIs Date'!$A56),SUMIFS(Raw!$K:$K,Raw!$A:$A,$B$4,Raw!$G:$G,'KPIs Date'!M$4,Raw!$E:$E,'KPIs Date'!$A56))))</f>
        <v>30357</v>
      </c>
      <c r="N56" s="156">
        <f t="shared" si="53"/>
        <v>0.52966366900550121</v>
      </c>
      <c r="O56" s="152">
        <f>IF($B56="","",IF($C56="Region",SUMIFS(Raw!$K:$K,Raw!$A:$A,$B$4,Raw!$G:$G,'KPIs Date'!O$4,Raw!$I:$I,'KPIs Date'!$A56),IF($C56="Provider",SUMIFS(Raw!$K:$K,Raw!$A:$A,$B$4,Raw!$G:$G,'KPIs Date'!O$4,Raw!$C:$C,'KPIs Date'!$A56),SUMIFS(Raw!$K:$K,Raw!$A:$A,$B$4,Raw!$G:$G,'KPIs Date'!O$4,Raw!$E:$E,'KPIs Date'!$A56))))</f>
        <v>4765</v>
      </c>
      <c r="P56" s="152">
        <f>IF($B56="","",IF($C56="Region",SUMIFS(Raw!$K:$K,Raw!$A:$A,$B$4,Raw!$G:$G,'KPIs Date'!P$4,Raw!$I:$I,'KPIs Date'!$A56),IF($C56="Provider",SUMIFS(Raw!$K:$K,Raw!$A:$A,$B$4,Raw!$G:$G,'KPIs Date'!P$4,Raw!$C:$C,'KPIs Date'!$A56),SUMIFS(Raw!$K:$K,Raw!$A:$A,$B$4,Raw!$G:$G,'KPIs Date'!P$4,Raw!$E:$E,'KPIs Date'!$A56))))</f>
        <v>8948</v>
      </c>
      <c r="Q56" s="156">
        <f t="shared" si="54"/>
        <v>0.53252123379526151</v>
      </c>
      <c r="R56" s="152">
        <f>IF($B56="","",IF($C56="Region",SUMIFS(Raw!$K:$K,Raw!$A:$A,$B$4,Raw!$G:$G,'KPIs Date'!R$4,Raw!$I:$I,'KPIs Date'!$A56),IF($C56="Provider",SUMIFS(Raw!$K:$K,Raw!$A:$A,$B$4,Raw!$G:$G,'KPIs Date'!R$4,Raw!$C:$C,'KPIs Date'!$A56),SUMIFS(Raw!$K:$K,Raw!$A:$A,$B$4,Raw!$G:$G,'KPIs Date'!R$4,Raw!$E:$E,'KPIs Date'!$A56))))</f>
        <v>23</v>
      </c>
      <c r="S56" s="152">
        <f>IF($B56="","",IF($C56="Region",SUMIFS(Raw!$K:$K,Raw!$A:$A,$B$4,Raw!$G:$G,'KPIs Date'!S$4,Raw!$I:$I,'KPIs Date'!$A56),IF($C56="Provider",SUMIFS(Raw!$K:$K,Raw!$A:$A,$B$4,Raw!$G:$G,'KPIs Date'!S$4,Raw!$C:$C,'KPIs Date'!$A56),SUMIFS(Raw!$K:$K,Raw!$A:$A,$B$4,Raw!$G:$G,'KPIs Date'!S$4,Raw!$E:$E,'KPIs Date'!$A56))))</f>
        <v>460</v>
      </c>
      <c r="T56" s="156">
        <f t="shared" si="55"/>
        <v>0.05</v>
      </c>
      <c r="U56" s="152">
        <f>IF($B56="","",IF($C56="Region",SUMIFS(Raw!$K:$K,Raw!$A:$A,$B$4,Raw!$G:$G,'KPIs Date'!U$4,Raw!$I:$I,'KPIs Date'!$A56),IF($C56="Provider",SUMIFS(Raw!$K:$K,Raw!$A:$A,$B$4,Raw!$G:$G,'KPIs Date'!U$4,Raw!$C:$C,'KPIs Date'!$A56),SUMIFS(Raw!$K:$K,Raw!$A:$A,$B$4,Raw!$G:$G,'KPIs Date'!U$4,Raw!$E:$E,'KPIs Date'!$A56))))</f>
        <v>291</v>
      </c>
      <c r="V56" s="152">
        <f>IF($B56="","",IF($C56="Region",SUMIFS(Raw!$K:$K,Raw!$A:$A,$B$4,Raw!$G:$G,'KPIs Date'!V$4,Raw!$I:$I,'KPIs Date'!$A56),IF($C56="Provider",SUMIFS(Raw!$K:$K,Raw!$A:$A,$B$4,Raw!$G:$G,'KPIs Date'!V$4,Raw!$C:$C,'KPIs Date'!$A56),SUMIFS(Raw!$K:$K,Raw!$A:$A,$B$4,Raw!$G:$G,'KPIs Date'!V$4,Raw!$E:$E,'KPIs Date'!$A56))))</f>
        <v>877</v>
      </c>
      <c r="W56" s="156">
        <f t="shared" si="56"/>
        <v>0.33181299885974913</v>
      </c>
      <c r="X56" s="152">
        <f>IF($B56="","",IF($C56="Region",SUMIFS(Raw!$K:$K,Raw!$A:$A,$B$4,Raw!$G:$G,'KPIs Date'!X$4,Raw!$I:$I,'KPIs Date'!$A56),IF($C56="Provider",SUMIFS(Raw!$K:$K,Raw!$A:$A,$B$4,Raw!$G:$G,'KPIs Date'!X$4,Raw!$C:$C,'KPIs Date'!$A56),SUMIFS(Raw!$K:$K,Raw!$A:$A,$B$4,Raw!$G:$G,'KPIs Date'!X$4,Raw!$E:$E,'KPIs Date'!$A56))))</f>
        <v>862</v>
      </c>
      <c r="Y56" s="152">
        <f>IF($B56="","",IF($C56="Region",SUMIFS(Raw!$K:$K,Raw!$A:$A,$B$4,Raw!$G:$G,'KPIs Date'!Y$4,Raw!$I:$I,'KPIs Date'!$A56),IF($C56="Provider",SUMIFS(Raw!$K:$K,Raw!$A:$A,$B$4,Raw!$G:$G,'KPIs Date'!Y$4,Raw!$C:$C,'KPIs Date'!$A56),SUMIFS(Raw!$K:$K,Raw!$A:$A,$B$4,Raw!$G:$G,'KPIs Date'!Y$4,Raw!$E:$E,'KPIs Date'!$A56))))</f>
        <v>8971</v>
      </c>
      <c r="Z56" s="152">
        <f>IF($B56="","",IF($C56="Region",SUMIFS(Raw!$K:$K,Raw!$A:$A,$B$4,Raw!$G:$G,'KPIs Date'!Z$4,Raw!$I:$I,'KPIs Date'!$A56),IF($C56="Provider",SUMIFS(Raw!$K:$K,Raw!$A:$A,$B$4,Raw!$G:$G,'KPIs Date'!Z$4,Raw!$C:$C,'KPIs Date'!$A56),SUMIFS(Raw!$K:$K,Raw!$A:$A,$B$4,Raw!$G:$G,'KPIs Date'!Z$4,Raw!$E:$E,'KPIs Date'!$A56))))</f>
        <v>7108</v>
      </c>
      <c r="AA56" s="156">
        <f t="shared" si="57"/>
        <v>5.3610299147956959E-2</v>
      </c>
      <c r="AB56" s="152">
        <f>IF($B56="","",IF($C56="Region",SUMIFS(Raw!$K:$K,Raw!$A:$A,$B$4,Raw!$G:$G,'KPIs Date'!AB$4,Raw!$I:$I,'KPIs Date'!$A56),IF($C56="Provider",SUMIFS(Raw!$K:$K,Raw!$A:$A,$B$4,Raw!$G:$G,'KPIs Date'!AB$4,Raw!$C:$C,'KPIs Date'!$A56),SUMIFS(Raw!$K:$K,Raw!$A:$A,$B$4,Raw!$G:$G,'KPIs Date'!AB$4,Raw!$E:$E,'KPIs Date'!$A56))))</f>
        <v>1905</v>
      </c>
      <c r="AC56" s="152">
        <f>IF($B56="","",IF($C56="Region",SUMIFS(Raw!$K:$K,Raw!$A:$A,$B$4,Raw!$G:$G,'KPIs Date'!AC$4,Raw!$I:$I,'KPIs Date'!$A56),IF($C56="Provider",SUMIFS(Raw!$K:$K,Raw!$A:$A,$B$4,Raw!$G:$G,'KPIs Date'!AC$4,Raw!$C:$C,'KPIs Date'!$A56),SUMIFS(Raw!$K:$K,Raw!$A:$A,$B$4,Raw!$G:$G,'KPIs Date'!AC$4,Raw!$E:$E,'KPIs Date'!$A56))))</f>
        <v>3226</v>
      </c>
      <c r="AD56" s="156">
        <f t="shared" si="58"/>
        <v>0.59051456912585243</v>
      </c>
      <c r="AE56" s="152">
        <f>IF($B56="","",IF($C56="Region",SUMIFS(Raw!$K:$K,Raw!$A:$A,$B$4,Raw!$G:$G,'KPIs Date'!AE$4,Raw!$I:$I,'KPIs Date'!$A56),IF($C56="Provider",SUMIFS(Raw!$K:$K,Raw!$A:$A,$B$4,Raw!$G:$G,'KPIs Date'!AE$4,Raw!$C:$C,'KPIs Date'!$A56),SUMIFS(Raw!$K:$K,Raw!$A:$A,$B$4,Raw!$G:$G,'KPIs Date'!AE$4,Raw!$E:$E,'KPIs Date'!$A56))))</f>
        <v>1738</v>
      </c>
      <c r="AF56" s="152">
        <f>IF($B56="","",IF($C56="Region",SUMIFS(Raw!$K:$K,Raw!$A:$A,$B$4,Raw!$G:$G,'KPIs Date'!AF$4,Raw!$I:$I,'KPIs Date'!$A56),IF($C56="Provider",SUMIFS(Raw!$K:$K,Raw!$A:$A,$B$4,Raw!$G:$G,'KPIs Date'!AF$4,Raw!$C:$C,'KPIs Date'!$A56),SUMIFS(Raw!$K:$K,Raw!$A:$A,$B$4,Raw!$G:$G,'KPIs Date'!AF$4,Raw!$E:$E,'KPIs Date'!$A56))))</f>
        <v>2997</v>
      </c>
      <c r="AG56" s="156">
        <f t="shared" si="59"/>
        <v>0.57991324657991328</v>
      </c>
      <c r="AH56" s="152">
        <f>IF($B56="","",IF($C56="Region",SUMIFS(Raw!$K:$K,Raw!$A:$A,$B$4,Raw!$G:$G,'KPIs Date'!AH$4,Raw!$I:$I,'KPIs Date'!$A56),IF($C56="Provider",SUMIFS(Raw!$K:$K,Raw!$A:$A,$B$4,Raw!$G:$G,'KPIs Date'!AH$4,Raw!$C:$C,'KPIs Date'!$A56),SUMIFS(Raw!$K:$K,Raw!$A:$A,$B$4,Raw!$G:$G,'KPIs Date'!AH$4,Raw!$E:$E,'KPIs Date'!$A56))))</f>
        <v>38</v>
      </c>
      <c r="AI56" s="152">
        <f>IF($B56="","",IF($C56="Region",SUMIFS(Raw!$K:$K,Raw!$A:$A,$B$4,Raw!$G:$G,'KPIs Date'!AI$4,Raw!$I:$I,'KPIs Date'!$A56),IF($C56="Provider",SUMIFS(Raw!$K:$K,Raw!$A:$A,$B$4,Raw!$G:$G,'KPIs Date'!AI$4,Raw!$C:$C,'KPIs Date'!$A56),SUMIFS(Raw!$K:$K,Raw!$A:$A,$B$4,Raw!$G:$G,'KPIs Date'!AI$4,Raw!$E:$E,'KPIs Date'!$A56))))</f>
        <v>23142</v>
      </c>
      <c r="AJ56" s="156">
        <f t="shared" si="60"/>
        <v>1.6420361247947454E-3</v>
      </c>
      <c r="AK56" s="152">
        <f>IF($B56="","",IF($C56="Region",SUMIFS(Raw!$K:$K,Raw!$A:$A,$B$4,Raw!$G:$G,'KPIs Date'!AK$4,Raw!$I:$I,'KPIs Date'!$A56),IF($C56="Provider",SUMIFS(Raw!$K:$K,Raw!$A:$A,$B$4,Raw!$G:$G,'KPIs Date'!AK$4,Raw!$C:$C,'KPIs Date'!$A56),SUMIFS(Raw!$K:$K,Raw!$A:$A,$B$4,Raw!$G:$G,'KPIs Date'!AK$4,Raw!$E:$E,'KPIs Date'!$A56))))</f>
        <v>16139</v>
      </c>
      <c r="AL56" s="152">
        <f>IF($B56="","",IF($C56="Region",SUMIFS(Raw!$K:$K,Raw!$A:$A,$B$4,Raw!$G:$G,'KPIs Date'!AL$4,Raw!$I:$I,'KPIs Date'!$A56),IF($C56="Provider",SUMIFS(Raw!$K:$K,Raw!$A:$A,$B$4,Raw!$G:$G,'KPIs Date'!AL$4,Raw!$C:$C,'KPIs Date'!$A56),SUMIFS(Raw!$K:$K,Raw!$A:$A,$B$4,Raw!$G:$G,'KPIs Date'!AL$4,Raw!$E:$E,'KPIs Date'!$A56))))</f>
        <v>23142</v>
      </c>
      <c r="AM56" s="156">
        <f t="shared" si="19"/>
        <v>0.69739002679111572</v>
      </c>
      <c r="AN56" s="152">
        <f>IF($B56="","",IF($C56="Region",SUMIFS(Raw!$K:$K,Raw!$A:$A,$B$4,Raw!$G:$G,'KPIs Date'!AN$4,Raw!$I:$I,'KPIs Date'!$A56),IF($C56="Provider",SUMIFS(Raw!$K:$K,Raw!$A:$A,$B$4,Raw!$G:$G,'KPIs Date'!AN$4,Raw!$C:$C,'KPIs Date'!$A56),SUMIFS(Raw!$K:$K,Raw!$A:$A,$B$4,Raw!$G:$G,'KPIs Date'!AN$4,Raw!$E:$E,'KPIs Date'!$A56))))</f>
        <v>966</v>
      </c>
      <c r="AO56" s="152">
        <f>IF($B56="","",IF($C56="Region",SUMIFS(Raw!$K:$K,Raw!$A:$A,$B$4,Raw!$G:$G,'KPIs Date'!AO$4,Raw!$I:$I,'KPIs Date'!$A56),IF($C56="Provider",SUMIFS(Raw!$K:$K,Raw!$A:$A,$B$4,Raw!$G:$G,'KPIs Date'!AO$4,Raw!$C:$C,'KPIs Date'!$A56),SUMIFS(Raw!$K:$K,Raw!$A:$A,$B$4,Raw!$G:$G,'KPIs Date'!AO$4,Raw!$E:$E,'KPIs Date'!$A56))))</f>
        <v>3237</v>
      </c>
      <c r="AP56" s="156">
        <f t="shared" si="61"/>
        <v>0.29842446709916587</v>
      </c>
      <c r="AQ56" s="152">
        <f>IF($B56="","",IF($C56="Region",SUMIFS(Raw!$K:$K,Raw!$A:$A,$B$4,Raw!$G:$G,'KPIs Date'!AQ$4,Raw!$I:$I,'KPIs Date'!$A56),IF($C56="Provider",SUMIFS(Raw!$K:$K,Raw!$A:$A,$B$4,Raw!$G:$G,'KPIs Date'!AQ$4,Raw!$C:$C,'KPIs Date'!$A56),SUMIFS(Raw!$K:$K,Raw!$A:$A,$B$4,Raw!$G:$G,'KPIs Date'!AQ$4,Raw!$E:$E,'KPIs Date'!$A56))))</f>
        <v>12</v>
      </c>
      <c r="AR56" s="152">
        <f>IF($B56="","",IF($C56="Region",SUMIFS(Raw!$K:$K,Raw!$A:$A,$B$4,Raw!$G:$G,'KPIs Date'!AR$4,Raw!$I:$I,'KPIs Date'!$A56),IF($C56="Provider",SUMIFS(Raw!$K:$K,Raw!$A:$A,$B$4,Raw!$G:$G,'KPIs Date'!AR$4,Raw!$C:$C,'KPIs Date'!$A56),SUMIFS(Raw!$K:$K,Raw!$A:$A,$B$4,Raw!$G:$G,'KPIs Date'!AR$4,Raw!$E:$E,'KPIs Date'!$A56))))</f>
        <v>8655</v>
      </c>
      <c r="AS56" s="156">
        <f t="shared" si="62"/>
        <v>1.3864818024263432E-3</v>
      </c>
      <c r="AT56" s="152">
        <f>IF($B56="","",IF($C56="Region",SUMIFS(Raw!$K:$K,Raw!$A:$A,$B$4,Raw!$G:$G,'KPIs Date'!AT$4,Raw!$I:$I,'KPIs Date'!$A56),IF($C56="Provider",SUMIFS(Raw!$K:$K,Raw!$A:$A,$B$4,Raw!$G:$G,'KPIs Date'!AT$4,Raw!$C:$C,'KPIs Date'!$A56),SUMIFS(Raw!$K:$K,Raw!$A:$A,$B$4,Raw!$G:$G,'KPIs Date'!AT$4,Raw!$E:$E,'KPIs Date'!$A56))))</f>
        <v>141</v>
      </c>
      <c r="AU56" s="152">
        <f>IF($B56="","",IF($C56="Region",SUMIFS(Raw!$K:$K,Raw!$A:$A,$B$4,Raw!$G:$G,'KPIs Date'!AU$4,Raw!$I:$I,'KPIs Date'!$A56),IF($C56="Provider",SUMIFS(Raw!$K:$K,Raw!$A:$A,$B$4,Raw!$G:$G,'KPIs Date'!AU$4,Raw!$C:$C,'KPIs Date'!$A56),SUMIFS(Raw!$K:$K,Raw!$A:$A,$B$4,Raw!$G:$G,'KPIs Date'!AU$4,Raw!$E:$E,'KPIs Date'!$A56))))</f>
        <v>737</v>
      </c>
      <c r="AV56" s="156">
        <f t="shared" si="63"/>
        <v>0.19131614654002713</v>
      </c>
      <c r="AW56" s="152">
        <f>IF($B56="","",IF($C56="Region",SUMIFS(Raw!$K:$K,Raw!$A:$A,$B$4,Raw!$G:$G,'KPIs Date'!AW$4,Raw!$I:$I,'KPIs Date'!$A56),IF($C56="Provider",SUMIFS(Raw!$K:$K,Raw!$A:$A,$B$4,Raw!$G:$G,'KPIs Date'!AW$4,Raw!$C:$C,'KPIs Date'!$A56),SUMIFS(Raw!$K:$K,Raw!$A:$A,$B$4,Raw!$G:$G,'KPIs Date'!AW$4,Raw!$E:$E,'KPIs Date'!$A56))))</f>
        <v>771</v>
      </c>
      <c r="AX56" s="152">
        <f>IF($B56="","",IF($C56="Region",SUMIFS(Raw!$K:$K,Raw!$A:$A,$B$4,Raw!$G:$G,'KPIs Date'!AX$4,Raw!$I:$I,'KPIs Date'!$A56),IF($C56="Provider",SUMIFS(Raw!$K:$K,Raw!$A:$A,$B$4,Raw!$G:$G,'KPIs Date'!AX$4,Raw!$C:$C,'KPIs Date'!$A56),SUMIFS(Raw!$K:$K,Raw!$A:$A,$B$4,Raw!$G:$G,'KPIs Date'!AX$4,Raw!$E:$E,'KPIs Date'!$A56))))</f>
        <v>3178</v>
      </c>
      <c r="AY56" s="156">
        <f t="shared" si="64"/>
        <v>0.24260541220893644</v>
      </c>
      <c r="AZ56" s="152">
        <f>IF($B56="","",IF($C56="Region",SUMIFS(Raw!$K:$K,Raw!$A:$A,$B$4,Raw!$G:$G,'KPIs Date'!AZ$4,Raw!$I:$I,'KPIs Date'!$A56),IF($C56="Provider",SUMIFS(Raw!$K:$K,Raw!$A:$A,$B$4,Raw!$G:$G,'KPIs Date'!AZ$4,Raw!$C:$C,'KPIs Date'!$A56),SUMIFS(Raw!$K:$K,Raw!$A:$A,$B$4,Raw!$G:$G,'KPIs Date'!AZ$4,Raw!$E:$E,'KPIs Date'!$A56))))</f>
        <v>0</v>
      </c>
      <c r="BA56" s="152">
        <f>IF($B56="","",IF($C56="Region",SUMIFS(Raw!$K:$K,Raw!$A:$A,$B$4,Raw!$G:$G,'KPIs Date'!BA$4,Raw!$I:$I,'KPIs Date'!$A56),IF($C56="Provider",SUMIFS(Raw!$K:$K,Raw!$A:$A,$B$4,Raw!$G:$G,'KPIs Date'!BA$4,Raw!$C:$C,'KPIs Date'!$A56),SUMIFS(Raw!$K:$K,Raw!$A:$A,$B$4,Raw!$G:$G,'KPIs Date'!BA$4,Raw!$E:$E,'KPIs Date'!$A56))))</f>
        <v>1</v>
      </c>
      <c r="BB56" s="165" t="str">
        <f t="shared" si="65"/>
        <v/>
      </c>
      <c r="BC56" s="152">
        <f>IF($B56="","",IF($C56="Region",SUMIFS(Raw!$K:$K,Raw!$A:$A,$B$4,Raw!$G:$G,'KPIs Date'!BC$4,Raw!$I:$I,'KPIs Date'!$A56),IF($C56="Provider",SUMIFS(Raw!$K:$K,Raw!$A:$A,$B$4,Raw!$G:$G,'KPIs Date'!BC$4,Raw!$C:$C,'KPIs Date'!$A56),SUMIFS(Raw!$K:$K,Raw!$A:$A,$B$4,Raw!$G:$G,'KPIs Date'!BC$4,Raw!$E:$E,'KPIs Date'!$A56))))</f>
        <v>224</v>
      </c>
      <c r="BD56" s="152">
        <f>IF($B56="","",IF($C56="Region",SUMIFS(Raw!$K:$K,Raw!$A:$A,$B$4,Raw!$G:$G,'KPIs Date'!BD$4,Raw!$I:$I,'KPIs Date'!$A56),IF($C56="Provider",SUMIFS(Raw!$K:$K,Raw!$A:$A,$B$4,Raw!$G:$G,'KPIs Date'!BD$4,Raw!$C:$C,'KPIs Date'!$A56),SUMIFS(Raw!$K:$K,Raw!$A:$A,$B$4,Raw!$G:$G,'KPIs Date'!BD$4,Raw!$E:$E,'KPIs Date'!$A56))))</f>
        <v>261</v>
      </c>
      <c r="BE56" s="156">
        <f t="shared" si="66"/>
        <v>0.85823754789272033</v>
      </c>
      <c r="BF56" s="152">
        <f>IF($B56="","",IF($C56="Region",SUMIFS(Raw!$K:$K,Raw!$A:$A,$B$4,Raw!$G:$G,'KPIs Date'!BF$4,Raw!$I:$I,'KPIs Date'!$A56),IF($C56="Provider",SUMIFS(Raw!$K:$K,Raw!$A:$A,$B$4,Raw!$G:$G,'KPIs Date'!BF$4,Raw!$C:$C,'KPIs Date'!$A56),SUMIFS(Raw!$K:$K,Raw!$A:$A,$B$4,Raw!$G:$G,'KPIs Date'!BF$4,Raw!$E:$E,'KPIs Date'!$A56))))</f>
        <v>851</v>
      </c>
      <c r="BG56" s="152">
        <f>IF($B56="","",IF($C56="Region",SUMIFS(Raw!$K:$K,Raw!$A:$A,$B$4,Raw!$G:$G,'KPIs Date'!BG$4,Raw!$I:$I,'KPIs Date'!$A56),IF($C56="Provider",SUMIFS(Raw!$K:$K,Raw!$A:$A,$B$4,Raw!$G:$G,'KPIs Date'!BG$4,Raw!$C:$C,'KPIs Date'!$A56),SUMIFS(Raw!$K:$K,Raw!$A:$A,$B$4,Raw!$G:$G,'KPIs Date'!BG$4,Raw!$E:$E,'KPIs Date'!$A56))))</f>
        <v>914</v>
      </c>
      <c r="BH56" s="167">
        <f t="shared" si="67"/>
        <v>0.93107221006564556</v>
      </c>
      <c r="BI56" s="140"/>
      <c r="BJ56" s="141"/>
      <c r="BK56" s="142"/>
      <c r="BL56" s="140"/>
      <c r="BM56" s="140"/>
      <c r="BN56" s="141"/>
      <c r="BO56" s="142"/>
      <c r="BP56" s="140"/>
      <c r="BQ56" s="140"/>
      <c r="BR56" s="141"/>
      <c r="BS56" s="142"/>
      <c r="BT56" s="140"/>
      <c r="BU56" s="140"/>
      <c r="BV56" s="141"/>
      <c r="BW56" s="142"/>
      <c r="BX56" s="140"/>
      <c r="BY56" s="140"/>
      <c r="BZ56" s="141"/>
      <c r="CA56" s="142"/>
      <c r="CB56" s="140"/>
      <c r="CC56" s="140"/>
      <c r="CD56" s="141"/>
      <c r="CE56" s="142"/>
      <c r="CF56" s="140"/>
      <c r="CG56" s="140"/>
      <c r="CH56" s="141"/>
    </row>
    <row r="57" spans="1:86" x14ac:dyDescent="0.35">
      <c r="A57" s="122" t="str">
        <f>IF(Refs!A51="","",Refs!A51)</f>
        <v>111AI3</v>
      </c>
      <c r="B57" s="99" t="str">
        <f>IF(Refs!B51="","",Refs!B51)</f>
        <v>West Essex (HUC)</v>
      </c>
      <c r="C57" s="103" t="str">
        <f>IF(Refs!D51="","",Refs!D51)</f>
        <v>Area</v>
      </c>
      <c r="D57" s="56">
        <f>IF($B57="","",IF($C57="Region",SUMIFS(Raw!$K:$K,Raw!$A:$A,$B$4,Raw!$G:$G,'KPIs Date'!D$4,Raw!$I:$I,'KPIs Date'!$A57),IF($C57="Provider",SUMIFS(Raw!$K:$K,Raw!$A:$A,$B$4,Raw!$G:$G,'KPIs Date'!D$4,Raw!$C:$C,'KPIs Date'!$A57),SUMIFS(Raw!$K:$K,Raw!$A:$A,$B$4,Raw!$G:$G,'KPIs Date'!D$4,Raw!$E:$E,'KPIs Date'!$A57))))</f>
        <v>999</v>
      </c>
      <c r="E57" s="56">
        <f>IF($B57="","",IF($C57="Region",SUMIFS(Raw!$K:$K,Raw!$A:$A,$B$4,Raw!$G:$G,'KPIs Date'!E$4,Raw!$I:$I,'KPIs Date'!$A57),IF($C57="Provider",SUMIFS(Raw!$K:$K,Raw!$A:$A,$B$4,Raw!$G:$G,'KPIs Date'!E$4,Raw!$C:$C,'KPIs Date'!$A57),SUMIFS(Raw!$K:$K,Raw!$A:$A,$B$4,Raw!$G:$G,'KPIs Date'!E$4,Raw!$E:$E,'KPIs Date'!$A57))))</f>
        <v>9590</v>
      </c>
      <c r="F57" s="156">
        <f t="shared" si="52"/>
        <v>9.4343186325432052E-2</v>
      </c>
      <c r="G57" s="152">
        <f>IF($B57="","",IF($C57="Region",SUMIFS(Raw!$K:$K,Raw!$A:$A,$B$4,Raw!$G:$G,'KPIs Date'!G$4,Raw!$I:$I,'KPIs Date'!$A57),IF($C57="Provider",SUMIFS(Raw!$K:$K,Raw!$A:$A,$B$4,Raw!$G:$G,'KPIs Date'!G$4,Raw!$C:$C,'KPIs Date'!$A57),SUMIFS(Raw!$K:$K,Raw!$A:$A,$B$4,Raw!$G:$G,'KPIs Date'!G$4,Raw!$E:$E,'KPIs Date'!$A57))))</f>
        <v>1519586</v>
      </c>
      <c r="H57" s="152">
        <f>IF($B57="","",IF($C57="Region",SUMIFS(Raw!$K:$K,Raw!$A:$A,$B$4,Raw!$G:$G,'KPIs Date'!H$4,Raw!$I:$I,'KPIs Date'!$A57),IF($C57="Provider",SUMIFS(Raw!$K:$K,Raw!$A:$A,$B$4,Raw!$G:$G,'KPIs Date'!H$4,Raw!$C:$C,'KPIs Date'!$A57),SUMIFS(Raw!$K:$K,Raw!$A:$A,$B$4,Raw!$G:$G,'KPIs Date'!H$4,Raw!$E:$E,'KPIs Date'!$A57))))</f>
        <v>9590</v>
      </c>
      <c r="I57" s="157">
        <f t="shared" si="18"/>
        <v>158.45526590198122</v>
      </c>
      <c r="J57" s="158">
        <f>IF($B57="","",IF($C57="Region",SUMIFS(Raw!$K:$K,Raw!$A:$A,$B$4,Raw!$G:$G,'KPIs Date'!J$4,Raw!$I:$I,'KPIs Date'!$A57),IF($C57="Provider",SUMIFS(Raw!$K:$K,Raw!$A:$A,$B$4,Raw!$G:$G,'KPIs Date'!J$4,Raw!$C:$C,'KPIs Date'!$A57),SUMIFS(Raw!$K:$K,Raw!$A:$A,$B$4,Raw!$G:$G,'KPIs Date'!J$4,Raw!$E:$E,'KPIs Date'!$A57))))</f>
        <v>696</v>
      </c>
      <c r="K57" s="152">
        <f>IF($B57="","",IF($C57="Region",SUMIFS(Raw!$K:$K,Raw!$A:$A,$B$4,Raw!$G:$G,'KPIs Date'!K$4,Raw!$I:$I,'KPIs Date'!$A57),IF($C57="Provider",SUMIFS(Raw!$K:$K,Raw!$A:$A,$B$4,Raw!$G:$G,'KPIs Date'!K$4,Raw!$C:$C,'KPIs Date'!$A57),SUMIFS(Raw!$K:$K,Raw!$A:$A,$B$4,Raw!$G:$G,'KPIs Date'!K$4,Raw!$E:$E,'KPIs Date'!$A57))))</f>
        <v>5398</v>
      </c>
      <c r="L57" s="168"/>
      <c r="M57" s="152">
        <f>IF($B57="","",IF($C57="Region",SUMIFS(Raw!$K:$K,Raw!$A:$A,$B$4,Raw!$G:$G,'KPIs Date'!M$4,Raw!$I:$I,'KPIs Date'!$A57),IF($C57="Provider",SUMIFS(Raw!$K:$K,Raw!$A:$A,$B$4,Raw!$G:$G,'KPIs Date'!M$4,Raw!$C:$C,'KPIs Date'!$A57),SUMIFS(Raw!$K:$K,Raw!$A:$A,$B$4,Raw!$G:$G,'KPIs Date'!M$4,Raw!$E:$E,'KPIs Date'!$A57))))</f>
        <v>7911</v>
      </c>
      <c r="N57" s="156">
        <f t="shared" si="53"/>
        <v>0.68234104411578811</v>
      </c>
      <c r="O57" s="152">
        <f>IF($B57="","",IF($C57="Region",SUMIFS(Raw!$K:$K,Raw!$A:$A,$B$4,Raw!$G:$G,'KPIs Date'!O$4,Raw!$I:$I,'KPIs Date'!$A57),IF($C57="Provider",SUMIFS(Raw!$K:$K,Raw!$A:$A,$B$4,Raw!$G:$G,'KPIs Date'!O$4,Raw!$C:$C,'KPIs Date'!$A57),SUMIFS(Raw!$K:$K,Raw!$A:$A,$B$4,Raw!$G:$G,'KPIs Date'!O$4,Raw!$E:$E,'KPIs Date'!$A57))))</f>
        <v>818</v>
      </c>
      <c r="P57" s="152">
        <f>IF($B57="","",IF($C57="Region",SUMIFS(Raw!$K:$K,Raw!$A:$A,$B$4,Raw!$G:$G,'KPIs Date'!P$4,Raw!$I:$I,'KPIs Date'!$A57),IF($C57="Provider",SUMIFS(Raw!$K:$K,Raw!$A:$A,$B$4,Raw!$G:$G,'KPIs Date'!P$4,Raw!$C:$C,'KPIs Date'!$A57),SUMIFS(Raw!$K:$K,Raw!$A:$A,$B$4,Raw!$G:$G,'KPIs Date'!P$4,Raw!$E:$E,'KPIs Date'!$A57))))</f>
        <v>2217</v>
      </c>
      <c r="Q57" s="156">
        <f t="shared" si="54"/>
        <v>0.36896707262065853</v>
      </c>
      <c r="R57" s="152">
        <f>IF($B57="","",IF($C57="Region",SUMIFS(Raw!$K:$K,Raw!$A:$A,$B$4,Raw!$G:$G,'KPIs Date'!R$4,Raw!$I:$I,'KPIs Date'!$A57),IF($C57="Provider",SUMIFS(Raw!$K:$K,Raw!$A:$A,$B$4,Raw!$G:$G,'KPIs Date'!R$4,Raw!$C:$C,'KPIs Date'!$A57),SUMIFS(Raw!$K:$K,Raw!$A:$A,$B$4,Raw!$G:$G,'KPIs Date'!R$4,Raw!$E:$E,'KPIs Date'!$A57))))</f>
        <v>472</v>
      </c>
      <c r="S57" s="152">
        <f>IF($B57="","",IF($C57="Region",SUMIFS(Raw!$K:$K,Raw!$A:$A,$B$4,Raw!$G:$G,'KPIs Date'!S$4,Raw!$I:$I,'KPIs Date'!$A57),IF($C57="Provider",SUMIFS(Raw!$K:$K,Raw!$A:$A,$B$4,Raw!$G:$G,'KPIs Date'!S$4,Raw!$C:$C,'KPIs Date'!$A57),SUMIFS(Raw!$K:$K,Raw!$A:$A,$B$4,Raw!$G:$G,'KPIs Date'!S$4,Raw!$E:$E,'KPIs Date'!$A57))))</f>
        <v>531</v>
      </c>
      <c r="T57" s="156">
        <f t="shared" si="55"/>
        <v>0.88888888888888884</v>
      </c>
      <c r="U57" s="152">
        <f>IF($B57="","",IF($C57="Region",SUMIFS(Raw!$K:$K,Raw!$A:$A,$B$4,Raw!$G:$G,'KPIs Date'!U$4,Raw!$I:$I,'KPIs Date'!$A57),IF($C57="Provider",SUMIFS(Raw!$K:$K,Raw!$A:$A,$B$4,Raw!$G:$G,'KPIs Date'!U$4,Raw!$C:$C,'KPIs Date'!$A57),SUMIFS(Raw!$K:$K,Raw!$A:$A,$B$4,Raw!$G:$G,'KPIs Date'!U$4,Raw!$E:$E,'KPIs Date'!$A57))))</f>
        <v>1794</v>
      </c>
      <c r="V57" s="152">
        <f>IF($B57="","",IF($C57="Region",SUMIFS(Raw!$K:$K,Raw!$A:$A,$B$4,Raw!$G:$G,'KPIs Date'!V$4,Raw!$I:$I,'KPIs Date'!$A57),IF($C57="Provider",SUMIFS(Raw!$K:$K,Raw!$A:$A,$B$4,Raw!$G:$G,'KPIs Date'!V$4,Raw!$C:$C,'KPIs Date'!$A57),SUMIFS(Raw!$K:$K,Raw!$A:$A,$B$4,Raw!$G:$G,'KPIs Date'!V$4,Raw!$E:$E,'KPIs Date'!$A57))))</f>
        <v>2190</v>
      </c>
      <c r="W57" s="156">
        <f t="shared" si="56"/>
        <v>0.81917808219178079</v>
      </c>
      <c r="X57" s="152">
        <f>IF($B57="","",IF($C57="Region",SUMIFS(Raw!$K:$K,Raw!$A:$A,$B$4,Raw!$G:$G,'KPIs Date'!X$4,Raw!$I:$I,'KPIs Date'!$A57),IF($C57="Provider",SUMIFS(Raw!$K:$K,Raw!$A:$A,$B$4,Raw!$G:$G,'KPIs Date'!X$4,Raw!$C:$C,'KPIs Date'!$A57),SUMIFS(Raw!$K:$K,Raw!$A:$A,$B$4,Raw!$G:$G,'KPIs Date'!X$4,Raw!$E:$E,'KPIs Date'!$A57))))</f>
        <v>585</v>
      </c>
      <c r="Y57" s="152">
        <f>IF($B57="","",IF($C57="Region",SUMIFS(Raw!$K:$K,Raw!$A:$A,$B$4,Raw!$G:$G,'KPIs Date'!Y$4,Raw!$I:$I,'KPIs Date'!$A57),IF($C57="Provider",SUMIFS(Raw!$K:$K,Raw!$A:$A,$B$4,Raw!$G:$G,'KPIs Date'!Y$4,Raw!$C:$C,'KPIs Date'!$A57),SUMIFS(Raw!$K:$K,Raw!$A:$A,$B$4,Raw!$G:$G,'KPIs Date'!Y$4,Raw!$E:$E,'KPIs Date'!$A57))))</f>
        <v>1958</v>
      </c>
      <c r="Z57" s="152">
        <f>IF($B57="","",IF($C57="Region",SUMIFS(Raw!$K:$K,Raw!$A:$A,$B$4,Raw!$G:$G,'KPIs Date'!Z$4,Raw!$I:$I,'KPIs Date'!$A57),IF($C57="Provider",SUMIFS(Raw!$K:$K,Raw!$A:$A,$B$4,Raw!$G:$G,'KPIs Date'!Z$4,Raw!$C:$C,'KPIs Date'!$A57),SUMIFS(Raw!$K:$K,Raw!$A:$A,$B$4,Raw!$G:$G,'KPIs Date'!Z$4,Raw!$E:$E,'KPIs Date'!$A57))))</f>
        <v>3440</v>
      </c>
      <c r="AA57" s="156">
        <f t="shared" si="57"/>
        <v>0.10837347165616895</v>
      </c>
      <c r="AB57" s="152">
        <f>IF($B57="","",IF($C57="Region",SUMIFS(Raw!$K:$K,Raw!$A:$A,$B$4,Raw!$G:$G,'KPIs Date'!AB$4,Raw!$I:$I,'KPIs Date'!$A57),IF($C57="Provider",SUMIFS(Raw!$K:$K,Raw!$A:$A,$B$4,Raw!$G:$G,'KPIs Date'!AB$4,Raw!$C:$C,'KPIs Date'!$A57),SUMIFS(Raw!$K:$K,Raw!$A:$A,$B$4,Raw!$G:$G,'KPIs Date'!AB$4,Raw!$E:$E,'KPIs Date'!$A57))))</f>
        <v>409</v>
      </c>
      <c r="AC57" s="152">
        <f>IF($B57="","",IF($C57="Region",SUMIFS(Raw!$K:$K,Raw!$A:$A,$B$4,Raw!$G:$G,'KPIs Date'!AC$4,Raw!$I:$I,'KPIs Date'!$A57),IF($C57="Provider",SUMIFS(Raw!$K:$K,Raw!$A:$A,$B$4,Raw!$G:$G,'KPIs Date'!AC$4,Raw!$C:$C,'KPIs Date'!$A57),SUMIFS(Raw!$K:$K,Raw!$A:$A,$B$4,Raw!$G:$G,'KPIs Date'!AC$4,Raw!$E:$E,'KPIs Date'!$A57))))</f>
        <v>866</v>
      </c>
      <c r="AD57" s="156">
        <f t="shared" si="58"/>
        <v>0.47228637413394919</v>
      </c>
      <c r="AE57" s="152">
        <f>IF($B57="","",IF($C57="Region",SUMIFS(Raw!$K:$K,Raw!$A:$A,$B$4,Raw!$G:$G,'KPIs Date'!AE$4,Raw!$I:$I,'KPIs Date'!$A57),IF($C57="Provider",SUMIFS(Raw!$K:$K,Raw!$A:$A,$B$4,Raw!$G:$G,'KPIs Date'!AE$4,Raw!$C:$C,'KPIs Date'!$A57),SUMIFS(Raw!$K:$K,Raw!$A:$A,$B$4,Raw!$G:$G,'KPIs Date'!AE$4,Raw!$E:$E,'KPIs Date'!$A57))))</f>
        <v>573</v>
      </c>
      <c r="AF57" s="152">
        <f>IF($B57="","",IF($C57="Region",SUMIFS(Raw!$K:$K,Raw!$A:$A,$B$4,Raw!$G:$G,'KPIs Date'!AF$4,Raw!$I:$I,'KPIs Date'!$A57),IF($C57="Provider",SUMIFS(Raw!$K:$K,Raw!$A:$A,$B$4,Raw!$G:$G,'KPIs Date'!AF$4,Raw!$C:$C,'KPIs Date'!$A57),SUMIFS(Raw!$K:$K,Raw!$A:$A,$B$4,Raw!$G:$G,'KPIs Date'!AF$4,Raw!$E:$E,'KPIs Date'!$A57))))</f>
        <v>860</v>
      </c>
      <c r="AG57" s="156">
        <f t="shared" si="59"/>
        <v>0.66627906976744189</v>
      </c>
      <c r="AH57" s="152">
        <f>IF($B57="","",IF($C57="Region",SUMIFS(Raw!$K:$K,Raw!$A:$A,$B$4,Raw!$G:$G,'KPIs Date'!AH$4,Raw!$I:$I,'KPIs Date'!$A57),IF($C57="Provider",SUMIFS(Raw!$K:$K,Raw!$A:$A,$B$4,Raw!$G:$G,'KPIs Date'!AH$4,Raw!$C:$C,'KPIs Date'!$A57),SUMIFS(Raw!$K:$K,Raw!$A:$A,$B$4,Raw!$G:$G,'KPIs Date'!AH$4,Raw!$E:$E,'KPIs Date'!$A57))))</f>
        <v>1</v>
      </c>
      <c r="AI57" s="152">
        <f>IF($B57="","",IF($C57="Region",SUMIFS(Raw!$K:$K,Raw!$A:$A,$B$4,Raw!$G:$G,'KPIs Date'!AI$4,Raw!$I:$I,'KPIs Date'!$A57),IF($C57="Provider",SUMIFS(Raw!$K:$K,Raw!$A:$A,$B$4,Raw!$G:$G,'KPIs Date'!AI$4,Raw!$C:$C,'KPIs Date'!$A57),SUMIFS(Raw!$K:$K,Raw!$A:$A,$B$4,Raw!$G:$G,'KPIs Date'!AI$4,Raw!$E:$E,'KPIs Date'!$A57))))</f>
        <v>8147</v>
      </c>
      <c r="AJ57" s="156">
        <f t="shared" si="60"/>
        <v>1.2274456855284154E-4</v>
      </c>
      <c r="AK57" s="152">
        <f>IF($B57="","",IF($C57="Region",SUMIFS(Raw!$K:$K,Raw!$A:$A,$B$4,Raw!$G:$G,'KPIs Date'!AK$4,Raw!$I:$I,'KPIs Date'!$A57),IF($C57="Provider",SUMIFS(Raw!$K:$K,Raw!$A:$A,$B$4,Raw!$G:$G,'KPIs Date'!AK$4,Raw!$C:$C,'KPIs Date'!$A57),SUMIFS(Raw!$K:$K,Raw!$A:$A,$B$4,Raw!$G:$G,'KPIs Date'!AK$4,Raw!$E:$E,'KPIs Date'!$A57))))</f>
        <v>5873</v>
      </c>
      <c r="AL57" s="152">
        <f>IF($B57="","",IF($C57="Region",SUMIFS(Raw!$K:$K,Raw!$A:$A,$B$4,Raw!$G:$G,'KPIs Date'!AL$4,Raw!$I:$I,'KPIs Date'!$A57),IF($C57="Provider",SUMIFS(Raw!$K:$K,Raw!$A:$A,$B$4,Raw!$G:$G,'KPIs Date'!AL$4,Raw!$C:$C,'KPIs Date'!$A57),SUMIFS(Raw!$K:$K,Raw!$A:$A,$B$4,Raw!$G:$G,'KPIs Date'!AL$4,Raw!$E:$E,'KPIs Date'!$A57))))</f>
        <v>8147</v>
      </c>
      <c r="AM57" s="156">
        <f t="shared" si="19"/>
        <v>0.72087885111083838</v>
      </c>
      <c r="AN57" s="152">
        <f>IF($B57="","",IF($C57="Region",SUMIFS(Raw!$K:$K,Raw!$A:$A,$B$4,Raw!$G:$G,'KPIs Date'!AN$4,Raw!$I:$I,'KPIs Date'!$A57),IF($C57="Provider",SUMIFS(Raw!$K:$K,Raw!$A:$A,$B$4,Raw!$G:$G,'KPIs Date'!AN$4,Raw!$C:$C,'KPIs Date'!$A57),SUMIFS(Raw!$K:$K,Raw!$A:$A,$B$4,Raw!$G:$G,'KPIs Date'!AN$4,Raw!$E:$E,'KPIs Date'!$A57))))</f>
        <v>551</v>
      </c>
      <c r="AO57" s="152">
        <f>IF($B57="","",IF($C57="Region",SUMIFS(Raw!$K:$K,Raw!$A:$A,$B$4,Raw!$G:$G,'KPIs Date'!AO$4,Raw!$I:$I,'KPIs Date'!$A57),IF($C57="Provider",SUMIFS(Raw!$K:$K,Raw!$A:$A,$B$4,Raw!$G:$G,'KPIs Date'!AO$4,Raw!$C:$C,'KPIs Date'!$A57),SUMIFS(Raw!$K:$K,Raw!$A:$A,$B$4,Raw!$G:$G,'KPIs Date'!AO$4,Raw!$E:$E,'KPIs Date'!$A57))))</f>
        <v>1148</v>
      </c>
      <c r="AP57" s="156">
        <f t="shared" si="61"/>
        <v>0.47996515679442509</v>
      </c>
      <c r="AQ57" s="152">
        <f>IF($B57="","",IF($C57="Region",SUMIFS(Raw!$K:$K,Raw!$A:$A,$B$4,Raw!$G:$G,'KPIs Date'!AQ$4,Raw!$I:$I,'KPIs Date'!$A57),IF($C57="Provider",SUMIFS(Raw!$K:$K,Raw!$A:$A,$B$4,Raw!$G:$G,'KPIs Date'!AQ$4,Raw!$C:$C,'KPIs Date'!$A57),SUMIFS(Raw!$K:$K,Raw!$A:$A,$B$4,Raw!$G:$G,'KPIs Date'!AQ$4,Raw!$E:$E,'KPIs Date'!$A57))))</f>
        <v>1001</v>
      </c>
      <c r="AR57" s="152">
        <f>IF($B57="","",IF($C57="Region",SUMIFS(Raw!$K:$K,Raw!$A:$A,$B$4,Raw!$G:$G,'KPIs Date'!AR$4,Raw!$I:$I,'KPIs Date'!$A57),IF($C57="Provider",SUMIFS(Raw!$K:$K,Raw!$A:$A,$B$4,Raw!$G:$G,'KPIs Date'!AR$4,Raw!$C:$C,'KPIs Date'!$A57),SUMIFS(Raw!$K:$K,Raw!$A:$A,$B$4,Raw!$G:$G,'KPIs Date'!AR$4,Raw!$E:$E,'KPIs Date'!$A57))))</f>
        <v>1102</v>
      </c>
      <c r="AS57" s="156">
        <f t="shared" si="62"/>
        <v>0.90834845735027225</v>
      </c>
      <c r="AT57" s="152">
        <f>IF($B57="","",IF($C57="Region",SUMIFS(Raw!$K:$K,Raw!$A:$A,$B$4,Raw!$G:$G,'KPIs Date'!AT$4,Raw!$I:$I,'KPIs Date'!$A57),IF($C57="Provider",SUMIFS(Raw!$K:$K,Raw!$A:$A,$B$4,Raw!$G:$G,'KPIs Date'!AT$4,Raw!$C:$C,'KPIs Date'!$A57),SUMIFS(Raw!$K:$K,Raw!$A:$A,$B$4,Raw!$G:$G,'KPIs Date'!AT$4,Raw!$E:$E,'KPIs Date'!$A57))))</f>
        <v>112</v>
      </c>
      <c r="AU57" s="152">
        <f>IF($B57="","",IF($C57="Region",SUMIFS(Raw!$K:$K,Raw!$A:$A,$B$4,Raw!$G:$G,'KPIs Date'!AU$4,Raw!$I:$I,'KPIs Date'!$A57),IF($C57="Provider",SUMIFS(Raw!$K:$K,Raw!$A:$A,$B$4,Raw!$G:$G,'KPIs Date'!AU$4,Raw!$C:$C,'KPIs Date'!$A57),SUMIFS(Raw!$K:$K,Raw!$A:$A,$B$4,Raw!$G:$G,'KPIs Date'!AU$4,Raw!$E:$E,'KPIs Date'!$A57))))</f>
        <v>157</v>
      </c>
      <c r="AV57" s="156">
        <f t="shared" si="63"/>
        <v>0.7133757961783439</v>
      </c>
      <c r="AW57" s="152">
        <f>IF($B57="","",IF($C57="Region",SUMIFS(Raw!$K:$K,Raw!$A:$A,$B$4,Raw!$G:$G,'KPIs Date'!AW$4,Raw!$I:$I,'KPIs Date'!$A57),IF($C57="Provider",SUMIFS(Raw!$K:$K,Raw!$A:$A,$B$4,Raw!$G:$G,'KPIs Date'!AW$4,Raw!$C:$C,'KPIs Date'!$A57),SUMIFS(Raw!$K:$K,Raw!$A:$A,$B$4,Raw!$G:$G,'KPIs Date'!AW$4,Raw!$E:$E,'KPIs Date'!$A57))))</f>
        <v>179</v>
      </c>
      <c r="AX57" s="152">
        <f>IF($B57="","",IF($C57="Region",SUMIFS(Raw!$K:$K,Raw!$A:$A,$B$4,Raw!$G:$G,'KPIs Date'!AX$4,Raw!$I:$I,'KPIs Date'!$A57),IF($C57="Provider",SUMIFS(Raw!$K:$K,Raw!$A:$A,$B$4,Raw!$G:$G,'KPIs Date'!AX$4,Raw!$C:$C,'KPIs Date'!$A57),SUMIFS(Raw!$K:$K,Raw!$A:$A,$B$4,Raw!$G:$G,'KPIs Date'!AX$4,Raw!$E:$E,'KPIs Date'!$A57))))</f>
        <v>709</v>
      </c>
      <c r="AY57" s="156">
        <f t="shared" si="64"/>
        <v>0.25246826516220028</v>
      </c>
      <c r="AZ57" s="152">
        <f>IF($B57="","",IF($C57="Region",SUMIFS(Raw!$K:$K,Raw!$A:$A,$B$4,Raw!$G:$G,'KPIs Date'!AZ$4,Raw!$I:$I,'KPIs Date'!$A57),IF($C57="Provider",SUMIFS(Raw!$K:$K,Raw!$A:$A,$B$4,Raw!$G:$G,'KPIs Date'!AZ$4,Raw!$C:$C,'KPIs Date'!$A57),SUMIFS(Raw!$K:$K,Raw!$A:$A,$B$4,Raw!$G:$G,'KPIs Date'!AZ$4,Raw!$E:$E,'KPIs Date'!$A57))))</f>
        <v>0</v>
      </c>
      <c r="BA57" s="152">
        <f>IF($B57="","",IF($C57="Region",SUMIFS(Raw!$K:$K,Raw!$A:$A,$B$4,Raw!$G:$G,'KPIs Date'!BA$4,Raw!$I:$I,'KPIs Date'!$A57),IF($C57="Provider",SUMIFS(Raw!$K:$K,Raw!$A:$A,$B$4,Raw!$G:$G,'KPIs Date'!BA$4,Raw!$C:$C,'KPIs Date'!$A57),SUMIFS(Raw!$K:$K,Raw!$A:$A,$B$4,Raw!$G:$G,'KPIs Date'!BA$4,Raw!$E:$E,'KPIs Date'!$A57))))</f>
        <v>0</v>
      </c>
      <c r="BB57" s="165" t="str">
        <f t="shared" si="65"/>
        <v/>
      </c>
      <c r="BC57" s="152">
        <f>IF($B57="","",IF($C57="Region",SUMIFS(Raw!$K:$K,Raw!$A:$A,$B$4,Raw!$G:$G,'KPIs Date'!BC$4,Raw!$I:$I,'KPIs Date'!$A57),IF($C57="Provider",SUMIFS(Raw!$K:$K,Raw!$A:$A,$B$4,Raw!$G:$G,'KPIs Date'!BC$4,Raw!$C:$C,'KPIs Date'!$A57),SUMIFS(Raw!$K:$K,Raw!$A:$A,$B$4,Raw!$G:$G,'KPIs Date'!BC$4,Raw!$E:$E,'KPIs Date'!$A57))))</f>
        <v>199</v>
      </c>
      <c r="BD57" s="152">
        <f>IF($B57="","",IF($C57="Region",SUMIFS(Raw!$K:$K,Raw!$A:$A,$B$4,Raw!$G:$G,'KPIs Date'!BD$4,Raw!$I:$I,'KPIs Date'!$A57),IF($C57="Provider",SUMIFS(Raw!$K:$K,Raw!$A:$A,$B$4,Raw!$G:$G,'KPIs Date'!BD$4,Raw!$C:$C,'KPIs Date'!$A57),SUMIFS(Raw!$K:$K,Raw!$A:$A,$B$4,Raw!$G:$G,'KPIs Date'!BD$4,Raw!$E:$E,'KPIs Date'!$A57))))</f>
        <v>220</v>
      </c>
      <c r="BE57" s="156">
        <f t="shared" si="66"/>
        <v>0.90454545454545454</v>
      </c>
      <c r="BF57" s="152">
        <f>IF($B57="","",IF($C57="Region",SUMIFS(Raw!$K:$K,Raw!$A:$A,$B$4,Raw!$G:$G,'KPIs Date'!BF$4,Raw!$I:$I,'KPIs Date'!$A57),IF($C57="Provider",SUMIFS(Raw!$K:$K,Raw!$A:$A,$B$4,Raw!$G:$G,'KPIs Date'!BF$4,Raw!$C:$C,'KPIs Date'!$A57),SUMIFS(Raw!$K:$K,Raw!$A:$A,$B$4,Raw!$G:$G,'KPIs Date'!BF$4,Raw!$E:$E,'KPIs Date'!$A57))))</f>
        <v>903</v>
      </c>
      <c r="BG57" s="152">
        <f>IF($B57="","",IF($C57="Region",SUMIFS(Raw!$K:$K,Raw!$A:$A,$B$4,Raw!$G:$G,'KPIs Date'!BG$4,Raw!$I:$I,'KPIs Date'!$A57),IF($C57="Provider",SUMIFS(Raw!$K:$K,Raw!$A:$A,$B$4,Raw!$G:$G,'KPIs Date'!BG$4,Raw!$C:$C,'KPIs Date'!$A57),SUMIFS(Raw!$K:$K,Raw!$A:$A,$B$4,Raw!$G:$G,'KPIs Date'!BG$4,Raw!$E:$E,'KPIs Date'!$A57))))</f>
        <v>999</v>
      </c>
      <c r="BH57" s="167">
        <f t="shared" si="67"/>
        <v>0.90390390390390385</v>
      </c>
      <c r="BI57" s="140"/>
      <c r="BJ57" s="141"/>
      <c r="BK57" s="142"/>
      <c r="BL57" s="140"/>
      <c r="BM57" s="140"/>
      <c r="BN57" s="141"/>
      <c r="BO57" s="142"/>
      <c r="BP57" s="140"/>
      <c r="BQ57" s="140"/>
      <c r="BR57" s="141"/>
      <c r="BS57" s="142"/>
      <c r="BT57" s="140"/>
      <c r="BU57" s="140"/>
      <c r="BV57" s="141"/>
      <c r="BW57" s="142"/>
      <c r="BX57" s="140"/>
      <c r="BY57" s="140"/>
      <c r="BZ57" s="141"/>
      <c r="CA57" s="142"/>
      <c r="CB57" s="140"/>
      <c r="CC57" s="140"/>
      <c r="CD57" s="141"/>
      <c r="CE57" s="142"/>
      <c r="CF57" s="140"/>
      <c r="CG57" s="140"/>
      <c r="CH57" s="141"/>
    </row>
    <row r="58" spans="1:86" ht="19.5" customHeight="1" x14ac:dyDescent="0.35">
      <c r="A58" s="122" t="str">
        <f>IF(Refs!A52="","",Refs!A52)</f>
        <v>111AD5</v>
      </c>
      <c r="B58" s="99" t="str">
        <f>IF(Refs!B52="","",Refs!B52)</f>
        <v>North Central London</v>
      </c>
      <c r="C58" s="103" t="str">
        <f>IF(Refs!D52="","",Refs!D52)</f>
        <v>Area</v>
      </c>
      <c r="D58" s="56">
        <f>IF($B58="","",IF($C58="Region",SUMIFS(Raw!$K:$K,Raw!$A:$A,$B$4,Raw!$G:$G,'KPIs Date'!D$4,Raw!$I:$I,'KPIs Date'!$A58),IF($C58="Provider",SUMIFS(Raw!$K:$K,Raw!$A:$A,$B$4,Raw!$G:$G,'KPIs Date'!D$4,Raw!$C:$C,'KPIs Date'!$A58),SUMIFS(Raw!$K:$K,Raw!$A:$A,$B$4,Raw!$G:$G,'KPIs Date'!D$4,Raw!$E:$E,'KPIs Date'!$A58))))</f>
        <v>955</v>
      </c>
      <c r="E58" s="56">
        <f>IF($B58="","",IF($C58="Region",SUMIFS(Raw!$K:$K,Raw!$A:$A,$B$4,Raw!$G:$G,'KPIs Date'!E$4,Raw!$I:$I,'KPIs Date'!$A58),IF($C58="Provider",SUMIFS(Raw!$K:$K,Raw!$A:$A,$B$4,Raw!$G:$G,'KPIs Date'!E$4,Raw!$C:$C,'KPIs Date'!$A58),SUMIFS(Raw!$K:$K,Raw!$A:$A,$B$4,Raw!$G:$G,'KPIs Date'!E$4,Raw!$E:$E,'KPIs Date'!$A58))))</f>
        <v>48432</v>
      </c>
      <c r="F58" s="156">
        <f t="shared" si="52"/>
        <v>1.9337072508959847E-2</v>
      </c>
      <c r="G58" s="152">
        <f>IF($B58="","",IF($C58="Region",SUMIFS(Raw!$K:$K,Raw!$A:$A,$B$4,Raw!$G:$G,'KPIs Date'!G$4,Raw!$I:$I,'KPIs Date'!$A58),IF($C58="Provider",SUMIFS(Raw!$K:$K,Raw!$A:$A,$B$4,Raw!$G:$G,'KPIs Date'!G$4,Raw!$C:$C,'KPIs Date'!$A58),SUMIFS(Raw!$K:$K,Raw!$A:$A,$B$4,Raw!$G:$G,'KPIs Date'!G$4,Raw!$E:$E,'KPIs Date'!$A58))))</f>
        <v>1836901</v>
      </c>
      <c r="H58" s="152">
        <f>IF($B58="","",IF($C58="Region",SUMIFS(Raw!$K:$K,Raw!$A:$A,$B$4,Raw!$G:$G,'KPIs Date'!H$4,Raw!$I:$I,'KPIs Date'!$A58),IF($C58="Provider",SUMIFS(Raw!$K:$K,Raw!$A:$A,$B$4,Raw!$G:$G,'KPIs Date'!H$4,Raw!$C:$C,'KPIs Date'!$A58),SUMIFS(Raw!$K:$K,Raw!$A:$A,$B$4,Raw!$G:$G,'KPIs Date'!H$4,Raw!$E:$E,'KPIs Date'!$A58))))</f>
        <v>48432</v>
      </c>
      <c r="I58" s="157">
        <f t="shared" si="18"/>
        <v>37.927424017178723</v>
      </c>
      <c r="J58" s="158">
        <f>IF($B58="","",IF($C58="Region",SUMIFS(Raw!$K:$K,Raw!$A:$A,$B$4,Raw!$G:$G,'KPIs Date'!J$4,Raw!$I:$I,'KPIs Date'!$A58),IF($C58="Provider",SUMIFS(Raw!$K:$K,Raw!$A:$A,$B$4,Raw!$G:$G,'KPIs Date'!J$4,Raw!$C:$C,'KPIs Date'!$A58),SUMIFS(Raw!$K:$K,Raw!$A:$A,$B$4,Raw!$G:$G,'KPIs Date'!J$4,Raw!$E:$E,'KPIs Date'!$A58))))</f>
        <v>192</v>
      </c>
      <c r="K58" s="152">
        <f>IF($B58="","",IF($C58="Region",SUMIFS(Raw!$K:$K,Raw!$A:$A,$B$4,Raw!$G:$G,'KPIs Date'!K$4,Raw!$I:$I,'KPIs Date'!$A58),IF($C58="Provider",SUMIFS(Raw!$K:$K,Raw!$A:$A,$B$4,Raw!$G:$G,'KPIs Date'!K$4,Raw!$C:$C,'KPIs Date'!$A58),SUMIFS(Raw!$K:$K,Raw!$A:$A,$B$4,Raw!$G:$G,'KPIs Date'!K$4,Raw!$E:$E,'KPIs Date'!$A58))))</f>
        <v>14244</v>
      </c>
      <c r="L58" s="168"/>
      <c r="M58" s="152">
        <f>IF($B58="","",IF($C58="Region",SUMIFS(Raw!$K:$K,Raw!$A:$A,$B$4,Raw!$G:$G,'KPIs Date'!M$4,Raw!$I:$I,'KPIs Date'!$A58),IF($C58="Provider",SUMIFS(Raw!$K:$K,Raw!$A:$A,$B$4,Raw!$G:$G,'KPIs Date'!M$4,Raw!$C:$C,'KPIs Date'!$A58),SUMIFS(Raw!$K:$K,Raw!$A:$A,$B$4,Raw!$G:$G,'KPIs Date'!M$4,Raw!$E:$E,'KPIs Date'!$A58))))</f>
        <v>35139</v>
      </c>
      <c r="N58" s="156">
        <f t="shared" si="53"/>
        <v>0.40536156407410567</v>
      </c>
      <c r="O58" s="152">
        <f>IF($B58="","",IF($C58="Region",SUMIFS(Raw!$K:$K,Raw!$A:$A,$B$4,Raw!$G:$G,'KPIs Date'!O$4,Raw!$I:$I,'KPIs Date'!$A58),IF($C58="Provider",SUMIFS(Raw!$K:$K,Raw!$A:$A,$B$4,Raw!$G:$G,'KPIs Date'!O$4,Raw!$C:$C,'KPIs Date'!$A58),SUMIFS(Raw!$K:$K,Raw!$A:$A,$B$4,Raw!$G:$G,'KPIs Date'!O$4,Raw!$E:$E,'KPIs Date'!$A58))))</f>
        <v>0</v>
      </c>
      <c r="P58" s="152">
        <f>IF($B58="","",IF($C58="Region",SUMIFS(Raw!$K:$K,Raw!$A:$A,$B$4,Raw!$G:$G,'KPIs Date'!P$4,Raw!$I:$I,'KPIs Date'!$A58),IF($C58="Provider",SUMIFS(Raw!$K:$K,Raw!$A:$A,$B$4,Raw!$G:$G,'KPIs Date'!P$4,Raw!$C:$C,'KPIs Date'!$A58),SUMIFS(Raw!$K:$K,Raw!$A:$A,$B$4,Raw!$G:$G,'KPIs Date'!P$4,Raw!$E:$E,'KPIs Date'!$A58))))</f>
        <v>0</v>
      </c>
      <c r="Q58" s="156" t="str">
        <f t="shared" si="54"/>
        <v/>
      </c>
      <c r="R58" s="152">
        <f>IF($B58="","",IF($C58="Region",SUMIFS(Raw!$K:$K,Raw!$A:$A,$B$4,Raw!$G:$G,'KPIs Date'!R$4,Raw!$I:$I,'KPIs Date'!$A58),IF($C58="Provider",SUMIFS(Raw!$K:$K,Raw!$A:$A,$B$4,Raw!$G:$G,'KPIs Date'!R$4,Raw!$C:$C,'KPIs Date'!$A58),SUMIFS(Raw!$K:$K,Raw!$A:$A,$B$4,Raw!$G:$G,'KPIs Date'!R$4,Raw!$E:$E,'KPIs Date'!$A58))))</f>
        <v>0</v>
      </c>
      <c r="S58" s="152">
        <f>IF($B58="","",IF($C58="Region",SUMIFS(Raw!$K:$K,Raw!$A:$A,$B$4,Raw!$G:$G,'KPIs Date'!S$4,Raw!$I:$I,'KPIs Date'!$A58),IF($C58="Provider",SUMIFS(Raw!$K:$K,Raw!$A:$A,$B$4,Raw!$G:$G,'KPIs Date'!S$4,Raw!$C:$C,'KPIs Date'!$A58),SUMIFS(Raw!$K:$K,Raw!$A:$A,$B$4,Raw!$G:$G,'KPIs Date'!S$4,Raw!$E:$E,'KPIs Date'!$A58))))</f>
        <v>0</v>
      </c>
      <c r="T58" s="156" t="str">
        <f t="shared" si="55"/>
        <v/>
      </c>
      <c r="U58" s="152">
        <f>IF($B58="","",IF($C58="Region",SUMIFS(Raw!$K:$K,Raw!$A:$A,$B$4,Raw!$G:$G,'KPIs Date'!U$4,Raw!$I:$I,'KPIs Date'!$A58),IF($C58="Provider",SUMIFS(Raw!$K:$K,Raw!$A:$A,$B$4,Raw!$G:$G,'KPIs Date'!U$4,Raw!$C:$C,'KPIs Date'!$A58),SUMIFS(Raw!$K:$K,Raw!$A:$A,$B$4,Raw!$G:$G,'KPIs Date'!U$4,Raw!$E:$E,'KPIs Date'!$A58))))</f>
        <v>0</v>
      </c>
      <c r="V58" s="152">
        <f>IF($B58="","",IF($C58="Region",SUMIFS(Raw!$K:$K,Raw!$A:$A,$B$4,Raw!$G:$G,'KPIs Date'!V$4,Raw!$I:$I,'KPIs Date'!$A58),IF($C58="Provider",SUMIFS(Raw!$K:$K,Raw!$A:$A,$B$4,Raw!$G:$G,'KPIs Date'!V$4,Raw!$C:$C,'KPIs Date'!$A58),SUMIFS(Raw!$K:$K,Raw!$A:$A,$B$4,Raw!$G:$G,'KPIs Date'!V$4,Raw!$E:$E,'KPIs Date'!$A58))))</f>
        <v>0</v>
      </c>
      <c r="W58" s="156" t="str">
        <f t="shared" si="56"/>
        <v/>
      </c>
      <c r="X58" s="152">
        <f>IF($B58="","",IF($C58="Region",SUMIFS(Raw!$K:$K,Raw!$A:$A,$B$4,Raw!$G:$G,'KPIs Date'!X$4,Raw!$I:$I,'KPIs Date'!$A58),IF($C58="Provider",SUMIFS(Raw!$K:$K,Raw!$A:$A,$B$4,Raw!$G:$G,'KPIs Date'!X$4,Raw!$C:$C,'KPIs Date'!$A58),SUMIFS(Raw!$K:$K,Raw!$A:$A,$B$4,Raw!$G:$G,'KPIs Date'!X$4,Raw!$E:$E,'KPIs Date'!$A58))))</f>
        <v>4565</v>
      </c>
      <c r="Y58" s="152">
        <f>IF($B58="","",IF($C58="Region",SUMIFS(Raw!$K:$K,Raw!$A:$A,$B$4,Raw!$G:$G,'KPIs Date'!Y$4,Raw!$I:$I,'KPIs Date'!$A58),IF($C58="Provider",SUMIFS(Raw!$K:$K,Raw!$A:$A,$B$4,Raw!$G:$G,'KPIs Date'!Y$4,Raw!$C:$C,'KPIs Date'!$A58),SUMIFS(Raw!$K:$K,Raw!$A:$A,$B$4,Raw!$G:$G,'KPIs Date'!Y$4,Raw!$E:$E,'KPIs Date'!$A58))))</f>
        <v>6523</v>
      </c>
      <c r="Z58" s="152">
        <f>IF($B58="","",IF($C58="Region",SUMIFS(Raw!$K:$K,Raw!$A:$A,$B$4,Raw!$G:$G,'KPIs Date'!Z$4,Raw!$I:$I,'KPIs Date'!$A58),IF($C58="Provider",SUMIFS(Raw!$K:$K,Raw!$A:$A,$B$4,Raw!$G:$G,'KPIs Date'!Z$4,Raw!$C:$C,'KPIs Date'!$A58),SUMIFS(Raw!$K:$K,Raw!$A:$A,$B$4,Raw!$G:$G,'KPIs Date'!Z$4,Raw!$E:$E,'KPIs Date'!$A58))))</f>
        <v>7187</v>
      </c>
      <c r="AA58" s="156">
        <f t="shared" si="57"/>
        <v>0.33296863603209337</v>
      </c>
      <c r="AB58" s="152">
        <f>IF($B58="","",IF($C58="Region",SUMIFS(Raw!$K:$K,Raw!$A:$A,$B$4,Raw!$G:$G,'KPIs Date'!AB$4,Raw!$I:$I,'KPIs Date'!$A58),IF($C58="Provider",SUMIFS(Raw!$K:$K,Raw!$A:$A,$B$4,Raw!$G:$G,'KPIs Date'!AB$4,Raw!$C:$C,'KPIs Date'!$A58),SUMIFS(Raw!$K:$K,Raw!$A:$A,$B$4,Raw!$G:$G,'KPIs Date'!AB$4,Raw!$E:$E,'KPIs Date'!$A58))))</f>
        <v>2054</v>
      </c>
      <c r="AC58" s="152">
        <f>IF($B58="","",IF($C58="Region",SUMIFS(Raw!$K:$K,Raw!$A:$A,$B$4,Raw!$G:$G,'KPIs Date'!AC$4,Raw!$I:$I,'KPIs Date'!$A58),IF($C58="Provider",SUMIFS(Raw!$K:$K,Raw!$A:$A,$B$4,Raw!$G:$G,'KPIs Date'!AC$4,Raw!$C:$C,'KPIs Date'!$A58),SUMIFS(Raw!$K:$K,Raw!$A:$A,$B$4,Raw!$G:$G,'KPIs Date'!AC$4,Raw!$E:$E,'KPIs Date'!$A58))))</f>
        <v>3379</v>
      </c>
      <c r="AD58" s="156">
        <f t="shared" si="58"/>
        <v>0.60787215152411955</v>
      </c>
      <c r="AE58" s="152">
        <f>IF($B58="","",IF($C58="Region",SUMIFS(Raw!$K:$K,Raw!$A:$A,$B$4,Raw!$G:$G,'KPIs Date'!AE$4,Raw!$I:$I,'KPIs Date'!$A58),IF($C58="Provider",SUMIFS(Raw!$K:$K,Raw!$A:$A,$B$4,Raw!$G:$G,'KPIs Date'!AE$4,Raw!$C:$C,'KPIs Date'!$A58),SUMIFS(Raw!$K:$K,Raw!$A:$A,$B$4,Raw!$G:$G,'KPIs Date'!AE$4,Raw!$E:$E,'KPIs Date'!$A58))))</f>
        <v>374</v>
      </c>
      <c r="AF58" s="152">
        <f>IF($B58="","",IF($C58="Region",SUMIFS(Raw!$K:$K,Raw!$A:$A,$B$4,Raw!$G:$G,'KPIs Date'!AF$4,Raw!$I:$I,'KPIs Date'!$A58),IF($C58="Provider",SUMIFS(Raw!$K:$K,Raw!$A:$A,$B$4,Raw!$G:$G,'KPIs Date'!AF$4,Raw!$C:$C,'KPIs Date'!$A58),SUMIFS(Raw!$K:$K,Raw!$A:$A,$B$4,Raw!$G:$G,'KPIs Date'!AF$4,Raw!$E:$E,'KPIs Date'!$A58))))</f>
        <v>3981</v>
      </c>
      <c r="AG58" s="156">
        <f t="shared" si="59"/>
        <v>9.3946244662145184E-2</v>
      </c>
      <c r="AH58" s="152">
        <f>IF($B58="","",IF($C58="Region",SUMIFS(Raw!$K:$K,Raw!$A:$A,$B$4,Raw!$G:$G,'KPIs Date'!AH$4,Raw!$I:$I,'KPIs Date'!$A58),IF($C58="Provider",SUMIFS(Raw!$K:$K,Raw!$A:$A,$B$4,Raw!$G:$G,'KPIs Date'!AH$4,Raw!$C:$C,'KPIs Date'!$A58),SUMIFS(Raw!$K:$K,Raw!$A:$A,$B$4,Raw!$G:$G,'KPIs Date'!AH$4,Raw!$E:$E,'KPIs Date'!$A58))))</f>
        <v>12</v>
      </c>
      <c r="AI58" s="152">
        <f>IF($B58="","",IF($C58="Region",SUMIFS(Raw!$K:$K,Raw!$A:$A,$B$4,Raw!$G:$G,'KPIs Date'!AI$4,Raw!$I:$I,'KPIs Date'!$A58),IF($C58="Provider",SUMIFS(Raw!$K:$K,Raw!$A:$A,$B$4,Raw!$G:$G,'KPIs Date'!AI$4,Raw!$C:$C,'KPIs Date'!$A58),SUMIFS(Raw!$K:$K,Raw!$A:$A,$B$4,Raw!$G:$G,'KPIs Date'!AI$4,Raw!$E:$E,'KPIs Date'!$A58))))</f>
        <v>32913</v>
      </c>
      <c r="AJ58" s="156">
        <f t="shared" si="60"/>
        <v>3.645975754261234E-4</v>
      </c>
      <c r="AK58" s="152">
        <f>IF($B58="","",IF($C58="Region",SUMIFS(Raw!$K:$K,Raw!$A:$A,$B$4,Raw!$G:$G,'KPIs Date'!AK$4,Raw!$I:$I,'KPIs Date'!$A58),IF($C58="Provider",SUMIFS(Raw!$K:$K,Raw!$A:$A,$B$4,Raw!$G:$G,'KPIs Date'!AK$4,Raw!$C:$C,'KPIs Date'!$A58),SUMIFS(Raw!$K:$K,Raw!$A:$A,$B$4,Raw!$G:$G,'KPIs Date'!AK$4,Raw!$E:$E,'KPIs Date'!$A58))))</f>
        <v>12649</v>
      </c>
      <c r="AL58" s="152">
        <f>IF($B58="","",IF($C58="Region",SUMIFS(Raw!$K:$K,Raw!$A:$A,$B$4,Raw!$G:$G,'KPIs Date'!AL$4,Raw!$I:$I,'KPIs Date'!$A58),IF($C58="Provider",SUMIFS(Raw!$K:$K,Raw!$A:$A,$B$4,Raw!$G:$G,'KPIs Date'!AL$4,Raw!$C:$C,'KPIs Date'!$A58),SUMIFS(Raw!$K:$K,Raw!$A:$A,$B$4,Raw!$G:$G,'KPIs Date'!AL$4,Raw!$E:$E,'KPIs Date'!$A58))))</f>
        <v>32913</v>
      </c>
      <c r="AM58" s="156">
        <f t="shared" si="19"/>
        <v>0.38431622763041962</v>
      </c>
      <c r="AN58" s="152">
        <f>IF($B58="","",IF($C58="Region",SUMIFS(Raw!$K:$K,Raw!$A:$A,$B$4,Raw!$G:$G,'KPIs Date'!AN$4,Raw!$I:$I,'KPIs Date'!$A58),IF($C58="Provider",SUMIFS(Raw!$K:$K,Raw!$A:$A,$B$4,Raw!$G:$G,'KPIs Date'!AN$4,Raw!$C:$C,'KPIs Date'!$A58),SUMIFS(Raw!$K:$K,Raw!$A:$A,$B$4,Raw!$G:$G,'KPIs Date'!AN$4,Raw!$E:$E,'KPIs Date'!$A58))))</f>
        <v>1585</v>
      </c>
      <c r="AO58" s="152">
        <f>IF($B58="","",IF($C58="Region",SUMIFS(Raw!$K:$K,Raw!$A:$A,$B$4,Raw!$G:$G,'KPIs Date'!AO$4,Raw!$I:$I,'KPIs Date'!$A58),IF($C58="Provider",SUMIFS(Raw!$K:$K,Raw!$A:$A,$B$4,Raw!$G:$G,'KPIs Date'!AO$4,Raw!$C:$C,'KPIs Date'!$A58),SUMIFS(Raw!$K:$K,Raw!$A:$A,$B$4,Raw!$G:$G,'KPIs Date'!AO$4,Raw!$E:$E,'KPIs Date'!$A58))))</f>
        <v>1585</v>
      </c>
      <c r="AP58" s="156">
        <f t="shared" si="61"/>
        <v>1</v>
      </c>
      <c r="AQ58" s="152">
        <f>IF($B58="","",IF($C58="Region",SUMIFS(Raw!$K:$K,Raw!$A:$A,$B$4,Raw!$G:$G,'KPIs Date'!AQ$4,Raw!$I:$I,'KPIs Date'!$A58),IF($C58="Provider",SUMIFS(Raw!$K:$K,Raw!$A:$A,$B$4,Raw!$G:$G,'KPIs Date'!AQ$4,Raw!$C:$C,'KPIs Date'!$A58),SUMIFS(Raw!$K:$K,Raw!$A:$A,$B$4,Raw!$G:$G,'KPIs Date'!AQ$4,Raw!$E:$E,'KPIs Date'!$A58))))</f>
        <v>2458</v>
      </c>
      <c r="AR58" s="152">
        <f>IF($B58="","",IF($C58="Region",SUMIFS(Raw!$K:$K,Raw!$A:$A,$B$4,Raw!$G:$G,'KPIs Date'!AR$4,Raw!$I:$I,'KPIs Date'!$A58),IF($C58="Provider",SUMIFS(Raw!$K:$K,Raw!$A:$A,$B$4,Raw!$G:$G,'KPIs Date'!AR$4,Raw!$C:$C,'KPIs Date'!$A58),SUMIFS(Raw!$K:$K,Raw!$A:$A,$B$4,Raw!$G:$G,'KPIs Date'!AR$4,Raw!$E:$E,'KPIs Date'!$A58))))</f>
        <v>5708</v>
      </c>
      <c r="AS58" s="156">
        <f t="shared" si="62"/>
        <v>0.43062368605466012</v>
      </c>
      <c r="AT58" s="152">
        <f>IF($B58="","",IF($C58="Region",SUMIFS(Raw!$K:$K,Raw!$A:$A,$B$4,Raw!$G:$G,'KPIs Date'!AT$4,Raw!$I:$I,'KPIs Date'!$A58),IF($C58="Provider",SUMIFS(Raw!$K:$K,Raw!$A:$A,$B$4,Raw!$G:$G,'KPIs Date'!AT$4,Raw!$C:$C,'KPIs Date'!$A58),SUMIFS(Raw!$K:$K,Raw!$A:$A,$B$4,Raw!$G:$G,'KPIs Date'!AT$4,Raw!$E:$E,'KPIs Date'!$A58))))</f>
        <v>938</v>
      </c>
      <c r="AU58" s="152">
        <f>IF($B58="","",IF($C58="Region",SUMIFS(Raw!$K:$K,Raw!$A:$A,$B$4,Raw!$G:$G,'KPIs Date'!AU$4,Raw!$I:$I,'KPIs Date'!$A58),IF($C58="Provider",SUMIFS(Raw!$K:$K,Raw!$A:$A,$B$4,Raw!$G:$G,'KPIs Date'!AU$4,Raw!$C:$C,'KPIs Date'!$A58),SUMIFS(Raw!$K:$K,Raw!$A:$A,$B$4,Raw!$G:$G,'KPIs Date'!AU$4,Raw!$E:$E,'KPIs Date'!$A58))))</f>
        <v>1803</v>
      </c>
      <c r="AV58" s="156">
        <f t="shared" si="63"/>
        <v>0.52024403771491956</v>
      </c>
      <c r="AW58" s="152">
        <f>IF($B58="","",IF($C58="Region",SUMIFS(Raw!$K:$K,Raw!$A:$A,$B$4,Raw!$G:$G,'KPIs Date'!AW$4,Raw!$I:$I,'KPIs Date'!$A58),IF($C58="Provider",SUMIFS(Raw!$K:$K,Raw!$A:$A,$B$4,Raw!$G:$G,'KPIs Date'!AW$4,Raw!$C:$C,'KPIs Date'!$A58),SUMIFS(Raw!$K:$K,Raw!$A:$A,$B$4,Raw!$G:$G,'KPIs Date'!AW$4,Raw!$E:$E,'KPIs Date'!$A58))))</f>
        <v>0</v>
      </c>
      <c r="AX58" s="152">
        <f>IF($B58="","",IF($C58="Region",SUMIFS(Raw!$K:$K,Raw!$A:$A,$B$4,Raw!$G:$G,'KPIs Date'!AX$4,Raw!$I:$I,'KPIs Date'!$A58),IF($C58="Provider",SUMIFS(Raw!$K:$K,Raw!$A:$A,$B$4,Raw!$G:$G,'KPIs Date'!AX$4,Raw!$C:$C,'KPIs Date'!$A58),SUMIFS(Raw!$K:$K,Raw!$A:$A,$B$4,Raw!$G:$G,'KPIs Date'!AX$4,Raw!$E:$E,'KPIs Date'!$A58))))</f>
        <v>0</v>
      </c>
      <c r="AY58" s="156" t="str">
        <f t="shared" si="64"/>
        <v/>
      </c>
      <c r="AZ58" s="152">
        <f>IF($B58="","",IF($C58="Region",SUMIFS(Raw!$K:$K,Raw!$A:$A,$B$4,Raw!$G:$G,'KPIs Date'!AZ$4,Raw!$I:$I,'KPIs Date'!$A58),IF($C58="Provider",SUMIFS(Raw!$K:$K,Raw!$A:$A,$B$4,Raw!$G:$G,'KPIs Date'!AZ$4,Raw!$C:$C,'KPIs Date'!$A58),SUMIFS(Raw!$K:$K,Raw!$A:$A,$B$4,Raw!$G:$G,'KPIs Date'!AZ$4,Raw!$E:$E,'KPIs Date'!$A58))))</f>
        <v>0</v>
      </c>
      <c r="BA58" s="152">
        <f>IF($B58="","",IF($C58="Region",SUMIFS(Raw!$K:$K,Raw!$A:$A,$B$4,Raw!$G:$G,'KPIs Date'!BA$4,Raw!$I:$I,'KPIs Date'!$A58),IF($C58="Provider",SUMIFS(Raw!$K:$K,Raw!$A:$A,$B$4,Raw!$G:$G,'KPIs Date'!BA$4,Raw!$C:$C,'KPIs Date'!$A58),SUMIFS(Raw!$K:$K,Raw!$A:$A,$B$4,Raw!$G:$G,'KPIs Date'!BA$4,Raw!$E:$E,'KPIs Date'!$A58))))</f>
        <v>0</v>
      </c>
      <c r="BB58" s="165" t="str">
        <f t="shared" si="65"/>
        <v/>
      </c>
      <c r="BC58" s="152">
        <f>IF($B58="","",IF($C58="Region",SUMIFS(Raw!$K:$K,Raw!$A:$A,$B$4,Raw!$G:$G,'KPIs Date'!BC$4,Raw!$I:$I,'KPIs Date'!$A58),IF($C58="Provider",SUMIFS(Raw!$K:$K,Raw!$A:$A,$B$4,Raw!$G:$G,'KPIs Date'!BC$4,Raw!$C:$C,'KPIs Date'!$A58),SUMIFS(Raw!$K:$K,Raw!$A:$A,$B$4,Raw!$G:$G,'KPIs Date'!BC$4,Raw!$E:$E,'KPIs Date'!$A58))))</f>
        <v>277</v>
      </c>
      <c r="BD58" s="152">
        <f>IF($B58="","",IF($C58="Region",SUMIFS(Raw!$K:$K,Raw!$A:$A,$B$4,Raw!$G:$G,'KPIs Date'!BD$4,Raw!$I:$I,'KPIs Date'!$A58),IF($C58="Provider",SUMIFS(Raw!$K:$K,Raw!$A:$A,$B$4,Raw!$G:$G,'KPIs Date'!BD$4,Raw!$C:$C,'KPIs Date'!$A58),SUMIFS(Raw!$K:$K,Raw!$A:$A,$B$4,Raw!$G:$G,'KPIs Date'!BD$4,Raw!$E:$E,'KPIs Date'!$A58))))</f>
        <v>278</v>
      </c>
      <c r="BE58" s="156">
        <f t="shared" si="66"/>
        <v>0.99640287769784175</v>
      </c>
      <c r="BF58" s="152">
        <f>IF($B58="","",IF($C58="Region",SUMIFS(Raw!$K:$K,Raw!$A:$A,$B$4,Raw!$G:$G,'KPIs Date'!BF$4,Raw!$I:$I,'KPIs Date'!$A58),IF($C58="Provider",SUMIFS(Raw!$K:$K,Raw!$A:$A,$B$4,Raw!$G:$G,'KPIs Date'!BF$4,Raw!$C:$C,'KPIs Date'!$A58),SUMIFS(Raw!$K:$K,Raw!$A:$A,$B$4,Raw!$G:$G,'KPIs Date'!BF$4,Raw!$E:$E,'KPIs Date'!$A58))))</f>
        <v>710</v>
      </c>
      <c r="BG58" s="152">
        <f>IF($B58="","",IF($C58="Region",SUMIFS(Raw!$K:$K,Raw!$A:$A,$B$4,Raw!$G:$G,'KPIs Date'!BG$4,Raw!$I:$I,'KPIs Date'!$A58),IF($C58="Provider",SUMIFS(Raw!$K:$K,Raw!$A:$A,$B$4,Raw!$G:$G,'KPIs Date'!BG$4,Raw!$C:$C,'KPIs Date'!$A58),SUMIFS(Raw!$K:$K,Raw!$A:$A,$B$4,Raw!$G:$G,'KPIs Date'!BG$4,Raw!$E:$E,'KPIs Date'!$A58))))</f>
        <v>712</v>
      </c>
      <c r="BH58" s="167">
        <f t="shared" si="67"/>
        <v>0.9971910112359551</v>
      </c>
      <c r="BI58" s="140"/>
      <c r="BJ58" s="141"/>
      <c r="BK58" s="142"/>
      <c r="BL58" s="140"/>
      <c r="BM58" s="140"/>
      <c r="BN58" s="141"/>
      <c r="BO58" s="142"/>
      <c r="BP58" s="140"/>
      <c r="BQ58" s="140"/>
      <c r="BR58" s="141"/>
      <c r="BS58" s="142"/>
      <c r="BT58" s="140"/>
      <c r="BU58" s="140"/>
      <c r="BV58" s="141"/>
      <c r="BW58" s="142"/>
      <c r="BX58" s="140"/>
      <c r="BY58" s="140"/>
      <c r="BZ58" s="141"/>
      <c r="CA58" s="142"/>
      <c r="CB58" s="140"/>
      <c r="CC58" s="140"/>
      <c r="CD58" s="141"/>
      <c r="CE58" s="142"/>
      <c r="CF58" s="140"/>
      <c r="CG58" s="140"/>
      <c r="CH58" s="141"/>
    </row>
    <row r="59" spans="1:86" x14ac:dyDescent="0.35">
      <c r="A59" s="122" t="str">
        <f>IF(Refs!A53="","",Refs!A53)</f>
        <v>111AH5</v>
      </c>
      <c r="B59" s="99" t="str">
        <f>IF(Refs!B53="","",Refs!B53)</f>
        <v>North East London</v>
      </c>
      <c r="C59" s="103" t="str">
        <f>IF(Refs!D53="","",Refs!D53)</f>
        <v>Area</v>
      </c>
      <c r="D59" s="56">
        <f>IF($B59="","",IF($C59="Region",SUMIFS(Raw!$K:$K,Raw!$A:$A,$B$4,Raw!$G:$G,'KPIs Date'!D$4,Raw!$I:$I,'KPIs Date'!$A59),IF($C59="Provider",SUMIFS(Raw!$K:$K,Raw!$A:$A,$B$4,Raw!$G:$G,'KPIs Date'!D$4,Raw!$C:$C,'KPIs Date'!$A59),SUMIFS(Raw!$K:$K,Raw!$A:$A,$B$4,Raw!$G:$G,'KPIs Date'!D$4,Raw!$E:$E,'KPIs Date'!$A59))))</f>
        <v>3117</v>
      </c>
      <c r="E59" s="56">
        <f>IF($B59="","",IF($C59="Region",SUMIFS(Raw!$K:$K,Raw!$A:$A,$B$4,Raw!$G:$G,'KPIs Date'!E$4,Raw!$I:$I,'KPIs Date'!$A59),IF($C59="Provider",SUMIFS(Raw!$K:$K,Raw!$A:$A,$B$4,Raw!$G:$G,'KPIs Date'!E$4,Raw!$C:$C,'KPIs Date'!$A59),SUMIFS(Raw!$K:$K,Raw!$A:$A,$B$4,Raw!$G:$G,'KPIs Date'!E$4,Raw!$E:$E,'KPIs Date'!$A59))))</f>
        <v>81326</v>
      </c>
      <c r="F59" s="156">
        <f t="shared" si="52"/>
        <v>3.6912473502836232E-2</v>
      </c>
      <c r="G59" s="152">
        <f>IF($B59="","",IF($C59="Region",SUMIFS(Raw!$K:$K,Raw!$A:$A,$B$4,Raw!$G:$G,'KPIs Date'!G$4,Raw!$I:$I,'KPIs Date'!$A59),IF($C59="Provider",SUMIFS(Raw!$K:$K,Raw!$A:$A,$B$4,Raw!$G:$G,'KPIs Date'!G$4,Raw!$C:$C,'KPIs Date'!$A59),SUMIFS(Raw!$K:$K,Raw!$A:$A,$B$4,Raw!$G:$G,'KPIs Date'!G$4,Raw!$E:$E,'KPIs Date'!$A59))))</f>
        <v>265090</v>
      </c>
      <c r="H59" s="152">
        <f>IF($B59="","",IF($C59="Region",SUMIFS(Raw!$K:$K,Raw!$A:$A,$B$4,Raw!$G:$G,'KPIs Date'!H$4,Raw!$I:$I,'KPIs Date'!$A59),IF($C59="Provider",SUMIFS(Raw!$K:$K,Raw!$A:$A,$B$4,Raw!$G:$G,'KPIs Date'!H$4,Raw!$C:$C,'KPIs Date'!$A59),SUMIFS(Raw!$K:$K,Raw!$A:$A,$B$4,Raw!$G:$G,'KPIs Date'!H$4,Raw!$E:$E,'KPIs Date'!$A59))))</f>
        <v>81326</v>
      </c>
      <c r="I59" s="157">
        <f t="shared" si="18"/>
        <v>3.259597176794629</v>
      </c>
      <c r="J59" s="158">
        <f>IF($B59="","",IF($C59="Region",SUMIFS(Raw!$K:$K,Raw!$A:$A,$B$4,Raw!$G:$G,'KPIs Date'!J$4,Raw!$I:$I,'KPIs Date'!$A59),IF($C59="Provider",SUMIFS(Raw!$K:$K,Raw!$A:$A,$B$4,Raw!$G:$G,'KPIs Date'!J$4,Raw!$C:$C,'KPIs Date'!$A59),SUMIFS(Raw!$K:$K,Raw!$A:$A,$B$4,Raw!$G:$G,'KPIs Date'!J$4,Raw!$E:$E,'KPIs Date'!$A59))))</f>
        <v>342</v>
      </c>
      <c r="K59" s="152">
        <f>IF($B59="","",IF($C59="Region",SUMIFS(Raw!$K:$K,Raw!$A:$A,$B$4,Raw!$G:$G,'KPIs Date'!K$4,Raw!$I:$I,'KPIs Date'!$A59),IF($C59="Provider",SUMIFS(Raw!$K:$K,Raw!$A:$A,$B$4,Raw!$G:$G,'KPIs Date'!K$4,Raw!$C:$C,'KPIs Date'!$A59),SUMIFS(Raw!$K:$K,Raw!$A:$A,$B$4,Raw!$G:$G,'KPIs Date'!K$4,Raw!$E:$E,'KPIs Date'!$A59))))</f>
        <v>39759</v>
      </c>
      <c r="L59" s="168"/>
      <c r="M59" s="152">
        <f>IF($B59="","",IF($C59="Region",SUMIFS(Raw!$K:$K,Raw!$A:$A,$B$4,Raw!$G:$G,'KPIs Date'!M$4,Raw!$I:$I,'KPIs Date'!$A59),IF($C59="Provider",SUMIFS(Raw!$K:$K,Raw!$A:$A,$B$4,Raw!$G:$G,'KPIs Date'!M$4,Raw!$C:$C,'KPIs Date'!$A59),SUMIFS(Raw!$K:$K,Raw!$A:$A,$B$4,Raw!$G:$G,'KPIs Date'!M$4,Raw!$E:$E,'KPIs Date'!$A59))))</f>
        <v>71828</v>
      </c>
      <c r="N59" s="156">
        <f t="shared" si="53"/>
        <v>0.55353065656846911</v>
      </c>
      <c r="O59" s="152">
        <f>IF($B59="","",IF($C59="Region",SUMIFS(Raw!$K:$K,Raw!$A:$A,$B$4,Raw!$G:$G,'KPIs Date'!O$4,Raw!$I:$I,'KPIs Date'!$A59),IF($C59="Provider",SUMIFS(Raw!$K:$K,Raw!$A:$A,$B$4,Raw!$G:$G,'KPIs Date'!O$4,Raw!$C:$C,'KPIs Date'!$A59),SUMIFS(Raw!$K:$K,Raw!$A:$A,$B$4,Raw!$G:$G,'KPIs Date'!O$4,Raw!$E:$E,'KPIs Date'!$A59))))</f>
        <v>2932</v>
      </c>
      <c r="P59" s="152">
        <f>IF($B59="","",IF($C59="Region",SUMIFS(Raw!$K:$K,Raw!$A:$A,$B$4,Raw!$G:$G,'KPIs Date'!P$4,Raw!$I:$I,'KPIs Date'!$A59),IF($C59="Provider",SUMIFS(Raw!$K:$K,Raw!$A:$A,$B$4,Raw!$G:$G,'KPIs Date'!P$4,Raw!$C:$C,'KPIs Date'!$A59),SUMIFS(Raw!$K:$K,Raw!$A:$A,$B$4,Raw!$G:$G,'KPIs Date'!P$4,Raw!$E:$E,'KPIs Date'!$A59))))</f>
        <v>11333</v>
      </c>
      <c r="Q59" s="156">
        <f t="shared" si="54"/>
        <v>0.25871349157328155</v>
      </c>
      <c r="R59" s="152">
        <f>IF($B59="","",IF($C59="Region",SUMIFS(Raw!$K:$K,Raw!$A:$A,$B$4,Raw!$G:$G,'KPIs Date'!R$4,Raw!$I:$I,'KPIs Date'!$A59),IF($C59="Provider",SUMIFS(Raw!$K:$K,Raw!$A:$A,$B$4,Raw!$G:$G,'KPIs Date'!R$4,Raw!$C:$C,'KPIs Date'!$A59),SUMIFS(Raw!$K:$K,Raw!$A:$A,$B$4,Raw!$G:$G,'KPIs Date'!R$4,Raw!$E:$E,'KPIs Date'!$A59))))</f>
        <v>8690</v>
      </c>
      <c r="S59" s="152">
        <f>IF($B59="","",IF($C59="Region",SUMIFS(Raw!$K:$K,Raw!$A:$A,$B$4,Raw!$G:$G,'KPIs Date'!S$4,Raw!$I:$I,'KPIs Date'!$A59),IF($C59="Provider",SUMIFS(Raw!$K:$K,Raw!$A:$A,$B$4,Raw!$G:$G,'KPIs Date'!S$4,Raw!$C:$C,'KPIs Date'!$A59),SUMIFS(Raw!$K:$K,Raw!$A:$A,$B$4,Raw!$G:$G,'KPIs Date'!S$4,Raw!$E:$E,'KPIs Date'!$A59))))</f>
        <v>21335</v>
      </c>
      <c r="T59" s="156">
        <f t="shared" si="55"/>
        <v>0.40731192875556599</v>
      </c>
      <c r="U59" s="152">
        <f>IF($B59="","",IF($C59="Region",SUMIFS(Raw!$K:$K,Raw!$A:$A,$B$4,Raw!$G:$G,'KPIs Date'!U$4,Raw!$I:$I,'KPIs Date'!$A59),IF($C59="Provider",SUMIFS(Raw!$K:$K,Raw!$A:$A,$B$4,Raw!$G:$G,'KPIs Date'!U$4,Raw!$C:$C,'KPIs Date'!$A59),SUMIFS(Raw!$K:$K,Raw!$A:$A,$B$4,Raw!$G:$G,'KPIs Date'!U$4,Raw!$E:$E,'KPIs Date'!$A59))))</f>
        <v>15101</v>
      </c>
      <c r="V59" s="152">
        <f>IF($B59="","",IF($C59="Region",SUMIFS(Raw!$K:$K,Raw!$A:$A,$B$4,Raw!$G:$G,'KPIs Date'!V$4,Raw!$I:$I,'KPIs Date'!$A59),IF($C59="Provider",SUMIFS(Raw!$K:$K,Raw!$A:$A,$B$4,Raw!$G:$G,'KPIs Date'!V$4,Raw!$C:$C,'KPIs Date'!$A59),SUMIFS(Raw!$K:$K,Raw!$A:$A,$B$4,Raw!$G:$G,'KPIs Date'!V$4,Raw!$E:$E,'KPIs Date'!$A59))))</f>
        <v>23761</v>
      </c>
      <c r="W59" s="156">
        <f t="shared" si="56"/>
        <v>0.63553722486427344</v>
      </c>
      <c r="X59" s="152">
        <f>IF($B59="","",IF($C59="Region",SUMIFS(Raw!$K:$K,Raw!$A:$A,$B$4,Raw!$G:$G,'KPIs Date'!X$4,Raw!$I:$I,'KPIs Date'!$A59),IF($C59="Provider",SUMIFS(Raw!$K:$K,Raw!$A:$A,$B$4,Raw!$G:$G,'KPIs Date'!X$4,Raw!$C:$C,'KPIs Date'!$A59),SUMIFS(Raw!$K:$K,Raw!$A:$A,$B$4,Raw!$G:$G,'KPIs Date'!X$4,Raw!$E:$E,'KPIs Date'!$A59))))</f>
        <v>7517</v>
      </c>
      <c r="Y59" s="152">
        <f>IF($B59="","",IF($C59="Region",SUMIFS(Raw!$K:$K,Raw!$A:$A,$B$4,Raw!$G:$G,'KPIs Date'!Y$4,Raw!$I:$I,'KPIs Date'!$A59),IF($C59="Provider",SUMIFS(Raw!$K:$K,Raw!$A:$A,$B$4,Raw!$G:$G,'KPIs Date'!Y$4,Raw!$C:$C,'KPIs Date'!$A59),SUMIFS(Raw!$K:$K,Raw!$A:$A,$B$4,Raw!$G:$G,'KPIs Date'!Y$4,Raw!$E:$E,'KPIs Date'!$A59))))</f>
        <v>11678</v>
      </c>
      <c r="Z59" s="152">
        <f>IF($B59="","",IF($C59="Region",SUMIFS(Raw!$K:$K,Raw!$A:$A,$B$4,Raw!$G:$G,'KPIs Date'!Z$4,Raw!$I:$I,'KPIs Date'!$A59),IF($C59="Provider",SUMIFS(Raw!$K:$K,Raw!$A:$A,$B$4,Raw!$G:$G,'KPIs Date'!Z$4,Raw!$C:$C,'KPIs Date'!$A59),SUMIFS(Raw!$K:$K,Raw!$A:$A,$B$4,Raw!$G:$G,'KPIs Date'!Z$4,Raw!$E:$E,'KPIs Date'!$A59))))</f>
        <v>24631</v>
      </c>
      <c r="AA59" s="156">
        <f t="shared" si="57"/>
        <v>0.20702856041201906</v>
      </c>
      <c r="AB59" s="152">
        <f>IF($B59="","",IF($C59="Region",SUMIFS(Raw!$K:$K,Raw!$A:$A,$B$4,Raw!$G:$G,'KPIs Date'!AB$4,Raw!$I:$I,'KPIs Date'!$A59),IF($C59="Provider",SUMIFS(Raw!$K:$K,Raw!$A:$A,$B$4,Raw!$G:$G,'KPIs Date'!AB$4,Raw!$C:$C,'KPIs Date'!$A59),SUMIFS(Raw!$K:$K,Raw!$A:$A,$B$4,Raw!$G:$G,'KPIs Date'!AB$4,Raw!$E:$E,'KPIs Date'!$A59))))</f>
        <v>3272</v>
      </c>
      <c r="AC59" s="152">
        <f>IF($B59="","",IF($C59="Region",SUMIFS(Raw!$K:$K,Raw!$A:$A,$B$4,Raw!$G:$G,'KPIs Date'!AC$4,Raw!$I:$I,'KPIs Date'!$A59),IF($C59="Provider",SUMIFS(Raw!$K:$K,Raw!$A:$A,$B$4,Raw!$G:$G,'KPIs Date'!AC$4,Raw!$C:$C,'KPIs Date'!$A59),SUMIFS(Raw!$K:$K,Raw!$A:$A,$B$4,Raw!$G:$G,'KPIs Date'!AC$4,Raw!$E:$E,'KPIs Date'!$A59))))</f>
        <v>5288</v>
      </c>
      <c r="AD59" s="156">
        <f t="shared" si="58"/>
        <v>0.61875945537065058</v>
      </c>
      <c r="AE59" s="152">
        <f>IF($B59="","",IF($C59="Region",SUMIFS(Raw!$K:$K,Raw!$A:$A,$B$4,Raw!$G:$G,'KPIs Date'!AE$4,Raw!$I:$I,'KPIs Date'!$A59),IF($C59="Provider",SUMIFS(Raw!$K:$K,Raw!$A:$A,$B$4,Raw!$G:$G,'KPIs Date'!AE$4,Raw!$C:$C,'KPIs Date'!$A59),SUMIFS(Raw!$K:$K,Raw!$A:$A,$B$4,Raw!$G:$G,'KPIs Date'!AE$4,Raw!$E:$E,'KPIs Date'!$A59))))</f>
        <v>5170</v>
      </c>
      <c r="AF59" s="152">
        <f>IF($B59="","",IF($C59="Region",SUMIFS(Raw!$K:$K,Raw!$A:$A,$B$4,Raw!$G:$G,'KPIs Date'!AF$4,Raw!$I:$I,'KPIs Date'!$A59),IF($C59="Provider",SUMIFS(Raw!$K:$K,Raw!$A:$A,$B$4,Raw!$G:$G,'KPIs Date'!AF$4,Raw!$C:$C,'KPIs Date'!$A59),SUMIFS(Raw!$K:$K,Raw!$A:$A,$B$4,Raw!$G:$G,'KPIs Date'!AF$4,Raw!$E:$E,'KPIs Date'!$A59))))</f>
        <v>6168</v>
      </c>
      <c r="AG59" s="156">
        <f t="shared" si="59"/>
        <v>0.83819714656290534</v>
      </c>
      <c r="AH59" s="152">
        <f>IF($B59="","",IF($C59="Region",SUMIFS(Raw!$K:$K,Raw!$A:$A,$B$4,Raw!$G:$G,'KPIs Date'!AH$4,Raw!$I:$I,'KPIs Date'!$A59),IF($C59="Provider",SUMIFS(Raw!$K:$K,Raw!$A:$A,$B$4,Raw!$G:$G,'KPIs Date'!AH$4,Raw!$C:$C,'KPIs Date'!$A59),SUMIFS(Raw!$K:$K,Raw!$A:$A,$B$4,Raw!$G:$G,'KPIs Date'!AH$4,Raw!$E:$E,'KPIs Date'!$A59))))</f>
        <v>17</v>
      </c>
      <c r="AI59" s="152">
        <f>IF($B59="","",IF($C59="Region",SUMIFS(Raw!$K:$K,Raw!$A:$A,$B$4,Raw!$G:$G,'KPIs Date'!AI$4,Raw!$I:$I,'KPIs Date'!$A59),IF($C59="Provider",SUMIFS(Raw!$K:$K,Raw!$A:$A,$B$4,Raw!$G:$G,'KPIs Date'!AI$4,Raw!$C:$C,'KPIs Date'!$A59),SUMIFS(Raw!$K:$K,Raw!$A:$A,$B$4,Raw!$G:$G,'KPIs Date'!AI$4,Raw!$E:$E,'KPIs Date'!$A59))))</f>
        <v>40200</v>
      </c>
      <c r="AJ59" s="156">
        <f t="shared" si="60"/>
        <v>4.228855721393035E-4</v>
      </c>
      <c r="AK59" s="152">
        <f>IF($B59="","",IF($C59="Region",SUMIFS(Raw!$K:$K,Raw!$A:$A,$B$4,Raw!$G:$G,'KPIs Date'!AK$4,Raw!$I:$I,'KPIs Date'!$A59),IF($C59="Provider",SUMIFS(Raw!$K:$K,Raw!$A:$A,$B$4,Raw!$G:$G,'KPIs Date'!AK$4,Raw!$C:$C,'KPIs Date'!$A59),SUMIFS(Raw!$K:$K,Raw!$A:$A,$B$4,Raw!$G:$G,'KPIs Date'!AK$4,Raw!$E:$E,'KPIs Date'!$A59))))</f>
        <v>20230</v>
      </c>
      <c r="AL59" s="152">
        <f>IF($B59="","",IF($C59="Region",SUMIFS(Raw!$K:$K,Raw!$A:$A,$B$4,Raw!$G:$G,'KPIs Date'!AL$4,Raw!$I:$I,'KPIs Date'!$A59),IF($C59="Provider",SUMIFS(Raw!$K:$K,Raw!$A:$A,$B$4,Raw!$G:$G,'KPIs Date'!AL$4,Raw!$C:$C,'KPIs Date'!$A59),SUMIFS(Raw!$K:$K,Raw!$A:$A,$B$4,Raw!$G:$G,'KPIs Date'!AL$4,Raw!$E:$E,'KPIs Date'!$A59))))</f>
        <v>40200</v>
      </c>
      <c r="AM59" s="156">
        <f t="shared" si="19"/>
        <v>0.50323383084577111</v>
      </c>
      <c r="AN59" s="152">
        <f>IF($B59="","",IF($C59="Region",SUMIFS(Raw!$K:$K,Raw!$A:$A,$B$4,Raw!$G:$G,'KPIs Date'!AN$4,Raw!$I:$I,'KPIs Date'!$A59),IF($C59="Provider",SUMIFS(Raw!$K:$K,Raw!$A:$A,$B$4,Raw!$G:$G,'KPIs Date'!AN$4,Raw!$C:$C,'KPIs Date'!$A59),SUMIFS(Raw!$K:$K,Raw!$A:$A,$B$4,Raw!$G:$G,'KPIs Date'!AN$4,Raw!$E:$E,'KPIs Date'!$A59))))</f>
        <v>4566</v>
      </c>
      <c r="AO59" s="152">
        <f>IF($B59="","",IF($C59="Region",SUMIFS(Raw!$K:$K,Raw!$A:$A,$B$4,Raw!$G:$G,'KPIs Date'!AO$4,Raw!$I:$I,'KPIs Date'!$A59),IF($C59="Provider",SUMIFS(Raw!$K:$K,Raw!$A:$A,$B$4,Raw!$G:$G,'KPIs Date'!AO$4,Raw!$C:$C,'KPIs Date'!$A59),SUMIFS(Raw!$K:$K,Raw!$A:$A,$B$4,Raw!$G:$G,'KPIs Date'!AO$4,Raw!$E:$E,'KPIs Date'!$A59))))</f>
        <v>9695</v>
      </c>
      <c r="AP59" s="156">
        <f t="shared" si="61"/>
        <v>0.47096441464672512</v>
      </c>
      <c r="AQ59" s="152">
        <f>IF($B59="","",IF($C59="Region",SUMIFS(Raw!$K:$K,Raw!$A:$A,$B$4,Raw!$G:$G,'KPIs Date'!AQ$4,Raw!$I:$I,'KPIs Date'!$A59),IF($C59="Provider",SUMIFS(Raw!$K:$K,Raw!$A:$A,$B$4,Raw!$G:$G,'KPIs Date'!AQ$4,Raw!$C:$C,'KPIs Date'!$A59),SUMIFS(Raw!$K:$K,Raw!$A:$A,$B$4,Raw!$G:$G,'KPIs Date'!AQ$4,Raw!$E:$E,'KPIs Date'!$A59))))</f>
        <v>4714</v>
      </c>
      <c r="AR59" s="152">
        <f>IF($B59="","",IF($C59="Region",SUMIFS(Raw!$K:$K,Raw!$A:$A,$B$4,Raw!$G:$G,'KPIs Date'!AR$4,Raw!$I:$I,'KPIs Date'!$A59),IF($C59="Provider",SUMIFS(Raw!$K:$K,Raw!$A:$A,$B$4,Raw!$G:$G,'KPIs Date'!AR$4,Raw!$C:$C,'KPIs Date'!$A59),SUMIFS(Raw!$K:$K,Raw!$A:$A,$B$4,Raw!$G:$G,'KPIs Date'!AR$4,Raw!$E:$E,'KPIs Date'!$A59))))</f>
        <v>5757</v>
      </c>
      <c r="AS59" s="156">
        <f t="shared" si="62"/>
        <v>0.81882925134618723</v>
      </c>
      <c r="AT59" s="152">
        <f>IF($B59="","",IF($C59="Region",SUMIFS(Raw!$K:$K,Raw!$A:$A,$B$4,Raw!$G:$G,'KPIs Date'!AT$4,Raw!$I:$I,'KPIs Date'!$A59),IF($C59="Provider",SUMIFS(Raw!$K:$K,Raw!$A:$A,$B$4,Raw!$G:$G,'KPIs Date'!AT$4,Raw!$C:$C,'KPIs Date'!$A59),SUMIFS(Raw!$K:$K,Raw!$A:$A,$B$4,Raw!$G:$G,'KPIs Date'!AT$4,Raw!$E:$E,'KPIs Date'!$A59))))</f>
        <v>5427</v>
      </c>
      <c r="AU59" s="152">
        <f>IF($B59="","",IF($C59="Region",SUMIFS(Raw!$K:$K,Raw!$A:$A,$B$4,Raw!$G:$G,'KPIs Date'!AU$4,Raw!$I:$I,'KPIs Date'!$A59),IF($C59="Provider",SUMIFS(Raw!$K:$K,Raw!$A:$A,$B$4,Raw!$G:$G,'KPIs Date'!AU$4,Raw!$C:$C,'KPIs Date'!$A59),SUMIFS(Raw!$K:$K,Raw!$A:$A,$B$4,Raw!$G:$G,'KPIs Date'!AU$4,Raw!$E:$E,'KPIs Date'!$A59))))</f>
        <v>8656</v>
      </c>
      <c r="AV59" s="156">
        <f t="shared" si="63"/>
        <v>0.6269639556377079</v>
      </c>
      <c r="AW59" s="152">
        <f>IF($B59="","",IF($C59="Region",SUMIFS(Raw!$K:$K,Raw!$A:$A,$B$4,Raw!$G:$G,'KPIs Date'!AW$4,Raw!$I:$I,'KPIs Date'!$A59),IF($C59="Provider",SUMIFS(Raw!$K:$K,Raw!$A:$A,$B$4,Raw!$G:$G,'KPIs Date'!AW$4,Raw!$C:$C,'KPIs Date'!$A59),SUMIFS(Raw!$K:$K,Raw!$A:$A,$B$4,Raw!$G:$G,'KPIs Date'!AW$4,Raw!$E:$E,'KPIs Date'!$A59))))</f>
        <v>870</v>
      </c>
      <c r="AX59" s="152">
        <f>IF($B59="","",IF($C59="Region",SUMIFS(Raw!$K:$K,Raw!$A:$A,$B$4,Raw!$G:$G,'KPIs Date'!AX$4,Raw!$I:$I,'KPIs Date'!$A59),IF($C59="Provider",SUMIFS(Raw!$K:$K,Raw!$A:$A,$B$4,Raw!$G:$G,'KPIs Date'!AX$4,Raw!$C:$C,'KPIs Date'!$A59),SUMIFS(Raw!$K:$K,Raw!$A:$A,$B$4,Raw!$G:$G,'KPIs Date'!AX$4,Raw!$E:$E,'KPIs Date'!$A59))))</f>
        <v>3394</v>
      </c>
      <c r="AY59" s="156">
        <f t="shared" si="64"/>
        <v>0.25633470830878019</v>
      </c>
      <c r="AZ59" s="152">
        <f>IF($B59="","",IF($C59="Region",SUMIFS(Raw!$K:$K,Raw!$A:$A,$B$4,Raw!$G:$G,'KPIs Date'!AZ$4,Raw!$I:$I,'KPIs Date'!$A59),IF($C59="Provider",SUMIFS(Raw!$K:$K,Raw!$A:$A,$B$4,Raw!$G:$G,'KPIs Date'!AZ$4,Raw!$C:$C,'KPIs Date'!$A59),SUMIFS(Raw!$K:$K,Raw!$A:$A,$B$4,Raw!$G:$G,'KPIs Date'!AZ$4,Raw!$E:$E,'KPIs Date'!$A59))))</f>
        <v>0</v>
      </c>
      <c r="BA59" s="152">
        <f>IF($B59="","",IF($C59="Region",SUMIFS(Raw!$K:$K,Raw!$A:$A,$B$4,Raw!$G:$G,'KPIs Date'!BA$4,Raw!$I:$I,'KPIs Date'!$A59),IF($C59="Provider",SUMIFS(Raw!$K:$K,Raw!$A:$A,$B$4,Raw!$G:$G,'KPIs Date'!BA$4,Raw!$C:$C,'KPIs Date'!$A59),SUMIFS(Raw!$K:$K,Raw!$A:$A,$B$4,Raw!$G:$G,'KPIs Date'!BA$4,Raw!$E:$E,'KPIs Date'!$A59))))</f>
        <v>2</v>
      </c>
      <c r="BB59" s="165" t="str">
        <f t="shared" si="65"/>
        <v/>
      </c>
      <c r="BC59" s="152">
        <f>IF($B59="","",IF($C59="Region",SUMIFS(Raw!$K:$K,Raw!$A:$A,$B$4,Raw!$G:$G,'KPIs Date'!BC$4,Raw!$I:$I,'KPIs Date'!$A59),IF($C59="Provider",SUMIFS(Raw!$K:$K,Raw!$A:$A,$B$4,Raw!$G:$G,'KPIs Date'!BC$4,Raw!$C:$C,'KPIs Date'!$A59),SUMIFS(Raw!$K:$K,Raw!$A:$A,$B$4,Raw!$G:$G,'KPIs Date'!BC$4,Raw!$E:$E,'KPIs Date'!$A59))))</f>
        <v>727</v>
      </c>
      <c r="BD59" s="152">
        <f>IF($B59="","",IF($C59="Region",SUMIFS(Raw!$K:$K,Raw!$A:$A,$B$4,Raw!$G:$G,'KPIs Date'!BD$4,Raw!$I:$I,'KPIs Date'!$A59),IF($C59="Provider",SUMIFS(Raw!$K:$K,Raw!$A:$A,$B$4,Raw!$G:$G,'KPIs Date'!BD$4,Raw!$C:$C,'KPIs Date'!$A59),SUMIFS(Raw!$K:$K,Raw!$A:$A,$B$4,Raw!$G:$G,'KPIs Date'!BD$4,Raw!$E:$E,'KPIs Date'!$A59))))</f>
        <v>750</v>
      </c>
      <c r="BE59" s="156">
        <f t="shared" si="66"/>
        <v>0.96933333333333338</v>
      </c>
      <c r="BF59" s="152">
        <f>IF($B59="","",IF($C59="Region",SUMIFS(Raw!$K:$K,Raw!$A:$A,$B$4,Raw!$G:$G,'KPIs Date'!BF$4,Raw!$I:$I,'KPIs Date'!$A59),IF($C59="Provider",SUMIFS(Raw!$K:$K,Raw!$A:$A,$B$4,Raw!$G:$G,'KPIs Date'!BF$4,Raw!$C:$C,'KPIs Date'!$A59),SUMIFS(Raw!$K:$K,Raw!$A:$A,$B$4,Raw!$G:$G,'KPIs Date'!BF$4,Raw!$E:$E,'KPIs Date'!$A59))))</f>
        <v>5515</v>
      </c>
      <c r="BG59" s="152">
        <f>IF($B59="","",IF($C59="Region",SUMIFS(Raw!$K:$K,Raw!$A:$A,$B$4,Raw!$G:$G,'KPIs Date'!BG$4,Raw!$I:$I,'KPIs Date'!$A59),IF($C59="Provider",SUMIFS(Raw!$K:$K,Raw!$A:$A,$B$4,Raw!$G:$G,'KPIs Date'!BG$4,Raw!$C:$C,'KPIs Date'!$A59),SUMIFS(Raw!$K:$K,Raw!$A:$A,$B$4,Raw!$G:$G,'KPIs Date'!BG$4,Raw!$E:$E,'KPIs Date'!$A59))))</f>
        <v>5757</v>
      </c>
      <c r="BH59" s="167">
        <f t="shared" si="67"/>
        <v>0.95796421747437899</v>
      </c>
      <c r="BI59" s="140"/>
      <c r="BJ59" s="141"/>
      <c r="BK59" s="142"/>
      <c r="BL59" s="140"/>
      <c r="BM59" s="140"/>
      <c r="BN59" s="141"/>
      <c r="BO59" s="142"/>
      <c r="BP59" s="140"/>
      <c r="BQ59" s="140"/>
      <c r="BR59" s="141"/>
      <c r="BS59" s="142"/>
      <c r="BT59" s="140"/>
      <c r="BU59" s="140"/>
      <c r="BV59" s="141"/>
      <c r="BW59" s="142"/>
      <c r="BX59" s="140"/>
      <c r="BY59" s="140"/>
      <c r="BZ59" s="141"/>
      <c r="CA59" s="142"/>
      <c r="CB59" s="140"/>
      <c r="CC59" s="140"/>
      <c r="CD59" s="141"/>
      <c r="CE59" s="142"/>
      <c r="CF59" s="140"/>
      <c r="CG59" s="140"/>
      <c r="CH59" s="141"/>
    </row>
    <row r="60" spans="1:86" x14ac:dyDescent="0.35">
      <c r="A60" s="122" t="str">
        <f>IF(Refs!A54="","",Refs!A54)</f>
        <v>111AJ1</v>
      </c>
      <c r="B60" s="99" t="str">
        <f>IF(Refs!B54="","",Refs!B54)</f>
        <v>North West London</v>
      </c>
      <c r="C60" s="103" t="str">
        <f>IF(Refs!D54="","",Refs!D54)</f>
        <v>Area</v>
      </c>
      <c r="D60" s="56">
        <f>IF($B60="","",IF($C60="Region",SUMIFS(Raw!$K:$K,Raw!$A:$A,$B$4,Raw!$G:$G,'KPIs Date'!D$4,Raw!$I:$I,'KPIs Date'!$A60),IF($C60="Provider",SUMIFS(Raw!$K:$K,Raw!$A:$A,$B$4,Raw!$G:$G,'KPIs Date'!D$4,Raw!$C:$C,'KPIs Date'!$A60),SUMIFS(Raw!$K:$K,Raw!$A:$A,$B$4,Raw!$G:$G,'KPIs Date'!D$4,Raw!$E:$E,'KPIs Date'!$A60))))</f>
        <v>3983</v>
      </c>
      <c r="E60" s="56">
        <f>IF($B60="","",IF($C60="Region",SUMIFS(Raw!$K:$K,Raw!$A:$A,$B$4,Raw!$G:$G,'KPIs Date'!E$4,Raw!$I:$I,'KPIs Date'!$A60),IF($C60="Provider",SUMIFS(Raw!$K:$K,Raw!$A:$A,$B$4,Raw!$G:$G,'KPIs Date'!E$4,Raw!$C:$C,'KPIs Date'!$A60),SUMIFS(Raw!$K:$K,Raw!$A:$A,$B$4,Raw!$G:$G,'KPIs Date'!E$4,Raw!$E:$E,'KPIs Date'!$A60))))</f>
        <v>64287</v>
      </c>
      <c r="F60" s="156">
        <f t="shared" si="52"/>
        <v>5.8341877837996194E-2</v>
      </c>
      <c r="G60" s="152">
        <f>IF($B60="","",IF($C60="Region",SUMIFS(Raw!$K:$K,Raw!$A:$A,$B$4,Raw!$G:$G,'KPIs Date'!G$4,Raw!$I:$I,'KPIs Date'!$A60),IF($C60="Provider",SUMIFS(Raw!$K:$K,Raw!$A:$A,$B$4,Raw!$G:$G,'KPIs Date'!G$4,Raw!$C:$C,'KPIs Date'!$A60),SUMIFS(Raw!$K:$K,Raw!$A:$A,$B$4,Raw!$G:$G,'KPIs Date'!G$4,Raw!$E:$E,'KPIs Date'!$A60))))</f>
        <v>369022</v>
      </c>
      <c r="H60" s="152">
        <f>IF($B60="","",IF($C60="Region",SUMIFS(Raw!$K:$K,Raw!$A:$A,$B$4,Raw!$G:$G,'KPIs Date'!H$4,Raw!$I:$I,'KPIs Date'!$A60),IF($C60="Provider",SUMIFS(Raw!$K:$K,Raw!$A:$A,$B$4,Raw!$G:$G,'KPIs Date'!H$4,Raw!$C:$C,'KPIs Date'!$A60),SUMIFS(Raw!$K:$K,Raw!$A:$A,$B$4,Raw!$G:$G,'KPIs Date'!H$4,Raw!$E:$E,'KPIs Date'!$A60))))</f>
        <v>64287</v>
      </c>
      <c r="I60" s="157">
        <f t="shared" si="18"/>
        <v>5.7402274176738688</v>
      </c>
      <c r="J60" s="158">
        <f>IF($B60="","",IF($C60="Region",SUMIFS(Raw!$K:$K,Raw!$A:$A,$B$4,Raw!$G:$G,'KPIs Date'!J$4,Raw!$I:$I,'KPIs Date'!$A60),IF($C60="Provider",SUMIFS(Raw!$K:$K,Raw!$A:$A,$B$4,Raw!$G:$G,'KPIs Date'!J$4,Raw!$C:$C,'KPIs Date'!$A60),SUMIFS(Raw!$K:$K,Raw!$A:$A,$B$4,Raw!$G:$G,'KPIs Date'!J$4,Raw!$E:$E,'KPIs Date'!$A60))))</f>
        <v>399</v>
      </c>
      <c r="K60" s="152">
        <f>IF($B60="","",IF($C60="Region",SUMIFS(Raw!$K:$K,Raw!$A:$A,$B$4,Raw!$G:$G,'KPIs Date'!K$4,Raw!$I:$I,'KPIs Date'!$A60),IF($C60="Provider",SUMIFS(Raw!$K:$K,Raw!$A:$A,$B$4,Raw!$G:$G,'KPIs Date'!K$4,Raw!$C:$C,'KPIs Date'!$A60),SUMIFS(Raw!$K:$K,Raw!$A:$A,$B$4,Raw!$G:$G,'KPIs Date'!K$4,Raw!$E:$E,'KPIs Date'!$A60))))</f>
        <v>35602</v>
      </c>
      <c r="L60" s="168"/>
      <c r="M60" s="152">
        <f>IF($B60="","",IF($C60="Region",SUMIFS(Raw!$K:$K,Raw!$A:$A,$B$4,Raw!$G:$G,'KPIs Date'!M$4,Raw!$I:$I,'KPIs Date'!$A60),IF($C60="Provider",SUMIFS(Raw!$K:$K,Raw!$A:$A,$B$4,Raw!$G:$G,'KPIs Date'!M$4,Raw!$C:$C,'KPIs Date'!$A60),SUMIFS(Raw!$K:$K,Raw!$A:$A,$B$4,Raw!$G:$G,'KPIs Date'!M$4,Raw!$E:$E,'KPIs Date'!$A60))))</f>
        <v>62723</v>
      </c>
      <c r="N60" s="156">
        <f t="shared" si="53"/>
        <v>0.56760677901248346</v>
      </c>
      <c r="O60" s="152">
        <f>IF($B60="","",IF($C60="Region",SUMIFS(Raw!$K:$K,Raw!$A:$A,$B$4,Raw!$G:$G,'KPIs Date'!O$4,Raw!$I:$I,'KPIs Date'!$A60),IF($C60="Provider",SUMIFS(Raw!$K:$K,Raw!$A:$A,$B$4,Raw!$G:$G,'KPIs Date'!O$4,Raw!$C:$C,'KPIs Date'!$A60),SUMIFS(Raw!$K:$K,Raw!$A:$A,$B$4,Raw!$G:$G,'KPIs Date'!O$4,Raw!$E:$E,'KPIs Date'!$A60))))</f>
        <v>1947</v>
      </c>
      <c r="P60" s="152">
        <f>IF($B60="","",IF($C60="Region",SUMIFS(Raw!$K:$K,Raw!$A:$A,$B$4,Raw!$G:$G,'KPIs Date'!P$4,Raw!$I:$I,'KPIs Date'!$A60),IF($C60="Provider",SUMIFS(Raw!$K:$K,Raw!$A:$A,$B$4,Raw!$G:$G,'KPIs Date'!P$4,Raw!$C:$C,'KPIs Date'!$A60),SUMIFS(Raw!$K:$K,Raw!$A:$A,$B$4,Raw!$G:$G,'KPIs Date'!P$4,Raw!$E:$E,'KPIs Date'!$A60))))</f>
        <v>7140</v>
      </c>
      <c r="Q60" s="156">
        <f t="shared" si="54"/>
        <v>0.27268907563025208</v>
      </c>
      <c r="R60" s="152">
        <f>IF($B60="","",IF($C60="Region",SUMIFS(Raw!$K:$K,Raw!$A:$A,$B$4,Raw!$G:$G,'KPIs Date'!R$4,Raw!$I:$I,'KPIs Date'!$A60),IF($C60="Provider",SUMIFS(Raw!$K:$K,Raw!$A:$A,$B$4,Raw!$G:$G,'KPIs Date'!R$4,Raw!$C:$C,'KPIs Date'!$A60),SUMIFS(Raw!$K:$K,Raw!$A:$A,$B$4,Raw!$G:$G,'KPIs Date'!R$4,Raw!$E:$E,'KPIs Date'!$A60))))</f>
        <v>9000</v>
      </c>
      <c r="S60" s="152">
        <f>IF($B60="","",IF($C60="Region",SUMIFS(Raw!$K:$K,Raw!$A:$A,$B$4,Raw!$G:$G,'KPIs Date'!S$4,Raw!$I:$I,'KPIs Date'!$A60),IF($C60="Provider",SUMIFS(Raw!$K:$K,Raw!$A:$A,$B$4,Raw!$G:$G,'KPIs Date'!S$4,Raw!$C:$C,'KPIs Date'!$A60),SUMIFS(Raw!$K:$K,Raw!$A:$A,$B$4,Raw!$G:$G,'KPIs Date'!S$4,Raw!$E:$E,'KPIs Date'!$A60))))</f>
        <v>20119</v>
      </c>
      <c r="T60" s="156">
        <f t="shared" si="55"/>
        <v>0.44733833689547192</v>
      </c>
      <c r="U60" s="152">
        <f>IF($B60="","",IF($C60="Region",SUMIFS(Raw!$K:$K,Raw!$A:$A,$B$4,Raw!$G:$G,'KPIs Date'!U$4,Raw!$I:$I,'KPIs Date'!$A60),IF($C60="Provider",SUMIFS(Raw!$K:$K,Raw!$A:$A,$B$4,Raw!$G:$G,'KPIs Date'!U$4,Raw!$C:$C,'KPIs Date'!$A60),SUMIFS(Raw!$K:$K,Raw!$A:$A,$B$4,Raw!$G:$G,'KPIs Date'!U$4,Raw!$E:$E,'KPIs Date'!$A60))))</f>
        <v>13384</v>
      </c>
      <c r="V60" s="152">
        <f>IF($B60="","",IF($C60="Region",SUMIFS(Raw!$K:$K,Raw!$A:$A,$B$4,Raw!$G:$G,'KPIs Date'!V$4,Raw!$I:$I,'KPIs Date'!$A60),IF($C60="Provider",SUMIFS(Raw!$K:$K,Raw!$A:$A,$B$4,Raw!$G:$G,'KPIs Date'!V$4,Raw!$C:$C,'KPIs Date'!$A60),SUMIFS(Raw!$K:$K,Raw!$A:$A,$B$4,Raw!$G:$G,'KPIs Date'!V$4,Raw!$E:$E,'KPIs Date'!$A60))))</f>
        <v>23866</v>
      </c>
      <c r="W60" s="156">
        <f t="shared" si="56"/>
        <v>0.56079778764769961</v>
      </c>
      <c r="X60" s="152">
        <f>IF($B60="","",IF($C60="Region",SUMIFS(Raw!$K:$K,Raw!$A:$A,$B$4,Raw!$G:$G,'KPIs Date'!X$4,Raw!$I:$I,'KPIs Date'!$A60),IF($C60="Provider",SUMIFS(Raw!$K:$K,Raw!$A:$A,$B$4,Raw!$G:$G,'KPIs Date'!X$4,Raw!$C:$C,'KPIs Date'!$A60),SUMIFS(Raw!$K:$K,Raw!$A:$A,$B$4,Raw!$G:$G,'KPIs Date'!X$4,Raw!$E:$E,'KPIs Date'!$A60))))</f>
        <v>7132</v>
      </c>
      <c r="Y60" s="152">
        <f>IF($B60="","",IF($C60="Region",SUMIFS(Raw!$K:$K,Raw!$A:$A,$B$4,Raw!$G:$G,'KPIs Date'!Y$4,Raw!$I:$I,'KPIs Date'!$A60),IF($C60="Provider",SUMIFS(Raw!$K:$K,Raw!$A:$A,$B$4,Raw!$G:$G,'KPIs Date'!Y$4,Raw!$C:$C,'KPIs Date'!$A60),SUMIFS(Raw!$K:$K,Raw!$A:$A,$B$4,Raw!$G:$G,'KPIs Date'!Y$4,Raw!$E:$E,'KPIs Date'!$A60))))</f>
        <v>10678</v>
      </c>
      <c r="Z60" s="152">
        <f>IF($B60="","",IF($C60="Region",SUMIFS(Raw!$K:$K,Raw!$A:$A,$B$4,Raw!$G:$G,'KPIs Date'!Z$4,Raw!$I:$I,'KPIs Date'!$A60),IF($C60="Provider",SUMIFS(Raw!$K:$K,Raw!$A:$A,$B$4,Raw!$G:$G,'KPIs Date'!Z$4,Raw!$C:$C,'KPIs Date'!$A60),SUMIFS(Raw!$K:$K,Raw!$A:$A,$B$4,Raw!$G:$G,'KPIs Date'!Z$4,Raw!$E:$E,'KPIs Date'!$A60))))</f>
        <v>20090</v>
      </c>
      <c r="AA60" s="156">
        <f t="shared" si="57"/>
        <v>0.23179927197087882</v>
      </c>
      <c r="AB60" s="152">
        <f>IF($B60="","",IF($C60="Region",SUMIFS(Raw!$K:$K,Raw!$A:$A,$B$4,Raw!$G:$G,'KPIs Date'!AB$4,Raw!$I:$I,'KPIs Date'!$A60),IF($C60="Provider",SUMIFS(Raw!$K:$K,Raw!$A:$A,$B$4,Raw!$G:$G,'KPIs Date'!AB$4,Raw!$C:$C,'KPIs Date'!$A60),SUMIFS(Raw!$K:$K,Raw!$A:$A,$B$4,Raw!$G:$G,'KPIs Date'!AB$4,Raw!$E:$E,'KPIs Date'!$A60))))</f>
        <v>1861</v>
      </c>
      <c r="AC60" s="152">
        <f>IF($B60="","",IF($C60="Region",SUMIFS(Raw!$K:$K,Raw!$A:$A,$B$4,Raw!$G:$G,'KPIs Date'!AC$4,Raw!$I:$I,'KPIs Date'!$A60),IF($C60="Provider",SUMIFS(Raw!$K:$K,Raw!$A:$A,$B$4,Raw!$G:$G,'KPIs Date'!AC$4,Raw!$C:$C,'KPIs Date'!$A60),SUMIFS(Raw!$K:$K,Raw!$A:$A,$B$4,Raw!$G:$G,'KPIs Date'!AC$4,Raw!$E:$E,'KPIs Date'!$A60))))</f>
        <v>4323</v>
      </c>
      <c r="AD60" s="156">
        <f t="shared" si="58"/>
        <v>0.4304880869766366</v>
      </c>
      <c r="AE60" s="152">
        <f>IF($B60="","",IF($C60="Region",SUMIFS(Raw!$K:$K,Raw!$A:$A,$B$4,Raw!$G:$G,'KPIs Date'!AE$4,Raw!$I:$I,'KPIs Date'!$A60),IF($C60="Provider",SUMIFS(Raw!$K:$K,Raw!$A:$A,$B$4,Raw!$G:$G,'KPIs Date'!AE$4,Raw!$C:$C,'KPIs Date'!$A60),SUMIFS(Raw!$K:$K,Raw!$A:$A,$B$4,Raw!$G:$G,'KPIs Date'!AE$4,Raw!$E:$E,'KPIs Date'!$A60))))</f>
        <v>5701</v>
      </c>
      <c r="AF60" s="152">
        <f>IF($B60="","",IF($C60="Region",SUMIFS(Raw!$K:$K,Raw!$A:$A,$B$4,Raw!$G:$G,'KPIs Date'!AF$4,Raw!$I:$I,'KPIs Date'!$A60),IF($C60="Provider",SUMIFS(Raw!$K:$K,Raw!$A:$A,$B$4,Raw!$G:$G,'KPIs Date'!AF$4,Raw!$C:$C,'KPIs Date'!$A60),SUMIFS(Raw!$K:$K,Raw!$A:$A,$B$4,Raw!$G:$G,'KPIs Date'!AF$4,Raw!$E:$E,'KPIs Date'!$A60))))</f>
        <v>6310</v>
      </c>
      <c r="AG60" s="156">
        <f t="shared" si="59"/>
        <v>0.90348652931854201</v>
      </c>
      <c r="AH60" s="152">
        <f>IF($B60="","",IF($C60="Region",SUMIFS(Raw!$K:$K,Raw!$A:$A,$B$4,Raw!$G:$G,'KPIs Date'!AH$4,Raw!$I:$I,'KPIs Date'!$A60),IF($C60="Provider",SUMIFS(Raw!$K:$K,Raw!$A:$A,$B$4,Raw!$G:$G,'KPIs Date'!AH$4,Raw!$C:$C,'KPIs Date'!$A60),SUMIFS(Raw!$K:$K,Raw!$A:$A,$B$4,Raw!$G:$G,'KPIs Date'!AH$4,Raw!$E:$E,'KPIs Date'!$A60))))</f>
        <v>14</v>
      </c>
      <c r="AI60" s="152">
        <f>IF($B60="","",IF($C60="Region",SUMIFS(Raw!$K:$K,Raw!$A:$A,$B$4,Raw!$G:$G,'KPIs Date'!AI$4,Raw!$I:$I,'KPIs Date'!$A60),IF($C60="Provider",SUMIFS(Raw!$K:$K,Raw!$A:$A,$B$4,Raw!$G:$G,'KPIs Date'!AI$4,Raw!$C:$C,'KPIs Date'!$A60),SUMIFS(Raw!$K:$K,Raw!$A:$A,$B$4,Raw!$G:$G,'KPIs Date'!AI$4,Raw!$E:$E,'KPIs Date'!$A60))))</f>
        <v>38121</v>
      </c>
      <c r="AJ60" s="156">
        <f t="shared" si="60"/>
        <v>3.6725164607434222E-4</v>
      </c>
      <c r="AK60" s="152">
        <f>IF($B60="","",IF($C60="Region",SUMIFS(Raw!$K:$K,Raw!$A:$A,$B$4,Raw!$G:$G,'KPIs Date'!AK$4,Raw!$I:$I,'KPIs Date'!$A60),IF($C60="Provider",SUMIFS(Raw!$K:$K,Raw!$A:$A,$B$4,Raw!$G:$G,'KPIs Date'!AK$4,Raw!$C:$C,'KPIs Date'!$A60),SUMIFS(Raw!$K:$K,Raw!$A:$A,$B$4,Raw!$G:$G,'KPIs Date'!AK$4,Raw!$E:$E,'KPIs Date'!$A60))))</f>
        <v>17221</v>
      </c>
      <c r="AL60" s="152">
        <f>IF($B60="","",IF($C60="Region",SUMIFS(Raw!$K:$K,Raw!$A:$A,$B$4,Raw!$G:$G,'KPIs Date'!AL$4,Raw!$I:$I,'KPIs Date'!$A60),IF($C60="Provider",SUMIFS(Raw!$K:$K,Raw!$A:$A,$B$4,Raw!$G:$G,'KPIs Date'!AL$4,Raw!$C:$C,'KPIs Date'!$A60),SUMIFS(Raw!$K:$K,Raw!$A:$A,$B$4,Raw!$G:$G,'KPIs Date'!AL$4,Raw!$E:$E,'KPIs Date'!$A60))))</f>
        <v>38121</v>
      </c>
      <c r="AM60" s="156">
        <f t="shared" si="19"/>
        <v>0.4517457569318748</v>
      </c>
      <c r="AN60" s="152">
        <f>IF($B60="","",IF($C60="Region",SUMIFS(Raw!$K:$K,Raw!$A:$A,$B$4,Raw!$G:$G,'KPIs Date'!AN$4,Raw!$I:$I,'KPIs Date'!$A60),IF($C60="Provider",SUMIFS(Raw!$K:$K,Raw!$A:$A,$B$4,Raw!$G:$G,'KPIs Date'!AN$4,Raw!$C:$C,'KPIs Date'!$A60),SUMIFS(Raw!$K:$K,Raw!$A:$A,$B$4,Raw!$G:$G,'KPIs Date'!AN$4,Raw!$E:$E,'KPIs Date'!$A60))))</f>
        <v>4004</v>
      </c>
      <c r="AO60" s="152">
        <f>IF($B60="","",IF($C60="Region",SUMIFS(Raw!$K:$K,Raw!$A:$A,$B$4,Raw!$G:$G,'KPIs Date'!AO$4,Raw!$I:$I,'KPIs Date'!$A60),IF($C60="Provider",SUMIFS(Raw!$K:$K,Raw!$A:$A,$B$4,Raw!$G:$G,'KPIs Date'!AO$4,Raw!$C:$C,'KPIs Date'!$A60),SUMIFS(Raw!$K:$K,Raw!$A:$A,$B$4,Raw!$G:$G,'KPIs Date'!AO$4,Raw!$E:$E,'KPIs Date'!$A60))))</f>
        <v>8221</v>
      </c>
      <c r="AP60" s="156">
        <f t="shared" si="61"/>
        <v>0.48704537160929329</v>
      </c>
      <c r="AQ60" s="152">
        <f>IF($B60="","",IF($C60="Region",SUMIFS(Raw!$K:$K,Raw!$A:$A,$B$4,Raw!$G:$G,'KPIs Date'!AQ$4,Raw!$I:$I,'KPIs Date'!$A60),IF($C60="Provider",SUMIFS(Raw!$K:$K,Raw!$A:$A,$B$4,Raw!$G:$G,'KPIs Date'!AQ$4,Raw!$C:$C,'KPIs Date'!$A60),SUMIFS(Raw!$K:$K,Raw!$A:$A,$B$4,Raw!$G:$G,'KPIs Date'!AQ$4,Raw!$E:$E,'KPIs Date'!$A60))))</f>
        <v>4752</v>
      </c>
      <c r="AR60" s="152">
        <f>IF($B60="","",IF($C60="Region",SUMIFS(Raw!$K:$K,Raw!$A:$A,$B$4,Raw!$G:$G,'KPIs Date'!AR$4,Raw!$I:$I,'KPIs Date'!$A60),IF($C60="Provider",SUMIFS(Raw!$K:$K,Raw!$A:$A,$B$4,Raw!$G:$G,'KPIs Date'!AR$4,Raw!$C:$C,'KPIs Date'!$A60),SUMIFS(Raw!$K:$K,Raw!$A:$A,$B$4,Raw!$G:$G,'KPIs Date'!AR$4,Raw!$E:$E,'KPIs Date'!$A60))))</f>
        <v>5137</v>
      </c>
      <c r="AS60" s="156">
        <f t="shared" si="62"/>
        <v>0.92505353319057815</v>
      </c>
      <c r="AT60" s="152">
        <f>IF($B60="","",IF($C60="Region",SUMIFS(Raw!$K:$K,Raw!$A:$A,$B$4,Raw!$G:$G,'KPIs Date'!AT$4,Raw!$I:$I,'KPIs Date'!$A60),IF($C60="Provider",SUMIFS(Raw!$K:$K,Raw!$A:$A,$B$4,Raw!$G:$G,'KPIs Date'!AT$4,Raw!$C:$C,'KPIs Date'!$A60),SUMIFS(Raw!$K:$K,Raw!$A:$A,$B$4,Raw!$G:$G,'KPIs Date'!AT$4,Raw!$E:$E,'KPIs Date'!$A60))))</f>
        <v>2160</v>
      </c>
      <c r="AU60" s="152">
        <f>IF($B60="","",IF($C60="Region",SUMIFS(Raw!$K:$K,Raw!$A:$A,$B$4,Raw!$G:$G,'KPIs Date'!AU$4,Raw!$I:$I,'KPIs Date'!$A60),IF($C60="Provider",SUMIFS(Raw!$K:$K,Raw!$A:$A,$B$4,Raw!$G:$G,'KPIs Date'!AU$4,Raw!$C:$C,'KPIs Date'!$A60),SUMIFS(Raw!$K:$K,Raw!$A:$A,$B$4,Raw!$G:$G,'KPIs Date'!AU$4,Raw!$E:$E,'KPIs Date'!$A60))))</f>
        <v>3333</v>
      </c>
      <c r="AV60" s="156">
        <f t="shared" si="63"/>
        <v>0.64806480648064801</v>
      </c>
      <c r="AW60" s="152">
        <f>IF($B60="","",IF($C60="Region",SUMIFS(Raw!$K:$K,Raw!$A:$A,$B$4,Raw!$G:$G,'KPIs Date'!AW$4,Raw!$I:$I,'KPIs Date'!$A60),IF($C60="Provider",SUMIFS(Raw!$K:$K,Raw!$A:$A,$B$4,Raw!$G:$G,'KPIs Date'!AW$4,Raw!$C:$C,'KPIs Date'!$A60),SUMIFS(Raw!$K:$K,Raw!$A:$A,$B$4,Raw!$G:$G,'KPIs Date'!AW$4,Raw!$E:$E,'KPIs Date'!$A60))))</f>
        <v>1002</v>
      </c>
      <c r="AX60" s="152">
        <f>IF($B60="","",IF($C60="Region",SUMIFS(Raw!$K:$K,Raw!$A:$A,$B$4,Raw!$G:$G,'KPIs Date'!AX$4,Raw!$I:$I,'KPIs Date'!$A60),IF($C60="Provider",SUMIFS(Raw!$K:$K,Raw!$A:$A,$B$4,Raw!$G:$G,'KPIs Date'!AX$4,Raw!$C:$C,'KPIs Date'!$A60),SUMIFS(Raw!$K:$K,Raw!$A:$A,$B$4,Raw!$G:$G,'KPIs Date'!AX$4,Raw!$E:$E,'KPIs Date'!$A60))))</f>
        <v>3000</v>
      </c>
      <c r="AY60" s="156">
        <f t="shared" si="64"/>
        <v>0.33400000000000002</v>
      </c>
      <c r="AZ60" s="152">
        <f>IF($B60="","",IF($C60="Region",SUMIFS(Raw!$K:$K,Raw!$A:$A,$B$4,Raw!$G:$G,'KPIs Date'!AZ$4,Raw!$I:$I,'KPIs Date'!$A60),IF($C60="Provider",SUMIFS(Raw!$K:$K,Raw!$A:$A,$B$4,Raw!$G:$G,'KPIs Date'!AZ$4,Raw!$C:$C,'KPIs Date'!$A60),SUMIFS(Raw!$K:$K,Raw!$A:$A,$B$4,Raw!$G:$G,'KPIs Date'!AZ$4,Raw!$E:$E,'KPIs Date'!$A60))))</f>
        <v>0</v>
      </c>
      <c r="BA60" s="152">
        <f>IF($B60="","",IF($C60="Region",SUMIFS(Raw!$K:$K,Raw!$A:$A,$B$4,Raw!$G:$G,'KPIs Date'!BA$4,Raw!$I:$I,'KPIs Date'!$A60),IF($C60="Provider",SUMIFS(Raw!$K:$K,Raw!$A:$A,$B$4,Raw!$G:$G,'KPIs Date'!BA$4,Raw!$C:$C,'KPIs Date'!$A60),SUMIFS(Raw!$K:$K,Raw!$A:$A,$B$4,Raw!$G:$G,'KPIs Date'!BA$4,Raw!$E:$E,'KPIs Date'!$A60))))</f>
        <v>1</v>
      </c>
      <c r="BB60" s="165" t="str">
        <f t="shared" si="65"/>
        <v/>
      </c>
      <c r="BC60" s="152">
        <f>IF($B60="","",IF($C60="Region",SUMIFS(Raw!$K:$K,Raw!$A:$A,$B$4,Raw!$G:$G,'KPIs Date'!BC$4,Raw!$I:$I,'KPIs Date'!$A60),IF($C60="Provider",SUMIFS(Raw!$K:$K,Raw!$A:$A,$B$4,Raw!$G:$G,'KPIs Date'!BC$4,Raw!$C:$C,'KPIs Date'!$A60),SUMIFS(Raw!$K:$K,Raw!$A:$A,$B$4,Raw!$G:$G,'KPIs Date'!BC$4,Raw!$E:$E,'KPIs Date'!$A60))))</f>
        <v>50</v>
      </c>
      <c r="BD60" s="152">
        <f>IF($B60="","",IF($C60="Region",SUMIFS(Raw!$K:$K,Raw!$A:$A,$B$4,Raw!$G:$G,'KPIs Date'!BD$4,Raw!$I:$I,'KPIs Date'!$A60),IF($C60="Provider",SUMIFS(Raw!$K:$K,Raw!$A:$A,$B$4,Raw!$G:$G,'KPIs Date'!BD$4,Raw!$C:$C,'KPIs Date'!$A60),SUMIFS(Raw!$K:$K,Raw!$A:$A,$B$4,Raw!$G:$G,'KPIs Date'!BD$4,Raw!$E:$E,'KPIs Date'!$A60))))</f>
        <v>50</v>
      </c>
      <c r="BE60" s="156">
        <f t="shared" si="66"/>
        <v>1</v>
      </c>
      <c r="BF60" s="152">
        <f>IF($B60="","",IF($C60="Region",SUMIFS(Raw!$K:$K,Raw!$A:$A,$B$4,Raw!$G:$G,'KPIs Date'!BF$4,Raw!$I:$I,'KPIs Date'!$A60),IF($C60="Provider",SUMIFS(Raw!$K:$K,Raw!$A:$A,$B$4,Raw!$G:$G,'KPIs Date'!BF$4,Raw!$C:$C,'KPIs Date'!$A60),SUMIFS(Raw!$K:$K,Raw!$A:$A,$B$4,Raw!$G:$G,'KPIs Date'!BF$4,Raw!$E:$E,'KPIs Date'!$A60))))</f>
        <v>4213</v>
      </c>
      <c r="BG60" s="152">
        <f>IF($B60="","",IF($C60="Region",SUMIFS(Raw!$K:$K,Raw!$A:$A,$B$4,Raw!$G:$G,'KPIs Date'!BG$4,Raw!$I:$I,'KPIs Date'!$A60),IF($C60="Provider",SUMIFS(Raw!$K:$K,Raw!$A:$A,$B$4,Raw!$G:$G,'KPIs Date'!BG$4,Raw!$C:$C,'KPIs Date'!$A60),SUMIFS(Raw!$K:$K,Raw!$A:$A,$B$4,Raw!$G:$G,'KPIs Date'!BG$4,Raw!$E:$E,'KPIs Date'!$A60))))</f>
        <v>4592</v>
      </c>
      <c r="BH60" s="167">
        <f t="shared" si="67"/>
        <v>0.91746515679442509</v>
      </c>
      <c r="BI60" s="140"/>
      <c r="BJ60" s="141"/>
      <c r="BK60" s="142"/>
      <c r="BL60" s="140"/>
      <c r="BM60" s="140"/>
      <c r="BN60" s="141"/>
      <c r="BO60" s="142"/>
      <c r="BP60" s="140"/>
      <c r="BQ60" s="140"/>
      <c r="BR60" s="141"/>
      <c r="BS60" s="142"/>
      <c r="BT60" s="140"/>
      <c r="BU60" s="140"/>
      <c r="BV60" s="141"/>
      <c r="BW60" s="142"/>
      <c r="BX60" s="140"/>
      <c r="BY60" s="140"/>
      <c r="BZ60" s="141"/>
      <c r="CA60" s="142"/>
      <c r="CB60" s="140"/>
      <c r="CC60" s="140"/>
      <c r="CD60" s="141"/>
      <c r="CE60" s="142"/>
      <c r="CF60" s="140"/>
      <c r="CG60" s="140"/>
      <c r="CH60" s="141"/>
    </row>
    <row r="61" spans="1:86" x14ac:dyDescent="0.35">
      <c r="A61" s="122" t="str">
        <f>IF(Refs!A55="","",Refs!A55)</f>
        <v>111AD7</v>
      </c>
      <c r="B61" s="99" t="str">
        <f>IF(Refs!B55="","",Refs!B55)</f>
        <v>South East London</v>
      </c>
      <c r="C61" s="103" t="str">
        <f>IF(Refs!D55="","",Refs!D55)</f>
        <v>Area</v>
      </c>
      <c r="D61" s="56">
        <f>IF($B61="","",IF($C61="Region",SUMIFS(Raw!$K:$K,Raw!$A:$A,$B$4,Raw!$G:$G,'KPIs Date'!D$4,Raw!$I:$I,'KPIs Date'!$A61),IF($C61="Provider",SUMIFS(Raw!$K:$K,Raw!$A:$A,$B$4,Raw!$G:$G,'KPIs Date'!D$4,Raw!$C:$C,'KPIs Date'!$A61),SUMIFS(Raw!$K:$K,Raw!$A:$A,$B$4,Raw!$G:$G,'KPIs Date'!D$4,Raw!$E:$E,'KPIs Date'!$A61))))</f>
        <v>7169</v>
      </c>
      <c r="E61" s="56">
        <f>IF($B61="","",IF($C61="Region",SUMIFS(Raw!$K:$K,Raw!$A:$A,$B$4,Raw!$G:$G,'KPIs Date'!E$4,Raw!$I:$I,'KPIs Date'!$A61),IF($C61="Provider",SUMIFS(Raw!$K:$K,Raw!$A:$A,$B$4,Raw!$G:$G,'KPIs Date'!E$4,Raw!$C:$C,'KPIs Date'!$A61),SUMIFS(Raw!$K:$K,Raw!$A:$A,$B$4,Raw!$G:$G,'KPIs Date'!E$4,Raw!$E:$E,'KPIs Date'!$A61))))</f>
        <v>61953</v>
      </c>
      <c r="F61" s="156">
        <f t="shared" si="52"/>
        <v>0.10371517027863777</v>
      </c>
      <c r="G61" s="152">
        <f>IF($B61="","",IF($C61="Region",SUMIFS(Raw!$K:$K,Raw!$A:$A,$B$4,Raw!$G:$G,'KPIs Date'!G$4,Raw!$I:$I,'KPIs Date'!$A61),IF($C61="Provider",SUMIFS(Raw!$K:$K,Raw!$A:$A,$B$4,Raw!$G:$G,'KPIs Date'!G$4,Raw!$C:$C,'KPIs Date'!$A61),SUMIFS(Raw!$K:$K,Raw!$A:$A,$B$4,Raw!$G:$G,'KPIs Date'!G$4,Raw!$E:$E,'KPIs Date'!$A61))))</f>
        <v>250159</v>
      </c>
      <c r="H61" s="152">
        <f>IF($B61="","",IF($C61="Region",SUMIFS(Raw!$K:$K,Raw!$A:$A,$B$4,Raw!$G:$G,'KPIs Date'!H$4,Raw!$I:$I,'KPIs Date'!$A61),IF($C61="Provider",SUMIFS(Raw!$K:$K,Raw!$A:$A,$B$4,Raw!$G:$G,'KPIs Date'!H$4,Raw!$C:$C,'KPIs Date'!$A61),SUMIFS(Raw!$K:$K,Raw!$A:$A,$B$4,Raw!$G:$G,'KPIs Date'!H$4,Raw!$E:$E,'KPIs Date'!$A61))))</f>
        <v>61953</v>
      </c>
      <c r="I61" s="157">
        <f t="shared" si="18"/>
        <v>4.0378835568899003</v>
      </c>
      <c r="J61" s="158">
        <f>IF($B61="","",IF($C61="Region",SUMIFS(Raw!$K:$K,Raw!$A:$A,$B$4,Raw!$G:$G,'KPIs Date'!J$4,Raw!$I:$I,'KPIs Date'!$A61),IF($C61="Provider",SUMIFS(Raw!$K:$K,Raw!$A:$A,$B$4,Raw!$G:$G,'KPIs Date'!J$4,Raw!$C:$C,'KPIs Date'!$A61),SUMIFS(Raw!$K:$K,Raw!$A:$A,$B$4,Raw!$G:$G,'KPIs Date'!J$4,Raw!$E:$E,'KPIs Date'!$A61))))</f>
        <v>316</v>
      </c>
      <c r="K61" s="152">
        <f>IF($B61="","",IF($C61="Region",SUMIFS(Raw!$K:$K,Raw!$A:$A,$B$4,Raw!$G:$G,'KPIs Date'!K$4,Raw!$I:$I,'KPIs Date'!$A61),IF($C61="Provider",SUMIFS(Raw!$K:$K,Raw!$A:$A,$B$4,Raw!$G:$G,'KPIs Date'!K$4,Raw!$C:$C,'KPIs Date'!$A61),SUMIFS(Raw!$K:$K,Raw!$A:$A,$B$4,Raw!$G:$G,'KPIs Date'!K$4,Raw!$E:$E,'KPIs Date'!$A61))))</f>
        <v>39329</v>
      </c>
      <c r="L61" s="168"/>
      <c r="M61" s="152">
        <f>IF($B61="","",IF($C61="Region",SUMIFS(Raw!$K:$K,Raw!$A:$A,$B$4,Raw!$G:$G,'KPIs Date'!M$4,Raw!$I:$I,'KPIs Date'!$A61),IF($C61="Provider",SUMIFS(Raw!$K:$K,Raw!$A:$A,$B$4,Raw!$G:$G,'KPIs Date'!M$4,Raw!$C:$C,'KPIs Date'!$A61),SUMIFS(Raw!$K:$K,Raw!$A:$A,$B$4,Raw!$G:$G,'KPIs Date'!M$4,Raw!$E:$E,'KPIs Date'!$A61))))</f>
        <v>66217</v>
      </c>
      <c r="N61" s="156">
        <f t="shared" si="53"/>
        <v>0.59394113294169171</v>
      </c>
      <c r="O61" s="152">
        <f>IF($B61="","",IF($C61="Region",SUMIFS(Raw!$K:$K,Raw!$A:$A,$B$4,Raw!$G:$G,'KPIs Date'!O$4,Raw!$I:$I,'KPIs Date'!$A61),IF($C61="Provider",SUMIFS(Raw!$K:$K,Raw!$A:$A,$B$4,Raw!$G:$G,'KPIs Date'!O$4,Raw!$C:$C,'KPIs Date'!$A61),SUMIFS(Raw!$K:$K,Raw!$A:$A,$B$4,Raw!$G:$G,'KPIs Date'!O$4,Raw!$E:$E,'KPIs Date'!$A61))))</f>
        <v>2429</v>
      </c>
      <c r="P61" s="152">
        <f>IF($B61="","",IF($C61="Region",SUMIFS(Raw!$K:$K,Raw!$A:$A,$B$4,Raw!$G:$G,'KPIs Date'!P$4,Raw!$I:$I,'KPIs Date'!$A61),IF($C61="Provider",SUMIFS(Raw!$K:$K,Raw!$A:$A,$B$4,Raw!$G:$G,'KPIs Date'!P$4,Raw!$C:$C,'KPIs Date'!$A61),SUMIFS(Raw!$K:$K,Raw!$A:$A,$B$4,Raw!$G:$G,'KPIs Date'!P$4,Raw!$E:$E,'KPIs Date'!$A61))))</f>
        <v>9006</v>
      </c>
      <c r="Q61" s="156">
        <f t="shared" si="54"/>
        <v>0.26970908283366646</v>
      </c>
      <c r="R61" s="152">
        <f>IF($B61="","",IF($C61="Region",SUMIFS(Raw!$K:$K,Raw!$A:$A,$B$4,Raw!$G:$G,'KPIs Date'!R$4,Raw!$I:$I,'KPIs Date'!$A61),IF($C61="Provider",SUMIFS(Raw!$K:$K,Raw!$A:$A,$B$4,Raw!$G:$G,'KPIs Date'!R$4,Raw!$C:$C,'KPIs Date'!$A61),SUMIFS(Raw!$K:$K,Raw!$A:$A,$B$4,Raw!$G:$G,'KPIs Date'!R$4,Raw!$E:$E,'KPIs Date'!$A61))))</f>
        <v>9207</v>
      </c>
      <c r="S61" s="152">
        <f>IF($B61="","",IF($C61="Region",SUMIFS(Raw!$K:$K,Raw!$A:$A,$B$4,Raw!$G:$G,'KPIs Date'!S$4,Raw!$I:$I,'KPIs Date'!$A61),IF($C61="Provider",SUMIFS(Raw!$K:$K,Raw!$A:$A,$B$4,Raw!$G:$G,'KPIs Date'!S$4,Raw!$C:$C,'KPIs Date'!$A61),SUMIFS(Raw!$K:$K,Raw!$A:$A,$B$4,Raw!$G:$G,'KPIs Date'!S$4,Raw!$E:$E,'KPIs Date'!$A61))))</f>
        <v>20934</v>
      </c>
      <c r="T61" s="156">
        <f t="shared" si="55"/>
        <v>0.43981083404987104</v>
      </c>
      <c r="U61" s="152">
        <f>IF($B61="","",IF($C61="Region",SUMIFS(Raw!$K:$K,Raw!$A:$A,$B$4,Raw!$G:$G,'KPIs Date'!U$4,Raw!$I:$I,'KPIs Date'!$A61),IF($C61="Provider",SUMIFS(Raw!$K:$K,Raw!$A:$A,$B$4,Raw!$G:$G,'KPIs Date'!U$4,Raw!$C:$C,'KPIs Date'!$A61),SUMIFS(Raw!$K:$K,Raw!$A:$A,$B$4,Raw!$G:$G,'KPIs Date'!U$4,Raw!$E:$E,'KPIs Date'!$A61))))</f>
        <v>13100</v>
      </c>
      <c r="V61" s="152">
        <f>IF($B61="","",IF($C61="Region",SUMIFS(Raw!$K:$K,Raw!$A:$A,$B$4,Raw!$G:$G,'KPIs Date'!V$4,Raw!$I:$I,'KPIs Date'!$A61),IF($C61="Provider",SUMIFS(Raw!$K:$K,Raw!$A:$A,$B$4,Raw!$G:$G,'KPIs Date'!V$4,Raw!$C:$C,'KPIs Date'!$A61),SUMIFS(Raw!$K:$K,Raw!$A:$A,$B$4,Raw!$G:$G,'KPIs Date'!V$4,Raw!$E:$E,'KPIs Date'!$A61))))</f>
        <v>20387</v>
      </c>
      <c r="W61" s="156">
        <f t="shared" si="56"/>
        <v>0.64256634129592383</v>
      </c>
      <c r="X61" s="152">
        <f>IF($B61="","",IF($C61="Region",SUMIFS(Raw!$K:$K,Raw!$A:$A,$B$4,Raw!$G:$G,'KPIs Date'!X$4,Raw!$I:$I,'KPIs Date'!$A61),IF($C61="Provider",SUMIFS(Raw!$K:$K,Raw!$A:$A,$B$4,Raw!$G:$G,'KPIs Date'!X$4,Raw!$C:$C,'KPIs Date'!$A61),SUMIFS(Raw!$K:$K,Raw!$A:$A,$B$4,Raw!$G:$G,'KPIs Date'!X$4,Raw!$E:$E,'KPIs Date'!$A61))))</f>
        <v>8792</v>
      </c>
      <c r="Y61" s="152">
        <f>IF($B61="","",IF($C61="Region",SUMIFS(Raw!$K:$K,Raw!$A:$A,$B$4,Raw!$G:$G,'KPIs Date'!Y$4,Raw!$I:$I,'KPIs Date'!$A61),IF($C61="Provider",SUMIFS(Raw!$K:$K,Raw!$A:$A,$B$4,Raw!$G:$G,'KPIs Date'!Y$4,Raw!$C:$C,'KPIs Date'!$A61),SUMIFS(Raw!$K:$K,Raw!$A:$A,$B$4,Raw!$G:$G,'KPIs Date'!Y$4,Raw!$E:$E,'KPIs Date'!$A61))))</f>
        <v>7922</v>
      </c>
      <c r="Z61" s="152">
        <f>IF($B61="","",IF($C61="Region",SUMIFS(Raw!$K:$K,Raw!$A:$A,$B$4,Raw!$G:$G,'KPIs Date'!Z$4,Raw!$I:$I,'KPIs Date'!$A61),IF($C61="Provider",SUMIFS(Raw!$K:$K,Raw!$A:$A,$B$4,Raw!$G:$G,'KPIs Date'!Z$4,Raw!$C:$C,'KPIs Date'!$A61),SUMIFS(Raw!$K:$K,Raw!$A:$A,$B$4,Raw!$G:$G,'KPIs Date'!Z$4,Raw!$E:$E,'KPIs Date'!$A61))))</f>
        <v>26775</v>
      </c>
      <c r="AA61" s="156">
        <f t="shared" si="57"/>
        <v>0.25339366515837103</v>
      </c>
      <c r="AB61" s="152">
        <f>IF($B61="","",IF($C61="Region",SUMIFS(Raw!$K:$K,Raw!$A:$A,$B$4,Raw!$G:$G,'KPIs Date'!AB$4,Raw!$I:$I,'KPIs Date'!$A61),IF($C61="Provider",SUMIFS(Raw!$K:$K,Raw!$A:$A,$B$4,Raw!$G:$G,'KPIs Date'!AB$4,Raw!$C:$C,'KPIs Date'!$A61),SUMIFS(Raw!$K:$K,Raw!$A:$A,$B$4,Raw!$G:$G,'KPIs Date'!AB$4,Raw!$E:$E,'KPIs Date'!$A61))))</f>
        <v>2600</v>
      </c>
      <c r="AC61" s="152">
        <f>IF($B61="","",IF($C61="Region",SUMIFS(Raw!$K:$K,Raw!$A:$A,$B$4,Raw!$G:$G,'KPIs Date'!AC$4,Raw!$I:$I,'KPIs Date'!$A61),IF($C61="Provider",SUMIFS(Raw!$K:$K,Raw!$A:$A,$B$4,Raw!$G:$G,'KPIs Date'!AC$4,Raw!$C:$C,'KPIs Date'!$A61),SUMIFS(Raw!$K:$K,Raw!$A:$A,$B$4,Raw!$G:$G,'KPIs Date'!AC$4,Raw!$E:$E,'KPIs Date'!$A61))))</f>
        <v>4242</v>
      </c>
      <c r="AD61" s="156">
        <f t="shared" si="58"/>
        <v>0.61291843470061291</v>
      </c>
      <c r="AE61" s="152">
        <f>IF($B61="","",IF($C61="Region",SUMIFS(Raw!$K:$K,Raw!$A:$A,$B$4,Raw!$G:$G,'KPIs Date'!AE$4,Raw!$I:$I,'KPIs Date'!$A61),IF($C61="Provider",SUMIFS(Raw!$K:$K,Raw!$A:$A,$B$4,Raw!$G:$G,'KPIs Date'!AE$4,Raw!$C:$C,'KPIs Date'!$A61),SUMIFS(Raw!$K:$K,Raw!$A:$A,$B$4,Raw!$G:$G,'KPIs Date'!AE$4,Raw!$E:$E,'KPIs Date'!$A61))))</f>
        <v>5223</v>
      </c>
      <c r="AF61" s="152">
        <f>IF($B61="","",IF($C61="Region",SUMIFS(Raw!$K:$K,Raw!$A:$A,$B$4,Raw!$G:$G,'KPIs Date'!AF$4,Raw!$I:$I,'KPIs Date'!$A61),IF($C61="Provider",SUMIFS(Raw!$K:$K,Raw!$A:$A,$B$4,Raw!$G:$G,'KPIs Date'!AF$4,Raw!$C:$C,'KPIs Date'!$A61),SUMIFS(Raw!$K:$K,Raw!$A:$A,$B$4,Raw!$G:$G,'KPIs Date'!AF$4,Raw!$E:$E,'KPIs Date'!$A61))))</f>
        <v>6164</v>
      </c>
      <c r="AG61" s="156">
        <f t="shared" si="59"/>
        <v>0.84733939000648928</v>
      </c>
      <c r="AH61" s="152">
        <f>IF($B61="","",IF($C61="Region",SUMIFS(Raw!$K:$K,Raw!$A:$A,$B$4,Raw!$G:$G,'KPIs Date'!AH$4,Raw!$I:$I,'KPIs Date'!$A61),IF($C61="Provider",SUMIFS(Raw!$K:$K,Raw!$A:$A,$B$4,Raw!$G:$G,'KPIs Date'!AH$4,Raw!$C:$C,'KPIs Date'!$A61),SUMIFS(Raw!$K:$K,Raw!$A:$A,$B$4,Raw!$G:$G,'KPIs Date'!AH$4,Raw!$E:$E,'KPIs Date'!$A61))))</f>
        <v>12</v>
      </c>
      <c r="AI61" s="152">
        <f>IF($B61="","",IF($C61="Region",SUMIFS(Raw!$K:$K,Raw!$A:$A,$B$4,Raw!$G:$G,'KPIs Date'!AI$4,Raw!$I:$I,'KPIs Date'!$A61),IF($C61="Provider",SUMIFS(Raw!$K:$K,Raw!$A:$A,$B$4,Raw!$G:$G,'KPIs Date'!AI$4,Raw!$C:$C,'KPIs Date'!$A61),SUMIFS(Raw!$K:$K,Raw!$A:$A,$B$4,Raw!$G:$G,'KPIs Date'!AI$4,Raw!$E:$E,'KPIs Date'!$A61))))</f>
        <v>33650</v>
      </c>
      <c r="AJ61" s="156">
        <f t="shared" si="60"/>
        <v>3.5661218424962854E-4</v>
      </c>
      <c r="AK61" s="152">
        <f>IF($B61="","",IF($C61="Region",SUMIFS(Raw!$K:$K,Raw!$A:$A,$B$4,Raw!$G:$G,'KPIs Date'!AK$4,Raw!$I:$I,'KPIs Date'!$A61),IF($C61="Provider",SUMIFS(Raw!$K:$K,Raw!$A:$A,$B$4,Raw!$G:$G,'KPIs Date'!AK$4,Raw!$C:$C,'KPIs Date'!$A61),SUMIFS(Raw!$K:$K,Raw!$A:$A,$B$4,Raw!$G:$G,'KPIs Date'!AK$4,Raw!$E:$E,'KPIs Date'!$A61))))</f>
        <v>18431</v>
      </c>
      <c r="AL61" s="152">
        <f>IF($B61="","",IF($C61="Region",SUMIFS(Raw!$K:$K,Raw!$A:$A,$B$4,Raw!$G:$G,'KPIs Date'!AL$4,Raw!$I:$I,'KPIs Date'!$A61),IF($C61="Provider",SUMIFS(Raw!$K:$K,Raw!$A:$A,$B$4,Raw!$G:$G,'KPIs Date'!AL$4,Raw!$C:$C,'KPIs Date'!$A61),SUMIFS(Raw!$K:$K,Raw!$A:$A,$B$4,Raw!$G:$G,'KPIs Date'!AL$4,Raw!$E:$E,'KPIs Date'!$A61))))</f>
        <v>33650</v>
      </c>
      <c r="AM61" s="156">
        <f t="shared" si="19"/>
        <v>0.54772659732540863</v>
      </c>
      <c r="AN61" s="152">
        <f>IF($B61="","",IF($C61="Region",SUMIFS(Raw!$K:$K,Raw!$A:$A,$B$4,Raw!$G:$G,'KPIs Date'!AN$4,Raw!$I:$I,'KPIs Date'!$A61),IF($C61="Provider",SUMIFS(Raw!$K:$K,Raw!$A:$A,$B$4,Raw!$G:$G,'KPIs Date'!AN$4,Raw!$C:$C,'KPIs Date'!$A61),SUMIFS(Raw!$K:$K,Raw!$A:$A,$B$4,Raw!$G:$G,'KPIs Date'!AN$4,Raw!$E:$E,'KPIs Date'!$A61))))</f>
        <v>5994</v>
      </c>
      <c r="AO61" s="152">
        <f>IF($B61="","",IF($C61="Region",SUMIFS(Raw!$K:$K,Raw!$A:$A,$B$4,Raw!$G:$G,'KPIs Date'!AO$4,Raw!$I:$I,'KPIs Date'!$A61),IF($C61="Provider",SUMIFS(Raw!$K:$K,Raw!$A:$A,$B$4,Raw!$G:$G,'KPIs Date'!AO$4,Raw!$C:$C,'KPIs Date'!$A61),SUMIFS(Raw!$K:$K,Raw!$A:$A,$B$4,Raw!$G:$G,'KPIs Date'!AO$4,Raw!$E:$E,'KPIs Date'!$A61))))</f>
        <v>6850</v>
      </c>
      <c r="AP61" s="156">
        <f t="shared" si="61"/>
        <v>0.87503649635036496</v>
      </c>
      <c r="AQ61" s="152">
        <f>IF($B61="","",IF($C61="Region",SUMIFS(Raw!$K:$K,Raw!$A:$A,$B$4,Raw!$G:$G,'KPIs Date'!AQ$4,Raw!$I:$I,'KPIs Date'!$A61),IF($C61="Provider",SUMIFS(Raw!$K:$K,Raw!$A:$A,$B$4,Raw!$G:$G,'KPIs Date'!AQ$4,Raw!$C:$C,'KPIs Date'!$A61),SUMIFS(Raw!$K:$K,Raw!$A:$A,$B$4,Raw!$G:$G,'KPIs Date'!AQ$4,Raw!$E:$E,'KPIs Date'!$A61))))</f>
        <v>2373</v>
      </c>
      <c r="AR61" s="152">
        <f>IF($B61="","",IF($C61="Region",SUMIFS(Raw!$K:$K,Raw!$A:$A,$B$4,Raw!$G:$G,'KPIs Date'!AR$4,Raw!$I:$I,'KPIs Date'!$A61),IF($C61="Provider",SUMIFS(Raw!$K:$K,Raw!$A:$A,$B$4,Raw!$G:$G,'KPIs Date'!AR$4,Raw!$C:$C,'KPIs Date'!$A61),SUMIFS(Raw!$K:$K,Raw!$A:$A,$B$4,Raw!$G:$G,'KPIs Date'!AR$4,Raw!$E:$E,'KPIs Date'!$A61))))</f>
        <v>3625</v>
      </c>
      <c r="AS61" s="156">
        <f t="shared" si="62"/>
        <v>0.65462068965517239</v>
      </c>
      <c r="AT61" s="152">
        <f>IF($B61="","",IF($C61="Region",SUMIFS(Raw!$K:$K,Raw!$A:$A,$B$4,Raw!$G:$G,'KPIs Date'!AT$4,Raw!$I:$I,'KPIs Date'!$A61),IF($C61="Provider",SUMIFS(Raw!$K:$K,Raw!$A:$A,$B$4,Raw!$G:$G,'KPIs Date'!AT$4,Raw!$C:$C,'KPIs Date'!$A61),SUMIFS(Raw!$K:$K,Raw!$A:$A,$B$4,Raw!$G:$G,'KPIs Date'!AT$4,Raw!$E:$E,'KPIs Date'!$A61))))</f>
        <v>4063</v>
      </c>
      <c r="AU61" s="152">
        <f>IF($B61="","",IF($C61="Region",SUMIFS(Raw!$K:$K,Raw!$A:$A,$B$4,Raw!$G:$G,'KPIs Date'!AU$4,Raw!$I:$I,'KPIs Date'!$A61),IF($C61="Provider",SUMIFS(Raw!$K:$K,Raw!$A:$A,$B$4,Raw!$G:$G,'KPIs Date'!AU$4,Raw!$C:$C,'KPIs Date'!$A61),SUMIFS(Raw!$K:$K,Raw!$A:$A,$B$4,Raw!$G:$G,'KPIs Date'!AU$4,Raw!$E:$E,'KPIs Date'!$A61))))</f>
        <v>5320</v>
      </c>
      <c r="AV61" s="156">
        <f t="shared" si="63"/>
        <v>0.76372180451127825</v>
      </c>
      <c r="AW61" s="152">
        <f>IF($B61="","",IF($C61="Region",SUMIFS(Raw!$K:$K,Raw!$A:$A,$B$4,Raw!$G:$G,'KPIs Date'!AW$4,Raw!$I:$I,'KPIs Date'!$A61),IF($C61="Provider",SUMIFS(Raw!$K:$K,Raw!$A:$A,$B$4,Raw!$G:$G,'KPIs Date'!AW$4,Raw!$C:$C,'KPIs Date'!$A61),SUMIFS(Raw!$K:$K,Raw!$A:$A,$B$4,Raw!$G:$G,'KPIs Date'!AW$4,Raw!$E:$E,'KPIs Date'!$A61))))</f>
        <v>769</v>
      </c>
      <c r="AX61" s="152">
        <f>IF($B61="","",IF($C61="Region",SUMIFS(Raw!$K:$K,Raw!$A:$A,$B$4,Raw!$G:$G,'KPIs Date'!AX$4,Raw!$I:$I,'KPIs Date'!$A61),IF($C61="Provider",SUMIFS(Raw!$K:$K,Raw!$A:$A,$B$4,Raw!$G:$G,'KPIs Date'!AX$4,Raw!$C:$C,'KPIs Date'!$A61),SUMIFS(Raw!$K:$K,Raw!$A:$A,$B$4,Raw!$G:$G,'KPIs Date'!AX$4,Raw!$E:$E,'KPIs Date'!$A61))))</f>
        <v>5121</v>
      </c>
      <c r="AY61" s="156">
        <f t="shared" si="64"/>
        <v>0.15016598320640501</v>
      </c>
      <c r="AZ61" s="152">
        <f>IF($B61="","",IF($C61="Region",SUMIFS(Raw!$K:$K,Raw!$A:$A,$B$4,Raw!$G:$G,'KPIs Date'!AZ$4,Raw!$I:$I,'KPIs Date'!$A61),IF($C61="Provider",SUMIFS(Raw!$K:$K,Raw!$A:$A,$B$4,Raw!$G:$G,'KPIs Date'!AZ$4,Raw!$C:$C,'KPIs Date'!$A61),SUMIFS(Raw!$K:$K,Raw!$A:$A,$B$4,Raw!$G:$G,'KPIs Date'!AZ$4,Raw!$E:$E,'KPIs Date'!$A61))))</f>
        <v>0</v>
      </c>
      <c r="BA61" s="152">
        <f>IF($B61="","",IF($C61="Region",SUMIFS(Raw!$K:$K,Raw!$A:$A,$B$4,Raw!$G:$G,'KPIs Date'!BA$4,Raw!$I:$I,'KPIs Date'!$A61),IF($C61="Provider",SUMIFS(Raw!$K:$K,Raw!$A:$A,$B$4,Raw!$G:$G,'KPIs Date'!BA$4,Raw!$C:$C,'KPIs Date'!$A61),SUMIFS(Raw!$K:$K,Raw!$A:$A,$B$4,Raw!$G:$G,'KPIs Date'!BA$4,Raw!$E:$E,'KPIs Date'!$A61))))</f>
        <v>1</v>
      </c>
      <c r="BB61" s="165" t="str">
        <f t="shared" si="65"/>
        <v/>
      </c>
      <c r="BC61" s="152">
        <f>IF($B61="","",IF($C61="Region",SUMIFS(Raw!$K:$K,Raw!$A:$A,$B$4,Raw!$G:$G,'KPIs Date'!BC$4,Raw!$I:$I,'KPIs Date'!$A61),IF($C61="Provider",SUMIFS(Raw!$K:$K,Raw!$A:$A,$B$4,Raw!$G:$G,'KPIs Date'!BC$4,Raw!$C:$C,'KPIs Date'!$A61),SUMIFS(Raw!$K:$K,Raw!$A:$A,$B$4,Raw!$G:$G,'KPIs Date'!BC$4,Raw!$E:$E,'KPIs Date'!$A61))))</f>
        <v>198</v>
      </c>
      <c r="BD61" s="152">
        <f>IF($B61="","",IF($C61="Region",SUMIFS(Raw!$K:$K,Raw!$A:$A,$B$4,Raw!$G:$G,'KPIs Date'!BD$4,Raw!$I:$I,'KPIs Date'!$A61),IF($C61="Provider",SUMIFS(Raw!$K:$K,Raw!$A:$A,$B$4,Raw!$G:$G,'KPIs Date'!BD$4,Raw!$C:$C,'KPIs Date'!$A61),SUMIFS(Raw!$K:$K,Raw!$A:$A,$B$4,Raw!$G:$G,'KPIs Date'!BD$4,Raw!$E:$E,'KPIs Date'!$A61))))</f>
        <v>245</v>
      </c>
      <c r="BE61" s="156">
        <f t="shared" si="66"/>
        <v>0.80816326530612248</v>
      </c>
      <c r="BF61" s="152">
        <f>IF($B61="","",IF($C61="Region",SUMIFS(Raw!$K:$K,Raw!$A:$A,$B$4,Raw!$G:$G,'KPIs Date'!BF$4,Raw!$I:$I,'KPIs Date'!$A61),IF($C61="Provider",SUMIFS(Raw!$K:$K,Raw!$A:$A,$B$4,Raw!$G:$G,'KPIs Date'!BF$4,Raw!$C:$C,'KPIs Date'!$A61),SUMIFS(Raw!$K:$K,Raw!$A:$A,$B$4,Raw!$G:$G,'KPIs Date'!BF$4,Raw!$E:$E,'KPIs Date'!$A61))))</f>
        <v>3319</v>
      </c>
      <c r="BG61" s="152">
        <f>IF($B61="","",IF($C61="Region",SUMIFS(Raw!$K:$K,Raw!$A:$A,$B$4,Raw!$G:$G,'KPIs Date'!BG$4,Raw!$I:$I,'KPIs Date'!$A61),IF($C61="Provider",SUMIFS(Raw!$K:$K,Raw!$A:$A,$B$4,Raw!$G:$G,'KPIs Date'!BG$4,Raw!$C:$C,'KPIs Date'!$A61),SUMIFS(Raw!$K:$K,Raw!$A:$A,$B$4,Raw!$G:$G,'KPIs Date'!BG$4,Raw!$E:$E,'KPIs Date'!$A61))))</f>
        <v>3625</v>
      </c>
      <c r="BH61" s="167">
        <f t="shared" si="67"/>
        <v>0.91558620689655168</v>
      </c>
      <c r="BI61" s="140"/>
      <c r="BJ61" s="141"/>
      <c r="BK61" s="142"/>
      <c r="BL61" s="140"/>
      <c r="BM61" s="140"/>
      <c r="BN61" s="141"/>
      <c r="BO61" s="142"/>
      <c r="BP61" s="140"/>
      <c r="BQ61" s="140"/>
      <c r="BR61" s="141"/>
      <c r="BS61" s="142"/>
      <c r="BT61" s="140"/>
      <c r="BU61" s="140"/>
      <c r="BV61" s="141"/>
      <c r="BW61" s="142"/>
      <c r="BX61" s="140"/>
      <c r="BY61" s="140"/>
      <c r="BZ61" s="141"/>
      <c r="CA61" s="142"/>
      <c r="CB61" s="140"/>
      <c r="CC61" s="140"/>
      <c r="CD61" s="141"/>
      <c r="CE61" s="142"/>
      <c r="CF61" s="140"/>
      <c r="CG61" s="140"/>
      <c r="CH61" s="141"/>
    </row>
    <row r="62" spans="1:86" x14ac:dyDescent="0.35">
      <c r="A62" s="122" t="str">
        <f>IF(Refs!A56="","",Refs!A56)</f>
        <v>111AG5</v>
      </c>
      <c r="B62" s="99" t="str">
        <f>IF(Refs!B56="","",Refs!B56)</f>
        <v>South West London</v>
      </c>
      <c r="C62" s="103" t="str">
        <f>IF(Refs!D56="","",Refs!D56)</f>
        <v>Area</v>
      </c>
      <c r="D62" s="56">
        <f>IF($B62="","",IF($C62="Region",SUMIFS(Raw!$K:$K,Raw!$A:$A,$B$4,Raw!$G:$G,'KPIs Date'!D$4,Raw!$I:$I,'KPIs Date'!$A62),IF($C62="Provider",SUMIFS(Raw!$K:$K,Raw!$A:$A,$B$4,Raw!$G:$G,'KPIs Date'!D$4,Raw!$C:$C,'KPIs Date'!$A62),SUMIFS(Raw!$K:$K,Raw!$A:$A,$B$4,Raw!$G:$G,'KPIs Date'!D$4,Raw!$E:$E,'KPIs Date'!$A62))))</f>
        <v>5710</v>
      </c>
      <c r="E62" s="56">
        <f>IF($B62="","",IF($C62="Region",SUMIFS(Raw!$K:$K,Raw!$A:$A,$B$4,Raw!$G:$G,'KPIs Date'!E$4,Raw!$I:$I,'KPIs Date'!$A62),IF($C62="Provider",SUMIFS(Raw!$K:$K,Raw!$A:$A,$B$4,Raw!$G:$G,'KPIs Date'!E$4,Raw!$C:$C,'KPIs Date'!$A62),SUMIFS(Raw!$K:$K,Raw!$A:$A,$B$4,Raw!$G:$G,'KPIs Date'!E$4,Raw!$E:$E,'KPIs Date'!$A62))))</f>
        <v>38160</v>
      </c>
      <c r="F62" s="156">
        <f t="shared" si="52"/>
        <v>0.13015728288124004</v>
      </c>
      <c r="G62" s="152">
        <f>IF($B62="","",IF($C62="Region",SUMIFS(Raw!$K:$K,Raw!$A:$A,$B$4,Raw!$G:$G,'KPIs Date'!G$4,Raw!$I:$I,'KPIs Date'!$A62),IF($C62="Provider",SUMIFS(Raw!$K:$K,Raw!$A:$A,$B$4,Raw!$G:$G,'KPIs Date'!G$4,Raw!$C:$C,'KPIs Date'!$A62),SUMIFS(Raw!$K:$K,Raw!$A:$A,$B$4,Raw!$G:$G,'KPIs Date'!G$4,Raw!$E:$E,'KPIs Date'!$A62))))</f>
        <v>5224225</v>
      </c>
      <c r="H62" s="152">
        <f>IF($B62="","",IF($C62="Region",SUMIFS(Raw!$K:$K,Raw!$A:$A,$B$4,Raw!$G:$G,'KPIs Date'!H$4,Raw!$I:$I,'KPIs Date'!$A62),IF($C62="Provider",SUMIFS(Raw!$K:$K,Raw!$A:$A,$B$4,Raw!$G:$G,'KPIs Date'!H$4,Raw!$C:$C,'KPIs Date'!$A62),SUMIFS(Raw!$K:$K,Raw!$A:$A,$B$4,Raw!$G:$G,'KPIs Date'!H$4,Raw!$E:$E,'KPIs Date'!$A62))))</f>
        <v>38160</v>
      </c>
      <c r="I62" s="157">
        <f t="shared" si="18"/>
        <v>136.90317085953879</v>
      </c>
      <c r="J62" s="158">
        <f>IF($B62="","",IF($C62="Region",SUMIFS(Raw!$K:$K,Raw!$A:$A,$B$4,Raw!$G:$G,'KPIs Date'!J$4,Raw!$I:$I,'KPIs Date'!$A62),IF($C62="Provider",SUMIFS(Raw!$K:$K,Raw!$A:$A,$B$4,Raw!$G:$G,'KPIs Date'!J$4,Raw!$C:$C,'KPIs Date'!$A62),SUMIFS(Raw!$K:$K,Raw!$A:$A,$B$4,Raw!$G:$G,'KPIs Date'!J$4,Raw!$E:$E,'KPIs Date'!$A62))))</f>
        <v>591</v>
      </c>
      <c r="K62" s="152">
        <f>IF($B62="","",IF($C62="Region",SUMIFS(Raw!$K:$K,Raw!$A:$A,$B$4,Raw!$G:$G,'KPIs Date'!K$4,Raw!$I:$I,'KPIs Date'!$A62),IF($C62="Provider",SUMIFS(Raw!$K:$K,Raw!$A:$A,$B$4,Raw!$G:$G,'KPIs Date'!K$4,Raw!$C:$C,'KPIs Date'!$A62),SUMIFS(Raw!$K:$K,Raw!$A:$A,$B$4,Raw!$G:$G,'KPIs Date'!K$4,Raw!$E:$E,'KPIs Date'!$A62))))</f>
        <v>17049</v>
      </c>
      <c r="L62" s="168"/>
      <c r="M62" s="152">
        <f>IF($B62="","",IF($C62="Region",SUMIFS(Raw!$K:$K,Raw!$A:$A,$B$4,Raw!$G:$G,'KPIs Date'!M$4,Raw!$I:$I,'KPIs Date'!$A62),IF($C62="Provider",SUMIFS(Raw!$K:$K,Raw!$A:$A,$B$4,Raw!$G:$G,'KPIs Date'!M$4,Raw!$C:$C,'KPIs Date'!$A62),SUMIFS(Raw!$K:$K,Raw!$A:$A,$B$4,Raw!$G:$G,'KPIs Date'!M$4,Raw!$E:$E,'KPIs Date'!$A62))))</f>
        <v>34597</v>
      </c>
      <c r="N62" s="156">
        <f t="shared" si="53"/>
        <v>0.49278839205711478</v>
      </c>
      <c r="O62" s="152">
        <f>IF($B62="","",IF($C62="Region",SUMIFS(Raw!$K:$K,Raw!$A:$A,$B$4,Raw!$G:$G,'KPIs Date'!O$4,Raw!$I:$I,'KPIs Date'!$A62),IF($C62="Provider",SUMIFS(Raw!$K:$K,Raw!$A:$A,$B$4,Raw!$G:$G,'KPIs Date'!O$4,Raw!$C:$C,'KPIs Date'!$A62),SUMIFS(Raw!$K:$K,Raw!$A:$A,$B$4,Raw!$G:$G,'KPIs Date'!O$4,Raw!$E:$E,'KPIs Date'!$A62))))</f>
        <v>2520</v>
      </c>
      <c r="P62" s="152">
        <f>IF($B62="","",IF($C62="Region",SUMIFS(Raw!$K:$K,Raw!$A:$A,$B$4,Raw!$G:$G,'KPIs Date'!P$4,Raw!$I:$I,'KPIs Date'!$A62),IF($C62="Provider",SUMIFS(Raw!$K:$K,Raw!$A:$A,$B$4,Raw!$G:$G,'KPIs Date'!P$4,Raw!$C:$C,'KPIs Date'!$A62),SUMIFS(Raw!$K:$K,Raw!$A:$A,$B$4,Raw!$G:$G,'KPIs Date'!P$4,Raw!$E:$E,'KPIs Date'!$A62))))</f>
        <v>6966</v>
      </c>
      <c r="Q62" s="156">
        <f t="shared" si="54"/>
        <v>0.36175710594315247</v>
      </c>
      <c r="R62" s="152">
        <f>IF($B62="","",IF($C62="Region",SUMIFS(Raw!$K:$K,Raw!$A:$A,$B$4,Raw!$G:$G,'KPIs Date'!R$4,Raw!$I:$I,'KPIs Date'!$A62),IF($C62="Provider",SUMIFS(Raw!$K:$K,Raw!$A:$A,$B$4,Raw!$G:$G,'KPIs Date'!R$4,Raw!$C:$C,'KPIs Date'!$A62),SUMIFS(Raw!$K:$K,Raw!$A:$A,$B$4,Raw!$G:$G,'KPIs Date'!R$4,Raw!$E:$E,'KPIs Date'!$A62))))</f>
        <v>1540</v>
      </c>
      <c r="S62" s="152">
        <f>IF($B62="","",IF($C62="Region",SUMIFS(Raw!$K:$K,Raw!$A:$A,$B$4,Raw!$G:$G,'KPIs Date'!S$4,Raw!$I:$I,'KPIs Date'!$A62),IF($C62="Provider",SUMIFS(Raw!$K:$K,Raw!$A:$A,$B$4,Raw!$G:$G,'KPIs Date'!S$4,Raw!$C:$C,'KPIs Date'!$A62),SUMIFS(Raw!$K:$K,Raw!$A:$A,$B$4,Raw!$G:$G,'KPIs Date'!S$4,Raw!$E:$E,'KPIs Date'!$A62))))</f>
        <v>2652</v>
      </c>
      <c r="T62" s="156">
        <f t="shared" si="55"/>
        <v>0.58069381598793368</v>
      </c>
      <c r="U62" s="152">
        <f>IF($B62="","",IF($C62="Region",SUMIFS(Raw!$K:$K,Raw!$A:$A,$B$4,Raw!$G:$G,'KPIs Date'!U$4,Raw!$I:$I,'KPIs Date'!$A62),IF($C62="Provider",SUMIFS(Raw!$K:$K,Raw!$A:$A,$B$4,Raw!$G:$G,'KPIs Date'!U$4,Raw!$C:$C,'KPIs Date'!$A62),SUMIFS(Raw!$K:$K,Raw!$A:$A,$B$4,Raw!$G:$G,'KPIs Date'!U$4,Raw!$E:$E,'KPIs Date'!$A62))))</f>
        <v>3239</v>
      </c>
      <c r="V62" s="152">
        <f>IF($B62="","",IF($C62="Region",SUMIFS(Raw!$K:$K,Raw!$A:$A,$B$4,Raw!$G:$G,'KPIs Date'!V$4,Raw!$I:$I,'KPIs Date'!$A62),IF($C62="Provider",SUMIFS(Raw!$K:$K,Raw!$A:$A,$B$4,Raw!$G:$G,'KPIs Date'!V$4,Raw!$C:$C,'KPIs Date'!$A62),SUMIFS(Raw!$K:$K,Raw!$A:$A,$B$4,Raw!$G:$G,'KPIs Date'!V$4,Raw!$E:$E,'KPIs Date'!$A62))))</f>
        <v>4342</v>
      </c>
      <c r="W62" s="156">
        <f t="shared" si="56"/>
        <v>0.74596959926301243</v>
      </c>
      <c r="X62" s="152">
        <f>IF($B62="","",IF($C62="Region",SUMIFS(Raw!$K:$K,Raw!$A:$A,$B$4,Raw!$G:$G,'KPIs Date'!X$4,Raw!$I:$I,'KPIs Date'!$A62),IF($C62="Provider",SUMIFS(Raw!$K:$K,Raw!$A:$A,$B$4,Raw!$G:$G,'KPIs Date'!X$4,Raw!$C:$C,'KPIs Date'!$A62),SUMIFS(Raw!$K:$K,Raw!$A:$A,$B$4,Raw!$G:$G,'KPIs Date'!X$4,Raw!$E:$E,'KPIs Date'!$A62))))</f>
        <v>4290</v>
      </c>
      <c r="Y62" s="152">
        <f>IF($B62="","",IF($C62="Region",SUMIFS(Raw!$K:$K,Raw!$A:$A,$B$4,Raw!$G:$G,'KPIs Date'!Y$4,Raw!$I:$I,'KPIs Date'!$A62),IF($C62="Provider",SUMIFS(Raw!$K:$K,Raw!$A:$A,$B$4,Raw!$G:$G,'KPIs Date'!Y$4,Raw!$C:$C,'KPIs Date'!$A62),SUMIFS(Raw!$K:$K,Raw!$A:$A,$B$4,Raw!$G:$G,'KPIs Date'!Y$4,Raw!$E:$E,'KPIs Date'!$A62))))</f>
        <v>10697</v>
      </c>
      <c r="Z62" s="152">
        <f>IF($B62="","",IF($C62="Region",SUMIFS(Raw!$K:$K,Raw!$A:$A,$B$4,Raw!$G:$G,'KPIs Date'!Z$4,Raw!$I:$I,'KPIs Date'!$A62),IF($C62="Provider",SUMIFS(Raw!$K:$K,Raw!$A:$A,$B$4,Raw!$G:$G,'KPIs Date'!Z$4,Raw!$C:$C,'KPIs Date'!$A62),SUMIFS(Raw!$K:$K,Raw!$A:$A,$B$4,Raw!$G:$G,'KPIs Date'!Z$4,Raw!$E:$E,'KPIs Date'!$A62))))</f>
        <v>6323</v>
      </c>
      <c r="AA62" s="156">
        <f t="shared" si="57"/>
        <v>0.25205640423031728</v>
      </c>
      <c r="AB62" s="152">
        <f>IF($B62="","",IF($C62="Region",SUMIFS(Raw!$K:$K,Raw!$A:$A,$B$4,Raw!$G:$G,'KPIs Date'!AB$4,Raw!$I:$I,'KPIs Date'!$A62),IF($C62="Provider",SUMIFS(Raw!$K:$K,Raw!$A:$A,$B$4,Raw!$G:$G,'KPIs Date'!AB$4,Raw!$C:$C,'KPIs Date'!$A62),SUMIFS(Raw!$K:$K,Raw!$A:$A,$B$4,Raw!$G:$G,'KPIs Date'!AB$4,Raw!$E:$E,'KPIs Date'!$A62))))</f>
        <v>1195</v>
      </c>
      <c r="AC62" s="152">
        <f>IF($B62="","",IF($C62="Region",SUMIFS(Raw!$K:$K,Raw!$A:$A,$B$4,Raw!$G:$G,'KPIs Date'!AC$4,Raw!$I:$I,'KPIs Date'!$A62),IF($C62="Provider",SUMIFS(Raw!$K:$K,Raw!$A:$A,$B$4,Raw!$G:$G,'KPIs Date'!AC$4,Raw!$C:$C,'KPIs Date'!$A62),SUMIFS(Raw!$K:$K,Raw!$A:$A,$B$4,Raw!$G:$G,'KPIs Date'!AC$4,Raw!$E:$E,'KPIs Date'!$A62))))</f>
        <v>3287</v>
      </c>
      <c r="AD62" s="156">
        <f t="shared" si="58"/>
        <v>0.36355339215089749</v>
      </c>
      <c r="AE62" s="152">
        <f>IF($B62="","",IF($C62="Region",SUMIFS(Raw!$K:$K,Raw!$A:$A,$B$4,Raw!$G:$G,'KPIs Date'!AE$4,Raw!$I:$I,'KPIs Date'!$A62),IF($C62="Provider",SUMIFS(Raw!$K:$K,Raw!$A:$A,$B$4,Raw!$G:$G,'KPIs Date'!AE$4,Raw!$C:$C,'KPIs Date'!$A62),SUMIFS(Raw!$K:$K,Raw!$A:$A,$B$4,Raw!$G:$G,'KPIs Date'!AE$4,Raw!$E:$E,'KPIs Date'!$A62))))</f>
        <v>2904</v>
      </c>
      <c r="AF62" s="152">
        <f>IF($B62="","",IF($C62="Region",SUMIFS(Raw!$K:$K,Raw!$A:$A,$B$4,Raw!$G:$G,'KPIs Date'!AF$4,Raw!$I:$I,'KPIs Date'!$A62),IF($C62="Provider",SUMIFS(Raw!$K:$K,Raw!$A:$A,$B$4,Raw!$G:$G,'KPIs Date'!AF$4,Raw!$C:$C,'KPIs Date'!$A62),SUMIFS(Raw!$K:$K,Raw!$A:$A,$B$4,Raw!$G:$G,'KPIs Date'!AF$4,Raw!$E:$E,'KPIs Date'!$A62))))</f>
        <v>3950</v>
      </c>
      <c r="AG62" s="156">
        <f t="shared" si="59"/>
        <v>0.73518987341772157</v>
      </c>
      <c r="AH62" s="152">
        <f>IF($B62="","",IF($C62="Region",SUMIFS(Raw!$K:$K,Raw!$A:$A,$B$4,Raw!$G:$G,'KPIs Date'!AH$4,Raw!$I:$I,'KPIs Date'!$A62),IF($C62="Provider",SUMIFS(Raw!$K:$K,Raw!$A:$A,$B$4,Raw!$G:$G,'KPIs Date'!AH$4,Raw!$C:$C,'KPIs Date'!$A62),SUMIFS(Raw!$K:$K,Raw!$A:$A,$B$4,Raw!$G:$G,'KPIs Date'!AH$4,Raw!$E:$E,'KPIs Date'!$A62))))</f>
        <v>7</v>
      </c>
      <c r="AI62" s="152">
        <f>IF($B62="","",IF($C62="Region",SUMIFS(Raw!$K:$K,Raw!$A:$A,$B$4,Raw!$G:$G,'KPIs Date'!AI$4,Raw!$I:$I,'KPIs Date'!$A62),IF($C62="Provider",SUMIFS(Raw!$K:$K,Raw!$A:$A,$B$4,Raw!$G:$G,'KPIs Date'!AI$4,Raw!$C:$C,'KPIs Date'!$A62),SUMIFS(Raw!$K:$K,Raw!$A:$A,$B$4,Raw!$G:$G,'KPIs Date'!AI$4,Raw!$E:$E,'KPIs Date'!$A62))))</f>
        <v>27591</v>
      </c>
      <c r="AJ62" s="156">
        <f t="shared" si="60"/>
        <v>2.5370591859664386E-4</v>
      </c>
      <c r="AK62" s="152">
        <f>IF($B62="","",IF($C62="Region",SUMIFS(Raw!$K:$K,Raw!$A:$A,$B$4,Raw!$G:$G,'KPIs Date'!AK$4,Raw!$I:$I,'KPIs Date'!$A62),IF($C62="Provider",SUMIFS(Raw!$K:$K,Raw!$A:$A,$B$4,Raw!$G:$G,'KPIs Date'!AK$4,Raw!$C:$C,'KPIs Date'!$A62),SUMIFS(Raw!$K:$K,Raw!$A:$A,$B$4,Raw!$G:$G,'KPIs Date'!AK$4,Raw!$E:$E,'KPIs Date'!$A62))))</f>
        <v>11192</v>
      </c>
      <c r="AL62" s="152">
        <f>IF($B62="","",IF($C62="Region",SUMIFS(Raw!$K:$K,Raw!$A:$A,$B$4,Raw!$G:$G,'KPIs Date'!AL$4,Raw!$I:$I,'KPIs Date'!$A62),IF($C62="Provider",SUMIFS(Raw!$K:$K,Raw!$A:$A,$B$4,Raw!$G:$G,'KPIs Date'!AL$4,Raw!$C:$C,'KPIs Date'!$A62),SUMIFS(Raw!$K:$K,Raw!$A:$A,$B$4,Raw!$G:$G,'KPIs Date'!AL$4,Raw!$E:$E,'KPIs Date'!$A62))))</f>
        <v>27591</v>
      </c>
      <c r="AM62" s="156">
        <f t="shared" si="19"/>
        <v>0.40563952013337684</v>
      </c>
      <c r="AN62" s="152">
        <f>IF($B62="","",IF($C62="Region",SUMIFS(Raw!$K:$K,Raw!$A:$A,$B$4,Raw!$G:$G,'KPIs Date'!AN$4,Raw!$I:$I,'KPIs Date'!$A62),IF($C62="Provider",SUMIFS(Raw!$K:$K,Raw!$A:$A,$B$4,Raw!$G:$G,'KPIs Date'!AN$4,Raw!$C:$C,'KPIs Date'!$A62),SUMIFS(Raw!$K:$K,Raw!$A:$A,$B$4,Raw!$G:$G,'KPIs Date'!AN$4,Raw!$E:$E,'KPIs Date'!$A62))))</f>
        <v>3699</v>
      </c>
      <c r="AO62" s="152">
        <f>IF($B62="","",IF($C62="Region",SUMIFS(Raw!$K:$K,Raw!$A:$A,$B$4,Raw!$G:$G,'KPIs Date'!AO$4,Raw!$I:$I,'KPIs Date'!$A62),IF($C62="Provider",SUMIFS(Raw!$K:$K,Raw!$A:$A,$B$4,Raw!$G:$G,'KPIs Date'!AO$4,Raw!$C:$C,'KPIs Date'!$A62),SUMIFS(Raw!$K:$K,Raw!$A:$A,$B$4,Raw!$G:$G,'KPIs Date'!AO$4,Raw!$E:$E,'KPIs Date'!$A62))))</f>
        <v>6047</v>
      </c>
      <c r="AP62" s="156">
        <f t="shared" si="61"/>
        <v>0.6117082851000496</v>
      </c>
      <c r="AQ62" s="152">
        <f>IF($B62="","",IF($C62="Region",SUMIFS(Raw!$K:$K,Raw!$A:$A,$B$4,Raw!$G:$G,'KPIs Date'!AQ$4,Raw!$I:$I,'KPIs Date'!$A62),IF($C62="Provider",SUMIFS(Raw!$K:$K,Raw!$A:$A,$B$4,Raw!$G:$G,'KPIs Date'!AQ$4,Raw!$C:$C,'KPIs Date'!$A62),SUMIFS(Raw!$K:$K,Raw!$A:$A,$B$4,Raw!$G:$G,'KPIs Date'!AQ$4,Raw!$E:$E,'KPIs Date'!$A62))))</f>
        <v>197</v>
      </c>
      <c r="AR62" s="152">
        <f>IF($B62="","",IF($C62="Region",SUMIFS(Raw!$K:$K,Raw!$A:$A,$B$4,Raw!$G:$G,'KPIs Date'!AR$4,Raw!$I:$I,'KPIs Date'!$A62),IF($C62="Provider",SUMIFS(Raw!$K:$K,Raw!$A:$A,$B$4,Raw!$G:$G,'KPIs Date'!AR$4,Raw!$C:$C,'KPIs Date'!$A62),SUMIFS(Raw!$K:$K,Raw!$A:$A,$B$4,Raw!$G:$G,'KPIs Date'!AR$4,Raw!$E:$E,'KPIs Date'!$A62))))</f>
        <v>3354</v>
      </c>
      <c r="AS62" s="156">
        <f t="shared" si="62"/>
        <v>5.8735837805605248E-2</v>
      </c>
      <c r="AT62" s="152">
        <f>IF($B62="","",IF($C62="Region",SUMIFS(Raw!$K:$K,Raw!$A:$A,$B$4,Raw!$G:$G,'KPIs Date'!AT$4,Raw!$I:$I,'KPIs Date'!$A62),IF($C62="Provider",SUMIFS(Raw!$K:$K,Raw!$A:$A,$B$4,Raw!$G:$G,'KPIs Date'!AT$4,Raw!$C:$C,'KPIs Date'!$A62),SUMIFS(Raw!$K:$K,Raw!$A:$A,$B$4,Raw!$G:$G,'KPIs Date'!AT$4,Raw!$E:$E,'KPIs Date'!$A62))))</f>
        <v>751</v>
      </c>
      <c r="AU62" s="152">
        <f>IF($B62="","",IF($C62="Region",SUMIFS(Raw!$K:$K,Raw!$A:$A,$B$4,Raw!$G:$G,'KPIs Date'!AU$4,Raw!$I:$I,'KPIs Date'!$A62),IF($C62="Provider",SUMIFS(Raw!$K:$K,Raw!$A:$A,$B$4,Raw!$G:$G,'KPIs Date'!AU$4,Raw!$C:$C,'KPIs Date'!$A62),SUMIFS(Raw!$K:$K,Raw!$A:$A,$B$4,Raw!$G:$G,'KPIs Date'!AU$4,Raw!$E:$E,'KPIs Date'!$A62))))</f>
        <v>1352</v>
      </c>
      <c r="AV62" s="156">
        <f t="shared" si="63"/>
        <v>0.55547337278106512</v>
      </c>
      <c r="AW62" s="152">
        <f>IF($B62="","",IF($C62="Region",SUMIFS(Raw!$K:$K,Raw!$A:$A,$B$4,Raw!$G:$G,'KPIs Date'!AW$4,Raw!$I:$I,'KPIs Date'!$A62),IF($C62="Provider",SUMIFS(Raw!$K:$K,Raw!$A:$A,$B$4,Raw!$G:$G,'KPIs Date'!AW$4,Raw!$C:$C,'KPIs Date'!$A62),SUMIFS(Raw!$K:$K,Raw!$A:$A,$B$4,Raw!$G:$G,'KPIs Date'!AW$4,Raw!$E:$E,'KPIs Date'!$A62))))</f>
        <v>1911</v>
      </c>
      <c r="AX62" s="152">
        <f>IF($B62="","",IF($C62="Region",SUMIFS(Raw!$K:$K,Raw!$A:$A,$B$4,Raw!$G:$G,'KPIs Date'!AX$4,Raw!$I:$I,'KPIs Date'!$A62),IF($C62="Provider",SUMIFS(Raw!$K:$K,Raw!$A:$A,$B$4,Raw!$G:$G,'KPIs Date'!AX$4,Raw!$C:$C,'KPIs Date'!$A62),SUMIFS(Raw!$K:$K,Raw!$A:$A,$B$4,Raw!$G:$G,'KPIs Date'!AX$4,Raw!$E:$E,'KPIs Date'!$A62))))</f>
        <v>2640</v>
      </c>
      <c r="AY62" s="156">
        <f t="shared" si="64"/>
        <v>0.72386363636363638</v>
      </c>
      <c r="AZ62" s="152">
        <f>IF($B62="","",IF($C62="Region",SUMIFS(Raw!$K:$K,Raw!$A:$A,$B$4,Raw!$G:$G,'KPIs Date'!AZ$4,Raw!$I:$I,'KPIs Date'!$A62),IF($C62="Provider",SUMIFS(Raw!$K:$K,Raw!$A:$A,$B$4,Raw!$G:$G,'KPIs Date'!AZ$4,Raw!$C:$C,'KPIs Date'!$A62),SUMIFS(Raw!$K:$K,Raw!$A:$A,$B$4,Raw!$G:$G,'KPIs Date'!AZ$4,Raw!$E:$E,'KPIs Date'!$A62))))</f>
        <v>1</v>
      </c>
      <c r="BA62" s="152">
        <f>IF($B62="","",IF($C62="Region",SUMIFS(Raw!$K:$K,Raw!$A:$A,$B$4,Raw!$G:$G,'KPIs Date'!BA$4,Raw!$I:$I,'KPIs Date'!$A62),IF($C62="Provider",SUMIFS(Raw!$K:$K,Raw!$A:$A,$B$4,Raw!$G:$G,'KPIs Date'!BA$4,Raw!$C:$C,'KPIs Date'!$A62),SUMIFS(Raw!$K:$K,Raw!$A:$A,$B$4,Raw!$G:$G,'KPIs Date'!BA$4,Raw!$E:$E,'KPIs Date'!$A62))))</f>
        <v>2</v>
      </c>
      <c r="BB62" s="165">
        <f t="shared" si="65"/>
        <v>0.5</v>
      </c>
      <c r="BC62" s="152">
        <f>IF($B62="","",IF($C62="Region",SUMIFS(Raw!$K:$K,Raw!$A:$A,$B$4,Raw!$G:$G,'KPIs Date'!BC$4,Raw!$I:$I,'KPIs Date'!$A62),IF($C62="Provider",SUMIFS(Raw!$K:$K,Raw!$A:$A,$B$4,Raw!$G:$G,'KPIs Date'!BC$4,Raw!$C:$C,'KPIs Date'!$A62),SUMIFS(Raw!$K:$K,Raw!$A:$A,$B$4,Raw!$G:$G,'KPIs Date'!BC$4,Raw!$E:$E,'KPIs Date'!$A62))))</f>
        <v>145</v>
      </c>
      <c r="BD62" s="152">
        <f>IF($B62="","",IF($C62="Region",SUMIFS(Raw!$K:$K,Raw!$A:$A,$B$4,Raw!$G:$G,'KPIs Date'!BD$4,Raw!$I:$I,'KPIs Date'!$A62),IF($C62="Provider",SUMIFS(Raw!$K:$K,Raw!$A:$A,$B$4,Raw!$G:$G,'KPIs Date'!BD$4,Raw!$C:$C,'KPIs Date'!$A62),SUMIFS(Raw!$K:$K,Raw!$A:$A,$B$4,Raw!$G:$G,'KPIs Date'!BD$4,Raw!$E:$E,'KPIs Date'!$A62))))</f>
        <v>201</v>
      </c>
      <c r="BE62" s="156">
        <f t="shared" si="66"/>
        <v>0.72139303482587069</v>
      </c>
      <c r="BF62" s="152">
        <f>IF($B62="","",IF($C62="Region",SUMIFS(Raw!$K:$K,Raw!$A:$A,$B$4,Raw!$G:$G,'KPIs Date'!BF$4,Raw!$I:$I,'KPIs Date'!$A62),IF($C62="Provider",SUMIFS(Raw!$K:$K,Raw!$A:$A,$B$4,Raw!$G:$G,'KPIs Date'!BF$4,Raw!$C:$C,'KPIs Date'!$A62),SUMIFS(Raw!$K:$K,Raw!$A:$A,$B$4,Raw!$G:$G,'KPIs Date'!BF$4,Raw!$E:$E,'KPIs Date'!$A62))))</f>
        <v>822</v>
      </c>
      <c r="BG62" s="152">
        <f>IF($B62="","",IF($C62="Region",SUMIFS(Raw!$K:$K,Raw!$A:$A,$B$4,Raw!$G:$G,'KPIs Date'!BG$4,Raw!$I:$I,'KPIs Date'!$A62),IF($C62="Provider",SUMIFS(Raw!$K:$K,Raw!$A:$A,$B$4,Raw!$G:$G,'KPIs Date'!BG$4,Raw!$C:$C,'KPIs Date'!$A62),SUMIFS(Raw!$K:$K,Raw!$A:$A,$B$4,Raw!$G:$G,'KPIs Date'!BG$4,Raw!$E:$E,'KPIs Date'!$A62))))</f>
        <v>1055</v>
      </c>
      <c r="BH62" s="167">
        <f t="shared" si="67"/>
        <v>0.77914691943127967</v>
      </c>
      <c r="BI62" s="140"/>
      <c r="BJ62" s="141"/>
      <c r="BK62" s="142"/>
      <c r="BL62" s="140"/>
      <c r="BM62" s="140"/>
      <c r="BN62" s="141"/>
      <c r="BO62" s="142"/>
      <c r="BP62" s="140"/>
      <c r="BQ62" s="140"/>
      <c r="BR62" s="141"/>
      <c r="BS62" s="142"/>
      <c r="BT62" s="140"/>
      <c r="BU62" s="140"/>
      <c r="BV62" s="141"/>
      <c r="BW62" s="142"/>
      <c r="BX62" s="140"/>
      <c r="BY62" s="140"/>
      <c r="BZ62" s="141"/>
      <c r="CA62" s="142"/>
      <c r="CB62" s="140"/>
      <c r="CC62" s="140"/>
      <c r="CD62" s="141"/>
      <c r="CE62" s="142"/>
      <c r="CF62" s="140"/>
      <c r="CG62" s="140"/>
      <c r="CH62" s="141"/>
    </row>
    <row r="63" spans="1:86" ht="19.5" customHeight="1" x14ac:dyDescent="0.35">
      <c r="A63" s="122" t="str">
        <f>IF(Refs!A57="","",Refs!A57)</f>
        <v>111AH9</v>
      </c>
      <c r="B63" s="99" t="str">
        <f>IF(Refs!B57="","",Refs!B57)</f>
        <v>Hampshire and Surrey Heath</v>
      </c>
      <c r="C63" s="103" t="str">
        <f>IF(Refs!D57="","",Refs!D57)</f>
        <v>Area</v>
      </c>
      <c r="D63" s="56">
        <f>IF($B63="","",IF($C63="Region",SUMIFS(Raw!$K:$K,Raw!$A:$A,$B$4,Raw!$G:$G,'KPIs Date'!D$4,Raw!$I:$I,'KPIs Date'!$A63),IF($C63="Provider",SUMIFS(Raw!$K:$K,Raw!$A:$A,$B$4,Raw!$G:$G,'KPIs Date'!D$4,Raw!$C:$C,'KPIs Date'!$A63),SUMIFS(Raw!$K:$K,Raw!$A:$A,$B$4,Raw!$G:$G,'KPIs Date'!D$4,Raw!$E:$E,'KPIs Date'!$A63))))</f>
        <v>5384</v>
      </c>
      <c r="E63" s="56">
        <f>IF($B63="","",IF($C63="Region",SUMIFS(Raw!$K:$K,Raw!$A:$A,$B$4,Raw!$G:$G,'KPIs Date'!E$4,Raw!$I:$I,'KPIs Date'!$A63),IF($C63="Provider",SUMIFS(Raw!$K:$K,Raw!$A:$A,$B$4,Raw!$G:$G,'KPIs Date'!E$4,Raw!$C:$C,'KPIs Date'!$A63),SUMIFS(Raw!$K:$K,Raw!$A:$A,$B$4,Raw!$G:$G,'KPIs Date'!E$4,Raw!$E:$E,'KPIs Date'!$A63))))</f>
        <v>69136</v>
      </c>
      <c r="F63" s="156">
        <f t="shared" si="52"/>
        <v>7.2249060654857755E-2</v>
      </c>
      <c r="G63" s="152">
        <f>IF($B63="","",IF($C63="Region",SUMIFS(Raw!$K:$K,Raw!$A:$A,$B$4,Raw!$G:$G,'KPIs Date'!G$4,Raw!$I:$I,'KPIs Date'!$A63),IF($C63="Provider",SUMIFS(Raw!$K:$K,Raw!$A:$A,$B$4,Raw!$G:$G,'KPIs Date'!G$4,Raw!$C:$C,'KPIs Date'!$A63),SUMIFS(Raw!$K:$K,Raw!$A:$A,$B$4,Raw!$G:$G,'KPIs Date'!G$4,Raw!$E:$E,'KPIs Date'!$A63))))</f>
        <v>0</v>
      </c>
      <c r="H63" s="152">
        <f>IF($B63="","",IF($C63="Region",SUMIFS(Raw!$K:$K,Raw!$A:$A,$B$4,Raw!$G:$G,'KPIs Date'!H$4,Raw!$I:$I,'KPIs Date'!$A63),IF($C63="Provider",SUMIFS(Raw!$K:$K,Raw!$A:$A,$B$4,Raw!$G:$G,'KPIs Date'!H$4,Raw!$C:$C,'KPIs Date'!$A63),SUMIFS(Raw!$K:$K,Raw!$A:$A,$B$4,Raw!$G:$G,'KPIs Date'!H$4,Raw!$E:$E,'KPIs Date'!$A63))))</f>
        <v>69136</v>
      </c>
      <c r="I63" s="157" t="str">
        <f t="shared" si="18"/>
        <v/>
      </c>
      <c r="J63" s="158">
        <f>IF($B63="","",IF($C63="Region",SUMIFS(Raw!$K:$K,Raw!$A:$A,$B$4,Raw!$G:$G,'KPIs Date'!J$4,Raw!$I:$I,'KPIs Date'!$A63),IF($C63="Provider",SUMIFS(Raw!$K:$K,Raw!$A:$A,$B$4,Raw!$G:$G,'KPIs Date'!J$4,Raw!$C:$C,'KPIs Date'!$A63),SUMIFS(Raw!$K:$K,Raw!$A:$A,$B$4,Raw!$G:$G,'KPIs Date'!J$4,Raw!$E:$E,'KPIs Date'!$A63))))</f>
        <v>0</v>
      </c>
      <c r="K63" s="152">
        <f>IF($B63="","",IF($C63="Region",SUMIFS(Raw!$K:$K,Raw!$A:$A,$B$4,Raw!$G:$G,'KPIs Date'!K$4,Raw!$I:$I,'KPIs Date'!$A63),IF($C63="Provider",SUMIFS(Raw!$K:$K,Raw!$A:$A,$B$4,Raw!$G:$G,'KPIs Date'!K$4,Raw!$C:$C,'KPIs Date'!$A63),SUMIFS(Raw!$K:$K,Raw!$A:$A,$B$4,Raw!$G:$G,'KPIs Date'!K$4,Raw!$E:$E,'KPIs Date'!$A63))))</f>
        <v>30625</v>
      </c>
      <c r="L63" s="168"/>
      <c r="M63" s="152">
        <f>IF($B63="","",IF($C63="Region",SUMIFS(Raw!$K:$K,Raw!$A:$A,$B$4,Raw!$G:$G,'KPIs Date'!M$4,Raw!$I:$I,'KPIs Date'!$A63),IF($C63="Provider",SUMIFS(Raw!$K:$K,Raw!$A:$A,$B$4,Raw!$G:$G,'KPIs Date'!M$4,Raw!$C:$C,'KPIs Date'!$A63),SUMIFS(Raw!$K:$K,Raw!$A:$A,$B$4,Raw!$G:$G,'KPIs Date'!M$4,Raw!$E:$E,'KPIs Date'!$A63))))</f>
        <v>63703</v>
      </c>
      <c r="N63" s="156">
        <f t="shared" si="53"/>
        <v>0.48074658964256001</v>
      </c>
      <c r="O63" s="152">
        <f>IF($B63="","",IF($C63="Region",SUMIFS(Raw!$K:$K,Raw!$A:$A,$B$4,Raw!$G:$G,'KPIs Date'!O$4,Raw!$I:$I,'KPIs Date'!$A63),IF($C63="Provider",SUMIFS(Raw!$K:$K,Raw!$A:$A,$B$4,Raw!$G:$G,'KPIs Date'!O$4,Raw!$C:$C,'KPIs Date'!$A63),SUMIFS(Raw!$K:$K,Raw!$A:$A,$B$4,Raw!$G:$G,'KPIs Date'!O$4,Raw!$E:$E,'KPIs Date'!$A63))))</f>
        <v>5073</v>
      </c>
      <c r="P63" s="152">
        <f>IF($B63="","",IF($C63="Region",SUMIFS(Raw!$K:$K,Raw!$A:$A,$B$4,Raw!$G:$G,'KPIs Date'!P$4,Raw!$I:$I,'KPIs Date'!$A63),IF($C63="Provider",SUMIFS(Raw!$K:$K,Raw!$A:$A,$B$4,Raw!$G:$G,'KPIs Date'!P$4,Raw!$C:$C,'KPIs Date'!$A63),SUMIFS(Raw!$K:$K,Raw!$A:$A,$B$4,Raw!$G:$G,'KPIs Date'!P$4,Raw!$E:$E,'KPIs Date'!$A63))))</f>
        <v>15156</v>
      </c>
      <c r="Q63" s="156">
        <f t="shared" si="54"/>
        <v>0.3347189231987332</v>
      </c>
      <c r="R63" s="152">
        <f>IF($B63="","",IF($C63="Region",SUMIFS(Raw!$K:$K,Raw!$A:$A,$B$4,Raw!$G:$G,'KPIs Date'!R$4,Raw!$I:$I,'KPIs Date'!$A63),IF($C63="Provider",SUMIFS(Raw!$K:$K,Raw!$A:$A,$B$4,Raw!$G:$G,'KPIs Date'!R$4,Raw!$C:$C,'KPIs Date'!$A63),SUMIFS(Raw!$K:$K,Raw!$A:$A,$B$4,Raw!$G:$G,'KPIs Date'!R$4,Raw!$E:$E,'KPIs Date'!$A63))))</f>
        <v>1290</v>
      </c>
      <c r="S63" s="152">
        <f>IF($B63="","",IF($C63="Region",SUMIFS(Raw!$K:$K,Raw!$A:$A,$B$4,Raw!$G:$G,'KPIs Date'!S$4,Raw!$I:$I,'KPIs Date'!$A63),IF($C63="Provider",SUMIFS(Raw!$K:$K,Raw!$A:$A,$B$4,Raw!$G:$G,'KPIs Date'!S$4,Raw!$C:$C,'KPIs Date'!$A63),SUMIFS(Raw!$K:$K,Raw!$A:$A,$B$4,Raw!$G:$G,'KPIs Date'!S$4,Raw!$E:$E,'KPIs Date'!$A63))))</f>
        <v>2099</v>
      </c>
      <c r="T63" s="156">
        <f t="shared" si="55"/>
        <v>0.61457837065269172</v>
      </c>
      <c r="U63" s="152">
        <f>IF($B63="","",IF($C63="Region",SUMIFS(Raw!$K:$K,Raw!$A:$A,$B$4,Raw!$G:$G,'KPIs Date'!U$4,Raw!$I:$I,'KPIs Date'!$A63),IF($C63="Provider",SUMIFS(Raw!$K:$K,Raw!$A:$A,$B$4,Raw!$G:$G,'KPIs Date'!U$4,Raw!$C:$C,'KPIs Date'!$A63),SUMIFS(Raw!$K:$K,Raw!$A:$A,$B$4,Raw!$G:$G,'KPIs Date'!U$4,Raw!$E:$E,'KPIs Date'!$A63))))</f>
        <v>1348</v>
      </c>
      <c r="V63" s="152">
        <f>IF($B63="","",IF($C63="Region",SUMIFS(Raw!$K:$K,Raw!$A:$A,$B$4,Raw!$G:$G,'KPIs Date'!V$4,Raw!$I:$I,'KPIs Date'!$A63),IF($C63="Provider",SUMIFS(Raw!$K:$K,Raw!$A:$A,$B$4,Raw!$G:$G,'KPIs Date'!V$4,Raw!$C:$C,'KPIs Date'!$A63),SUMIFS(Raw!$K:$K,Raw!$A:$A,$B$4,Raw!$G:$G,'KPIs Date'!V$4,Raw!$E:$E,'KPIs Date'!$A63))))</f>
        <v>2111</v>
      </c>
      <c r="W63" s="156">
        <f t="shared" si="56"/>
        <v>0.63855992420653718</v>
      </c>
      <c r="X63" s="152">
        <f>IF($B63="","",IF($C63="Region",SUMIFS(Raw!$K:$K,Raw!$A:$A,$B$4,Raw!$G:$G,'KPIs Date'!X$4,Raw!$I:$I,'KPIs Date'!$A63),IF($C63="Provider",SUMIFS(Raw!$K:$K,Raw!$A:$A,$B$4,Raw!$G:$G,'KPIs Date'!X$4,Raw!$C:$C,'KPIs Date'!$A63),SUMIFS(Raw!$K:$K,Raw!$A:$A,$B$4,Raw!$G:$G,'KPIs Date'!X$4,Raw!$E:$E,'KPIs Date'!$A63))))</f>
        <v>8276</v>
      </c>
      <c r="Y63" s="152">
        <f>IF($B63="","",IF($C63="Region",SUMIFS(Raw!$K:$K,Raw!$A:$A,$B$4,Raw!$G:$G,'KPIs Date'!Y$4,Raw!$I:$I,'KPIs Date'!$A63),IF($C63="Provider",SUMIFS(Raw!$K:$K,Raw!$A:$A,$B$4,Raw!$G:$G,'KPIs Date'!Y$4,Raw!$C:$C,'KPIs Date'!$A63),SUMIFS(Raw!$K:$K,Raw!$A:$A,$B$4,Raw!$G:$G,'KPIs Date'!Y$4,Raw!$E:$E,'KPIs Date'!$A63))))</f>
        <v>29014</v>
      </c>
      <c r="Z63" s="152">
        <f>IF($B63="","",IF($C63="Region",SUMIFS(Raw!$K:$K,Raw!$A:$A,$B$4,Raw!$G:$G,'KPIs Date'!Z$4,Raw!$I:$I,'KPIs Date'!$A63),IF($C63="Provider",SUMIFS(Raw!$K:$K,Raw!$A:$A,$B$4,Raw!$G:$G,'KPIs Date'!Z$4,Raw!$C:$C,'KPIs Date'!$A63),SUMIFS(Raw!$K:$K,Raw!$A:$A,$B$4,Raw!$G:$G,'KPIs Date'!Z$4,Raw!$E:$E,'KPIs Date'!$A63))))</f>
        <v>0</v>
      </c>
      <c r="AA63" s="156">
        <f t="shared" si="57"/>
        <v>0.28524160749982769</v>
      </c>
      <c r="AB63" s="152">
        <f>IF($B63="","",IF($C63="Region",SUMIFS(Raw!$K:$K,Raw!$A:$A,$B$4,Raw!$G:$G,'KPIs Date'!AB$4,Raw!$I:$I,'KPIs Date'!$A63),IF($C63="Provider",SUMIFS(Raw!$K:$K,Raw!$A:$A,$B$4,Raw!$G:$G,'KPIs Date'!AB$4,Raw!$C:$C,'KPIs Date'!$A63),SUMIFS(Raw!$K:$K,Raw!$A:$A,$B$4,Raw!$G:$G,'KPIs Date'!AB$4,Raw!$E:$E,'KPIs Date'!$A63))))</f>
        <v>2413</v>
      </c>
      <c r="AC63" s="152">
        <f>IF($B63="","",IF($C63="Region",SUMIFS(Raw!$K:$K,Raw!$A:$A,$B$4,Raw!$G:$G,'KPIs Date'!AC$4,Raw!$I:$I,'KPIs Date'!$A63),IF($C63="Provider",SUMIFS(Raw!$K:$K,Raw!$A:$A,$B$4,Raw!$G:$G,'KPIs Date'!AC$4,Raw!$C:$C,'KPIs Date'!$A63),SUMIFS(Raw!$K:$K,Raw!$A:$A,$B$4,Raw!$G:$G,'KPIs Date'!AC$4,Raw!$E:$E,'KPIs Date'!$A63))))</f>
        <v>6275</v>
      </c>
      <c r="AD63" s="156">
        <f t="shared" si="58"/>
        <v>0.38454183266932274</v>
      </c>
      <c r="AE63" s="152">
        <f>IF($B63="","",IF($C63="Region",SUMIFS(Raw!$K:$K,Raw!$A:$A,$B$4,Raw!$G:$G,'KPIs Date'!AE$4,Raw!$I:$I,'KPIs Date'!$A63),IF($C63="Provider",SUMIFS(Raw!$K:$K,Raw!$A:$A,$B$4,Raw!$G:$G,'KPIs Date'!AE$4,Raw!$C:$C,'KPIs Date'!$A63),SUMIFS(Raw!$K:$K,Raw!$A:$A,$B$4,Raw!$G:$G,'KPIs Date'!AE$4,Raw!$E:$E,'KPIs Date'!$A63))))</f>
        <v>5874</v>
      </c>
      <c r="AF63" s="152">
        <f>IF($B63="","",IF($C63="Region",SUMIFS(Raw!$K:$K,Raw!$A:$A,$B$4,Raw!$G:$G,'KPIs Date'!AF$4,Raw!$I:$I,'KPIs Date'!$A63),IF($C63="Provider",SUMIFS(Raw!$K:$K,Raw!$A:$A,$B$4,Raw!$G:$G,'KPIs Date'!AF$4,Raw!$C:$C,'KPIs Date'!$A63),SUMIFS(Raw!$K:$K,Raw!$A:$A,$B$4,Raw!$G:$G,'KPIs Date'!AF$4,Raw!$E:$E,'KPIs Date'!$A63))))</f>
        <v>7702</v>
      </c>
      <c r="AG63" s="156">
        <f t="shared" si="59"/>
        <v>0.76265904959750719</v>
      </c>
      <c r="AH63" s="152">
        <f>IF($B63="","",IF($C63="Region",SUMIFS(Raw!$K:$K,Raw!$A:$A,$B$4,Raw!$G:$G,'KPIs Date'!AH$4,Raw!$I:$I,'KPIs Date'!$A63),IF($C63="Provider",SUMIFS(Raw!$K:$K,Raw!$A:$A,$B$4,Raw!$G:$G,'KPIs Date'!AH$4,Raw!$C:$C,'KPIs Date'!$A63),SUMIFS(Raw!$K:$K,Raw!$A:$A,$B$4,Raw!$G:$G,'KPIs Date'!AH$4,Raw!$E:$E,'KPIs Date'!$A63))))</f>
        <v>0</v>
      </c>
      <c r="AI63" s="152">
        <f>IF($B63="","",IF($C63="Region",SUMIFS(Raw!$K:$K,Raw!$A:$A,$B$4,Raw!$G:$G,'KPIs Date'!AI$4,Raw!$I:$I,'KPIs Date'!$A63),IF($C63="Provider",SUMIFS(Raw!$K:$K,Raw!$A:$A,$B$4,Raw!$G:$G,'KPIs Date'!AI$4,Raw!$C:$C,'KPIs Date'!$A63),SUMIFS(Raw!$K:$K,Raw!$A:$A,$B$4,Raw!$G:$G,'KPIs Date'!AI$4,Raw!$E:$E,'KPIs Date'!$A63))))</f>
        <v>0</v>
      </c>
      <c r="AJ63" s="156" t="str">
        <f t="shared" si="60"/>
        <v/>
      </c>
      <c r="AK63" s="152">
        <f>IF($B63="","",IF($C63="Region",SUMIFS(Raw!$K:$K,Raw!$A:$A,$B$4,Raw!$G:$G,'KPIs Date'!AK$4,Raw!$I:$I,'KPIs Date'!$A63),IF($C63="Provider",SUMIFS(Raw!$K:$K,Raw!$A:$A,$B$4,Raw!$G:$G,'KPIs Date'!AK$4,Raw!$C:$C,'KPIs Date'!$A63),SUMIFS(Raw!$K:$K,Raw!$A:$A,$B$4,Raw!$G:$G,'KPIs Date'!AK$4,Raw!$E:$E,'KPIs Date'!$A63))))</f>
        <v>0</v>
      </c>
      <c r="AL63" s="152">
        <f>IF($B63="","",IF($C63="Region",SUMIFS(Raw!$K:$K,Raw!$A:$A,$B$4,Raw!$G:$G,'KPIs Date'!AL$4,Raw!$I:$I,'KPIs Date'!$A63),IF($C63="Provider",SUMIFS(Raw!$K:$K,Raw!$A:$A,$B$4,Raw!$G:$G,'KPIs Date'!AL$4,Raw!$C:$C,'KPIs Date'!$A63),SUMIFS(Raw!$K:$K,Raw!$A:$A,$B$4,Raw!$G:$G,'KPIs Date'!AL$4,Raw!$E:$E,'KPIs Date'!$A63))))</f>
        <v>0</v>
      </c>
      <c r="AM63" s="156" t="str">
        <f t="shared" si="19"/>
        <v/>
      </c>
      <c r="AN63" s="152">
        <f>IF($B63="","",IF($C63="Region",SUMIFS(Raw!$K:$K,Raw!$A:$A,$B$4,Raw!$G:$G,'KPIs Date'!AN$4,Raw!$I:$I,'KPIs Date'!$A63),IF($C63="Provider",SUMIFS(Raw!$K:$K,Raw!$A:$A,$B$4,Raw!$G:$G,'KPIs Date'!AN$4,Raw!$C:$C,'KPIs Date'!$A63),SUMIFS(Raw!$K:$K,Raw!$A:$A,$B$4,Raw!$G:$G,'KPIs Date'!AN$4,Raw!$E:$E,'KPIs Date'!$A63))))</f>
        <v>1471</v>
      </c>
      <c r="AO63" s="152">
        <f>IF($B63="","",IF($C63="Region",SUMIFS(Raw!$K:$K,Raw!$A:$A,$B$4,Raw!$G:$G,'KPIs Date'!AO$4,Raw!$I:$I,'KPIs Date'!$A63),IF($C63="Provider",SUMIFS(Raw!$K:$K,Raw!$A:$A,$B$4,Raw!$G:$G,'KPIs Date'!AO$4,Raw!$C:$C,'KPIs Date'!$A63),SUMIFS(Raw!$K:$K,Raw!$A:$A,$B$4,Raw!$G:$G,'KPIs Date'!AO$4,Raw!$E:$E,'KPIs Date'!$A63))))</f>
        <v>6977</v>
      </c>
      <c r="AP63" s="156">
        <f t="shared" si="61"/>
        <v>0.21083560269456786</v>
      </c>
      <c r="AQ63" s="152">
        <f>IF($B63="","",IF($C63="Region",SUMIFS(Raw!$K:$K,Raw!$A:$A,$B$4,Raw!$G:$G,'KPIs Date'!AQ$4,Raw!$I:$I,'KPIs Date'!$A63),IF($C63="Provider",SUMIFS(Raw!$K:$K,Raw!$A:$A,$B$4,Raw!$G:$G,'KPIs Date'!AQ$4,Raw!$C:$C,'KPIs Date'!$A63),SUMIFS(Raw!$K:$K,Raw!$A:$A,$B$4,Raw!$G:$G,'KPIs Date'!AQ$4,Raw!$E:$E,'KPIs Date'!$A63))))</f>
        <v>93</v>
      </c>
      <c r="AR63" s="152">
        <f>IF($B63="","",IF($C63="Region",SUMIFS(Raw!$K:$K,Raw!$A:$A,$B$4,Raw!$G:$G,'KPIs Date'!AR$4,Raw!$I:$I,'KPIs Date'!$A63),IF($C63="Provider",SUMIFS(Raw!$K:$K,Raw!$A:$A,$B$4,Raw!$G:$G,'KPIs Date'!AR$4,Raw!$C:$C,'KPIs Date'!$A63),SUMIFS(Raw!$K:$K,Raw!$A:$A,$B$4,Raw!$G:$G,'KPIs Date'!AR$4,Raw!$E:$E,'KPIs Date'!$A63))))</f>
        <v>8693</v>
      </c>
      <c r="AS63" s="156">
        <f t="shared" si="62"/>
        <v>1.0698262970205912E-2</v>
      </c>
      <c r="AT63" s="152">
        <f>IF($B63="","",IF($C63="Region",SUMIFS(Raw!$K:$K,Raw!$A:$A,$B$4,Raw!$G:$G,'KPIs Date'!AT$4,Raw!$I:$I,'KPIs Date'!$A63),IF($C63="Provider",SUMIFS(Raw!$K:$K,Raw!$A:$A,$B$4,Raw!$G:$G,'KPIs Date'!AT$4,Raw!$C:$C,'KPIs Date'!$A63),SUMIFS(Raw!$K:$K,Raw!$A:$A,$B$4,Raw!$G:$G,'KPIs Date'!AT$4,Raw!$E:$E,'KPIs Date'!$A63))))</f>
        <v>865</v>
      </c>
      <c r="AU63" s="152">
        <f>IF($B63="","",IF($C63="Region",SUMIFS(Raw!$K:$K,Raw!$A:$A,$B$4,Raw!$G:$G,'KPIs Date'!AU$4,Raw!$I:$I,'KPIs Date'!$A63),IF($C63="Provider",SUMIFS(Raw!$K:$K,Raw!$A:$A,$B$4,Raw!$G:$G,'KPIs Date'!AU$4,Raw!$C:$C,'KPIs Date'!$A63),SUMIFS(Raw!$K:$K,Raw!$A:$A,$B$4,Raw!$G:$G,'KPIs Date'!AU$4,Raw!$E:$E,'KPIs Date'!$A63))))</f>
        <v>1403</v>
      </c>
      <c r="AV63" s="156">
        <f t="shared" si="63"/>
        <v>0.61653599429793304</v>
      </c>
      <c r="AW63" s="152">
        <f>IF($B63="","",IF($C63="Region",SUMIFS(Raw!$K:$K,Raw!$A:$A,$B$4,Raw!$G:$G,'KPIs Date'!AW$4,Raw!$I:$I,'KPIs Date'!$A63),IF($C63="Provider",SUMIFS(Raw!$K:$K,Raw!$A:$A,$B$4,Raw!$G:$G,'KPIs Date'!AW$4,Raw!$C:$C,'KPIs Date'!$A63),SUMIFS(Raw!$K:$K,Raw!$A:$A,$B$4,Raw!$G:$G,'KPIs Date'!AW$4,Raw!$E:$E,'KPIs Date'!$A63))))</f>
        <v>2609</v>
      </c>
      <c r="AX63" s="152">
        <f>IF($B63="","",IF($C63="Region",SUMIFS(Raw!$K:$K,Raw!$A:$A,$B$4,Raw!$G:$G,'KPIs Date'!AX$4,Raw!$I:$I,'KPIs Date'!$A63),IF($C63="Provider",SUMIFS(Raw!$K:$K,Raw!$A:$A,$B$4,Raw!$G:$G,'KPIs Date'!AX$4,Raw!$C:$C,'KPIs Date'!$A63),SUMIFS(Raw!$K:$K,Raw!$A:$A,$B$4,Raw!$G:$G,'KPIs Date'!AX$4,Raw!$E:$E,'KPIs Date'!$A63))))</f>
        <v>4139</v>
      </c>
      <c r="AY63" s="156">
        <f t="shared" si="64"/>
        <v>0.63034549408069585</v>
      </c>
      <c r="AZ63" s="152">
        <f>IF($B63="","",IF($C63="Region",SUMIFS(Raw!$K:$K,Raw!$A:$A,$B$4,Raw!$G:$G,'KPIs Date'!AZ$4,Raw!$I:$I,'KPIs Date'!$A63),IF($C63="Provider",SUMIFS(Raw!$K:$K,Raw!$A:$A,$B$4,Raw!$G:$G,'KPIs Date'!AZ$4,Raw!$C:$C,'KPIs Date'!$A63),SUMIFS(Raw!$K:$K,Raw!$A:$A,$B$4,Raw!$G:$G,'KPIs Date'!AZ$4,Raw!$E:$E,'KPIs Date'!$A63))))</f>
        <v>0</v>
      </c>
      <c r="BA63" s="152">
        <f>IF($B63="","",IF($C63="Region",SUMIFS(Raw!$K:$K,Raw!$A:$A,$B$4,Raw!$G:$G,'KPIs Date'!BA$4,Raw!$I:$I,'KPIs Date'!$A63),IF($C63="Provider",SUMIFS(Raw!$K:$K,Raw!$A:$A,$B$4,Raw!$G:$G,'KPIs Date'!BA$4,Raw!$C:$C,'KPIs Date'!$A63),SUMIFS(Raw!$K:$K,Raw!$A:$A,$B$4,Raw!$G:$G,'KPIs Date'!BA$4,Raw!$E:$E,'KPIs Date'!$A63))))</f>
        <v>0</v>
      </c>
      <c r="BB63" s="165" t="str">
        <f t="shared" si="65"/>
        <v/>
      </c>
      <c r="BC63" s="152">
        <f>IF($B63="","",IF($C63="Region",SUMIFS(Raw!$K:$K,Raw!$A:$A,$B$4,Raw!$G:$G,'KPIs Date'!BC$4,Raw!$I:$I,'KPIs Date'!$A63),IF($C63="Provider",SUMIFS(Raw!$K:$K,Raw!$A:$A,$B$4,Raw!$G:$G,'KPIs Date'!BC$4,Raw!$C:$C,'KPIs Date'!$A63),SUMIFS(Raw!$K:$K,Raw!$A:$A,$B$4,Raw!$G:$G,'KPIs Date'!BC$4,Raw!$E:$E,'KPIs Date'!$A63))))</f>
        <v>0</v>
      </c>
      <c r="BD63" s="152">
        <f>IF($B63="","",IF($C63="Region",SUMIFS(Raw!$K:$K,Raw!$A:$A,$B$4,Raw!$G:$G,'KPIs Date'!BD$4,Raw!$I:$I,'KPIs Date'!$A63),IF($C63="Provider",SUMIFS(Raw!$K:$K,Raw!$A:$A,$B$4,Raw!$G:$G,'KPIs Date'!BD$4,Raw!$C:$C,'KPIs Date'!$A63),SUMIFS(Raw!$K:$K,Raw!$A:$A,$B$4,Raw!$G:$G,'KPIs Date'!BD$4,Raw!$E:$E,'KPIs Date'!$A63))))</f>
        <v>0</v>
      </c>
      <c r="BE63" s="156" t="str">
        <f t="shared" si="66"/>
        <v/>
      </c>
      <c r="BF63" s="152">
        <f>IF($B63="","",IF($C63="Region",SUMIFS(Raw!$K:$K,Raw!$A:$A,$B$4,Raw!$G:$G,'KPIs Date'!BF$4,Raw!$I:$I,'KPIs Date'!$A63),IF($C63="Provider",SUMIFS(Raw!$K:$K,Raw!$A:$A,$B$4,Raw!$G:$G,'KPIs Date'!BF$4,Raw!$C:$C,'KPIs Date'!$A63),SUMIFS(Raw!$K:$K,Raw!$A:$A,$B$4,Raw!$G:$G,'KPIs Date'!BF$4,Raw!$E:$E,'KPIs Date'!$A63))))</f>
        <v>0</v>
      </c>
      <c r="BG63" s="152">
        <f>IF($B63="","",IF($C63="Region",SUMIFS(Raw!$K:$K,Raw!$A:$A,$B$4,Raw!$G:$G,'KPIs Date'!BG$4,Raw!$I:$I,'KPIs Date'!$A63),IF($C63="Provider",SUMIFS(Raw!$K:$K,Raw!$A:$A,$B$4,Raw!$G:$G,'KPIs Date'!BG$4,Raw!$C:$C,'KPIs Date'!$A63),SUMIFS(Raw!$K:$K,Raw!$A:$A,$B$4,Raw!$G:$G,'KPIs Date'!BG$4,Raw!$E:$E,'KPIs Date'!$A63))))</f>
        <v>0</v>
      </c>
      <c r="BH63" s="167" t="str">
        <f t="shared" si="67"/>
        <v/>
      </c>
      <c r="BI63" s="140"/>
      <c r="BJ63" s="141"/>
      <c r="BK63" s="142"/>
      <c r="BL63" s="140"/>
      <c r="BM63" s="140"/>
      <c r="BN63" s="141"/>
      <c r="BO63" s="142"/>
      <c r="BP63" s="140"/>
      <c r="BQ63" s="140"/>
      <c r="BR63" s="141"/>
      <c r="BS63" s="142"/>
      <c r="BT63" s="140"/>
      <c r="BU63" s="140"/>
      <c r="BV63" s="141"/>
      <c r="BW63" s="142"/>
      <c r="BX63" s="140"/>
      <c r="BY63" s="140"/>
      <c r="BZ63" s="141"/>
      <c r="CA63" s="142"/>
      <c r="CB63" s="140"/>
      <c r="CC63" s="140"/>
      <c r="CD63" s="141"/>
      <c r="CE63" s="142"/>
      <c r="CF63" s="140"/>
      <c r="CG63" s="140"/>
      <c r="CH63" s="141"/>
    </row>
    <row r="64" spans="1:86" x14ac:dyDescent="0.35">
      <c r="A64" s="122" t="str">
        <f>IF(Refs!A58="","",Refs!A58)</f>
        <v>111AA6</v>
      </c>
      <c r="B64" s="99" t="str">
        <f>IF(Refs!B58="","",Refs!B58)</f>
        <v>Isle of Wight</v>
      </c>
      <c r="C64" s="103" t="str">
        <f>IF(Refs!D58="","",Refs!D58)</f>
        <v>Area</v>
      </c>
      <c r="D64" s="56">
        <f>IF($B64="","",IF($C64="Region",SUMIFS(Raw!$K:$K,Raw!$A:$A,$B$4,Raw!$G:$G,'KPIs Date'!D$4,Raw!$I:$I,'KPIs Date'!$A64),IF($C64="Provider",SUMIFS(Raw!$K:$K,Raw!$A:$A,$B$4,Raw!$G:$G,'KPIs Date'!D$4,Raw!$C:$C,'KPIs Date'!$A64),SUMIFS(Raw!$K:$K,Raw!$A:$A,$B$4,Raw!$G:$G,'KPIs Date'!D$4,Raw!$E:$E,'KPIs Date'!$A64))))</f>
        <v>514</v>
      </c>
      <c r="E64" s="56">
        <f>IF($B64="","",IF($C64="Region",SUMIFS(Raw!$K:$K,Raw!$A:$A,$B$4,Raw!$G:$G,'KPIs Date'!E$4,Raw!$I:$I,'KPIs Date'!$A64),IF($C64="Provider",SUMIFS(Raw!$K:$K,Raw!$A:$A,$B$4,Raw!$G:$G,'KPIs Date'!E$4,Raw!$C:$C,'KPIs Date'!$A64),SUMIFS(Raw!$K:$K,Raw!$A:$A,$B$4,Raw!$G:$G,'KPIs Date'!E$4,Raw!$E:$E,'KPIs Date'!$A64))))</f>
        <v>9785</v>
      </c>
      <c r="F64" s="156">
        <f t="shared" si="52"/>
        <v>4.9907758034760656E-2</v>
      </c>
      <c r="G64" s="152">
        <f>IF($B64="","",IF($C64="Region",SUMIFS(Raw!$K:$K,Raw!$A:$A,$B$4,Raw!$G:$G,'KPIs Date'!G$4,Raw!$I:$I,'KPIs Date'!$A64),IF($C64="Provider",SUMIFS(Raw!$K:$K,Raw!$A:$A,$B$4,Raw!$G:$G,'KPIs Date'!G$4,Raw!$C:$C,'KPIs Date'!$A64),SUMIFS(Raw!$K:$K,Raw!$A:$A,$B$4,Raw!$G:$G,'KPIs Date'!G$4,Raw!$E:$E,'KPIs Date'!$A64))))</f>
        <v>307033</v>
      </c>
      <c r="H64" s="152">
        <f>IF($B64="","",IF($C64="Region",SUMIFS(Raw!$K:$K,Raw!$A:$A,$B$4,Raw!$G:$G,'KPIs Date'!H$4,Raw!$I:$I,'KPIs Date'!$A64),IF($C64="Provider",SUMIFS(Raw!$K:$K,Raw!$A:$A,$B$4,Raw!$G:$G,'KPIs Date'!H$4,Raw!$C:$C,'KPIs Date'!$A64),SUMIFS(Raw!$K:$K,Raw!$A:$A,$B$4,Raw!$G:$G,'KPIs Date'!H$4,Raw!$E:$E,'KPIs Date'!$A64))))</f>
        <v>9785</v>
      </c>
      <c r="I64" s="157">
        <f t="shared" si="18"/>
        <v>31.377925396014309</v>
      </c>
      <c r="J64" s="158">
        <f>IF($B64="","",IF($C64="Region",SUMIFS(Raw!$K:$K,Raw!$A:$A,$B$4,Raw!$G:$G,'KPIs Date'!J$4,Raw!$I:$I,'KPIs Date'!$A64),IF($C64="Provider",SUMIFS(Raw!$K:$K,Raw!$A:$A,$B$4,Raw!$G:$G,'KPIs Date'!J$4,Raw!$C:$C,'KPIs Date'!$A64),SUMIFS(Raw!$K:$K,Raw!$A:$A,$B$4,Raw!$G:$G,'KPIs Date'!J$4,Raw!$E:$E,'KPIs Date'!$A64))))</f>
        <v>226</v>
      </c>
      <c r="K64" s="152">
        <f>IF($B64="","",IF($C64="Region",SUMIFS(Raw!$K:$K,Raw!$A:$A,$B$4,Raw!$G:$G,'KPIs Date'!K$4,Raw!$I:$I,'KPIs Date'!$A64),IF($C64="Provider",SUMIFS(Raw!$K:$K,Raw!$A:$A,$B$4,Raw!$G:$G,'KPIs Date'!K$4,Raw!$C:$C,'KPIs Date'!$A64),SUMIFS(Raw!$K:$K,Raw!$A:$A,$B$4,Raw!$G:$G,'KPIs Date'!K$4,Raw!$E:$E,'KPIs Date'!$A64))))</f>
        <v>5341</v>
      </c>
      <c r="L64" s="168"/>
      <c r="M64" s="152">
        <f>IF($B64="","",IF($C64="Region",SUMIFS(Raw!$K:$K,Raw!$A:$A,$B$4,Raw!$G:$G,'KPIs Date'!M$4,Raw!$I:$I,'KPIs Date'!$A64),IF($C64="Provider",SUMIFS(Raw!$K:$K,Raw!$A:$A,$B$4,Raw!$G:$G,'KPIs Date'!M$4,Raw!$C:$C,'KPIs Date'!$A64),SUMIFS(Raw!$K:$K,Raw!$A:$A,$B$4,Raw!$G:$G,'KPIs Date'!M$4,Raw!$E:$E,'KPIs Date'!$A64))))</f>
        <v>9770</v>
      </c>
      <c r="N64" s="156">
        <f t="shared" si="53"/>
        <v>0.54667349027635614</v>
      </c>
      <c r="O64" s="152">
        <f>IF($B64="","",IF($C64="Region",SUMIFS(Raw!$K:$K,Raw!$A:$A,$B$4,Raw!$G:$G,'KPIs Date'!O$4,Raw!$I:$I,'KPIs Date'!$A64),IF($C64="Provider",SUMIFS(Raw!$K:$K,Raw!$A:$A,$B$4,Raw!$G:$G,'KPIs Date'!O$4,Raw!$C:$C,'KPIs Date'!$A64),SUMIFS(Raw!$K:$K,Raw!$A:$A,$B$4,Raw!$G:$G,'KPIs Date'!O$4,Raw!$E:$E,'KPIs Date'!$A64))))</f>
        <v>248</v>
      </c>
      <c r="P64" s="152">
        <f>IF($B64="","",IF($C64="Region",SUMIFS(Raw!$K:$K,Raw!$A:$A,$B$4,Raw!$G:$G,'KPIs Date'!P$4,Raw!$I:$I,'KPIs Date'!$A64),IF($C64="Provider",SUMIFS(Raw!$K:$K,Raw!$A:$A,$B$4,Raw!$G:$G,'KPIs Date'!P$4,Raw!$C:$C,'KPIs Date'!$A64),SUMIFS(Raw!$K:$K,Raw!$A:$A,$B$4,Raw!$G:$G,'KPIs Date'!P$4,Raw!$E:$E,'KPIs Date'!$A64))))</f>
        <v>300</v>
      </c>
      <c r="Q64" s="156">
        <f t="shared" si="54"/>
        <v>0.82666666666666666</v>
      </c>
      <c r="R64" s="152">
        <f>IF($B64="","",IF($C64="Region",SUMIFS(Raw!$K:$K,Raw!$A:$A,$B$4,Raw!$G:$G,'KPIs Date'!R$4,Raw!$I:$I,'KPIs Date'!$A64),IF($C64="Provider",SUMIFS(Raw!$K:$K,Raw!$A:$A,$B$4,Raw!$G:$G,'KPIs Date'!R$4,Raw!$C:$C,'KPIs Date'!$A64),SUMIFS(Raw!$K:$K,Raw!$A:$A,$B$4,Raw!$G:$G,'KPIs Date'!R$4,Raw!$E:$E,'KPIs Date'!$A64))))</f>
        <v>2</v>
      </c>
      <c r="S64" s="152">
        <f>IF($B64="","",IF($C64="Region",SUMIFS(Raw!$K:$K,Raw!$A:$A,$B$4,Raw!$G:$G,'KPIs Date'!S$4,Raw!$I:$I,'KPIs Date'!$A64),IF($C64="Provider",SUMIFS(Raw!$K:$K,Raw!$A:$A,$B$4,Raw!$G:$G,'KPIs Date'!S$4,Raw!$C:$C,'KPIs Date'!$A64),SUMIFS(Raw!$K:$K,Raw!$A:$A,$B$4,Raw!$G:$G,'KPIs Date'!S$4,Raw!$E:$E,'KPIs Date'!$A64))))</f>
        <v>2</v>
      </c>
      <c r="T64" s="156">
        <f t="shared" si="55"/>
        <v>1</v>
      </c>
      <c r="U64" s="152">
        <f>IF($B64="","",IF($C64="Region",SUMIFS(Raw!$K:$K,Raw!$A:$A,$B$4,Raw!$G:$G,'KPIs Date'!U$4,Raw!$I:$I,'KPIs Date'!$A64),IF($C64="Provider",SUMIFS(Raw!$K:$K,Raw!$A:$A,$B$4,Raw!$G:$G,'KPIs Date'!U$4,Raw!$C:$C,'KPIs Date'!$A64),SUMIFS(Raw!$K:$K,Raw!$A:$A,$B$4,Raw!$G:$G,'KPIs Date'!U$4,Raw!$E:$E,'KPIs Date'!$A64))))</f>
        <v>46</v>
      </c>
      <c r="V64" s="152">
        <f>IF($B64="","",IF($C64="Region",SUMIFS(Raw!$K:$K,Raw!$A:$A,$B$4,Raw!$G:$G,'KPIs Date'!V$4,Raw!$I:$I,'KPIs Date'!$A64),IF($C64="Provider",SUMIFS(Raw!$K:$K,Raw!$A:$A,$B$4,Raw!$G:$G,'KPIs Date'!V$4,Raw!$C:$C,'KPIs Date'!$A64),SUMIFS(Raw!$K:$K,Raw!$A:$A,$B$4,Raw!$G:$G,'KPIs Date'!V$4,Raw!$E:$E,'KPIs Date'!$A64))))</f>
        <v>46</v>
      </c>
      <c r="W64" s="156">
        <f t="shared" si="56"/>
        <v>1</v>
      </c>
      <c r="X64" s="152">
        <f>IF($B64="","",IF($C64="Region",SUMIFS(Raw!$K:$K,Raw!$A:$A,$B$4,Raw!$G:$G,'KPIs Date'!X$4,Raw!$I:$I,'KPIs Date'!$A64),IF($C64="Provider",SUMIFS(Raw!$K:$K,Raw!$A:$A,$B$4,Raw!$G:$G,'KPIs Date'!X$4,Raw!$C:$C,'KPIs Date'!$A64),SUMIFS(Raw!$K:$K,Raw!$A:$A,$B$4,Raw!$G:$G,'KPIs Date'!X$4,Raw!$E:$E,'KPIs Date'!$A64))))</f>
        <v>182</v>
      </c>
      <c r="Y64" s="152">
        <f>IF($B64="","",IF($C64="Region",SUMIFS(Raw!$K:$K,Raw!$A:$A,$B$4,Raw!$G:$G,'KPIs Date'!Y$4,Raw!$I:$I,'KPIs Date'!$A64),IF($C64="Provider",SUMIFS(Raw!$K:$K,Raw!$A:$A,$B$4,Raw!$G:$G,'KPIs Date'!Y$4,Raw!$C:$C,'KPIs Date'!$A64),SUMIFS(Raw!$K:$K,Raw!$A:$A,$B$4,Raw!$G:$G,'KPIs Date'!Y$4,Raw!$E:$E,'KPIs Date'!$A64))))</f>
        <v>2200</v>
      </c>
      <c r="Z64" s="152">
        <f>IF($B64="","",IF($C64="Region",SUMIFS(Raw!$K:$K,Raw!$A:$A,$B$4,Raw!$G:$G,'KPIs Date'!Z$4,Raw!$I:$I,'KPIs Date'!$A64),IF($C64="Provider",SUMIFS(Raw!$K:$K,Raw!$A:$A,$B$4,Raw!$G:$G,'KPIs Date'!Z$4,Raw!$C:$C,'KPIs Date'!$A64),SUMIFS(Raw!$K:$K,Raw!$A:$A,$B$4,Raw!$G:$G,'KPIs Date'!Z$4,Raw!$E:$E,'KPIs Date'!$A64))))</f>
        <v>2239</v>
      </c>
      <c r="AA64" s="156">
        <f t="shared" si="57"/>
        <v>4.1000225275963052E-2</v>
      </c>
      <c r="AB64" s="152">
        <f>IF($B64="","",IF($C64="Region",SUMIFS(Raw!$K:$K,Raw!$A:$A,$B$4,Raw!$G:$G,'KPIs Date'!AB$4,Raw!$I:$I,'KPIs Date'!$A64),IF($C64="Provider",SUMIFS(Raw!$K:$K,Raw!$A:$A,$B$4,Raw!$G:$G,'KPIs Date'!AB$4,Raw!$C:$C,'KPIs Date'!$A64),SUMIFS(Raw!$K:$K,Raw!$A:$A,$B$4,Raw!$G:$G,'KPIs Date'!AB$4,Raw!$E:$E,'KPIs Date'!$A64))))</f>
        <v>630</v>
      </c>
      <c r="AC64" s="152">
        <f>IF($B64="","",IF($C64="Region",SUMIFS(Raw!$K:$K,Raw!$A:$A,$B$4,Raw!$G:$G,'KPIs Date'!AC$4,Raw!$I:$I,'KPIs Date'!$A64),IF($C64="Provider",SUMIFS(Raw!$K:$K,Raw!$A:$A,$B$4,Raw!$G:$G,'KPIs Date'!AC$4,Raw!$C:$C,'KPIs Date'!$A64),SUMIFS(Raw!$K:$K,Raw!$A:$A,$B$4,Raw!$G:$G,'KPIs Date'!AC$4,Raw!$E:$E,'KPIs Date'!$A64))))</f>
        <v>887</v>
      </c>
      <c r="AD64" s="156">
        <f t="shared" si="58"/>
        <v>0.71025930101465617</v>
      </c>
      <c r="AE64" s="152">
        <f>IF($B64="","",IF($C64="Region",SUMIFS(Raw!$K:$K,Raw!$A:$A,$B$4,Raw!$G:$G,'KPIs Date'!AE$4,Raw!$I:$I,'KPIs Date'!$A64),IF($C64="Provider",SUMIFS(Raw!$K:$K,Raw!$A:$A,$B$4,Raw!$G:$G,'KPIs Date'!AE$4,Raw!$C:$C,'KPIs Date'!$A64),SUMIFS(Raw!$K:$K,Raw!$A:$A,$B$4,Raw!$G:$G,'KPIs Date'!AE$4,Raw!$E:$E,'KPIs Date'!$A64))))</f>
        <v>196</v>
      </c>
      <c r="AF64" s="152">
        <f>IF($B64="","",IF($C64="Region",SUMIFS(Raw!$K:$K,Raw!$A:$A,$B$4,Raw!$G:$G,'KPIs Date'!AF$4,Raw!$I:$I,'KPIs Date'!$A64),IF($C64="Provider",SUMIFS(Raw!$K:$K,Raw!$A:$A,$B$4,Raw!$G:$G,'KPIs Date'!AF$4,Raw!$C:$C,'KPIs Date'!$A64),SUMIFS(Raw!$K:$K,Raw!$A:$A,$B$4,Raw!$G:$G,'KPIs Date'!AF$4,Raw!$E:$E,'KPIs Date'!$A64))))</f>
        <v>1241</v>
      </c>
      <c r="AG64" s="156">
        <f t="shared" si="59"/>
        <v>0.15793714746172441</v>
      </c>
      <c r="AH64" s="152">
        <f>IF($B64="","",IF($C64="Region",SUMIFS(Raw!$K:$K,Raw!$A:$A,$B$4,Raw!$G:$G,'KPIs Date'!AH$4,Raw!$I:$I,'KPIs Date'!$A64),IF($C64="Provider",SUMIFS(Raw!$K:$K,Raw!$A:$A,$B$4,Raw!$G:$G,'KPIs Date'!AH$4,Raw!$C:$C,'KPIs Date'!$A64),SUMIFS(Raw!$K:$K,Raw!$A:$A,$B$4,Raw!$G:$G,'KPIs Date'!AH$4,Raw!$E:$E,'KPIs Date'!$A64))))</f>
        <v>8</v>
      </c>
      <c r="AI64" s="152">
        <f>IF($B64="","",IF($C64="Region",SUMIFS(Raw!$K:$K,Raw!$A:$A,$B$4,Raw!$G:$G,'KPIs Date'!AI$4,Raw!$I:$I,'KPIs Date'!$A64),IF($C64="Provider",SUMIFS(Raw!$K:$K,Raw!$A:$A,$B$4,Raw!$G:$G,'KPIs Date'!AI$4,Raw!$C:$C,'KPIs Date'!$A64),SUMIFS(Raw!$K:$K,Raw!$A:$A,$B$4,Raw!$G:$G,'KPIs Date'!AI$4,Raw!$E:$E,'KPIs Date'!$A64))))</f>
        <v>7322</v>
      </c>
      <c r="AJ64" s="156">
        <f t="shared" si="60"/>
        <v>1.0925976509150504E-3</v>
      </c>
      <c r="AK64" s="152">
        <f>IF($B64="","",IF($C64="Region",SUMIFS(Raw!$K:$K,Raw!$A:$A,$B$4,Raw!$G:$G,'KPIs Date'!AK$4,Raw!$I:$I,'KPIs Date'!$A64),IF($C64="Provider",SUMIFS(Raw!$K:$K,Raw!$A:$A,$B$4,Raw!$G:$G,'KPIs Date'!AK$4,Raw!$C:$C,'KPIs Date'!$A64),SUMIFS(Raw!$K:$K,Raw!$A:$A,$B$4,Raw!$G:$G,'KPIs Date'!AK$4,Raw!$E:$E,'KPIs Date'!$A64))))</f>
        <v>369</v>
      </c>
      <c r="AL64" s="152">
        <f>IF($B64="","",IF($C64="Region",SUMIFS(Raw!$K:$K,Raw!$A:$A,$B$4,Raw!$G:$G,'KPIs Date'!AL$4,Raw!$I:$I,'KPIs Date'!$A64),IF($C64="Provider",SUMIFS(Raw!$K:$K,Raw!$A:$A,$B$4,Raw!$G:$G,'KPIs Date'!AL$4,Raw!$C:$C,'KPIs Date'!$A64),SUMIFS(Raw!$K:$K,Raw!$A:$A,$B$4,Raw!$G:$G,'KPIs Date'!AL$4,Raw!$E:$E,'KPIs Date'!$A64))))</f>
        <v>7322</v>
      </c>
      <c r="AM64" s="156">
        <f t="shared" si="19"/>
        <v>5.0396066648456708E-2</v>
      </c>
      <c r="AN64" s="152">
        <f>IF($B64="","",IF($C64="Region",SUMIFS(Raw!$K:$K,Raw!$A:$A,$B$4,Raw!$G:$G,'KPIs Date'!AN$4,Raw!$I:$I,'KPIs Date'!$A64),IF($C64="Provider",SUMIFS(Raw!$K:$K,Raw!$A:$A,$B$4,Raw!$G:$G,'KPIs Date'!AN$4,Raw!$C:$C,'KPIs Date'!$A64),SUMIFS(Raw!$K:$K,Raw!$A:$A,$B$4,Raw!$G:$G,'KPIs Date'!AN$4,Raw!$E:$E,'KPIs Date'!$A64))))</f>
        <v>1258</v>
      </c>
      <c r="AO64" s="152">
        <f>IF($B64="","",IF($C64="Region",SUMIFS(Raw!$K:$K,Raw!$A:$A,$B$4,Raw!$G:$G,'KPIs Date'!AO$4,Raw!$I:$I,'KPIs Date'!$A64),IF($C64="Provider",SUMIFS(Raw!$K:$K,Raw!$A:$A,$B$4,Raw!$G:$G,'KPIs Date'!AO$4,Raw!$C:$C,'KPIs Date'!$A64),SUMIFS(Raw!$K:$K,Raw!$A:$A,$B$4,Raw!$G:$G,'KPIs Date'!AO$4,Raw!$E:$E,'KPIs Date'!$A64))))</f>
        <v>1437</v>
      </c>
      <c r="AP64" s="156">
        <f t="shared" si="61"/>
        <v>0.87543493389004867</v>
      </c>
      <c r="AQ64" s="152">
        <f>IF($B64="","",IF($C64="Region",SUMIFS(Raw!$K:$K,Raw!$A:$A,$B$4,Raw!$G:$G,'KPIs Date'!AQ$4,Raw!$I:$I,'KPIs Date'!$A64),IF($C64="Provider",SUMIFS(Raw!$K:$K,Raw!$A:$A,$B$4,Raw!$G:$G,'KPIs Date'!AQ$4,Raw!$C:$C,'KPIs Date'!$A64),SUMIFS(Raw!$K:$K,Raw!$A:$A,$B$4,Raw!$G:$G,'KPIs Date'!AQ$4,Raw!$E:$E,'KPIs Date'!$A64))))</f>
        <v>0</v>
      </c>
      <c r="AR64" s="152">
        <f>IF($B64="","",IF($C64="Region",SUMIFS(Raw!$K:$K,Raw!$A:$A,$B$4,Raw!$G:$G,'KPIs Date'!AR$4,Raw!$I:$I,'KPIs Date'!$A64),IF($C64="Provider",SUMIFS(Raw!$K:$K,Raw!$A:$A,$B$4,Raw!$G:$G,'KPIs Date'!AR$4,Raw!$C:$C,'KPIs Date'!$A64),SUMIFS(Raw!$K:$K,Raw!$A:$A,$B$4,Raw!$G:$G,'KPIs Date'!AR$4,Raw!$E:$E,'KPIs Date'!$A64))))</f>
        <v>1938</v>
      </c>
      <c r="AS64" s="156" t="str">
        <f t="shared" si="62"/>
        <v/>
      </c>
      <c r="AT64" s="152">
        <f>IF($B64="","",IF($C64="Region",SUMIFS(Raw!$K:$K,Raw!$A:$A,$B$4,Raw!$G:$G,'KPIs Date'!AT$4,Raw!$I:$I,'KPIs Date'!$A64),IF($C64="Provider",SUMIFS(Raw!$K:$K,Raw!$A:$A,$B$4,Raw!$G:$G,'KPIs Date'!AT$4,Raw!$C:$C,'KPIs Date'!$A64),SUMIFS(Raw!$K:$K,Raw!$A:$A,$B$4,Raw!$G:$G,'KPIs Date'!AT$4,Raw!$E:$E,'KPIs Date'!$A64))))</f>
        <v>49</v>
      </c>
      <c r="AU64" s="152">
        <f>IF($B64="","",IF($C64="Region",SUMIFS(Raw!$K:$K,Raw!$A:$A,$B$4,Raw!$G:$G,'KPIs Date'!AU$4,Raw!$I:$I,'KPIs Date'!$A64),IF($C64="Provider",SUMIFS(Raw!$K:$K,Raw!$A:$A,$B$4,Raw!$G:$G,'KPIs Date'!AU$4,Raw!$C:$C,'KPIs Date'!$A64),SUMIFS(Raw!$K:$K,Raw!$A:$A,$B$4,Raw!$G:$G,'KPIs Date'!AU$4,Raw!$E:$E,'KPIs Date'!$A64))))</f>
        <v>151</v>
      </c>
      <c r="AV64" s="156">
        <f t="shared" si="63"/>
        <v>0.32450331125827814</v>
      </c>
      <c r="AW64" s="152">
        <f>IF($B64="","",IF($C64="Region",SUMIFS(Raw!$K:$K,Raw!$A:$A,$B$4,Raw!$G:$G,'KPIs Date'!AW$4,Raw!$I:$I,'KPIs Date'!$A64),IF($C64="Provider",SUMIFS(Raw!$K:$K,Raw!$A:$A,$B$4,Raw!$G:$G,'KPIs Date'!AW$4,Raw!$C:$C,'KPIs Date'!$A64),SUMIFS(Raw!$K:$K,Raw!$A:$A,$B$4,Raw!$G:$G,'KPIs Date'!AW$4,Raw!$E:$E,'KPIs Date'!$A64))))</f>
        <v>49</v>
      </c>
      <c r="AX64" s="152">
        <f>IF($B64="","",IF($C64="Region",SUMIFS(Raw!$K:$K,Raw!$A:$A,$B$4,Raw!$G:$G,'KPIs Date'!AX$4,Raw!$I:$I,'KPIs Date'!$A64),IF($C64="Provider",SUMIFS(Raw!$K:$K,Raw!$A:$A,$B$4,Raw!$G:$G,'KPIs Date'!AX$4,Raw!$C:$C,'KPIs Date'!$A64),SUMIFS(Raw!$K:$K,Raw!$A:$A,$B$4,Raw!$G:$G,'KPIs Date'!AX$4,Raw!$E:$E,'KPIs Date'!$A64))))</f>
        <v>567</v>
      </c>
      <c r="AY64" s="156">
        <f t="shared" si="64"/>
        <v>8.6419753086419748E-2</v>
      </c>
      <c r="AZ64" s="152">
        <f>IF($B64="","",IF($C64="Region",SUMIFS(Raw!$K:$K,Raw!$A:$A,$B$4,Raw!$G:$G,'KPIs Date'!AZ$4,Raw!$I:$I,'KPIs Date'!$A64),IF($C64="Provider",SUMIFS(Raw!$K:$K,Raw!$A:$A,$B$4,Raw!$G:$G,'KPIs Date'!AZ$4,Raw!$C:$C,'KPIs Date'!$A64),SUMIFS(Raw!$K:$K,Raw!$A:$A,$B$4,Raw!$G:$G,'KPIs Date'!AZ$4,Raw!$E:$E,'KPIs Date'!$A64))))</f>
        <v>0</v>
      </c>
      <c r="BA64" s="152">
        <f>IF($B64="","",IF($C64="Region",SUMIFS(Raw!$K:$K,Raw!$A:$A,$B$4,Raw!$G:$G,'KPIs Date'!BA$4,Raw!$I:$I,'KPIs Date'!$A64),IF($C64="Provider",SUMIFS(Raw!$K:$K,Raw!$A:$A,$B$4,Raw!$G:$G,'KPIs Date'!BA$4,Raw!$C:$C,'KPIs Date'!$A64),SUMIFS(Raw!$K:$K,Raw!$A:$A,$B$4,Raw!$G:$G,'KPIs Date'!BA$4,Raw!$E:$E,'KPIs Date'!$A64))))</f>
        <v>0</v>
      </c>
      <c r="BB64" s="165" t="str">
        <f t="shared" si="65"/>
        <v/>
      </c>
      <c r="BC64" s="152">
        <f>IF($B64="","",IF($C64="Region",SUMIFS(Raw!$K:$K,Raw!$A:$A,$B$4,Raw!$G:$G,'KPIs Date'!BC$4,Raw!$I:$I,'KPIs Date'!$A64),IF($C64="Provider",SUMIFS(Raw!$K:$K,Raw!$A:$A,$B$4,Raw!$G:$G,'KPIs Date'!BC$4,Raw!$C:$C,'KPIs Date'!$A64),SUMIFS(Raw!$K:$K,Raw!$A:$A,$B$4,Raw!$G:$G,'KPIs Date'!BC$4,Raw!$E:$E,'KPIs Date'!$A64))))</f>
        <v>0</v>
      </c>
      <c r="BD64" s="152">
        <f>IF($B64="","",IF($C64="Region",SUMIFS(Raw!$K:$K,Raw!$A:$A,$B$4,Raw!$G:$G,'KPIs Date'!BD$4,Raw!$I:$I,'KPIs Date'!$A64),IF($C64="Provider",SUMIFS(Raw!$K:$K,Raw!$A:$A,$B$4,Raw!$G:$G,'KPIs Date'!BD$4,Raw!$C:$C,'KPIs Date'!$A64),SUMIFS(Raw!$K:$K,Raw!$A:$A,$B$4,Raw!$G:$G,'KPIs Date'!BD$4,Raw!$E:$E,'KPIs Date'!$A64))))</f>
        <v>0</v>
      </c>
      <c r="BE64" s="156" t="str">
        <f t="shared" si="66"/>
        <v/>
      </c>
      <c r="BF64" s="152">
        <f>IF($B64="","",IF($C64="Region",SUMIFS(Raw!$K:$K,Raw!$A:$A,$B$4,Raw!$G:$G,'KPIs Date'!BF$4,Raw!$I:$I,'KPIs Date'!$A64),IF($C64="Provider",SUMIFS(Raw!$K:$K,Raw!$A:$A,$B$4,Raw!$G:$G,'KPIs Date'!BF$4,Raw!$C:$C,'KPIs Date'!$A64),SUMIFS(Raw!$K:$K,Raw!$A:$A,$B$4,Raw!$G:$G,'KPIs Date'!BF$4,Raw!$E:$E,'KPIs Date'!$A64))))</f>
        <v>0</v>
      </c>
      <c r="BG64" s="152">
        <f>IF($B64="","",IF($C64="Region",SUMIFS(Raw!$K:$K,Raw!$A:$A,$B$4,Raw!$G:$G,'KPIs Date'!BG$4,Raw!$I:$I,'KPIs Date'!$A64),IF($C64="Provider",SUMIFS(Raw!$K:$K,Raw!$A:$A,$B$4,Raw!$G:$G,'KPIs Date'!BG$4,Raw!$C:$C,'KPIs Date'!$A64),SUMIFS(Raw!$K:$K,Raw!$A:$A,$B$4,Raw!$G:$G,'KPIs Date'!BG$4,Raw!$E:$E,'KPIs Date'!$A64))))</f>
        <v>0</v>
      </c>
      <c r="BH64" s="167" t="str">
        <f t="shared" si="67"/>
        <v/>
      </c>
      <c r="BI64" s="140"/>
      <c r="BJ64" s="141"/>
      <c r="BK64" s="142"/>
      <c r="BL64" s="140"/>
      <c r="BM64" s="140"/>
      <c r="BN64" s="141"/>
      <c r="BO64" s="142"/>
      <c r="BP64" s="140"/>
      <c r="BQ64" s="140"/>
      <c r="BR64" s="141"/>
      <c r="BS64" s="142"/>
      <c r="BT64" s="140"/>
      <c r="BU64" s="140"/>
      <c r="BV64" s="141"/>
      <c r="BW64" s="142"/>
      <c r="BX64" s="140"/>
      <c r="BY64" s="140"/>
      <c r="BZ64" s="141"/>
      <c r="CA64" s="142"/>
      <c r="CB64" s="140"/>
      <c r="CC64" s="140"/>
      <c r="CD64" s="141"/>
      <c r="CE64" s="142"/>
      <c r="CF64" s="140"/>
      <c r="CG64" s="140"/>
      <c r="CH64" s="141"/>
    </row>
    <row r="65" spans="1:86" x14ac:dyDescent="0.35">
      <c r="A65" s="122" t="str">
        <f>IF(Refs!A59="","",Refs!A59)</f>
        <v>111AI9</v>
      </c>
      <c r="B65" s="99" t="str">
        <f>IF(Refs!B59="","",Refs!B59)</f>
        <v>Kent, Medway &amp; Sussex</v>
      </c>
      <c r="C65" s="103" t="str">
        <f>IF(Refs!D59="","",Refs!D59)</f>
        <v>Area</v>
      </c>
      <c r="D65" s="56">
        <f>IF($B65="","",IF($C65="Region",SUMIFS(Raw!$K:$K,Raw!$A:$A,$B$4,Raw!$G:$G,'KPIs Date'!D$4,Raw!$I:$I,'KPIs Date'!$A65),IF($C65="Provider",SUMIFS(Raw!$K:$K,Raw!$A:$A,$B$4,Raw!$G:$G,'KPIs Date'!D$4,Raw!$C:$C,'KPIs Date'!$A65),SUMIFS(Raw!$K:$K,Raw!$A:$A,$B$4,Raw!$G:$G,'KPIs Date'!D$4,Raw!$E:$E,'KPIs Date'!$A65))))</f>
        <v>21689</v>
      </c>
      <c r="E65" s="56">
        <f>IF($B65="","",IF($C65="Region",SUMIFS(Raw!$K:$K,Raw!$A:$A,$B$4,Raw!$G:$G,'KPIs Date'!E$4,Raw!$I:$I,'KPIs Date'!$A65),IF($C65="Provider",SUMIFS(Raw!$K:$K,Raw!$A:$A,$B$4,Raw!$G:$G,'KPIs Date'!E$4,Raw!$C:$C,'KPIs Date'!$A65),SUMIFS(Raw!$K:$K,Raw!$A:$A,$B$4,Raw!$G:$G,'KPIs Date'!E$4,Raw!$E:$E,'KPIs Date'!$A65))))</f>
        <v>106161</v>
      </c>
      <c r="F65" s="156">
        <f t="shared" si="52"/>
        <v>0.16964411419632383</v>
      </c>
      <c r="G65" s="152">
        <f>IF($B65="","",IF($C65="Region",SUMIFS(Raw!$K:$K,Raw!$A:$A,$B$4,Raw!$G:$G,'KPIs Date'!G$4,Raw!$I:$I,'KPIs Date'!$A65),IF($C65="Provider",SUMIFS(Raw!$K:$K,Raw!$A:$A,$B$4,Raw!$G:$G,'KPIs Date'!G$4,Raw!$C:$C,'KPIs Date'!$A65),SUMIFS(Raw!$K:$K,Raw!$A:$A,$B$4,Raw!$G:$G,'KPIs Date'!G$4,Raw!$E:$E,'KPIs Date'!$A65))))</f>
        <v>29410842</v>
      </c>
      <c r="H65" s="152">
        <f>IF($B65="","",IF($C65="Region",SUMIFS(Raw!$K:$K,Raw!$A:$A,$B$4,Raw!$G:$G,'KPIs Date'!H$4,Raw!$I:$I,'KPIs Date'!$A65),IF($C65="Provider",SUMIFS(Raw!$K:$K,Raw!$A:$A,$B$4,Raw!$G:$G,'KPIs Date'!H$4,Raw!$C:$C,'KPIs Date'!$A65),SUMIFS(Raw!$K:$K,Raw!$A:$A,$B$4,Raw!$G:$G,'KPIs Date'!H$4,Raw!$E:$E,'KPIs Date'!$A65))))</f>
        <v>106161</v>
      </c>
      <c r="I65" s="157">
        <f t="shared" si="18"/>
        <v>277.03998643569673</v>
      </c>
      <c r="J65" s="158">
        <f>IF($B65="","",IF($C65="Region",SUMIFS(Raw!$K:$K,Raw!$A:$A,$B$4,Raw!$G:$G,'KPIs Date'!J$4,Raw!$I:$I,'KPIs Date'!$A65),IF($C65="Provider",SUMIFS(Raw!$K:$K,Raw!$A:$A,$B$4,Raw!$G:$G,'KPIs Date'!J$4,Raw!$C:$C,'KPIs Date'!$A65),SUMIFS(Raw!$K:$K,Raw!$A:$A,$B$4,Raw!$G:$G,'KPIs Date'!J$4,Raw!$E:$E,'KPIs Date'!$A65))))</f>
        <v>916</v>
      </c>
      <c r="K65" s="152">
        <f>IF($B65="","",IF($C65="Region",SUMIFS(Raw!$K:$K,Raw!$A:$A,$B$4,Raw!$G:$G,'KPIs Date'!K$4,Raw!$I:$I,'KPIs Date'!$A65),IF($C65="Provider",SUMIFS(Raw!$K:$K,Raw!$A:$A,$B$4,Raw!$G:$G,'KPIs Date'!K$4,Raw!$C:$C,'KPIs Date'!$A65),SUMIFS(Raw!$K:$K,Raw!$A:$A,$B$4,Raw!$G:$G,'KPIs Date'!K$4,Raw!$E:$E,'KPIs Date'!$A65))))</f>
        <v>44031</v>
      </c>
      <c r="L65" s="168"/>
      <c r="M65" s="152">
        <f>IF($B65="","",IF($C65="Region",SUMIFS(Raw!$K:$K,Raw!$A:$A,$B$4,Raw!$G:$G,'KPIs Date'!M$4,Raw!$I:$I,'KPIs Date'!$A65),IF($C65="Provider",SUMIFS(Raw!$K:$K,Raw!$A:$A,$B$4,Raw!$G:$G,'KPIs Date'!M$4,Raw!$C:$C,'KPIs Date'!$A65),SUMIFS(Raw!$K:$K,Raw!$A:$A,$B$4,Raw!$G:$G,'KPIs Date'!M$4,Raw!$E:$E,'KPIs Date'!$A65))))</f>
        <v>97375</v>
      </c>
      <c r="N65" s="156">
        <f t="shared" si="53"/>
        <v>0.45217971758664954</v>
      </c>
      <c r="O65" s="152">
        <f>IF($B65="","",IF($C65="Region",SUMIFS(Raw!$K:$K,Raw!$A:$A,$B$4,Raw!$G:$G,'KPIs Date'!O$4,Raw!$I:$I,'KPIs Date'!$A65),IF($C65="Provider",SUMIFS(Raw!$K:$K,Raw!$A:$A,$B$4,Raw!$G:$G,'KPIs Date'!O$4,Raw!$C:$C,'KPIs Date'!$A65),SUMIFS(Raw!$K:$K,Raw!$A:$A,$B$4,Raw!$G:$G,'KPIs Date'!O$4,Raw!$E:$E,'KPIs Date'!$A65))))</f>
        <v>941</v>
      </c>
      <c r="P65" s="152">
        <f>IF($B65="","",IF($C65="Region",SUMIFS(Raw!$K:$K,Raw!$A:$A,$B$4,Raw!$G:$G,'KPIs Date'!P$4,Raw!$I:$I,'KPIs Date'!$A65),IF($C65="Provider",SUMIFS(Raw!$K:$K,Raw!$A:$A,$B$4,Raw!$G:$G,'KPIs Date'!P$4,Raw!$C:$C,'KPIs Date'!$A65),SUMIFS(Raw!$K:$K,Raw!$A:$A,$B$4,Raw!$G:$G,'KPIs Date'!P$4,Raw!$E:$E,'KPIs Date'!$A65))))</f>
        <v>20484</v>
      </c>
      <c r="Q65" s="156">
        <f t="shared" si="54"/>
        <v>4.5938293302089435E-2</v>
      </c>
      <c r="R65" s="152">
        <f>IF($B65="","",IF($C65="Region",SUMIFS(Raw!$K:$K,Raw!$A:$A,$B$4,Raw!$G:$G,'KPIs Date'!R$4,Raw!$I:$I,'KPIs Date'!$A65),IF($C65="Provider",SUMIFS(Raw!$K:$K,Raw!$A:$A,$B$4,Raw!$G:$G,'KPIs Date'!R$4,Raw!$C:$C,'KPIs Date'!$A65),SUMIFS(Raw!$K:$K,Raw!$A:$A,$B$4,Raw!$G:$G,'KPIs Date'!R$4,Raw!$E:$E,'KPIs Date'!$A65))))</f>
        <v>1130</v>
      </c>
      <c r="S65" s="152">
        <f>IF($B65="","",IF($C65="Region",SUMIFS(Raw!$K:$K,Raw!$A:$A,$B$4,Raw!$G:$G,'KPIs Date'!S$4,Raw!$I:$I,'KPIs Date'!$A65),IF($C65="Provider",SUMIFS(Raw!$K:$K,Raw!$A:$A,$B$4,Raw!$G:$G,'KPIs Date'!S$4,Raw!$C:$C,'KPIs Date'!$A65),SUMIFS(Raw!$K:$K,Raw!$A:$A,$B$4,Raw!$G:$G,'KPIs Date'!S$4,Raw!$E:$E,'KPIs Date'!$A65))))</f>
        <v>1526</v>
      </c>
      <c r="T65" s="156">
        <f t="shared" si="55"/>
        <v>0.74049803407601578</v>
      </c>
      <c r="U65" s="152">
        <f>IF($B65="","",IF($C65="Region",SUMIFS(Raw!$K:$K,Raw!$A:$A,$B$4,Raw!$G:$G,'KPIs Date'!U$4,Raw!$I:$I,'KPIs Date'!$A65),IF($C65="Provider",SUMIFS(Raw!$K:$K,Raw!$A:$A,$B$4,Raw!$G:$G,'KPIs Date'!U$4,Raw!$C:$C,'KPIs Date'!$A65),SUMIFS(Raw!$K:$K,Raw!$A:$A,$B$4,Raw!$G:$G,'KPIs Date'!U$4,Raw!$E:$E,'KPIs Date'!$A65))))</f>
        <v>603</v>
      </c>
      <c r="V65" s="152">
        <f>IF($B65="","",IF($C65="Region",SUMIFS(Raw!$K:$K,Raw!$A:$A,$B$4,Raw!$G:$G,'KPIs Date'!V$4,Raw!$I:$I,'KPIs Date'!$A65),IF($C65="Provider",SUMIFS(Raw!$K:$K,Raw!$A:$A,$B$4,Raw!$G:$G,'KPIs Date'!V$4,Raw!$C:$C,'KPIs Date'!$A65),SUMIFS(Raw!$K:$K,Raw!$A:$A,$B$4,Raw!$G:$G,'KPIs Date'!V$4,Raw!$E:$E,'KPIs Date'!$A65))))</f>
        <v>2772</v>
      </c>
      <c r="W65" s="156">
        <f t="shared" si="56"/>
        <v>0.21753246753246752</v>
      </c>
      <c r="X65" s="152">
        <f>IF($B65="","",IF($C65="Region",SUMIFS(Raw!$K:$K,Raw!$A:$A,$B$4,Raw!$G:$G,'KPIs Date'!X$4,Raw!$I:$I,'KPIs Date'!$A65),IF($C65="Provider",SUMIFS(Raw!$K:$K,Raw!$A:$A,$B$4,Raw!$G:$G,'KPIs Date'!X$4,Raw!$C:$C,'KPIs Date'!$A65),SUMIFS(Raw!$K:$K,Raw!$A:$A,$B$4,Raw!$G:$G,'KPIs Date'!X$4,Raw!$E:$E,'KPIs Date'!$A65))))</f>
        <v>6747</v>
      </c>
      <c r="Y65" s="152">
        <f>IF($B65="","",IF($C65="Region",SUMIFS(Raw!$K:$K,Raw!$A:$A,$B$4,Raw!$G:$G,'KPIs Date'!Y$4,Raw!$I:$I,'KPIs Date'!$A65),IF($C65="Provider",SUMIFS(Raw!$K:$K,Raw!$A:$A,$B$4,Raw!$G:$G,'KPIs Date'!Y$4,Raw!$C:$C,'KPIs Date'!$A65),SUMIFS(Raw!$K:$K,Raw!$A:$A,$B$4,Raw!$G:$G,'KPIs Date'!Y$4,Raw!$E:$E,'KPIs Date'!$A65))))</f>
        <v>44031</v>
      </c>
      <c r="Z65" s="152">
        <f>IF($B65="","",IF($C65="Region",SUMIFS(Raw!$K:$K,Raw!$A:$A,$B$4,Raw!$G:$G,'KPIs Date'!Z$4,Raw!$I:$I,'KPIs Date'!$A65),IF($C65="Provider",SUMIFS(Raw!$K:$K,Raw!$A:$A,$B$4,Raw!$G:$G,'KPIs Date'!Z$4,Raw!$C:$C,'KPIs Date'!$A65),SUMIFS(Raw!$K:$K,Raw!$A:$A,$B$4,Raw!$G:$G,'KPIs Date'!Z$4,Raw!$E:$E,'KPIs Date'!$A65))))</f>
        <v>0</v>
      </c>
      <c r="AA65" s="156">
        <f t="shared" si="57"/>
        <v>0.15323294951284322</v>
      </c>
      <c r="AB65" s="152">
        <f>IF($B65="","",IF($C65="Region",SUMIFS(Raw!$K:$K,Raw!$A:$A,$B$4,Raw!$G:$G,'KPIs Date'!AB$4,Raw!$I:$I,'KPIs Date'!$A65),IF($C65="Provider",SUMIFS(Raw!$K:$K,Raw!$A:$A,$B$4,Raw!$G:$G,'KPIs Date'!AB$4,Raw!$C:$C,'KPIs Date'!$A65),SUMIFS(Raw!$K:$K,Raw!$A:$A,$B$4,Raw!$G:$G,'KPIs Date'!AB$4,Raw!$E:$E,'KPIs Date'!$A65))))</f>
        <v>6315</v>
      </c>
      <c r="AC65" s="152">
        <f>IF($B65="","",IF($C65="Region",SUMIFS(Raw!$K:$K,Raw!$A:$A,$B$4,Raw!$G:$G,'KPIs Date'!AC$4,Raw!$I:$I,'KPIs Date'!$A65),IF($C65="Provider",SUMIFS(Raw!$K:$K,Raw!$A:$A,$B$4,Raw!$G:$G,'KPIs Date'!AC$4,Raw!$C:$C,'KPIs Date'!$A65),SUMIFS(Raw!$K:$K,Raw!$A:$A,$B$4,Raw!$G:$G,'KPIs Date'!AC$4,Raw!$E:$E,'KPIs Date'!$A65))))</f>
        <v>9020</v>
      </c>
      <c r="AD65" s="156">
        <f t="shared" si="58"/>
        <v>0.70011086474501105</v>
      </c>
      <c r="AE65" s="152">
        <f>IF($B65="","",IF($C65="Region",SUMIFS(Raw!$K:$K,Raw!$A:$A,$B$4,Raw!$G:$G,'KPIs Date'!AE$4,Raw!$I:$I,'KPIs Date'!$A65),IF($C65="Provider",SUMIFS(Raw!$K:$K,Raw!$A:$A,$B$4,Raw!$G:$G,'KPIs Date'!AE$4,Raw!$C:$C,'KPIs Date'!$A65),SUMIFS(Raw!$K:$K,Raw!$A:$A,$B$4,Raw!$G:$G,'KPIs Date'!AE$4,Raw!$E:$E,'KPIs Date'!$A65))))</f>
        <v>3806</v>
      </c>
      <c r="AF65" s="152">
        <f>IF($B65="","",IF($C65="Region",SUMIFS(Raw!$K:$K,Raw!$A:$A,$B$4,Raw!$G:$G,'KPIs Date'!AF$4,Raw!$I:$I,'KPIs Date'!$A65),IF($C65="Provider",SUMIFS(Raw!$K:$K,Raw!$A:$A,$B$4,Raw!$G:$G,'KPIs Date'!AF$4,Raw!$C:$C,'KPIs Date'!$A65),SUMIFS(Raw!$K:$K,Raw!$A:$A,$B$4,Raw!$G:$G,'KPIs Date'!AF$4,Raw!$E:$E,'KPIs Date'!$A65))))</f>
        <v>17972</v>
      </c>
      <c r="AG65" s="156">
        <f t="shared" si="59"/>
        <v>0.21177387046516805</v>
      </c>
      <c r="AH65" s="152">
        <f>IF($B65="","",IF($C65="Region",SUMIFS(Raw!$K:$K,Raw!$A:$A,$B$4,Raw!$G:$G,'KPIs Date'!AH$4,Raw!$I:$I,'KPIs Date'!$A65),IF($C65="Provider",SUMIFS(Raw!$K:$K,Raw!$A:$A,$B$4,Raw!$G:$G,'KPIs Date'!AH$4,Raw!$C:$C,'KPIs Date'!$A65),SUMIFS(Raw!$K:$K,Raw!$A:$A,$B$4,Raw!$G:$G,'KPIs Date'!AH$4,Raw!$E:$E,'KPIs Date'!$A65))))</f>
        <v>0</v>
      </c>
      <c r="AI65" s="152">
        <f>IF($B65="","",IF($C65="Region",SUMIFS(Raw!$K:$K,Raw!$A:$A,$B$4,Raw!$G:$G,'KPIs Date'!AI$4,Raw!$I:$I,'KPIs Date'!$A65),IF($C65="Provider",SUMIFS(Raw!$K:$K,Raw!$A:$A,$B$4,Raw!$G:$G,'KPIs Date'!AI$4,Raw!$C:$C,'KPIs Date'!$A65),SUMIFS(Raw!$K:$K,Raw!$A:$A,$B$4,Raw!$G:$G,'KPIs Date'!AI$4,Raw!$E:$E,'KPIs Date'!$A65))))</f>
        <v>78245</v>
      </c>
      <c r="AJ65" s="156" t="str">
        <f t="shared" si="60"/>
        <v/>
      </c>
      <c r="AK65" s="152">
        <f>IF($B65="","",IF($C65="Region",SUMIFS(Raw!$K:$K,Raw!$A:$A,$B$4,Raw!$G:$G,'KPIs Date'!AK$4,Raw!$I:$I,'KPIs Date'!$A65),IF($C65="Provider",SUMIFS(Raw!$K:$K,Raw!$A:$A,$B$4,Raw!$G:$G,'KPIs Date'!AK$4,Raw!$C:$C,'KPIs Date'!$A65),SUMIFS(Raw!$K:$K,Raw!$A:$A,$B$4,Raw!$G:$G,'KPIs Date'!AK$4,Raw!$E:$E,'KPIs Date'!$A65))))</f>
        <v>42135</v>
      </c>
      <c r="AL65" s="152">
        <f>IF($B65="","",IF($C65="Region",SUMIFS(Raw!$K:$K,Raw!$A:$A,$B$4,Raw!$G:$G,'KPIs Date'!AL$4,Raw!$I:$I,'KPIs Date'!$A65),IF($C65="Provider",SUMIFS(Raw!$K:$K,Raw!$A:$A,$B$4,Raw!$G:$G,'KPIs Date'!AL$4,Raw!$C:$C,'KPIs Date'!$A65),SUMIFS(Raw!$K:$K,Raw!$A:$A,$B$4,Raw!$G:$G,'KPIs Date'!AL$4,Raw!$E:$E,'KPIs Date'!$A65))))</f>
        <v>78245</v>
      </c>
      <c r="AM65" s="156">
        <f t="shared" si="19"/>
        <v>0.53850086267493136</v>
      </c>
      <c r="AN65" s="152">
        <f>IF($B65="","",IF($C65="Region",SUMIFS(Raw!$K:$K,Raw!$A:$A,$B$4,Raw!$G:$G,'KPIs Date'!AN$4,Raw!$I:$I,'KPIs Date'!$A65),IF($C65="Provider",SUMIFS(Raw!$K:$K,Raw!$A:$A,$B$4,Raw!$G:$G,'KPIs Date'!AN$4,Raw!$C:$C,'KPIs Date'!$A65),SUMIFS(Raw!$K:$K,Raw!$A:$A,$B$4,Raw!$G:$G,'KPIs Date'!AN$4,Raw!$E:$E,'KPIs Date'!$A65))))</f>
        <v>13417</v>
      </c>
      <c r="AO65" s="152">
        <f>IF($B65="","",IF($C65="Region",SUMIFS(Raw!$K:$K,Raw!$A:$A,$B$4,Raw!$G:$G,'KPIs Date'!AO$4,Raw!$I:$I,'KPIs Date'!$A65),IF($C65="Provider",SUMIFS(Raw!$K:$K,Raw!$A:$A,$B$4,Raw!$G:$G,'KPIs Date'!AO$4,Raw!$C:$C,'KPIs Date'!$A65),SUMIFS(Raw!$K:$K,Raw!$A:$A,$B$4,Raw!$G:$G,'KPIs Date'!AO$4,Raw!$E:$E,'KPIs Date'!$A65))))</f>
        <v>19555</v>
      </c>
      <c r="AP65" s="156">
        <f t="shared" si="61"/>
        <v>0.68611608284326264</v>
      </c>
      <c r="AQ65" s="152">
        <f>IF($B65="","",IF($C65="Region",SUMIFS(Raw!$K:$K,Raw!$A:$A,$B$4,Raw!$G:$G,'KPIs Date'!AQ$4,Raw!$I:$I,'KPIs Date'!$A65),IF($C65="Provider",SUMIFS(Raw!$K:$K,Raw!$A:$A,$B$4,Raw!$G:$G,'KPIs Date'!AQ$4,Raw!$C:$C,'KPIs Date'!$A65),SUMIFS(Raw!$K:$K,Raw!$A:$A,$B$4,Raw!$G:$G,'KPIs Date'!AQ$4,Raw!$E:$E,'KPIs Date'!$A65))))</f>
        <v>2332</v>
      </c>
      <c r="AR65" s="152">
        <f>IF($B65="","",IF($C65="Region",SUMIFS(Raw!$K:$K,Raw!$A:$A,$B$4,Raw!$G:$G,'KPIs Date'!AR$4,Raw!$I:$I,'KPIs Date'!$A65),IF($C65="Provider",SUMIFS(Raw!$K:$K,Raw!$A:$A,$B$4,Raw!$G:$G,'KPIs Date'!AR$4,Raw!$C:$C,'KPIs Date'!$A65),SUMIFS(Raw!$K:$K,Raw!$A:$A,$B$4,Raw!$G:$G,'KPIs Date'!AR$4,Raw!$E:$E,'KPIs Date'!$A65))))</f>
        <v>9500</v>
      </c>
      <c r="AS65" s="156">
        <f t="shared" si="62"/>
        <v>0.24547368421052632</v>
      </c>
      <c r="AT65" s="152">
        <f>IF($B65="","",IF($C65="Region",SUMIFS(Raw!$K:$K,Raw!$A:$A,$B$4,Raw!$G:$G,'KPIs Date'!AT$4,Raw!$I:$I,'KPIs Date'!$A65),IF($C65="Provider",SUMIFS(Raw!$K:$K,Raw!$A:$A,$B$4,Raw!$G:$G,'KPIs Date'!AT$4,Raw!$C:$C,'KPIs Date'!$A65),SUMIFS(Raw!$K:$K,Raw!$A:$A,$B$4,Raw!$G:$G,'KPIs Date'!AT$4,Raw!$E:$E,'KPIs Date'!$A65))))</f>
        <v>8683</v>
      </c>
      <c r="AU65" s="152">
        <f>IF($B65="","",IF($C65="Region",SUMIFS(Raw!$K:$K,Raw!$A:$A,$B$4,Raw!$G:$G,'KPIs Date'!AU$4,Raw!$I:$I,'KPIs Date'!$A65),IF($C65="Provider",SUMIFS(Raw!$K:$K,Raw!$A:$A,$B$4,Raw!$G:$G,'KPIs Date'!AU$4,Raw!$C:$C,'KPIs Date'!$A65),SUMIFS(Raw!$K:$K,Raw!$A:$A,$B$4,Raw!$G:$G,'KPIs Date'!AU$4,Raw!$E:$E,'KPIs Date'!$A65))))</f>
        <v>11445</v>
      </c>
      <c r="AV65" s="156">
        <f t="shared" si="63"/>
        <v>0.75867190913062477</v>
      </c>
      <c r="AW65" s="152">
        <f>IF($B65="","",IF($C65="Region",SUMIFS(Raw!$K:$K,Raw!$A:$A,$B$4,Raw!$G:$G,'KPIs Date'!AW$4,Raw!$I:$I,'KPIs Date'!$A65),IF($C65="Provider",SUMIFS(Raw!$K:$K,Raw!$A:$A,$B$4,Raw!$G:$G,'KPIs Date'!AW$4,Raw!$C:$C,'KPIs Date'!$A65),SUMIFS(Raw!$K:$K,Raw!$A:$A,$B$4,Raw!$G:$G,'KPIs Date'!AW$4,Raw!$E:$E,'KPIs Date'!$A65))))</f>
        <v>3623</v>
      </c>
      <c r="AX65" s="152">
        <f>IF($B65="","",IF($C65="Region",SUMIFS(Raw!$K:$K,Raw!$A:$A,$B$4,Raw!$G:$G,'KPIs Date'!AX$4,Raw!$I:$I,'KPIs Date'!$A65),IF($C65="Provider",SUMIFS(Raw!$K:$K,Raw!$A:$A,$B$4,Raw!$G:$G,'KPIs Date'!AX$4,Raw!$C:$C,'KPIs Date'!$A65),SUMIFS(Raw!$K:$K,Raw!$A:$A,$B$4,Raw!$G:$G,'KPIs Date'!AX$4,Raw!$E:$E,'KPIs Date'!$A65))))</f>
        <v>10899</v>
      </c>
      <c r="AY65" s="156">
        <f t="shared" si="64"/>
        <v>0.3324158179649509</v>
      </c>
      <c r="AZ65" s="152">
        <f>IF($B65="","",IF($C65="Region",SUMIFS(Raw!$K:$K,Raw!$A:$A,$B$4,Raw!$G:$G,'KPIs Date'!AZ$4,Raw!$I:$I,'KPIs Date'!$A65),IF($C65="Provider",SUMIFS(Raw!$K:$K,Raw!$A:$A,$B$4,Raw!$G:$G,'KPIs Date'!AZ$4,Raw!$C:$C,'KPIs Date'!$A65),SUMIFS(Raw!$K:$K,Raw!$A:$A,$B$4,Raw!$G:$G,'KPIs Date'!AZ$4,Raw!$E:$E,'KPIs Date'!$A65))))</f>
        <v>0</v>
      </c>
      <c r="BA65" s="152">
        <f>IF($B65="","",IF($C65="Region",SUMIFS(Raw!$K:$K,Raw!$A:$A,$B$4,Raw!$G:$G,'KPIs Date'!BA$4,Raw!$I:$I,'KPIs Date'!$A65),IF($C65="Provider",SUMIFS(Raw!$K:$K,Raw!$A:$A,$B$4,Raw!$G:$G,'KPIs Date'!BA$4,Raw!$C:$C,'KPIs Date'!$A65),SUMIFS(Raw!$K:$K,Raw!$A:$A,$B$4,Raw!$G:$G,'KPIs Date'!BA$4,Raw!$E:$E,'KPIs Date'!$A65))))</f>
        <v>0</v>
      </c>
      <c r="BB65" s="165" t="str">
        <f t="shared" si="65"/>
        <v/>
      </c>
      <c r="BC65" s="152">
        <f>IF($B65="","",IF($C65="Region",SUMIFS(Raw!$K:$K,Raw!$A:$A,$B$4,Raw!$G:$G,'KPIs Date'!BC$4,Raw!$I:$I,'KPIs Date'!$A65),IF($C65="Provider",SUMIFS(Raw!$K:$K,Raw!$A:$A,$B$4,Raw!$G:$G,'KPIs Date'!BC$4,Raw!$C:$C,'KPIs Date'!$A65),SUMIFS(Raw!$K:$K,Raw!$A:$A,$B$4,Raw!$G:$G,'KPIs Date'!BC$4,Raw!$E:$E,'KPIs Date'!$A65))))</f>
        <v>0</v>
      </c>
      <c r="BD65" s="152">
        <f>IF($B65="","",IF($C65="Region",SUMIFS(Raw!$K:$K,Raw!$A:$A,$B$4,Raw!$G:$G,'KPIs Date'!BD$4,Raw!$I:$I,'KPIs Date'!$A65),IF($C65="Provider",SUMIFS(Raw!$K:$K,Raw!$A:$A,$B$4,Raw!$G:$G,'KPIs Date'!BD$4,Raw!$C:$C,'KPIs Date'!$A65),SUMIFS(Raw!$K:$K,Raw!$A:$A,$B$4,Raw!$G:$G,'KPIs Date'!BD$4,Raw!$E:$E,'KPIs Date'!$A65))))</f>
        <v>0</v>
      </c>
      <c r="BE65" s="156" t="str">
        <f t="shared" si="66"/>
        <v/>
      </c>
      <c r="BF65" s="152">
        <f>IF($B65="","",IF($C65="Region",SUMIFS(Raw!$K:$K,Raw!$A:$A,$B$4,Raw!$G:$G,'KPIs Date'!BF$4,Raw!$I:$I,'KPIs Date'!$A65),IF($C65="Provider",SUMIFS(Raw!$K:$K,Raw!$A:$A,$B$4,Raw!$G:$G,'KPIs Date'!BF$4,Raw!$C:$C,'KPIs Date'!$A65),SUMIFS(Raw!$K:$K,Raw!$A:$A,$B$4,Raw!$G:$G,'KPIs Date'!BF$4,Raw!$E:$E,'KPIs Date'!$A65))))</f>
        <v>0</v>
      </c>
      <c r="BG65" s="152">
        <f>IF($B65="","",IF($C65="Region",SUMIFS(Raw!$K:$K,Raw!$A:$A,$B$4,Raw!$G:$G,'KPIs Date'!BG$4,Raw!$I:$I,'KPIs Date'!$A65),IF($C65="Provider",SUMIFS(Raw!$K:$K,Raw!$A:$A,$B$4,Raw!$G:$G,'KPIs Date'!BG$4,Raw!$C:$C,'KPIs Date'!$A65),SUMIFS(Raw!$K:$K,Raw!$A:$A,$B$4,Raw!$G:$G,'KPIs Date'!BG$4,Raw!$E:$E,'KPIs Date'!$A65))))</f>
        <v>0</v>
      </c>
      <c r="BH65" s="167" t="str">
        <f t="shared" si="67"/>
        <v/>
      </c>
      <c r="BI65" s="140"/>
      <c r="BJ65" s="141"/>
      <c r="BK65" s="142"/>
      <c r="BL65" s="140"/>
      <c r="BM65" s="140"/>
      <c r="BN65" s="141"/>
      <c r="BO65" s="142"/>
      <c r="BP65" s="140"/>
      <c r="BQ65" s="140"/>
      <c r="BR65" s="141"/>
      <c r="BS65" s="142"/>
      <c r="BT65" s="140"/>
      <c r="BU65" s="140"/>
      <c r="BV65" s="141"/>
      <c r="BW65" s="142"/>
      <c r="BX65" s="140"/>
      <c r="BY65" s="140"/>
      <c r="BZ65" s="141"/>
      <c r="CA65" s="142"/>
      <c r="CB65" s="140"/>
      <c r="CC65" s="140"/>
      <c r="CD65" s="141"/>
      <c r="CE65" s="142"/>
      <c r="CF65" s="140"/>
      <c r="CG65" s="140"/>
      <c r="CH65" s="141"/>
    </row>
    <row r="66" spans="1:86" x14ac:dyDescent="0.35">
      <c r="A66" s="122" t="str">
        <f>IF(Refs!A60="","",Refs!A60)</f>
        <v>111AI2</v>
      </c>
      <c r="B66" s="99" t="str">
        <f>IF(Refs!B60="","",Refs!B60)</f>
        <v>Surrey Heartlands</v>
      </c>
      <c r="C66" s="103" t="str">
        <f>IF(Refs!D60="","",Refs!D60)</f>
        <v>Area</v>
      </c>
      <c r="D66" s="56">
        <f>IF($B66="","",IF($C66="Region",SUMIFS(Raw!$K:$K,Raw!$A:$A,$B$4,Raw!$G:$G,'KPIs Date'!D$4,Raw!$I:$I,'KPIs Date'!$A66),IF($C66="Provider",SUMIFS(Raw!$K:$K,Raw!$A:$A,$B$4,Raw!$G:$G,'KPIs Date'!D$4,Raw!$C:$C,'KPIs Date'!$A66),SUMIFS(Raw!$K:$K,Raw!$A:$A,$B$4,Raw!$G:$G,'KPIs Date'!D$4,Raw!$E:$E,'KPIs Date'!$A66))))</f>
        <v>1645</v>
      </c>
      <c r="E66" s="56">
        <f>IF($B66="","",IF($C66="Region",SUMIFS(Raw!$K:$K,Raw!$A:$A,$B$4,Raw!$G:$G,'KPIs Date'!E$4,Raw!$I:$I,'KPIs Date'!$A66),IF($C66="Provider",SUMIFS(Raw!$K:$K,Raw!$A:$A,$B$4,Raw!$G:$G,'KPIs Date'!E$4,Raw!$C:$C,'KPIs Date'!$A66),SUMIFS(Raw!$K:$K,Raw!$A:$A,$B$4,Raw!$G:$G,'KPIs Date'!E$4,Raw!$E:$E,'KPIs Date'!$A66))))</f>
        <v>25808</v>
      </c>
      <c r="F66" s="156">
        <f t="shared" si="52"/>
        <v>5.9920591556478345E-2</v>
      </c>
      <c r="G66" s="152">
        <f>IF($B66="","",IF($C66="Region",SUMIFS(Raw!$K:$K,Raw!$A:$A,$B$4,Raw!$G:$G,'KPIs Date'!G$4,Raw!$I:$I,'KPIs Date'!$A66),IF($C66="Provider",SUMIFS(Raw!$K:$K,Raw!$A:$A,$B$4,Raw!$G:$G,'KPIs Date'!G$4,Raw!$C:$C,'KPIs Date'!$A66),SUMIFS(Raw!$K:$K,Raw!$A:$A,$B$4,Raw!$G:$G,'KPIs Date'!G$4,Raw!$E:$E,'KPIs Date'!$A66))))</f>
        <v>1992117</v>
      </c>
      <c r="H66" s="152">
        <f>IF($B66="","",IF($C66="Region",SUMIFS(Raw!$K:$K,Raw!$A:$A,$B$4,Raw!$G:$G,'KPIs Date'!H$4,Raw!$I:$I,'KPIs Date'!$A66),IF($C66="Provider",SUMIFS(Raw!$K:$K,Raw!$A:$A,$B$4,Raw!$G:$G,'KPIs Date'!H$4,Raw!$C:$C,'KPIs Date'!$A66),SUMIFS(Raw!$K:$K,Raw!$A:$A,$B$4,Raw!$G:$G,'KPIs Date'!H$4,Raw!$E:$E,'KPIs Date'!$A66))))</f>
        <v>25808</v>
      </c>
      <c r="I66" s="157">
        <f t="shared" si="18"/>
        <v>77.189902355858649</v>
      </c>
      <c r="J66" s="158">
        <f>IF($B66="","",IF($C66="Region",SUMIFS(Raw!$K:$K,Raw!$A:$A,$B$4,Raw!$G:$G,'KPIs Date'!J$4,Raw!$I:$I,'KPIs Date'!$A66),IF($C66="Provider",SUMIFS(Raw!$K:$K,Raw!$A:$A,$B$4,Raw!$G:$G,'KPIs Date'!J$4,Raw!$C:$C,'KPIs Date'!$A66),SUMIFS(Raw!$K:$K,Raw!$A:$A,$B$4,Raw!$G:$G,'KPIs Date'!J$4,Raw!$E:$E,'KPIs Date'!$A66))))</f>
        <v>404</v>
      </c>
      <c r="K66" s="152">
        <f>IF($B66="","",IF($C66="Region",SUMIFS(Raw!$K:$K,Raw!$A:$A,$B$4,Raw!$G:$G,'KPIs Date'!K$4,Raw!$I:$I,'KPIs Date'!$A66),IF($C66="Provider",SUMIFS(Raw!$K:$K,Raw!$A:$A,$B$4,Raw!$G:$G,'KPIs Date'!K$4,Raw!$C:$C,'KPIs Date'!$A66),SUMIFS(Raw!$K:$K,Raw!$A:$A,$B$4,Raw!$G:$G,'KPIs Date'!K$4,Raw!$E:$E,'KPIs Date'!$A66))))</f>
        <v>13318</v>
      </c>
      <c r="L66" s="168"/>
      <c r="M66" s="152">
        <f>IF($B66="","",IF($C66="Region",SUMIFS(Raw!$K:$K,Raw!$A:$A,$B$4,Raw!$G:$G,'KPIs Date'!M$4,Raw!$I:$I,'KPIs Date'!$A66),IF($C66="Provider",SUMIFS(Raw!$K:$K,Raw!$A:$A,$B$4,Raw!$G:$G,'KPIs Date'!M$4,Raw!$C:$C,'KPIs Date'!$A66),SUMIFS(Raw!$K:$K,Raw!$A:$A,$B$4,Raw!$G:$G,'KPIs Date'!M$4,Raw!$E:$E,'KPIs Date'!$A66))))</f>
        <v>23887</v>
      </c>
      <c r="N66" s="156">
        <f t="shared" si="53"/>
        <v>0.55754175911583703</v>
      </c>
      <c r="O66" s="152">
        <f>IF($B66="","",IF($C66="Region",SUMIFS(Raw!$K:$K,Raw!$A:$A,$B$4,Raw!$G:$G,'KPIs Date'!O$4,Raw!$I:$I,'KPIs Date'!$A66),IF($C66="Provider",SUMIFS(Raw!$K:$K,Raw!$A:$A,$B$4,Raw!$G:$G,'KPIs Date'!O$4,Raw!$C:$C,'KPIs Date'!$A66),SUMIFS(Raw!$K:$K,Raw!$A:$A,$B$4,Raw!$G:$G,'KPIs Date'!O$4,Raw!$E:$E,'KPIs Date'!$A66))))</f>
        <v>3288</v>
      </c>
      <c r="P66" s="152">
        <f>IF($B66="","",IF($C66="Region",SUMIFS(Raw!$K:$K,Raw!$A:$A,$B$4,Raw!$G:$G,'KPIs Date'!P$4,Raw!$I:$I,'KPIs Date'!$A66),IF($C66="Provider",SUMIFS(Raw!$K:$K,Raw!$A:$A,$B$4,Raw!$G:$G,'KPIs Date'!P$4,Raw!$C:$C,'KPIs Date'!$A66),SUMIFS(Raw!$K:$K,Raw!$A:$A,$B$4,Raw!$G:$G,'KPIs Date'!P$4,Raw!$E:$E,'KPIs Date'!$A66))))</f>
        <v>6223</v>
      </c>
      <c r="Q66" s="156">
        <f t="shared" si="54"/>
        <v>0.52836252611280732</v>
      </c>
      <c r="R66" s="152">
        <f>IF($B66="","",IF($C66="Region",SUMIFS(Raw!$K:$K,Raw!$A:$A,$B$4,Raw!$G:$G,'KPIs Date'!R$4,Raw!$I:$I,'KPIs Date'!$A66),IF($C66="Provider",SUMIFS(Raw!$K:$K,Raw!$A:$A,$B$4,Raw!$G:$G,'KPIs Date'!R$4,Raw!$C:$C,'KPIs Date'!$A66),SUMIFS(Raw!$K:$K,Raw!$A:$A,$B$4,Raw!$G:$G,'KPIs Date'!R$4,Raw!$E:$E,'KPIs Date'!$A66))))</f>
        <v>7</v>
      </c>
      <c r="S66" s="152">
        <f>IF($B66="","",IF($C66="Region",SUMIFS(Raw!$K:$K,Raw!$A:$A,$B$4,Raw!$G:$G,'KPIs Date'!S$4,Raw!$I:$I,'KPIs Date'!$A66),IF($C66="Provider",SUMIFS(Raw!$K:$K,Raw!$A:$A,$B$4,Raw!$G:$G,'KPIs Date'!S$4,Raw!$C:$C,'KPIs Date'!$A66),SUMIFS(Raw!$K:$K,Raw!$A:$A,$B$4,Raw!$G:$G,'KPIs Date'!S$4,Raw!$E:$E,'KPIs Date'!$A66))))</f>
        <v>436</v>
      </c>
      <c r="T66" s="156">
        <f t="shared" si="55"/>
        <v>1.6055045871559634E-2</v>
      </c>
      <c r="U66" s="152">
        <f>IF($B66="","",IF($C66="Region",SUMIFS(Raw!$K:$K,Raw!$A:$A,$B$4,Raw!$G:$G,'KPIs Date'!U$4,Raw!$I:$I,'KPIs Date'!$A66),IF($C66="Provider",SUMIFS(Raw!$K:$K,Raw!$A:$A,$B$4,Raw!$G:$G,'KPIs Date'!U$4,Raw!$C:$C,'KPIs Date'!$A66),SUMIFS(Raw!$K:$K,Raw!$A:$A,$B$4,Raw!$G:$G,'KPIs Date'!U$4,Raw!$E:$E,'KPIs Date'!$A66))))</f>
        <v>241</v>
      </c>
      <c r="V66" s="152">
        <f>IF($B66="","",IF($C66="Region",SUMIFS(Raw!$K:$K,Raw!$A:$A,$B$4,Raw!$G:$G,'KPIs Date'!V$4,Raw!$I:$I,'KPIs Date'!$A66),IF($C66="Provider",SUMIFS(Raw!$K:$K,Raw!$A:$A,$B$4,Raw!$G:$G,'KPIs Date'!V$4,Raw!$C:$C,'KPIs Date'!$A66),SUMIFS(Raw!$K:$K,Raw!$A:$A,$B$4,Raw!$G:$G,'KPIs Date'!V$4,Raw!$E:$E,'KPIs Date'!$A66))))</f>
        <v>771</v>
      </c>
      <c r="W66" s="156">
        <f t="shared" si="56"/>
        <v>0.3125810635538262</v>
      </c>
      <c r="X66" s="152">
        <f>IF($B66="","",IF($C66="Region",SUMIFS(Raw!$K:$K,Raw!$A:$A,$B$4,Raw!$G:$G,'KPIs Date'!X$4,Raw!$I:$I,'KPIs Date'!$A66),IF($C66="Provider",SUMIFS(Raw!$K:$K,Raw!$A:$A,$B$4,Raw!$G:$G,'KPIs Date'!X$4,Raw!$C:$C,'KPIs Date'!$A66),SUMIFS(Raw!$K:$K,Raw!$A:$A,$B$4,Raw!$G:$G,'KPIs Date'!X$4,Raw!$E:$E,'KPIs Date'!$A66))))</f>
        <v>735</v>
      </c>
      <c r="Y66" s="152">
        <f>IF($B66="","",IF($C66="Region",SUMIFS(Raw!$K:$K,Raw!$A:$A,$B$4,Raw!$G:$G,'KPIs Date'!Y$4,Raw!$I:$I,'KPIs Date'!$A66),IF($C66="Provider",SUMIFS(Raw!$K:$K,Raw!$A:$A,$B$4,Raw!$G:$G,'KPIs Date'!Y$4,Raw!$C:$C,'KPIs Date'!$A66),SUMIFS(Raw!$K:$K,Raw!$A:$A,$B$4,Raw!$G:$G,'KPIs Date'!Y$4,Raw!$E:$E,'KPIs Date'!$A66))))</f>
        <v>6072</v>
      </c>
      <c r="Z66" s="152">
        <f>IF($B66="","",IF($C66="Region",SUMIFS(Raw!$K:$K,Raw!$A:$A,$B$4,Raw!$G:$G,'KPIs Date'!Z$4,Raw!$I:$I,'KPIs Date'!$A66),IF($C66="Provider",SUMIFS(Raw!$K:$K,Raw!$A:$A,$B$4,Raw!$G:$G,'KPIs Date'!Z$4,Raw!$C:$C,'KPIs Date'!$A66),SUMIFS(Raw!$K:$K,Raw!$A:$A,$B$4,Raw!$G:$G,'KPIs Date'!Z$4,Raw!$E:$E,'KPIs Date'!$A66))))</f>
        <v>7246</v>
      </c>
      <c r="AA66" s="156">
        <f t="shared" si="57"/>
        <v>5.5188466736747259E-2</v>
      </c>
      <c r="AB66" s="152">
        <f>IF($B66="","",IF($C66="Region",SUMIFS(Raw!$K:$K,Raw!$A:$A,$B$4,Raw!$G:$G,'KPIs Date'!AB$4,Raw!$I:$I,'KPIs Date'!$A66),IF($C66="Provider",SUMIFS(Raw!$K:$K,Raw!$A:$A,$B$4,Raw!$G:$G,'KPIs Date'!AB$4,Raw!$C:$C,'KPIs Date'!$A66),SUMIFS(Raw!$K:$K,Raw!$A:$A,$B$4,Raw!$G:$G,'KPIs Date'!AB$4,Raw!$E:$E,'KPIs Date'!$A66))))</f>
        <v>1300</v>
      </c>
      <c r="AC66" s="152">
        <f>IF($B66="","",IF($C66="Region",SUMIFS(Raw!$K:$K,Raw!$A:$A,$B$4,Raw!$G:$G,'KPIs Date'!AC$4,Raw!$I:$I,'KPIs Date'!$A66),IF($C66="Provider",SUMIFS(Raw!$K:$K,Raw!$A:$A,$B$4,Raw!$G:$G,'KPIs Date'!AC$4,Raw!$C:$C,'KPIs Date'!$A66),SUMIFS(Raw!$K:$K,Raw!$A:$A,$B$4,Raw!$G:$G,'KPIs Date'!AC$4,Raw!$E:$E,'KPIs Date'!$A66))))</f>
        <v>2261</v>
      </c>
      <c r="AD66" s="156">
        <f t="shared" si="58"/>
        <v>0.57496682883679784</v>
      </c>
      <c r="AE66" s="152">
        <f>IF($B66="","",IF($C66="Region",SUMIFS(Raw!$K:$K,Raw!$A:$A,$B$4,Raw!$G:$G,'KPIs Date'!AE$4,Raw!$I:$I,'KPIs Date'!$A66),IF($C66="Provider",SUMIFS(Raw!$K:$K,Raw!$A:$A,$B$4,Raw!$G:$G,'KPIs Date'!AE$4,Raw!$C:$C,'KPIs Date'!$A66),SUMIFS(Raw!$K:$K,Raw!$A:$A,$B$4,Raw!$G:$G,'KPIs Date'!AE$4,Raw!$E:$E,'KPIs Date'!$A66))))</f>
        <v>1305</v>
      </c>
      <c r="AF66" s="152">
        <f>IF($B66="","",IF($C66="Region",SUMIFS(Raw!$K:$K,Raw!$A:$A,$B$4,Raw!$G:$G,'KPIs Date'!AF$4,Raw!$I:$I,'KPIs Date'!$A66),IF($C66="Provider",SUMIFS(Raw!$K:$K,Raw!$A:$A,$B$4,Raw!$G:$G,'KPIs Date'!AF$4,Raw!$C:$C,'KPIs Date'!$A66),SUMIFS(Raw!$K:$K,Raw!$A:$A,$B$4,Raw!$G:$G,'KPIs Date'!AF$4,Raw!$E:$E,'KPIs Date'!$A66))))</f>
        <v>2623</v>
      </c>
      <c r="AG66" s="156">
        <f t="shared" si="59"/>
        <v>0.49752192146397256</v>
      </c>
      <c r="AH66" s="152">
        <f>IF($B66="","",IF($C66="Region",SUMIFS(Raw!$K:$K,Raw!$A:$A,$B$4,Raw!$G:$G,'KPIs Date'!AH$4,Raw!$I:$I,'KPIs Date'!$A66),IF($C66="Provider",SUMIFS(Raw!$K:$K,Raw!$A:$A,$B$4,Raw!$G:$G,'KPIs Date'!AH$4,Raw!$C:$C,'KPIs Date'!$A66),SUMIFS(Raw!$K:$K,Raw!$A:$A,$B$4,Raw!$G:$G,'KPIs Date'!AH$4,Raw!$E:$E,'KPIs Date'!$A66))))</f>
        <v>61</v>
      </c>
      <c r="AI66" s="152">
        <f>IF($B66="","",IF($C66="Region",SUMIFS(Raw!$K:$K,Raw!$A:$A,$B$4,Raw!$G:$G,'KPIs Date'!AI$4,Raw!$I:$I,'KPIs Date'!$A66),IF($C66="Provider",SUMIFS(Raw!$K:$K,Raw!$A:$A,$B$4,Raw!$G:$G,'KPIs Date'!AI$4,Raw!$C:$C,'KPIs Date'!$A66),SUMIFS(Raw!$K:$K,Raw!$A:$A,$B$4,Raw!$G:$G,'KPIs Date'!AI$4,Raw!$E:$E,'KPIs Date'!$A66))))</f>
        <v>18483</v>
      </c>
      <c r="AJ66" s="156">
        <f t="shared" si="60"/>
        <v>3.3003300330033004E-3</v>
      </c>
      <c r="AK66" s="152">
        <f>IF($B66="","",IF($C66="Region",SUMIFS(Raw!$K:$K,Raw!$A:$A,$B$4,Raw!$G:$G,'KPIs Date'!AK$4,Raw!$I:$I,'KPIs Date'!$A66),IF($C66="Provider",SUMIFS(Raw!$K:$K,Raw!$A:$A,$B$4,Raw!$G:$G,'KPIs Date'!AK$4,Raw!$C:$C,'KPIs Date'!$A66),SUMIFS(Raw!$K:$K,Raw!$A:$A,$B$4,Raw!$G:$G,'KPIs Date'!AK$4,Raw!$E:$E,'KPIs Date'!$A66))))</f>
        <v>12050</v>
      </c>
      <c r="AL66" s="152">
        <f>IF($B66="","",IF($C66="Region",SUMIFS(Raw!$K:$K,Raw!$A:$A,$B$4,Raw!$G:$G,'KPIs Date'!AL$4,Raw!$I:$I,'KPIs Date'!$A66),IF($C66="Provider",SUMIFS(Raw!$K:$K,Raw!$A:$A,$B$4,Raw!$G:$G,'KPIs Date'!AL$4,Raw!$C:$C,'KPIs Date'!$A66),SUMIFS(Raw!$K:$K,Raw!$A:$A,$B$4,Raw!$G:$G,'KPIs Date'!AL$4,Raw!$E:$E,'KPIs Date'!$A66))))</f>
        <v>18483</v>
      </c>
      <c r="AM66" s="156">
        <f t="shared" si="19"/>
        <v>0.65195044094573396</v>
      </c>
      <c r="AN66" s="152">
        <f>IF($B66="","",IF($C66="Region",SUMIFS(Raw!$K:$K,Raw!$A:$A,$B$4,Raw!$G:$G,'KPIs Date'!AN$4,Raw!$I:$I,'KPIs Date'!$A66),IF($C66="Provider",SUMIFS(Raw!$K:$K,Raw!$A:$A,$B$4,Raw!$G:$G,'KPIs Date'!AN$4,Raw!$C:$C,'KPIs Date'!$A66),SUMIFS(Raw!$K:$K,Raw!$A:$A,$B$4,Raw!$G:$G,'KPIs Date'!AN$4,Raw!$E:$E,'KPIs Date'!$A66))))</f>
        <v>1670</v>
      </c>
      <c r="AO66" s="152">
        <f>IF($B66="","",IF($C66="Region",SUMIFS(Raw!$K:$K,Raw!$A:$A,$B$4,Raw!$G:$G,'KPIs Date'!AO$4,Raw!$I:$I,'KPIs Date'!$A66),IF($C66="Provider",SUMIFS(Raw!$K:$K,Raw!$A:$A,$B$4,Raw!$G:$G,'KPIs Date'!AO$4,Raw!$C:$C,'KPIs Date'!$A66),SUMIFS(Raw!$K:$K,Raw!$A:$A,$B$4,Raw!$G:$G,'KPIs Date'!AO$4,Raw!$E:$E,'KPIs Date'!$A66))))</f>
        <v>3030</v>
      </c>
      <c r="AP66" s="156">
        <f t="shared" si="61"/>
        <v>0.55115511551155116</v>
      </c>
      <c r="AQ66" s="152">
        <f>IF($B66="","",IF($C66="Region",SUMIFS(Raw!$K:$K,Raw!$A:$A,$B$4,Raw!$G:$G,'KPIs Date'!AQ$4,Raw!$I:$I,'KPIs Date'!$A66),IF($C66="Provider",SUMIFS(Raw!$K:$K,Raw!$A:$A,$B$4,Raw!$G:$G,'KPIs Date'!AQ$4,Raw!$C:$C,'KPIs Date'!$A66),SUMIFS(Raw!$K:$K,Raw!$A:$A,$B$4,Raw!$G:$G,'KPIs Date'!AQ$4,Raw!$E:$E,'KPIs Date'!$A66))))</f>
        <v>463</v>
      </c>
      <c r="AR66" s="152">
        <f>IF($B66="","",IF($C66="Region",SUMIFS(Raw!$K:$K,Raw!$A:$A,$B$4,Raw!$G:$G,'KPIs Date'!AR$4,Raw!$I:$I,'KPIs Date'!$A66),IF($C66="Provider",SUMIFS(Raw!$K:$K,Raw!$A:$A,$B$4,Raw!$G:$G,'KPIs Date'!AR$4,Raw!$C:$C,'KPIs Date'!$A66),SUMIFS(Raw!$K:$K,Raw!$A:$A,$B$4,Raw!$G:$G,'KPIs Date'!AR$4,Raw!$E:$E,'KPIs Date'!$A66))))</f>
        <v>7158</v>
      </c>
      <c r="AS66" s="156">
        <f t="shared" si="62"/>
        <v>6.4682872310701314E-2</v>
      </c>
      <c r="AT66" s="152">
        <f>IF($B66="","",IF($C66="Region",SUMIFS(Raw!$K:$K,Raw!$A:$A,$B$4,Raw!$G:$G,'KPIs Date'!AT$4,Raw!$I:$I,'KPIs Date'!$A66),IF($C66="Provider",SUMIFS(Raw!$K:$K,Raw!$A:$A,$B$4,Raw!$G:$G,'KPIs Date'!AT$4,Raw!$C:$C,'KPIs Date'!$A66),SUMIFS(Raw!$K:$K,Raw!$A:$A,$B$4,Raw!$G:$G,'KPIs Date'!AT$4,Raw!$E:$E,'KPIs Date'!$A66))))</f>
        <v>378</v>
      </c>
      <c r="AU66" s="152">
        <f>IF($B66="","",IF($C66="Region",SUMIFS(Raw!$K:$K,Raw!$A:$A,$B$4,Raw!$G:$G,'KPIs Date'!AU$4,Raw!$I:$I,'KPIs Date'!$A66),IF($C66="Provider",SUMIFS(Raw!$K:$K,Raw!$A:$A,$B$4,Raw!$G:$G,'KPIs Date'!AU$4,Raw!$C:$C,'KPIs Date'!$A66),SUMIFS(Raw!$K:$K,Raw!$A:$A,$B$4,Raw!$G:$G,'KPIs Date'!AU$4,Raw!$E:$E,'KPIs Date'!$A66))))</f>
        <v>622</v>
      </c>
      <c r="AV66" s="156">
        <f t="shared" si="63"/>
        <v>0.60771704180064312</v>
      </c>
      <c r="AW66" s="152">
        <f>IF($B66="","",IF($C66="Region",SUMIFS(Raw!$K:$K,Raw!$A:$A,$B$4,Raw!$G:$G,'KPIs Date'!AW$4,Raw!$I:$I,'KPIs Date'!$A66),IF($C66="Provider",SUMIFS(Raw!$K:$K,Raw!$A:$A,$B$4,Raw!$G:$G,'KPIs Date'!AW$4,Raw!$C:$C,'KPIs Date'!$A66),SUMIFS(Raw!$K:$K,Raw!$A:$A,$B$4,Raw!$G:$G,'KPIs Date'!AW$4,Raw!$E:$E,'KPIs Date'!$A66))))</f>
        <v>1190</v>
      </c>
      <c r="AX66" s="152">
        <f>IF($B66="","",IF($C66="Region",SUMIFS(Raw!$K:$K,Raw!$A:$A,$B$4,Raw!$G:$G,'KPIs Date'!AX$4,Raw!$I:$I,'KPIs Date'!$A66),IF($C66="Provider",SUMIFS(Raw!$K:$K,Raw!$A:$A,$B$4,Raw!$G:$G,'KPIs Date'!AX$4,Raw!$C:$C,'KPIs Date'!$A66),SUMIFS(Raw!$K:$K,Raw!$A:$A,$B$4,Raw!$G:$G,'KPIs Date'!AX$4,Raw!$E:$E,'KPIs Date'!$A66))))</f>
        <v>2248</v>
      </c>
      <c r="AY66" s="156">
        <f t="shared" si="64"/>
        <v>0.52935943060498225</v>
      </c>
      <c r="AZ66" s="152">
        <f>IF($B66="","",IF($C66="Region",SUMIFS(Raw!$K:$K,Raw!$A:$A,$B$4,Raw!$G:$G,'KPIs Date'!AZ$4,Raw!$I:$I,'KPIs Date'!$A66),IF($C66="Provider",SUMIFS(Raw!$K:$K,Raw!$A:$A,$B$4,Raw!$G:$G,'KPIs Date'!AZ$4,Raw!$C:$C,'KPIs Date'!$A66),SUMIFS(Raw!$K:$K,Raw!$A:$A,$B$4,Raw!$G:$G,'KPIs Date'!AZ$4,Raw!$E:$E,'KPIs Date'!$A66))))</f>
        <v>0</v>
      </c>
      <c r="BA66" s="152">
        <f>IF($B66="","",IF($C66="Region",SUMIFS(Raw!$K:$K,Raw!$A:$A,$B$4,Raw!$G:$G,'KPIs Date'!BA$4,Raw!$I:$I,'KPIs Date'!$A66),IF($C66="Provider",SUMIFS(Raw!$K:$K,Raw!$A:$A,$B$4,Raw!$G:$G,'KPIs Date'!BA$4,Raw!$C:$C,'KPIs Date'!$A66),SUMIFS(Raw!$K:$K,Raw!$A:$A,$B$4,Raw!$G:$G,'KPIs Date'!BA$4,Raw!$E:$E,'KPIs Date'!$A66))))</f>
        <v>1</v>
      </c>
      <c r="BB66" s="165" t="str">
        <f t="shared" si="65"/>
        <v/>
      </c>
      <c r="BC66" s="152">
        <f>IF($B66="","",IF($C66="Region",SUMIFS(Raw!$K:$K,Raw!$A:$A,$B$4,Raw!$G:$G,'KPIs Date'!BC$4,Raw!$I:$I,'KPIs Date'!$A66),IF($C66="Provider",SUMIFS(Raw!$K:$K,Raw!$A:$A,$B$4,Raw!$G:$G,'KPIs Date'!BC$4,Raw!$C:$C,'KPIs Date'!$A66),SUMIFS(Raw!$K:$K,Raw!$A:$A,$B$4,Raw!$G:$G,'KPIs Date'!BC$4,Raw!$E:$E,'KPIs Date'!$A66))))</f>
        <v>238</v>
      </c>
      <c r="BD66" s="152">
        <f>IF($B66="","",IF($C66="Region",SUMIFS(Raw!$K:$K,Raw!$A:$A,$B$4,Raw!$G:$G,'KPIs Date'!BD$4,Raw!$I:$I,'KPIs Date'!$A66),IF($C66="Provider",SUMIFS(Raw!$K:$K,Raw!$A:$A,$B$4,Raw!$G:$G,'KPIs Date'!BD$4,Raw!$C:$C,'KPIs Date'!$A66),SUMIFS(Raw!$K:$K,Raw!$A:$A,$B$4,Raw!$G:$G,'KPIs Date'!BD$4,Raw!$E:$E,'KPIs Date'!$A66))))</f>
        <v>434</v>
      </c>
      <c r="BE66" s="156">
        <f t="shared" si="66"/>
        <v>0.54838709677419351</v>
      </c>
      <c r="BF66" s="152">
        <f>IF($B66="","",IF($C66="Region",SUMIFS(Raw!$K:$K,Raw!$A:$A,$B$4,Raw!$G:$G,'KPIs Date'!BF$4,Raw!$I:$I,'KPIs Date'!$A66),IF($C66="Provider",SUMIFS(Raw!$K:$K,Raw!$A:$A,$B$4,Raw!$G:$G,'KPIs Date'!BF$4,Raw!$C:$C,'KPIs Date'!$A66),SUMIFS(Raw!$K:$K,Raw!$A:$A,$B$4,Raw!$G:$G,'KPIs Date'!BF$4,Raw!$E:$E,'KPIs Date'!$A66))))</f>
        <v>2031</v>
      </c>
      <c r="BG66" s="152">
        <f>IF($B66="","",IF($C66="Region",SUMIFS(Raw!$K:$K,Raw!$A:$A,$B$4,Raw!$G:$G,'KPIs Date'!BG$4,Raw!$I:$I,'KPIs Date'!$A66),IF($C66="Provider",SUMIFS(Raw!$K:$K,Raw!$A:$A,$B$4,Raw!$G:$G,'KPIs Date'!BG$4,Raw!$C:$C,'KPIs Date'!$A66),SUMIFS(Raw!$K:$K,Raw!$A:$A,$B$4,Raw!$G:$G,'KPIs Date'!BG$4,Raw!$E:$E,'KPIs Date'!$A66))))</f>
        <v>2344</v>
      </c>
      <c r="BH66" s="167">
        <f t="shared" si="67"/>
        <v>0.86646757679180886</v>
      </c>
      <c r="BI66" s="140"/>
      <c r="BJ66" s="141"/>
      <c r="BK66" s="142"/>
      <c r="BL66" s="140"/>
      <c r="BM66" s="140"/>
      <c r="BN66" s="141"/>
      <c r="BO66" s="142"/>
      <c r="BP66" s="140"/>
      <c r="BQ66" s="140"/>
      <c r="BR66" s="141"/>
      <c r="BS66" s="142"/>
      <c r="BT66" s="140"/>
      <c r="BU66" s="140"/>
      <c r="BV66" s="141"/>
      <c r="BW66" s="142"/>
      <c r="BX66" s="140"/>
      <c r="BY66" s="140"/>
      <c r="BZ66" s="141"/>
      <c r="CA66" s="142"/>
      <c r="CB66" s="140"/>
      <c r="CC66" s="140"/>
      <c r="CD66" s="141"/>
      <c r="CE66" s="142"/>
      <c r="CF66" s="140"/>
      <c r="CG66" s="140"/>
      <c r="CH66" s="141"/>
    </row>
    <row r="67" spans="1:86" x14ac:dyDescent="0.35">
      <c r="A67" s="122" t="str">
        <f>IF(Refs!A61="","",Refs!A61)</f>
        <v>111AG9</v>
      </c>
      <c r="B67" s="99" t="str">
        <f>IF(Refs!B61="","",Refs!B61)</f>
        <v>Thames Valley</v>
      </c>
      <c r="C67" s="103" t="str">
        <f>IF(Refs!D61="","",Refs!D61)</f>
        <v>Area</v>
      </c>
      <c r="D67" s="56">
        <f>IF($B67="","",IF($C67="Region",SUMIFS(Raw!$K:$K,Raw!$A:$A,$B$4,Raw!$G:$G,'KPIs Date'!D$4,Raw!$I:$I,'KPIs Date'!$A67),IF($C67="Provider",SUMIFS(Raw!$K:$K,Raw!$A:$A,$B$4,Raw!$G:$G,'KPIs Date'!D$4,Raw!$C:$C,'KPIs Date'!$A67),SUMIFS(Raw!$K:$K,Raw!$A:$A,$B$4,Raw!$G:$G,'KPIs Date'!D$4,Raw!$E:$E,'KPIs Date'!$A67))))</f>
        <v>5932</v>
      </c>
      <c r="E67" s="56">
        <f>IF($B67="","",IF($C67="Region",SUMIFS(Raw!$K:$K,Raw!$A:$A,$B$4,Raw!$G:$G,'KPIs Date'!E$4,Raw!$I:$I,'KPIs Date'!$A67),IF($C67="Provider",SUMIFS(Raw!$K:$K,Raw!$A:$A,$B$4,Raw!$G:$G,'KPIs Date'!E$4,Raw!$C:$C,'KPIs Date'!$A67),SUMIFS(Raw!$K:$K,Raw!$A:$A,$B$4,Raw!$G:$G,'KPIs Date'!E$4,Raw!$E:$E,'KPIs Date'!$A67))))</f>
        <v>70093</v>
      </c>
      <c r="F67" s="156">
        <f t="shared" si="52"/>
        <v>7.802696481420586E-2</v>
      </c>
      <c r="G67" s="152">
        <f>IF($B67="","",IF($C67="Region",SUMIFS(Raw!$K:$K,Raw!$A:$A,$B$4,Raw!$G:$G,'KPIs Date'!G$4,Raw!$I:$I,'KPIs Date'!$A67),IF($C67="Provider",SUMIFS(Raw!$K:$K,Raw!$A:$A,$B$4,Raw!$G:$G,'KPIs Date'!G$4,Raw!$C:$C,'KPIs Date'!$A67),SUMIFS(Raw!$K:$K,Raw!$A:$A,$B$4,Raw!$G:$G,'KPIs Date'!G$4,Raw!$E:$E,'KPIs Date'!$A67))))</f>
        <v>0</v>
      </c>
      <c r="H67" s="152">
        <f>IF($B67="","",IF($C67="Region",SUMIFS(Raw!$K:$K,Raw!$A:$A,$B$4,Raw!$G:$G,'KPIs Date'!H$4,Raw!$I:$I,'KPIs Date'!$A67),IF($C67="Provider",SUMIFS(Raw!$K:$K,Raw!$A:$A,$B$4,Raw!$G:$G,'KPIs Date'!H$4,Raw!$C:$C,'KPIs Date'!$A67),SUMIFS(Raw!$K:$K,Raw!$A:$A,$B$4,Raw!$G:$G,'KPIs Date'!H$4,Raw!$E:$E,'KPIs Date'!$A67))))</f>
        <v>70093</v>
      </c>
      <c r="I67" s="157" t="str">
        <f t="shared" si="18"/>
        <v/>
      </c>
      <c r="J67" s="158">
        <f>IF($B67="","",IF($C67="Region",SUMIFS(Raw!$K:$K,Raw!$A:$A,$B$4,Raw!$G:$G,'KPIs Date'!J$4,Raw!$I:$I,'KPIs Date'!$A67),IF($C67="Provider",SUMIFS(Raw!$K:$K,Raw!$A:$A,$B$4,Raw!$G:$G,'KPIs Date'!J$4,Raw!$C:$C,'KPIs Date'!$A67),SUMIFS(Raw!$K:$K,Raw!$A:$A,$B$4,Raw!$G:$G,'KPIs Date'!J$4,Raw!$E:$E,'KPIs Date'!$A67))))</f>
        <v>0</v>
      </c>
      <c r="K67" s="152">
        <f>IF($B67="","",IF($C67="Region",SUMIFS(Raw!$K:$K,Raw!$A:$A,$B$4,Raw!$G:$G,'KPIs Date'!K$4,Raw!$I:$I,'KPIs Date'!$A67),IF($C67="Provider",SUMIFS(Raw!$K:$K,Raw!$A:$A,$B$4,Raw!$G:$G,'KPIs Date'!K$4,Raw!$C:$C,'KPIs Date'!$A67),SUMIFS(Raw!$K:$K,Raw!$A:$A,$B$4,Raw!$G:$G,'KPIs Date'!K$4,Raw!$E:$E,'KPIs Date'!$A67))))</f>
        <v>21581</v>
      </c>
      <c r="L67" s="168"/>
      <c r="M67" s="152">
        <f>IF($B67="","",IF($C67="Region",SUMIFS(Raw!$K:$K,Raw!$A:$A,$B$4,Raw!$G:$G,'KPIs Date'!M$4,Raw!$I:$I,'KPIs Date'!$A67),IF($C67="Provider",SUMIFS(Raw!$K:$K,Raw!$A:$A,$B$4,Raw!$G:$G,'KPIs Date'!M$4,Raw!$C:$C,'KPIs Date'!$A67),SUMIFS(Raw!$K:$K,Raw!$A:$A,$B$4,Raw!$G:$G,'KPIs Date'!M$4,Raw!$E:$E,'KPIs Date'!$A67))))</f>
        <v>66168</v>
      </c>
      <c r="N67" s="156">
        <f t="shared" si="53"/>
        <v>0.32615463668238426</v>
      </c>
      <c r="O67" s="152">
        <f>IF($B67="","",IF($C67="Region",SUMIFS(Raw!$K:$K,Raw!$A:$A,$B$4,Raw!$G:$G,'KPIs Date'!O$4,Raw!$I:$I,'KPIs Date'!$A67),IF($C67="Provider",SUMIFS(Raw!$K:$K,Raw!$A:$A,$B$4,Raw!$G:$G,'KPIs Date'!O$4,Raw!$C:$C,'KPIs Date'!$A67),SUMIFS(Raw!$K:$K,Raw!$A:$A,$B$4,Raw!$G:$G,'KPIs Date'!O$4,Raw!$E:$E,'KPIs Date'!$A67))))</f>
        <v>2980</v>
      </c>
      <c r="P67" s="152">
        <f>IF($B67="","",IF($C67="Region",SUMIFS(Raw!$K:$K,Raw!$A:$A,$B$4,Raw!$G:$G,'KPIs Date'!P$4,Raw!$I:$I,'KPIs Date'!$A67),IF($C67="Provider",SUMIFS(Raw!$K:$K,Raw!$A:$A,$B$4,Raw!$G:$G,'KPIs Date'!P$4,Raw!$C:$C,'KPIs Date'!$A67),SUMIFS(Raw!$K:$K,Raw!$A:$A,$B$4,Raw!$G:$G,'KPIs Date'!P$4,Raw!$E:$E,'KPIs Date'!$A67))))</f>
        <v>16459</v>
      </c>
      <c r="Q67" s="156">
        <f t="shared" si="54"/>
        <v>0.18105595722704904</v>
      </c>
      <c r="R67" s="152">
        <f>IF($B67="","",IF($C67="Region",SUMIFS(Raw!$K:$K,Raw!$A:$A,$B$4,Raw!$G:$G,'KPIs Date'!R$4,Raw!$I:$I,'KPIs Date'!$A67),IF($C67="Provider",SUMIFS(Raw!$K:$K,Raw!$A:$A,$B$4,Raw!$G:$G,'KPIs Date'!R$4,Raw!$C:$C,'KPIs Date'!$A67),SUMIFS(Raw!$K:$K,Raw!$A:$A,$B$4,Raw!$G:$G,'KPIs Date'!R$4,Raw!$E:$E,'KPIs Date'!$A67))))</f>
        <v>55</v>
      </c>
      <c r="S67" s="152">
        <f>IF($B67="","",IF($C67="Region",SUMIFS(Raw!$K:$K,Raw!$A:$A,$B$4,Raw!$G:$G,'KPIs Date'!S$4,Raw!$I:$I,'KPIs Date'!$A67),IF($C67="Provider",SUMIFS(Raw!$K:$K,Raw!$A:$A,$B$4,Raw!$G:$G,'KPIs Date'!S$4,Raw!$C:$C,'KPIs Date'!$A67),SUMIFS(Raw!$K:$K,Raw!$A:$A,$B$4,Raw!$G:$G,'KPIs Date'!S$4,Raw!$E:$E,'KPIs Date'!$A67))))</f>
        <v>1300</v>
      </c>
      <c r="T67" s="156">
        <f t="shared" si="55"/>
        <v>4.230769230769231E-2</v>
      </c>
      <c r="U67" s="152">
        <f>IF($B67="","",IF($C67="Region",SUMIFS(Raw!$K:$K,Raw!$A:$A,$B$4,Raw!$G:$G,'KPIs Date'!U$4,Raw!$I:$I,'KPIs Date'!$A67),IF($C67="Provider",SUMIFS(Raw!$K:$K,Raw!$A:$A,$B$4,Raw!$G:$G,'KPIs Date'!U$4,Raw!$C:$C,'KPIs Date'!$A67),SUMIFS(Raw!$K:$K,Raw!$A:$A,$B$4,Raw!$G:$G,'KPIs Date'!U$4,Raw!$E:$E,'KPIs Date'!$A67))))</f>
        <v>1197</v>
      </c>
      <c r="V67" s="152">
        <f>IF($B67="","",IF($C67="Region",SUMIFS(Raw!$K:$K,Raw!$A:$A,$B$4,Raw!$G:$G,'KPIs Date'!V$4,Raw!$I:$I,'KPIs Date'!$A67),IF($C67="Provider",SUMIFS(Raw!$K:$K,Raw!$A:$A,$B$4,Raw!$G:$G,'KPIs Date'!V$4,Raw!$C:$C,'KPIs Date'!$A67),SUMIFS(Raw!$K:$K,Raw!$A:$A,$B$4,Raw!$G:$G,'KPIs Date'!V$4,Raw!$E:$E,'KPIs Date'!$A67))))</f>
        <v>2190</v>
      </c>
      <c r="W67" s="156">
        <f t="shared" si="56"/>
        <v>0.54657534246575346</v>
      </c>
      <c r="X67" s="152">
        <f>IF($B67="","",IF($C67="Region",SUMIFS(Raw!$K:$K,Raw!$A:$A,$B$4,Raw!$G:$G,'KPIs Date'!X$4,Raw!$I:$I,'KPIs Date'!$A67),IF($C67="Provider",SUMIFS(Raw!$K:$K,Raw!$A:$A,$B$4,Raw!$G:$G,'KPIs Date'!X$4,Raw!$C:$C,'KPIs Date'!$A67),SUMIFS(Raw!$K:$K,Raw!$A:$A,$B$4,Raw!$G:$G,'KPIs Date'!X$4,Raw!$E:$E,'KPIs Date'!$A67))))</f>
        <v>2490</v>
      </c>
      <c r="Y67" s="152">
        <f>IF($B67="","",IF($C67="Region",SUMIFS(Raw!$K:$K,Raw!$A:$A,$B$4,Raw!$G:$G,'KPIs Date'!Y$4,Raw!$I:$I,'KPIs Date'!$A67),IF($C67="Provider",SUMIFS(Raw!$K:$K,Raw!$A:$A,$B$4,Raw!$G:$G,'KPIs Date'!Y$4,Raw!$C:$C,'KPIs Date'!$A67),SUMIFS(Raw!$K:$K,Raw!$A:$A,$B$4,Raw!$G:$G,'KPIs Date'!Y$4,Raw!$E:$E,'KPIs Date'!$A67))))</f>
        <v>20889</v>
      </c>
      <c r="Z67" s="152">
        <f>IF($B67="","",IF($C67="Region",SUMIFS(Raw!$K:$K,Raw!$A:$A,$B$4,Raw!$G:$G,'KPIs Date'!Z$4,Raw!$I:$I,'KPIs Date'!$A67),IF($C67="Provider",SUMIFS(Raw!$K:$K,Raw!$A:$A,$B$4,Raw!$G:$G,'KPIs Date'!Z$4,Raw!$C:$C,'KPIs Date'!$A67),SUMIFS(Raw!$K:$K,Raw!$A:$A,$B$4,Raw!$G:$G,'KPIs Date'!Z$4,Raw!$E:$E,'KPIs Date'!$A67))))</f>
        <v>0</v>
      </c>
      <c r="AA67" s="156">
        <f t="shared" si="57"/>
        <v>0.11920149360907654</v>
      </c>
      <c r="AB67" s="152">
        <f>IF($B67="","",IF($C67="Region",SUMIFS(Raw!$K:$K,Raw!$A:$A,$B$4,Raw!$G:$G,'KPIs Date'!AB$4,Raw!$I:$I,'KPIs Date'!$A67),IF($C67="Provider",SUMIFS(Raw!$K:$K,Raw!$A:$A,$B$4,Raw!$G:$G,'KPIs Date'!AB$4,Raw!$C:$C,'KPIs Date'!$A67),SUMIFS(Raw!$K:$K,Raw!$A:$A,$B$4,Raw!$G:$G,'KPIs Date'!AB$4,Raw!$E:$E,'KPIs Date'!$A67))))</f>
        <v>1366</v>
      </c>
      <c r="AC67" s="152">
        <f>IF($B67="","",IF($C67="Region",SUMIFS(Raw!$K:$K,Raw!$A:$A,$B$4,Raw!$G:$G,'KPIs Date'!AC$4,Raw!$I:$I,'KPIs Date'!$A67),IF($C67="Provider",SUMIFS(Raw!$K:$K,Raw!$A:$A,$B$4,Raw!$G:$G,'KPIs Date'!AC$4,Raw!$C:$C,'KPIs Date'!$A67),SUMIFS(Raw!$K:$K,Raw!$A:$A,$B$4,Raw!$G:$G,'KPIs Date'!AC$4,Raw!$E:$E,'KPIs Date'!$A67))))</f>
        <v>6279</v>
      </c>
      <c r="AD67" s="156">
        <f t="shared" si="58"/>
        <v>0.21755056537665232</v>
      </c>
      <c r="AE67" s="152">
        <f>IF($B67="","",IF($C67="Region",SUMIFS(Raw!$K:$K,Raw!$A:$A,$B$4,Raw!$G:$G,'KPIs Date'!AE$4,Raw!$I:$I,'KPIs Date'!$A67),IF($C67="Provider",SUMIFS(Raw!$K:$K,Raw!$A:$A,$B$4,Raw!$G:$G,'KPIs Date'!AE$4,Raw!$C:$C,'KPIs Date'!$A67),SUMIFS(Raw!$K:$K,Raw!$A:$A,$B$4,Raw!$G:$G,'KPIs Date'!AE$4,Raw!$E:$E,'KPIs Date'!$A67))))</f>
        <v>6498</v>
      </c>
      <c r="AF67" s="152">
        <f>IF($B67="","",IF($C67="Region",SUMIFS(Raw!$K:$K,Raw!$A:$A,$B$4,Raw!$G:$G,'KPIs Date'!AF$4,Raw!$I:$I,'KPIs Date'!$A67),IF($C67="Provider",SUMIFS(Raw!$K:$K,Raw!$A:$A,$B$4,Raw!$G:$G,'KPIs Date'!AF$4,Raw!$C:$C,'KPIs Date'!$A67),SUMIFS(Raw!$K:$K,Raw!$A:$A,$B$4,Raw!$G:$G,'KPIs Date'!AF$4,Raw!$E:$E,'KPIs Date'!$A67))))</f>
        <v>8853</v>
      </c>
      <c r="AG67" s="156">
        <f t="shared" si="59"/>
        <v>0.73398847848187054</v>
      </c>
      <c r="AH67" s="152">
        <f>IF($B67="","",IF($C67="Region",SUMIFS(Raw!$K:$K,Raw!$A:$A,$B$4,Raw!$G:$G,'KPIs Date'!AH$4,Raw!$I:$I,'KPIs Date'!$A67),IF($C67="Provider",SUMIFS(Raw!$K:$K,Raw!$A:$A,$B$4,Raw!$G:$G,'KPIs Date'!AH$4,Raw!$C:$C,'KPIs Date'!$A67),SUMIFS(Raw!$K:$K,Raw!$A:$A,$B$4,Raw!$G:$G,'KPIs Date'!AH$4,Raw!$E:$E,'KPIs Date'!$A67))))</f>
        <v>0</v>
      </c>
      <c r="AI67" s="152">
        <f>IF($B67="","",IF($C67="Region",SUMIFS(Raw!$K:$K,Raw!$A:$A,$B$4,Raw!$G:$G,'KPIs Date'!AI$4,Raw!$I:$I,'KPIs Date'!$A67),IF($C67="Provider",SUMIFS(Raw!$K:$K,Raw!$A:$A,$B$4,Raw!$G:$G,'KPIs Date'!AI$4,Raw!$C:$C,'KPIs Date'!$A67),SUMIFS(Raw!$K:$K,Raw!$A:$A,$B$4,Raw!$G:$G,'KPIs Date'!AI$4,Raw!$E:$E,'KPIs Date'!$A67))))</f>
        <v>0</v>
      </c>
      <c r="AJ67" s="156" t="str">
        <f t="shared" si="60"/>
        <v/>
      </c>
      <c r="AK67" s="152">
        <f>IF($B67="","",IF($C67="Region",SUMIFS(Raw!$K:$K,Raw!$A:$A,$B$4,Raw!$G:$G,'KPIs Date'!AK$4,Raw!$I:$I,'KPIs Date'!$A67),IF($C67="Provider",SUMIFS(Raw!$K:$K,Raw!$A:$A,$B$4,Raw!$G:$G,'KPIs Date'!AK$4,Raw!$C:$C,'KPIs Date'!$A67),SUMIFS(Raw!$K:$K,Raw!$A:$A,$B$4,Raw!$G:$G,'KPIs Date'!AK$4,Raw!$E:$E,'KPIs Date'!$A67))))</f>
        <v>0</v>
      </c>
      <c r="AL67" s="152">
        <f>IF($B67="","",IF($C67="Region",SUMIFS(Raw!$K:$K,Raw!$A:$A,$B$4,Raw!$G:$G,'KPIs Date'!AL$4,Raw!$I:$I,'KPIs Date'!$A67),IF($C67="Provider",SUMIFS(Raw!$K:$K,Raw!$A:$A,$B$4,Raw!$G:$G,'KPIs Date'!AL$4,Raw!$C:$C,'KPIs Date'!$A67),SUMIFS(Raw!$K:$K,Raw!$A:$A,$B$4,Raw!$G:$G,'KPIs Date'!AL$4,Raw!$E:$E,'KPIs Date'!$A67))))</f>
        <v>0</v>
      </c>
      <c r="AM67" s="156" t="str">
        <f t="shared" si="19"/>
        <v/>
      </c>
      <c r="AN67" s="152">
        <f>IF($B67="","",IF($C67="Region",SUMIFS(Raw!$K:$K,Raw!$A:$A,$B$4,Raw!$G:$G,'KPIs Date'!AN$4,Raw!$I:$I,'KPIs Date'!$A67),IF($C67="Provider",SUMIFS(Raw!$K:$K,Raw!$A:$A,$B$4,Raw!$G:$G,'KPIs Date'!AN$4,Raw!$C:$C,'KPIs Date'!$A67),SUMIFS(Raw!$K:$K,Raw!$A:$A,$B$4,Raw!$G:$G,'KPIs Date'!AN$4,Raw!$E:$E,'KPIs Date'!$A67))))</f>
        <v>2009</v>
      </c>
      <c r="AO67" s="152">
        <f>IF($B67="","",IF($C67="Region",SUMIFS(Raw!$K:$K,Raw!$A:$A,$B$4,Raw!$G:$G,'KPIs Date'!AO$4,Raw!$I:$I,'KPIs Date'!$A67),IF($C67="Provider",SUMIFS(Raw!$K:$K,Raw!$A:$A,$B$4,Raw!$G:$G,'KPIs Date'!AO$4,Raw!$C:$C,'KPIs Date'!$A67),SUMIFS(Raw!$K:$K,Raw!$A:$A,$B$4,Raw!$G:$G,'KPIs Date'!AO$4,Raw!$E:$E,'KPIs Date'!$A67))))</f>
        <v>8663</v>
      </c>
      <c r="AP67" s="156">
        <f t="shared" si="61"/>
        <v>0.23190580630266652</v>
      </c>
      <c r="AQ67" s="152">
        <f>IF($B67="","",IF($C67="Region",SUMIFS(Raw!$K:$K,Raw!$A:$A,$B$4,Raw!$G:$G,'KPIs Date'!AQ$4,Raw!$I:$I,'KPIs Date'!$A67),IF($C67="Provider",SUMIFS(Raw!$K:$K,Raw!$A:$A,$B$4,Raw!$G:$G,'KPIs Date'!AQ$4,Raw!$C:$C,'KPIs Date'!$A67),SUMIFS(Raw!$K:$K,Raw!$A:$A,$B$4,Raw!$G:$G,'KPIs Date'!AQ$4,Raw!$E:$E,'KPIs Date'!$A67))))</f>
        <v>456</v>
      </c>
      <c r="AR67" s="152">
        <f>IF($B67="","",IF($C67="Region",SUMIFS(Raw!$K:$K,Raw!$A:$A,$B$4,Raw!$G:$G,'KPIs Date'!AR$4,Raw!$I:$I,'KPIs Date'!$A67),IF($C67="Provider",SUMIFS(Raw!$K:$K,Raw!$A:$A,$B$4,Raw!$G:$G,'KPIs Date'!AR$4,Raw!$C:$C,'KPIs Date'!$A67),SUMIFS(Raw!$K:$K,Raw!$A:$A,$B$4,Raw!$G:$G,'KPIs Date'!AR$4,Raw!$E:$E,'KPIs Date'!$A67))))</f>
        <v>15131</v>
      </c>
      <c r="AS67" s="156">
        <f t="shared" si="62"/>
        <v>3.0136805234287224E-2</v>
      </c>
      <c r="AT67" s="152">
        <f>IF($B67="","",IF($C67="Region",SUMIFS(Raw!$K:$K,Raw!$A:$A,$B$4,Raw!$G:$G,'KPIs Date'!AT$4,Raw!$I:$I,'KPIs Date'!$A67),IF($C67="Provider",SUMIFS(Raw!$K:$K,Raw!$A:$A,$B$4,Raw!$G:$G,'KPIs Date'!AT$4,Raw!$C:$C,'KPIs Date'!$A67),SUMIFS(Raw!$K:$K,Raw!$A:$A,$B$4,Raw!$G:$G,'KPIs Date'!AT$4,Raw!$E:$E,'KPIs Date'!$A67))))</f>
        <v>1014</v>
      </c>
      <c r="AU67" s="152">
        <f>IF($B67="","",IF($C67="Region",SUMIFS(Raw!$K:$K,Raw!$A:$A,$B$4,Raw!$G:$G,'KPIs Date'!AU$4,Raw!$I:$I,'KPIs Date'!$A67),IF($C67="Provider",SUMIFS(Raw!$K:$K,Raw!$A:$A,$B$4,Raw!$G:$G,'KPIs Date'!AU$4,Raw!$C:$C,'KPIs Date'!$A67),SUMIFS(Raw!$K:$K,Raw!$A:$A,$B$4,Raw!$G:$G,'KPIs Date'!AU$4,Raw!$E:$E,'KPIs Date'!$A67))))</f>
        <v>1103</v>
      </c>
      <c r="AV67" s="156">
        <f t="shared" si="63"/>
        <v>0.91931097008159568</v>
      </c>
      <c r="AW67" s="152">
        <f>IF($B67="","",IF($C67="Region",SUMIFS(Raw!$K:$K,Raw!$A:$A,$B$4,Raw!$G:$G,'KPIs Date'!AW$4,Raw!$I:$I,'KPIs Date'!$A67),IF($C67="Provider",SUMIFS(Raw!$K:$K,Raw!$A:$A,$B$4,Raw!$G:$G,'KPIs Date'!AW$4,Raw!$C:$C,'KPIs Date'!$A67),SUMIFS(Raw!$K:$K,Raw!$A:$A,$B$4,Raw!$G:$G,'KPIs Date'!AW$4,Raw!$E:$E,'KPIs Date'!$A67))))</f>
        <v>2322</v>
      </c>
      <c r="AX67" s="152">
        <f>IF($B67="","",IF($C67="Region",SUMIFS(Raw!$K:$K,Raw!$A:$A,$B$4,Raw!$G:$G,'KPIs Date'!AX$4,Raw!$I:$I,'KPIs Date'!$A67),IF($C67="Provider",SUMIFS(Raw!$K:$K,Raw!$A:$A,$B$4,Raw!$G:$G,'KPIs Date'!AX$4,Raw!$C:$C,'KPIs Date'!$A67),SUMIFS(Raw!$K:$K,Raw!$A:$A,$B$4,Raw!$G:$G,'KPIs Date'!AX$4,Raw!$E:$E,'KPIs Date'!$A67))))</f>
        <v>4656</v>
      </c>
      <c r="AY67" s="156">
        <f t="shared" si="64"/>
        <v>0.49871134020618557</v>
      </c>
      <c r="AZ67" s="152">
        <f>IF($B67="","",IF($C67="Region",SUMIFS(Raw!$K:$K,Raw!$A:$A,$B$4,Raw!$G:$G,'KPIs Date'!AZ$4,Raw!$I:$I,'KPIs Date'!$A67),IF($C67="Provider",SUMIFS(Raw!$K:$K,Raw!$A:$A,$B$4,Raw!$G:$G,'KPIs Date'!AZ$4,Raw!$C:$C,'KPIs Date'!$A67),SUMIFS(Raw!$K:$K,Raw!$A:$A,$B$4,Raw!$G:$G,'KPIs Date'!AZ$4,Raw!$E:$E,'KPIs Date'!$A67))))</f>
        <v>0</v>
      </c>
      <c r="BA67" s="152">
        <f>IF($B67="","",IF($C67="Region",SUMIFS(Raw!$K:$K,Raw!$A:$A,$B$4,Raw!$G:$G,'KPIs Date'!BA$4,Raw!$I:$I,'KPIs Date'!$A67),IF($C67="Provider",SUMIFS(Raw!$K:$K,Raw!$A:$A,$B$4,Raw!$G:$G,'KPIs Date'!BA$4,Raw!$C:$C,'KPIs Date'!$A67),SUMIFS(Raw!$K:$K,Raw!$A:$A,$B$4,Raw!$G:$G,'KPIs Date'!BA$4,Raw!$E:$E,'KPIs Date'!$A67))))</f>
        <v>0</v>
      </c>
      <c r="BB67" s="165" t="str">
        <f t="shared" si="65"/>
        <v/>
      </c>
      <c r="BC67" s="152">
        <f>IF($B67="","",IF($C67="Region",SUMIFS(Raw!$K:$K,Raw!$A:$A,$B$4,Raw!$G:$G,'KPIs Date'!BC$4,Raw!$I:$I,'KPIs Date'!$A67),IF($C67="Provider",SUMIFS(Raw!$K:$K,Raw!$A:$A,$B$4,Raw!$G:$G,'KPIs Date'!BC$4,Raw!$C:$C,'KPIs Date'!$A67),SUMIFS(Raw!$K:$K,Raw!$A:$A,$B$4,Raw!$G:$G,'KPIs Date'!BC$4,Raw!$E:$E,'KPIs Date'!$A67))))</f>
        <v>0</v>
      </c>
      <c r="BD67" s="152">
        <f>IF($B67="","",IF($C67="Region",SUMIFS(Raw!$K:$K,Raw!$A:$A,$B$4,Raw!$G:$G,'KPIs Date'!BD$4,Raw!$I:$I,'KPIs Date'!$A67),IF($C67="Provider",SUMIFS(Raw!$K:$K,Raw!$A:$A,$B$4,Raw!$G:$G,'KPIs Date'!BD$4,Raw!$C:$C,'KPIs Date'!$A67),SUMIFS(Raw!$K:$K,Raw!$A:$A,$B$4,Raw!$G:$G,'KPIs Date'!BD$4,Raw!$E:$E,'KPIs Date'!$A67))))</f>
        <v>0</v>
      </c>
      <c r="BE67" s="156" t="str">
        <f t="shared" si="66"/>
        <v/>
      </c>
      <c r="BF67" s="152">
        <f>IF($B67="","",IF($C67="Region",SUMIFS(Raw!$K:$K,Raw!$A:$A,$B$4,Raw!$G:$G,'KPIs Date'!BF$4,Raw!$I:$I,'KPIs Date'!$A67),IF($C67="Provider",SUMIFS(Raw!$K:$K,Raw!$A:$A,$B$4,Raw!$G:$G,'KPIs Date'!BF$4,Raw!$C:$C,'KPIs Date'!$A67),SUMIFS(Raw!$K:$K,Raw!$A:$A,$B$4,Raw!$G:$G,'KPIs Date'!BF$4,Raw!$E:$E,'KPIs Date'!$A67))))</f>
        <v>0</v>
      </c>
      <c r="BG67" s="152">
        <f>IF($B67="","",IF($C67="Region",SUMIFS(Raw!$K:$K,Raw!$A:$A,$B$4,Raw!$G:$G,'KPIs Date'!BG$4,Raw!$I:$I,'KPIs Date'!$A67),IF($C67="Provider",SUMIFS(Raw!$K:$K,Raw!$A:$A,$B$4,Raw!$G:$G,'KPIs Date'!BG$4,Raw!$C:$C,'KPIs Date'!$A67),SUMIFS(Raw!$K:$K,Raw!$A:$A,$B$4,Raw!$G:$G,'KPIs Date'!BG$4,Raw!$E:$E,'KPIs Date'!$A67))))</f>
        <v>0</v>
      </c>
      <c r="BH67" s="167" t="str">
        <f t="shared" si="67"/>
        <v/>
      </c>
      <c r="BI67" s="140"/>
      <c r="BJ67" s="141"/>
      <c r="BK67" s="142"/>
      <c r="BL67" s="140"/>
      <c r="BM67" s="140"/>
      <c r="BN67" s="141"/>
      <c r="BO67" s="142"/>
      <c r="BP67" s="140"/>
      <c r="BQ67" s="140"/>
      <c r="BR67" s="141"/>
      <c r="BS67" s="142"/>
      <c r="BT67" s="140"/>
      <c r="BU67" s="140"/>
      <c r="BV67" s="141"/>
      <c r="BW67" s="142"/>
      <c r="BX67" s="140"/>
      <c r="BY67" s="140"/>
      <c r="BZ67" s="141"/>
      <c r="CA67" s="142"/>
      <c r="CB67" s="140"/>
      <c r="CC67" s="140"/>
      <c r="CD67" s="141"/>
      <c r="CE67" s="142"/>
      <c r="CF67" s="140"/>
      <c r="CG67" s="140"/>
      <c r="CH67" s="141"/>
    </row>
    <row r="68" spans="1:86" ht="19.899999999999999" customHeight="1" x14ac:dyDescent="0.35">
      <c r="A68" s="122" t="str">
        <f>IF(Refs!A62="","",Refs!A62)</f>
        <v>111AJ2</v>
      </c>
      <c r="B68" s="99" t="str">
        <f>IF(Refs!B62="","",Refs!B62)</f>
        <v>BaNES, Swindon &amp; Wiltshire (Medvivo)</v>
      </c>
      <c r="C68" s="103" t="str">
        <f>IF(Refs!D62="","",Refs!D62)</f>
        <v>Area</v>
      </c>
      <c r="D68" s="56">
        <f>IF($B68="","",IF($C68="Region",SUMIFS(Raw!$K:$K,Raw!$A:$A,$B$4,Raw!$G:$G,'KPIs Date'!D$4,Raw!$I:$I,'KPIs Date'!$A68),IF($C68="Provider",SUMIFS(Raw!$K:$K,Raw!$A:$A,$B$4,Raw!$G:$G,'KPIs Date'!D$4,Raw!$C:$C,'KPIs Date'!$A68),SUMIFS(Raw!$K:$K,Raw!$A:$A,$B$4,Raw!$G:$G,'KPIs Date'!D$4,Raw!$E:$E,'KPIs Date'!$A68))))</f>
        <v>5891</v>
      </c>
      <c r="E68" s="56">
        <f>IF($B68="","",IF($C68="Region",SUMIFS(Raw!$K:$K,Raw!$A:$A,$B$4,Raw!$G:$G,'KPIs Date'!E$4,Raw!$I:$I,'KPIs Date'!$A68),IF($C68="Provider",SUMIFS(Raw!$K:$K,Raw!$A:$A,$B$4,Raw!$G:$G,'KPIs Date'!E$4,Raw!$C:$C,'KPIs Date'!$A68),SUMIFS(Raw!$K:$K,Raw!$A:$A,$B$4,Raw!$G:$G,'KPIs Date'!E$4,Raw!$E:$E,'KPIs Date'!$A68))))</f>
        <v>34971</v>
      </c>
      <c r="F68" s="156">
        <f t="shared" si="52"/>
        <v>0.1441681758112672</v>
      </c>
      <c r="G68" s="152">
        <f>IF($B68="","",IF($C68="Region",SUMIFS(Raw!$K:$K,Raw!$A:$A,$B$4,Raw!$G:$G,'KPIs Date'!G$4,Raw!$I:$I,'KPIs Date'!$A68),IF($C68="Provider",SUMIFS(Raw!$K:$K,Raw!$A:$A,$B$4,Raw!$G:$G,'KPIs Date'!G$4,Raw!$C:$C,'KPIs Date'!$A68),SUMIFS(Raw!$K:$K,Raw!$A:$A,$B$4,Raw!$G:$G,'KPIs Date'!G$4,Raw!$E:$E,'KPIs Date'!$A68))))</f>
        <v>4721455</v>
      </c>
      <c r="H68" s="152">
        <f>IF($B68="","",IF($C68="Region",SUMIFS(Raw!$K:$K,Raw!$A:$A,$B$4,Raw!$G:$G,'KPIs Date'!H$4,Raw!$I:$I,'KPIs Date'!$A68),IF($C68="Provider",SUMIFS(Raw!$K:$K,Raw!$A:$A,$B$4,Raw!$G:$G,'KPIs Date'!H$4,Raw!$C:$C,'KPIs Date'!$A68),SUMIFS(Raw!$K:$K,Raw!$A:$A,$B$4,Raw!$G:$G,'KPIs Date'!H$4,Raw!$E:$E,'KPIs Date'!$A68))))</f>
        <v>34971</v>
      </c>
      <c r="I68" s="157">
        <f t="shared" si="18"/>
        <v>135.01058019501872</v>
      </c>
      <c r="J68" s="158">
        <f>IF($B68="","",IF($C68="Region",SUMIFS(Raw!$K:$K,Raw!$A:$A,$B$4,Raw!$G:$G,'KPIs Date'!J$4,Raw!$I:$I,'KPIs Date'!$A68),IF($C68="Provider",SUMIFS(Raw!$K:$K,Raw!$A:$A,$B$4,Raw!$G:$G,'KPIs Date'!J$4,Raw!$C:$C,'KPIs Date'!$A68),SUMIFS(Raw!$K:$K,Raw!$A:$A,$B$4,Raw!$G:$G,'KPIs Date'!J$4,Raw!$E:$E,'KPIs Date'!$A68))))</f>
        <v>544</v>
      </c>
      <c r="K68" s="152">
        <f>IF($B68="","",IF($C68="Region",SUMIFS(Raw!$K:$K,Raw!$A:$A,$B$4,Raw!$G:$G,'KPIs Date'!K$4,Raw!$I:$I,'KPIs Date'!$A68),IF($C68="Provider",SUMIFS(Raw!$K:$K,Raw!$A:$A,$B$4,Raw!$G:$G,'KPIs Date'!K$4,Raw!$C:$C,'KPIs Date'!$A68),SUMIFS(Raw!$K:$K,Raw!$A:$A,$B$4,Raw!$G:$G,'KPIs Date'!K$4,Raw!$E:$E,'KPIs Date'!$A68))))</f>
        <v>20777</v>
      </c>
      <c r="L68" s="168"/>
      <c r="M68" s="152">
        <f>IF($B68="","",IF($C68="Region",SUMIFS(Raw!$K:$K,Raw!$A:$A,$B$4,Raw!$G:$G,'KPIs Date'!M$4,Raw!$I:$I,'KPIs Date'!$A68),IF($C68="Provider",SUMIFS(Raw!$K:$K,Raw!$A:$A,$B$4,Raw!$G:$G,'KPIs Date'!M$4,Raw!$C:$C,'KPIs Date'!$A68),SUMIFS(Raw!$K:$K,Raw!$A:$A,$B$4,Raw!$G:$G,'KPIs Date'!M$4,Raw!$E:$E,'KPIs Date'!$A68))))</f>
        <v>29744</v>
      </c>
      <c r="N68" s="156">
        <f t="shared" si="53"/>
        <v>0.69852743410435714</v>
      </c>
      <c r="O68" s="152">
        <f>IF($B68="","",IF($C68="Region",SUMIFS(Raw!$K:$K,Raw!$A:$A,$B$4,Raw!$G:$G,'KPIs Date'!O$4,Raw!$I:$I,'KPIs Date'!$A68),IF($C68="Provider",SUMIFS(Raw!$K:$K,Raw!$A:$A,$B$4,Raw!$G:$G,'KPIs Date'!O$4,Raw!$C:$C,'KPIs Date'!$A68),SUMIFS(Raw!$K:$K,Raw!$A:$A,$B$4,Raw!$G:$G,'KPIs Date'!O$4,Raw!$E:$E,'KPIs Date'!$A68))))</f>
        <v>3066</v>
      </c>
      <c r="P68" s="152">
        <f>IF($B68="","",IF($C68="Region",SUMIFS(Raw!$K:$K,Raw!$A:$A,$B$4,Raw!$G:$G,'KPIs Date'!P$4,Raw!$I:$I,'KPIs Date'!$A68),IF($C68="Provider",SUMIFS(Raw!$K:$K,Raw!$A:$A,$B$4,Raw!$G:$G,'KPIs Date'!P$4,Raw!$C:$C,'KPIs Date'!$A68),SUMIFS(Raw!$K:$K,Raw!$A:$A,$B$4,Raw!$G:$G,'KPIs Date'!P$4,Raw!$E:$E,'KPIs Date'!$A68))))</f>
        <v>5610</v>
      </c>
      <c r="Q68" s="156">
        <f t="shared" si="54"/>
        <v>0.54652406417112298</v>
      </c>
      <c r="R68" s="152">
        <f>IF($B68="","",IF($C68="Region",SUMIFS(Raw!$K:$K,Raw!$A:$A,$B$4,Raw!$G:$G,'KPIs Date'!R$4,Raw!$I:$I,'KPIs Date'!$A68),IF($C68="Provider",SUMIFS(Raw!$K:$K,Raw!$A:$A,$B$4,Raw!$G:$G,'KPIs Date'!R$4,Raw!$C:$C,'KPIs Date'!$A68),SUMIFS(Raw!$K:$K,Raw!$A:$A,$B$4,Raw!$G:$G,'KPIs Date'!R$4,Raw!$E:$E,'KPIs Date'!$A68))))</f>
        <v>4894</v>
      </c>
      <c r="S68" s="152">
        <f>IF($B68="","",IF($C68="Region",SUMIFS(Raw!$K:$K,Raw!$A:$A,$B$4,Raw!$G:$G,'KPIs Date'!S$4,Raw!$I:$I,'KPIs Date'!$A68),IF($C68="Provider",SUMIFS(Raw!$K:$K,Raw!$A:$A,$B$4,Raw!$G:$G,'KPIs Date'!S$4,Raw!$C:$C,'KPIs Date'!$A68),SUMIFS(Raw!$K:$K,Raw!$A:$A,$B$4,Raw!$G:$G,'KPIs Date'!S$4,Raw!$E:$E,'KPIs Date'!$A68))))</f>
        <v>8183</v>
      </c>
      <c r="T68" s="156">
        <f t="shared" si="55"/>
        <v>0.59806916778687524</v>
      </c>
      <c r="U68" s="152">
        <f>IF($B68="","",IF($C68="Region",SUMIFS(Raw!$K:$K,Raw!$A:$A,$B$4,Raw!$G:$G,'KPIs Date'!U$4,Raw!$I:$I,'KPIs Date'!$A68),IF($C68="Provider",SUMIFS(Raw!$K:$K,Raw!$A:$A,$B$4,Raw!$G:$G,'KPIs Date'!U$4,Raw!$C:$C,'KPIs Date'!$A68),SUMIFS(Raw!$K:$K,Raw!$A:$A,$B$4,Raw!$G:$G,'KPIs Date'!U$4,Raw!$E:$E,'KPIs Date'!$A68))))</f>
        <v>5620</v>
      </c>
      <c r="V68" s="152">
        <f>IF($B68="","",IF($C68="Region",SUMIFS(Raw!$K:$K,Raw!$A:$A,$B$4,Raw!$G:$G,'KPIs Date'!V$4,Raw!$I:$I,'KPIs Date'!$A68),IF($C68="Provider",SUMIFS(Raw!$K:$K,Raw!$A:$A,$B$4,Raw!$G:$G,'KPIs Date'!V$4,Raw!$C:$C,'KPIs Date'!$A68),SUMIFS(Raw!$K:$K,Raw!$A:$A,$B$4,Raw!$G:$G,'KPIs Date'!V$4,Raw!$E:$E,'KPIs Date'!$A68))))</f>
        <v>8318</v>
      </c>
      <c r="W68" s="156">
        <f t="shared" si="56"/>
        <v>0.67564318345756191</v>
      </c>
      <c r="X68" s="152">
        <f>IF($B68="","",IF($C68="Region",SUMIFS(Raw!$K:$K,Raw!$A:$A,$B$4,Raw!$G:$G,'KPIs Date'!X$4,Raw!$I:$I,'KPIs Date'!$A68),IF($C68="Provider",SUMIFS(Raw!$K:$K,Raw!$A:$A,$B$4,Raw!$G:$G,'KPIs Date'!X$4,Raw!$C:$C,'KPIs Date'!$A68),SUMIFS(Raw!$K:$K,Raw!$A:$A,$B$4,Raw!$G:$G,'KPIs Date'!X$4,Raw!$E:$E,'KPIs Date'!$A68))))</f>
        <v>5344</v>
      </c>
      <c r="Y68" s="152">
        <f>IF($B68="","",IF($C68="Region",SUMIFS(Raw!$K:$K,Raw!$A:$A,$B$4,Raw!$G:$G,'KPIs Date'!Y$4,Raw!$I:$I,'KPIs Date'!$A68),IF($C68="Provider",SUMIFS(Raw!$K:$K,Raw!$A:$A,$B$4,Raw!$G:$G,'KPIs Date'!Y$4,Raw!$C:$C,'KPIs Date'!$A68),SUMIFS(Raw!$K:$K,Raw!$A:$A,$B$4,Raw!$G:$G,'KPIs Date'!Y$4,Raw!$E:$E,'KPIs Date'!$A68))))</f>
        <v>9422</v>
      </c>
      <c r="Z68" s="152">
        <f>IF($B68="","",IF($C68="Region",SUMIFS(Raw!$K:$K,Raw!$A:$A,$B$4,Raw!$G:$G,'KPIs Date'!Z$4,Raw!$I:$I,'KPIs Date'!$A68),IF($C68="Provider",SUMIFS(Raw!$K:$K,Raw!$A:$A,$B$4,Raw!$G:$G,'KPIs Date'!Z$4,Raw!$C:$C,'KPIs Date'!$A68),SUMIFS(Raw!$K:$K,Raw!$A:$A,$B$4,Raw!$G:$G,'KPIs Date'!Z$4,Raw!$E:$E,'KPIs Date'!$A68))))</f>
        <v>10955</v>
      </c>
      <c r="AA68" s="156">
        <f t="shared" si="57"/>
        <v>0.26225646562300631</v>
      </c>
      <c r="AB68" s="152">
        <f>IF($B68="","",IF($C68="Region",SUMIFS(Raw!$K:$K,Raw!$A:$A,$B$4,Raw!$G:$G,'KPIs Date'!AB$4,Raw!$I:$I,'KPIs Date'!$A68),IF($C68="Provider",SUMIFS(Raw!$K:$K,Raw!$A:$A,$B$4,Raw!$G:$G,'KPIs Date'!AB$4,Raw!$C:$C,'KPIs Date'!$A68),SUMIFS(Raw!$K:$K,Raw!$A:$A,$B$4,Raw!$G:$G,'KPIs Date'!AB$4,Raw!$E:$E,'KPIs Date'!$A68))))</f>
        <v>1758</v>
      </c>
      <c r="AC68" s="152">
        <f>IF($B68="","",IF($C68="Region",SUMIFS(Raw!$K:$K,Raw!$A:$A,$B$4,Raw!$G:$G,'KPIs Date'!AC$4,Raw!$I:$I,'KPIs Date'!$A68),IF($C68="Provider",SUMIFS(Raw!$K:$K,Raw!$A:$A,$B$4,Raw!$G:$G,'KPIs Date'!AC$4,Raw!$C:$C,'KPIs Date'!$A68),SUMIFS(Raw!$K:$K,Raw!$A:$A,$B$4,Raw!$G:$G,'KPIs Date'!AC$4,Raw!$E:$E,'KPIs Date'!$A68))))</f>
        <v>2944</v>
      </c>
      <c r="AD68" s="156">
        <f t="shared" si="58"/>
        <v>0.59714673913043481</v>
      </c>
      <c r="AE68" s="152">
        <f>IF($B68="","",IF($C68="Region",SUMIFS(Raw!$K:$K,Raw!$A:$A,$B$4,Raw!$G:$G,'KPIs Date'!AE$4,Raw!$I:$I,'KPIs Date'!$A68),IF($C68="Provider",SUMIFS(Raw!$K:$K,Raw!$A:$A,$B$4,Raw!$G:$G,'KPIs Date'!AE$4,Raw!$C:$C,'KPIs Date'!$A68),SUMIFS(Raw!$K:$K,Raw!$A:$A,$B$4,Raw!$G:$G,'KPIs Date'!AE$4,Raw!$E:$E,'KPIs Date'!$A68))))</f>
        <v>4652</v>
      </c>
      <c r="AF68" s="152">
        <f>IF($B68="","",IF($C68="Region",SUMIFS(Raw!$K:$K,Raw!$A:$A,$B$4,Raw!$G:$G,'KPIs Date'!AF$4,Raw!$I:$I,'KPIs Date'!$A68),IF($C68="Provider",SUMIFS(Raw!$K:$K,Raw!$A:$A,$B$4,Raw!$G:$G,'KPIs Date'!AF$4,Raw!$C:$C,'KPIs Date'!$A68),SUMIFS(Raw!$K:$K,Raw!$A:$A,$B$4,Raw!$G:$G,'KPIs Date'!AF$4,Raw!$E:$E,'KPIs Date'!$A68))))</f>
        <v>5214</v>
      </c>
      <c r="AG68" s="156">
        <f t="shared" si="59"/>
        <v>0.89221327196010736</v>
      </c>
      <c r="AH68" s="152">
        <f>IF($B68="","",IF($C68="Region",SUMIFS(Raw!$K:$K,Raw!$A:$A,$B$4,Raw!$G:$G,'KPIs Date'!AH$4,Raw!$I:$I,'KPIs Date'!$A68),IF($C68="Provider",SUMIFS(Raw!$K:$K,Raw!$A:$A,$B$4,Raw!$G:$G,'KPIs Date'!AH$4,Raw!$C:$C,'KPIs Date'!$A68),SUMIFS(Raw!$K:$K,Raw!$A:$A,$B$4,Raw!$G:$G,'KPIs Date'!AH$4,Raw!$E:$E,'KPIs Date'!$A68))))</f>
        <v>20</v>
      </c>
      <c r="AI68" s="152">
        <f>IF($B68="","",IF($C68="Region",SUMIFS(Raw!$K:$K,Raw!$A:$A,$B$4,Raw!$G:$G,'KPIs Date'!AI$4,Raw!$I:$I,'KPIs Date'!$A68),IF($C68="Provider",SUMIFS(Raw!$K:$K,Raw!$A:$A,$B$4,Raw!$G:$G,'KPIs Date'!AI$4,Raw!$C:$C,'KPIs Date'!$A68),SUMIFS(Raw!$K:$K,Raw!$A:$A,$B$4,Raw!$G:$G,'KPIs Date'!AI$4,Raw!$E:$E,'KPIs Date'!$A68))))</f>
        <v>12155</v>
      </c>
      <c r="AJ68" s="156">
        <f t="shared" si="60"/>
        <v>1.6454134101192926E-3</v>
      </c>
      <c r="AK68" s="152">
        <f>IF($B68="","",IF($C68="Region",SUMIFS(Raw!$K:$K,Raw!$A:$A,$B$4,Raw!$G:$G,'KPIs Date'!AK$4,Raw!$I:$I,'KPIs Date'!$A68),IF($C68="Provider",SUMIFS(Raw!$K:$K,Raw!$A:$A,$B$4,Raw!$G:$G,'KPIs Date'!AK$4,Raw!$C:$C,'KPIs Date'!$A68),SUMIFS(Raw!$K:$K,Raw!$A:$A,$B$4,Raw!$G:$G,'KPIs Date'!AK$4,Raw!$E:$E,'KPIs Date'!$A68))))</f>
        <v>7081</v>
      </c>
      <c r="AL68" s="152">
        <f>IF($B68="","",IF($C68="Region",SUMIFS(Raw!$K:$K,Raw!$A:$A,$B$4,Raw!$G:$G,'KPIs Date'!AL$4,Raw!$I:$I,'KPIs Date'!$A68),IF($C68="Provider",SUMIFS(Raw!$K:$K,Raw!$A:$A,$B$4,Raw!$G:$G,'KPIs Date'!AL$4,Raw!$C:$C,'KPIs Date'!$A68),SUMIFS(Raw!$K:$K,Raw!$A:$A,$B$4,Raw!$G:$G,'KPIs Date'!AL$4,Raw!$E:$E,'KPIs Date'!$A68))))</f>
        <v>12155</v>
      </c>
      <c r="AM68" s="156">
        <f t="shared" si="19"/>
        <v>0.58255861785273555</v>
      </c>
      <c r="AN68" s="152">
        <f>IF($B68="","",IF($C68="Region",SUMIFS(Raw!$K:$K,Raw!$A:$A,$B$4,Raw!$G:$G,'KPIs Date'!AN$4,Raw!$I:$I,'KPIs Date'!$A68),IF($C68="Provider",SUMIFS(Raw!$K:$K,Raw!$A:$A,$B$4,Raw!$G:$G,'KPIs Date'!AN$4,Raw!$C:$C,'KPIs Date'!$A68),SUMIFS(Raw!$K:$K,Raw!$A:$A,$B$4,Raw!$G:$G,'KPIs Date'!AN$4,Raw!$E:$E,'KPIs Date'!$A68))))</f>
        <v>2029</v>
      </c>
      <c r="AO68" s="152">
        <f>IF($B68="","",IF($C68="Region",SUMIFS(Raw!$K:$K,Raw!$A:$A,$B$4,Raw!$G:$G,'KPIs Date'!AO$4,Raw!$I:$I,'KPIs Date'!$A68),IF($C68="Provider",SUMIFS(Raw!$K:$K,Raw!$A:$A,$B$4,Raw!$G:$G,'KPIs Date'!AO$4,Raw!$C:$C,'KPIs Date'!$A68),SUMIFS(Raw!$K:$K,Raw!$A:$A,$B$4,Raw!$G:$G,'KPIs Date'!AO$4,Raw!$E:$E,'KPIs Date'!$A68))))</f>
        <v>3385</v>
      </c>
      <c r="AP68" s="156">
        <f t="shared" si="61"/>
        <v>0.59940915805022155</v>
      </c>
      <c r="AQ68" s="152">
        <f>IF($B68="","",IF($C68="Region",SUMIFS(Raw!$K:$K,Raw!$A:$A,$B$4,Raw!$G:$G,'KPIs Date'!AQ$4,Raw!$I:$I,'KPIs Date'!$A68),IF($C68="Provider",SUMIFS(Raw!$K:$K,Raw!$A:$A,$B$4,Raw!$G:$G,'KPIs Date'!AQ$4,Raw!$C:$C,'KPIs Date'!$A68),SUMIFS(Raw!$K:$K,Raw!$A:$A,$B$4,Raw!$G:$G,'KPIs Date'!AQ$4,Raw!$E:$E,'KPIs Date'!$A68))))</f>
        <v>1</v>
      </c>
      <c r="AR68" s="152">
        <f>IF($B68="","",IF($C68="Region",SUMIFS(Raw!$K:$K,Raw!$A:$A,$B$4,Raw!$G:$G,'KPIs Date'!AR$4,Raw!$I:$I,'KPIs Date'!$A68),IF($C68="Provider",SUMIFS(Raw!$K:$K,Raw!$A:$A,$B$4,Raw!$G:$G,'KPIs Date'!AR$4,Raw!$C:$C,'KPIs Date'!$A68),SUMIFS(Raw!$K:$K,Raw!$A:$A,$B$4,Raw!$G:$G,'KPIs Date'!AR$4,Raw!$E:$E,'KPIs Date'!$A68))))</f>
        <v>1018</v>
      </c>
      <c r="AS68" s="156">
        <f t="shared" si="62"/>
        <v>9.8231827111984276E-4</v>
      </c>
      <c r="AT68" s="152">
        <f>IF($B68="","",IF($C68="Region",SUMIFS(Raw!$K:$K,Raw!$A:$A,$B$4,Raw!$G:$G,'KPIs Date'!AT$4,Raw!$I:$I,'KPIs Date'!$A68),IF($C68="Provider",SUMIFS(Raw!$K:$K,Raw!$A:$A,$B$4,Raw!$G:$G,'KPIs Date'!AT$4,Raw!$C:$C,'KPIs Date'!$A68),SUMIFS(Raw!$K:$K,Raw!$A:$A,$B$4,Raw!$G:$G,'KPIs Date'!AT$4,Raw!$E:$E,'KPIs Date'!$A68))))</f>
        <v>830</v>
      </c>
      <c r="AU68" s="152">
        <f>IF($B68="","",IF($C68="Region",SUMIFS(Raw!$K:$K,Raw!$A:$A,$B$4,Raw!$G:$G,'KPIs Date'!AU$4,Raw!$I:$I,'KPIs Date'!$A68),IF($C68="Provider",SUMIFS(Raw!$K:$K,Raw!$A:$A,$B$4,Raw!$G:$G,'KPIs Date'!AU$4,Raw!$C:$C,'KPIs Date'!$A68),SUMIFS(Raw!$K:$K,Raw!$A:$A,$B$4,Raw!$G:$G,'KPIs Date'!AU$4,Raw!$E:$E,'KPIs Date'!$A68))))</f>
        <v>1376</v>
      </c>
      <c r="AV68" s="156">
        <f t="shared" si="63"/>
        <v>0.60319767441860461</v>
      </c>
      <c r="AW68" s="152">
        <f>IF($B68="","",IF($C68="Region",SUMIFS(Raw!$K:$K,Raw!$A:$A,$B$4,Raw!$G:$G,'KPIs Date'!AW$4,Raw!$I:$I,'KPIs Date'!$A68),IF($C68="Provider",SUMIFS(Raw!$K:$K,Raw!$A:$A,$B$4,Raw!$G:$G,'KPIs Date'!AW$4,Raw!$C:$C,'KPIs Date'!$A68),SUMIFS(Raw!$K:$K,Raw!$A:$A,$B$4,Raw!$G:$G,'KPIs Date'!AW$4,Raw!$E:$E,'KPIs Date'!$A68))))</f>
        <v>787</v>
      </c>
      <c r="AX68" s="152">
        <f>IF($B68="","",IF($C68="Region",SUMIFS(Raw!$K:$K,Raw!$A:$A,$B$4,Raw!$G:$G,'KPIs Date'!AX$4,Raw!$I:$I,'KPIs Date'!$A68),IF($C68="Provider",SUMIFS(Raw!$K:$K,Raw!$A:$A,$B$4,Raw!$G:$G,'KPIs Date'!AX$4,Raw!$C:$C,'KPIs Date'!$A68),SUMIFS(Raw!$K:$K,Raw!$A:$A,$B$4,Raw!$G:$G,'KPIs Date'!AX$4,Raw!$E:$E,'KPIs Date'!$A68))))</f>
        <v>2266</v>
      </c>
      <c r="AY68" s="156">
        <f t="shared" si="64"/>
        <v>0.34730803177405117</v>
      </c>
      <c r="AZ68" s="152">
        <f>IF($B68="","",IF($C68="Region",SUMIFS(Raw!$K:$K,Raw!$A:$A,$B$4,Raw!$G:$G,'KPIs Date'!AZ$4,Raw!$I:$I,'KPIs Date'!$A68),IF($C68="Provider",SUMIFS(Raw!$K:$K,Raw!$A:$A,$B$4,Raw!$G:$G,'KPIs Date'!AZ$4,Raw!$C:$C,'KPIs Date'!$A68),SUMIFS(Raw!$K:$K,Raw!$A:$A,$B$4,Raw!$G:$G,'KPIs Date'!AZ$4,Raw!$E:$E,'KPIs Date'!$A68))))</f>
        <v>0</v>
      </c>
      <c r="BA68" s="152">
        <f>IF($B68="","",IF($C68="Region",SUMIFS(Raw!$K:$K,Raw!$A:$A,$B$4,Raw!$G:$G,'KPIs Date'!BA$4,Raw!$I:$I,'KPIs Date'!$A68),IF($C68="Provider",SUMIFS(Raw!$K:$K,Raw!$A:$A,$B$4,Raw!$G:$G,'KPIs Date'!BA$4,Raw!$C:$C,'KPIs Date'!$A68),SUMIFS(Raw!$K:$K,Raw!$A:$A,$B$4,Raw!$G:$G,'KPIs Date'!BA$4,Raw!$E:$E,'KPIs Date'!$A68))))</f>
        <v>0</v>
      </c>
      <c r="BB68" s="165" t="str">
        <f t="shared" si="65"/>
        <v/>
      </c>
      <c r="BC68" s="152">
        <f>IF($B68="","",IF($C68="Region",SUMIFS(Raw!$K:$K,Raw!$A:$A,$B$4,Raw!$G:$G,'KPIs Date'!BC$4,Raw!$I:$I,'KPIs Date'!$A68),IF($C68="Provider",SUMIFS(Raw!$K:$K,Raw!$A:$A,$B$4,Raw!$G:$G,'KPIs Date'!BC$4,Raw!$C:$C,'KPIs Date'!$A68),SUMIFS(Raw!$K:$K,Raw!$A:$A,$B$4,Raw!$G:$G,'KPIs Date'!BC$4,Raw!$E:$E,'KPIs Date'!$A68))))</f>
        <v>1052</v>
      </c>
      <c r="BD68" s="152">
        <f>IF($B68="","",IF($C68="Region",SUMIFS(Raw!$K:$K,Raw!$A:$A,$B$4,Raw!$G:$G,'KPIs Date'!BD$4,Raw!$I:$I,'KPIs Date'!$A68),IF($C68="Provider",SUMIFS(Raw!$K:$K,Raw!$A:$A,$B$4,Raw!$G:$G,'KPIs Date'!BD$4,Raw!$C:$C,'KPIs Date'!$A68),SUMIFS(Raw!$K:$K,Raw!$A:$A,$B$4,Raw!$G:$G,'KPIs Date'!BD$4,Raw!$E:$E,'KPIs Date'!$A68))))</f>
        <v>1605</v>
      </c>
      <c r="BE68" s="156">
        <f t="shared" si="66"/>
        <v>0.65545171339563868</v>
      </c>
      <c r="BF68" s="152">
        <f>IF($B68="","",IF($C68="Region",SUMIFS(Raw!$K:$K,Raw!$A:$A,$B$4,Raw!$G:$G,'KPIs Date'!BF$4,Raw!$I:$I,'KPIs Date'!$A68),IF($C68="Provider",SUMIFS(Raw!$K:$K,Raw!$A:$A,$B$4,Raw!$G:$G,'KPIs Date'!BF$4,Raw!$C:$C,'KPIs Date'!$A68),SUMIFS(Raw!$K:$K,Raw!$A:$A,$B$4,Raw!$G:$G,'KPIs Date'!BF$4,Raw!$E:$E,'KPIs Date'!$A68))))</f>
        <v>1413</v>
      </c>
      <c r="BG68" s="152">
        <f>IF($B68="","",IF($C68="Region",SUMIFS(Raw!$K:$K,Raw!$A:$A,$B$4,Raw!$G:$G,'KPIs Date'!BG$4,Raw!$I:$I,'KPIs Date'!$A68),IF($C68="Provider",SUMIFS(Raw!$K:$K,Raw!$A:$A,$B$4,Raw!$G:$G,'KPIs Date'!BG$4,Raw!$C:$C,'KPIs Date'!$A68),SUMIFS(Raw!$K:$K,Raw!$A:$A,$B$4,Raw!$G:$G,'KPIs Date'!BG$4,Raw!$E:$E,'KPIs Date'!$A68))))</f>
        <v>1842</v>
      </c>
      <c r="BH68" s="167">
        <f t="shared" si="67"/>
        <v>0.76710097719869708</v>
      </c>
      <c r="BI68" s="140"/>
      <c r="BJ68" s="141"/>
      <c r="BK68" s="142"/>
      <c r="BL68" s="140"/>
      <c r="BM68" s="140"/>
      <c r="BN68" s="141"/>
      <c r="BO68" s="142"/>
      <c r="BP68" s="140"/>
      <c r="BQ68" s="140"/>
      <c r="BR68" s="141"/>
      <c r="BS68" s="142"/>
      <c r="BT68" s="140"/>
      <c r="BU68" s="140"/>
      <c r="BV68" s="141"/>
      <c r="BW68" s="142"/>
      <c r="BX68" s="140"/>
      <c r="BY68" s="140"/>
      <c r="BZ68" s="141"/>
      <c r="CA68" s="142"/>
      <c r="CB68" s="140"/>
      <c r="CC68" s="140"/>
      <c r="CD68" s="141"/>
      <c r="CE68" s="142"/>
      <c r="CF68" s="140"/>
      <c r="CG68" s="140"/>
      <c r="CH68" s="141"/>
    </row>
    <row r="69" spans="1:86" x14ac:dyDescent="0.35">
      <c r="A69" s="122" t="str">
        <f>IF(Refs!A63="","",Refs!A63)</f>
        <v>111AI5</v>
      </c>
      <c r="B69" s="99" t="str">
        <f>IF(Refs!B63="","",Refs!B63)</f>
        <v>Bristol, North Somerset &amp; South Gloucestershire (BRISDOC)</v>
      </c>
      <c r="C69" s="103" t="str">
        <f>IF(Refs!D63="","",Refs!D63)</f>
        <v>Area</v>
      </c>
      <c r="D69" s="56">
        <f>IF($B69="","",IF($C69="Region",SUMIFS(Raw!$K:$K,Raw!$A:$A,$B$4,Raw!$G:$G,'KPIs Date'!D$4,Raw!$I:$I,'KPIs Date'!$A69),IF($C69="Provider",SUMIFS(Raw!$K:$K,Raw!$A:$A,$B$4,Raw!$G:$G,'KPIs Date'!D$4,Raw!$C:$C,'KPIs Date'!$A69),SUMIFS(Raw!$K:$K,Raw!$A:$A,$B$4,Raw!$G:$G,'KPIs Date'!D$4,Raw!$E:$E,'KPIs Date'!$A69))))</f>
        <v>1522</v>
      </c>
      <c r="E69" s="56">
        <f>IF($B69="","",IF($C69="Region",SUMIFS(Raw!$K:$K,Raw!$A:$A,$B$4,Raw!$G:$G,'KPIs Date'!E$4,Raw!$I:$I,'KPIs Date'!$A69),IF($C69="Provider",SUMIFS(Raw!$K:$K,Raw!$A:$A,$B$4,Raw!$G:$G,'KPIs Date'!E$4,Raw!$C:$C,'KPIs Date'!$A69),SUMIFS(Raw!$K:$K,Raw!$A:$A,$B$4,Raw!$G:$G,'KPIs Date'!E$4,Raw!$E:$E,'KPIs Date'!$A69))))</f>
        <v>29834</v>
      </c>
      <c r="F69" s="156">
        <f t="shared" si="52"/>
        <v>4.8539354509503765E-2</v>
      </c>
      <c r="G69" s="152">
        <f>IF($B69="","",IF($C69="Region",SUMIFS(Raw!$K:$K,Raw!$A:$A,$B$4,Raw!$G:$G,'KPIs Date'!G$4,Raw!$I:$I,'KPIs Date'!$A69),IF($C69="Provider",SUMIFS(Raw!$K:$K,Raw!$A:$A,$B$4,Raw!$G:$G,'KPIs Date'!G$4,Raw!$C:$C,'KPIs Date'!$A69),SUMIFS(Raw!$K:$K,Raw!$A:$A,$B$4,Raw!$G:$G,'KPIs Date'!G$4,Raw!$E:$E,'KPIs Date'!$A69))))</f>
        <v>2134442</v>
      </c>
      <c r="H69" s="152">
        <f>IF($B69="","",IF($C69="Region",SUMIFS(Raw!$K:$K,Raw!$A:$A,$B$4,Raw!$G:$G,'KPIs Date'!H$4,Raw!$I:$I,'KPIs Date'!$A69),IF($C69="Provider",SUMIFS(Raw!$K:$K,Raw!$A:$A,$B$4,Raw!$G:$G,'KPIs Date'!H$4,Raw!$C:$C,'KPIs Date'!$A69),SUMIFS(Raw!$K:$K,Raw!$A:$A,$B$4,Raw!$G:$G,'KPIs Date'!H$4,Raw!$E:$E,'KPIs Date'!$A69))))</f>
        <v>29834</v>
      </c>
      <c r="I69" s="157">
        <f t="shared" si="18"/>
        <v>71.543943152108326</v>
      </c>
      <c r="J69" s="158">
        <f>IF($B69="","",IF($C69="Region",SUMIFS(Raw!$K:$K,Raw!$A:$A,$B$4,Raw!$G:$G,'KPIs Date'!J$4,Raw!$I:$I,'KPIs Date'!$A69),IF($C69="Provider",SUMIFS(Raw!$K:$K,Raw!$A:$A,$B$4,Raw!$G:$G,'KPIs Date'!J$4,Raw!$C:$C,'KPIs Date'!$A69),SUMIFS(Raw!$K:$K,Raw!$A:$A,$B$4,Raw!$G:$G,'KPIs Date'!J$4,Raw!$E:$E,'KPIs Date'!$A69))))</f>
        <v>415</v>
      </c>
      <c r="K69" s="152">
        <f>IF($B69="","",IF($C69="Region",SUMIFS(Raw!$K:$K,Raw!$A:$A,$B$4,Raw!$G:$G,'KPIs Date'!K$4,Raw!$I:$I,'KPIs Date'!$A69),IF($C69="Provider",SUMIFS(Raw!$K:$K,Raw!$A:$A,$B$4,Raw!$G:$G,'KPIs Date'!K$4,Raw!$C:$C,'KPIs Date'!$A69),SUMIFS(Raw!$K:$K,Raw!$A:$A,$B$4,Raw!$G:$G,'KPIs Date'!K$4,Raw!$E:$E,'KPIs Date'!$A69))))</f>
        <v>14261</v>
      </c>
      <c r="L69" s="168"/>
      <c r="M69" s="152">
        <f>IF($B69="","",IF($C69="Region",SUMIFS(Raw!$K:$K,Raw!$A:$A,$B$4,Raw!$G:$G,'KPIs Date'!M$4,Raw!$I:$I,'KPIs Date'!$A69),IF($C69="Provider",SUMIFS(Raw!$K:$K,Raw!$A:$A,$B$4,Raw!$G:$G,'KPIs Date'!M$4,Raw!$C:$C,'KPIs Date'!$A69),SUMIFS(Raw!$K:$K,Raw!$A:$A,$B$4,Raw!$G:$G,'KPIs Date'!M$4,Raw!$E:$E,'KPIs Date'!$A69))))</f>
        <v>24514</v>
      </c>
      <c r="N69" s="156">
        <f t="shared" si="53"/>
        <v>0.5817492045361834</v>
      </c>
      <c r="O69" s="152">
        <f>IF($B69="","",IF($C69="Region",SUMIFS(Raw!$K:$K,Raw!$A:$A,$B$4,Raw!$G:$G,'KPIs Date'!O$4,Raw!$I:$I,'KPIs Date'!$A69),IF($C69="Provider",SUMIFS(Raw!$K:$K,Raw!$A:$A,$B$4,Raw!$G:$G,'KPIs Date'!O$4,Raw!$C:$C,'KPIs Date'!$A69),SUMIFS(Raw!$K:$K,Raw!$A:$A,$B$4,Raw!$G:$G,'KPIs Date'!O$4,Raw!$E:$E,'KPIs Date'!$A69))))</f>
        <v>4186</v>
      </c>
      <c r="P69" s="152">
        <f>IF($B69="","",IF($C69="Region",SUMIFS(Raw!$K:$K,Raw!$A:$A,$B$4,Raw!$G:$G,'KPIs Date'!P$4,Raw!$I:$I,'KPIs Date'!$A69),IF($C69="Provider",SUMIFS(Raw!$K:$K,Raw!$A:$A,$B$4,Raw!$G:$G,'KPIs Date'!P$4,Raw!$C:$C,'KPIs Date'!$A69),SUMIFS(Raw!$K:$K,Raw!$A:$A,$B$4,Raw!$G:$G,'KPIs Date'!P$4,Raw!$E:$E,'KPIs Date'!$A69))))</f>
        <v>7477</v>
      </c>
      <c r="Q69" s="156">
        <f t="shared" si="54"/>
        <v>0.55985020730239399</v>
      </c>
      <c r="R69" s="152">
        <f>IF($B69="","",IF($C69="Region",SUMIFS(Raw!$K:$K,Raw!$A:$A,$B$4,Raw!$G:$G,'KPIs Date'!R$4,Raw!$I:$I,'KPIs Date'!$A69),IF($C69="Provider",SUMIFS(Raw!$K:$K,Raw!$A:$A,$B$4,Raw!$G:$G,'KPIs Date'!R$4,Raw!$C:$C,'KPIs Date'!$A69),SUMIFS(Raw!$K:$K,Raw!$A:$A,$B$4,Raw!$G:$G,'KPIs Date'!R$4,Raw!$E:$E,'KPIs Date'!$A69))))</f>
        <v>54</v>
      </c>
      <c r="S69" s="152">
        <f>IF($B69="","",IF($C69="Region",SUMIFS(Raw!$K:$K,Raw!$A:$A,$B$4,Raw!$G:$G,'KPIs Date'!S$4,Raw!$I:$I,'KPIs Date'!$A69),IF($C69="Provider",SUMIFS(Raw!$K:$K,Raw!$A:$A,$B$4,Raw!$G:$G,'KPIs Date'!S$4,Raw!$C:$C,'KPIs Date'!$A69),SUMIFS(Raw!$K:$K,Raw!$A:$A,$B$4,Raw!$G:$G,'KPIs Date'!S$4,Raw!$E:$E,'KPIs Date'!$A69))))</f>
        <v>75</v>
      </c>
      <c r="T69" s="156">
        <f t="shared" si="55"/>
        <v>0.72</v>
      </c>
      <c r="U69" s="152">
        <f>IF($B69="","",IF($C69="Region",SUMIFS(Raw!$K:$K,Raw!$A:$A,$B$4,Raw!$G:$G,'KPIs Date'!U$4,Raw!$I:$I,'KPIs Date'!$A69),IF($C69="Provider",SUMIFS(Raw!$K:$K,Raw!$A:$A,$B$4,Raw!$G:$G,'KPIs Date'!U$4,Raw!$C:$C,'KPIs Date'!$A69),SUMIFS(Raw!$K:$K,Raw!$A:$A,$B$4,Raw!$G:$G,'KPIs Date'!U$4,Raw!$E:$E,'KPIs Date'!$A69))))</f>
        <v>514</v>
      </c>
      <c r="V69" s="152">
        <f>IF($B69="","",IF($C69="Region",SUMIFS(Raw!$K:$K,Raw!$A:$A,$B$4,Raw!$G:$G,'KPIs Date'!V$4,Raw!$I:$I,'KPIs Date'!$A69),IF($C69="Provider",SUMIFS(Raw!$K:$K,Raw!$A:$A,$B$4,Raw!$G:$G,'KPIs Date'!V$4,Raw!$C:$C,'KPIs Date'!$A69),SUMIFS(Raw!$K:$K,Raw!$A:$A,$B$4,Raw!$G:$G,'KPIs Date'!V$4,Raw!$E:$E,'KPIs Date'!$A69))))</f>
        <v>795</v>
      </c>
      <c r="W69" s="156">
        <f t="shared" si="56"/>
        <v>0.64654088050314462</v>
      </c>
      <c r="X69" s="152">
        <f>IF($B69="","",IF($C69="Region",SUMIFS(Raw!$K:$K,Raw!$A:$A,$B$4,Raw!$G:$G,'KPIs Date'!X$4,Raw!$I:$I,'KPIs Date'!$A69),IF($C69="Provider",SUMIFS(Raw!$K:$K,Raw!$A:$A,$B$4,Raw!$G:$G,'KPIs Date'!X$4,Raw!$C:$C,'KPIs Date'!$A69),SUMIFS(Raw!$K:$K,Raw!$A:$A,$B$4,Raw!$G:$G,'KPIs Date'!X$4,Raw!$E:$E,'KPIs Date'!$A69))))</f>
        <v>6196</v>
      </c>
      <c r="Y69" s="152">
        <f>IF($B69="","",IF($C69="Region",SUMIFS(Raw!$K:$K,Raw!$A:$A,$B$4,Raw!$G:$G,'KPIs Date'!Y$4,Raw!$I:$I,'KPIs Date'!$A69),IF($C69="Provider",SUMIFS(Raw!$K:$K,Raw!$A:$A,$B$4,Raw!$G:$G,'KPIs Date'!Y$4,Raw!$C:$C,'KPIs Date'!$A69),SUMIFS(Raw!$K:$K,Raw!$A:$A,$B$4,Raw!$G:$G,'KPIs Date'!Y$4,Raw!$E:$E,'KPIs Date'!$A69))))</f>
        <v>8708</v>
      </c>
      <c r="Z69" s="152">
        <f>IF($B69="","",IF($C69="Region",SUMIFS(Raw!$K:$K,Raw!$A:$A,$B$4,Raw!$G:$G,'KPIs Date'!Z$4,Raw!$I:$I,'KPIs Date'!$A69),IF($C69="Provider",SUMIFS(Raw!$K:$K,Raw!$A:$A,$B$4,Raw!$G:$G,'KPIs Date'!Z$4,Raw!$C:$C,'KPIs Date'!$A69),SUMIFS(Raw!$K:$K,Raw!$A:$A,$B$4,Raw!$G:$G,'KPIs Date'!Z$4,Raw!$E:$E,'KPIs Date'!$A69))))</f>
        <v>0</v>
      </c>
      <c r="AA69" s="156">
        <f t="shared" si="57"/>
        <v>0.71152962792834173</v>
      </c>
      <c r="AB69" s="152">
        <f>IF($B69="","",IF($C69="Region",SUMIFS(Raw!$K:$K,Raw!$A:$A,$B$4,Raw!$G:$G,'KPIs Date'!AB$4,Raw!$I:$I,'KPIs Date'!$A69),IF($C69="Provider",SUMIFS(Raw!$K:$K,Raw!$A:$A,$B$4,Raw!$G:$G,'KPIs Date'!AB$4,Raw!$C:$C,'KPIs Date'!$A69),SUMIFS(Raw!$K:$K,Raw!$A:$A,$B$4,Raw!$G:$G,'KPIs Date'!AB$4,Raw!$E:$E,'KPIs Date'!$A69))))</f>
        <v>1866</v>
      </c>
      <c r="AC69" s="152">
        <f>IF($B69="","",IF($C69="Region",SUMIFS(Raw!$K:$K,Raw!$A:$A,$B$4,Raw!$G:$G,'KPIs Date'!AC$4,Raw!$I:$I,'KPIs Date'!$A69),IF($C69="Provider",SUMIFS(Raw!$K:$K,Raw!$A:$A,$B$4,Raw!$G:$G,'KPIs Date'!AC$4,Raw!$C:$C,'KPIs Date'!$A69),SUMIFS(Raw!$K:$K,Raw!$A:$A,$B$4,Raw!$G:$G,'KPIs Date'!AC$4,Raw!$E:$E,'KPIs Date'!$A69))))</f>
        <v>3085</v>
      </c>
      <c r="AD69" s="156">
        <f t="shared" si="58"/>
        <v>0.6048622366288493</v>
      </c>
      <c r="AE69" s="152">
        <f>IF($B69="","",IF($C69="Region",SUMIFS(Raw!$K:$K,Raw!$A:$A,$B$4,Raw!$G:$G,'KPIs Date'!AE$4,Raw!$I:$I,'KPIs Date'!$A69),IF($C69="Provider",SUMIFS(Raw!$K:$K,Raw!$A:$A,$B$4,Raw!$G:$G,'KPIs Date'!AE$4,Raw!$C:$C,'KPIs Date'!$A69),SUMIFS(Raw!$K:$K,Raw!$A:$A,$B$4,Raw!$G:$G,'KPIs Date'!AE$4,Raw!$E:$E,'KPIs Date'!$A69))))</f>
        <v>1858</v>
      </c>
      <c r="AF69" s="152">
        <f>IF($B69="","",IF($C69="Region",SUMIFS(Raw!$K:$K,Raw!$A:$A,$B$4,Raw!$G:$G,'KPIs Date'!AF$4,Raw!$I:$I,'KPIs Date'!$A69),IF($C69="Provider",SUMIFS(Raw!$K:$K,Raw!$A:$A,$B$4,Raw!$G:$G,'KPIs Date'!AF$4,Raw!$C:$C,'KPIs Date'!$A69),SUMIFS(Raw!$K:$K,Raw!$A:$A,$B$4,Raw!$G:$G,'KPIs Date'!AF$4,Raw!$E:$E,'KPIs Date'!$A69))))</f>
        <v>3060</v>
      </c>
      <c r="AG69" s="156">
        <f t="shared" si="59"/>
        <v>0.60718954248366008</v>
      </c>
      <c r="AH69" s="152">
        <f>IF($B69="","",IF($C69="Region",SUMIFS(Raw!$K:$K,Raw!$A:$A,$B$4,Raw!$G:$G,'KPIs Date'!AH$4,Raw!$I:$I,'KPIs Date'!$A69),IF($C69="Provider",SUMIFS(Raw!$K:$K,Raw!$A:$A,$B$4,Raw!$G:$G,'KPIs Date'!AH$4,Raw!$C:$C,'KPIs Date'!$A69),SUMIFS(Raw!$K:$K,Raw!$A:$A,$B$4,Raw!$G:$G,'KPIs Date'!AH$4,Raw!$E:$E,'KPIs Date'!$A69))))</f>
        <v>0</v>
      </c>
      <c r="AI69" s="152">
        <f>IF($B69="","",IF($C69="Region",SUMIFS(Raw!$K:$K,Raw!$A:$A,$B$4,Raw!$G:$G,'KPIs Date'!AI$4,Raw!$I:$I,'KPIs Date'!$A69),IF($C69="Provider",SUMIFS(Raw!$K:$K,Raw!$A:$A,$B$4,Raw!$G:$G,'KPIs Date'!AI$4,Raw!$C:$C,'KPIs Date'!$A69),SUMIFS(Raw!$K:$K,Raw!$A:$A,$B$4,Raw!$G:$G,'KPIs Date'!AI$4,Raw!$E:$E,'KPIs Date'!$A69))))</f>
        <v>18370</v>
      </c>
      <c r="AJ69" s="156" t="str">
        <f t="shared" si="60"/>
        <v/>
      </c>
      <c r="AK69" s="152">
        <f>IF($B69="","",IF($C69="Region",SUMIFS(Raw!$K:$K,Raw!$A:$A,$B$4,Raw!$G:$G,'KPIs Date'!AK$4,Raw!$I:$I,'KPIs Date'!$A69),IF($C69="Provider",SUMIFS(Raw!$K:$K,Raw!$A:$A,$B$4,Raw!$G:$G,'KPIs Date'!AK$4,Raw!$C:$C,'KPIs Date'!$A69),SUMIFS(Raw!$K:$K,Raw!$A:$A,$B$4,Raw!$G:$G,'KPIs Date'!AK$4,Raw!$E:$E,'KPIs Date'!$A69))))</f>
        <v>11772</v>
      </c>
      <c r="AL69" s="152">
        <f>IF($B69="","",IF($C69="Region",SUMIFS(Raw!$K:$K,Raw!$A:$A,$B$4,Raw!$G:$G,'KPIs Date'!AL$4,Raw!$I:$I,'KPIs Date'!$A69),IF($C69="Provider",SUMIFS(Raw!$K:$K,Raw!$A:$A,$B$4,Raw!$G:$G,'KPIs Date'!AL$4,Raw!$C:$C,'KPIs Date'!$A69),SUMIFS(Raw!$K:$K,Raw!$A:$A,$B$4,Raw!$G:$G,'KPIs Date'!AL$4,Raw!$E:$E,'KPIs Date'!$A69))))</f>
        <v>18370</v>
      </c>
      <c r="AM69" s="156">
        <f t="shared" si="19"/>
        <v>0.64082743603701686</v>
      </c>
      <c r="AN69" s="152">
        <f>IF($B69="","",IF($C69="Region",SUMIFS(Raw!$K:$K,Raw!$A:$A,$B$4,Raw!$G:$G,'KPIs Date'!AN$4,Raw!$I:$I,'KPIs Date'!$A69),IF($C69="Provider",SUMIFS(Raw!$K:$K,Raw!$A:$A,$B$4,Raw!$G:$G,'KPIs Date'!AN$4,Raw!$C:$C,'KPIs Date'!$A69),SUMIFS(Raw!$K:$K,Raw!$A:$A,$B$4,Raw!$G:$G,'KPIs Date'!AN$4,Raw!$E:$E,'KPIs Date'!$A69))))</f>
        <v>1860</v>
      </c>
      <c r="AO69" s="152">
        <f>IF($B69="","",IF($C69="Region",SUMIFS(Raw!$K:$K,Raw!$A:$A,$B$4,Raw!$G:$G,'KPIs Date'!AO$4,Raw!$I:$I,'KPIs Date'!$A69),IF($C69="Provider",SUMIFS(Raw!$K:$K,Raw!$A:$A,$B$4,Raw!$G:$G,'KPIs Date'!AO$4,Raw!$C:$C,'KPIs Date'!$A69),SUMIFS(Raw!$K:$K,Raw!$A:$A,$B$4,Raw!$G:$G,'KPIs Date'!AO$4,Raw!$E:$E,'KPIs Date'!$A69))))</f>
        <v>2937</v>
      </c>
      <c r="AP69" s="156">
        <f t="shared" si="61"/>
        <v>0.63329928498467825</v>
      </c>
      <c r="AQ69" s="152">
        <f>IF($B69="","",IF($C69="Region",SUMIFS(Raw!$K:$K,Raw!$A:$A,$B$4,Raw!$G:$G,'KPIs Date'!AQ$4,Raw!$I:$I,'KPIs Date'!$A69),IF($C69="Provider",SUMIFS(Raw!$K:$K,Raw!$A:$A,$B$4,Raw!$G:$G,'KPIs Date'!AQ$4,Raw!$C:$C,'KPIs Date'!$A69),SUMIFS(Raw!$K:$K,Raw!$A:$A,$B$4,Raw!$G:$G,'KPIs Date'!AQ$4,Raw!$E:$E,'KPIs Date'!$A69))))</f>
        <v>8</v>
      </c>
      <c r="AR69" s="152">
        <f>IF($B69="","",IF($C69="Region",SUMIFS(Raw!$K:$K,Raw!$A:$A,$B$4,Raw!$G:$G,'KPIs Date'!AR$4,Raw!$I:$I,'KPIs Date'!$A69),IF($C69="Provider",SUMIFS(Raw!$K:$K,Raw!$A:$A,$B$4,Raw!$G:$G,'KPIs Date'!AR$4,Raw!$C:$C,'KPIs Date'!$A69),SUMIFS(Raw!$K:$K,Raw!$A:$A,$B$4,Raw!$G:$G,'KPIs Date'!AR$4,Raw!$E:$E,'KPIs Date'!$A69))))</f>
        <v>8036</v>
      </c>
      <c r="AS69" s="156">
        <f t="shared" si="62"/>
        <v>9.9552015928322545E-4</v>
      </c>
      <c r="AT69" s="152">
        <f>IF($B69="","",IF($C69="Region",SUMIFS(Raw!$K:$K,Raw!$A:$A,$B$4,Raw!$G:$G,'KPIs Date'!AT$4,Raw!$I:$I,'KPIs Date'!$A69),IF($C69="Provider",SUMIFS(Raw!$K:$K,Raw!$A:$A,$B$4,Raw!$G:$G,'KPIs Date'!AT$4,Raw!$C:$C,'KPIs Date'!$A69),SUMIFS(Raw!$K:$K,Raw!$A:$A,$B$4,Raw!$G:$G,'KPIs Date'!AT$4,Raw!$E:$E,'KPIs Date'!$A69))))</f>
        <v>203</v>
      </c>
      <c r="AU69" s="152">
        <f>IF($B69="","",IF($C69="Region",SUMIFS(Raw!$K:$K,Raw!$A:$A,$B$4,Raw!$G:$G,'KPIs Date'!AU$4,Raw!$I:$I,'KPIs Date'!$A69),IF($C69="Provider",SUMIFS(Raw!$K:$K,Raw!$A:$A,$B$4,Raw!$G:$G,'KPIs Date'!AU$4,Raw!$C:$C,'KPIs Date'!$A69),SUMIFS(Raw!$K:$K,Raw!$A:$A,$B$4,Raw!$G:$G,'KPIs Date'!AU$4,Raw!$E:$E,'KPIs Date'!$A69))))</f>
        <v>266</v>
      </c>
      <c r="AV69" s="156">
        <f t="shared" si="63"/>
        <v>0.76315789473684215</v>
      </c>
      <c r="AW69" s="152">
        <f>IF($B69="","",IF($C69="Region",SUMIFS(Raw!$K:$K,Raw!$A:$A,$B$4,Raw!$G:$G,'KPIs Date'!AW$4,Raw!$I:$I,'KPIs Date'!$A69),IF($C69="Provider",SUMIFS(Raw!$K:$K,Raw!$A:$A,$B$4,Raw!$G:$G,'KPIs Date'!AW$4,Raw!$C:$C,'KPIs Date'!$A69),SUMIFS(Raw!$K:$K,Raw!$A:$A,$B$4,Raw!$G:$G,'KPIs Date'!AW$4,Raw!$E:$E,'KPIs Date'!$A69))))</f>
        <v>158</v>
      </c>
      <c r="AX69" s="152">
        <f>IF($B69="","",IF($C69="Region",SUMIFS(Raw!$K:$K,Raw!$A:$A,$B$4,Raw!$G:$G,'KPIs Date'!AX$4,Raw!$I:$I,'KPIs Date'!$A69),IF($C69="Provider",SUMIFS(Raw!$K:$K,Raw!$A:$A,$B$4,Raw!$G:$G,'KPIs Date'!AX$4,Raw!$C:$C,'KPIs Date'!$A69),SUMIFS(Raw!$K:$K,Raw!$A:$A,$B$4,Raw!$G:$G,'KPIs Date'!AX$4,Raw!$E:$E,'KPIs Date'!$A69))))</f>
        <v>3115</v>
      </c>
      <c r="AY69" s="156">
        <f t="shared" si="64"/>
        <v>5.0722311396468697E-2</v>
      </c>
      <c r="AZ69" s="152">
        <f>IF($B69="","",IF($C69="Region",SUMIFS(Raw!$K:$K,Raw!$A:$A,$B$4,Raw!$G:$G,'KPIs Date'!AZ$4,Raw!$I:$I,'KPIs Date'!$A69),IF($C69="Provider",SUMIFS(Raw!$K:$K,Raw!$A:$A,$B$4,Raw!$G:$G,'KPIs Date'!AZ$4,Raw!$C:$C,'KPIs Date'!$A69),SUMIFS(Raw!$K:$K,Raw!$A:$A,$B$4,Raw!$G:$G,'KPIs Date'!AZ$4,Raw!$E:$E,'KPIs Date'!$A69))))</f>
        <v>0</v>
      </c>
      <c r="BA69" s="152">
        <f>IF($B69="","",IF($C69="Region",SUMIFS(Raw!$K:$K,Raw!$A:$A,$B$4,Raw!$G:$G,'KPIs Date'!BA$4,Raw!$I:$I,'KPIs Date'!$A69),IF($C69="Provider",SUMIFS(Raw!$K:$K,Raw!$A:$A,$B$4,Raw!$G:$G,'KPIs Date'!BA$4,Raw!$C:$C,'KPIs Date'!$A69),SUMIFS(Raw!$K:$K,Raw!$A:$A,$B$4,Raw!$G:$G,'KPIs Date'!BA$4,Raw!$E:$E,'KPIs Date'!$A69))))</f>
        <v>0</v>
      </c>
      <c r="BB69" s="165" t="str">
        <f t="shared" si="65"/>
        <v/>
      </c>
      <c r="BC69" s="152">
        <f>IF($B69="","",IF($C69="Region",SUMIFS(Raw!$K:$K,Raw!$A:$A,$B$4,Raw!$G:$G,'KPIs Date'!BC$4,Raw!$I:$I,'KPIs Date'!$A69),IF($C69="Provider",SUMIFS(Raw!$K:$K,Raw!$A:$A,$B$4,Raw!$G:$G,'KPIs Date'!BC$4,Raw!$C:$C,'KPIs Date'!$A69),SUMIFS(Raw!$K:$K,Raw!$A:$A,$B$4,Raw!$G:$G,'KPIs Date'!BC$4,Raw!$E:$E,'KPIs Date'!$A69))))</f>
        <v>140</v>
      </c>
      <c r="BD69" s="152">
        <f>IF($B69="","",IF($C69="Region",SUMIFS(Raw!$K:$K,Raw!$A:$A,$B$4,Raw!$G:$G,'KPIs Date'!BD$4,Raw!$I:$I,'KPIs Date'!$A69),IF($C69="Provider",SUMIFS(Raw!$K:$K,Raw!$A:$A,$B$4,Raw!$G:$G,'KPIs Date'!BD$4,Raw!$C:$C,'KPIs Date'!$A69),SUMIFS(Raw!$K:$K,Raw!$A:$A,$B$4,Raw!$G:$G,'KPIs Date'!BD$4,Raw!$E:$E,'KPIs Date'!$A69))))</f>
        <v>142</v>
      </c>
      <c r="BE69" s="156">
        <f t="shared" si="66"/>
        <v>0.9859154929577465</v>
      </c>
      <c r="BF69" s="152">
        <f>IF($B69="","",IF($C69="Region",SUMIFS(Raw!$K:$K,Raw!$A:$A,$B$4,Raw!$G:$G,'KPIs Date'!BF$4,Raw!$I:$I,'KPIs Date'!$A69),IF($C69="Provider",SUMIFS(Raw!$K:$K,Raw!$A:$A,$B$4,Raw!$G:$G,'KPIs Date'!BF$4,Raw!$C:$C,'KPIs Date'!$A69),SUMIFS(Raw!$K:$K,Raw!$A:$A,$B$4,Raw!$G:$G,'KPIs Date'!BF$4,Raw!$E:$E,'KPIs Date'!$A69))))</f>
        <v>819</v>
      </c>
      <c r="BG69" s="152">
        <f>IF($B69="","",IF($C69="Region",SUMIFS(Raw!$K:$K,Raw!$A:$A,$B$4,Raw!$G:$G,'KPIs Date'!BG$4,Raw!$I:$I,'KPIs Date'!$A69),IF($C69="Provider",SUMIFS(Raw!$K:$K,Raw!$A:$A,$B$4,Raw!$G:$G,'KPIs Date'!BG$4,Raw!$C:$C,'KPIs Date'!$A69),SUMIFS(Raw!$K:$K,Raw!$A:$A,$B$4,Raw!$G:$G,'KPIs Date'!BG$4,Raw!$E:$E,'KPIs Date'!$A69))))</f>
        <v>835</v>
      </c>
      <c r="BH69" s="167">
        <f t="shared" si="67"/>
        <v>0.98083832335329346</v>
      </c>
      <c r="BI69" s="140"/>
      <c r="BJ69" s="141"/>
      <c r="BK69" s="142"/>
      <c r="BL69" s="140"/>
      <c r="BM69" s="140"/>
      <c r="BN69" s="141"/>
      <c r="BO69" s="142"/>
      <c r="BP69" s="140"/>
      <c r="BQ69" s="140"/>
      <c r="BR69" s="141"/>
      <c r="BS69" s="142"/>
      <c r="BT69" s="140"/>
      <c r="BU69" s="140"/>
      <c r="BV69" s="141"/>
      <c r="BW69" s="142"/>
      <c r="BX69" s="140"/>
      <c r="BY69" s="140"/>
      <c r="BZ69" s="141"/>
      <c r="CA69" s="142"/>
      <c r="CB69" s="140"/>
      <c r="CC69" s="140"/>
      <c r="CD69" s="141"/>
      <c r="CE69" s="142"/>
      <c r="CF69" s="140"/>
      <c r="CG69" s="140"/>
      <c r="CH69" s="141"/>
    </row>
    <row r="70" spans="1:86" x14ac:dyDescent="0.35">
      <c r="A70" s="122" t="str">
        <f>IF(Refs!A64="","",Refs!A64)</f>
        <v>111AF1</v>
      </c>
      <c r="B70" s="99" t="str">
        <f>IF(Refs!B64="","",Refs!B64)</f>
        <v>Cornwall</v>
      </c>
      <c r="C70" s="103" t="str">
        <f>IF(Refs!D64="","",Refs!D64)</f>
        <v>Area</v>
      </c>
      <c r="D70" s="56">
        <f>IF($B70="","",IF($C70="Region",SUMIFS(Raw!$K:$K,Raw!$A:$A,$B$4,Raw!$G:$G,'KPIs Date'!D$4,Raw!$I:$I,'KPIs Date'!$A70),IF($C70="Provider",SUMIFS(Raw!$K:$K,Raw!$A:$A,$B$4,Raw!$G:$G,'KPIs Date'!D$4,Raw!$C:$C,'KPIs Date'!$A70),SUMIFS(Raw!$K:$K,Raw!$A:$A,$B$4,Raw!$G:$G,'KPIs Date'!D$4,Raw!$E:$E,'KPIs Date'!$A70))))</f>
        <v>3477</v>
      </c>
      <c r="E70" s="56">
        <f>IF($B70="","",IF($C70="Region",SUMIFS(Raw!$K:$K,Raw!$A:$A,$B$4,Raw!$G:$G,'KPIs Date'!E$4,Raw!$I:$I,'KPIs Date'!$A70),IF($C70="Provider",SUMIFS(Raw!$K:$K,Raw!$A:$A,$B$4,Raw!$G:$G,'KPIs Date'!E$4,Raw!$C:$C,'KPIs Date'!$A70),SUMIFS(Raw!$K:$K,Raw!$A:$A,$B$4,Raw!$G:$G,'KPIs Date'!E$4,Raw!$E:$E,'KPIs Date'!$A70))))</f>
        <v>19805</v>
      </c>
      <c r="F70" s="156">
        <f t="shared" si="52"/>
        <v>0.14934283996220257</v>
      </c>
      <c r="G70" s="152">
        <f>IF($B70="","",IF($C70="Region",SUMIFS(Raw!$K:$K,Raw!$A:$A,$B$4,Raw!$G:$G,'KPIs Date'!G$4,Raw!$I:$I,'KPIs Date'!$A70),IF($C70="Provider",SUMIFS(Raw!$K:$K,Raw!$A:$A,$B$4,Raw!$G:$G,'KPIs Date'!G$4,Raw!$C:$C,'KPIs Date'!$A70),SUMIFS(Raw!$K:$K,Raw!$A:$A,$B$4,Raw!$G:$G,'KPIs Date'!G$4,Raw!$E:$E,'KPIs Date'!$A70))))</f>
        <v>2624385</v>
      </c>
      <c r="H70" s="152">
        <f>IF($B70="","",IF($C70="Region",SUMIFS(Raw!$K:$K,Raw!$A:$A,$B$4,Raw!$G:$G,'KPIs Date'!H$4,Raw!$I:$I,'KPIs Date'!$A70),IF($C70="Provider",SUMIFS(Raw!$K:$K,Raw!$A:$A,$B$4,Raw!$G:$G,'KPIs Date'!H$4,Raw!$C:$C,'KPIs Date'!$A70),SUMIFS(Raw!$K:$K,Raw!$A:$A,$B$4,Raw!$G:$G,'KPIs Date'!H$4,Raw!$E:$E,'KPIs Date'!$A70))))</f>
        <v>19805</v>
      </c>
      <c r="I70" s="157">
        <f t="shared" si="18"/>
        <v>132.51123453673316</v>
      </c>
      <c r="J70" s="158">
        <f>IF($B70="","",IF($C70="Region",SUMIFS(Raw!$K:$K,Raw!$A:$A,$B$4,Raw!$G:$G,'KPIs Date'!J$4,Raw!$I:$I,'KPIs Date'!$A70),IF($C70="Provider",SUMIFS(Raw!$K:$K,Raw!$A:$A,$B$4,Raw!$G:$G,'KPIs Date'!J$4,Raw!$C:$C,'KPIs Date'!$A70),SUMIFS(Raw!$K:$K,Raw!$A:$A,$B$4,Raw!$G:$G,'KPIs Date'!J$4,Raw!$E:$E,'KPIs Date'!$A70))))</f>
        <v>590</v>
      </c>
      <c r="K70" s="152">
        <f>IF($B70="","",IF($C70="Region",SUMIFS(Raw!$K:$K,Raw!$A:$A,$B$4,Raw!$G:$G,'KPIs Date'!K$4,Raw!$I:$I,'KPIs Date'!$A70),IF($C70="Provider",SUMIFS(Raw!$K:$K,Raw!$A:$A,$B$4,Raw!$G:$G,'KPIs Date'!K$4,Raw!$C:$C,'KPIs Date'!$A70),SUMIFS(Raw!$K:$K,Raw!$A:$A,$B$4,Raw!$G:$G,'KPIs Date'!K$4,Raw!$E:$E,'KPIs Date'!$A70))))</f>
        <v>12346</v>
      </c>
      <c r="L70" s="168"/>
      <c r="M70" s="152">
        <f>IF($B70="","",IF($C70="Region",SUMIFS(Raw!$K:$K,Raw!$A:$A,$B$4,Raw!$G:$G,'KPIs Date'!M$4,Raw!$I:$I,'KPIs Date'!$A70),IF($C70="Provider",SUMIFS(Raw!$K:$K,Raw!$A:$A,$B$4,Raw!$G:$G,'KPIs Date'!M$4,Raw!$C:$C,'KPIs Date'!$A70),SUMIFS(Raw!$K:$K,Raw!$A:$A,$B$4,Raw!$G:$G,'KPIs Date'!M$4,Raw!$E:$E,'KPIs Date'!$A70))))</f>
        <v>16622</v>
      </c>
      <c r="N70" s="156">
        <f t="shared" si="53"/>
        <v>0.74275057153170498</v>
      </c>
      <c r="O70" s="152">
        <f>IF($B70="","",IF($C70="Region",SUMIFS(Raw!$K:$K,Raw!$A:$A,$B$4,Raw!$G:$G,'KPIs Date'!O$4,Raw!$I:$I,'KPIs Date'!$A70),IF($C70="Provider",SUMIFS(Raw!$K:$K,Raw!$A:$A,$B$4,Raw!$G:$G,'KPIs Date'!O$4,Raw!$C:$C,'KPIs Date'!$A70),SUMIFS(Raw!$K:$K,Raw!$A:$A,$B$4,Raw!$G:$G,'KPIs Date'!O$4,Raw!$E:$E,'KPIs Date'!$A70))))</f>
        <v>2055</v>
      </c>
      <c r="P70" s="152">
        <f>IF($B70="","",IF($C70="Region",SUMIFS(Raw!$K:$K,Raw!$A:$A,$B$4,Raw!$G:$G,'KPIs Date'!P$4,Raw!$I:$I,'KPIs Date'!$A70),IF($C70="Provider",SUMIFS(Raw!$K:$K,Raw!$A:$A,$B$4,Raw!$G:$G,'KPIs Date'!P$4,Raw!$C:$C,'KPIs Date'!$A70),SUMIFS(Raw!$K:$K,Raw!$A:$A,$B$4,Raw!$G:$G,'KPIs Date'!P$4,Raw!$E:$E,'KPIs Date'!$A70))))</f>
        <v>4817</v>
      </c>
      <c r="Q70" s="156">
        <f t="shared" si="54"/>
        <v>0.42661407515050864</v>
      </c>
      <c r="R70" s="152">
        <f>IF($B70="","",IF($C70="Region",SUMIFS(Raw!$K:$K,Raw!$A:$A,$B$4,Raw!$G:$G,'KPIs Date'!R$4,Raw!$I:$I,'KPIs Date'!$A70),IF($C70="Provider",SUMIFS(Raw!$K:$K,Raw!$A:$A,$B$4,Raw!$G:$G,'KPIs Date'!R$4,Raw!$C:$C,'KPIs Date'!$A70),SUMIFS(Raw!$K:$K,Raw!$A:$A,$B$4,Raw!$G:$G,'KPIs Date'!R$4,Raw!$E:$E,'KPIs Date'!$A70))))</f>
        <v>1367</v>
      </c>
      <c r="S70" s="152">
        <f>IF($B70="","",IF($C70="Region",SUMIFS(Raw!$K:$K,Raw!$A:$A,$B$4,Raw!$G:$G,'KPIs Date'!S$4,Raw!$I:$I,'KPIs Date'!$A70),IF($C70="Provider",SUMIFS(Raw!$K:$K,Raw!$A:$A,$B$4,Raw!$G:$G,'KPIs Date'!S$4,Raw!$C:$C,'KPIs Date'!$A70),SUMIFS(Raw!$K:$K,Raw!$A:$A,$B$4,Raw!$G:$G,'KPIs Date'!S$4,Raw!$E:$E,'KPIs Date'!$A70))))</f>
        <v>2355</v>
      </c>
      <c r="T70" s="156">
        <f t="shared" si="55"/>
        <v>0.58046709129511675</v>
      </c>
      <c r="U70" s="152">
        <f>IF($B70="","",IF($C70="Region",SUMIFS(Raw!$K:$K,Raw!$A:$A,$B$4,Raw!$G:$G,'KPIs Date'!U$4,Raw!$I:$I,'KPIs Date'!$A70),IF($C70="Provider",SUMIFS(Raw!$K:$K,Raw!$A:$A,$B$4,Raw!$G:$G,'KPIs Date'!U$4,Raw!$C:$C,'KPIs Date'!$A70),SUMIFS(Raw!$K:$K,Raw!$A:$A,$B$4,Raw!$G:$G,'KPIs Date'!U$4,Raw!$E:$E,'KPIs Date'!$A70))))</f>
        <v>3096</v>
      </c>
      <c r="V70" s="152">
        <f>IF($B70="","",IF($C70="Region",SUMIFS(Raw!$K:$K,Raw!$A:$A,$B$4,Raw!$G:$G,'KPIs Date'!V$4,Raw!$I:$I,'KPIs Date'!$A70),IF($C70="Provider",SUMIFS(Raw!$K:$K,Raw!$A:$A,$B$4,Raw!$G:$G,'KPIs Date'!V$4,Raw!$C:$C,'KPIs Date'!$A70),SUMIFS(Raw!$K:$K,Raw!$A:$A,$B$4,Raw!$G:$G,'KPIs Date'!V$4,Raw!$E:$E,'KPIs Date'!$A70))))</f>
        <v>4031</v>
      </c>
      <c r="W70" s="156">
        <f t="shared" si="56"/>
        <v>0.76804763086082861</v>
      </c>
      <c r="X70" s="152">
        <f>IF($B70="","",IF($C70="Region",SUMIFS(Raw!$K:$K,Raw!$A:$A,$B$4,Raw!$G:$G,'KPIs Date'!X$4,Raw!$I:$I,'KPIs Date'!$A70),IF($C70="Provider",SUMIFS(Raw!$K:$K,Raw!$A:$A,$B$4,Raw!$G:$G,'KPIs Date'!X$4,Raw!$C:$C,'KPIs Date'!$A70),SUMIFS(Raw!$K:$K,Raw!$A:$A,$B$4,Raw!$G:$G,'KPIs Date'!X$4,Raw!$E:$E,'KPIs Date'!$A70))))</f>
        <v>6952</v>
      </c>
      <c r="Y70" s="152">
        <f>IF($B70="","",IF($C70="Region",SUMIFS(Raw!$K:$K,Raw!$A:$A,$B$4,Raw!$G:$G,'KPIs Date'!Y$4,Raw!$I:$I,'KPIs Date'!$A70),IF($C70="Provider",SUMIFS(Raw!$K:$K,Raw!$A:$A,$B$4,Raw!$G:$G,'KPIs Date'!Y$4,Raw!$C:$C,'KPIs Date'!$A70),SUMIFS(Raw!$K:$K,Raw!$A:$A,$B$4,Raw!$G:$G,'KPIs Date'!Y$4,Raw!$E:$E,'KPIs Date'!$A70))))</f>
        <v>2135</v>
      </c>
      <c r="Z70" s="152">
        <f>IF($B70="","",IF($C70="Region",SUMIFS(Raw!$K:$K,Raw!$A:$A,$B$4,Raw!$G:$G,'KPIs Date'!Z$4,Raw!$I:$I,'KPIs Date'!$A70),IF($C70="Provider",SUMIFS(Raw!$K:$K,Raw!$A:$A,$B$4,Raw!$G:$G,'KPIs Date'!Z$4,Raw!$C:$C,'KPIs Date'!$A70),SUMIFS(Raw!$K:$K,Raw!$A:$A,$B$4,Raw!$G:$G,'KPIs Date'!Z$4,Raw!$E:$E,'KPIs Date'!$A70))))</f>
        <v>10209</v>
      </c>
      <c r="AA70" s="156">
        <f t="shared" si="57"/>
        <v>0.56318859364873619</v>
      </c>
      <c r="AB70" s="152">
        <f>IF($B70="","",IF($C70="Region",SUMIFS(Raw!$K:$K,Raw!$A:$A,$B$4,Raw!$G:$G,'KPIs Date'!AB$4,Raw!$I:$I,'KPIs Date'!$A70),IF($C70="Provider",SUMIFS(Raw!$K:$K,Raw!$A:$A,$B$4,Raw!$G:$G,'KPIs Date'!AB$4,Raw!$C:$C,'KPIs Date'!$A70),SUMIFS(Raw!$K:$K,Raw!$A:$A,$B$4,Raw!$G:$G,'KPIs Date'!AB$4,Raw!$E:$E,'KPIs Date'!$A70))))</f>
        <v>797</v>
      </c>
      <c r="AC70" s="152">
        <f>IF($B70="","",IF($C70="Region",SUMIFS(Raw!$K:$K,Raw!$A:$A,$B$4,Raw!$G:$G,'KPIs Date'!AC$4,Raw!$I:$I,'KPIs Date'!$A70),IF($C70="Provider",SUMIFS(Raw!$K:$K,Raw!$A:$A,$B$4,Raw!$G:$G,'KPIs Date'!AC$4,Raw!$C:$C,'KPIs Date'!$A70),SUMIFS(Raw!$K:$K,Raw!$A:$A,$B$4,Raw!$G:$G,'KPIs Date'!AC$4,Raw!$E:$E,'KPIs Date'!$A70))))</f>
        <v>1913</v>
      </c>
      <c r="AD70" s="156">
        <f t="shared" si="58"/>
        <v>0.41662310507056977</v>
      </c>
      <c r="AE70" s="152">
        <f>IF($B70="","",IF($C70="Region",SUMIFS(Raw!$K:$K,Raw!$A:$A,$B$4,Raw!$G:$G,'KPIs Date'!AE$4,Raw!$I:$I,'KPIs Date'!$A70),IF($C70="Provider",SUMIFS(Raw!$K:$K,Raw!$A:$A,$B$4,Raw!$G:$G,'KPIs Date'!AE$4,Raw!$C:$C,'KPIs Date'!$A70),SUMIFS(Raw!$K:$K,Raw!$A:$A,$B$4,Raw!$G:$G,'KPIs Date'!AE$4,Raw!$E:$E,'KPIs Date'!$A70))))</f>
        <v>2684</v>
      </c>
      <c r="AF70" s="152">
        <f>IF($B70="","",IF($C70="Region",SUMIFS(Raw!$K:$K,Raw!$A:$A,$B$4,Raw!$G:$G,'KPIs Date'!AF$4,Raw!$I:$I,'KPIs Date'!$A70),IF($C70="Provider",SUMIFS(Raw!$K:$K,Raw!$A:$A,$B$4,Raw!$G:$G,'KPIs Date'!AF$4,Raw!$C:$C,'KPIs Date'!$A70),SUMIFS(Raw!$K:$K,Raw!$A:$A,$B$4,Raw!$G:$G,'KPIs Date'!AF$4,Raw!$E:$E,'KPIs Date'!$A70))))</f>
        <v>2837</v>
      </c>
      <c r="AG70" s="156">
        <f t="shared" si="59"/>
        <v>0.94606979203383856</v>
      </c>
      <c r="AH70" s="152">
        <f>IF($B70="","",IF($C70="Region",SUMIFS(Raw!$K:$K,Raw!$A:$A,$B$4,Raw!$G:$G,'KPIs Date'!AH$4,Raw!$I:$I,'KPIs Date'!$A70),IF($C70="Provider",SUMIFS(Raw!$K:$K,Raw!$A:$A,$B$4,Raw!$G:$G,'KPIs Date'!AH$4,Raw!$C:$C,'KPIs Date'!$A70),SUMIFS(Raw!$K:$K,Raw!$A:$A,$B$4,Raw!$G:$G,'KPIs Date'!AH$4,Raw!$E:$E,'KPIs Date'!$A70))))</f>
        <v>7</v>
      </c>
      <c r="AI70" s="152">
        <f>IF($B70="","",IF($C70="Region",SUMIFS(Raw!$K:$K,Raw!$A:$A,$B$4,Raw!$G:$G,'KPIs Date'!AI$4,Raw!$I:$I,'KPIs Date'!$A70),IF($C70="Provider",SUMIFS(Raw!$K:$K,Raw!$A:$A,$B$4,Raw!$G:$G,'KPIs Date'!AI$4,Raw!$C:$C,'KPIs Date'!$A70),SUMIFS(Raw!$K:$K,Raw!$A:$A,$B$4,Raw!$G:$G,'KPIs Date'!AI$4,Raw!$E:$E,'KPIs Date'!$A70))))</f>
        <v>11387</v>
      </c>
      <c r="AJ70" s="156">
        <f t="shared" si="60"/>
        <v>6.1473610257310968E-4</v>
      </c>
      <c r="AK70" s="152">
        <f>IF($B70="","",IF($C70="Region",SUMIFS(Raw!$K:$K,Raw!$A:$A,$B$4,Raw!$G:$G,'KPIs Date'!AK$4,Raw!$I:$I,'KPIs Date'!$A70),IF($C70="Provider",SUMIFS(Raw!$K:$K,Raw!$A:$A,$B$4,Raw!$G:$G,'KPIs Date'!AK$4,Raw!$C:$C,'KPIs Date'!$A70),SUMIFS(Raw!$K:$K,Raw!$A:$A,$B$4,Raw!$G:$G,'KPIs Date'!AK$4,Raw!$E:$E,'KPIs Date'!$A70))))</f>
        <v>2632</v>
      </c>
      <c r="AL70" s="152">
        <f>IF($B70="","",IF($C70="Region",SUMIFS(Raw!$K:$K,Raw!$A:$A,$B$4,Raw!$G:$G,'KPIs Date'!AL$4,Raw!$I:$I,'KPIs Date'!$A70),IF($C70="Provider",SUMIFS(Raw!$K:$K,Raw!$A:$A,$B$4,Raw!$G:$G,'KPIs Date'!AL$4,Raw!$C:$C,'KPIs Date'!$A70),SUMIFS(Raw!$K:$K,Raw!$A:$A,$B$4,Raw!$G:$G,'KPIs Date'!AL$4,Raw!$E:$E,'KPIs Date'!$A70))))</f>
        <v>11387</v>
      </c>
      <c r="AM70" s="156">
        <f t="shared" si="19"/>
        <v>0.23114077456748924</v>
      </c>
      <c r="AN70" s="152">
        <f>IF($B70="","",IF($C70="Region",SUMIFS(Raw!$K:$K,Raw!$A:$A,$B$4,Raw!$G:$G,'KPIs Date'!AN$4,Raw!$I:$I,'KPIs Date'!$A70),IF($C70="Provider",SUMIFS(Raw!$K:$K,Raw!$A:$A,$B$4,Raw!$G:$G,'KPIs Date'!AN$4,Raw!$C:$C,'KPIs Date'!$A70),SUMIFS(Raw!$K:$K,Raw!$A:$A,$B$4,Raw!$G:$G,'KPIs Date'!AN$4,Raw!$E:$E,'KPIs Date'!$A70))))</f>
        <v>711</v>
      </c>
      <c r="AO70" s="152">
        <f>IF($B70="","",IF($C70="Region",SUMIFS(Raw!$K:$K,Raw!$A:$A,$B$4,Raw!$G:$G,'KPIs Date'!AO$4,Raw!$I:$I,'KPIs Date'!$A70),IF($C70="Provider",SUMIFS(Raw!$K:$K,Raw!$A:$A,$B$4,Raw!$G:$G,'KPIs Date'!AO$4,Raw!$C:$C,'KPIs Date'!$A70),SUMIFS(Raw!$K:$K,Raw!$A:$A,$B$4,Raw!$G:$G,'KPIs Date'!AO$4,Raw!$E:$E,'KPIs Date'!$A70))))</f>
        <v>1299</v>
      </c>
      <c r="AP70" s="156">
        <f t="shared" si="61"/>
        <v>0.54734411085450352</v>
      </c>
      <c r="AQ70" s="152">
        <f>IF($B70="","",IF($C70="Region",SUMIFS(Raw!$K:$K,Raw!$A:$A,$B$4,Raw!$G:$G,'KPIs Date'!AQ$4,Raw!$I:$I,'KPIs Date'!$A70),IF($C70="Provider",SUMIFS(Raw!$K:$K,Raw!$A:$A,$B$4,Raw!$G:$G,'KPIs Date'!AQ$4,Raw!$C:$C,'KPIs Date'!$A70),SUMIFS(Raw!$K:$K,Raw!$A:$A,$B$4,Raw!$G:$G,'KPIs Date'!AQ$4,Raw!$E:$E,'KPIs Date'!$A70))))</f>
        <v>0</v>
      </c>
      <c r="AR70" s="152">
        <f>IF($B70="","",IF($C70="Region",SUMIFS(Raw!$K:$K,Raw!$A:$A,$B$4,Raw!$G:$G,'KPIs Date'!AR$4,Raw!$I:$I,'KPIs Date'!$A70),IF($C70="Provider",SUMIFS(Raw!$K:$K,Raw!$A:$A,$B$4,Raw!$G:$G,'KPIs Date'!AR$4,Raw!$C:$C,'KPIs Date'!$A70),SUMIFS(Raw!$K:$K,Raw!$A:$A,$B$4,Raw!$G:$G,'KPIs Date'!AR$4,Raw!$E:$E,'KPIs Date'!$A70))))</f>
        <v>159</v>
      </c>
      <c r="AS70" s="156" t="str">
        <f t="shared" si="62"/>
        <v/>
      </c>
      <c r="AT70" s="152">
        <f>IF($B70="","",IF($C70="Region",SUMIFS(Raw!$K:$K,Raw!$A:$A,$B$4,Raw!$G:$G,'KPIs Date'!AT$4,Raw!$I:$I,'KPIs Date'!$A70),IF($C70="Provider",SUMIFS(Raw!$K:$K,Raw!$A:$A,$B$4,Raw!$G:$G,'KPIs Date'!AT$4,Raw!$C:$C,'KPIs Date'!$A70),SUMIFS(Raw!$K:$K,Raw!$A:$A,$B$4,Raw!$G:$G,'KPIs Date'!AT$4,Raw!$E:$E,'KPIs Date'!$A70))))</f>
        <v>27</v>
      </c>
      <c r="AU70" s="152">
        <f>IF($B70="","",IF($C70="Region",SUMIFS(Raw!$K:$K,Raw!$A:$A,$B$4,Raw!$G:$G,'KPIs Date'!AU$4,Raw!$I:$I,'KPIs Date'!$A70),IF($C70="Provider",SUMIFS(Raw!$K:$K,Raw!$A:$A,$B$4,Raw!$G:$G,'KPIs Date'!AU$4,Raw!$C:$C,'KPIs Date'!$A70),SUMIFS(Raw!$K:$K,Raw!$A:$A,$B$4,Raw!$G:$G,'KPIs Date'!AU$4,Raw!$E:$E,'KPIs Date'!$A70))))</f>
        <v>130</v>
      </c>
      <c r="AV70" s="156">
        <f t="shared" si="63"/>
        <v>0.2076923076923077</v>
      </c>
      <c r="AW70" s="152">
        <f>IF($B70="","",IF($C70="Region",SUMIFS(Raw!$K:$K,Raw!$A:$A,$B$4,Raw!$G:$G,'KPIs Date'!AW$4,Raw!$I:$I,'KPIs Date'!$A70),IF($C70="Provider",SUMIFS(Raw!$K:$K,Raw!$A:$A,$B$4,Raw!$G:$G,'KPIs Date'!AW$4,Raw!$C:$C,'KPIs Date'!$A70),SUMIFS(Raw!$K:$K,Raw!$A:$A,$B$4,Raw!$G:$G,'KPIs Date'!AW$4,Raw!$E:$E,'KPIs Date'!$A70))))</f>
        <v>169</v>
      </c>
      <c r="AX70" s="152">
        <f>IF($B70="","",IF($C70="Region",SUMIFS(Raw!$K:$K,Raw!$A:$A,$B$4,Raw!$G:$G,'KPIs Date'!AX$4,Raw!$I:$I,'KPIs Date'!$A70),IF($C70="Provider",SUMIFS(Raw!$K:$K,Raw!$A:$A,$B$4,Raw!$G:$G,'KPIs Date'!AX$4,Raw!$C:$C,'KPIs Date'!$A70),SUMIFS(Raw!$K:$K,Raw!$A:$A,$B$4,Raw!$G:$G,'KPIs Date'!AX$4,Raw!$E:$E,'KPIs Date'!$A70))))</f>
        <v>263</v>
      </c>
      <c r="AY70" s="156">
        <f t="shared" si="64"/>
        <v>0.64258555133079853</v>
      </c>
      <c r="AZ70" s="152">
        <f>IF($B70="","",IF($C70="Region",SUMIFS(Raw!$K:$K,Raw!$A:$A,$B$4,Raw!$G:$G,'KPIs Date'!AZ$4,Raw!$I:$I,'KPIs Date'!$A70),IF($C70="Provider",SUMIFS(Raw!$K:$K,Raw!$A:$A,$B$4,Raw!$G:$G,'KPIs Date'!AZ$4,Raw!$C:$C,'KPIs Date'!$A70),SUMIFS(Raw!$K:$K,Raw!$A:$A,$B$4,Raw!$G:$G,'KPIs Date'!AZ$4,Raw!$E:$E,'KPIs Date'!$A70))))</f>
        <v>0</v>
      </c>
      <c r="BA70" s="152">
        <f>IF($B70="","",IF($C70="Region",SUMIFS(Raw!$K:$K,Raw!$A:$A,$B$4,Raw!$G:$G,'KPIs Date'!BA$4,Raw!$I:$I,'KPIs Date'!$A70),IF($C70="Provider",SUMIFS(Raw!$K:$K,Raw!$A:$A,$B$4,Raw!$G:$G,'KPIs Date'!BA$4,Raw!$C:$C,'KPIs Date'!$A70),SUMIFS(Raw!$K:$K,Raw!$A:$A,$B$4,Raw!$G:$G,'KPIs Date'!BA$4,Raw!$E:$E,'KPIs Date'!$A70))))</f>
        <v>0</v>
      </c>
      <c r="BB70" s="165" t="str">
        <f t="shared" si="65"/>
        <v/>
      </c>
      <c r="BC70" s="152">
        <f>IF($B70="","",IF($C70="Region",SUMIFS(Raw!$K:$K,Raw!$A:$A,$B$4,Raw!$G:$G,'KPIs Date'!BC$4,Raw!$I:$I,'KPIs Date'!$A70),IF($C70="Provider",SUMIFS(Raw!$K:$K,Raw!$A:$A,$B$4,Raw!$G:$G,'KPIs Date'!BC$4,Raw!$C:$C,'KPIs Date'!$A70),SUMIFS(Raw!$K:$K,Raw!$A:$A,$B$4,Raw!$G:$G,'KPIs Date'!BC$4,Raw!$E:$E,'KPIs Date'!$A70))))</f>
        <v>695</v>
      </c>
      <c r="BD70" s="152">
        <f>IF($B70="","",IF($C70="Region",SUMIFS(Raw!$K:$K,Raw!$A:$A,$B$4,Raw!$G:$G,'KPIs Date'!BD$4,Raw!$I:$I,'KPIs Date'!$A70),IF($C70="Provider",SUMIFS(Raw!$K:$K,Raw!$A:$A,$B$4,Raw!$G:$G,'KPIs Date'!BD$4,Raw!$C:$C,'KPIs Date'!$A70),SUMIFS(Raw!$K:$K,Raw!$A:$A,$B$4,Raw!$G:$G,'KPIs Date'!BD$4,Raw!$E:$E,'KPIs Date'!$A70))))</f>
        <v>784</v>
      </c>
      <c r="BE70" s="156">
        <f t="shared" si="66"/>
        <v>0.88647959183673475</v>
      </c>
      <c r="BF70" s="152">
        <f>IF($B70="","",IF($C70="Region",SUMIFS(Raw!$K:$K,Raw!$A:$A,$B$4,Raw!$G:$G,'KPIs Date'!BF$4,Raw!$I:$I,'KPIs Date'!$A70),IF($C70="Provider",SUMIFS(Raw!$K:$K,Raw!$A:$A,$B$4,Raw!$G:$G,'KPIs Date'!BF$4,Raw!$C:$C,'KPIs Date'!$A70),SUMIFS(Raw!$K:$K,Raw!$A:$A,$B$4,Raw!$G:$G,'KPIs Date'!BF$4,Raw!$E:$E,'KPIs Date'!$A70))))</f>
        <v>960</v>
      </c>
      <c r="BG70" s="152">
        <f>IF($B70="","",IF($C70="Region",SUMIFS(Raw!$K:$K,Raw!$A:$A,$B$4,Raw!$G:$G,'KPIs Date'!BG$4,Raw!$I:$I,'KPIs Date'!$A70),IF($C70="Provider",SUMIFS(Raw!$K:$K,Raw!$A:$A,$B$4,Raw!$G:$G,'KPIs Date'!BG$4,Raw!$C:$C,'KPIs Date'!$A70),SUMIFS(Raw!$K:$K,Raw!$A:$A,$B$4,Raw!$G:$G,'KPIs Date'!BG$4,Raw!$E:$E,'KPIs Date'!$A70))))</f>
        <v>1117</v>
      </c>
      <c r="BH70" s="167">
        <f t="shared" si="67"/>
        <v>0.85944494180841535</v>
      </c>
      <c r="BI70" s="140"/>
      <c r="BJ70" s="141"/>
      <c r="BK70" s="142"/>
      <c r="BL70" s="140"/>
      <c r="BM70" s="140"/>
      <c r="BN70" s="141"/>
      <c r="BO70" s="142"/>
      <c r="BP70" s="140"/>
      <c r="BQ70" s="140"/>
      <c r="BR70" s="141"/>
      <c r="BS70" s="142"/>
      <c r="BT70" s="140"/>
      <c r="BU70" s="140"/>
      <c r="BV70" s="141"/>
      <c r="BW70" s="142"/>
      <c r="BX70" s="140"/>
      <c r="BY70" s="140"/>
      <c r="BZ70" s="141"/>
      <c r="CA70" s="142"/>
      <c r="CB70" s="140"/>
      <c r="CC70" s="140"/>
      <c r="CD70" s="141"/>
      <c r="CE70" s="142"/>
      <c r="CF70" s="140"/>
      <c r="CG70" s="140"/>
      <c r="CH70" s="141"/>
    </row>
    <row r="71" spans="1:86" x14ac:dyDescent="0.35">
      <c r="A71" s="122" t="str">
        <f>IF(Refs!A65="","",Refs!A65)</f>
        <v>111AI6</v>
      </c>
      <c r="B71" s="99" t="str">
        <f>IF(Refs!B65="","",Refs!B65)</f>
        <v>Devon (Devon Doctors)</v>
      </c>
      <c r="C71" s="103" t="str">
        <f>IF(Refs!D65="","",Refs!D65)</f>
        <v>Area</v>
      </c>
      <c r="D71" s="56">
        <f>IF($B71="","",IF($C71="Region",SUMIFS(Raw!$K:$K,Raw!$A:$A,$B$4,Raw!$G:$G,'KPIs Date'!D$4,Raw!$I:$I,'KPIs Date'!$A71),IF($C71="Provider",SUMIFS(Raw!$K:$K,Raw!$A:$A,$B$4,Raw!$G:$G,'KPIs Date'!D$4,Raw!$C:$C,'KPIs Date'!$A71),SUMIFS(Raw!$K:$K,Raw!$A:$A,$B$4,Raw!$G:$G,'KPIs Date'!D$4,Raw!$E:$E,'KPIs Date'!$A71))))</f>
        <v>4476</v>
      </c>
      <c r="E71" s="56">
        <f>IF($B71="","",IF($C71="Region",SUMIFS(Raw!$K:$K,Raw!$A:$A,$B$4,Raw!$G:$G,'KPIs Date'!E$4,Raw!$I:$I,'KPIs Date'!$A71),IF($C71="Provider",SUMIFS(Raw!$K:$K,Raw!$A:$A,$B$4,Raw!$G:$G,'KPIs Date'!E$4,Raw!$C:$C,'KPIs Date'!$A71),SUMIFS(Raw!$K:$K,Raw!$A:$A,$B$4,Raw!$G:$G,'KPIs Date'!E$4,Raw!$E:$E,'KPIs Date'!$A71))))</f>
        <v>37997</v>
      </c>
      <c r="F71" s="156">
        <f t="shared" si="52"/>
        <v>0.10538459727356203</v>
      </c>
      <c r="G71" s="152">
        <f>IF($B71="","",IF($C71="Region",SUMIFS(Raw!$K:$K,Raw!$A:$A,$B$4,Raw!$G:$G,'KPIs Date'!G$4,Raw!$I:$I,'KPIs Date'!$A71),IF($C71="Provider",SUMIFS(Raw!$K:$K,Raw!$A:$A,$B$4,Raw!$G:$G,'KPIs Date'!G$4,Raw!$C:$C,'KPIs Date'!$A71),SUMIFS(Raw!$K:$K,Raw!$A:$A,$B$4,Raw!$G:$G,'KPIs Date'!G$4,Raw!$E:$E,'KPIs Date'!$A71))))</f>
        <v>5409363</v>
      </c>
      <c r="H71" s="152">
        <f>IF($B71="","",IF($C71="Region",SUMIFS(Raw!$K:$K,Raw!$A:$A,$B$4,Raw!$G:$G,'KPIs Date'!H$4,Raw!$I:$I,'KPIs Date'!$A71),IF($C71="Provider",SUMIFS(Raw!$K:$K,Raw!$A:$A,$B$4,Raw!$G:$G,'KPIs Date'!H$4,Raw!$C:$C,'KPIs Date'!$A71),SUMIFS(Raw!$K:$K,Raw!$A:$A,$B$4,Raw!$G:$G,'KPIs Date'!H$4,Raw!$E:$E,'KPIs Date'!$A71))))</f>
        <v>37997</v>
      </c>
      <c r="I71" s="157">
        <f t="shared" si="18"/>
        <v>142.36289707082139</v>
      </c>
      <c r="J71" s="158">
        <f>IF($B71="","",IF($C71="Region",SUMIFS(Raw!$K:$K,Raw!$A:$A,$B$4,Raw!$G:$G,'KPIs Date'!J$4,Raw!$I:$I,'KPIs Date'!$A71),IF($C71="Provider",SUMIFS(Raw!$K:$K,Raw!$A:$A,$B$4,Raw!$G:$G,'KPIs Date'!J$4,Raw!$C:$C,'KPIs Date'!$A71),SUMIFS(Raw!$K:$K,Raw!$A:$A,$B$4,Raw!$G:$G,'KPIs Date'!J$4,Raw!$E:$E,'KPIs Date'!$A71))))</f>
        <v>1418</v>
      </c>
      <c r="K71" s="152">
        <f>IF($B71="","",IF($C71="Region",SUMIFS(Raw!$K:$K,Raw!$A:$A,$B$4,Raw!$G:$G,'KPIs Date'!K$4,Raw!$I:$I,'KPIs Date'!$A71),IF($C71="Provider",SUMIFS(Raw!$K:$K,Raw!$A:$A,$B$4,Raw!$G:$G,'KPIs Date'!K$4,Raw!$C:$C,'KPIs Date'!$A71),SUMIFS(Raw!$K:$K,Raw!$A:$A,$B$4,Raw!$G:$G,'KPIs Date'!K$4,Raw!$E:$E,'KPIs Date'!$A71))))</f>
        <v>16455</v>
      </c>
      <c r="L71" s="168"/>
      <c r="M71" s="152">
        <f>IF($B71="","",IF($C71="Region",SUMIFS(Raw!$K:$K,Raw!$A:$A,$B$4,Raw!$G:$G,'KPIs Date'!M$4,Raw!$I:$I,'KPIs Date'!$A71),IF($C71="Provider",SUMIFS(Raw!$K:$K,Raw!$A:$A,$B$4,Raw!$G:$G,'KPIs Date'!M$4,Raw!$C:$C,'KPIs Date'!$A71),SUMIFS(Raw!$K:$K,Raw!$A:$A,$B$4,Raw!$G:$G,'KPIs Date'!M$4,Raw!$E:$E,'KPIs Date'!$A71))))</f>
        <v>33051</v>
      </c>
      <c r="N71" s="156">
        <f t="shared" si="53"/>
        <v>0.49786693292184803</v>
      </c>
      <c r="O71" s="152">
        <f>IF($B71="","",IF($C71="Region",SUMIFS(Raw!$K:$K,Raw!$A:$A,$B$4,Raw!$G:$G,'KPIs Date'!O$4,Raw!$I:$I,'KPIs Date'!$A71),IF($C71="Provider",SUMIFS(Raw!$K:$K,Raw!$A:$A,$B$4,Raw!$G:$G,'KPIs Date'!O$4,Raw!$C:$C,'KPIs Date'!$A71),SUMIFS(Raw!$K:$K,Raw!$A:$A,$B$4,Raw!$G:$G,'KPIs Date'!O$4,Raw!$E:$E,'KPIs Date'!$A71))))</f>
        <v>1831</v>
      </c>
      <c r="P71" s="152">
        <f>IF($B71="","",IF($C71="Region",SUMIFS(Raw!$K:$K,Raw!$A:$A,$B$4,Raw!$G:$G,'KPIs Date'!P$4,Raw!$I:$I,'KPIs Date'!$A71),IF($C71="Provider",SUMIFS(Raw!$K:$K,Raw!$A:$A,$B$4,Raw!$G:$G,'KPIs Date'!P$4,Raw!$C:$C,'KPIs Date'!$A71),SUMIFS(Raw!$K:$K,Raw!$A:$A,$B$4,Raw!$G:$G,'KPIs Date'!P$4,Raw!$E:$E,'KPIs Date'!$A71))))</f>
        <v>3640</v>
      </c>
      <c r="Q71" s="156">
        <f t="shared" si="54"/>
        <v>0.50302197802197801</v>
      </c>
      <c r="R71" s="152">
        <f>IF($B71="","",IF($C71="Region",SUMIFS(Raw!$K:$K,Raw!$A:$A,$B$4,Raw!$G:$G,'KPIs Date'!R$4,Raw!$I:$I,'KPIs Date'!$A71),IF($C71="Provider",SUMIFS(Raw!$K:$K,Raw!$A:$A,$B$4,Raw!$G:$G,'KPIs Date'!R$4,Raw!$C:$C,'KPIs Date'!$A71),SUMIFS(Raw!$K:$K,Raw!$A:$A,$B$4,Raw!$G:$G,'KPIs Date'!R$4,Raw!$E:$E,'KPIs Date'!$A71))))</f>
        <v>2076</v>
      </c>
      <c r="S71" s="152">
        <f>IF($B71="","",IF($C71="Region",SUMIFS(Raw!$K:$K,Raw!$A:$A,$B$4,Raw!$G:$G,'KPIs Date'!S$4,Raw!$I:$I,'KPIs Date'!$A71),IF($C71="Provider",SUMIFS(Raw!$K:$K,Raw!$A:$A,$B$4,Raw!$G:$G,'KPIs Date'!S$4,Raw!$C:$C,'KPIs Date'!$A71),SUMIFS(Raw!$K:$K,Raw!$A:$A,$B$4,Raw!$G:$G,'KPIs Date'!S$4,Raw!$E:$E,'KPIs Date'!$A71))))</f>
        <v>3496</v>
      </c>
      <c r="T71" s="156">
        <f t="shared" si="55"/>
        <v>0.59382151029748287</v>
      </c>
      <c r="U71" s="152">
        <f>IF($B71="","",IF($C71="Region",SUMIFS(Raw!$K:$K,Raw!$A:$A,$B$4,Raw!$G:$G,'KPIs Date'!U$4,Raw!$I:$I,'KPIs Date'!$A71),IF($C71="Provider",SUMIFS(Raw!$K:$K,Raw!$A:$A,$B$4,Raw!$G:$G,'KPIs Date'!U$4,Raw!$C:$C,'KPIs Date'!$A71),SUMIFS(Raw!$K:$K,Raw!$A:$A,$B$4,Raw!$G:$G,'KPIs Date'!U$4,Raw!$E:$E,'KPIs Date'!$A71))))</f>
        <v>6730</v>
      </c>
      <c r="V71" s="152">
        <f>IF($B71="","",IF($C71="Region",SUMIFS(Raw!$K:$K,Raw!$A:$A,$B$4,Raw!$G:$G,'KPIs Date'!V$4,Raw!$I:$I,'KPIs Date'!$A71),IF($C71="Provider",SUMIFS(Raw!$K:$K,Raw!$A:$A,$B$4,Raw!$G:$G,'KPIs Date'!V$4,Raw!$C:$C,'KPIs Date'!$A71),SUMIFS(Raw!$K:$K,Raw!$A:$A,$B$4,Raw!$G:$G,'KPIs Date'!V$4,Raw!$E:$E,'KPIs Date'!$A71))))</f>
        <v>8244</v>
      </c>
      <c r="W71" s="156">
        <f t="shared" si="56"/>
        <v>0.81635128578360017</v>
      </c>
      <c r="X71" s="152">
        <f>IF($B71="","",IF($C71="Region",SUMIFS(Raw!$K:$K,Raw!$A:$A,$B$4,Raw!$G:$G,'KPIs Date'!X$4,Raw!$I:$I,'KPIs Date'!$A71),IF($C71="Provider",SUMIFS(Raw!$K:$K,Raw!$A:$A,$B$4,Raw!$G:$G,'KPIs Date'!X$4,Raw!$C:$C,'KPIs Date'!$A71),SUMIFS(Raw!$K:$K,Raw!$A:$A,$B$4,Raw!$G:$G,'KPIs Date'!X$4,Raw!$E:$E,'KPIs Date'!$A71))))</f>
        <v>4040</v>
      </c>
      <c r="Y71" s="152">
        <f>IF($B71="","",IF($C71="Region",SUMIFS(Raw!$K:$K,Raw!$A:$A,$B$4,Raw!$G:$G,'KPIs Date'!Y$4,Raw!$I:$I,'KPIs Date'!$A71),IF($C71="Provider",SUMIFS(Raw!$K:$K,Raw!$A:$A,$B$4,Raw!$G:$G,'KPIs Date'!Y$4,Raw!$C:$C,'KPIs Date'!$A71),SUMIFS(Raw!$K:$K,Raw!$A:$A,$B$4,Raw!$G:$G,'KPIs Date'!Y$4,Raw!$E:$E,'KPIs Date'!$A71))))</f>
        <v>4896</v>
      </c>
      <c r="Z71" s="152">
        <f>IF($B71="","",IF($C71="Region",SUMIFS(Raw!$K:$K,Raw!$A:$A,$B$4,Raw!$G:$G,'KPIs Date'!Z$4,Raw!$I:$I,'KPIs Date'!$A71),IF($C71="Provider",SUMIFS(Raw!$K:$K,Raw!$A:$A,$B$4,Raw!$G:$G,'KPIs Date'!Z$4,Raw!$C:$C,'KPIs Date'!$A71),SUMIFS(Raw!$K:$K,Raw!$A:$A,$B$4,Raw!$G:$G,'KPIs Date'!Z$4,Raw!$E:$E,'KPIs Date'!$A71))))</f>
        <v>4808</v>
      </c>
      <c r="AA71" s="156">
        <f t="shared" si="57"/>
        <v>0.416323165704864</v>
      </c>
      <c r="AB71" s="152">
        <f>IF($B71="","",IF($C71="Region",SUMIFS(Raw!$K:$K,Raw!$A:$A,$B$4,Raw!$G:$G,'KPIs Date'!AB$4,Raw!$I:$I,'KPIs Date'!$A71),IF($C71="Provider",SUMIFS(Raw!$K:$K,Raw!$A:$A,$B$4,Raw!$G:$G,'KPIs Date'!AB$4,Raw!$C:$C,'KPIs Date'!$A71),SUMIFS(Raw!$K:$K,Raw!$A:$A,$B$4,Raw!$G:$G,'KPIs Date'!AB$4,Raw!$E:$E,'KPIs Date'!$A71))))</f>
        <v>2650</v>
      </c>
      <c r="AC71" s="152">
        <f>IF($B71="","",IF($C71="Region",SUMIFS(Raw!$K:$K,Raw!$A:$A,$B$4,Raw!$G:$G,'KPIs Date'!AC$4,Raw!$I:$I,'KPIs Date'!$A71),IF($C71="Provider",SUMIFS(Raw!$K:$K,Raw!$A:$A,$B$4,Raw!$G:$G,'KPIs Date'!AC$4,Raw!$C:$C,'KPIs Date'!$A71),SUMIFS(Raw!$K:$K,Raw!$A:$A,$B$4,Raw!$G:$G,'KPIs Date'!AC$4,Raw!$E:$E,'KPIs Date'!$A71))))</f>
        <v>3317</v>
      </c>
      <c r="AD71" s="156">
        <f t="shared" si="58"/>
        <v>0.79891468194151338</v>
      </c>
      <c r="AE71" s="152">
        <f>IF($B71="","",IF($C71="Region",SUMIFS(Raw!$K:$K,Raw!$A:$A,$B$4,Raw!$G:$G,'KPIs Date'!AE$4,Raw!$I:$I,'KPIs Date'!$A71),IF($C71="Provider",SUMIFS(Raw!$K:$K,Raw!$A:$A,$B$4,Raw!$G:$G,'KPIs Date'!AE$4,Raw!$C:$C,'KPIs Date'!$A71),SUMIFS(Raw!$K:$K,Raw!$A:$A,$B$4,Raw!$G:$G,'KPIs Date'!AE$4,Raw!$E:$E,'KPIs Date'!$A71))))</f>
        <v>3067</v>
      </c>
      <c r="AF71" s="152">
        <f>IF($B71="","",IF($C71="Region",SUMIFS(Raw!$K:$K,Raw!$A:$A,$B$4,Raw!$G:$G,'KPIs Date'!AF$4,Raw!$I:$I,'KPIs Date'!$A71),IF($C71="Provider",SUMIFS(Raw!$K:$K,Raw!$A:$A,$B$4,Raw!$G:$G,'KPIs Date'!AF$4,Raw!$C:$C,'KPIs Date'!$A71),SUMIFS(Raw!$K:$K,Raw!$A:$A,$B$4,Raw!$G:$G,'KPIs Date'!AF$4,Raw!$E:$E,'KPIs Date'!$A71))))</f>
        <v>3922</v>
      </c>
      <c r="AG71" s="156">
        <f t="shared" si="59"/>
        <v>0.78199898011218771</v>
      </c>
      <c r="AH71" s="152">
        <f>IF($B71="","",IF($C71="Region",SUMIFS(Raw!$K:$K,Raw!$A:$A,$B$4,Raw!$G:$G,'KPIs Date'!AH$4,Raw!$I:$I,'KPIs Date'!$A71),IF($C71="Provider",SUMIFS(Raw!$K:$K,Raw!$A:$A,$B$4,Raw!$G:$G,'KPIs Date'!AH$4,Raw!$C:$C,'KPIs Date'!$A71),SUMIFS(Raw!$K:$K,Raw!$A:$A,$B$4,Raw!$G:$G,'KPIs Date'!AH$4,Raw!$E:$E,'KPIs Date'!$A71))))</f>
        <v>4</v>
      </c>
      <c r="AI71" s="152">
        <f>IF($B71="","",IF($C71="Region",SUMIFS(Raw!$K:$K,Raw!$A:$A,$B$4,Raw!$G:$G,'KPIs Date'!AI$4,Raw!$I:$I,'KPIs Date'!$A71),IF($C71="Provider",SUMIFS(Raw!$K:$K,Raw!$A:$A,$B$4,Raw!$G:$G,'KPIs Date'!AI$4,Raw!$C:$C,'KPIs Date'!$A71),SUMIFS(Raw!$K:$K,Raw!$A:$A,$B$4,Raw!$G:$G,'KPIs Date'!AI$4,Raw!$E:$E,'KPIs Date'!$A71))))</f>
        <v>18564</v>
      </c>
      <c r="AJ71" s="156">
        <f t="shared" si="60"/>
        <v>2.1547080370609782E-4</v>
      </c>
      <c r="AK71" s="152">
        <f>IF($B71="","",IF($C71="Region",SUMIFS(Raw!$K:$K,Raw!$A:$A,$B$4,Raw!$G:$G,'KPIs Date'!AK$4,Raw!$I:$I,'KPIs Date'!$A71),IF($C71="Provider",SUMIFS(Raw!$K:$K,Raw!$A:$A,$B$4,Raw!$G:$G,'KPIs Date'!AK$4,Raw!$C:$C,'KPIs Date'!$A71),SUMIFS(Raw!$K:$K,Raw!$A:$A,$B$4,Raw!$G:$G,'KPIs Date'!AK$4,Raw!$E:$E,'KPIs Date'!$A71))))</f>
        <v>1480</v>
      </c>
      <c r="AL71" s="152">
        <f>IF($B71="","",IF($C71="Region",SUMIFS(Raw!$K:$K,Raw!$A:$A,$B$4,Raw!$G:$G,'KPIs Date'!AL$4,Raw!$I:$I,'KPIs Date'!$A71),IF($C71="Provider",SUMIFS(Raw!$K:$K,Raw!$A:$A,$B$4,Raw!$G:$G,'KPIs Date'!AL$4,Raw!$C:$C,'KPIs Date'!$A71),SUMIFS(Raw!$K:$K,Raw!$A:$A,$B$4,Raw!$G:$G,'KPIs Date'!AL$4,Raw!$E:$E,'KPIs Date'!$A71))))</f>
        <v>18564</v>
      </c>
      <c r="AM71" s="156">
        <f t="shared" si="19"/>
        <v>7.9724197371256189E-2</v>
      </c>
      <c r="AN71" s="152">
        <f>IF($B71="","",IF($C71="Region",SUMIFS(Raw!$K:$K,Raw!$A:$A,$B$4,Raw!$G:$G,'KPIs Date'!AN$4,Raw!$I:$I,'KPIs Date'!$A71),IF($C71="Provider",SUMIFS(Raw!$K:$K,Raw!$A:$A,$B$4,Raw!$G:$G,'KPIs Date'!AN$4,Raw!$C:$C,'KPIs Date'!$A71),SUMIFS(Raw!$K:$K,Raw!$A:$A,$B$4,Raw!$G:$G,'KPIs Date'!AN$4,Raw!$E:$E,'KPIs Date'!$A71))))</f>
        <v>1755</v>
      </c>
      <c r="AO71" s="152">
        <f>IF($B71="","",IF($C71="Region",SUMIFS(Raw!$K:$K,Raw!$A:$A,$B$4,Raw!$G:$G,'KPIs Date'!AO$4,Raw!$I:$I,'KPIs Date'!$A71),IF($C71="Provider",SUMIFS(Raw!$K:$K,Raw!$A:$A,$B$4,Raw!$G:$G,'KPIs Date'!AO$4,Raw!$C:$C,'KPIs Date'!$A71),SUMIFS(Raw!$K:$K,Raw!$A:$A,$B$4,Raw!$G:$G,'KPIs Date'!AO$4,Raw!$E:$E,'KPIs Date'!$A71))))</f>
        <v>3987</v>
      </c>
      <c r="AP71" s="156">
        <f t="shared" si="61"/>
        <v>0.44018058690744921</v>
      </c>
      <c r="AQ71" s="152">
        <f>IF($B71="","",IF($C71="Region",SUMIFS(Raw!$K:$K,Raw!$A:$A,$B$4,Raw!$G:$G,'KPIs Date'!AQ$4,Raw!$I:$I,'KPIs Date'!$A71),IF($C71="Provider",SUMIFS(Raw!$K:$K,Raw!$A:$A,$B$4,Raw!$G:$G,'KPIs Date'!AQ$4,Raw!$C:$C,'KPIs Date'!$A71),SUMIFS(Raw!$K:$K,Raw!$A:$A,$B$4,Raw!$G:$G,'KPIs Date'!AQ$4,Raw!$E:$E,'KPIs Date'!$A71))))</f>
        <v>3133</v>
      </c>
      <c r="AR71" s="152">
        <f>IF($B71="","",IF($C71="Region",SUMIFS(Raw!$K:$K,Raw!$A:$A,$B$4,Raw!$G:$G,'KPIs Date'!AR$4,Raw!$I:$I,'KPIs Date'!$A71),IF($C71="Provider",SUMIFS(Raw!$K:$K,Raw!$A:$A,$B$4,Raw!$G:$G,'KPIs Date'!AR$4,Raw!$C:$C,'KPIs Date'!$A71),SUMIFS(Raw!$K:$K,Raw!$A:$A,$B$4,Raw!$G:$G,'KPIs Date'!AR$4,Raw!$E:$E,'KPIs Date'!$A71))))</f>
        <v>10011</v>
      </c>
      <c r="AS71" s="156">
        <f t="shared" si="62"/>
        <v>0.31295574867645592</v>
      </c>
      <c r="AT71" s="152">
        <f>IF($B71="","",IF($C71="Region",SUMIFS(Raw!$K:$K,Raw!$A:$A,$B$4,Raw!$G:$G,'KPIs Date'!AT$4,Raw!$I:$I,'KPIs Date'!$A71),IF($C71="Provider",SUMIFS(Raw!$K:$K,Raw!$A:$A,$B$4,Raw!$G:$G,'KPIs Date'!AT$4,Raw!$C:$C,'KPIs Date'!$A71),SUMIFS(Raw!$K:$K,Raw!$A:$A,$B$4,Raw!$G:$G,'KPIs Date'!AT$4,Raw!$E:$E,'KPIs Date'!$A71))))</f>
        <v>169</v>
      </c>
      <c r="AU71" s="152">
        <f>IF($B71="","",IF($C71="Region",SUMIFS(Raw!$K:$K,Raw!$A:$A,$B$4,Raw!$G:$G,'KPIs Date'!AU$4,Raw!$I:$I,'KPIs Date'!$A71),IF($C71="Provider",SUMIFS(Raw!$K:$K,Raw!$A:$A,$B$4,Raw!$G:$G,'KPIs Date'!AU$4,Raw!$C:$C,'KPIs Date'!$A71),SUMIFS(Raw!$K:$K,Raw!$A:$A,$B$4,Raw!$G:$G,'KPIs Date'!AU$4,Raw!$E:$E,'KPIs Date'!$A71))))</f>
        <v>407</v>
      </c>
      <c r="AV71" s="156">
        <f t="shared" si="63"/>
        <v>0.41523341523341523</v>
      </c>
      <c r="AW71" s="152">
        <f>IF($B71="","",IF($C71="Region",SUMIFS(Raw!$K:$K,Raw!$A:$A,$B$4,Raw!$G:$G,'KPIs Date'!AW$4,Raw!$I:$I,'KPIs Date'!$A71),IF($C71="Provider",SUMIFS(Raw!$K:$K,Raw!$A:$A,$B$4,Raw!$G:$G,'KPIs Date'!AW$4,Raw!$C:$C,'KPIs Date'!$A71),SUMIFS(Raw!$K:$K,Raw!$A:$A,$B$4,Raw!$G:$G,'KPIs Date'!AW$4,Raw!$E:$E,'KPIs Date'!$A71))))</f>
        <v>133</v>
      </c>
      <c r="AX71" s="152">
        <f>IF($B71="","",IF($C71="Region",SUMIFS(Raw!$K:$K,Raw!$A:$A,$B$4,Raw!$G:$G,'KPIs Date'!AX$4,Raw!$I:$I,'KPIs Date'!$A71),IF($C71="Provider",SUMIFS(Raw!$K:$K,Raw!$A:$A,$B$4,Raw!$G:$G,'KPIs Date'!AX$4,Raw!$C:$C,'KPIs Date'!$A71),SUMIFS(Raw!$K:$K,Raw!$A:$A,$B$4,Raw!$G:$G,'KPIs Date'!AX$4,Raw!$E:$E,'KPIs Date'!$A71))))</f>
        <v>177</v>
      </c>
      <c r="AY71" s="156">
        <f t="shared" si="64"/>
        <v>0.75141242937853103</v>
      </c>
      <c r="AZ71" s="152">
        <f>IF($B71="","",IF($C71="Region",SUMIFS(Raw!$K:$K,Raw!$A:$A,$B$4,Raw!$G:$G,'KPIs Date'!AZ$4,Raw!$I:$I,'KPIs Date'!$A71),IF($C71="Provider",SUMIFS(Raw!$K:$K,Raw!$A:$A,$B$4,Raw!$G:$G,'KPIs Date'!AZ$4,Raw!$C:$C,'KPIs Date'!$A71),SUMIFS(Raw!$K:$K,Raw!$A:$A,$B$4,Raw!$G:$G,'KPIs Date'!AZ$4,Raw!$E:$E,'KPIs Date'!$A71))))</f>
        <v>0</v>
      </c>
      <c r="BA71" s="152">
        <f>IF($B71="","",IF($C71="Region",SUMIFS(Raw!$K:$K,Raw!$A:$A,$B$4,Raw!$G:$G,'KPIs Date'!BA$4,Raw!$I:$I,'KPIs Date'!$A71),IF($C71="Provider",SUMIFS(Raw!$K:$K,Raw!$A:$A,$B$4,Raw!$G:$G,'KPIs Date'!BA$4,Raw!$C:$C,'KPIs Date'!$A71),SUMIFS(Raw!$K:$K,Raw!$A:$A,$B$4,Raw!$G:$G,'KPIs Date'!BA$4,Raw!$E:$E,'KPIs Date'!$A71))))</f>
        <v>0</v>
      </c>
      <c r="BB71" s="165" t="str">
        <f t="shared" si="65"/>
        <v/>
      </c>
      <c r="BC71" s="152">
        <f>IF($B71="","",IF($C71="Region",SUMIFS(Raw!$K:$K,Raw!$A:$A,$B$4,Raw!$G:$G,'KPIs Date'!BC$4,Raw!$I:$I,'KPIs Date'!$A71),IF($C71="Provider",SUMIFS(Raw!$K:$K,Raw!$A:$A,$B$4,Raw!$G:$G,'KPIs Date'!BC$4,Raw!$C:$C,'KPIs Date'!$A71),SUMIFS(Raw!$K:$K,Raw!$A:$A,$B$4,Raw!$G:$G,'KPIs Date'!BC$4,Raw!$E:$E,'KPIs Date'!$A71))))</f>
        <v>1142</v>
      </c>
      <c r="BD71" s="152">
        <f>IF($B71="","",IF($C71="Region",SUMIFS(Raw!$K:$K,Raw!$A:$A,$B$4,Raw!$G:$G,'KPIs Date'!BD$4,Raw!$I:$I,'KPIs Date'!$A71),IF($C71="Provider",SUMIFS(Raw!$K:$K,Raw!$A:$A,$B$4,Raw!$G:$G,'KPIs Date'!BD$4,Raw!$C:$C,'KPIs Date'!$A71),SUMIFS(Raw!$K:$K,Raw!$A:$A,$B$4,Raw!$G:$G,'KPIs Date'!BD$4,Raw!$E:$E,'KPIs Date'!$A71))))</f>
        <v>1382</v>
      </c>
      <c r="BE71" s="156">
        <f t="shared" si="66"/>
        <v>0.82633863965267729</v>
      </c>
      <c r="BF71" s="152">
        <f>IF($B71="","",IF($C71="Region",SUMIFS(Raw!$K:$K,Raw!$A:$A,$B$4,Raw!$G:$G,'KPIs Date'!BF$4,Raw!$I:$I,'KPIs Date'!$A71),IF($C71="Provider",SUMIFS(Raw!$K:$K,Raw!$A:$A,$B$4,Raw!$G:$G,'KPIs Date'!BF$4,Raw!$C:$C,'KPIs Date'!$A71),SUMIFS(Raw!$K:$K,Raw!$A:$A,$B$4,Raw!$G:$G,'KPIs Date'!BF$4,Raw!$E:$E,'KPIs Date'!$A71))))</f>
        <v>1990</v>
      </c>
      <c r="BG71" s="152">
        <f>IF($B71="","",IF($C71="Region",SUMIFS(Raw!$K:$K,Raw!$A:$A,$B$4,Raw!$G:$G,'KPIs Date'!BG$4,Raw!$I:$I,'KPIs Date'!$A71),IF($C71="Provider",SUMIFS(Raw!$K:$K,Raw!$A:$A,$B$4,Raw!$G:$G,'KPIs Date'!BG$4,Raw!$C:$C,'KPIs Date'!$A71),SUMIFS(Raw!$K:$K,Raw!$A:$A,$B$4,Raw!$G:$G,'KPIs Date'!BG$4,Raw!$E:$E,'KPIs Date'!$A71))))</f>
        <v>2540</v>
      </c>
      <c r="BH71" s="167">
        <f t="shared" si="67"/>
        <v>0.78346456692913391</v>
      </c>
      <c r="BI71" s="140"/>
      <c r="BJ71" s="141"/>
      <c r="BK71" s="142"/>
      <c r="BL71" s="140"/>
      <c r="BM71" s="140"/>
      <c r="BN71" s="141"/>
      <c r="BO71" s="142"/>
      <c r="BP71" s="140"/>
      <c r="BQ71" s="140"/>
      <c r="BR71" s="141"/>
      <c r="BS71" s="142"/>
      <c r="BT71" s="140"/>
      <c r="BU71" s="140"/>
      <c r="BV71" s="141"/>
      <c r="BW71" s="142"/>
      <c r="BX71" s="140"/>
      <c r="BY71" s="140"/>
      <c r="BZ71" s="141"/>
      <c r="CA71" s="142"/>
      <c r="CB71" s="140"/>
      <c r="CC71" s="140"/>
      <c r="CD71" s="141"/>
      <c r="CE71" s="142"/>
      <c r="CF71" s="140"/>
      <c r="CG71" s="140"/>
      <c r="CH71" s="141"/>
    </row>
    <row r="72" spans="1:86" x14ac:dyDescent="0.35">
      <c r="A72" s="122" t="str">
        <f>IF(Refs!A66="","",Refs!A66)</f>
        <v>111AI4</v>
      </c>
      <c r="B72" s="99" t="str">
        <f>IF(Refs!B66="","",Refs!B66)</f>
        <v>Dorset (DHC)</v>
      </c>
      <c r="C72" s="103" t="str">
        <f>IF(Refs!D66="","",Refs!D66)</f>
        <v>Area</v>
      </c>
      <c r="D72" s="56">
        <f>IF($B72="","",IF($C72="Region",SUMIFS(Raw!$K:$K,Raw!$A:$A,$B$4,Raw!$G:$G,'KPIs Date'!D$4,Raw!$I:$I,'KPIs Date'!$A72),IF($C72="Provider",SUMIFS(Raw!$K:$K,Raw!$A:$A,$B$4,Raw!$G:$G,'KPIs Date'!D$4,Raw!$C:$C,'KPIs Date'!$A72),SUMIFS(Raw!$K:$K,Raw!$A:$A,$B$4,Raw!$G:$G,'KPIs Date'!D$4,Raw!$E:$E,'KPIs Date'!$A72))))</f>
        <v>431</v>
      </c>
      <c r="E72" s="56">
        <f>IF($B72="","",IF($C72="Region",SUMIFS(Raw!$K:$K,Raw!$A:$A,$B$4,Raw!$G:$G,'KPIs Date'!E$4,Raw!$I:$I,'KPIs Date'!$A72),IF($C72="Provider",SUMIFS(Raw!$K:$K,Raw!$A:$A,$B$4,Raw!$G:$G,'KPIs Date'!E$4,Raw!$C:$C,'KPIs Date'!$A72),SUMIFS(Raw!$K:$K,Raw!$A:$A,$B$4,Raw!$G:$G,'KPIs Date'!E$4,Raw!$E:$E,'KPIs Date'!$A72))))</f>
        <v>25860</v>
      </c>
      <c r="F72" s="156">
        <f t="shared" si="52"/>
        <v>1.6393442622950821E-2</v>
      </c>
      <c r="G72" s="152">
        <f>IF($B72="","",IF($C72="Region",SUMIFS(Raw!$K:$K,Raw!$A:$A,$B$4,Raw!$G:$G,'KPIs Date'!G$4,Raw!$I:$I,'KPIs Date'!$A72),IF($C72="Provider",SUMIFS(Raw!$K:$K,Raw!$A:$A,$B$4,Raw!$G:$G,'KPIs Date'!G$4,Raw!$C:$C,'KPIs Date'!$A72),SUMIFS(Raw!$K:$K,Raw!$A:$A,$B$4,Raw!$G:$G,'KPIs Date'!G$4,Raw!$E:$E,'KPIs Date'!$A72))))</f>
        <v>628494</v>
      </c>
      <c r="H72" s="152">
        <f>IF($B72="","",IF($C72="Region",SUMIFS(Raw!$K:$K,Raw!$A:$A,$B$4,Raw!$G:$G,'KPIs Date'!H$4,Raw!$I:$I,'KPIs Date'!$A72),IF($C72="Provider",SUMIFS(Raw!$K:$K,Raw!$A:$A,$B$4,Raw!$G:$G,'KPIs Date'!H$4,Raw!$C:$C,'KPIs Date'!$A72),SUMIFS(Raw!$K:$K,Raw!$A:$A,$B$4,Raw!$G:$G,'KPIs Date'!H$4,Raw!$E:$E,'KPIs Date'!$A72))))</f>
        <v>25860</v>
      </c>
      <c r="I72" s="157">
        <f t="shared" si="18"/>
        <v>24.303712296983758</v>
      </c>
      <c r="J72" s="158">
        <f>IF($B72="","",IF($C72="Region",SUMIFS(Raw!$K:$K,Raw!$A:$A,$B$4,Raw!$G:$G,'KPIs Date'!J$4,Raw!$I:$I,'KPIs Date'!$A72),IF($C72="Provider",SUMIFS(Raw!$K:$K,Raw!$A:$A,$B$4,Raw!$G:$G,'KPIs Date'!J$4,Raw!$C:$C,'KPIs Date'!$A72),SUMIFS(Raw!$K:$K,Raw!$A:$A,$B$4,Raw!$G:$G,'KPIs Date'!J$4,Raw!$E:$E,'KPIs Date'!$A72))))</f>
        <v>158</v>
      </c>
      <c r="K72" s="152">
        <f>IF($B72="","",IF($C72="Region",SUMIFS(Raw!$K:$K,Raw!$A:$A,$B$4,Raw!$G:$G,'KPIs Date'!K$4,Raw!$I:$I,'KPIs Date'!$A72),IF($C72="Provider",SUMIFS(Raw!$K:$K,Raw!$A:$A,$B$4,Raw!$G:$G,'KPIs Date'!K$4,Raw!$C:$C,'KPIs Date'!$A72),SUMIFS(Raw!$K:$K,Raw!$A:$A,$B$4,Raw!$G:$G,'KPIs Date'!K$4,Raw!$E:$E,'KPIs Date'!$A72))))</f>
        <v>10781</v>
      </c>
      <c r="L72" s="168"/>
      <c r="M72" s="152">
        <f>IF($B72="","",IF($C72="Region",SUMIFS(Raw!$K:$K,Raw!$A:$A,$B$4,Raw!$G:$G,'KPIs Date'!M$4,Raw!$I:$I,'KPIs Date'!$A72),IF($C72="Provider",SUMIFS(Raw!$K:$K,Raw!$A:$A,$B$4,Raw!$G:$G,'KPIs Date'!M$4,Raw!$C:$C,'KPIs Date'!$A72),SUMIFS(Raw!$K:$K,Raw!$A:$A,$B$4,Raw!$G:$G,'KPIs Date'!M$4,Raw!$E:$E,'KPIs Date'!$A72))))</f>
        <v>24145</v>
      </c>
      <c r="N72" s="156">
        <f t="shared" si="53"/>
        <v>0.44651066473389933</v>
      </c>
      <c r="O72" s="152">
        <f>IF($B72="","",IF($C72="Region",SUMIFS(Raw!$K:$K,Raw!$A:$A,$B$4,Raw!$G:$G,'KPIs Date'!O$4,Raw!$I:$I,'KPIs Date'!$A72),IF($C72="Provider",SUMIFS(Raw!$K:$K,Raw!$A:$A,$B$4,Raw!$G:$G,'KPIs Date'!O$4,Raw!$C:$C,'KPIs Date'!$A72),SUMIFS(Raw!$K:$K,Raw!$A:$A,$B$4,Raw!$G:$G,'KPIs Date'!O$4,Raw!$E:$E,'KPIs Date'!$A72))))</f>
        <v>873</v>
      </c>
      <c r="P72" s="152">
        <f>IF($B72="","",IF($C72="Region",SUMIFS(Raw!$K:$K,Raw!$A:$A,$B$4,Raw!$G:$G,'KPIs Date'!P$4,Raw!$I:$I,'KPIs Date'!$A72),IF($C72="Provider",SUMIFS(Raw!$K:$K,Raw!$A:$A,$B$4,Raw!$G:$G,'KPIs Date'!P$4,Raw!$C:$C,'KPIs Date'!$A72),SUMIFS(Raw!$K:$K,Raw!$A:$A,$B$4,Raw!$G:$G,'KPIs Date'!P$4,Raw!$E:$E,'KPIs Date'!$A72))))</f>
        <v>3091</v>
      </c>
      <c r="Q72" s="156">
        <f t="shared" si="54"/>
        <v>0.28243286962148173</v>
      </c>
      <c r="R72" s="152">
        <f>IF($B72="","",IF($C72="Region",SUMIFS(Raw!$K:$K,Raw!$A:$A,$B$4,Raw!$G:$G,'KPIs Date'!R$4,Raw!$I:$I,'KPIs Date'!$A72),IF($C72="Provider",SUMIFS(Raw!$K:$K,Raw!$A:$A,$B$4,Raw!$G:$G,'KPIs Date'!R$4,Raw!$C:$C,'KPIs Date'!$A72),SUMIFS(Raw!$K:$K,Raw!$A:$A,$B$4,Raw!$G:$G,'KPIs Date'!R$4,Raw!$E:$E,'KPIs Date'!$A72))))</f>
        <v>116</v>
      </c>
      <c r="S72" s="152">
        <f>IF($B72="","",IF($C72="Region",SUMIFS(Raw!$K:$K,Raw!$A:$A,$B$4,Raw!$G:$G,'KPIs Date'!S$4,Raw!$I:$I,'KPIs Date'!$A72),IF($C72="Provider",SUMIFS(Raw!$K:$K,Raw!$A:$A,$B$4,Raw!$G:$G,'KPIs Date'!S$4,Raw!$C:$C,'KPIs Date'!$A72),SUMIFS(Raw!$K:$K,Raw!$A:$A,$B$4,Raw!$G:$G,'KPIs Date'!S$4,Raw!$E:$E,'KPIs Date'!$A72))))</f>
        <v>180</v>
      </c>
      <c r="T72" s="156">
        <f t="shared" si="55"/>
        <v>0.64444444444444449</v>
      </c>
      <c r="U72" s="152">
        <f>IF($B72="","",IF($C72="Region",SUMIFS(Raw!$K:$K,Raw!$A:$A,$B$4,Raw!$G:$G,'KPIs Date'!U$4,Raw!$I:$I,'KPIs Date'!$A72),IF($C72="Provider",SUMIFS(Raw!$K:$K,Raw!$A:$A,$B$4,Raw!$G:$G,'KPIs Date'!U$4,Raw!$C:$C,'KPIs Date'!$A72),SUMIFS(Raw!$K:$K,Raw!$A:$A,$B$4,Raw!$G:$G,'KPIs Date'!U$4,Raw!$E:$E,'KPIs Date'!$A72))))</f>
        <v>174</v>
      </c>
      <c r="V72" s="152">
        <f>IF($B72="","",IF($C72="Region",SUMIFS(Raw!$K:$K,Raw!$A:$A,$B$4,Raw!$G:$G,'KPIs Date'!V$4,Raw!$I:$I,'KPIs Date'!$A72),IF($C72="Provider",SUMIFS(Raw!$K:$K,Raw!$A:$A,$B$4,Raw!$G:$G,'KPIs Date'!V$4,Raw!$C:$C,'KPIs Date'!$A72),SUMIFS(Raw!$K:$K,Raw!$A:$A,$B$4,Raw!$G:$G,'KPIs Date'!V$4,Raw!$E:$E,'KPIs Date'!$A72))))</f>
        <v>336</v>
      </c>
      <c r="W72" s="156">
        <f t="shared" si="56"/>
        <v>0.5178571428571429</v>
      </c>
      <c r="X72" s="152">
        <f>IF($B72="","",IF($C72="Region",SUMIFS(Raw!$K:$K,Raw!$A:$A,$B$4,Raw!$G:$G,'KPIs Date'!X$4,Raw!$I:$I,'KPIs Date'!$A72),IF($C72="Provider",SUMIFS(Raw!$K:$K,Raw!$A:$A,$B$4,Raw!$G:$G,'KPIs Date'!X$4,Raw!$C:$C,'KPIs Date'!$A72),SUMIFS(Raw!$K:$K,Raw!$A:$A,$B$4,Raw!$G:$G,'KPIs Date'!X$4,Raw!$E:$E,'KPIs Date'!$A72))))</f>
        <v>2834</v>
      </c>
      <c r="Y72" s="152">
        <f>IF($B72="","",IF($C72="Region",SUMIFS(Raw!$K:$K,Raw!$A:$A,$B$4,Raw!$G:$G,'KPIs Date'!Y$4,Raw!$I:$I,'KPIs Date'!$A72),IF($C72="Provider",SUMIFS(Raw!$K:$K,Raw!$A:$A,$B$4,Raw!$G:$G,'KPIs Date'!Y$4,Raw!$C:$C,'KPIs Date'!$A72),SUMIFS(Raw!$K:$K,Raw!$A:$A,$B$4,Raw!$G:$G,'KPIs Date'!Y$4,Raw!$E:$E,'KPIs Date'!$A72))))</f>
        <v>4664</v>
      </c>
      <c r="Z72" s="152">
        <f>IF($B72="","",IF($C72="Region",SUMIFS(Raw!$K:$K,Raw!$A:$A,$B$4,Raw!$G:$G,'KPIs Date'!Z$4,Raw!$I:$I,'KPIs Date'!$A72),IF($C72="Provider",SUMIFS(Raw!$K:$K,Raw!$A:$A,$B$4,Raw!$G:$G,'KPIs Date'!Z$4,Raw!$C:$C,'KPIs Date'!$A72),SUMIFS(Raw!$K:$K,Raw!$A:$A,$B$4,Raw!$G:$G,'KPIs Date'!Z$4,Raw!$E:$E,'KPIs Date'!$A72))))</f>
        <v>6129</v>
      </c>
      <c r="AA72" s="156">
        <f t="shared" si="57"/>
        <v>0.26257759659038266</v>
      </c>
      <c r="AB72" s="152">
        <f>IF($B72="","",IF($C72="Region",SUMIFS(Raw!$K:$K,Raw!$A:$A,$B$4,Raw!$G:$G,'KPIs Date'!AB$4,Raw!$I:$I,'KPIs Date'!$A72),IF($C72="Provider",SUMIFS(Raw!$K:$K,Raw!$A:$A,$B$4,Raw!$G:$G,'KPIs Date'!AB$4,Raw!$C:$C,'KPIs Date'!$A72),SUMIFS(Raw!$K:$K,Raw!$A:$A,$B$4,Raw!$G:$G,'KPIs Date'!AB$4,Raw!$E:$E,'KPIs Date'!$A72))))</f>
        <v>1200</v>
      </c>
      <c r="AC72" s="152">
        <f>IF($B72="","",IF($C72="Region",SUMIFS(Raw!$K:$K,Raw!$A:$A,$B$4,Raw!$G:$G,'KPIs Date'!AC$4,Raw!$I:$I,'KPIs Date'!$A72),IF($C72="Provider",SUMIFS(Raw!$K:$K,Raw!$A:$A,$B$4,Raw!$G:$G,'KPIs Date'!AC$4,Raw!$C:$C,'KPIs Date'!$A72),SUMIFS(Raw!$K:$K,Raw!$A:$A,$B$4,Raw!$G:$G,'KPIs Date'!AC$4,Raw!$E:$E,'KPIs Date'!$A72))))</f>
        <v>2667</v>
      </c>
      <c r="AD72" s="156">
        <f t="shared" si="58"/>
        <v>0.44994375703037121</v>
      </c>
      <c r="AE72" s="152">
        <f>IF($B72="","",IF($C72="Region",SUMIFS(Raw!$K:$K,Raw!$A:$A,$B$4,Raw!$G:$G,'KPIs Date'!AE$4,Raw!$I:$I,'KPIs Date'!$A72),IF($C72="Provider",SUMIFS(Raw!$K:$K,Raw!$A:$A,$B$4,Raw!$G:$G,'KPIs Date'!AE$4,Raw!$C:$C,'KPIs Date'!$A72),SUMIFS(Raw!$K:$K,Raw!$A:$A,$B$4,Raw!$G:$G,'KPIs Date'!AE$4,Raw!$E:$E,'KPIs Date'!$A72))))</f>
        <v>1655</v>
      </c>
      <c r="AF72" s="152">
        <f>IF($B72="","",IF($C72="Region",SUMIFS(Raw!$K:$K,Raw!$A:$A,$B$4,Raw!$G:$G,'KPIs Date'!AF$4,Raw!$I:$I,'KPIs Date'!$A72),IF($C72="Provider",SUMIFS(Raw!$K:$K,Raw!$A:$A,$B$4,Raw!$G:$G,'KPIs Date'!AF$4,Raw!$C:$C,'KPIs Date'!$A72),SUMIFS(Raw!$K:$K,Raw!$A:$A,$B$4,Raw!$G:$G,'KPIs Date'!AF$4,Raw!$E:$E,'KPIs Date'!$A72))))</f>
        <v>2504</v>
      </c>
      <c r="AG72" s="156">
        <f t="shared" si="59"/>
        <v>0.66094249201277955</v>
      </c>
      <c r="AH72" s="152">
        <f>IF($B72="","",IF($C72="Region",SUMIFS(Raw!$K:$K,Raw!$A:$A,$B$4,Raw!$G:$G,'KPIs Date'!AH$4,Raw!$I:$I,'KPIs Date'!$A72),IF($C72="Provider",SUMIFS(Raw!$K:$K,Raw!$A:$A,$B$4,Raw!$G:$G,'KPIs Date'!AH$4,Raw!$C:$C,'KPIs Date'!$A72),SUMIFS(Raw!$K:$K,Raw!$A:$A,$B$4,Raw!$G:$G,'KPIs Date'!AH$4,Raw!$E:$E,'KPIs Date'!$A72))))</f>
        <v>8</v>
      </c>
      <c r="AI72" s="152">
        <f>IF($B72="","",IF($C72="Region",SUMIFS(Raw!$K:$K,Raw!$A:$A,$B$4,Raw!$G:$G,'KPIs Date'!AI$4,Raw!$I:$I,'KPIs Date'!$A72),IF($C72="Provider",SUMIFS(Raw!$K:$K,Raw!$A:$A,$B$4,Raw!$G:$G,'KPIs Date'!AI$4,Raw!$C:$C,'KPIs Date'!$A72),SUMIFS(Raw!$K:$K,Raw!$A:$A,$B$4,Raw!$G:$G,'KPIs Date'!AI$4,Raw!$E:$E,'KPIs Date'!$A72))))</f>
        <v>16131</v>
      </c>
      <c r="AJ72" s="156">
        <f t="shared" si="60"/>
        <v>4.959394953815635E-4</v>
      </c>
      <c r="AK72" s="152">
        <f>IF($B72="","",IF($C72="Region",SUMIFS(Raw!$K:$K,Raw!$A:$A,$B$4,Raw!$G:$G,'KPIs Date'!AK$4,Raw!$I:$I,'KPIs Date'!$A72),IF($C72="Provider",SUMIFS(Raw!$K:$K,Raw!$A:$A,$B$4,Raw!$G:$G,'KPIs Date'!AK$4,Raw!$C:$C,'KPIs Date'!$A72),SUMIFS(Raw!$K:$K,Raw!$A:$A,$B$4,Raw!$G:$G,'KPIs Date'!AK$4,Raw!$E:$E,'KPIs Date'!$A72))))</f>
        <v>13155</v>
      </c>
      <c r="AL72" s="152">
        <f>IF($B72="","",IF($C72="Region",SUMIFS(Raw!$K:$K,Raw!$A:$A,$B$4,Raw!$G:$G,'KPIs Date'!AL$4,Raw!$I:$I,'KPIs Date'!$A72),IF($C72="Provider",SUMIFS(Raw!$K:$K,Raw!$A:$A,$B$4,Raw!$G:$G,'KPIs Date'!AL$4,Raw!$C:$C,'KPIs Date'!$A72),SUMIFS(Raw!$K:$K,Raw!$A:$A,$B$4,Raw!$G:$G,'KPIs Date'!AL$4,Raw!$E:$E,'KPIs Date'!$A72))))</f>
        <v>16131</v>
      </c>
      <c r="AM72" s="156">
        <f t="shared" si="19"/>
        <v>0.81551050771805844</v>
      </c>
      <c r="AN72" s="152">
        <f>IF($B72="","",IF($C72="Region",SUMIFS(Raw!$K:$K,Raw!$A:$A,$B$4,Raw!$G:$G,'KPIs Date'!AN$4,Raw!$I:$I,'KPIs Date'!$A72),IF($C72="Provider",SUMIFS(Raw!$K:$K,Raw!$A:$A,$B$4,Raw!$G:$G,'KPIs Date'!AN$4,Raw!$C:$C,'KPIs Date'!$A72),SUMIFS(Raw!$K:$K,Raw!$A:$A,$B$4,Raw!$G:$G,'KPIs Date'!AN$4,Raw!$E:$E,'KPIs Date'!$A72))))</f>
        <v>0</v>
      </c>
      <c r="AO72" s="152">
        <f>IF($B72="","",IF($C72="Region",SUMIFS(Raw!$K:$K,Raw!$A:$A,$B$4,Raw!$G:$G,'KPIs Date'!AO$4,Raw!$I:$I,'KPIs Date'!$A72),IF($C72="Provider",SUMIFS(Raw!$K:$K,Raw!$A:$A,$B$4,Raw!$G:$G,'KPIs Date'!AO$4,Raw!$C:$C,'KPIs Date'!$A72),SUMIFS(Raw!$K:$K,Raw!$A:$A,$B$4,Raw!$G:$G,'KPIs Date'!AO$4,Raw!$E:$E,'KPIs Date'!$A72))))</f>
        <v>2253</v>
      </c>
      <c r="AP72" s="156" t="str">
        <f t="shared" si="61"/>
        <v/>
      </c>
      <c r="AQ72" s="152">
        <f>IF($B72="","",IF($C72="Region",SUMIFS(Raw!$K:$K,Raw!$A:$A,$B$4,Raw!$G:$G,'KPIs Date'!AQ$4,Raw!$I:$I,'KPIs Date'!$A72),IF($C72="Provider",SUMIFS(Raw!$K:$K,Raw!$A:$A,$B$4,Raw!$G:$G,'KPIs Date'!AQ$4,Raw!$C:$C,'KPIs Date'!$A72),SUMIFS(Raw!$K:$K,Raw!$A:$A,$B$4,Raw!$G:$G,'KPIs Date'!AQ$4,Raw!$E:$E,'KPIs Date'!$A72))))</f>
        <v>1821</v>
      </c>
      <c r="AR72" s="152">
        <f>IF($B72="","",IF($C72="Region",SUMIFS(Raw!$K:$K,Raw!$A:$A,$B$4,Raw!$G:$G,'KPIs Date'!AR$4,Raw!$I:$I,'KPIs Date'!$A72),IF($C72="Provider",SUMIFS(Raw!$K:$K,Raw!$A:$A,$B$4,Raw!$G:$G,'KPIs Date'!AR$4,Raw!$C:$C,'KPIs Date'!$A72),SUMIFS(Raw!$K:$K,Raw!$A:$A,$B$4,Raw!$G:$G,'KPIs Date'!AR$4,Raw!$E:$E,'KPIs Date'!$A72))))</f>
        <v>3489</v>
      </c>
      <c r="AS72" s="156">
        <f t="shared" si="62"/>
        <v>0.52192605331040409</v>
      </c>
      <c r="AT72" s="152">
        <f>IF($B72="","",IF($C72="Region",SUMIFS(Raw!$K:$K,Raw!$A:$A,$B$4,Raw!$G:$G,'KPIs Date'!AT$4,Raw!$I:$I,'KPIs Date'!$A72),IF($C72="Provider",SUMIFS(Raw!$K:$K,Raw!$A:$A,$B$4,Raw!$G:$G,'KPIs Date'!AT$4,Raw!$C:$C,'KPIs Date'!$A72),SUMIFS(Raw!$K:$K,Raw!$A:$A,$B$4,Raw!$G:$G,'KPIs Date'!AT$4,Raw!$E:$E,'KPIs Date'!$A72))))</f>
        <v>128</v>
      </c>
      <c r="AU72" s="152">
        <f>IF($B72="","",IF($C72="Region",SUMIFS(Raw!$K:$K,Raw!$A:$A,$B$4,Raw!$G:$G,'KPIs Date'!AU$4,Raw!$I:$I,'KPIs Date'!$A72),IF($C72="Provider",SUMIFS(Raw!$K:$K,Raw!$A:$A,$B$4,Raw!$G:$G,'KPIs Date'!AU$4,Raw!$C:$C,'KPIs Date'!$A72),SUMIFS(Raw!$K:$K,Raw!$A:$A,$B$4,Raw!$G:$G,'KPIs Date'!AU$4,Raw!$E:$E,'KPIs Date'!$A72))))</f>
        <v>218</v>
      </c>
      <c r="AV72" s="156">
        <f t="shared" si="63"/>
        <v>0.58715596330275233</v>
      </c>
      <c r="AW72" s="152">
        <f>IF($B72="","",IF($C72="Region",SUMIFS(Raw!$K:$K,Raw!$A:$A,$B$4,Raw!$G:$G,'KPIs Date'!AW$4,Raw!$I:$I,'KPIs Date'!$A72),IF($C72="Provider",SUMIFS(Raw!$K:$K,Raw!$A:$A,$B$4,Raw!$G:$G,'KPIs Date'!AW$4,Raw!$C:$C,'KPIs Date'!$A72),SUMIFS(Raw!$K:$K,Raw!$A:$A,$B$4,Raw!$G:$G,'KPIs Date'!AW$4,Raw!$E:$E,'KPIs Date'!$A72))))</f>
        <v>209</v>
      </c>
      <c r="AX72" s="152">
        <f>IF($B72="","",IF($C72="Region",SUMIFS(Raw!$K:$K,Raw!$A:$A,$B$4,Raw!$G:$G,'KPIs Date'!AX$4,Raw!$I:$I,'KPIs Date'!$A72),IF($C72="Provider",SUMIFS(Raw!$K:$K,Raw!$A:$A,$B$4,Raw!$G:$G,'KPIs Date'!AX$4,Raw!$C:$C,'KPIs Date'!$A72),SUMIFS(Raw!$K:$K,Raw!$A:$A,$B$4,Raw!$G:$G,'KPIs Date'!AX$4,Raw!$E:$E,'KPIs Date'!$A72))))</f>
        <v>976</v>
      </c>
      <c r="AY72" s="156">
        <f t="shared" si="64"/>
        <v>0.21413934426229508</v>
      </c>
      <c r="AZ72" s="152">
        <f>IF($B72="","",IF($C72="Region",SUMIFS(Raw!$K:$K,Raw!$A:$A,$B$4,Raw!$G:$G,'KPIs Date'!AZ$4,Raw!$I:$I,'KPIs Date'!$A72),IF($C72="Provider",SUMIFS(Raw!$K:$K,Raw!$A:$A,$B$4,Raw!$G:$G,'KPIs Date'!AZ$4,Raw!$C:$C,'KPIs Date'!$A72),SUMIFS(Raw!$K:$K,Raw!$A:$A,$B$4,Raw!$G:$G,'KPIs Date'!AZ$4,Raw!$E:$E,'KPIs Date'!$A72))))</f>
        <v>0</v>
      </c>
      <c r="BA72" s="152">
        <f>IF($B72="","",IF($C72="Region",SUMIFS(Raw!$K:$K,Raw!$A:$A,$B$4,Raw!$G:$G,'KPIs Date'!BA$4,Raw!$I:$I,'KPIs Date'!$A72),IF($C72="Provider",SUMIFS(Raw!$K:$K,Raw!$A:$A,$B$4,Raw!$G:$G,'KPIs Date'!BA$4,Raw!$C:$C,'KPIs Date'!$A72),SUMIFS(Raw!$K:$K,Raw!$A:$A,$B$4,Raw!$G:$G,'KPIs Date'!BA$4,Raw!$E:$E,'KPIs Date'!$A72))))</f>
        <v>2</v>
      </c>
      <c r="BB72" s="165" t="str">
        <f t="shared" si="65"/>
        <v/>
      </c>
      <c r="BC72" s="152">
        <f>IF($B72="","",IF($C72="Region",SUMIFS(Raw!$K:$K,Raw!$A:$A,$B$4,Raw!$G:$G,'KPIs Date'!BC$4,Raw!$I:$I,'KPIs Date'!$A72),IF($C72="Provider",SUMIFS(Raw!$K:$K,Raw!$A:$A,$B$4,Raw!$G:$G,'KPIs Date'!BC$4,Raw!$C:$C,'KPIs Date'!$A72),SUMIFS(Raw!$K:$K,Raw!$A:$A,$B$4,Raw!$G:$G,'KPIs Date'!BC$4,Raw!$E:$E,'KPIs Date'!$A72))))</f>
        <v>514</v>
      </c>
      <c r="BD72" s="152">
        <f>IF($B72="","",IF($C72="Region",SUMIFS(Raw!$K:$K,Raw!$A:$A,$B$4,Raw!$G:$G,'KPIs Date'!BD$4,Raw!$I:$I,'KPIs Date'!$A72),IF($C72="Provider",SUMIFS(Raw!$K:$K,Raw!$A:$A,$B$4,Raw!$G:$G,'KPIs Date'!BD$4,Raw!$C:$C,'KPIs Date'!$A72),SUMIFS(Raw!$K:$K,Raw!$A:$A,$B$4,Raw!$G:$G,'KPIs Date'!BD$4,Raw!$E:$E,'KPIs Date'!$A72))))</f>
        <v>577</v>
      </c>
      <c r="BE72" s="156">
        <f t="shared" si="66"/>
        <v>0.89081455805892551</v>
      </c>
      <c r="BF72" s="152">
        <f>IF($B72="","",IF($C72="Region",SUMIFS(Raw!$K:$K,Raw!$A:$A,$B$4,Raw!$G:$G,'KPIs Date'!BF$4,Raw!$I:$I,'KPIs Date'!$A72),IF($C72="Provider",SUMIFS(Raw!$K:$K,Raw!$A:$A,$B$4,Raw!$G:$G,'KPIs Date'!BF$4,Raw!$C:$C,'KPIs Date'!$A72),SUMIFS(Raw!$K:$K,Raw!$A:$A,$B$4,Raw!$G:$G,'KPIs Date'!BF$4,Raw!$E:$E,'KPIs Date'!$A72))))</f>
        <v>851</v>
      </c>
      <c r="BG72" s="152">
        <f>IF($B72="","",IF($C72="Region",SUMIFS(Raw!$K:$K,Raw!$A:$A,$B$4,Raw!$G:$G,'KPIs Date'!BG$4,Raw!$I:$I,'KPIs Date'!$A72),IF($C72="Provider",SUMIFS(Raw!$K:$K,Raw!$A:$A,$B$4,Raw!$G:$G,'KPIs Date'!BG$4,Raw!$C:$C,'KPIs Date'!$A72),SUMIFS(Raw!$K:$K,Raw!$A:$A,$B$4,Raw!$G:$G,'KPIs Date'!BG$4,Raw!$E:$E,'KPIs Date'!$A72))))</f>
        <v>966</v>
      </c>
      <c r="BH72" s="167">
        <f t="shared" si="67"/>
        <v>0.88095238095238093</v>
      </c>
      <c r="BI72" s="140"/>
      <c r="BJ72" s="141"/>
      <c r="BK72" s="142"/>
      <c r="BL72" s="140"/>
      <c r="BM72" s="140"/>
      <c r="BN72" s="141"/>
      <c r="BO72" s="142"/>
      <c r="BP72" s="140"/>
      <c r="BQ72" s="140"/>
      <c r="BR72" s="141"/>
      <c r="BS72" s="142"/>
      <c r="BT72" s="140"/>
      <c r="BU72" s="140"/>
      <c r="BV72" s="141"/>
      <c r="BW72" s="142"/>
      <c r="BX72" s="140"/>
      <c r="BY72" s="140"/>
      <c r="BZ72" s="141"/>
      <c r="CA72" s="142"/>
      <c r="CB72" s="140"/>
      <c r="CC72" s="140"/>
      <c r="CD72" s="141"/>
      <c r="CE72" s="142"/>
      <c r="CF72" s="140"/>
      <c r="CG72" s="140"/>
      <c r="CH72" s="141"/>
    </row>
    <row r="73" spans="1:86" x14ac:dyDescent="0.35">
      <c r="A73" s="122" t="str">
        <f>IF(Refs!A67="","",Refs!A67)</f>
        <v>111AH2</v>
      </c>
      <c r="B73" s="99" t="str">
        <f>IF(Refs!B67="","",Refs!B67)</f>
        <v>Gloucestershire</v>
      </c>
      <c r="C73" s="103" t="str">
        <f>IF(Refs!D67="","",Refs!D67)</f>
        <v>Area</v>
      </c>
      <c r="D73" s="56">
        <f>IF($B73="","",IF($C73="Region",SUMIFS(Raw!$K:$K,Raw!$A:$A,$B$4,Raw!$G:$G,'KPIs Date'!D$4,Raw!$I:$I,'KPIs Date'!$A73),IF($C73="Provider",SUMIFS(Raw!$K:$K,Raw!$A:$A,$B$4,Raw!$G:$G,'KPIs Date'!D$4,Raw!$C:$C,'KPIs Date'!$A73),SUMIFS(Raw!$K:$K,Raw!$A:$A,$B$4,Raw!$G:$G,'KPIs Date'!D$4,Raw!$E:$E,'KPIs Date'!$A73))))</f>
        <v>970</v>
      </c>
      <c r="E73" s="56">
        <f>IF($B73="","",IF($C73="Region",SUMIFS(Raw!$K:$K,Raw!$A:$A,$B$4,Raw!$G:$G,'KPIs Date'!E$4,Raw!$I:$I,'KPIs Date'!$A73),IF($C73="Provider",SUMIFS(Raw!$K:$K,Raw!$A:$A,$B$4,Raw!$G:$G,'KPIs Date'!E$4,Raw!$C:$C,'KPIs Date'!$A73),SUMIFS(Raw!$K:$K,Raw!$A:$A,$B$4,Raw!$G:$G,'KPIs Date'!E$4,Raw!$E:$E,'KPIs Date'!$A73))))</f>
        <v>15776</v>
      </c>
      <c r="F73" s="156">
        <f t="shared" si="52"/>
        <v>5.792428042517616E-2</v>
      </c>
      <c r="G73" s="152">
        <f>IF($B73="","",IF($C73="Region",SUMIFS(Raw!$K:$K,Raw!$A:$A,$B$4,Raw!$G:$G,'KPIs Date'!G$4,Raw!$I:$I,'KPIs Date'!$A73),IF($C73="Provider",SUMIFS(Raw!$K:$K,Raw!$A:$A,$B$4,Raw!$G:$G,'KPIs Date'!G$4,Raw!$C:$C,'KPIs Date'!$A73),SUMIFS(Raw!$K:$K,Raw!$A:$A,$B$4,Raw!$G:$G,'KPIs Date'!G$4,Raw!$E:$E,'KPIs Date'!$A73))))</f>
        <v>1280362</v>
      </c>
      <c r="H73" s="152">
        <f>IF($B73="","",IF($C73="Region",SUMIFS(Raw!$K:$K,Raw!$A:$A,$B$4,Raw!$G:$G,'KPIs Date'!H$4,Raw!$I:$I,'KPIs Date'!$A73),IF($C73="Provider",SUMIFS(Raw!$K:$K,Raw!$A:$A,$B$4,Raw!$G:$G,'KPIs Date'!H$4,Raw!$C:$C,'KPIs Date'!$A73),SUMIFS(Raw!$K:$K,Raw!$A:$A,$B$4,Raw!$G:$G,'KPIs Date'!H$4,Raw!$E:$E,'KPIs Date'!$A73))))</f>
        <v>15776</v>
      </c>
      <c r="I73" s="157">
        <f t="shared" ref="I73:I74" si="68">IF(H73=0,"",IF(G73=0,"",IFERROR(G73/H73,0)))</f>
        <v>81.158848884381342</v>
      </c>
      <c r="J73" s="158">
        <f>IF($B73="","",IF($C73="Region",SUMIFS(Raw!$K:$K,Raw!$A:$A,$B$4,Raw!$G:$G,'KPIs Date'!J$4,Raw!$I:$I,'KPIs Date'!$A73),IF($C73="Provider",SUMIFS(Raw!$K:$K,Raw!$A:$A,$B$4,Raw!$G:$G,'KPIs Date'!J$4,Raw!$C:$C,'KPIs Date'!$A73),SUMIFS(Raw!$K:$K,Raw!$A:$A,$B$4,Raw!$G:$G,'KPIs Date'!J$4,Raw!$E:$E,'KPIs Date'!$A73))))</f>
        <v>431</v>
      </c>
      <c r="K73" s="152">
        <f>IF($B73="","",IF($C73="Region",SUMIFS(Raw!$K:$K,Raw!$A:$A,$B$4,Raw!$G:$G,'KPIs Date'!K$4,Raw!$I:$I,'KPIs Date'!$A73),IF($C73="Provider",SUMIFS(Raw!$K:$K,Raw!$A:$A,$B$4,Raw!$G:$G,'KPIs Date'!K$4,Raw!$C:$C,'KPIs Date'!$A73),SUMIFS(Raw!$K:$K,Raw!$A:$A,$B$4,Raw!$G:$G,'KPIs Date'!K$4,Raw!$E:$E,'KPIs Date'!$A73))))</f>
        <v>8267</v>
      </c>
      <c r="L73" s="168"/>
      <c r="M73" s="152">
        <f>IF($B73="","",IF($C73="Region",SUMIFS(Raw!$K:$K,Raw!$A:$A,$B$4,Raw!$G:$G,'KPIs Date'!M$4,Raw!$I:$I,'KPIs Date'!$A73),IF($C73="Provider",SUMIFS(Raw!$K:$K,Raw!$A:$A,$B$4,Raw!$G:$G,'KPIs Date'!M$4,Raw!$C:$C,'KPIs Date'!$A73),SUMIFS(Raw!$K:$K,Raw!$A:$A,$B$4,Raw!$G:$G,'KPIs Date'!M$4,Raw!$E:$E,'KPIs Date'!$A73))))</f>
        <v>14592</v>
      </c>
      <c r="N73" s="156">
        <f t="shared" si="53"/>
        <v>0.56654331140350878</v>
      </c>
      <c r="O73" s="152">
        <f>IF($B73="","",IF($C73="Region",SUMIFS(Raw!$K:$K,Raw!$A:$A,$B$4,Raw!$G:$G,'KPIs Date'!O$4,Raw!$I:$I,'KPIs Date'!$A73),IF($C73="Provider",SUMIFS(Raw!$K:$K,Raw!$A:$A,$B$4,Raw!$G:$G,'KPIs Date'!O$4,Raw!$C:$C,'KPIs Date'!$A73),SUMIFS(Raw!$K:$K,Raw!$A:$A,$B$4,Raw!$G:$G,'KPIs Date'!O$4,Raw!$E:$E,'KPIs Date'!$A73))))</f>
        <v>2491</v>
      </c>
      <c r="P73" s="152">
        <f>IF($B73="","",IF($C73="Region",SUMIFS(Raw!$K:$K,Raw!$A:$A,$B$4,Raw!$G:$G,'KPIs Date'!P$4,Raw!$I:$I,'KPIs Date'!$A73),IF($C73="Provider",SUMIFS(Raw!$K:$K,Raw!$A:$A,$B$4,Raw!$G:$G,'KPIs Date'!P$4,Raw!$C:$C,'KPIs Date'!$A73),SUMIFS(Raw!$K:$K,Raw!$A:$A,$B$4,Raw!$G:$G,'KPIs Date'!P$4,Raw!$E:$E,'KPIs Date'!$A73))))</f>
        <v>4528</v>
      </c>
      <c r="Q73" s="156">
        <f t="shared" si="54"/>
        <v>0.55013250883392228</v>
      </c>
      <c r="R73" s="152">
        <f>IF($B73="","",IF($C73="Region",SUMIFS(Raw!$K:$K,Raw!$A:$A,$B$4,Raw!$G:$G,'KPIs Date'!R$4,Raw!$I:$I,'KPIs Date'!$A73),IF($C73="Provider",SUMIFS(Raw!$K:$K,Raw!$A:$A,$B$4,Raw!$G:$G,'KPIs Date'!R$4,Raw!$C:$C,'KPIs Date'!$A73),SUMIFS(Raw!$K:$K,Raw!$A:$A,$B$4,Raw!$G:$G,'KPIs Date'!R$4,Raw!$E:$E,'KPIs Date'!$A73))))</f>
        <v>15</v>
      </c>
      <c r="S73" s="152">
        <f>IF($B73="","",IF($C73="Region",SUMIFS(Raw!$K:$K,Raw!$A:$A,$B$4,Raw!$G:$G,'KPIs Date'!S$4,Raw!$I:$I,'KPIs Date'!$A73),IF($C73="Provider",SUMIFS(Raw!$K:$K,Raw!$A:$A,$B$4,Raw!$G:$G,'KPIs Date'!S$4,Raw!$C:$C,'KPIs Date'!$A73),SUMIFS(Raw!$K:$K,Raw!$A:$A,$B$4,Raw!$G:$G,'KPIs Date'!S$4,Raw!$E:$E,'KPIs Date'!$A73))))</f>
        <v>97</v>
      </c>
      <c r="T73" s="156">
        <f t="shared" si="55"/>
        <v>0.15463917525773196</v>
      </c>
      <c r="U73" s="152">
        <f>IF($B73="","",IF($C73="Region",SUMIFS(Raw!$K:$K,Raw!$A:$A,$B$4,Raw!$G:$G,'KPIs Date'!U$4,Raw!$I:$I,'KPIs Date'!$A73),IF($C73="Provider",SUMIFS(Raw!$K:$K,Raw!$A:$A,$B$4,Raw!$G:$G,'KPIs Date'!U$4,Raw!$C:$C,'KPIs Date'!$A73),SUMIFS(Raw!$K:$K,Raw!$A:$A,$B$4,Raw!$G:$G,'KPIs Date'!U$4,Raw!$E:$E,'KPIs Date'!$A73))))</f>
        <v>239</v>
      </c>
      <c r="V73" s="152">
        <f>IF($B73="","",IF($C73="Region",SUMIFS(Raw!$K:$K,Raw!$A:$A,$B$4,Raw!$G:$G,'KPIs Date'!V$4,Raw!$I:$I,'KPIs Date'!$A73),IF($C73="Provider",SUMIFS(Raw!$K:$K,Raw!$A:$A,$B$4,Raw!$G:$G,'KPIs Date'!V$4,Raw!$C:$C,'KPIs Date'!$A73),SUMIFS(Raw!$K:$K,Raw!$A:$A,$B$4,Raw!$G:$G,'KPIs Date'!V$4,Raw!$E:$E,'KPIs Date'!$A73))))</f>
        <v>425</v>
      </c>
      <c r="W73" s="156">
        <f t="shared" si="56"/>
        <v>0.56235294117647061</v>
      </c>
      <c r="X73" s="152">
        <f>IF($B73="","",IF($C73="Region",SUMIFS(Raw!$K:$K,Raw!$A:$A,$B$4,Raw!$G:$G,'KPIs Date'!X$4,Raw!$I:$I,'KPIs Date'!$A73),IF($C73="Provider",SUMIFS(Raw!$K:$K,Raw!$A:$A,$B$4,Raw!$G:$G,'KPIs Date'!X$4,Raw!$C:$C,'KPIs Date'!$A73),SUMIFS(Raw!$K:$K,Raw!$A:$A,$B$4,Raw!$G:$G,'KPIs Date'!X$4,Raw!$E:$E,'KPIs Date'!$A73))))</f>
        <v>476</v>
      </c>
      <c r="Y73" s="152">
        <f>IF($B73="","",IF($C73="Region",SUMIFS(Raw!$K:$K,Raw!$A:$A,$B$4,Raw!$G:$G,'KPIs Date'!Y$4,Raw!$I:$I,'KPIs Date'!$A73),IF($C73="Provider",SUMIFS(Raw!$K:$K,Raw!$A:$A,$B$4,Raw!$G:$G,'KPIs Date'!Y$4,Raw!$C:$C,'KPIs Date'!$A73),SUMIFS(Raw!$K:$K,Raw!$A:$A,$B$4,Raw!$G:$G,'KPIs Date'!Y$4,Raw!$E:$E,'KPIs Date'!$A73))))</f>
        <v>4290</v>
      </c>
      <c r="Z73" s="152">
        <f>IF($B73="","",IF($C73="Region",SUMIFS(Raw!$K:$K,Raw!$A:$A,$B$4,Raw!$G:$G,'KPIs Date'!Z$4,Raw!$I:$I,'KPIs Date'!$A73),IF($C73="Provider",SUMIFS(Raw!$K:$K,Raw!$A:$A,$B$4,Raw!$G:$G,'KPIs Date'!Z$4,Raw!$C:$C,'KPIs Date'!$A73),SUMIFS(Raw!$K:$K,Raw!$A:$A,$B$4,Raw!$G:$G,'KPIs Date'!Z$4,Raw!$E:$E,'KPIs Date'!$A73))))</f>
        <v>3977</v>
      </c>
      <c r="AA73" s="156">
        <f t="shared" si="57"/>
        <v>5.7578323454699404E-2</v>
      </c>
      <c r="AB73" s="152">
        <f>IF($B73="","",IF($C73="Region",SUMIFS(Raw!$K:$K,Raw!$A:$A,$B$4,Raw!$G:$G,'KPIs Date'!AB$4,Raw!$I:$I,'KPIs Date'!$A73),IF($C73="Provider",SUMIFS(Raw!$K:$K,Raw!$A:$A,$B$4,Raw!$G:$G,'KPIs Date'!AB$4,Raw!$C:$C,'KPIs Date'!$A73),SUMIFS(Raw!$K:$K,Raw!$A:$A,$B$4,Raw!$G:$G,'KPIs Date'!AB$4,Raw!$E:$E,'KPIs Date'!$A73))))</f>
        <v>992</v>
      </c>
      <c r="AC73" s="152">
        <f>IF($B73="","",IF($C73="Region",SUMIFS(Raw!$K:$K,Raw!$A:$A,$B$4,Raw!$G:$G,'KPIs Date'!AC$4,Raw!$I:$I,'KPIs Date'!$A73),IF($C73="Provider",SUMIFS(Raw!$K:$K,Raw!$A:$A,$B$4,Raw!$G:$G,'KPIs Date'!AC$4,Raw!$C:$C,'KPIs Date'!$A73),SUMIFS(Raw!$K:$K,Raw!$A:$A,$B$4,Raw!$G:$G,'KPIs Date'!AC$4,Raw!$E:$E,'KPIs Date'!$A73))))</f>
        <v>1750</v>
      </c>
      <c r="AD73" s="156">
        <f t="shared" si="58"/>
        <v>0.56685714285714284</v>
      </c>
      <c r="AE73" s="152">
        <f>IF($B73="","",IF($C73="Region",SUMIFS(Raw!$K:$K,Raw!$A:$A,$B$4,Raw!$G:$G,'KPIs Date'!AE$4,Raw!$I:$I,'KPIs Date'!$A73),IF($C73="Provider",SUMIFS(Raw!$K:$K,Raw!$A:$A,$B$4,Raw!$G:$G,'KPIs Date'!AE$4,Raw!$C:$C,'KPIs Date'!$A73),SUMIFS(Raw!$K:$K,Raw!$A:$A,$B$4,Raw!$G:$G,'KPIs Date'!AE$4,Raw!$E:$E,'KPIs Date'!$A73))))</f>
        <v>944</v>
      </c>
      <c r="AF73" s="152">
        <f>IF($B73="","",IF($C73="Region",SUMIFS(Raw!$K:$K,Raw!$A:$A,$B$4,Raw!$G:$G,'KPIs Date'!AF$4,Raw!$I:$I,'KPIs Date'!$A73),IF($C73="Provider",SUMIFS(Raw!$K:$K,Raw!$A:$A,$B$4,Raw!$G:$G,'KPIs Date'!AF$4,Raw!$C:$C,'KPIs Date'!$A73),SUMIFS(Raw!$K:$K,Raw!$A:$A,$B$4,Raw!$G:$G,'KPIs Date'!AF$4,Raw!$E:$E,'KPIs Date'!$A73))))</f>
        <v>1767</v>
      </c>
      <c r="AG73" s="156">
        <f t="shared" si="59"/>
        <v>0.53423882286361069</v>
      </c>
      <c r="AH73" s="152">
        <f>IF($B73="","",IF($C73="Region",SUMIFS(Raw!$K:$K,Raw!$A:$A,$B$4,Raw!$G:$G,'KPIs Date'!AH$4,Raw!$I:$I,'KPIs Date'!$A73),IF($C73="Provider",SUMIFS(Raw!$K:$K,Raw!$A:$A,$B$4,Raw!$G:$G,'KPIs Date'!AH$4,Raw!$C:$C,'KPIs Date'!$A73),SUMIFS(Raw!$K:$K,Raw!$A:$A,$B$4,Raw!$G:$G,'KPIs Date'!AH$4,Raw!$E:$E,'KPIs Date'!$A73))))</f>
        <v>39</v>
      </c>
      <c r="AI73" s="152">
        <f>IF($B73="","",IF($C73="Region",SUMIFS(Raw!$K:$K,Raw!$A:$A,$B$4,Raw!$G:$G,'KPIs Date'!AI$4,Raw!$I:$I,'KPIs Date'!$A73),IF($C73="Provider",SUMIFS(Raw!$K:$K,Raw!$A:$A,$B$4,Raw!$G:$G,'KPIs Date'!AI$4,Raw!$C:$C,'KPIs Date'!$A73),SUMIFS(Raw!$K:$K,Raw!$A:$A,$B$4,Raw!$G:$G,'KPIs Date'!AI$4,Raw!$E:$E,'KPIs Date'!$A73))))</f>
        <v>10959</v>
      </c>
      <c r="AJ73" s="156">
        <f t="shared" si="60"/>
        <v>3.5587188612099642E-3</v>
      </c>
      <c r="AK73" s="152">
        <f>IF($B73="","",IF($C73="Region",SUMIFS(Raw!$K:$K,Raw!$A:$A,$B$4,Raw!$G:$G,'KPIs Date'!AK$4,Raw!$I:$I,'KPIs Date'!$A73),IF($C73="Provider",SUMIFS(Raw!$K:$K,Raw!$A:$A,$B$4,Raw!$G:$G,'KPIs Date'!AK$4,Raw!$C:$C,'KPIs Date'!$A73),SUMIFS(Raw!$K:$K,Raw!$A:$A,$B$4,Raw!$G:$G,'KPIs Date'!AK$4,Raw!$E:$E,'KPIs Date'!$A73))))</f>
        <v>8387</v>
      </c>
      <c r="AL73" s="152">
        <f>IF($B73="","",IF($C73="Region",SUMIFS(Raw!$K:$K,Raw!$A:$A,$B$4,Raw!$G:$G,'KPIs Date'!AL$4,Raw!$I:$I,'KPIs Date'!$A73),IF($C73="Provider",SUMIFS(Raw!$K:$K,Raw!$A:$A,$B$4,Raw!$G:$G,'KPIs Date'!AL$4,Raw!$C:$C,'KPIs Date'!$A73),SUMIFS(Raw!$K:$K,Raw!$A:$A,$B$4,Raw!$G:$G,'KPIs Date'!AL$4,Raw!$E:$E,'KPIs Date'!$A73))))</f>
        <v>10959</v>
      </c>
      <c r="AM73" s="156">
        <f t="shared" ref="AM73:AM74" si="69">IF(AK73&gt;AL73,"",IF(AL73=0,"",IF(AK73=0,"",IFERROR(AK73/AL73,0))))</f>
        <v>0.76530705356328133</v>
      </c>
      <c r="AN73" s="152">
        <f>IF($B73="","",IF($C73="Region",SUMIFS(Raw!$K:$K,Raw!$A:$A,$B$4,Raw!$G:$G,'KPIs Date'!AN$4,Raw!$I:$I,'KPIs Date'!$A73),IF($C73="Provider",SUMIFS(Raw!$K:$K,Raw!$A:$A,$B$4,Raw!$G:$G,'KPIs Date'!AN$4,Raw!$C:$C,'KPIs Date'!$A73),SUMIFS(Raw!$K:$K,Raw!$A:$A,$B$4,Raw!$G:$G,'KPIs Date'!AN$4,Raw!$E:$E,'KPIs Date'!$A73))))</f>
        <v>916</v>
      </c>
      <c r="AO73" s="152">
        <f>IF($B73="","",IF($C73="Region",SUMIFS(Raw!$K:$K,Raw!$A:$A,$B$4,Raw!$G:$G,'KPIs Date'!AO$4,Raw!$I:$I,'KPIs Date'!$A73),IF($C73="Provider",SUMIFS(Raw!$K:$K,Raw!$A:$A,$B$4,Raw!$G:$G,'KPIs Date'!AO$4,Raw!$C:$C,'KPIs Date'!$A73),SUMIFS(Raw!$K:$K,Raw!$A:$A,$B$4,Raw!$G:$G,'KPIs Date'!AO$4,Raw!$E:$E,'KPIs Date'!$A73))))</f>
        <v>1690</v>
      </c>
      <c r="AP73" s="156">
        <f t="shared" si="61"/>
        <v>0.5420118343195266</v>
      </c>
      <c r="AQ73" s="152">
        <f>IF($B73="","",IF($C73="Region",SUMIFS(Raw!$K:$K,Raw!$A:$A,$B$4,Raw!$G:$G,'KPIs Date'!AQ$4,Raw!$I:$I,'KPIs Date'!$A73),IF($C73="Provider",SUMIFS(Raw!$K:$K,Raw!$A:$A,$B$4,Raw!$G:$G,'KPIs Date'!AQ$4,Raw!$C:$C,'KPIs Date'!$A73),SUMIFS(Raw!$K:$K,Raw!$A:$A,$B$4,Raw!$G:$G,'KPIs Date'!AQ$4,Raw!$E:$E,'KPIs Date'!$A73))))</f>
        <v>146</v>
      </c>
      <c r="AR73" s="152">
        <f>IF($B73="","",IF($C73="Region",SUMIFS(Raw!$K:$K,Raw!$A:$A,$B$4,Raw!$G:$G,'KPIs Date'!AR$4,Raw!$I:$I,'KPIs Date'!$A73),IF($C73="Provider",SUMIFS(Raw!$K:$K,Raw!$A:$A,$B$4,Raw!$G:$G,'KPIs Date'!AR$4,Raw!$C:$C,'KPIs Date'!$A73),SUMIFS(Raw!$K:$K,Raw!$A:$A,$B$4,Raw!$G:$G,'KPIs Date'!AR$4,Raw!$E:$E,'KPIs Date'!$A73))))</f>
        <v>4993</v>
      </c>
      <c r="AS73" s="156">
        <f t="shared" si="62"/>
        <v>2.9240937312237134E-2</v>
      </c>
      <c r="AT73" s="152">
        <f>IF($B73="","",IF($C73="Region",SUMIFS(Raw!$K:$K,Raw!$A:$A,$B$4,Raw!$G:$G,'KPIs Date'!AT$4,Raw!$I:$I,'KPIs Date'!$A73),IF($C73="Provider",SUMIFS(Raw!$K:$K,Raw!$A:$A,$B$4,Raw!$G:$G,'KPIs Date'!AT$4,Raw!$C:$C,'KPIs Date'!$A73),SUMIFS(Raw!$K:$K,Raw!$A:$A,$B$4,Raw!$G:$G,'KPIs Date'!AT$4,Raw!$E:$E,'KPIs Date'!$A73))))</f>
        <v>14</v>
      </c>
      <c r="AU73" s="152">
        <f>IF($B73="","",IF($C73="Region",SUMIFS(Raw!$K:$K,Raw!$A:$A,$B$4,Raw!$G:$G,'KPIs Date'!AU$4,Raw!$I:$I,'KPIs Date'!$A73),IF($C73="Provider",SUMIFS(Raw!$K:$K,Raw!$A:$A,$B$4,Raw!$G:$G,'KPIs Date'!AU$4,Raw!$C:$C,'KPIs Date'!$A73),SUMIFS(Raw!$K:$K,Raw!$A:$A,$B$4,Raw!$G:$G,'KPIs Date'!AU$4,Raw!$E:$E,'KPIs Date'!$A73))))</f>
        <v>26</v>
      </c>
      <c r="AV73" s="156">
        <f t="shared" si="63"/>
        <v>0.53846153846153844</v>
      </c>
      <c r="AW73" s="152">
        <f>IF($B73="","",IF($C73="Region",SUMIFS(Raw!$K:$K,Raw!$A:$A,$B$4,Raw!$G:$G,'KPIs Date'!AW$4,Raw!$I:$I,'KPIs Date'!$A73),IF($C73="Provider",SUMIFS(Raw!$K:$K,Raw!$A:$A,$B$4,Raw!$G:$G,'KPIs Date'!AW$4,Raw!$C:$C,'KPIs Date'!$A73),SUMIFS(Raw!$K:$K,Raw!$A:$A,$B$4,Raw!$G:$G,'KPIs Date'!AW$4,Raw!$E:$E,'KPIs Date'!$A73))))</f>
        <v>260</v>
      </c>
      <c r="AX73" s="152">
        <f>IF($B73="","",IF($C73="Region",SUMIFS(Raw!$K:$K,Raw!$A:$A,$B$4,Raw!$G:$G,'KPIs Date'!AX$4,Raw!$I:$I,'KPIs Date'!$A73),IF($C73="Provider",SUMIFS(Raw!$K:$K,Raw!$A:$A,$B$4,Raw!$G:$G,'KPIs Date'!AX$4,Raw!$C:$C,'KPIs Date'!$A73),SUMIFS(Raw!$K:$K,Raw!$A:$A,$B$4,Raw!$G:$G,'KPIs Date'!AX$4,Raw!$E:$E,'KPIs Date'!$A73))))</f>
        <v>1469</v>
      </c>
      <c r="AY73" s="156">
        <f t="shared" si="64"/>
        <v>0.17699115044247787</v>
      </c>
      <c r="AZ73" s="152">
        <f>IF($B73="","",IF($C73="Region",SUMIFS(Raw!$K:$K,Raw!$A:$A,$B$4,Raw!$G:$G,'KPIs Date'!AZ$4,Raw!$I:$I,'KPIs Date'!$A73),IF($C73="Provider",SUMIFS(Raw!$K:$K,Raw!$A:$A,$B$4,Raw!$G:$G,'KPIs Date'!AZ$4,Raw!$C:$C,'KPIs Date'!$A73),SUMIFS(Raw!$K:$K,Raw!$A:$A,$B$4,Raw!$G:$G,'KPIs Date'!AZ$4,Raw!$E:$E,'KPIs Date'!$A73))))</f>
        <v>0</v>
      </c>
      <c r="BA73" s="152">
        <f>IF($B73="","",IF($C73="Region",SUMIFS(Raw!$K:$K,Raw!$A:$A,$B$4,Raw!$G:$G,'KPIs Date'!BA$4,Raw!$I:$I,'KPIs Date'!$A73),IF($C73="Provider",SUMIFS(Raw!$K:$K,Raw!$A:$A,$B$4,Raw!$G:$G,'KPIs Date'!BA$4,Raw!$C:$C,'KPIs Date'!$A73),SUMIFS(Raw!$K:$K,Raw!$A:$A,$B$4,Raw!$G:$G,'KPIs Date'!BA$4,Raw!$E:$E,'KPIs Date'!$A73))))</f>
        <v>0</v>
      </c>
      <c r="BB73" s="165" t="str">
        <f t="shared" si="65"/>
        <v/>
      </c>
      <c r="BC73" s="152">
        <f>IF($B73="","",IF($C73="Region",SUMIFS(Raw!$K:$K,Raw!$A:$A,$B$4,Raw!$G:$G,'KPIs Date'!BC$4,Raw!$I:$I,'KPIs Date'!$A73),IF($C73="Provider",SUMIFS(Raw!$K:$K,Raw!$A:$A,$B$4,Raw!$G:$G,'KPIs Date'!BC$4,Raw!$C:$C,'KPIs Date'!$A73),SUMIFS(Raw!$K:$K,Raw!$A:$A,$B$4,Raw!$G:$G,'KPIs Date'!BC$4,Raw!$E:$E,'KPIs Date'!$A73))))</f>
        <v>0</v>
      </c>
      <c r="BD73" s="152">
        <f>IF($B73="","",IF($C73="Region",SUMIFS(Raw!$K:$K,Raw!$A:$A,$B$4,Raw!$G:$G,'KPIs Date'!BD$4,Raw!$I:$I,'KPIs Date'!$A73),IF($C73="Provider",SUMIFS(Raw!$K:$K,Raw!$A:$A,$B$4,Raw!$G:$G,'KPIs Date'!BD$4,Raw!$C:$C,'KPIs Date'!$A73),SUMIFS(Raw!$K:$K,Raw!$A:$A,$B$4,Raw!$G:$G,'KPIs Date'!BD$4,Raw!$E:$E,'KPIs Date'!$A73))))</f>
        <v>0</v>
      </c>
      <c r="BE73" s="156" t="str">
        <f t="shared" si="66"/>
        <v/>
      </c>
      <c r="BF73" s="152">
        <f>IF($B73="","",IF($C73="Region",SUMIFS(Raw!$K:$K,Raw!$A:$A,$B$4,Raw!$G:$G,'KPIs Date'!BF$4,Raw!$I:$I,'KPIs Date'!$A73),IF($C73="Provider",SUMIFS(Raw!$K:$K,Raw!$A:$A,$B$4,Raw!$G:$G,'KPIs Date'!BF$4,Raw!$C:$C,'KPIs Date'!$A73),SUMIFS(Raw!$K:$K,Raw!$A:$A,$B$4,Raw!$G:$G,'KPIs Date'!BF$4,Raw!$E:$E,'KPIs Date'!$A73))))</f>
        <v>1</v>
      </c>
      <c r="BG73" s="152">
        <f>IF($B73="","",IF($C73="Region",SUMIFS(Raw!$K:$K,Raw!$A:$A,$B$4,Raw!$G:$G,'KPIs Date'!BG$4,Raw!$I:$I,'KPIs Date'!$A73),IF($C73="Provider",SUMIFS(Raw!$K:$K,Raw!$A:$A,$B$4,Raw!$G:$G,'KPIs Date'!BG$4,Raw!$C:$C,'KPIs Date'!$A73),SUMIFS(Raw!$K:$K,Raw!$A:$A,$B$4,Raw!$G:$G,'KPIs Date'!BG$4,Raw!$E:$E,'KPIs Date'!$A73))))</f>
        <v>1</v>
      </c>
      <c r="BH73" s="167">
        <f t="shared" si="67"/>
        <v>1</v>
      </c>
      <c r="BI73" s="140"/>
      <c r="BJ73" s="141"/>
      <c r="BK73" s="142"/>
      <c r="BL73" s="140"/>
      <c r="BM73" s="140"/>
      <c r="BN73" s="141"/>
      <c r="BO73" s="142"/>
      <c r="BP73" s="140"/>
      <c r="BQ73" s="140"/>
      <c r="BR73" s="141"/>
      <c r="BS73" s="142"/>
      <c r="BT73" s="140"/>
      <c r="BU73" s="140"/>
      <c r="BV73" s="141"/>
      <c r="BW73" s="142"/>
      <c r="BX73" s="140"/>
      <c r="BY73" s="140"/>
      <c r="BZ73" s="141"/>
      <c r="CA73" s="142"/>
      <c r="CB73" s="140"/>
      <c r="CC73" s="140"/>
      <c r="CD73" s="141"/>
      <c r="CE73" s="142"/>
      <c r="CF73" s="140"/>
      <c r="CG73" s="140"/>
      <c r="CH73" s="141"/>
    </row>
    <row r="74" spans="1:86" x14ac:dyDescent="0.35">
      <c r="A74" s="122" t="str">
        <f>IF(Refs!A68="","",Refs!A68)</f>
        <v>111AH8</v>
      </c>
      <c r="B74" s="99" t="str">
        <f>IF(Refs!B68="","",Refs!B68)</f>
        <v>Somerset (Devon Doctors)</v>
      </c>
      <c r="C74" s="103" t="str">
        <f>IF(Refs!D68="","",Refs!D68)</f>
        <v>Area</v>
      </c>
      <c r="D74" s="56">
        <f>IF($B74="","",IF($C74="Region",SUMIFS(Raw!$K:$K,Raw!$A:$A,$B$4,Raw!$G:$G,'KPIs Date'!D$4,Raw!$I:$I,'KPIs Date'!$A74),IF($C74="Provider",SUMIFS(Raw!$K:$K,Raw!$A:$A,$B$4,Raw!$G:$G,'KPIs Date'!D$4,Raw!$C:$C,'KPIs Date'!$A74),SUMIFS(Raw!$K:$K,Raw!$A:$A,$B$4,Raw!$G:$G,'KPIs Date'!D$4,Raw!$E:$E,'KPIs Date'!$A74))))</f>
        <v>3978</v>
      </c>
      <c r="E74" s="56">
        <f>IF($B74="","",IF($C74="Region",SUMIFS(Raw!$K:$K,Raw!$A:$A,$B$4,Raw!$G:$G,'KPIs Date'!E$4,Raw!$I:$I,'KPIs Date'!$A74),IF($C74="Provider",SUMIFS(Raw!$K:$K,Raw!$A:$A,$B$4,Raw!$G:$G,'KPIs Date'!E$4,Raw!$C:$C,'KPIs Date'!$A74),SUMIFS(Raw!$K:$K,Raw!$A:$A,$B$4,Raw!$G:$G,'KPIs Date'!E$4,Raw!$E:$E,'KPIs Date'!$A74))))</f>
        <v>18763</v>
      </c>
      <c r="F74" s="156">
        <f t="shared" si="52"/>
        <v>0.17492634448792929</v>
      </c>
      <c r="G74" s="152">
        <f>IF($B74="","",IF($C74="Region",SUMIFS(Raw!$K:$K,Raw!$A:$A,$B$4,Raw!$G:$G,'KPIs Date'!G$4,Raw!$I:$I,'KPIs Date'!$A74),IF($C74="Provider",SUMIFS(Raw!$K:$K,Raw!$A:$A,$B$4,Raw!$G:$G,'KPIs Date'!G$4,Raw!$C:$C,'KPIs Date'!$A74),SUMIFS(Raw!$K:$K,Raw!$A:$A,$B$4,Raw!$G:$G,'KPIs Date'!G$4,Raw!$E:$E,'KPIs Date'!$A74))))</f>
        <v>1615891</v>
      </c>
      <c r="H74" s="152">
        <f>IF($B74="","",IF($C74="Region",SUMIFS(Raw!$K:$K,Raw!$A:$A,$B$4,Raw!$G:$G,'KPIs Date'!H$4,Raw!$I:$I,'KPIs Date'!$A74),IF($C74="Provider",SUMIFS(Raw!$K:$K,Raw!$A:$A,$B$4,Raw!$G:$G,'KPIs Date'!H$4,Raw!$C:$C,'KPIs Date'!$A74),SUMIFS(Raw!$K:$K,Raw!$A:$A,$B$4,Raw!$G:$G,'KPIs Date'!H$4,Raw!$E:$E,'KPIs Date'!$A74))))</f>
        <v>18763</v>
      </c>
      <c r="I74" s="157">
        <f t="shared" si="68"/>
        <v>86.121142674412411</v>
      </c>
      <c r="J74" s="158">
        <f>IF($B74="","",IF($C74="Region",SUMIFS(Raw!$K:$K,Raw!$A:$A,$B$4,Raw!$G:$G,'KPIs Date'!J$4,Raw!$I:$I,'KPIs Date'!$A74),IF($C74="Provider",SUMIFS(Raw!$K:$K,Raw!$A:$A,$B$4,Raw!$G:$G,'KPIs Date'!J$4,Raw!$C:$C,'KPIs Date'!$A74),SUMIFS(Raw!$K:$K,Raw!$A:$A,$B$4,Raw!$G:$G,'KPIs Date'!J$4,Raw!$E:$E,'KPIs Date'!$A74))))</f>
        <v>645</v>
      </c>
      <c r="K74" s="152">
        <f>IF($B74="","",IF($C74="Region",SUMIFS(Raw!$K:$K,Raw!$A:$A,$B$4,Raw!$G:$G,'KPIs Date'!K$4,Raw!$I:$I,'KPIs Date'!$A74),IF($C74="Provider",SUMIFS(Raw!$K:$K,Raw!$A:$A,$B$4,Raw!$G:$G,'KPIs Date'!K$4,Raw!$C:$C,'KPIs Date'!$A74),SUMIFS(Raw!$K:$K,Raw!$A:$A,$B$4,Raw!$G:$G,'KPIs Date'!K$4,Raw!$E:$E,'KPIs Date'!$A74))))</f>
        <v>4971</v>
      </c>
      <c r="L74" s="168"/>
      <c r="M74" s="152">
        <f>IF($B74="","",IF($C74="Region",SUMIFS(Raw!$K:$K,Raw!$A:$A,$B$4,Raw!$G:$G,'KPIs Date'!M$4,Raw!$I:$I,'KPIs Date'!$A74),IF($C74="Provider",SUMIFS(Raw!$K:$K,Raw!$A:$A,$B$4,Raw!$G:$G,'KPIs Date'!M$4,Raw!$C:$C,'KPIs Date'!$A74),SUMIFS(Raw!$K:$K,Raw!$A:$A,$B$4,Raw!$G:$G,'KPIs Date'!M$4,Raw!$E:$E,'KPIs Date'!$A74))))</f>
        <v>15293</v>
      </c>
      <c r="N74" s="156">
        <f t="shared" si="53"/>
        <v>0.32505067678022626</v>
      </c>
      <c r="O74" s="152">
        <f>IF($B74="","",IF($C74="Region",SUMIFS(Raw!$K:$K,Raw!$A:$A,$B$4,Raw!$G:$G,'KPIs Date'!O$4,Raw!$I:$I,'KPIs Date'!$A74),IF($C74="Provider",SUMIFS(Raw!$K:$K,Raw!$A:$A,$B$4,Raw!$G:$G,'KPIs Date'!O$4,Raw!$C:$C,'KPIs Date'!$A74),SUMIFS(Raw!$K:$K,Raw!$A:$A,$B$4,Raw!$G:$G,'KPIs Date'!O$4,Raw!$E:$E,'KPIs Date'!$A74))))</f>
        <v>1976</v>
      </c>
      <c r="P74" s="152">
        <f>IF($B74="","",IF($C74="Region",SUMIFS(Raw!$K:$K,Raw!$A:$A,$B$4,Raw!$G:$G,'KPIs Date'!P$4,Raw!$I:$I,'KPIs Date'!$A74),IF($C74="Provider",SUMIFS(Raw!$K:$K,Raw!$A:$A,$B$4,Raw!$G:$G,'KPIs Date'!P$4,Raw!$C:$C,'KPIs Date'!$A74),SUMIFS(Raw!$K:$K,Raw!$A:$A,$B$4,Raw!$G:$G,'KPIs Date'!P$4,Raw!$E:$E,'KPIs Date'!$A74))))</f>
        <v>6828</v>
      </c>
      <c r="Q74" s="156">
        <f t="shared" si="54"/>
        <v>0.28939660222612773</v>
      </c>
      <c r="R74" s="152">
        <f>IF($B74="","",IF($C74="Region",SUMIFS(Raw!$K:$K,Raw!$A:$A,$B$4,Raw!$G:$G,'KPIs Date'!R$4,Raw!$I:$I,'KPIs Date'!$A74),IF($C74="Provider",SUMIFS(Raw!$K:$K,Raw!$A:$A,$B$4,Raw!$G:$G,'KPIs Date'!R$4,Raw!$C:$C,'KPIs Date'!$A74),SUMIFS(Raw!$K:$K,Raw!$A:$A,$B$4,Raw!$G:$G,'KPIs Date'!R$4,Raw!$E:$E,'KPIs Date'!$A74))))</f>
        <v>2330</v>
      </c>
      <c r="S74" s="152">
        <f>IF($B74="","",IF($C74="Region",SUMIFS(Raw!$K:$K,Raw!$A:$A,$B$4,Raw!$G:$G,'KPIs Date'!S$4,Raw!$I:$I,'KPIs Date'!$A74),IF($C74="Provider",SUMIFS(Raw!$K:$K,Raw!$A:$A,$B$4,Raw!$G:$G,'KPIs Date'!S$4,Raw!$C:$C,'KPIs Date'!$A74),SUMIFS(Raw!$K:$K,Raw!$A:$A,$B$4,Raw!$G:$G,'KPIs Date'!S$4,Raw!$E:$E,'KPIs Date'!$A74))))</f>
        <v>3115</v>
      </c>
      <c r="T74" s="156">
        <f t="shared" si="55"/>
        <v>0.7479935794542536</v>
      </c>
      <c r="U74" s="152">
        <f>IF($B74="","",IF($C74="Region",SUMIFS(Raw!$K:$K,Raw!$A:$A,$B$4,Raw!$G:$G,'KPIs Date'!U$4,Raw!$I:$I,'KPIs Date'!$A74),IF($C74="Provider",SUMIFS(Raw!$K:$K,Raw!$A:$A,$B$4,Raw!$G:$G,'KPIs Date'!U$4,Raw!$C:$C,'KPIs Date'!$A74),SUMIFS(Raw!$K:$K,Raw!$A:$A,$B$4,Raw!$G:$G,'KPIs Date'!U$4,Raw!$E:$E,'KPIs Date'!$A74))))</f>
        <v>2960</v>
      </c>
      <c r="V74" s="152">
        <f>IF($B74="","",IF($C74="Region",SUMIFS(Raw!$K:$K,Raw!$A:$A,$B$4,Raw!$G:$G,'KPIs Date'!V$4,Raw!$I:$I,'KPIs Date'!$A74),IF($C74="Provider",SUMIFS(Raw!$K:$K,Raw!$A:$A,$B$4,Raw!$G:$G,'KPIs Date'!V$4,Raw!$C:$C,'KPIs Date'!$A74),SUMIFS(Raw!$K:$K,Raw!$A:$A,$B$4,Raw!$G:$G,'KPIs Date'!V$4,Raw!$E:$E,'KPIs Date'!$A74))))</f>
        <v>3396</v>
      </c>
      <c r="W74" s="156">
        <f t="shared" si="56"/>
        <v>0.87161366313309774</v>
      </c>
      <c r="X74" s="152">
        <f>IF($B74="","",IF($C74="Region",SUMIFS(Raw!$K:$K,Raw!$A:$A,$B$4,Raw!$G:$G,'KPIs Date'!X$4,Raw!$I:$I,'KPIs Date'!$A74),IF($C74="Provider",SUMIFS(Raw!$K:$K,Raw!$A:$A,$B$4,Raw!$G:$G,'KPIs Date'!X$4,Raw!$C:$C,'KPIs Date'!$A74),SUMIFS(Raw!$K:$K,Raw!$A:$A,$B$4,Raw!$G:$G,'KPIs Date'!X$4,Raw!$E:$E,'KPIs Date'!$A74))))</f>
        <v>1312</v>
      </c>
      <c r="Y74" s="152">
        <f>IF($B74="","",IF($C74="Region",SUMIFS(Raw!$K:$K,Raw!$A:$A,$B$4,Raw!$G:$G,'KPIs Date'!Y$4,Raw!$I:$I,'KPIs Date'!$A74),IF($C74="Provider",SUMIFS(Raw!$K:$K,Raw!$A:$A,$B$4,Raw!$G:$G,'KPIs Date'!Y$4,Raw!$C:$C,'KPIs Date'!$A74),SUMIFS(Raw!$K:$K,Raw!$A:$A,$B$4,Raw!$G:$G,'KPIs Date'!Y$4,Raw!$E:$E,'KPIs Date'!$A74))))</f>
        <v>2863</v>
      </c>
      <c r="Z74" s="152">
        <f>IF($B74="","",IF($C74="Region",SUMIFS(Raw!$K:$K,Raw!$A:$A,$B$4,Raw!$G:$G,'KPIs Date'!Z$4,Raw!$I:$I,'KPIs Date'!$A74),IF($C74="Provider",SUMIFS(Raw!$K:$K,Raw!$A:$A,$B$4,Raw!$G:$G,'KPIs Date'!Z$4,Raw!$C:$C,'KPIs Date'!$A74),SUMIFS(Raw!$K:$K,Raw!$A:$A,$B$4,Raw!$G:$G,'KPIs Date'!Z$4,Raw!$E:$E,'KPIs Date'!$A74))))</f>
        <v>1856</v>
      </c>
      <c r="AA74" s="156">
        <f t="shared" si="57"/>
        <v>0.27802500529773255</v>
      </c>
      <c r="AB74" s="152">
        <f>IF($B74="","",IF($C74="Region",SUMIFS(Raw!$K:$K,Raw!$A:$A,$B$4,Raw!$G:$G,'KPIs Date'!AB$4,Raw!$I:$I,'KPIs Date'!$A74),IF($C74="Provider",SUMIFS(Raw!$K:$K,Raw!$A:$A,$B$4,Raw!$G:$G,'KPIs Date'!AB$4,Raw!$C:$C,'KPIs Date'!$A74),SUMIFS(Raw!$K:$K,Raw!$A:$A,$B$4,Raw!$G:$G,'KPIs Date'!AB$4,Raw!$E:$E,'KPIs Date'!$A74))))</f>
        <v>832</v>
      </c>
      <c r="AC74" s="152">
        <f>IF($B74="","",IF($C74="Region",SUMIFS(Raw!$K:$K,Raw!$A:$A,$B$4,Raw!$G:$G,'KPIs Date'!AC$4,Raw!$I:$I,'KPIs Date'!$A74),IF($C74="Provider",SUMIFS(Raw!$K:$K,Raw!$A:$A,$B$4,Raw!$G:$G,'KPIs Date'!AC$4,Raw!$C:$C,'KPIs Date'!$A74),SUMIFS(Raw!$K:$K,Raw!$A:$A,$B$4,Raw!$G:$G,'KPIs Date'!AC$4,Raw!$E:$E,'KPIs Date'!$A74))))</f>
        <v>1243</v>
      </c>
      <c r="AD74" s="156">
        <f t="shared" si="58"/>
        <v>0.66934835076428001</v>
      </c>
      <c r="AE74" s="152">
        <f>IF($B74="","",IF($C74="Region",SUMIFS(Raw!$K:$K,Raw!$A:$A,$B$4,Raw!$G:$G,'KPIs Date'!AE$4,Raw!$I:$I,'KPIs Date'!$A74),IF($C74="Provider",SUMIFS(Raw!$K:$K,Raw!$A:$A,$B$4,Raw!$G:$G,'KPIs Date'!AE$4,Raw!$C:$C,'KPIs Date'!$A74),SUMIFS(Raw!$K:$K,Raw!$A:$A,$B$4,Raw!$G:$G,'KPIs Date'!AE$4,Raw!$E:$E,'KPIs Date'!$A74))))</f>
        <v>930</v>
      </c>
      <c r="AF74" s="152">
        <f>IF($B74="","",IF($C74="Region",SUMIFS(Raw!$K:$K,Raw!$A:$A,$B$4,Raw!$G:$G,'KPIs Date'!AF$4,Raw!$I:$I,'KPIs Date'!$A74),IF($C74="Provider",SUMIFS(Raw!$K:$K,Raw!$A:$A,$B$4,Raw!$G:$G,'KPIs Date'!AF$4,Raw!$C:$C,'KPIs Date'!$A74),SUMIFS(Raw!$K:$K,Raw!$A:$A,$B$4,Raw!$G:$G,'KPIs Date'!AF$4,Raw!$E:$E,'KPIs Date'!$A74))))</f>
        <v>1494</v>
      </c>
      <c r="AG74" s="156">
        <f t="shared" si="59"/>
        <v>0.6224899598393574</v>
      </c>
      <c r="AH74" s="152">
        <f>IF($B74="","",IF($C74="Region",SUMIFS(Raw!$K:$K,Raw!$A:$A,$B$4,Raw!$G:$G,'KPIs Date'!AH$4,Raw!$I:$I,'KPIs Date'!$A74),IF($C74="Provider",SUMIFS(Raw!$K:$K,Raw!$A:$A,$B$4,Raw!$G:$G,'KPIs Date'!AH$4,Raw!$C:$C,'KPIs Date'!$A74),SUMIFS(Raw!$K:$K,Raw!$A:$A,$B$4,Raw!$G:$G,'KPIs Date'!AH$4,Raw!$E:$E,'KPIs Date'!$A74))))</f>
        <v>1</v>
      </c>
      <c r="AI74" s="152">
        <f>IF($B74="","",IF($C74="Region",SUMIFS(Raw!$K:$K,Raw!$A:$A,$B$4,Raw!$G:$G,'KPIs Date'!AI$4,Raw!$I:$I,'KPIs Date'!$A74),IF($C74="Provider",SUMIFS(Raw!$K:$K,Raw!$A:$A,$B$4,Raw!$G:$G,'KPIs Date'!AI$4,Raw!$C:$C,'KPIs Date'!$A74),SUMIFS(Raw!$K:$K,Raw!$A:$A,$B$4,Raw!$G:$G,'KPIs Date'!AI$4,Raw!$E:$E,'KPIs Date'!$A74))))</f>
        <v>7796</v>
      </c>
      <c r="AJ74" s="156">
        <f t="shared" si="60"/>
        <v>1.2827090815802975E-4</v>
      </c>
      <c r="AK74" s="152">
        <f>IF($B74="","",IF($C74="Region",SUMIFS(Raw!$K:$K,Raw!$A:$A,$B$4,Raw!$G:$G,'KPIs Date'!AK$4,Raw!$I:$I,'KPIs Date'!$A74),IF($C74="Provider",SUMIFS(Raw!$K:$K,Raw!$A:$A,$B$4,Raw!$G:$G,'KPIs Date'!AK$4,Raw!$C:$C,'KPIs Date'!$A74),SUMIFS(Raw!$K:$K,Raw!$A:$A,$B$4,Raw!$G:$G,'KPIs Date'!AK$4,Raw!$E:$E,'KPIs Date'!$A74))))</f>
        <v>5165</v>
      </c>
      <c r="AL74" s="152">
        <f>IF($B74="","",IF($C74="Region",SUMIFS(Raw!$K:$K,Raw!$A:$A,$B$4,Raw!$G:$G,'KPIs Date'!AL$4,Raw!$I:$I,'KPIs Date'!$A74),IF($C74="Provider",SUMIFS(Raw!$K:$K,Raw!$A:$A,$B$4,Raw!$G:$G,'KPIs Date'!AL$4,Raw!$C:$C,'KPIs Date'!$A74),SUMIFS(Raw!$K:$K,Raw!$A:$A,$B$4,Raw!$G:$G,'KPIs Date'!AL$4,Raw!$E:$E,'KPIs Date'!$A74))))</f>
        <v>7796</v>
      </c>
      <c r="AM74" s="156">
        <f t="shared" si="69"/>
        <v>0.66251924063622369</v>
      </c>
      <c r="AN74" s="152">
        <f>IF($B74="","",IF($C74="Region",SUMIFS(Raw!$K:$K,Raw!$A:$A,$B$4,Raw!$G:$G,'KPIs Date'!AN$4,Raw!$I:$I,'KPIs Date'!$A74),IF($C74="Provider",SUMIFS(Raw!$K:$K,Raw!$A:$A,$B$4,Raw!$G:$G,'KPIs Date'!AN$4,Raw!$C:$C,'KPIs Date'!$A74),SUMIFS(Raw!$K:$K,Raw!$A:$A,$B$4,Raw!$G:$G,'KPIs Date'!AN$4,Raw!$E:$E,'KPIs Date'!$A74))))</f>
        <v>595</v>
      </c>
      <c r="AO74" s="152">
        <f>IF($B74="","",IF($C74="Region",SUMIFS(Raw!$K:$K,Raw!$A:$A,$B$4,Raw!$G:$G,'KPIs Date'!AO$4,Raw!$I:$I,'KPIs Date'!$A74),IF($C74="Provider",SUMIFS(Raw!$K:$K,Raw!$A:$A,$B$4,Raw!$G:$G,'KPIs Date'!AO$4,Raw!$C:$C,'KPIs Date'!$A74),SUMIFS(Raw!$K:$K,Raw!$A:$A,$B$4,Raw!$G:$G,'KPIs Date'!AO$4,Raw!$E:$E,'KPIs Date'!$A74))))</f>
        <v>1083</v>
      </c>
      <c r="AP74" s="156">
        <f t="shared" si="61"/>
        <v>0.54939981532779314</v>
      </c>
      <c r="AQ74" s="152">
        <f>IF($B74="","",IF($C74="Region",SUMIFS(Raw!$K:$K,Raw!$A:$A,$B$4,Raw!$G:$G,'KPIs Date'!AQ$4,Raw!$I:$I,'KPIs Date'!$A74),IF($C74="Provider",SUMIFS(Raw!$K:$K,Raw!$A:$A,$B$4,Raw!$G:$G,'KPIs Date'!AQ$4,Raw!$C:$C,'KPIs Date'!$A74),SUMIFS(Raw!$K:$K,Raw!$A:$A,$B$4,Raw!$G:$G,'KPIs Date'!AQ$4,Raw!$E:$E,'KPIs Date'!$A74))))</f>
        <v>0</v>
      </c>
      <c r="AR74" s="152">
        <f>IF($B74="","",IF($C74="Region",SUMIFS(Raw!$K:$K,Raw!$A:$A,$B$4,Raw!$G:$G,'KPIs Date'!AR$4,Raw!$I:$I,'KPIs Date'!$A74),IF($C74="Provider",SUMIFS(Raw!$K:$K,Raw!$A:$A,$B$4,Raw!$G:$G,'KPIs Date'!AR$4,Raw!$C:$C,'KPIs Date'!$A74),SUMIFS(Raw!$K:$K,Raw!$A:$A,$B$4,Raw!$G:$G,'KPIs Date'!AR$4,Raw!$E:$E,'KPIs Date'!$A74))))</f>
        <v>3529</v>
      </c>
      <c r="AS74" s="156" t="str">
        <f t="shared" si="62"/>
        <v/>
      </c>
      <c r="AT74" s="152">
        <f>IF($B74="","",IF($C74="Region",SUMIFS(Raw!$K:$K,Raw!$A:$A,$B$4,Raw!$G:$G,'KPIs Date'!AT$4,Raw!$I:$I,'KPIs Date'!$A74),IF($C74="Provider",SUMIFS(Raw!$K:$K,Raw!$A:$A,$B$4,Raw!$G:$G,'KPIs Date'!AT$4,Raw!$C:$C,'KPIs Date'!$A74),SUMIFS(Raw!$K:$K,Raw!$A:$A,$B$4,Raw!$G:$G,'KPIs Date'!AT$4,Raw!$E:$E,'KPIs Date'!$A74))))</f>
        <v>25</v>
      </c>
      <c r="AU74" s="152">
        <f>IF($B74="","",IF($C74="Region",SUMIFS(Raw!$K:$K,Raw!$A:$A,$B$4,Raw!$G:$G,'KPIs Date'!AU$4,Raw!$I:$I,'KPIs Date'!$A74),IF($C74="Provider",SUMIFS(Raw!$K:$K,Raw!$A:$A,$B$4,Raw!$G:$G,'KPIs Date'!AU$4,Raw!$C:$C,'KPIs Date'!$A74),SUMIFS(Raw!$K:$K,Raw!$A:$A,$B$4,Raw!$G:$G,'KPIs Date'!AU$4,Raw!$E:$E,'KPIs Date'!$A74))))</f>
        <v>49</v>
      </c>
      <c r="AV74" s="156">
        <f t="shared" si="63"/>
        <v>0.51020408163265307</v>
      </c>
      <c r="AW74" s="152">
        <f>IF($B74="","",IF($C74="Region",SUMIFS(Raw!$K:$K,Raw!$A:$A,$B$4,Raw!$G:$G,'KPIs Date'!AW$4,Raw!$I:$I,'KPIs Date'!$A74),IF($C74="Provider",SUMIFS(Raw!$K:$K,Raw!$A:$A,$B$4,Raw!$G:$G,'KPIs Date'!AW$4,Raw!$C:$C,'KPIs Date'!$A74),SUMIFS(Raw!$K:$K,Raw!$A:$A,$B$4,Raw!$G:$G,'KPIs Date'!AW$4,Raw!$E:$E,'KPIs Date'!$A74))))</f>
        <v>409</v>
      </c>
      <c r="AX74" s="152">
        <f>IF($B74="","",IF($C74="Region",SUMIFS(Raw!$K:$K,Raw!$A:$A,$B$4,Raw!$G:$G,'KPIs Date'!AX$4,Raw!$I:$I,'KPIs Date'!$A74),IF($C74="Provider",SUMIFS(Raw!$K:$K,Raw!$A:$A,$B$4,Raw!$G:$G,'KPIs Date'!AX$4,Raw!$C:$C,'KPIs Date'!$A74),SUMIFS(Raw!$K:$K,Raw!$A:$A,$B$4,Raw!$G:$G,'KPIs Date'!AX$4,Raw!$E:$E,'KPIs Date'!$A74))))</f>
        <v>763</v>
      </c>
      <c r="AY74" s="156">
        <f t="shared" si="64"/>
        <v>0.53604193971166447</v>
      </c>
      <c r="AZ74" s="152">
        <f>IF($B74="","",IF($C74="Region",SUMIFS(Raw!$K:$K,Raw!$A:$A,$B$4,Raw!$G:$G,'KPIs Date'!AZ$4,Raw!$I:$I,'KPIs Date'!$A74),IF($C74="Provider",SUMIFS(Raw!$K:$K,Raw!$A:$A,$B$4,Raw!$G:$G,'KPIs Date'!AZ$4,Raw!$C:$C,'KPIs Date'!$A74),SUMIFS(Raw!$K:$K,Raw!$A:$A,$B$4,Raw!$G:$G,'KPIs Date'!AZ$4,Raw!$E:$E,'KPIs Date'!$A74))))</f>
        <v>0</v>
      </c>
      <c r="BA74" s="152">
        <f>IF($B74="","",IF($C74="Region",SUMIFS(Raw!$K:$K,Raw!$A:$A,$B$4,Raw!$G:$G,'KPIs Date'!BA$4,Raw!$I:$I,'KPIs Date'!$A74),IF($C74="Provider",SUMIFS(Raw!$K:$K,Raw!$A:$A,$B$4,Raw!$G:$G,'KPIs Date'!BA$4,Raw!$C:$C,'KPIs Date'!$A74),SUMIFS(Raw!$K:$K,Raw!$A:$A,$B$4,Raw!$G:$G,'KPIs Date'!BA$4,Raw!$E:$E,'KPIs Date'!$A74))))</f>
        <v>0</v>
      </c>
      <c r="BB74" s="165" t="str">
        <f t="shared" si="65"/>
        <v/>
      </c>
      <c r="BC74" s="152">
        <f>IF($B74="","",IF($C74="Region",SUMIFS(Raw!$K:$K,Raw!$A:$A,$B$4,Raw!$G:$G,'KPIs Date'!BC$4,Raw!$I:$I,'KPIs Date'!$A74),IF($C74="Provider",SUMIFS(Raw!$K:$K,Raw!$A:$A,$B$4,Raw!$G:$G,'KPIs Date'!BC$4,Raw!$C:$C,'KPIs Date'!$A74),SUMIFS(Raw!$K:$K,Raw!$A:$A,$B$4,Raw!$G:$G,'KPIs Date'!BC$4,Raw!$E:$E,'KPIs Date'!$A74))))</f>
        <v>430</v>
      </c>
      <c r="BD74" s="152">
        <f>IF($B74="","",IF($C74="Region",SUMIFS(Raw!$K:$K,Raw!$A:$A,$B$4,Raw!$G:$G,'KPIs Date'!BD$4,Raw!$I:$I,'KPIs Date'!$A74),IF($C74="Provider",SUMIFS(Raw!$K:$K,Raw!$A:$A,$B$4,Raw!$G:$G,'KPIs Date'!BD$4,Raw!$C:$C,'KPIs Date'!$A74),SUMIFS(Raw!$K:$K,Raw!$A:$A,$B$4,Raw!$G:$G,'KPIs Date'!BD$4,Raw!$E:$E,'KPIs Date'!$A74))))</f>
        <v>525</v>
      </c>
      <c r="BE74" s="156">
        <f t="shared" si="66"/>
        <v>0.81904761904761902</v>
      </c>
      <c r="BF74" s="152">
        <f>IF($B74="","",IF($C74="Region",SUMIFS(Raw!$K:$K,Raw!$A:$A,$B$4,Raw!$G:$G,'KPIs Date'!BF$4,Raw!$I:$I,'KPIs Date'!$A74),IF($C74="Provider",SUMIFS(Raw!$K:$K,Raw!$A:$A,$B$4,Raw!$G:$G,'KPIs Date'!BF$4,Raw!$C:$C,'KPIs Date'!$A74),SUMIFS(Raw!$K:$K,Raw!$A:$A,$B$4,Raw!$G:$G,'KPIs Date'!BF$4,Raw!$E:$E,'KPIs Date'!$A74))))</f>
        <v>1079</v>
      </c>
      <c r="BG74" s="152">
        <f>IF($B74="","",IF($C74="Region",SUMIFS(Raw!$K:$K,Raw!$A:$A,$B$4,Raw!$G:$G,'KPIs Date'!BG$4,Raw!$I:$I,'KPIs Date'!$A74),IF($C74="Provider",SUMIFS(Raw!$K:$K,Raw!$A:$A,$B$4,Raw!$G:$G,'KPIs Date'!BG$4,Raw!$C:$C,'KPIs Date'!$A74),SUMIFS(Raw!$K:$K,Raw!$A:$A,$B$4,Raw!$G:$G,'KPIs Date'!BG$4,Raw!$E:$E,'KPIs Date'!$A74))))</f>
        <v>1232</v>
      </c>
      <c r="BH74" s="167">
        <f t="shared" si="67"/>
        <v>0.87581168831168832</v>
      </c>
      <c r="BI74" s="140"/>
      <c r="BJ74" s="141"/>
      <c r="BK74" s="142"/>
      <c r="BL74" s="140"/>
      <c r="BM74" s="140"/>
      <c r="BN74" s="141"/>
      <c r="BO74" s="142"/>
      <c r="BP74" s="140"/>
      <c r="BQ74" s="140"/>
      <c r="BR74" s="141"/>
      <c r="BS74" s="142"/>
      <c r="BT74" s="140"/>
      <c r="BU74" s="140"/>
      <c r="BV74" s="141"/>
      <c r="BW74" s="142"/>
      <c r="BX74" s="140"/>
      <c r="BY74" s="140"/>
      <c r="BZ74" s="141"/>
      <c r="CA74" s="142"/>
      <c r="CB74" s="140"/>
      <c r="CC74" s="140"/>
      <c r="CD74" s="141"/>
      <c r="CE74" s="142"/>
      <c r="CF74" s="140"/>
      <c r="CG74" s="140"/>
      <c r="CH74" s="141"/>
    </row>
    <row r="75" spans="1:86" ht="15" customHeight="1" x14ac:dyDescent="0.35">
      <c r="A75" s="122"/>
      <c r="C75" s="103"/>
      <c r="D75" s="56"/>
      <c r="E75" s="56"/>
      <c r="F75" s="123"/>
      <c r="G75" s="56"/>
      <c r="H75" s="56"/>
      <c r="I75" s="126"/>
      <c r="J75" s="56"/>
      <c r="K75" s="56"/>
      <c r="L75" s="56"/>
      <c r="M75" s="56"/>
      <c r="N75" s="123"/>
      <c r="O75" s="56"/>
      <c r="P75" s="56"/>
      <c r="Q75" s="123"/>
      <c r="R75" s="56"/>
      <c r="S75" s="56"/>
      <c r="T75" s="123"/>
      <c r="U75" s="56"/>
      <c r="V75" s="56"/>
      <c r="W75" s="123"/>
      <c r="X75" s="56"/>
      <c r="Y75" s="56"/>
      <c r="Z75" s="56"/>
      <c r="AA75" s="123"/>
      <c r="AB75" s="56"/>
      <c r="AC75" s="56"/>
      <c r="AD75" s="123"/>
      <c r="AE75" s="56"/>
      <c r="AF75" s="56"/>
      <c r="AG75" s="123"/>
      <c r="AH75" s="56"/>
      <c r="AI75" s="56"/>
      <c r="AJ75" s="123"/>
      <c r="AK75" s="56"/>
      <c r="AL75" s="56"/>
      <c r="AM75" s="123"/>
      <c r="AN75" s="56"/>
      <c r="AO75" s="56"/>
      <c r="AP75" s="123"/>
      <c r="AQ75" s="56"/>
      <c r="AR75" s="56"/>
      <c r="AS75" s="123"/>
      <c r="AT75" s="56"/>
      <c r="AU75" s="56"/>
      <c r="AV75" s="123"/>
      <c r="AW75" s="56"/>
      <c r="AX75" s="56"/>
      <c r="AY75" s="123"/>
      <c r="AZ75" s="56"/>
      <c r="BA75" s="56"/>
      <c r="BB75" s="145"/>
      <c r="BC75" s="56"/>
      <c r="BD75" s="56"/>
      <c r="BE75" s="123"/>
      <c r="BF75" s="56"/>
      <c r="BG75" s="56"/>
      <c r="BH75" s="115"/>
      <c r="BI75" s="140"/>
      <c r="BJ75" s="141"/>
      <c r="BK75" s="142"/>
      <c r="BL75" s="140"/>
      <c r="BM75" s="140"/>
      <c r="BN75" s="141"/>
      <c r="BO75" s="142"/>
      <c r="BP75" s="140"/>
      <c r="BQ75" s="140"/>
      <c r="BR75" s="141"/>
      <c r="BS75" s="142"/>
      <c r="BT75" s="140"/>
      <c r="BU75" s="140"/>
      <c r="BV75" s="141"/>
      <c r="BW75" s="142"/>
      <c r="BX75" s="140"/>
      <c r="BY75" s="140"/>
      <c r="BZ75" s="141"/>
      <c r="CA75" s="142"/>
      <c r="CB75" s="140"/>
      <c r="CC75" s="140"/>
      <c r="CD75" s="141"/>
      <c r="CE75" s="142"/>
      <c r="CF75" s="140"/>
      <c r="CG75" s="140"/>
      <c r="CH75" s="141"/>
    </row>
    <row r="76" spans="1:86" ht="19.899999999999999" customHeight="1" x14ac:dyDescent="0.35">
      <c r="A76" s="122"/>
      <c r="C76" s="103"/>
      <c r="D76" s="56"/>
      <c r="E76" s="56"/>
      <c r="F76" s="123"/>
      <c r="G76" s="56"/>
      <c r="H76" s="152"/>
      <c r="J76" s="56"/>
      <c r="K76" s="56"/>
      <c r="L76" s="56"/>
      <c r="M76" s="56"/>
      <c r="N76" s="123"/>
      <c r="O76" s="56"/>
      <c r="P76" s="56"/>
      <c r="Q76" s="123"/>
      <c r="R76" s="56"/>
      <c r="S76" s="56"/>
      <c r="T76" s="123"/>
      <c r="U76" s="56"/>
      <c r="V76" s="56"/>
      <c r="W76" s="123"/>
      <c r="X76" s="56"/>
      <c r="Y76" s="56"/>
      <c r="Z76" s="56"/>
      <c r="AA76" s="123"/>
      <c r="AB76" s="56"/>
      <c r="AC76" s="56"/>
      <c r="AD76" s="123"/>
      <c r="AE76" s="56"/>
      <c r="AF76" s="56"/>
      <c r="AG76" s="123"/>
      <c r="AH76" s="56"/>
      <c r="AI76" s="56"/>
      <c r="AJ76" s="123"/>
      <c r="AK76" s="56"/>
      <c r="AL76" s="56"/>
      <c r="AM76" s="123"/>
      <c r="AN76" s="56"/>
      <c r="AO76" s="56"/>
      <c r="AP76" s="123"/>
      <c r="AQ76" s="56"/>
      <c r="AR76" s="56"/>
      <c r="AS76" s="123"/>
      <c r="AT76" s="56"/>
      <c r="AU76" s="56"/>
      <c r="AV76" s="123"/>
      <c r="AW76" s="56"/>
      <c r="AX76" s="56"/>
      <c r="AY76" s="123"/>
      <c r="AZ76" s="56"/>
      <c r="BA76" s="56"/>
      <c r="BB76" s="145"/>
      <c r="BC76" s="56"/>
      <c r="BD76" s="56"/>
      <c r="BE76" s="123"/>
      <c r="BF76" s="56"/>
      <c r="BG76" s="56"/>
      <c r="BH76" s="115"/>
      <c r="BI76" s="140"/>
      <c r="BJ76" s="141"/>
      <c r="BK76" s="142"/>
      <c r="BL76" s="140"/>
      <c r="BM76" s="140"/>
      <c r="BN76" s="141"/>
      <c r="BO76" s="142"/>
      <c r="BP76" s="140"/>
      <c r="BQ76" s="140"/>
      <c r="BR76" s="141"/>
      <c r="BS76" s="142"/>
      <c r="BT76" s="140"/>
      <c r="BU76" s="140"/>
      <c r="BV76" s="141"/>
      <c r="BW76" s="142"/>
      <c r="BX76" s="140"/>
      <c r="BY76" s="140"/>
      <c r="BZ76" s="141"/>
      <c r="CA76" s="142"/>
      <c r="CB76" s="140"/>
      <c r="CC76" s="140"/>
      <c r="CD76" s="141"/>
      <c r="CE76" s="142"/>
      <c r="CF76" s="140"/>
      <c r="CG76" s="140"/>
      <c r="CH76" s="141"/>
    </row>
    <row r="77" spans="1:86" ht="15" customHeight="1" x14ac:dyDescent="0.35">
      <c r="A77" s="56" t="s">
        <v>1011</v>
      </c>
      <c r="C77" s="103"/>
      <c r="D77" s="56"/>
      <c r="E77" s="56"/>
      <c r="F77" s="56"/>
      <c r="G77" s="189"/>
      <c r="H77" s="189"/>
      <c r="I77" s="126"/>
      <c r="J77" s="56"/>
      <c r="K77" s="56"/>
      <c r="L77" s="56"/>
      <c r="M77" s="56"/>
      <c r="N77" s="123"/>
      <c r="O77" s="56"/>
      <c r="P77" s="56"/>
      <c r="Q77" s="123"/>
      <c r="R77" s="56"/>
      <c r="S77" s="56"/>
      <c r="T77" s="123"/>
      <c r="U77" s="56"/>
      <c r="V77" s="56"/>
      <c r="W77" s="123"/>
      <c r="X77" s="56"/>
      <c r="Y77" s="56"/>
      <c r="Z77" s="56"/>
      <c r="AA77" s="123"/>
      <c r="AB77" s="56"/>
      <c r="AC77" s="56"/>
      <c r="AD77" s="123"/>
      <c r="AE77" s="56"/>
      <c r="AF77" s="56"/>
      <c r="AG77" s="123"/>
      <c r="AH77" s="56"/>
      <c r="AI77" s="56"/>
      <c r="AJ77" s="123"/>
      <c r="AK77" s="56"/>
      <c r="AL77" s="56"/>
      <c r="AM77" s="123"/>
      <c r="AN77" s="56"/>
      <c r="AO77" s="56"/>
      <c r="AP77" s="123"/>
      <c r="AQ77" s="56"/>
      <c r="AR77" s="56"/>
      <c r="AS77" s="123"/>
      <c r="AT77" s="56"/>
      <c r="AU77" s="56"/>
      <c r="AV77" s="123"/>
      <c r="AW77" s="56"/>
      <c r="AX77" s="56"/>
      <c r="AY77" s="123"/>
      <c r="AZ77" s="56"/>
      <c r="BA77" s="56"/>
      <c r="BB77" s="145"/>
      <c r="BC77" s="56"/>
      <c r="BD77" s="56"/>
      <c r="BE77" s="123"/>
      <c r="BF77" s="56"/>
      <c r="BG77" s="56"/>
      <c r="BH77" s="115"/>
      <c r="BI77" s="140"/>
      <c r="BJ77" s="141"/>
      <c r="BK77" s="142"/>
      <c r="BL77" s="140"/>
      <c r="BM77" s="140"/>
      <c r="BN77" s="141"/>
      <c r="BO77" s="142"/>
      <c r="BP77" s="140"/>
      <c r="BQ77" s="140"/>
      <c r="BR77" s="141"/>
      <c r="BS77" s="142"/>
      <c r="BT77" s="140"/>
      <c r="BU77" s="140"/>
      <c r="BV77" s="141"/>
      <c r="BW77" s="142"/>
      <c r="BX77" s="140"/>
      <c r="BY77" s="140"/>
      <c r="BZ77" s="141"/>
      <c r="CA77" s="142"/>
      <c r="CB77" s="140"/>
      <c r="CC77" s="140"/>
      <c r="CD77" s="141"/>
      <c r="CE77" s="142"/>
      <c r="CF77" s="140"/>
      <c r="CG77" s="140"/>
      <c r="CH77" s="141"/>
    </row>
    <row r="78" spans="1:86" ht="61" customHeight="1" x14ac:dyDescent="0.35">
      <c r="A78" s="260" t="s">
        <v>1012</v>
      </c>
      <c r="B78" s="260"/>
      <c r="C78" s="260"/>
      <c r="D78" s="190"/>
      <c r="E78" s="190"/>
      <c r="F78" s="190"/>
      <c r="G78" s="190"/>
      <c r="H78" s="148"/>
      <c r="I78" s="126"/>
      <c r="J78" s="56"/>
      <c r="K78" s="56"/>
      <c r="L78" s="56"/>
      <c r="M78" s="56"/>
      <c r="N78" s="123"/>
      <c r="O78" s="56"/>
      <c r="P78" s="56"/>
      <c r="Q78" s="123"/>
      <c r="R78" s="56"/>
      <c r="S78" s="56"/>
      <c r="T78" s="123"/>
      <c r="U78" s="56"/>
      <c r="V78" s="56"/>
      <c r="W78" s="123"/>
      <c r="X78" s="56"/>
      <c r="Y78" s="56"/>
      <c r="Z78" s="56"/>
      <c r="AA78" s="123"/>
      <c r="AB78" s="56"/>
      <c r="AC78" s="56"/>
      <c r="AD78" s="123"/>
      <c r="AE78" s="56"/>
      <c r="AF78" s="56"/>
      <c r="AG78" s="123"/>
      <c r="AH78" s="56"/>
      <c r="AI78" s="56"/>
      <c r="AJ78" s="123"/>
      <c r="AK78" s="56"/>
      <c r="AL78" s="56"/>
      <c r="AM78" s="123"/>
      <c r="AN78" s="56"/>
      <c r="AO78" s="56"/>
      <c r="AP78" s="123"/>
      <c r="AQ78" s="56"/>
      <c r="AR78" s="56"/>
      <c r="AS78" s="123"/>
      <c r="AT78" s="56"/>
      <c r="AU78" s="56"/>
      <c r="AV78" s="123"/>
      <c r="AW78" s="56"/>
      <c r="AX78" s="56"/>
      <c r="AY78" s="123"/>
      <c r="AZ78" s="56"/>
      <c r="BA78" s="56"/>
      <c r="BB78" s="145"/>
      <c r="BC78" s="56"/>
      <c r="BD78" s="56"/>
      <c r="BE78" s="123"/>
      <c r="BF78" s="56"/>
      <c r="BG78" s="56"/>
      <c r="BH78" s="115"/>
      <c r="BI78" s="140"/>
      <c r="BJ78" s="141"/>
      <c r="BK78" s="142"/>
      <c r="BL78" s="140"/>
      <c r="BM78" s="140"/>
      <c r="BN78" s="141"/>
      <c r="BO78" s="142"/>
      <c r="BP78" s="140"/>
      <c r="BQ78" s="140"/>
      <c r="BR78" s="141"/>
      <c r="BS78" s="142"/>
      <c r="BT78" s="140"/>
      <c r="BU78" s="140"/>
      <c r="BV78" s="141"/>
      <c r="BW78" s="142"/>
      <c r="BX78" s="140"/>
      <c r="BY78" s="140"/>
      <c r="BZ78" s="141"/>
      <c r="CA78" s="142"/>
      <c r="CB78" s="140"/>
      <c r="CC78" s="140"/>
      <c r="CD78" s="141"/>
      <c r="CE78" s="142"/>
      <c r="CF78" s="140"/>
      <c r="CG78" s="140"/>
      <c r="CH78" s="141"/>
    </row>
    <row r="79" spans="1:86" ht="7.5" customHeight="1" x14ac:dyDescent="0.35">
      <c r="A79" s="56"/>
      <c r="C79" s="103"/>
      <c r="D79" s="56"/>
      <c r="E79" s="56"/>
      <c r="F79" s="123"/>
      <c r="G79" s="56"/>
      <c r="H79" s="56"/>
      <c r="I79" s="126"/>
      <c r="J79" s="56"/>
      <c r="K79" s="56"/>
      <c r="L79" s="56"/>
      <c r="M79" s="56"/>
      <c r="N79" s="123"/>
      <c r="O79" s="56"/>
      <c r="P79" s="56"/>
      <c r="Q79" s="123"/>
      <c r="R79" s="56"/>
      <c r="S79" s="56"/>
      <c r="T79" s="123"/>
      <c r="U79" s="56"/>
      <c r="V79" s="56"/>
      <c r="W79" s="123"/>
      <c r="X79" s="56"/>
      <c r="Y79" s="56"/>
      <c r="Z79" s="56"/>
      <c r="AA79" s="123"/>
      <c r="AB79" s="56"/>
      <c r="AC79" s="56"/>
      <c r="AD79" s="123"/>
      <c r="AE79" s="56"/>
      <c r="AF79" s="56"/>
      <c r="AG79" s="123"/>
      <c r="AH79" s="56"/>
      <c r="AI79" s="56"/>
      <c r="AJ79" s="123"/>
      <c r="AK79" s="56"/>
      <c r="AL79" s="56"/>
      <c r="AM79" s="123"/>
      <c r="AN79" s="56"/>
      <c r="AO79" s="56"/>
      <c r="AP79" s="123"/>
      <c r="AQ79" s="56"/>
      <c r="AR79" s="56"/>
      <c r="AS79" s="123"/>
      <c r="AT79" s="56"/>
      <c r="AU79" s="56"/>
      <c r="AV79" s="123"/>
      <c r="AW79" s="56"/>
      <c r="AX79" s="56"/>
      <c r="AY79" s="123"/>
      <c r="AZ79" s="56"/>
      <c r="BA79" s="56"/>
      <c r="BB79" s="145"/>
      <c r="BC79" s="56"/>
      <c r="BD79" s="56"/>
      <c r="BE79" s="123"/>
      <c r="BF79" s="56"/>
      <c r="BG79" s="56"/>
      <c r="BH79" s="115"/>
      <c r="BI79" s="140"/>
      <c r="BJ79" s="141"/>
      <c r="BK79" s="142"/>
      <c r="BL79" s="140"/>
      <c r="BM79" s="140"/>
      <c r="BN79" s="141"/>
      <c r="BO79" s="142"/>
      <c r="BP79" s="140"/>
      <c r="BQ79" s="140"/>
      <c r="BR79" s="141"/>
      <c r="BS79" s="142"/>
      <c r="BT79" s="140"/>
      <c r="BU79" s="140"/>
      <c r="BV79" s="141"/>
      <c r="BW79" s="142"/>
      <c r="BX79" s="140"/>
      <c r="BY79" s="140"/>
      <c r="BZ79" s="141"/>
      <c r="CA79" s="142"/>
      <c r="CB79" s="140"/>
      <c r="CC79" s="140"/>
      <c r="CD79" s="141"/>
      <c r="CE79" s="142"/>
      <c r="CF79" s="140"/>
      <c r="CG79" s="140"/>
      <c r="CH79" s="141"/>
    </row>
    <row r="80" spans="1:86" ht="48.65" customHeight="1" x14ac:dyDescent="0.35">
      <c r="A80" s="258" t="s">
        <v>1053</v>
      </c>
      <c r="B80" s="258"/>
      <c r="C80" s="258"/>
      <c r="D80" s="171"/>
      <c r="E80" s="172"/>
      <c r="F80" s="172"/>
      <c r="G80" s="172"/>
      <c r="H80" s="149"/>
      <c r="I80" s="126"/>
      <c r="J80" s="56"/>
      <c r="K80" s="56"/>
      <c r="L80" s="56"/>
      <c r="M80" s="56"/>
      <c r="N80" s="123"/>
      <c r="O80" s="56"/>
      <c r="P80" s="56"/>
      <c r="Q80" s="123"/>
      <c r="R80" s="56"/>
      <c r="S80" s="56"/>
      <c r="T80" s="123"/>
      <c r="U80" s="56"/>
      <c r="V80" s="56"/>
      <c r="W80" s="123"/>
      <c r="X80" s="56"/>
      <c r="Y80" s="56"/>
      <c r="Z80" s="56"/>
      <c r="AA80" s="123"/>
      <c r="AB80" s="56"/>
      <c r="AC80" s="56"/>
      <c r="AD80" s="123"/>
      <c r="AE80" s="56"/>
      <c r="AF80" s="56"/>
      <c r="AG80" s="123"/>
      <c r="AH80" s="56"/>
      <c r="AI80" s="56"/>
      <c r="AJ80" s="123"/>
      <c r="AK80" s="56"/>
      <c r="AL80" s="56"/>
      <c r="AM80" s="123"/>
      <c r="AN80" s="56"/>
      <c r="AO80" s="56"/>
      <c r="AP80" s="123"/>
      <c r="AQ80" s="56"/>
      <c r="AR80" s="56"/>
      <c r="AS80" s="123"/>
      <c r="AT80" s="56"/>
      <c r="AU80" s="56"/>
      <c r="AV80" s="123"/>
      <c r="AW80" s="56"/>
      <c r="AX80" s="56"/>
      <c r="AY80" s="123"/>
      <c r="AZ80" s="56"/>
      <c r="BA80" s="56"/>
      <c r="BB80" s="145"/>
      <c r="BC80" s="56"/>
      <c r="BD80" s="56"/>
      <c r="BE80" s="123"/>
      <c r="BF80" s="56"/>
      <c r="BG80" s="56"/>
      <c r="BH80" s="115"/>
      <c r="BI80" s="140"/>
      <c r="BJ80" s="141"/>
      <c r="BK80" s="142"/>
      <c r="BL80" s="140"/>
      <c r="BM80" s="140"/>
      <c r="BN80" s="141"/>
      <c r="BO80" s="142"/>
      <c r="BP80" s="140"/>
      <c r="BQ80" s="140"/>
      <c r="BR80" s="141"/>
      <c r="BS80" s="142"/>
      <c r="BT80" s="140"/>
      <c r="BU80" s="140"/>
      <c r="BV80" s="141"/>
      <c r="BW80" s="142"/>
      <c r="BX80" s="140"/>
      <c r="BY80" s="140"/>
      <c r="BZ80" s="141"/>
      <c r="CA80" s="142"/>
      <c r="CB80" s="140"/>
      <c r="CC80" s="140"/>
      <c r="CD80" s="141"/>
      <c r="CE80" s="142"/>
      <c r="CF80" s="140"/>
      <c r="CG80" s="140"/>
      <c r="CH80" s="141"/>
    </row>
    <row r="81" spans="1:86" ht="15" customHeight="1" x14ac:dyDescent="0.35">
      <c r="A81" s="122"/>
      <c r="C81" s="103"/>
      <c r="D81" s="56"/>
      <c r="E81" s="56"/>
      <c r="F81" s="123"/>
      <c r="G81" s="56"/>
      <c r="H81" s="56"/>
      <c r="I81" s="126"/>
      <c r="J81" s="56"/>
      <c r="K81" s="56"/>
      <c r="L81" s="56"/>
      <c r="M81" s="56"/>
      <c r="N81" s="123"/>
      <c r="O81" s="56"/>
      <c r="P81" s="56"/>
      <c r="Q81" s="123"/>
      <c r="R81" s="56"/>
      <c r="S81" s="56"/>
      <c r="T81" s="123"/>
      <c r="U81" s="56"/>
      <c r="V81" s="56"/>
      <c r="W81" s="123"/>
      <c r="X81" s="56"/>
      <c r="Y81" s="56"/>
      <c r="Z81" s="56"/>
      <c r="AA81" s="123"/>
      <c r="AB81" s="56"/>
      <c r="AC81" s="56"/>
      <c r="AD81" s="123"/>
      <c r="AE81" s="56"/>
      <c r="AF81" s="56"/>
      <c r="AG81" s="123"/>
      <c r="AH81" s="56"/>
      <c r="AI81" s="56"/>
      <c r="AJ81" s="123"/>
      <c r="AK81" s="56"/>
      <c r="AL81" s="56"/>
      <c r="AM81" s="123"/>
      <c r="AN81" s="56"/>
      <c r="AO81" s="56"/>
      <c r="AP81" s="123"/>
      <c r="AQ81" s="56"/>
      <c r="AR81" s="56"/>
      <c r="AS81" s="123"/>
      <c r="AT81" s="56"/>
      <c r="AU81" s="56"/>
      <c r="AV81" s="123"/>
      <c r="AW81" s="56"/>
      <c r="AX81" s="56"/>
      <c r="AY81" s="123"/>
      <c r="AZ81" s="56"/>
      <c r="BA81" s="56"/>
      <c r="BB81" s="145"/>
      <c r="BC81" s="56"/>
      <c r="BD81" s="56"/>
      <c r="BE81" s="123"/>
      <c r="BF81" s="56"/>
      <c r="BG81" s="56"/>
      <c r="BH81" s="115"/>
      <c r="BI81" s="140"/>
      <c r="BJ81" s="141"/>
      <c r="BK81" s="142"/>
      <c r="BL81" s="140"/>
      <c r="BM81" s="140"/>
      <c r="BN81" s="141"/>
      <c r="BO81" s="142"/>
      <c r="BP81" s="140"/>
      <c r="BQ81" s="140"/>
      <c r="BR81" s="141"/>
      <c r="BS81" s="142"/>
      <c r="BT81" s="140"/>
      <c r="BU81" s="140"/>
      <c r="BV81" s="141"/>
      <c r="BW81" s="142"/>
      <c r="BX81" s="140"/>
      <c r="BY81" s="140"/>
      <c r="BZ81" s="141"/>
      <c r="CA81" s="142"/>
      <c r="CB81" s="140"/>
      <c r="CC81" s="140"/>
      <c r="CD81" s="141"/>
      <c r="CE81" s="142"/>
      <c r="CF81" s="140"/>
      <c r="CG81" s="140"/>
      <c r="CH81" s="141"/>
    </row>
    <row r="82" spans="1:86" x14ac:dyDescent="0.35">
      <c r="A82" s="122"/>
      <c r="C82" s="103"/>
      <c r="D82" s="56"/>
      <c r="E82" s="56"/>
      <c r="F82" s="123"/>
      <c r="G82" s="56"/>
      <c r="H82" s="56"/>
      <c r="I82" s="126"/>
      <c r="J82" s="56"/>
      <c r="K82" s="56"/>
      <c r="L82" s="56"/>
      <c r="M82" s="56"/>
      <c r="N82" s="123"/>
      <c r="O82" s="56"/>
      <c r="P82" s="56"/>
      <c r="Q82" s="123"/>
      <c r="R82" s="56"/>
      <c r="S82" s="56"/>
      <c r="T82" s="123"/>
      <c r="U82" s="56"/>
      <c r="V82" s="56"/>
      <c r="W82" s="123"/>
      <c r="X82" s="56"/>
      <c r="Y82" s="56"/>
      <c r="Z82" s="56"/>
      <c r="AA82" s="123"/>
      <c r="AB82" s="56"/>
      <c r="AC82" s="56"/>
      <c r="AD82" s="123"/>
      <c r="AE82" s="56"/>
      <c r="AF82" s="56"/>
      <c r="AG82" s="123"/>
      <c r="AH82" s="56"/>
      <c r="AI82" s="56"/>
      <c r="AJ82" s="123"/>
      <c r="AK82" s="56"/>
      <c r="AL82" s="56"/>
      <c r="AM82" s="123"/>
      <c r="AN82" s="56"/>
      <c r="AO82" s="56"/>
      <c r="AP82" s="123"/>
      <c r="AQ82" s="56"/>
      <c r="AR82" s="56"/>
      <c r="AS82" s="123"/>
      <c r="AT82" s="56"/>
      <c r="AU82" s="56"/>
      <c r="AV82" s="123"/>
      <c r="AW82" s="56"/>
      <c r="AX82" s="56"/>
      <c r="AY82" s="123"/>
      <c r="AZ82" s="56"/>
      <c r="BA82" s="56"/>
      <c r="BB82" s="145"/>
      <c r="BC82" s="56"/>
      <c r="BD82" s="56"/>
      <c r="BE82" s="123"/>
      <c r="BF82" s="56"/>
      <c r="BG82" s="56"/>
      <c r="BH82" s="115"/>
      <c r="BI82" s="140"/>
      <c r="BJ82" s="141"/>
      <c r="BK82" s="142"/>
      <c r="BL82" s="140"/>
      <c r="BM82" s="140"/>
      <c r="BN82" s="141"/>
      <c r="BO82" s="142"/>
      <c r="BP82" s="140"/>
      <c r="BQ82" s="140"/>
      <c r="BR82" s="141"/>
      <c r="BS82" s="142"/>
      <c r="BT82" s="140"/>
      <c r="BU82" s="140"/>
      <c r="BV82" s="141"/>
      <c r="BW82" s="142"/>
      <c r="BX82" s="140"/>
      <c r="BY82" s="140"/>
      <c r="BZ82" s="141"/>
      <c r="CA82" s="142"/>
      <c r="CB82" s="140"/>
      <c r="CC82" s="140"/>
      <c r="CD82" s="141"/>
      <c r="CE82" s="142"/>
      <c r="CF82" s="140"/>
      <c r="CG82" s="140"/>
      <c r="CH82" s="141"/>
    </row>
    <row r="83" spans="1:86" ht="15" customHeight="1" x14ac:dyDescent="0.35">
      <c r="A83" s="122"/>
      <c r="C83" s="103"/>
      <c r="D83" s="56"/>
      <c r="E83" s="56"/>
      <c r="F83" s="123"/>
      <c r="G83" s="56"/>
      <c r="H83" s="56"/>
      <c r="I83" s="126"/>
      <c r="J83" s="56"/>
      <c r="K83" s="56"/>
      <c r="L83" s="56"/>
      <c r="M83" s="56"/>
      <c r="N83" s="123"/>
      <c r="O83" s="56"/>
      <c r="P83" s="56"/>
      <c r="Q83" s="123"/>
      <c r="R83" s="56"/>
      <c r="S83" s="56"/>
      <c r="T83" s="123"/>
      <c r="U83" s="56"/>
      <c r="V83" s="56"/>
      <c r="W83" s="123"/>
      <c r="X83" s="56"/>
      <c r="Y83" s="56"/>
      <c r="Z83" s="56"/>
      <c r="AA83" s="123"/>
      <c r="AB83" s="56"/>
      <c r="AC83" s="56"/>
      <c r="AD83" s="123"/>
      <c r="AE83" s="56"/>
      <c r="AF83" s="56"/>
      <c r="AG83" s="123"/>
      <c r="AH83" s="56"/>
      <c r="AI83" s="56"/>
      <c r="AJ83" s="123"/>
      <c r="AK83" s="56"/>
      <c r="AL83" s="56"/>
      <c r="AM83" s="123"/>
      <c r="AN83" s="56"/>
      <c r="AO83" s="56"/>
      <c r="AP83" s="123"/>
      <c r="AQ83" s="56"/>
      <c r="AR83" s="56"/>
      <c r="AS83" s="123"/>
      <c r="AT83" s="56"/>
      <c r="AU83" s="56"/>
      <c r="AV83" s="123"/>
      <c r="AW83" s="56"/>
      <c r="AX83" s="56"/>
      <c r="AY83" s="123"/>
      <c r="AZ83" s="56"/>
      <c r="BA83" s="56"/>
      <c r="BB83" s="145"/>
      <c r="BC83" s="56"/>
      <c r="BD83" s="56"/>
      <c r="BE83" s="123"/>
      <c r="BF83" s="56"/>
      <c r="BG83" s="56"/>
      <c r="BH83" s="115"/>
      <c r="BI83" s="140"/>
      <c r="BJ83" s="141"/>
      <c r="BK83" s="142"/>
      <c r="BL83" s="140"/>
      <c r="BM83" s="140"/>
      <c r="BN83" s="141"/>
      <c r="BO83" s="142"/>
      <c r="BP83" s="140"/>
      <c r="BQ83" s="140"/>
      <c r="BR83" s="141"/>
      <c r="BS83" s="142"/>
      <c r="BT83" s="140"/>
      <c r="BU83" s="140"/>
      <c r="BV83" s="141"/>
      <c r="BW83" s="142"/>
      <c r="BX83" s="140"/>
      <c r="BY83" s="140"/>
      <c r="BZ83" s="141"/>
      <c r="CA83" s="142"/>
      <c r="CB83" s="140"/>
      <c r="CC83" s="140"/>
      <c r="CD83" s="141"/>
      <c r="CE83" s="142"/>
      <c r="CF83" s="140"/>
      <c r="CG83" s="140"/>
      <c r="CH83" s="141"/>
    </row>
    <row r="84" spans="1:86" ht="15" customHeight="1" x14ac:dyDescent="0.35">
      <c r="A84" s="122"/>
      <c r="C84" s="103"/>
      <c r="D84" s="56"/>
      <c r="E84" s="56"/>
      <c r="F84" s="123"/>
      <c r="G84" s="56"/>
      <c r="H84" s="56"/>
      <c r="I84" s="126"/>
      <c r="J84" s="56"/>
      <c r="K84" s="56"/>
      <c r="L84" s="56"/>
      <c r="M84" s="56"/>
      <c r="N84" s="123"/>
      <c r="O84" s="56"/>
      <c r="P84" s="56"/>
      <c r="Q84" s="123"/>
      <c r="R84" s="56"/>
      <c r="S84" s="56"/>
      <c r="T84" s="123"/>
      <c r="U84" s="56"/>
      <c r="V84" s="56"/>
      <c r="W84" s="123"/>
      <c r="X84" s="56"/>
      <c r="Y84" s="56"/>
      <c r="Z84" s="56"/>
      <c r="AA84" s="123"/>
      <c r="AB84" s="56"/>
      <c r="AC84" s="56"/>
      <c r="AD84" s="123"/>
      <c r="AE84" s="56"/>
      <c r="AF84" s="56"/>
      <c r="AG84" s="123"/>
      <c r="AH84" s="56"/>
      <c r="AI84" s="56"/>
      <c r="AJ84" s="123"/>
      <c r="AK84" s="56"/>
      <c r="AL84" s="56"/>
      <c r="AM84" s="123"/>
      <c r="AN84" s="56"/>
      <c r="AO84" s="56"/>
      <c r="AP84" s="123"/>
      <c r="AQ84" s="56"/>
      <c r="AR84" s="56"/>
      <c r="AS84" s="123"/>
      <c r="AT84" s="56"/>
      <c r="AU84" s="56"/>
      <c r="AV84" s="123"/>
      <c r="AW84" s="56"/>
      <c r="AX84" s="56"/>
      <c r="AY84" s="123"/>
      <c r="AZ84" s="56"/>
      <c r="BA84" s="56"/>
      <c r="BB84" s="145"/>
      <c r="BC84" s="56"/>
      <c r="BD84" s="56"/>
      <c r="BE84" s="123"/>
      <c r="BF84" s="56"/>
      <c r="BG84" s="56"/>
      <c r="BH84" s="115"/>
      <c r="BI84" s="140"/>
      <c r="BJ84" s="141"/>
      <c r="BK84" s="142"/>
      <c r="BL84" s="140"/>
      <c r="BM84" s="140"/>
      <c r="BN84" s="141"/>
      <c r="BO84" s="142"/>
      <c r="BP84" s="140"/>
      <c r="BQ84" s="140"/>
      <c r="BR84" s="141"/>
      <c r="BS84" s="142"/>
      <c r="BT84" s="140"/>
      <c r="BU84" s="140"/>
      <c r="BV84" s="141"/>
      <c r="BW84" s="142"/>
      <c r="BX84" s="140"/>
      <c r="BY84" s="140"/>
      <c r="BZ84" s="141"/>
      <c r="CA84" s="142"/>
      <c r="CB84" s="140"/>
      <c r="CC84" s="140"/>
      <c r="CD84" s="141"/>
      <c r="CE84" s="142"/>
      <c r="CF84" s="140"/>
      <c r="CG84" s="140"/>
      <c r="CH84" s="141"/>
    </row>
    <row r="85" spans="1:86" ht="15" customHeight="1" x14ac:dyDescent="0.35">
      <c r="A85" s="122"/>
      <c r="C85" s="103"/>
      <c r="D85" s="56"/>
      <c r="E85" s="56"/>
      <c r="F85" s="123"/>
      <c r="G85" s="56"/>
      <c r="H85" s="56"/>
      <c r="I85" s="126"/>
      <c r="J85" s="56"/>
      <c r="K85" s="56"/>
      <c r="L85" s="56"/>
      <c r="M85" s="56"/>
      <c r="N85" s="123"/>
      <c r="O85" s="56"/>
      <c r="P85" s="56"/>
      <c r="Q85" s="123"/>
      <c r="R85" s="56"/>
      <c r="S85" s="56"/>
      <c r="T85" s="123"/>
      <c r="U85" s="56"/>
      <c r="V85" s="56"/>
      <c r="W85" s="123"/>
      <c r="X85" s="56"/>
      <c r="Y85" s="56"/>
      <c r="Z85" s="56"/>
      <c r="AA85" s="123"/>
      <c r="AB85" s="56"/>
      <c r="AC85" s="56"/>
      <c r="AD85" s="123"/>
      <c r="AE85" s="56"/>
      <c r="AF85" s="56"/>
      <c r="AG85" s="123"/>
      <c r="AH85" s="56"/>
      <c r="AI85" s="56"/>
      <c r="AJ85" s="123"/>
      <c r="AK85" s="56"/>
      <c r="AL85" s="56"/>
      <c r="AM85" s="123"/>
      <c r="AN85" s="56"/>
      <c r="AO85" s="56"/>
      <c r="AP85" s="123"/>
      <c r="AQ85" s="56"/>
      <c r="AR85" s="56"/>
      <c r="AS85" s="123"/>
      <c r="AT85" s="56"/>
      <c r="AU85" s="56"/>
      <c r="AV85" s="123"/>
      <c r="AW85" s="56"/>
      <c r="AX85" s="56"/>
      <c r="AY85" s="123"/>
      <c r="AZ85" s="56"/>
      <c r="BA85" s="56"/>
      <c r="BB85" s="145"/>
      <c r="BC85" s="56"/>
      <c r="BD85" s="56"/>
      <c r="BE85" s="123"/>
      <c r="BF85" s="56"/>
      <c r="BG85" s="56"/>
      <c r="BH85" s="115"/>
      <c r="BI85" s="140"/>
      <c r="BJ85" s="141"/>
      <c r="BK85" s="142"/>
      <c r="BL85" s="140"/>
      <c r="BM85" s="140"/>
      <c r="BN85" s="141"/>
      <c r="BO85" s="142"/>
      <c r="BP85" s="140"/>
      <c r="BQ85" s="140"/>
      <c r="BR85" s="141"/>
      <c r="BS85" s="142"/>
      <c r="BT85" s="140"/>
      <c r="BU85" s="140"/>
      <c r="BV85" s="141"/>
      <c r="BW85" s="142"/>
      <c r="BX85" s="140"/>
      <c r="BY85" s="140"/>
      <c r="BZ85" s="141"/>
      <c r="CA85" s="142"/>
      <c r="CB85" s="140"/>
      <c r="CC85" s="140"/>
      <c r="CD85" s="141"/>
      <c r="CE85" s="142"/>
      <c r="CF85" s="140"/>
      <c r="CG85" s="140"/>
      <c r="CH85" s="141"/>
    </row>
    <row r="86" spans="1:86" ht="15" customHeight="1" x14ac:dyDescent="0.35">
      <c r="A86" s="122"/>
      <c r="C86" s="103"/>
      <c r="D86" s="56"/>
      <c r="E86" s="56"/>
      <c r="F86" s="123"/>
      <c r="G86" s="56"/>
      <c r="H86" s="56"/>
      <c r="I86" s="126"/>
      <c r="J86" s="56"/>
      <c r="K86" s="56"/>
      <c r="L86" s="56"/>
      <c r="M86" s="56"/>
      <c r="N86" s="123"/>
      <c r="O86" s="56"/>
      <c r="P86" s="56"/>
      <c r="Q86" s="123"/>
      <c r="R86" s="56"/>
      <c r="S86" s="56"/>
      <c r="T86" s="123"/>
      <c r="U86" s="56"/>
      <c r="V86" s="56"/>
      <c r="W86" s="123"/>
      <c r="X86" s="56"/>
      <c r="Y86" s="56"/>
      <c r="Z86" s="56"/>
      <c r="AA86" s="123"/>
      <c r="AB86" s="56"/>
      <c r="AC86" s="56"/>
      <c r="AD86" s="123"/>
      <c r="AE86" s="56"/>
      <c r="AF86" s="56"/>
      <c r="AG86" s="123"/>
      <c r="AH86" s="56"/>
      <c r="AI86" s="56"/>
      <c r="AJ86" s="123"/>
      <c r="AK86" s="56"/>
      <c r="AL86" s="56"/>
      <c r="AM86" s="123"/>
      <c r="AN86" s="56"/>
      <c r="AO86" s="56"/>
      <c r="AP86" s="123"/>
      <c r="AQ86" s="56"/>
      <c r="AR86" s="56"/>
      <c r="AS86" s="123"/>
      <c r="AT86" s="56"/>
      <c r="AU86" s="56"/>
      <c r="AV86" s="123"/>
      <c r="AW86" s="56"/>
      <c r="AX86" s="56"/>
      <c r="AY86" s="123"/>
      <c r="AZ86" s="56"/>
      <c r="BA86" s="56"/>
      <c r="BB86" s="145"/>
      <c r="BC86" s="56"/>
      <c r="BD86" s="56"/>
      <c r="BE86" s="123"/>
      <c r="BF86" s="56"/>
      <c r="BG86" s="56"/>
      <c r="BH86" s="115"/>
      <c r="BI86" s="140"/>
      <c r="BJ86" s="141"/>
      <c r="BK86" s="142"/>
      <c r="BL86" s="140"/>
      <c r="BM86" s="140"/>
      <c r="BN86" s="141"/>
      <c r="BO86" s="142"/>
      <c r="BP86" s="140"/>
      <c r="BQ86" s="140"/>
      <c r="BR86" s="141"/>
      <c r="BS86" s="142"/>
      <c r="BT86" s="140"/>
      <c r="BU86" s="140"/>
      <c r="BV86" s="141"/>
      <c r="BW86" s="142"/>
      <c r="BX86" s="140"/>
      <c r="BY86" s="140"/>
      <c r="BZ86" s="141"/>
      <c r="CA86" s="142"/>
      <c r="CB86" s="140"/>
      <c r="CC86" s="140"/>
      <c r="CD86" s="141"/>
      <c r="CE86" s="142"/>
      <c r="CF86" s="140"/>
      <c r="CG86" s="140"/>
      <c r="CH86" s="141"/>
    </row>
    <row r="87" spans="1:86" ht="15" customHeight="1" x14ac:dyDescent="0.35">
      <c r="A87" s="122"/>
      <c r="C87" s="103"/>
      <c r="D87" s="56"/>
      <c r="E87" s="56"/>
      <c r="F87" s="123"/>
      <c r="G87" s="56"/>
      <c r="H87" s="56"/>
      <c r="I87" s="126"/>
      <c r="J87" s="56"/>
      <c r="K87" s="56"/>
      <c r="L87" s="56"/>
      <c r="M87" s="56"/>
      <c r="N87" s="123"/>
      <c r="O87" s="56"/>
      <c r="P87" s="56"/>
      <c r="Q87" s="123"/>
      <c r="R87" s="56"/>
      <c r="S87" s="56"/>
      <c r="T87" s="123"/>
      <c r="U87" s="56"/>
      <c r="V87" s="56"/>
      <c r="W87" s="123"/>
      <c r="X87" s="56"/>
      <c r="Y87" s="56"/>
      <c r="Z87" s="56"/>
      <c r="AA87" s="123"/>
      <c r="AB87" s="56"/>
      <c r="AC87" s="56"/>
      <c r="AD87" s="123"/>
      <c r="AE87" s="56"/>
      <c r="AF87" s="56"/>
      <c r="AG87" s="123"/>
      <c r="AH87" s="56"/>
      <c r="AI87" s="56"/>
      <c r="AJ87" s="123"/>
      <c r="AK87" s="56"/>
      <c r="AL87" s="56"/>
      <c r="AM87" s="123"/>
      <c r="AN87" s="56"/>
      <c r="AO87" s="56"/>
      <c r="AP87" s="123"/>
      <c r="AQ87" s="56"/>
      <c r="AR87" s="56"/>
      <c r="AS87" s="123"/>
      <c r="AT87" s="56"/>
      <c r="AU87" s="56"/>
      <c r="AV87" s="123"/>
      <c r="AW87" s="56"/>
      <c r="AX87" s="56"/>
      <c r="AY87" s="123"/>
      <c r="AZ87" s="56"/>
      <c r="BA87" s="56"/>
      <c r="BB87" s="145"/>
      <c r="BC87" s="56"/>
      <c r="BD87" s="56"/>
      <c r="BE87" s="123"/>
      <c r="BF87" s="56"/>
      <c r="BG87" s="56"/>
      <c r="BH87" s="115"/>
      <c r="BI87" s="140"/>
      <c r="BJ87" s="141"/>
      <c r="BK87" s="142"/>
      <c r="BL87" s="140"/>
      <c r="BM87" s="140"/>
      <c r="BN87" s="141"/>
      <c r="BO87" s="142"/>
      <c r="BP87" s="140"/>
      <c r="BQ87" s="140"/>
      <c r="BR87" s="141"/>
      <c r="BS87" s="142"/>
      <c r="BT87" s="140"/>
      <c r="BU87" s="140"/>
      <c r="BV87" s="141"/>
      <c r="BW87" s="142"/>
      <c r="BX87" s="140"/>
      <c r="BY87" s="140"/>
      <c r="BZ87" s="141"/>
      <c r="CA87" s="142"/>
      <c r="CB87" s="140"/>
      <c r="CC87" s="140"/>
      <c r="CD87" s="141"/>
      <c r="CE87" s="142"/>
      <c r="CF87" s="140"/>
      <c r="CG87" s="140"/>
      <c r="CH87" s="141"/>
    </row>
    <row r="88" spans="1:86" ht="15" customHeight="1" x14ac:dyDescent="0.35">
      <c r="A88" s="113"/>
      <c r="D88" s="100"/>
      <c r="E88" s="100"/>
      <c r="F88" s="124"/>
      <c r="G88" s="125"/>
      <c r="H88" s="125"/>
      <c r="I88" s="127"/>
      <c r="J88" s="100"/>
      <c r="K88" s="124"/>
      <c r="L88" s="124"/>
      <c r="M88" s="125"/>
      <c r="N88" s="100"/>
      <c r="O88" s="100"/>
      <c r="P88" s="124"/>
      <c r="Q88" s="125"/>
      <c r="R88" s="100"/>
      <c r="S88" s="100"/>
      <c r="T88" s="100"/>
      <c r="U88" s="100"/>
      <c r="V88" s="124"/>
      <c r="W88" s="128"/>
      <c r="X88" s="100"/>
      <c r="Y88" s="100"/>
      <c r="Z88" s="124"/>
      <c r="AA88" s="125"/>
      <c r="AB88" s="100"/>
      <c r="AC88" s="100"/>
      <c r="AD88" s="124"/>
      <c r="AE88" s="125"/>
      <c r="AF88" s="100"/>
      <c r="AG88" s="100"/>
      <c r="AH88" s="124"/>
      <c r="AI88" s="125"/>
      <c r="AJ88" s="100"/>
      <c r="AK88" s="100"/>
      <c r="AL88" s="100"/>
      <c r="AM88" s="124"/>
      <c r="AN88" s="125"/>
      <c r="AO88" s="100"/>
      <c r="AP88" s="100"/>
      <c r="AQ88" s="100"/>
      <c r="AR88" s="100"/>
      <c r="AS88" s="124"/>
      <c r="AT88" s="100"/>
      <c r="AU88" s="100"/>
      <c r="AV88" s="100"/>
      <c r="AW88" s="100"/>
      <c r="AX88" s="124"/>
      <c r="AY88" s="128"/>
      <c r="AZ88" s="100"/>
      <c r="BA88" s="100"/>
      <c r="BB88" s="146"/>
      <c r="BC88" s="125"/>
      <c r="BD88" s="100"/>
      <c r="BE88" s="100"/>
      <c r="BF88" s="129"/>
      <c r="BG88" s="125"/>
      <c r="BH88" s="100"/>
      <c r="BI88" s="140"/>
      <c r="BJ88" s="141"/>
      <c r="BK88" s="142"/>
      <c r="BL88" s="140"/>
      <c r="BM88" s="140"/>
      <c r="BN88" s="141"/>
      <c r="BO88" s="142"/>
      <c r="BP88" s="140"/>
      <c r="BQ88" s="140"/>
      <c r="BR88" s="141"/>
      <c r="BS88" s="142"/>
      <c r="BT88" s="140"/>
      <c r="BU88" s="140"/>
      <c r="BV88" s="141"/>
      <c r="BW88" s="142"/>
      <c r="BX88" s="140"/>
      <c r="BY88" s="140"/>
      <c r="BZ88" s="141"/>
      <c r="CA88" s="142"/>
      <c r="CB88" s="140"/>
      <c r="CC88" s="140"/>
      <c r="CD88" s="141"/>
      <c r="CE88" s="142"/>
      <c r="CF88" s="140"/>
      <c r="CG88" s="140"/>
      <c r="CH88" s="141"/>
    </row>
    <row r="89" spans="1:86" ht="15" customHeight="1" x14ac:dyDescent="0.35">
      <c r="A89" s="113"/>
      <c r="D89" s="100"/>
      <c r="E89" s="100"/>
      <c r="F89" s="124"/>
      <c r="G89" s="125"/>
      <c r="H89" s="125"/>
      <c r="I89" s="127"/>
      <c r="J89" s="100"/>
      <c r="K89" s="124"/>
      <c r="L89" s="124"/>
      <c r="M89" s="125"/>
      <c r="N89" s="100"/>
      <c r="O89" s="100"/>
      <c r="P89" s="124"/>
      <c r="Q89" s="125"/>
      <c r="R89" s="100"/>
      <c r="S89" s="100"/>
      <c r="T89" s="100"/>
      <c r="U89" s="100"/>
      <c r="V89" s="124"/>
      <c r="W89" s="128"/>
      <c r="X89" s="100"/>
      <c r="Y89" s="100"/>
      <c r="Z89" s="124"/>
      <c r="AA89" s="125"/>
      <c r="AB89" s="100"/>
      <c r="AC89" s="100"/>
      <c r="AD89" s="124"/>
      <c r="AE89" s="125"/>
      <c r="AF89" s="100"/>
      <c r="AG89" s="100"/>
      <c r="AH89" s="124"/>
      <c r="AI89" s="125"/>
      <c r="AJ89" s="100"/>
      <c r="AK89" s="100"/>
      <c r="AL89" s="100"/>
      <c r="AM89" s="124"/>
      <c r="AN89" s="125"/>
      <c r="AO89" s="100"/>
      <c r="AP89" s="100"/>
      <c r="AQ89" s="100"/>
      <c r="AR89" s="100"/>
      <c r="AS89" s="124"/>
      <c r="AT89" s="100"/>
      <c r="AU89" s="100"/>
      <c r="AV89" s="100"/>
      <c r="AW89" s="100"/>
      <c r="AX89" s="124"/>
      <c r="AY89" s="128"/>
      <c r="AZ89" s="100"/>
      <c r="BA89" s="100"/>
      <c r="BB89" s="146"/>
      <c r="BC89" s="125"/>
      <c r="BD89" s="100"/>
      <c r="BE89" s="100"/>
      <c r="BF89" s="129"/>
      <c r="BG89" s="125"/>
      <c r="BH89" s="100"/>
      <c r="BI89" s="140"/>
      <c r="BJ89" s="141"/>
      <c r="BK89" s="142"/>
      <c r="BL89" s="140"/>
      <c r="BM89" s="140"/>
      <c r="BN89" s="141"/>
      <c r="BO89" s="142"/>
      <c r="BP89" s="140"/>
      <c r="BQ89" s="140"/>
      <c r="BR89" s="141"/>
      <c r="BS89" s="142"/>
      <c r="BT89" s="140"/>
      <c r="BU89" s="140"/>
      <c r="BV89" s="141"/>
      <c r="BW89" s="142"/>
      <c r="BX89" s="140"/>
      <c r="BY89" s="140"/>
      <c r="BZ89" s="141"/>
      <c r="CA89" s="142"/>
      <c r="CB89" s="140"/>
      <c r="CC89" s="140"/>
      <c r="CD89" s="141"/>
      <c r="CE89" s="142"/>
      <c r="CF89" s="140"/>
      <c r="CG89" s="140"/>
      <c r="CH89" s="141"/>
    </row>
    <row r="90" spans="1:86" ht="15" customHeight="1" x14ac:dyDescent="0.35">
      <c r="A90" s="113"/>
      <c r="D90" s="100"/>
      <c r="E90" s="100"/>
      <c r="F90" s="124"/>
      <c r="I90" s="127"/>
      <c r="J90" s="100"/>
      <c r="K90" s="124"/>
      <c r="L90" s="124"/>
      <c r="N90" s="100"/>
      <c r="O90" s="100"/>
      <c r="P90" s="124"/>
      <c r="R90" s="100"/>
      <c r="S90" s="100"/>
      <c r="T90" s="100"/>
      <c r="U90" s="100"/>
      <c r="V90" s="124"/>
      <c r="X90" s="100"/>
      <c r="Y90" s="100"/>
      <c r="Z90" s="124"/>
      <c r="AB90" s="100"/>
      <c r="AC90" s="100"/>
      <c r="AD90" s="124"/>
      <c r="AF90" s="100"/>
      <c r="AG90" s="100"/>
      <c r="AH90" s="124"/>
      <c r="AJ90" s="100"/>
      <c r="AK90" s="100"/>
      <c r="AL90" s="100"/>
      <c r="AM90" s="124"/>
      <c r="AO90" s="100"/>
      <c r="AP90" s="100"/>
      <c r="AQ90" s="100"/>
      <c r="AR90" s="100"/>
      <c r="AS90" s="124"/>
      <c r="AU90" s="100"/>
      <c r="AV90" s="100"/>
      <c r="AW90" s="100"/>
      <c r="AX90" s="124"/>
      <c r="AZ90" s="100"/>
      <c r="BA90" s="100"/>
      <c r="BB90" s="146"/>
      <c r="BD90" s="100"/>
      <c r="BE90" s="100"/>
      <c r="BF90" s="129"/>
      <c r="BH90" s="100"/>
      <c r="BI90" s="140"/>
      <c r="BJ90" s="141"/>
      <c r="BL90" s="140"/>
      <c r="BM90" s="140"/>
      <c r="BN90" s="141"/>
      <c r="BP90" s="140"/>
      <c r="BQ90" s="140"/>
      <c r="BR90" s="141"/>
      <c r="BT90" s="140"/>
      <c r="BU90" s="140"/>
      <c r="BV90" s="141"/>
      <c r="BX90" s="140"/>
      <c r="BY90" s="140"/>
      <c r="BZ90" s="141"/>
      <c r="CB90" s="140"/>
      <c r="CC90" s="140"/>
      <c r="CD90" s="141"/>
      <c r="CF90" s="140"/>
      <c r="CG90" s="140"/>
      <c r="CH90" s="141"/>
    </row>
    <row r="91" spans="1:86" ht="15" customHeight="1" x14ac:dyDescent="0.35">
      <c r="A91" s="113"/>
      <c r="D91" s="100"/>
      <c r="E91" s="100"/>
      <c r="F91" s="124"/>
      <c r="I91" s="127"/>
      <c r="J91" s="100"/>
      <c r="K91" s="124"/>
      <c r="L91" s="124"/>
      <c r="N91" s="100"/>
      <c r="O91" s="100"/>
      <c r="P91" s="124"/>
      <c r="R91" s="100"/>
      <c r="S91" s="100"/>
      <c r="T91" s="100"/>
      <c r="U91" s="100"/>
      <c r="V91" s="124"/>
      <c r="X91" s="100"/>
      <c r="Y91" s="100"/>
      <c r="Z91" s="124"/>
      <c r="AB91" s="100"/>
      <c r="AC91" s="100"/>
      <c r="AD91" s="124"/>
      <c r="AF91" s="100"/>
      <c r="AG91" s="100"/>
      <c r="AH91" s="124"/>
      <c r="AJ91" s="100"/>
      <c r="AK91" s="100"/>
      <c r="AL91" s="100"/>
      <c r="AM91" s="124"/>
      <c r="AO91" s="100"/>
      <c r="AP91" s="100"/>
      <c r="AQ91" s="100"/>
      <c r="AR91" s="100"/>
      <c r="AS91" s="124"/>
      <c r="AU91" s="100"/>
      <c r="AV91" s="100"/>
      <c r="AW91" s="100"/>
      <c r="AX91" s="124"/>
      <c r="AZ91" s="100"/>
      <c r="BA91" s="100"/>
      <c r="BB91" s="146"/>
      <c r="BD91" s="100"/>
      <c r="BE91" s="100"/>
      <c r="BF91" s="129"/>
      <c r="BH91" s="100"/>
      <c r="BI91" s="140"/>
      <c r="BJ91" s="141"/>
      <c r="BL91" s="140"/>
      <c r="BM91" s="140"/>
      <c r="BN91" s="141"/>
      <c r="BP91" s="140"/>
      <c r="BQ91" s="140"/>
      <c r="BR91" s="141"/>
      <c r="BT91" s="140"/>
      <c r="BU91" s="140"/>
      <c r="BV91" s="141"/>
      <c r="BX91" s="140"/>
      <c r="BY91" s="140"/>
      <c r="BZ91" s="141"/>
      <c r="CB91" s="140"/>
      <c r="CC91" s="140"/>
      <c r="CD91" s="141"/>
      <c r="CF91" s="140"/>
      <c r="CG91" s="140"/>
      <c r="CH91" s="141"/>
    </row>
    <row r="92" spans="1:86" ht="15" customHeight="1" x14ac:dyDescent="0.35">
      <c r="A92" s="113"/>
      <c r="D92" s="100"/>
      <c r="E92" s="100"/>
      <c r="F92" s="124"/>
      <c r="I92" s="127"/>
      <c r="J92" s="100"/>
      <c r="K92" s="124"/>
      <c r="L92" s="124"/>
      <c r="N92" s="100"/>
      <c r="O92" s="100"/>
      <c r="P92" s="124"/>
      <c r="R92" s="100"/>
      <c r="S92" s="100"/>
      <c r="T92" s="100"/>
      <c r="U92" s="100"/>
      <c r="V92" s="124"/>
      <c r="X92" s="100"/>
      <c r="Y92" s="100"/>
      <c r="Z92" s="124"/>
      <c r="AB92" s="100"/>
      <c r="AC92" s="100"/>
      <c r="AD92" s="124"/>
      <c r="AF92" s="100"/>
      <c r="AG92" s="100"/>
      <c r="AH92" s="124"/>
      <c r="AJ92" s="100"/>
      <c r="AK92" s="100"/>
      <c r="AL92" s="100"/>
      <c r="AM92" s="124"/>
      <c r="AO92" s="100"/>
      <c r="AP92" s="100"/>
      <c r="AQ92" s="100"/>
      <c r="AR92" s="100"/>
      <c r="AS92" s="124"/>
      <c r="AU92" s="100"/>
      <c r="AV92" s="100"/>
      <c r="AW92" s="100"/>
      <c r="AX92" s="124"/>
      <c r="AZ92" s="100"/>
      <c r="BA92" s="100"/>
      <c r="BB92" s="146"/>
      <c r="BD92" s="100"/>
      <c r="BE92" s="100"/>
      <c r="BF92" s="129"/>
      <c r="BH92" s="100"/>
      <c r="BI92" s="140"/>
      <c r="BJ92" s="141"/>
      <c r="BL92" s="140"/>
      <c r="BM92" s="140"/>
      <c r="BN92" s="141"/>
      <c r="BP92" s="140"/>
      <c r="BQ92" s="140"/>
      <c r="BR92" s="141"/>
      <c r="BT92" s="140"/>
      <c r="BU92" s="140"/>
      <c r="BV92" s="141"/>
      <c r="BX92" s="140"/>
      <c r="BY92" s="140"/>
      <c r="BZ92" s="141"/>
      <c r="CB92" s="140"/>
      <c r="CC92" s="140"/>
      <c r="CD92" s="141"/>
      <c r="CF92" s="140"/>
      <c r="CG92" s="140"/>
      <c r="CH92" s="141"/>
    </row>
    <row r="93" spans="1:86" ht="15" customHeight="1" x14ac:dyDescent="0.35">
      <c r="A93" s="113"/>
      <c r="D93" s="100"/>
      <c r="E93" s="100"/>
      <c r="F93" s="124"/>
      <c r="I93" s="127"/>
      <c r="J93" s="100"/>
      <c r="K93" s="124"/>
      <c r="L93" s="124"/>
      <c r="N93" s="100"/>
      <c r="O93" s="100"/>
      <c r="P93" s="124"/>
      <c r="R93" s="100"/>
      <c r="S93" s="100"/>
      <c r="T93" s="100"/>
      <c r="U93" s="100"/>
      <c r="V93" s="124"/>
      <c r="X93" s="100"/>
      <c r="Y93" s="100"/>
      <c r="Z93" s="124"/>
      <c r="AB93" s="100"/>
      <c r="AC93" s="100"/>
      <c r="AD93" s="124"/>
      <c r="AF93" s="100"/>
      <c r="AG93" s="100"/>
      <c r="AH93" s="124"/>
      <c r="AJ93" s="100"/>
      <c r="AK93" s="100"/>
      <c r="AL93" s="100"/>
      <c r="AM93" s="124"/>
      <c r="AO93" s="100"/>
      <c r="AP93" s="100"/>
      <c r="AQ93" s="100"/>
      <c r="AR93" s="100"/>
      <c r="AS93" s="124"/>
      <c r="AU93" s="100"/>
      <c r="AV93" s="100"/>
      <c r="AW93" s="100"/>
      <c r="AX93" s="124"/>
      <c r="AZ93" s="100"/>
      <c r="BA93" s="100"/>
      <c r="BB93" s="146"/>
      <c r="BD93" s="100"/>
      <c r="BE93" s="100"/>
      <c r="BF93" s="129"/>
      <c r="BH93" s="100"/>
      <c r="BI93" s="140"/>
      <c r="BJ93" s="141"/>
      <c r="BL93" s="140"/>
      <c r="BM93" s="140"/>
      <c r="BN93" s="141"/>
      <c r="BP93" s="140"/>
      <c r="BQ93" s="140"/>
      <c r="BR93" s="141"/>
      <c r="BT93" s="140"/>
      <c r="BU93" s="140"/>
      <c r="BV93" s="141"/>
      <c r="BX93" s="140"/>
      <c r="BY93" s="140"/>
      <c r="BZ93" s="141"/>
      <c r="CB93" s="140"/>
      <c r="CC93" s="140"/>
      <c r="CD93" s="141"/>
      <c r="CF93" s="140"/>
      <c r="CG93" s="140"/>
      <c r="CH93" s="141"/>
    </row>
    <row r="94" spans="1:86" ht="15" customHeight="1" x14ac:dyDescent="0.35">
      <c r="A94" s="113"/>
      <c r="D94" s="100"/>
      <c r="E94" s="100"/>
      <c r="F94" s="124"/>
      <c r="I94" s="127"/>
      <c r="J94" s="100"/>
      <c r="K94" s="124"/>
      <c r="L94" s="124"/>
      <c r="N94" s="100"/>
      <c r="O94" s="100"/>
      <c r="P94" s="124"/>
      <c r="R94" s="100"/>
      <c r="S94" s="100"/>
      <c r="T94" s="100"/>
      <c r="U94" s="100"/>
      <c r="V94" s="124"/>
      <c r="X94" s="100"/>
      <c r="Y94" s="100"/>
      <c r="Z94" s="124"/>
      <c r="AB94" s="100"/>
      <c r="AC94" s="100"/>
      <c r="AD94" s="124"/>
      <c r="AF94" s="100"/>
      <c r="AG94" s="100"/>
      <c r="AH94" s="124"/>
      <c r="AJ94" s="100"/>
      <c r="AK94" s="100"/>
      <c r="AL94" s="100"/>
      <c r="AM94" s="124"/>
      <c r="AO94" s="100"/>
      <c r="AP94" s="100"/>
      <c r="AQ94" s="100"/>
      <c r="AR94" s="100"/>
      <c r="AS94" s="124"/>
      <c r="AU94" s="100"/>
      <c r="AV94" s="100"/>
      <c r="AW94" s="100"/>
      <c r="AX94" s="124"/>
      <c r="AZ94" s="100"/>
      <c r="BA94" s="100"/>
      <c r="BB94" s="146"/>
      <c r="BD94" s="100"/>
      <c r="BE94" s="100"/>
      <c r="BF94" s="129"/>
      <c r="BH94" s="100"/>
      <c r="BI94" s="140"/>
      <c r="BJ94" s="141"/>
      <c r="BL94" s="140"/>
      <c r="BM94" s="140"/>
      <c r="BN94" s="141"/>
      <c r="BP94" s="140"/>
      <c r="BQ94" s="140"/>
      <c r="BR94" s="141"/>
      <c r="BT94" s="140"/>
      <c r="BU94" s="140"/>
      <c r="BV94" s="141"/>
      <c r="BX94" s="140"/>
      <c r="BY94" s="140"/>
      <c r="BZ94" s="141"/>
      <c r="CB94" s="140"/>
      <c r="CC94" s="140"/>
      <c r="CD94" s="141"/>
      <c r="CF94" s="140"/>
      <c r="CG94" s="140"/>
      <c r="CH94" s="141"/>
    </row>
    <row r="95" spans="1:86" ht="15" customHeight="1" x14ac:dyDescent="0.35">
      <c r="A95" s="113"/>
      <c r="D95" s="100"/>
      <c r="E95" s="100"/>
      <c r="F95" s="124"/>
      <c r="I95" s="127"/>
      <c r="J95" s="100"/>
      <c r="K95" s="124"/>
      <c r="L95" s="124"/>
      <c r="N95" s="100"/>
      <c r="O95" s="100"/>
      <c r="P95" s="124"/>
      <c r="R95" s="100"/>
      <c r="S95" s="100"/>
      <c r="T95" s="100"/>
      <c r="U95" s="100"/>
      <c r="V95" s="124"/>
      <c r="X95" s="100"/>
      <c r="Y95" s="100"/>
      <c r="Z95" s="124"/>
      <c r="AB95" s="100"/>
      <c r="AC95" s="100"/>
      <c r="AD95" s="124"/>
      <c r="AF95" s="100"/>
      <c r="AG95" s="100"/>
      <c r="AH95" s="124"/>
      <c r="AJ95" s="100"/>
      <c r="AK95" s="100"/>
      <c r="AL95" s="100"/>
      <c r="AM95" s="124"/>
      <c r="AO95" s="100"/>
      <c r="AP95" s="100"/>
      <c r="AQ95" s="100"/>
      <c r="AR95" s="100"/>
      <c r="AS95" s="124"/>
      <c r="AU95" s="100"/>
      <c r="AV95" s="100"/>
      <c r="AW95" s="100"/>
      <c r="AX95" s="124"/>
      <c r="AZ95" s="100"/>
      <c r="BA95" s="100"/>
      <c r="BB95" s="146"/>
      <c r="BD95" s="100"/>
      <c r="BE95" s="100"/>
      <c r="BF95" s="129"/>
      <c r="BH95" s="100"/>
      <c r="BI95" s="140"/>
      <c r="BJ95" s="141"/>
      <c r="BL95" s="140"/>
      <c r="BM95" s="140"/>
      <c r="BN95" s="141"/>
      <c r="BP95" s="140"/>
      <c r="BQ95" s="140"/>
      <c r="BR95" s="141"/>
      <c r="BT95" s="140"/>
      <c r="BU95" s="140"/>
      <c r="BV95" s="141"/>
      <c r="BX95" s="140"/>
      <c r="BY95" s="140"/>
      <c r="BZ95" s="141"/>
      <c r="CB95" s="140"/>
      <c r="CC95" s="140"/>
      <c r="CD95" s="141"/>
      <c r="CF95" s="140"/>
      <c r="CG95" s="140"/>
      <c r="CH95" s="141"/>
    </row>
    <row r="96" spans="1:86" ht="15" customHeight="1" x14ac:dyDescent="0.35">
      <c r="A96" s="113"/>
      <c r="D96" s="100"/>
      <c r="E96" s="100"/>
      <c r="F96" s="124"/>
      <c r="I96" s="127"/>
      <c r="J96" s="100"/>
      <c r="K96" s="124"/>
      <c r="L96" s="124"/>
      <c r="N96" s="100"/>
      <c r="O96" s="100"/>
      <c r="P96" s="124"/>
      <c r="R96" s="100"/>
      <c r="S96" s="100"/>
      <c r="T96" s="100"/>
      <c r="U96" s="100"/>
      <c r="V96" s="124"/>
      <c r="X96" s="100"/>
      <c r="Y96" s="100"/>
      <c r="Z96" s="124"/>
      <c r="AB96" s="100"/>
      <c r="AC96" s="100"/>
      <c r="AD96" s="124"/>
      <c r="AF96" s="100"/>
      <c r="AG96" s="100"/>
      <c r="AH96" s="124"/>
      <c r="AJ96" s="100"/>
      <c r="AK96" s="100"/>
      <c r="AL96" s="100"/>
      <c r="AM96" s="124"/>
      <c r="AO96" s="100"/>
      <c r="AP96" s="100"/>
      <c r="AQ96" s="100"/>
      <c r="AR96" s="100"/>
      <c r="AS96" s="124"/>
      <c r="AU96" s="100"/>
      <c r="AV96" s="100"/>
      <c r="AW96" s="100"/>
      <c r="AX96" s="124"/>
      <c r="AZ96" s="100"/>
      <c r="BA96" s="100"/>
      <c r="BB96" s="146"/>
      <c r="BD96" s="100"/>
      <c r="BE96" s="100"/>
      <c r="BF96" s="129"/>
      <c r="BH96" s="100"/>
      <c r="BI96" s="140"/>
      <c r="BJ96" s="141"/>
      <c r="BL96" s="140"/>
      <c r="BM96" s="140"/>
      <c r="BN96" s="141"/>
      <c r="BP96" s="140"/>
      <c r="BQ96" s="140"/>
      <c r="BR96" s="141"/>
      <c r="BT96" s="140"/>
      <c r="BU96" s="140"/>
      <c r="BV96" s="141"/>
      <c r="BX96" s="140"/>
      <c r="BY96" s="140"/>
      <c r="BZ96" s="141"/>
      <c r="CB96" s="140"/>
      <c r="CC96" s="140"/>
      <c r="CD96" s="141"/>
      <c r="CF96" s="140"/>
      <c r="CG96" s="140"/>
      <c r="CH96" s="141"/>
    </row>
    <row r="97" spans="1:86" ht="15" customHeight="1" x14ac:dyDescent="0.35">
      <c r="A97" s="113"/>
      <c r="D97" s="100"/>
      <c r="E97" s="100"/>
      <c r="F97" s="124"/>
      <c r="I97" s="127"/>
      <c r="J97" s="100"/>
      <c r="K97" s="124"/>
      <c r="L97" s="124"/>
      <c r="N97" s="100"/>
      <c r="O97" s="100"/>
      <c r="P97" s="124"/>
      <c r="R97" s="100"/>
      <c r="S97" s="100"/>
      <c r="T97" s="100"/>
      <c r="U97" s="100"/>
      <c r="V97" s="124"/>
      <c r="X97" s="100"/>
      <c r="Y97" s="100"/>
      <c r="Z97" s="124"/>
      <c r="AB97" s="100"/>
      <c r="AC97" s="100"/>
      <c r="AD97" s="124"/>
      <c r="AF97" s="100"/>
      <c r="AG97" s="100"/>
      <c r="AH97" s="124"/>
      <c r="AJ97" s="100"/>
      <c r="AK97" s="100"/>
      <c r="AL97" s="100"/>
      <c r="AM97" s="124"/>
      <c r="AO97" s="100"/>
      <c r="AP97" s="100"/>
      <c r="AQ97" s="100"/>
      <c r="AR97" s="100"/>
      <c r="AS97" s="124"/>
      <c r="AU97" s="100"/>
      <c r="AV97" s="100"/>
      <c r="AW97" s="100"/>
      <c r="AX97" s="124"/>
      <c r="AZ97" s="100"/>
      <c r="BA97" s="100"/>
      <c r="BB97" s="146"/>
      <c r="BD97" s="100"/>
      <c r="BE97" s="100"/>
      <c r="BF97" s="129"/>
      <c r="BH97" s="100"/>
      <c r="BI97" s="140"/>
      <c r="BJ97" s="141"/>
      <c r="BL97" s="140"/>
      <c r="BM97" s="140"/>
      <c r="BN97" s="141"/>
      <c r="BP97" s="140"/>
      <c r="BQ97" s="140"/>
      <c r="BR97" s="141"/>
      <c r="BT97" s="140"/>
      <c r="BU97" s="140"/>
      <c r="BV97" s="141"/>
      <c r="BX97" s="140"/>
      <c r="BY97" s="140"/>
      <c r="BZ97" s="141"/>
      <c r="CB97" s="140"/>
      <c r="CC97" s="140"/>
      <c r="CD97" s="141"/>
      <c r="CF97" s="140"/>
      <c r="CG97" s="140"/>
      <c r="CH97" s="141"/>
    </row>
    <row r="98" spans="1:86" ht="15" customHeight="1" x14ac:dyDescent="0.35">
      <c r="A98" s="113"/>
      <c r="D98" s="100"/>
      <c r="E98" s="100"/>
      <c r="F98" s="124"/>
      <c r="I98" s="127"/>
      <c r="J98" s="100"/>
      <c r="K98" s="124"/>
      <c r="L98" s="124"/>
      <c r="N98" s="100"/>
      <c r="O98" s="100"/>
      <c r="P98" s="124"/>
      <c r="R98" s="100"/>
      <c r="S98" s="100"/>
      <c r="T98" s="100"/>
      <c r="U98" s="100"/>
      <c r="V98" s="124"/>
      <c r="X98" s="100"/>
      <c r="Y98" s="100"/>
      <c r="Z98" s="124"/>
      <c r="AB98" s="100"/>
      <c r="AC98" s="100"/>
      <c r="AD98" s="124"/>
      <c r="AF98" s="100"/>
      <c r="AG98" s="100"/>
      <c r="AH98" s="124"/>
      <c r="AJ98" s="100"/>
      <c r="AK98" s="100"/>
      <c r="AL98" s="100"/>
      <c r="AM98" s="124"/>
      <c r="AO98" s="100"/>
      <c r="AP98" s="100"/>
      <c r="AQ98" s="100"/>
      <c r="AR98" s="100"/>
      <c r="AS98" s="124"/>
      <c r="AU98" s="100"/>
      <c r="AV98" s="100"/>
      <c r="AW98" s="100"/>
      <c r="AX98" s="124"/>
      <c r="AZ98" s="100"/>
      <c r="BA98" s="100"/>
      <c r="BB98" s="146"/>
      <c r="BD98" s="100"/>
      <c r="BE98" s="100"/>
      <c r="BF98" s="129"/>
      <c r="BH98" s="100"/>
      <c r="BI98" s="140"/>
      <c r="BJ98" s="141"/>
      <c r="BL98" s="140"/>
      <c r="BM98" s="140"/>
      <c r="BN98" s="141"/>
      <c r="BP98" s="140"/>
      <c r="BQ98" s="140"/>
      <c r="BR98" s="141"/>
      <c r="BT98" s="140"/>
      <c r="BU98" s="140"/>
      <c r="BV98" s="141"/>
      <c r="BX98" s="140"/>
      <c r="BY98" s="140"/>
      <c r="BZ98" s="141"/>
      <c r="CB98" s="140"/>
      <c r="CC98" s="140"/>
      <c r="CD98" s="141"/>
      <c r="CF98" s="140"/>
      <c r="CG98" s="140"/>
      <c r="CH98" s="141"/>
    </row>
    <row r="99" spans="1:86" ht="15" customHeight="1" x14ac:dyDescent="0.35">
      <c r="A99" s="113"/>
      <c r="D99" s="100"/>
      <c r="E99" s="100"/>
      <c r="F99" s="124"/>
      <c r="I99" s="127"/>
      <c r="J99" s="100"/>
      <c r="K99" s="124"/>
      <c r="L99" s="124"/>
      <c r="N99" s="100"/>
      <c r="O99" s="100"/>
      <c r="P99" s="124"/>
      <c r="R99" s="100"/>
      <c r="S99" s="100"/>
      <c r="T99" s="100"/>
      <c r="U99" s="100"/>
      <c r="V99" s="124"/>
      <c r="X99" s="100"/>
      <c r="Y99" s="100"/>
      <c r="Z99" s="124"/>
      <c r="AB99" s="100"/>
      <c r="AC99" s="100"/>
      <c r="AD99" s="124"/>
      <c r="AF99" s="100"/>
      <c r="AG99" s="100"/>
      <c r="AH99" s="124"/>
      <c r="AJ99" s="100"/>
      <c r="AK99" s="100"/>
      <c r="AL99" s="100"/>
      <c r="AM99" s="124"/>
      <c r="AO99" s="100"/>
      <c r="AP99" s="100"/>
      <c r="AQ99" s="100"/>
      <c r="AR99" s="100"/>
      <c r="AS99" s="124"/>
      <c r="AU99" s="100"/>
      <c r="AV99" s="100"/>
      <c r="AW99" s="100"/>
      <c r="AX99" s="124"/>
      <c r="AZ99" s="100"/>
      <c r="BA99" s="100"/>
      <c r="BB99" s="146"/>
      <c r="BD99" s="100"/>
      <c r="BE99" s="100"/>
      <c r="BF99" s="129"/>
      <c r="BH99" s="100"/>
      <c r="BI99" s="140"/>
      <c r="BJ99" s="141"/>
      <c r="BL99" s="140"/>
      <c r="BM99" s="140"/>
      <c r="BN99" s="141"/>
      <c r="BP99" s="140"/>
      <c r="BQ99" s="140"/>
      <c r="BR99" s="141"/>
      <c r="BT99" s="140"/>
      <c r="BU99" s="140"/>
      <c r="BV99" s="141"/>
      <c r="BX99" s="140"/>
      <c r="BY99" s="140"/>
      <c r="BZ99" s="141"/>
      <c r="CB99" s="140"/>
      <c r="CC99" s="140"/>
      <c r="CD99" s="141"/>
      <c r="CF99" s="140"/>
      <c r="CG99" s="140"/>
      <c r="CH99" s="141"/>
    </row>
    <row r="100" spans="1:86" ht="15" customHeight="1" x14ac:dyDescent="0.35">
      <c r="A100" s="113"/>
      <c r="D100" s="100"/>
      <c r="E100" s="100"/>
      <c r="F100" s="124"/>
      <c r="I100" s="127"/>
      <c r="J100" s="100"/>
      <c r="K100" s="124"/>
      <c r="L100" s="124"/>
      <c r="N100" s="100"/>
      <c r="O100" s="100"/>
      <c r="P100" s="124"/>
      <c r="R100" s="100"/>
      <c r="S100" s="100"/>
      <c r="T100" s="100"/>
      <c r="U100" s="100"/>
      <c r="V100" s="124"/>
      <c r="X100" s="100"/>
      <c r="Y100" s="100"/>
      <c r="Z100" s="124"/>
      <c r="AB100" s="100"/>
      <c r="AC100" s="100"/>
      <c r="AD100" s="124"/>
      <c r="AF100" s="100"/>
      <c r="AG100" s="100"/>
      <c r="AH100" s="124"/>
      <c r="AJ100" s="100"/>
      <c r="AK100" s="100"/>
      <c r="AL100" s="100"/>
      <c r="AM100" s="124"/>
      <c r="AO100" s="100"/>
      <c r="AP100" s="100"/>
      <c r="AQ100" s="100"/>
      <c r="AR100" s="100"/>
      <c r="AS100" s="124"/>
      <c r="AU100" s="100"/>
      <c r="AV100" s="100"/>
      <c r="AW100" s="100"/>
      <c r="AX100" s="124"/>
      <c r="AZ100" s="100"/>
      <c r="BA100" s="100"/>
      <c r="BB100" s="146"/>
      <c r="BD100" s="100"/>
      <c r="BE100" s="100"/>
      <c r="BF100" s="129"/>
      <c r="BH100" s="100"/>
      <c r="BI100" s="140"/>
      <c r="BJ100" s="141"/>
      <c r="BL100" s="140"/>
      <c r="BM100" s="140"/>
      <c r="BN100" s="141"/>
      <c r="BP100" s="140"/>
      <c r="BQ100" s="140"/>
      <c r="BR100" s="141"/>
      <c r="BT100" s="140"/>
      <c r="BU100" s="140"/>
      <c r="BV100" s="141"/>
      <c r="BX100" s="140"/>
      <c r="BY100" s="140"/>
      <c r="BZ100" s="141"/>
      <c r="CB100" s="140"/>
      <c r="CC100" s="140"/>
      <c r="CD100" s="141"/>
      <c r="CF100" s="140"/>
      <c r="CG100" s="140"/>
      <c r="CH100" s="141"/>
    </row>
    <row r="101" spans="1:86" ht="15" customHeight="1" x14ac:dyDescent="0.35">
      <c r="A101" s="113"/>
      <c r="D101" s="100"/>
      <c r="E101" s="100"/>
      <c r="F101" s="124"/>
      <c r="I101" s="127"/>
      <c r="J101" s="100"/>
      <c r="K101" s="124"/>
      <c r="L101" s="124"/>
      <c r="N101" s="100"/>
      <c r="O101" s="100"/>
      <c r="P101" s="124"/>
      <c r="R101" s="100"/>
      <c r="S101" s="100"/>
      <c r="T101" s="100"/>
      <c r="U101" s="100"/>
      <c r="V101" s="124"/>
      <c r="X101" s="100"/>
      <c r="Y101" s="100"/>
      <c r="Z101" s="124"/>
      <c r="AB101" s="100"/>
      <c r="AC101" s="100"/>
      <c r="AD101" s="124"/>
      <c r="AF101" s="100"/>
      <c r="AG101" s="100"/>
      <c r="AH101" s="124"/>
      <c r="AJ101" s="100"/>
      <c r="AK101" s="100"/>
      <c r="AL101" s="100"/>
      <c r="AM101" s="124"/>
      <c r="AO101" s="100"/>
      <c r="AP101" s="100"/>
      <c r="AQ101" s="100"/>
      <c r="AR101" s="100"/>
      <c r="AS101" s="124"/>
      <c r="AU101" s="100"/>
      <c r="AV101" s="100"/>
      <c r="AW101" s="100"/>
      <c r="AX101" s="124"/>
      <c r="AZ101" s="100"/>
      <c r="BA101" s="100"/>
      <c r="BB101" s="146"/>
      <c r="BD101" s="100"/>
      <c r="BE101" s="100"/>
      <c r="BF101" s="129"/>
      <c r="BH101" s="100"/>
      <c r="BI101" s="140"/>
      <c r="BJ101" s="141"/>
      <c r="BL101" s="140"/>
      <c r="BM101" s="140"/>
      <c r="BN101" s="141"/>
      <c r="BP101" s="140"/>
      <c r="BQ101" s="140"/>
      <c r="BR101" s="141"/>
      <c r="BT101" s="140"/>
      <c r="BU101" s="140"/>
      <c r="BV101" s="141"/>
      <c r="BX101" s="140"/>
      <c r="BY101" s="140"/>
      <c r="BZ101" s="141"/>
      <c r="CB101" s="140"/>
      <c r="CC101" s="140"/>
      <c r="CD101" s="141"/>
      <c r="CF101" s="140"/>
      <c r="CG101" s="140"/>
      <c r="CH101" s="141"/>
    </row>
  </sheetData>
  <dataConsolidate/>
  <mergeCells count="3">
    <mergeCell ref="A78:C78"/>
    <mergeCell ref="A80:C80"/>
    <mergeCell ref="A2:B2"/>
  </mergeCells>
  <conditionalFormatting sqref="D2:BH3">
    <cfRule type="cellIs" dxfId="77" priority="77" operator="notEqual">
      <formula>0</formula>
    </cfRule>
  </conditionalFormatting>
  <conditionalFormatting sqref="A1">
    <cfRule type="cellIs" dxfId="76" priority="76" operator="notEqual">
      <formula>0</formula>
    </cfRule>
  </conditionalFormatting>
  <conditionalFormatting sqref="F8:F74">
    <cfRule type="cellIs" dxfId="75" priority="73" operator="greaterThan">
      <formula>0.05</formula>
    </cfRule>
    <cfRule type="cellIs" dxfId="74" priority="74" operator="lessThanOrEqual">
      <formula>0.03</formula>
    </cfRule>
    <cfRule type="cellIs" dxfId="73" priority="75" operator="between">
      <formula>0.03</formula>
      <formula>0.05</formula>
    </cfRule>
  </conditionalFormatting>
  <conditionalFormatting sqref="I8 I10:I16 I18:I38 I40:I74">
    <cfRule type="containsBlanks" dxfId="72" priority="20">
      <formula>LEN(TRIM(I8))=0</formula>
    </cfRule>
    <cfRule type="cellIs" dxfId="71" priority="70" operator="lessThanOrEqual">
      <formula>20</formula>
    </cfRule>
    <cfRule type="cellIs" dxfId="70" priority="71" operator="greaterThan">
      <formula>30</formula>
    </cfRule>
    <cfRule type="cellIs" dxfId="69" priority="72" operator="between">
      <formula>20</formula>
      <formula>30</formula>
    </cfRule>
  </conditionalFormatting>
  <conditionalFormatting sqref="J8 J10:J74">
    <cfRule type="cellIs" dxfId="68" priority="67" operator="lessThanOrEqual">
      <formula>120</formula>
    </cfRule>
    <cfRule type="cellIs" dxfId="67" priority="68" operator="greaterThan">
      <formula>180</formula>
    </cfRule>
    <cfRule type="cellIs" dxfId="66" priority="69" operator="between">
      <formula>120</formula>
      <formula>180</formula>
    </cfRule>
  </conditionalFormatting>
  <conditionalFormatting sqref="N8:N74">
    <cfRule type="cellIs" dxfId="65" priority="64" operator="greaterThanOrEqual">
      <formula>0.5</formula>
    </cfRule>
    <cfRule type="cellIs" dxfId="64" priority="65" operator="lessThan">
      <formula>0.45</formula>
    </cfRule>
    <cfRule type="cellIs" dxfId="63" priority="66" operator="between">
      <formula>0.45</formula>
      <formula>0.5</formula>
    </cfRule>
  </conditionalFormatting>
  <conditionalFormatting sqref="Q8:Q74">
    <cfRule type="cellIs" dxfId="62" priority="62" operator="lessThan">
      <formula>0.8</formula>
    </cfRule>
  </conditionalFormatting>
  <conditionalFormatting sqref="Q8:Q74">
    <cfRule type="cellIs" dxfId="61" priority="63" operator="between">
      <formula>0.8</formula>
      <formula>0.9</formula>
    </cfRule>
  </conditionalFormatting>
  <conditionalFormatting sqref="Q8:Q74">
    <cfRule type="cellIs" dxfId="60" priority="61" operator="greaterThanOrEqual">
      <formula>0.9</formula>
    </cfRule>
  </conditionalFormatting>
  <conditionalFormatting sqref="T8:T74">
    <cfRule type="cellIs" dxfId="59" priority="58" operator="greaterThanOrEqual">
      <formula>0.9</formula>
    </cfRule>
    <cfRule type="cellIs" dxfId="58" priority="59" operator="lessThan">
      <formula>0.8</formula>
    </cfRule>
    <cfRule type="cellIs" dxfId="57" priority="60" operator="between">
      <formula>0.8</formula>
      <formula>0.9</formula>
    </cfRule>
  </conditionalFormatting>
  <conditionalFormatting sqref="W8:W74">
    <cfRule type="cellIs" dxfId="56" priority="55" operator="greaterThanOrEqual">
      <formula>0.9</formula>
    </cfRule>
    <cfRule type="cellIs" dxfId="55" priority="56" operator="lessThan">
      <formula>0.8</formula>
    </cfRule>
    <cfRule type="cellIs" dxfId="54" priority="57" operator="between">
      <formula>0.8</formula>
      <formula>0.9</formula>
    </cfRule>
  </conditionalFormatting>
  <conditionalFormatting sqref="AA8:AA74">
    <cfRule type="cellIs" dxfId="53" priority="52" operator="greaterThanOrEqual">
      <formula>0.15</formula>
    </cfRule>
    <cfRule type="cellIs" dxfId="52" priority="53" operator="lessThan">
      <formula>0.1</formula>
    </cfRule>
    <cfRule type="cellIs" dxfId="51" priority="54" operator="between">
      <formula>0.1</formula>
      <formula>0.15</formula>
    </cfRule>
  </conditionalFormatting>
  <conditionalFormatting sqref="AD8:AD74">
    <cfRule type="cellIs" dxfId="50" priority="49" operator="greaterThanOrEqual">
      <formula>0.5</formula>
    </cfRule>
    <cfRule type="cellIs" dxfId="49" priority="50" operator="lessThan">
      <formula>0.45</formula>
    </cfRule>
    <cfRule type="cellIs" dxfId="48" priority="51" operator="between">
      <formula>0.45</formula>
      <formula>0.5</formula>
    </cfRule>
  </conditionalFormatting>
  <conditionalFormatting sqref="AG8:AG74">
    <cfRule type="cellIs" dxfId="47" priority="46" operator="greaterThanOrEqual">
      <formula>0.5</formula>
    </cfRule>
    <cfRule type="cellIs" dxfId="46" priority="47" operator="lessThan">
      <formula>0.45</formula>
    </cfRule>
    <cfRule type="cellIs" dxfId="45" priority="48" operator="between">
      <formula>0.45</formula>
      <formula>0.5</formula>
    </cfRule>
  </conditionalFormatting>
  <conditionalFormatting sqref="AJ8:AJ74">
    <cfRule type="cellIs" dxfId="44" priority="43" operator="lessThanOrEqual">
      <formula>0.005</formula>
    </cfRule>
    <cfRule type="cellIs" dxfId="43" priority="44" operator="greaterThan">
      <formula>0.02</formula>
    </cfRule>
    <cfRule type="cellIs" dxfId="42" priority="45" operator="between">
      <formula>0.005</formula>
      <formula>0.02</formula>
    </cfRule>
  </conditionalFormatting>
  <conditionalFormatting sqref="AM8 AM18:AM38 AM10:AM16 AM40:AM74">
    <cfRule type="cellIs" dxfId="41" priority="40" operator="greaterThanOrEqual">
      <formula>0.75</formula>
    </cfRule>
    <cfRule type="cellIs" dxfId="40" priority="41" operator="lessThan">
      <formula>0.7</formula>
    </cfRule>
    <cfRule type="cellIs" dxfId="39" priority="42" operator="between">
      <formula>0.7</formula>
      <formula>0.75</formula>
    </cfRule>
  </conditionalFormatting>
  <conditionalFormatting sqref="AP8:AP74">
    <cfRule type="cellIs" dxfId="38" priority="37" operator="greaterThanOrEqual">
      <formula>0.75</formula>
    </cfRule>
    <cfRule type="cellIs" dxfId="37" priority="38" operator="lessThan">
      <formula>0.7</formula>
    </cfRule>
    <cfRule type="cellIs" dxfId="36" priority="39" operator="between">
      <formula>0.7</formula>
      <formula>0.75</formula>
    </cfRule>
  </conditionalFormatting>
  <conditionalFormatting sqref="AS8:AS74">
    <cfRule type="cellIs" dxfId="35" priority="34" operator="greaterThanOrEqual">
      <formula>0.7</formula>
    </cfRule>
    <cfRule type="cellIs" dxfId="34" priority="35" operator="lessThan">
      <formula>0.65</formula>
    </cfRule>
    <cfRule type="cellIs" dxfId="33" priority="36" operator="between">
      <formula>0.65</formula>
      <formula>0.7</formula>
    </cfRule>
  </conditionalFormatting>
  <conditionalFormatting sqref="AV8:AV74">
    <cfRule type="cellIs" dxfId="32" priority="31" operator="greaterThanOrEqual">
      <formula>0.7</formula>
    </cfRule>
    <cfRule type="cellIs" dxfId="31" priority="32" operator="lessThan">
      <formula>0.65</formula>
    </cfRule>
    <cfRule type="cellIs" dxfId="30" priority="33" operator="between">
      <formula>0.65</formula>
      <formula>0.7</formula>
    </cfRule>
  </conditionalFormatting>
  <conditionalFormatting sqref="AY8:AY74">
    <cfRule type="cellIs" dxfId="29" priority="28" operator="greaterThanOrEqual">
      <formula>0.7</formula>
    </cfRule>
    <cfRule type="cellIs" dxfId="28" priority="29" operator="lessThan">
      <formula>0.65</formula>
    </cfRule>
    <cfRule type="cellIs" dxfId="27" priority="30" operator="between">
      <formula>0.65</formula>
      <formula>0.7</formula>
    </cfRule>
  </conditionalFormatting>
  <conditionalFormatting sqref="BE8:BE74">
    <cfRule type="cellIs" dxfId="26" priority="25" operator="greaterThanOrEqual">
      <formula>0.95</formula>
    </cfRule>
    <cfRule type="cellIs" dxfId="25" priority="26" operator="lessThan">
      <formula>0.9</formula>
    </cfRule>
    <cfRule type="cellIs" dxfId="24" priority="27" operator="between">
      <formula>0.9</formula>
      <formula>0.95</formula>
    </cfRule>
  </conditionalFormatting>
  <conditionalFormatting sqref="BH8:BH74">
    <cfRule type="cellIs" dxfId="23" priority="22" operator="greaterThanOrEqual">
      <formula>0.95</formula>
    </cfRule>
    <cfRule type="cellIs" dxfId="22" priority="23" operator="lessThan">
      <formula>0.9</formula>
    </cfRule>
  </conditionalFormatting>
  <conditionalFormatting sqref="BH8:BH74">
    <cfRule type="cellIs" dxfId="21" priority="24" operator="between">
      <formula>0.9</formula>
      <formula>0.95</formula>
    </cfRule>
  </conditionalFormatting>
  <conditionalFormatting sqref="F8 F10:F16 F18:F38 F40:F74">
    <cfRule type="containsBlanks" dxfId="20" priority="21">
      <formula>LEN(TRIM(F8))=0</formula>
    </cfRule>
  </conditionalFormatting>
  <conditionalFormatting sqref="J8 J10:J16 J18:J38 J40:J74">
    <cfRule type="containsBlanks" dxfId="19" priority="19">
      <formula>LEN(TRIM(J8))=0</formula>
    </cfRule>
  </conditionalFormatting>
  <conditionalFormatting sqref="N8 N10:N16 N18:N38 N40:N74">
    <cfRule type="containsBlanks" dxfId="18" priority="18">
      <formula>LEN(TRIM(N8))=0</formula>
    </cfRule>
  </conditionalFormatting>
  <conditionalFormatting sqref="Q8 Q10:Q16 Q18:Q38 Q40:Q74">
    <cfRule type="containsBlanks" dxfId="17" priority="17">
      <formula>LEN(TRIM(Q8))=0</formula>
    </cfRule>
  </conditionalFormatting>
  <conditionalFormatting sqref="T8 T10:T16 T18:T38 T40:T74">
    <cfRule type="containsBlanks" dxfId="16" priority="16">
      <formula>LEN(TRIM(T8))=0</formula>
    </cfRule>
  </conditionalFormatting>
  <conditionalFormatting sqref="W8 W10:W16 W18:W38 W40:W74">
    <cfRule type="containsBlanks" dxfId="15" priority="15">
      <formula>LEN(TRIM(W8))=0</formula>
    </cfRule>
  </conditionalFormatting>
  <conditionalFormatting sqref="AA8 AA10:AA16 AA18:AA38 AA40:AA74">
    <cfRule type="containsBlanks" dxfId="14" priority="14">
      <formula>LEN(TRIM(AA8))=0</formula>
    </cfRule>
  </conditionalFormatting>
  <conditionalFormatting sqref="AD8 AD10:AD16 AD18:AD38 AD40:AD74">
    <cfRule type="containsBlanks" dxfId="13" priority="13">
      <formula>LEN(TRIM(AD8))=0</formula>
    </cfRule>
  </conditionalFormatting>
  <conditionalFormatting sqref="AG8 AG10:AG16 AG18:AG38 AG40:AG74">
    <cfRule type="containsBlanks" dxfId="12" priority="12">
      <formula>LEN(TRIM(AG8))=0</formula>
    </cfRule>
  </conditionalFormatting>
  <conditionalFormatting sqref="AJ8 AJ10:AJ16 AJ18:AJ38 AJ40:AJ74">
    <cfRule type="containsBlanks" dxfId="11" priority="11">
      <formula>LEN(TRIM(AJ8))=0</formula>
    </cfRule>
  </conditionalFormatting>
  <conditionalFormatting sqref="AM8 AM18:AM38 AM10:AM16 AM40:AM74">
    <cfRule type="containsBlanks" dxfId="10" priority="10">
      <formula>LEN(TRIM(AM8))=0</formula>
    </cfRule>
  </conditionalFormatting>
  <conditionalFormatting sqref="AP8 AP10:AP16 AP18:AP38 AP40:AP74">
    <cfRule type="containsBlanks" dxfId="9" priority="9">
      <formula>LEN(TRIM(AP8))=0</formula>
    </cfRule>
  </conditionalFormatting>
  <conditionalFormatting sqref="AS8 AS10:AS16 AS18:AS38 AS40:AS74">
    <cfRule type="containsBlanks" dxfId="8" priority="8">
      <formula>LEN(TRIM(AS8))=0</formula>
    </cfRule>
  </conditionalFormatting>
  <conditionalFormatting sqref="AV8 AV10:AV16 AV18:AV38 AV40:AV74">
    <cfRule type="containsBlanks" dxfId="7" priority="7">
      <formula>LEN(TRIM(AV8))=0</formula>
    </cfRule>
  </conditionalFormatting>
  <conditionalFormatting sqref="AY8 AY10:AY16 AY18:AY38 AY40:AY74">
    <cfRule type="containsBlanks" dxfId="6" priority="6">
      <formula>LEN(TRIM(AY8))=0</formula>
    </cfRule>
  </conditionalFormatting>
  <conditionalFormatting sqref="BB8 BB10:BB16 BB18:BB38 BB40:BB74">
    <cfRule type="containsBlanks" dxfId="5" priority="5">
      <formula>LEN(TRIM(BB8))=0</formula>
    </cfRule>
  </conditionalFormatting>
  <conditionalFormatting sqref="BE8 BE10:BE16 BE18:BE38 BE40:BE74">
    <cfRule type="containsBlanks" dxfId="4" priority="4">
      <formula>LEN(TRIM(BE8))=0</formula>
    </cfRule>
  </conditionalFormatting>
  <conditionalFormatting sqref="BH8 BH10:BH16 BH18:BH38 BH40:BH74">
    <cfRule type="containsBlanks" dxfId="3" priority="3">
      <formula>LEN(TRIM(BH8))=0</formula>
    </cfRule>
  </conditionalFormatting>
  <conditionalFormatting sqref="C2:C3">
    <cfRule type="cellIs" dxfId="2" priority="2" operator="notEqual">
      <formula>0</formula>
    </cfRule>
  </conditionalFormatting>
  <conditionalFormatting sqref="J40:J74">
    <cfRule type="cellIs" dxfId="1"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2E0E647-FEEE-4730-9732-B1EBF5CE05FA}">
          <x14:formula1>
            <xm:f>Refs!$K$2:$K$13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dimension ref="A1:G38"/>
  <sheetViews>
    <sheetView workbookViewId="0">
      <pane ySplit="3" topLeftCell="A4" activePane="bottomLeft" state="frozen"/>
      <selection activeCell="A4" sqref="A4"/>
      <selection pane="bottomLeft" activeCell="A4" sqref="A4"/>
    </sheetView>
  </sheetViews>
  <sheetFormatPr defaultRowHeight="14.5" x14ac:dyDescent="0.35"/>
  <cols>
    <col min="1" max="1" width="64.26953125" bestFit="1" customWidth="1"/>
    <col min="2" max="2" width="18" bestFit="1" customWidth="1"/>
    <col min="3" max="3" width="19.1796875" bestFit="1" customWidth="1"/>
    <col min="4" max="4" width="54.7265625" bestFit="1" customWidth="1"/>
    <col min="5" max="5" width="22.26953125" customWidth="1"/>
    <col min="6" max="6" width="20" bestFit="1" customWidth="1"/>
    <col min="7" max="7" width="7" customWidth="1"/>
  </cols>
  <sheetData>
    <row r="1" spans="1:7" ht="21" x14ac:dyDescent="0.5">
      <c r="A1" s="1" t="s">
        <v>471</v>
      </c>
      <c r="D1" s="68"/>
    </row>
    <row r="2" spans="1:7" x14ac:dyDescent="0.35">
      <c r="A2" s="1"/>
    </row>
    <row r="3" spans="1:7" ht="29" x14ac:dyDescent="0.35">
      <c r="A3" s="69" t="s">
        <v>446</v>
      </c>
      <c r="B3" s="69" t="s">
        <v>469</v>
      </c>
      <c r="C3" s="70" t="s">
        <v>470</v>
      </c>
      <c r="D3" s="69" t="s">
        <v>447</v>
      </c>
      <c r="E3" s="69" t="s">
        <v>448</v>
      </c>
      <c r="F3" s="70" t="s">
        <v>449</v>
      </c>
      <c r="G3" s="70" t="s">
        <v>468</v>
      </c>
    </row>
    <row r="4" spans="1:7" x14ac:dyDescent="0.35">
      <c r="A4" s="65" t="s">
        <v>450</v>
      </c>
      <c r="B4" s="65" t="s">
        <v>93</v>
      </c>
      <c r="C4" s="65" t="s">
        <v>76</v>
      </c>
      <c r="D4" s="65" t="s">
        <v>77</v>
      </c>
      <c r="E4" s="65" t="s">
        <v>13</v>
      </c>
      <c r="F4" s="65" t="s">
        <v>452</v>
      </c>
      <c r="G4" s="65" t="s">
        <v>91</v>
      </c>
    </row>
    <row r="5" spans="1:7" x14ac:dyDescent="0.35">
      <c r="A5" s="261" t="s">
        <v>445</v>
      </c>
      <c r="B5" s="261" t="s">
        <v>803</v>
      </c>
      <c r="C5" s="65" t="s">
        <v>66</v>
      </c>
      <c r="D5" s="65" t="s">
        <v>67</v>
      </c>
      <c r="E5" s="65" t="s">
        <v>13</v>
      </c>
      <c r="F5" s="65" t="s">
        <v>452</v>
      </c>
      <c r="G5" s="65" t="s">
        <v>91</v>
      </c>
    </row>
    <row r="6" spans="1:7" x14ac:dyDescent="0.35">
      <c r="A6" s="261"/>
      <c r="B6" s="261"/>
      <c r="C6" s="65" t="s">
        <v>78</v>
      </c>
      <c r="D6" s="65" t="s">
        <v>79</v>
      </c>
      <c r="E6" s="65" t="s">
        <v>13</v>
      </c>
      <c r="F6" s="65" t="s">
        <v>452</v>
      </c>
      <c r="G6" s="65" t="s">
        <v>91</v>
      </c>
    </row>
    <row r="7" spans="1:7" x14ac:dyDescent="0.35">
      <c r="A7" s="262" t="s">
        <v>458</v>
      </c>
      <c r="B7" s="262" t="s">
        <v>99</v>
      </c>
      <c r="C7" s="65" t="s">
        <v>32</v>
      </c>
      <c r="D7" s="65" t="s">
        <v>33</v>
      </c>
      <c r="E7" s="65" t="s">
        <v>9</v>
      </c>
      <c r="F7" s="65" t="s">
        <v>455</v>
      </c>
      <c r="G7" s="65" t="s">
        <v>97</v>
      </c>
    </row>
    <row r="8" spans="1:7" x14ac:dyDescent="0.35">
      <c r="A8" s="263"/>
      <c r="B8" s="263"/>
      <c r="C8" s="65" t="s">
        <v>35</v>
      </c>
      <c r="D8" s="65" t="s">
        <v>36</v>
      </c>
      <c r="E8" s="65" t="s">
        <v>10</v>
      </c>
      <c r="F8" s="65" t="s">
        <v>454</v>
      </c>
      <c r="G8" s="65" t="s">
        <v>100</v>
      </c>
    </row>
    <row r="9" spans="1:7" x14ac:dyDescent="0.35">
      <c r="A9" s="65" t="s">
        <v>457</v>
      </c>
      <c r="B9" s="65" t="s">
        <v>109</v>
      </c>
      <c r="C9" s="65" t="s">
        <v>74</v>
      </c>
      <c r="D9" s="65" t="s">
        <v>75</v>
      </c>
      <c r="E9" s="65" t="s">
        <v>13</v>
      </c>
      <c r="F9" s="65" t="s">
        <v>452</v>
      </c>
      <c r="G9" s="65" t="s">
        <v>91</v>
      </c>
    </row>
    <row r="10" spans="1:7" x14ac:dyDescent="0.35">
      <c r="A10" s="261" t="s">
        <v>120</v>
      </c>
      <c r="B10" s="261" t="s">
        <v>120</v>
      </c>
      <c r="C10" s="65" t="s">
        <v>25</v>
      </c>
      <c r="D10" s="65" t="s">
        <v>26</v>
      </c>
      <c r="E10" s="65" t="s">
        <v>10</v>
      </c>
      <c r="F10" s="65" t="s">
        <v>454</v>
      </c>
      <c r="G10" s="65" t="s">
        <v>100</v>
      </c>
    </row>
    <row r="11" spans="1:7" x14ac:dyDescent="0.35">
      <c r="A11" s="261"/>
      <c r="B11" s="261"/>
      <c r="C11" s="65" t="s">
        <v>30</v>
      </c>
      <c r="D11" s="65" t="s">
        <v>31</v>
      </c>
      <c r="E11" s="65" t="s">
        <v>10</v>
      </c>
      <c r="F11" s="65" t="s">
        <v>454</v>
      </c>
      <c r="G11" s="65" t="s">
        <v>100</v>
      </c>
    </row>
    <row r="12" spans="1:7" x14ac:dyDescent="0.35">
      <c r="A12" s="261"/>
      <c r="B12" s="261"/>
      <c r="C12" s="65" t="s">
        <v>52</v>
      </c>
      <c r="D12" s="65" t="s">
        <v>53</v>
      </c>
      <c r="E12" s="65" t="s">
        <v>10</v>
      </c>
      <c r="F12" s="65" t="s">
        <v>454</v>
      </c>
      <c r="G12" s="65" t="s">
        <v>100</v>
      </c>
    </row>
    <row r="13" spans="1:7" x14ac:dyDescent="0.35">
      <c r="A13" s="261"/>
      <c r="B13" s="261"/>
      <c r="C13" s="65" t="s">
        <v>72</v>
      </c>
      <c r="D13" s="65" t="s">
        <v>73</v>
      </c>
      <c r="E13" s="65" t="s">
        <v>10</v>
      </c>
      <c r="F13" s="65" t="s">
        <v>454</v>
      </c>
      <c r="G13" s="65" t="s">
        <v>100</v>
      </c>
    </row>
    <row r="14" spans="1:7" x14ac:dyDescent="0.35">
      <c r="A14" s="261" t="s">
        <v>459</v>
      </c>
      <c r="B14" s="261" t="s">
        <v>105</v>
      </c>
      <c r="C14" s="65" t="s">
        <v>54</v>
      </c>
      <c r="D14" s="65" t="s">
        <v>55</v>
      </c>
      <c r="E14" s="65" t="s">
        <v>10</v>
      </c>
      <c r="F14" s="65" t="s">
        <v>454</v>
      </c>
      <c r="G14" s="65" t="s">
        <v>100</v>
      </c>
    </row>
    <row r="15" spans="1:7" x14ac:dyDescent="0.35">
      <c r="A15" s="261"/>
      <c r="B15" s="261"/>
      <c r="C15" s="65" t="s">
        <v>60</v>
      </c>
      <c r="D15" s="65" t="s">
        <v>537</v>
      </c>
      <c r="E15" s="65" t="s">
        <v>10</v>
      </c>
      <c r="F15" s="65" t="s">
        <v>454</v>
      </c>
      <c r="G15" s="65" t="s">
        <v>100</v>
      </c>
    </row>
    <row r="16" spans="1:7" x14ac:dyDescent="0.35">
      <c r="A16" s="65" t="s">
        <v>401</v>
      </c>
      <c r="B16" s="65" t="s">
        <v>107</v>
      </c>
      <c r="C16" s="65" t="s">
        <v>21</v>
      </c>
      <c r="D16" s="65" t="s">
        <v>22</v>
      </c>
      <c r="E16" s="65" t="s">
        <v>12</v>
      </c>
      <c r="F16" s="65" t="s">
        <v>456</v>
      </c>
      <c r="G16" s="65" t="s">
        <v>103</v>
      </c>
    </row>
    <row r="17" spans="1:7" x14ac:dyDescent="0.35">
      <c r="A17" s="261" t="s">
        <v>460</v>
      </c>
      <c r="B17" s="261" t="s">
        <v>111</v>
      </c>
      <c r="C17" s="65" t="s">
        <v>43</v>
      </c>
      <c r="D17" s="65" t="s">
        <v>44</v>
      </c>
      <c r="E17" s="65" t="s">
        <v>11</v>
      </c>
      <c r="F17" s="65" t="s">
        <v>453</v>
      </c>
      <c r="G17" s="65" t="s">
        <v>94</v>
      </c>
    </row>
    <row r="18" spans="1:7" x14ac:dyDescent="0.35">
      <c r="A18" s="261"/>
      <c r="B18" s="261"/>
      <c r="C18" s="65" t="s">
        <v>62</v>
      </c>
      <c r="D18" s="65" t="s">
        <v>63</v>
      </c>
      <c r="E18" s="65" t="s">
        <v>11</v>
      </c>
      <c r="F18" s="65" t="s">
        <v>453</v>
      </c>
      <c r="G18" s="65" t="s">
        <v>94</v>
      </c>
    </row>
    <row r="19" spans="1:7" x14ac:dyDescent="0.35">
      <c r="A19" s="261"/>
      <c r="B19" s="261"/>
      <c r="C19" s="65" t="s">
        <v>540</v>
      </c>
      <c r="D19" s="65" t="s">
        <v>541</v>
      </c>
      <c r="E19" s="65" t="s">
        <v>11</v>
      </c>
      <c r="F19" s="65" t="s">
        <v>453</v>
      </c>
      <c r="G19" s="65" t="s">
        <v>94</v>
      </c>
    </row>
    <row r="20" spans="1:7" x14ac:dyDescent="0.35">
      <c r="A20" s="43" t="s">
        <v>461</v>
      </c>
      <c r="B20" s="43" t="s">
        <v>96</v>
      </c>
      <c r="C20" s="65" t="s">
        <v>41</v>
      </c>
      <c r="D20" s="65" t="s">
        <v>42</v>
      </c>
      <c r="E20" s="65" t="s">
        <v>11</v>
      </c>
      <c r="F20" s="65" t="s">
        <v>453</v>
      </c>
      <c r="G20" s="65" t="s">
        <v>94</v>
      </c>
    </row>
    <row r="21" spans="1:7" x14ac:dyDescent="0.35">
      <c r="A21" s="43" t="s">
        <v>781</v>
      </c>
      <c r="B21" s="43" t="s">
        <v>416</v>
      </c>
      <c r="C21" s="65" t="s">
        <v>778</v>
      </c>
      <c r="D21" s="65" t="s">
        <v>779</v>
      </c>
      <c r="E21" s="65" t="s">
        <v>13</v>
      </c>
      <c r="F21" s="65" t="s">
        <v>452</v>
      </c>
      <c r="G21" s="65" t="s">
        <v>91</v>
      </c>
    </row>
    <row r="22" spans="1:7" x14ac:dyDescent="0.35">
      <c r="A22" s="43" t="s">
        <v>1049</v>
      </c>
      <c r="B22" s="43" t="s">
        <v>784</v>
      </c>
      <c r="C22" s="65" t="s">
        <v>793</v>
      </c>
      <c r="D22" s="65" t="s">
        <v>1048</v>
      </c>
      <c r="E22" s="65" t="s">
        <v>9</v>
      </c>
      <c r="F22" s="65" t="s">
        <v>455</v>
      </c>
      <c r="G22" s="65" t="s">
        <v>97</v>
      </c>
    </row>
    <row r="23" spans="1:7" x14ac:dyDescent="0.35">
      <c r="A23" s="43" t="s">
        <v>805</v>
      </c>
      <c r="B23" s="43" t="s">
        <v>802</v>
      </c>
      <c r="C23" s="65" t="s">
        <v>789</v>
      </c>
      <c r="D23" s="65" t="s">
        <v>790</v>
      </c>
      <c r="E23" s="65" t="s">
        <v>9</v>
      </c>
      <c r="F23" s="65" t="s">
        <v>455</v>
      </c>
      <c r="G23" s="65" t="s">
        <v>97</v>
      </c>
    </row>
    <row r="24" spans="1:7" x14ac:dyDescent="0.35">
      <c r="A24" s="43" t="s">
        <v>1050</v>
      </c>
      <c r="B24" s="43" t="s">
        <v>784</v>
      </c>
      <c r="C24" s="65" t="s">
        <v>782</v>
      </c>
      <c r="D24" s="65" t="s">
        <v>783</v>
      </c>
      <c r="E24" s="65" t="s">
        <v>8</v>
      </c>
      <c r="F24" s="65" t="s">
        <v>464</v>
      </c>
      <c r="G24" s="65" t="s">
        <v>114</v>
      </c>
    </row>
    <row r="25" spans="1:7" x14ac:dyDescent="0.35">
      <c r="A25" s="262" t="s">
        <v>465</v>
      </c>
      <c r="B25" s="262" t="s">
        <v>90</v>
      </c>
      <c r="C25" s="65" t="s">
        <v>80</v>
      </c>
      <c r="D25" s="65" t="s">
        <v>81</v>
      </c>
      <c r="E25" s="65" t="s">
        <v>831</v>
      </c>
      <c r="F25" s="65" t="s">
        <v>463</v>
      </c>
      <c r="G25" s="65" t="s">
        <v>88</v>
      </c>
    </row>
    <row r="26" spans="1:7" x14ac:dyDescent="0.35">
      <c r="A26" s="263"/>
      <c r="B26" s="263"/>
      <c r="C26" s="65" t="s">
        <v>797</v>
      </c>
      <c r="D26" s="65" t="s">
        <v>798</v>
      </c>
      <c r="E26" s="65" t="s">
        <v>9</v>
      </c>
      <c r="F26" s="65" t="s">
        <v>455</v>
      </c>
      <c r="G26" s="65" t="s">
        <v>97</v>
      </c>
    </row>
    <row r="27" spans="1:7" x14ac:dyDescent="0.35">
      <c r="A27" s="71" t="s">
        <v>501</v>
      </c>
      <c r="B27" s="71" t="s">
        <v>788</v>
      </c>
      <c r="C27" s="65" t="s">
        <v>785</v>
      </c>
      <c r="D27" s="65" t="s">
        <v>786</v>
      </c>
      <c r="E27" s="65" t="s">
        <v>9</v>
      </c>
      <c r="F27" s="65" t="s">
        <v>455</v>
      </c>
      <c r="G27" s="65" t="s">
        <v>97</v>
      </c>
    </row>
    <row r="28" spans="1:7" x14ac:dyDescent="0.35">
      <c r="A28" s="65" t="s">
        <v>462</v>
      </c>
      <c r="B28" s="65" t="s">
        <v>113</v>
      </c>
      <c r="C28" s="65" t="s">
        <v>15</v>
      </c>
      <c r="D28" s="65" t="s">
        <v>16</v>
      </c>
      <c r="E28" s="65" t="s">
        <v>831</v>
      </c>
      <c r="F28" s="65" t="s">
        <v>463</v>
      </c>
      <c r="G28" s="65" t="s">
        <v>88</v>
      </c>
    </row>
    <row r="29" spans="1:7" x14ac:dyDescent="0.35">
      <c r="A29" s="261" t="s">
        <v>542</v>
      </c>
      <c r="B29" s="261" t="s">
        <v>543</v>
      </c>
      <c r="C29" s="65" t="s">
        <v>58</v>
      </c>
      <c r="D29" s="65" t="s">
        <v>59</v>
      </c>
      <c r="E29" s="65" t="s">
        <v>13</v>
      </c>
      <c r="F29" s="65" t="s">
        <v>452</v>
      </c>
      <c r="G29" s="65" t="s">
        <v>91</v>
      </c>
    </row>
    <row r="30" spans="1:7" x14ac:dyDescent="0.35">
      <c r="A30" s="261"/>
      <c r="B30" s="261"/>
      <c r="C30" s="65" t="s">
        <v>64</v>
      </c>
      <c r="D30" s="65" t="s">
        <v>65</v>
      </c>
      <c r="E30" s="65" t="s">
        <v>10</v>
      </c>
      <c r="F30" s="65" t="s">
        <v>454</v>
      </c>
      <c r="G30" s="65" t="s">
        <v>100</v>
      </c>
    </row>
    <row r="31" spans="1:7" x14ac:dyDescent="0.35">
      <c r="A31" s="261"/>
      <c r="B31" s="261"/>
      <c r="C31" s="65" t="s">
        <v>70</v>
      </c>
      <c r="D31" s="65" t="s">
        <v>71</v>
      </c>
      <c r="E31" s="65" t="s">
        <v>12</v>
      </c>
      <c r="F31" s="65" t="s">
        <v>456</v>
      </c>
      <c r="G31" s="65" t="s">
        <v>103</v>
      </c>
    </row>
    <row r="32" spans="1:7" x14ac:dyDescent="0.35">
      <c r="A32" s="261" t="s">
        <v>466</v>
      </c>
      <c r="B32" s="261" t="s">
        <v>118</v>
      </c>
      <c r="C32" s="65" t="s">
        <v>56</v>
      </c>
      <c r="D32" s="65" t="s">
        <v>57</v>
      </c>
      <c r="E32" s="65" t="s">
        <v>12</v>
      </c>
      <c r="F32" s="65" t="s">
        <v>456</v>
      </c>
      <c r="G32" s="65" t="s">
        <v>103</v>
      </c>
    </row>
    <row r="33" spans="1:7" x14ac:dyDescent="0.35">
      <c r="A33" s="261"/>
      <c r="B33" s="261"/>
      <c r="C33" s="65" t="s">
        <v>68</v>
      </c>
      <c r="D33" s="65" t="s">
        <v>69</v>
      </c>
      <c r="E33" s="65" t="s">
        <v>12</v>
      </c>
      <c r="F33" s="65" t="s">
        <v>456</v>
      </c>
      <c r="G33" s="65" t="s">
        <v>103</v>
      </c>
    </row>
    <row r="34" spans="1:7" x14ac:dyDescent="0.35">
      <c r="A34" s="65" t="s">
        <v>467</v>
      </c>
      <c r="B34" s="65" t="s">
        <v>116</v>
      </c>
      <c r="C34" s="65" t="s">
        <v>538</v>
      </c>
      <c r="D34" s="65" t="s">
        <v>539</v>
      </c>
      <c r="E34" s="65" t="s">
        <v>12</v>
      </c>
      <c r="F34" s="65" t="s">
        <v>456</v>
      </c>
      <c r="G34" s="65" t="s">
        <v>103</v>
      </c>
    </row>
    <row r="35" spans="1:7" x14ac:dyDescent="0.35">
      <c r="A35" s="261" t="s">
        <v>122</v>
      </c>
      <c r="B35" s="261" t="s">
        <v>122</v>
      </c>
      <c r="C35" s="65" t="s">
        <v>46</v>
      </c>
      <c r="D35" s="65" t="s">
        <v>47</v>
      </c>
      <c r="E35" s="65" t="s">
        <v>13</v>
      </c>
      <c r="F35" s="65" t="s">
        <v>452</v>
      </c>
      <c r="G35" s="65" t="s">
        <v>91</v>
      </c>
    </row>
    <row r="36" spans="1:7" x14ac:dyDescent="0.35">
      <c r="A36" s="261"/>
      <c r="B36" s="261"/>
      <c r="C36" s="65" t="s">
        <v>48</v>
      </c>
      <c r="D36" s="65" t="s">
        <v>49</v>
      </c>
      <c r="E36" s="65" t="s">
        <v>9</v>
      </c>
      <c r="F36" s="65" t="s">
        <v>455</v>
      </c>
      <c r="G36" s="65" t="s">
        <v>97</v>
      </c>
    </row>
    <row r="37" spans="1:7" x14ac:dyDescent="0.35">
      <c r="A37" s="261"/>
      <c r="B37" s="261"/>
      <c r="C37" s="65" t="s">
        <v>50</v>
      </c>
      <c r="D37" s="65" t="s">
        <v>51</v>
      </c>
      <c r="E37" s="65" t="s">
        <v>11</v>
      </c>
      <c r="F37" s="65" t="s">
        <v>453</v>
      </c>
      <c r="G37" s="65" t="s">
        <v>94</v>
      </c>
    </row>
    <row r="38" spans="1:7" x14ac:dyDescent="0.35">
      <c r="A38" s="65" t="s">
        <v>334</v>
      </c>
      <c r="B38" s="65" t="s">
        <v>333</v>
      </c>
      <c r="C38" s="65" t="s">
        <v>82</v>
      </c>
      <c r="D38" s="65" t="s">
        <v>83</v>
      </c>
      <c r="E38" s="65" t="s">
        <v>9</v>
      </c>
      <c r="F38" s="65" t="s">
        <v>455</v>
      </c>
      <c r="G38" s="65" t="s">
        <v>97</v>
      </c>
    </row>
  </sheetData>
  <mergeCells count="18">
    <mergeCell ref="A5:A6"/>
    <mergeCell ref="B5:B6"/>
    <mergeCell ref="A7:A8"/>
    <mergeCell ref="B7:B8"/>
    <mergeCell ref="A10:A13"/>
    <mergeCell ref="B10:B13"/>
    <mergeCell ref="A14:A15"/>
    <mergeCell ref="B14:B15"/>
    <mergeCell ref="A17:A19"/>
    <mergeCell ref="B17:B19"/>
    <mergeCell ref="A25:A26"/>
    <mergeCell ref="B25:B26"/>
    <mergeCell ref="A29:A31"/>
    <mergeCell ref="B29:B31"/>
    <mergeCell ref="A32:A33"/>
    <mergeCell ref="B32:B33"/>
    <mergeCell ref="A35:A37"/>
    <mergeCell ref="B35:B3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B39-216E-4821-8478-77438B168E9F}">
  <dimension ref="A1:I194"/>
  <sheetViews>
    <sheetView workbookViewId="0">
      <pane ySplit="2" topLeftCell="A3" activePane="bottomLeft" state="frozen"/>
      <selection pane="bottomLeft" activeCell="A3" sqref="A3"/>
    </sheetView>
  </sheetViews>
  <sheetFormatPr defaultColWidth="0" defaultRowHeight="12.65" customHeight="1" zeroHeight="1" x14ac:dyDescent="0.25"/>
  <cols>
    <col min="1" max="1" width="17.81640625" style="32" customWidth="1"/>
    <col min="2" max="2" width="8.54296875" style="32" customWidth="1"/>
    <col min="3" max="3" width="55.1796875" style="32" bestFit="1" customWidth="1"/>
    <col min="4" max="4" width="21" style="32" bestFit="1" customWidth="1"/>
    <col min="5" max="5" width="13.1796875" style="32" customWidth="1"/>
    <col min="6" max="6" width="40.54296875" style="32" customWidth="1"/>
    <col min="7" max="7" width="26.54296875" style="32" customWidth="1"/>
    <col min="8" max="8" width="52.54296875" style="32" customWidth="1"/>
    <col min="9" max="9" width="14.7265625" style="32" bestFit="1" customWidth="1"/>
    <col min="10" max="16384" width="9.1796875" style="32" hidden="1"/>
  </cols>
  <sheetData>
    <row r="1" spans="1:9" ht="13" x14ac:dyDescent="0.3">
      <c r="A1" s="38" t="s">
        <v>147</v>
      </c>
      <c r="B1" s="38"/>
      <c r="C1" s="38"/>
    </row>
    <row r="2" spans="1:9" s="39" customFormat="1" ht="37.5" x14ac:dyDescent="0.25">
      <c r="A2" s="33" t="s">
        <v>148</v>
      </c>
      <c r="B2" s="33" t="s">
        <v>149</v>
      </c>
      <c r="C2" s="33" t="s">
        <v>150</v>
      </c>
      <c r="D2" s="33" t="s">
        <v>126</v>
      </c>
      <c r="E2" s="33" t="s">
        <v>151</v>
      </c>
      <c r="F2" s="33" t="s">
        <v>152</v>
      </c>
      <c r="G2" s="33" t="s">
        <v>153</v>
      </c>
      <c r="H2" s="33" t="s">
        <v>154</v>
      </c>
      <c r="I2" s="33" t="s">
        <v>155</v>
      </c>
    </row>
    <row r="3" spans="1:9" ht="14.5" x14ac:dyDescent="0.35">
      <c r="A3" s="40" t="s">
        <v>514</v>
      </c>
      <c r="B3" s="40" t="s">
        <v>515</v>
      </c>
      <c r="C3" s="40" t="s">
        <v>516</v>
      </c>
      <c r="D3" s="40" t="s">
        <v>6</v>
      </c>
      <c r="E3" s="40" t="s">
        <v>15</v>
      </c>
      <c r="F3" s="40" t="s">
        <v>16</v>
      </c>
      <c r="G3" s="40" t="s">
        <v>113</v>
      </c>
      <c r="H3" s="40" t="s">
        <v>156</v>
      </c>
      <c r="I3" s="40" t="s">
        <v>532</v>
      </c>
    </row>
    <row r="4" spans="1:9" ht="14.5" x14ac:dyDescent="0.35">
      <c r="A4" s="40" t="s">
        <v>169</v>
      </c>
      <c r="B4" s="40" t="s">
        <v>170</v>
      </c>
      <c r="C4" s="40" t="s">
        <v>171</v>
      </c>
      <c r="D4" s="40" t="s">
        <v>6</v>
      </c>
      <c r="E4" s="40" t="s">
        <v>15</v>
      </c>
      <c r="F4" s="40" t="s">
        <v>16</v>
      </c>
      <c r="G4" s="40" t="s">
        <v>113</v>
      </c>
      <c r="H4" s="40" t="s">
        <v>156</v>
      </c>
      <c r="I4" s="40" t="s">
        <v>532</v>
      </c>
    </row>
    <row r="5" spans="1:9" ht="14.5" x14ac:dyDescent="0.35">
      <c r="A5" s="40" t="s">
        <v>157</v>
      </c>
      <c r="B5" s="40" t="s">
        <v>158</v>
      </c>
      <c r="C5" s="40" t="s">
        <v>159</v>
      </c>
      <c r="D5" s="40" t="s">
        <v>6</v>
      </c>
      <c r="E5" s="40" t="s">
        <v>15</v>
      </c>
      <c r="F5" s="40" t="s">
        <v>16</v>
      </c>
      <c r="G5" s="40" t="s">
        <v>113</v>
      </c>
      <c r="H5" s="40" t="s">
        <v>156</v>
      </c>
      <c r="I5" s="40" t="s">
        <v>532</v>
      </c>
    </row>
    <row r="6" spans="1:9" ht="14.5" x14ac:dyDescent="0.35">
      <c r="A6" s="40" t="s">
        <v>160</v>
      </c>
      <c r="B6" s="40" t="s">
        <v>161</v>
      </c>
      <c r="C6" s="40" t="s">
        <v>162</v>
      </c>
      <c r="D6" s="40" t="s">
        <v>6</v>
      </c>
      <c r="E6" s="40" t="s">
        <v>15</v>
      </c>
      <c r="F6" s="40" t="s">
        <v>16</v>
      </c>
      <c r="G6" s="40" t="s">
        <v>113</v>
      </c>
      <c r="H6" s="40" t="s">
        <v>156</v>
      </c>
      <c r="I6" s="40" t="s">
        <v>532</v>
      </c>
    </row>
    <row r="7" spans="1:9" ht="14.5" x14ac:dyDescent="0.35">
      <c r="A7" s="40" t="s">
        <v>163</v>
      </c>
      <c r="B7" s="40" t="s">
        <v>164</v>
      </c>
      <c r="C7" s="40" t="s">
        <v>165</v>
      </c>
      <c r="D7" s="40" t="s">
        <v>6</v>
      </c>
      <c r="E7" s="40" t="s">
        <v>15</v>
      </c>
      <c r="F7" s="40" t="s">
        <v>16</v>
      </c>
      <c r="G7" s="40" t="s">
        <v>113</v>
      </c>
      <c r="H7" s="40" t="s">
        <v>156</v>
      </c>
      <c r="I7" s="40" t="s">
        <v>532</v>
      </c>
    </row>
    <row r="8" spans="1:9" ht="14.5" x14ac:dyDescent="0.35">
      <c r="A8" s="40" t="s">
        <v>166</v>
      </c>
      <c r="B8" s="40" t="s">
        <v>167</v>
      </c>
      <c r="C8" s="40" t="s">
        <v>168</v>
      </c>
      <c r="D8" s="40" t="s">
        <v>6</v>
      </c>
      <c r="E8" s="40" t="s">
        <v>15</v>
      </c>
      <c r="F8" s="40" t="s">
        <v>16</v>
      </c>
      <c r="G8" s="40" t="s">
        <v>113</v>
      </c>
      <c r="H8" s="40" t="s">
        <v>156</v>
      </c>
      <c r="I8" s="40" t="s">
        <v>532</v>
      </c>
    </row>
    <row r="9" spans="1:9" ht="14.5" x14ac:dyDescent="0.35">
      <c r="A9" s="40" t="s">
        <v>478</v>
      </c>
      <c r="B9" s="40" t="s">
        <v>479</v>
      </c>
      <c r="C9" s="40" t="s">
        <v>480</v>
      </c>
      <c r="D9" s="40" t="s">
        <v>6</v>
      </c>
      <c r="E9" s="40" t="s">
        <v>15</v>
      </c>
      <c r="F9" s="40" t="s">
        <v>16</v>
      </c>
      <c r="G9" s="40" t="s">
        <v>113</v>
      </c>
      <c r="H9" s="40" t="s">
        <v>156</v>
      </c>
      <c r="I9" s="40" t="s">
        <v>532</v>
      </c>
    </row>
    <row r="10" spans="1:9" ht="14.5" x14ac:dyDescent="0.35">
      <c r="A10" s="40" t="s">
        <v>1037</v>
      </c>
      <c r="B10" s="40" t="s">
        <v>810</v>
      </c>
      <c r="C10" s="40" t="s">
        <v>811</v>
      </c>
      <c r="D10" s="40" t="s">
        <v>12</v>
      </c>
      <c r="E10" s="40" t="s">
        <v>21</v>
      </c>
      <c r="F10" s="40" t="s">
        <v>22</v>
      </c>
      <c r="G10" s="40" t="s">
        <v>107</v>
      </c>
      <c r="H10" s="40" t="s">
        <v>401</v>
      </c>
      <c r="I10" s="40" t="s">
        <v>402</v>
      </c>
    </row>
    <row r="11" spans="1:9" ht="14.5" x14ac:dyDescent="0.35">
      <c r="A11" s="40" t="s">
        <v>361</v>
      </c>
      <c r="B11" s="40" t="s">
        <v>362</v>
      </c>
      <c r="C11" s="40" t="s">
        <v>363</v>
      </c>
      <c r="D11" s="40" t="s">
        <v>10</v>
      </c>
      <c r="E11" s="40" t="s">
        <v>25</v>
      </c>
      <c r="F11" s="40" t="s">
        <v>26</v>
      </c>
      <c r="G11" s="40" t="s">
        <v>120</v>
      </c>
      <c r="H11" s="40" t="s">
        <v>359</v>
      </c>
      <c r="I11" s="40" t="s">
        <v>364</v>
      </c>
    </row>
    <row r="12" spans="1:9" ht="14.5" x14ac:dyDescent="0.35">
      <c r="A12" s="40" t="s">
        <v>365</v>
      </c>
      <c r="B12" s="40" t="s">
        <v>366</v>
      </c>
      <c r="C12" s="40" t="s">
        <v>367</v>
      </c>
      <c r="D12" s="40" t="s">
        <v>10</v>
      </c>
      <c r="E12" s="40" t="s">
        <v>25</v>
      </c>
      <c r="F12" s="40" t="s">
        <v>26</v>
      </c>
      <c r="G12" s="40" t="s">
        <v>120</v>
      </c>
      <c r="H12" s="40" t="s">
        <v>359</v>
      </c>
      <c r="I12" s="40" t="s">
        <v>364</v>
      </c>
    </row>
    <row r="13" spans="1:9" ht="14.5" x14ac:dyDescent="0.35">
      <c r="A13" s="40" t="s">
        <v>356</v>
      </c>
      <c r="B13" s="40" t="s">
        <v>357</v>
      </c>
      <c r="C13" s="40" t="s">
        <v>358</v>
      </c>
      <c r="D13" s="40" t="s">
        <v>10</v>
      </c>
      <c r="E13" s="40" t="s">
        <v>30</v>
      </c>
      <c r="F13" s="40" t="s">
        <v>31</v>
      </c>
      <c r="G13" s="40" t="s">
        <v>120</v>
      </c>
      <c r="H13" s="40" t="s">
        <v>359</v>
      </c>
      <c r="I13" s="40" t="s">
        <v>360</v>
      </c>
    </row>
    <row r="14" spans="1:9" ht="14.5" x14ac:dyDescent="0.35">
      <c r="A14" s="40" t="s">
        <v>511</v>
      </c>
      <c r="B14" s="40" t="s">
        <v>512</v>
      </c>
      <c r="C14" s="40" t="s">
        <v>513</v>
      </c>
      <c r="D14" s="40" t="s">
        <v>9</v>
      </c>
      <c r="E14" s="40" t="s">
        <v>32</v>
      </c>
      <c r="F14" s="40" t="s">
        <v>33</v>
      </c>
      <c r="G14" s="40" t="s">
        <v>99</v>
      </c>
      <c r="H14" s="40" t="s">
        <v>295</v>
      </c>
      <c r="I14" s="40" t="s">
        <v>312</v>
      </c>
    </row>
    <row r="15" spans="1:9" ht="14.5" x14ac:dyDescent="0.35">
      <c r="A15" s="40" t="s">
        <v>1038</v>
      </c>
      <c r="B15" s="40" t="s">
        <v>814</v>
      </c>
      <c r="C15" s="40" t="s">
        <v>815</v>
      </c>
      <c r="D15" s="40" t="s">
        <v>10</v>
      </c>
      <c r="E15" s="40" t="s">
        <v>35</v>
      </c>
      <c r="F15" s="40" t="s">
        <v>36</v>
      </c>
      <c r="G15" s="40" t="s">
        <v>99</v>
      </c>
      <c r="H15" s="40" t="s">
        <v>295</v>
      </c>
      <c r="I15" s="40" t="s">
        <v>313</v>
      </c>
    </row>
    <row r="16" spans="1:9" ht="14.5" x14ac:dyDescent="0.35">
      <c r="A16" s="40" t="s">
        <v>526</v>
      </c>
      <c r="B16" s="40" t="s">
        <v>527</v>
      </c>
      <c r="C16" s="40" t="s">
        <v>528</v>
      </c>
      <c r="D16" s="40" t="s">
        <v>11</v>
      </c>
      <c r="E16" s="40" t="s">
        <v>41</v>
      </c>
      <c r="F16" s="40" t="s">
        <v>42</v>
      </c>
      <c r="G16" s="40" t="s">
        <v>96</v>
      </c>
      <c r="H16" s="40" t="s">
        <v>389</v>
      </c>
      <c r="I16" s="40" t="s">
        <v>390</v>
      </c>
    </row>
    <row r="17" spans="1:9" ht="14.5" x14ac:dyDescent="0.35">
      <c r="A17" s="40" t="s">
        <v>508</v>
      </c>
      <c r="B17" s="40" t="s">
        <v>509</v>
      </c>
      <c r="C17" s="40" t="s">
        <v>510</v>
      </c>
      <c r="D17" s="40" t="s">
        <v>11</v>
      </c>
      <c r="E17" s="40" t="s">
        <v>43</v>
      </c>
      <c r="F17" s="40" t="s">
        <v>44</v>
      </c>
      <c r="G17" s="40" t="s">
        <v>111</v>
      </c>
      <c r="H17" s="40" t="s">
        <v>387</v>
      </c>
      <c r="I17" s="40" t="s">
        <v>393</v>
      </c>
    </row>
    <row r="18" spans="1:9" ht="14.5" x14ac:dyDescent="0.35">
      <c r="A18" s="40" t="s">
        <v>439</v>
      </c>
      <c r="B18" s="40" t="s">
        <v>440</v>
      </c>
      <c r="C18" s="40" t="s">
        <v>441</v>
      </c>
      <c r="D18" s="40" t="s">
        <v>13</v>
      </c>
      <c r="E18" s="40" t="s">
        <v>46</v>
      </c>
      <c r="F18" s="40" t="s">
        <v>47</v>
      </c>
      <c r="G18" s="40" t="s">
        <v>442</v>
      </c>
      <c r="H18" s="40" t="s">
        <v>442</v>
      </c>
      <c r="I18" s="40" t="s">
        <v>443</v>
      </c>
    </row>
    <row r="19" spans="1:9" ht="14.5" x14ac:dyDescent="0.35">
      <c r="A19" s="40" t="s">
        <v>314</v>
      </c>
      <c r="B19" s="40" t="s">
        <v>315</v>
      </c>
      <c r="C19" s="40" t="s">
        <v>316</v>
      </c>
      <c r="D19" s="40" t="s">
        <v>9</v>
      </c>
      <c r="E19" s="40" t="s">
        <v>48</v>
      </c>
      <c r="F19" s="40" t="s">
        <v>49</v>
      </c>
      <c r="G19" s="40" t="s">
        <v>122</v>
      </c>
      <c r="H19" s="40" t="s">
        <v>317</v>
      </c>
      <c r="I19" s="40" t="s">
        <v>318</v>
      </c>
    </row>
    <row r="20" spans="1:9" ht="14.5" x14ac:dyDescent="0.35">
      <c r="A20" s="40" t="s">
        <v>319</v>
      </c>
      <c r="B20" s="40" t="s">
        <v>320</v>
      </c>
      <c r="C20" s="40" t="s">
        <v>321</v>
      </c>
      <c r="D20" s="40" t="s">
        <v>9</v>
      </c>
      <c r="E20" s="40" t="s">
        <v>48</v>
      </c>
      <c r="F20" s="40" t="s">
        <v>49</v>
      </c>
      <c r="G20" s="40" t="s">
        <v>122</v>
      </c>
      <c r="H20" s="40" t="s">
        <v>317</v>
      </c>
      <c r="I20" s="40" t="s">
        <v>318</v>
      </c>
    </row>
    <row r="21" spans="1:9" ht="14.5" x14ac:dyDescent="0.35">
      <c r="A21" s="40" t="s">
        <v>322</v>
      </c>
      <c r="B21" s="40" t="s">
        <v>323</v>
      </c>
      <c r="C21" s="40" t="s">
        <v>324</v>
      </c>
      <c r="D21" s="40" t="s">
        <v>9</v>
      </c>
      <c r="E21" s="40" t="s">
        <v>48</v>
      </c>
      <c r="F21" s="40" t="s">
        <v>49</v>
      </c>
      <c r="G21" s="40" t="s">
        <v>122</v>
      </c>
      <c r="H21" s="40" t="s">
        <v>317</v>
      </c>
      <c r="I21" s="40" t="s">
        <v>318</v>
      </c>
    </row>
    <row r="22" spans="1:9" ht="14.5" x14ac:dyDescent="0.35">
      <c r="A22" s="40" t="s">
        <v>325</v>
      </c>
      <c r="B22" s="40" t="s">
        <v>326</v>
      </c>
      <c r="C22" s="40" t="s">
        <v>327</v>
      </c>
      <c r="D22" s="40" t="s">
        <v>9</v>
      </c>
      <c r="E22" s="40" t="s">
        <v>48</v>
      </c>
      <c r="F22" s="40" t="s">
        <v>49</v>
      </c>
      <c r="G22" s="40" t="s">
        <v>122</v>
      </c>
      <c r="H22" s="40" t="s">
        <v>317</v>
      </c>
      <c r="I22" s="40" t="s">
        <v>318</v>
      </c>
    </row>
    <row r="23" spans="1:9" ht="14.5" x14ac:dyDescent="0.35">
      <c r="A23" s="40" t="s">
        <v>328</v>
      </c>
      <c r="B23" s="40" t="s">
        <v>329</v>
      </c>
      <c r="C23" s="40" t="s">
        <v>330</v>
      </c>
      <c r="D23" s="40" t="s">
        <v>9</v>
      </c>
      <c r="E23" s="40" t="s">
        <v>48</v>
      </c>
      <c r="F23" s="40" t="s">
        <v>49</v>
      </c>
      <c r="G23" s="40" t="s">
        <v>122</v>
      </c>
      <c r="H23" s="40" t="s">
        <v>317</v>
      </c>
      <c r="I23" s="40" t="s">
        <v>318</v>
      </c>
    </row>
    <row r="24" spans="1:9" ht="14.5" x14ac:dyDescent="0.35">
      <c r="A24" s="40" t="s">
        <v>331</v>
      </c>
      <c r="B24" s="40" t="s">
        <v>332</v>
      </c>
      <c r="C24" s="40" t="s">
        <v>477</v>
      </c>
      <c r="D24" s="40" t="s">
        <v>9</v>
      </c>
      <c r="E24" s="40" t="s">
        <v>48</v>
      </c>
      <c r="F24" s="40" t="s">
        <v>49</v>
      </c>
      <c r="G24" s="40" t="s">
        <v>122</v>
      </c>
      <c r="H24" s="40" t="s">
        <v>317</v>
      </c>
      <c r="I24" s="40" t="s">
        <v>318</v>
      </c>
    </row>
    <row r="25" spans="1:9" ht="14.5" x14ac:dyDescent="0.35">
      <c r="A25" s="40" t="s">
        <v>493</v>
      </c>
      <c r="B25" s="40" t="s">
        <v>494</v>
      </c>
      <c r="C25" s="40" t="s">
        <v>495</v>
      </c>
      <c r="D25" s="40" t="s">
        <v>11</v>
      </c>
      <c r="E25" s="40" t="s">
        <v>50</v>
      </c>
      <c r="F25" s="40" t="s">
        <v>51</v>
      </c>
      <c r="G25" s="40" t="s">
        <v>122</v>
      </c>
      <c r="H25" s="40" t="s">
        <v>391</v>
      </c>
      <c r="I25" s="40" t="s">
        <v>392</v>
      </c>
    </row>
    <row r="26" spans="1:9" ht="14.5" x14ac:dyDescent="0.35">
      <c r="A26" s="40" t="s">
        <v>484</v>
      </c>
      <c r="B26" s="40" t="s">
        <v>485</v>
      </c>
      <c r="C26" s="40" t="s">
        <v>486</v>
      </c>
      <c r="D26" s="40" t="s">
        <v>10</v>
      </c>
      <c r="E26" s="40" t="s">
        <v>54</v>
      </c>
      <c r="F26" s="40" t="s">
        <v>55</v>
      </c>
      <c r="G26" s="40" t="s">
        <v>105</v>
      </c>
      <c r="H26" s="40" t="s">
        <v>343</v>
      </c>
      <c r="I26" s="40" t="s">
        <v>344</v>
      </c>
    </row>
    <row r="27" spans="1:9" ht="14.5" x14ac:dyDescent="0.35">
      <c r="A27" s="40" t="s">
        <v>407</v>
      </c>
      <c r="B27" s="40" t="s">
        <v>408</v>
      </c>
      <c r="C27" s="40" t="s">
        <v>409</v>
      </c>
      <c r="D27" s="40" t="s">
        <v>12</v>
      </c>
      <c r="E27" s="40" t="s">
        <v>56</v>
      </c>
      <c r="F27" s="40" t="s">
        <v>57</v>
      </c>
      <c r="G27" s="40" t="s">
        <v>118</v>
      </c>
      <c r="H27" s="40" t="s">
        <v>399</v>
      </c>
      <c r="I27" s="40" t="s">
        <v>406</v>
      </c>
    </row>
    <row r="28" spans="1:9" ht="14.5" x14ac:dyDescent="0.35">
      <c r="A28" s="40" t="s">
        <v>410</v>
      </c>
      <c r="B28" s="40" t="s">
        <v>411</v>
      </c>
      <c r="C28" s="40" t="s">
        <v>412</v>
      </c>
      <c r="D28" s="40" t="s">
        <v>12</v>
      </c>
      <c r="E28" s="40" t="s">
        <v>56</v>
      </c>
      <c r="F28" s="40" t="s">
        <v>57</v>
      </c>
      <c r="G28" s="40" t="s">
        <v>118</v>
      </c>
      <c r="H28" s="40" t="s">
        <v>399</v>
      </c>
      <c r="I28" s="40" t="s">
        <v>406</v>
      </c>
    </row>
    <row r="29" spans="1:9" ht="14.5" x14ac:dyDescent="0.35">
      <c r="A29" s="40" t="s">
        <v>1039</v>
      </c>
      <c r="B29" s="40" t="s">
        <v>821</v>
      </c>
      <c r="C29" s="40" t="s">
        <v>822</v>
      </c>
      <c r="D29" s="40" t="s">
        <v>12</v>
      </c>
      <c r="E29" s="40" t="s">
        <v>56</v>
      </c>
      <c r="F29" s="40" t="s">
        <v>57</v>
      </c>
      <c r="G29" s="40" t="s">
        <v>118</v>
      </c>
      <c r="H29" s="40" t="s">
        <v>399</v>
      </c>
      <c r="I29" s="40" t="s">
        <v>400</v>
      </c>
    </row>
    <row r="30" spans="1:9" ht="14.5" x14ac:dyDescent="0.35">
      <c r="A30" s="40" t="s">
        <v>403</v>
      </c>
      <c r="B30" s="40" t="s">
        <v>404</v>
      </c>
      <c r="C30" s="40" t="s">
        <v>405</v>
      </c>
      <c r="D30" s="40" t="s">
        <v>12</v>
      </c>
      <c r="E30" s="40" t="s">
        <v>56</v>
      </c>
      <c r="F30" s="40" t="s">
        <v>57</v>
      </c>
      <c r="G30" s="40" t="s">
        <v>118</v>
      </c>
      <c r="H30" s="40" t="s">
        <v>399</v>
      </c>
      <c r="I30" s="40" t="s">
        <v>406</v>
      </c>
    </row>
    <row r="31" spans="1:9" ht="14.5" x14ac:dyDescent="0.35">
      <c r="A31" s="40" t="s">
        <v>418</v>
      </c>
      <c r="B31" s="40" t="s">
        <v>419</v>
      </c>
      <c r="C31" s="40" t="s">
        <v>420</v>
      </c>
      <c r="D31" s="40" t="s">
        <v>13</v>
      </c>
      <c r="E31" s="40" t="s">
        <v>58</v>
      </c>
      <c r="F31" s="40" t="s">
        <v>59</v>
      </c>
      <c r="G31" s="40" t="s">
        <v>543</v>
      </c>
      <c r="H31" s="40" t="s">
        <v>542</v>
      </c>
      <c r="I31" s="40" t="s">
        <v>421</v>
      </c>
    </row>
    <row r="32" spans="1:9" ht="14.5" x14ac:dyDescent="0.35">
      <c r="A32" s="40" t="s">
        <v>371</v>
      </c>
      <c r="B32" s="40" t="s">
        <v>372</v>
      </c>
      <c r="C32" s="40" t="s">
        <v>373</v>
      </c>
      <c r="D32" s="40" t="s">
        <v>10</v>
      </c>
      <c r="E32" s="40" t="s">
        <v>60</v>
      </c>
      <c r="F32" s="40" t="s">
        <v>61</v>
      </c>
      <c r="G32" s="40" t="s">
        <v>105</v>
      </c>
      <c r="H32" s="40" t="s">
        <v>343</v>
      </c>
      <c r="I32" s="40" t="s">
        <v>374</v>
      </c>
    </row>
    <row r="33" spans="1:9" ht="14.5" x14ac:dyDescent="0.35">
      <c r="A33" s="40" t="s">
        <v>375</v>
      </c>
      <c r="B33" s="40" t="s">
        <v>376</v>
      </c>
      <c r="C33" s="40" t="s">
        <v>377</v>
      </c>
      <c r="D33" s="40" t="s">
        <v>10</v>
      </c>
      <c r="E33" s="40" t="s">
        <v>60</v>
      </c>
      <c r="F33" s="40" t="s">
        <v>61</v>
      </c>
      <c r="G33" s="40" t="s">
        <v>105</v>
      </c>
      <c r="H33" s="40" t="s">
        <v>343</v>
      </c>
      <c r="I33" s="40" t="s">
        <v>374</v>
      </c>
    </row>
    <row r="34" spans="1:9" ht="14.5" x14ac:dyDescent="0.35">
      <c r="A34" s="40" t="s">
        <v>378</v>
      </c>
      <c r="B34" s="40" t="s">
        <v>379</v>
      </c>
      <c r="C34" s="40" t="s">
        <v>380</v>
      </c>
      <c r="D34" s="40" t="s">
        <v>10</v>
      </c>
      <c r="E34" s="40" t="s">
        <v>60</v>
      </c>
      <c r="F34" s="40" t="s">
        <v>61</v>
      </c>
      <c r="G34" s="40" t="s">
        <v>105</v>
      </c>
      <c r="H34" s="40" t="s">
        <v>343</v>
      </c>
      <c r="I34" s="40" t="s">
        <v>374</v>
      </c>
    </row>
    <row r="35" spans="1:9" ht="14.5" x14ac:dyDescent="0.35">
      <c r="A35" s="40" t="s">
        <v>381</v>
      </c>
      <c r="B35" s="40" t="s">
        <v>382</v>
      </c>
      <c r="C35" s="40" t="s">
        <v>383</v>
      </c>
      <c r="D35" s="40" t="s">
        <v>10</v>
      </c>
      <c r="E35" s="40" t="s">
        <v>60</v>
      </c>
      <c r="F35" s="40" t="s">
        <v>61</v>
      </c>
      <c r="G35" s="40" t="s">
        <v>105</v>
      </c>
      <c r="H35" s="40" t="s">
        <v>343</v>
      </c>
      <c r="I35" s="40" t="s">
        <v>374</v>
      </c>
    </row>
    <row r="36" spans="1:9" ht="14.5" x14ac:dyDescent="0.35">
      <c r="A36" s="40" t="s">
        <v>384</v>
      </c>
      <c r="B36" s="40" t="s">
        <v>385</v>
      </c>
      <c r="C36" s="40" t="s">
        <v>386</v>
      </c>
      <c r="D36" s="40" t="s">
        <v>10</v>
      </c>
      <c r="E36" s="40" t="s">
        <v>60</v>
      </c>
      <c r="F36" s="40" t="s">
        <v>61</v>
      </c>
      <c r="G36" s="40" t="s">
        <v>105</v>
      </c>
      <c r="H36" s="40" t="s">
        <v>343</v>
      </c>
      <c r="I36" s="40" t="s">
        <v>374</v>
      </c>
    </row>
    <row r="37" spans="1:9" ht="14.5" x14ac:dyDescent="0.35">
      <c r="A37" s="40" t="s">
        <v>1040</v>
      </c>
      <c r="B37" s="40" t="s">
        <v>823</v>
      </c>
      <c r="C37" s="40" t="s">
        <v>824</v>
      </c>
      <c r="D37" s="40" t="s">
        <v>11</v>
      </c>
      <c r="E37" s="40" t="s">
        <v>62</v>
      </c>
      <c r="F37" s="40" t="s">
        <v>63</v>
      </c>
      <c r="G37" s="40" t="s">
        <v>111</v>
      </c>
      <c r="H37" s="40" t="s">
        <v>387</v>
      </c>
      <c r="I37" s="40" t="s">
        <v>388</v>
      </c>
    </row>
    <row r="38" spans="1:9" ht="14.5" x14ac:dyDescent="0.35">
      <c r="A38" s="40" t="s">
        <v>345</v>
      </c>
      <c r="B38" s="40" t="s">
        <v>346</v>
      </c>
      <c r="C38" s="40" t="s">
        <v>347</v>
      </c>
      <c r="D38" s="40" t="s">
        <v>10</v>
      </c>
      <c r="E38" s="40" t="s">
        <v>64</v>
      </c>
      <c r="F38" s="40" t="s">
        <v>348</v>
      </c>
      <c r="G38" s="40" t="s">
        <v>543</v>
      </c>
      <c r="H38" s="40" t="s">
        <v>542</v>
      </c>
      <c r="I38" s="40" t="s">
        <v>349</v>
      </c>
    </row>
    <row r="39" spans="1:9" ht="14.5" x14ac:dyDescent="0.35">
      <c r="A39" s="40" t="s">
        <v>353</v>
      </c>
      <c r="B39" s="40" t="s">
        <v>354</v>
      </c>
      <c r="C39" s="40" t="s">
        <v>355</v>
      </c>
      <c r="D39" s="40" t="s">
        <v>10</v>
      </c>
      <c r="E39" s="40" t="s">
        <v>64</v>
      </c>
      <c r="F39" s="40" t="s">
        <v>348</v>
      </c>
      <c r="G39" s="40" t="s">
        <v>543</v>
      </c>
      <c r="H39" s="40" t="s">
        <v>542</v>
      </c>
      <c r="I39" s="40" t="s">
        <v>349</v>
      </c>
    </row>
    <row r="40" spans="1:9" ht="14.5" x14ac:dyDescent="0.35">
      <c r="A40" s="40" t="s">
        <v>350</v>
      </c>
      <c r="B40" s="40" t="s">
        <v>351</v>
      </c>
      <c r="C40" s="40" t="s">
        <v>352</v>
      </c>
      <c r="D40" s="40" t="s">
        <v>10</v>
      </c>
      <c r="E40" s="40" t="s">
        <v>64</v>
      </c>
      <c r="F40" s="40" t="s">
        <v>348</v>
      </c>
      <c r="G40" s="40" t="s">
        <v>543</v>
      </c>
      <c r="H40" s="40" t="s">
        <v>542</v>
      </c>
      <c r="I40" s="40" t="s">
        <v>349</v>
      </c>
    </row>
    <row r="41" spans="1:9" ht="14.5" x14ac:dyDescent="0.35">
      <c r="A41" s="40" t="s">
        <v>426</v>
      </c>
      <c r="B41" s="40" t="s">
        <v>427</v>
      </c>
      <c r="C41" s="40" t="s">
        <v>428</v>
      </c>
      <c r="D41" s="40" t="s">
        <v>13</v>
      </c>
      <c r="E41" s="40" t="s">
        <v>66</v>
      </c>
      <c r="F41" s="40" t="s">
        <v>67</v>
      </c>
      <c r="G41" s="40" t="s">
        <v>19</v>
      </c>
      <c r="H41" s="40" t="s">
        <v>19</v>
      </c>
      <c r="I41" s="40" t="s">
        <v>429</v>
      </c>
    </row>
    <row r="42" spans="1:9" ht="14.5" x14ac:dyDescent="0.35">
      <c r="A42" s="40" t="s">
        <v>413</v>
      </c>
      <c r="B42" s="40" t="s">
        <v>414</v>
      </c>
      <c r="C42" s="40" t="s">
        <v>415</v>
      </c>
      <c r="D42" s="40" t="s">
        <v>12</v>
      </c>
      <c r="E42" s="40" t="s">
        <v>68</v>
      </c>
      <c r="F42" s="40" t="s">
        <v>69</v>
      </c>
      <c r="G42" s="40" t="s">
        <v>118</v>
      </c>
      <c r="H42" s="40" t="s">
        <v>399</v>
      </c>
      <c r="I42" s="40" t="s">
        <v>402</v>
      </c>
    </row>
    <row r="43" spans="1:9" ht="14.5" x14ac:dyDescent="0.35">
      <c r="A43" s="40" t="s">
        <v>520</v>
      </c>
      <c r="B43" s="40" t="s">
        <v>521</v>
      </c>
      <c r="C43" s="40" t="s">
        <v>522</v>
      </c>
      <c r="D43" s="40" t="s">
        <v>12</v>
      </c>
      <c r="E43" s="40" t="s">
        <v>70</v>
      </c>
      <c r="F43" s="40" t="s">
        <v>71</v>
      </c>
      <c r="G43" s="40" t="s">
        <v>543</v>
      </c>
      <c r="H43" s="40" t="s">
        <v>542</v>
      </c>
      <c r="I43" s="40" t="s">
        <v>536</v>
      </c>
    </row>
    <row r="44" spans="1:9" ht="14.5" x14ac:dyDescent="0.35">
      <c r="A44" s="40" t="s">
        <v>368</v>
      </c>
      <c r="B44" s="40" t="s">
        <v>369</v>
      </c>
      <c r="C44" s="40" t="s">
        <v>370</v>
      </c>
      <c r="D44" s="40" t="s">
        <v>10</v>
      </c>
      <c r="E44" s="40" t="s">
        <v>72</v>
      </c>
      <c r="F44" s="40" t="s">
        <v>73</v>
      </c>
      <c r="G44" s="40" t="s">
        <v>120</v>
      </c>
      <c r="H44" s="40" t="s">
        <v>359</v>
      </c>
      <c r="I44" s="40" t="s">
        <v>364</v>
      </c>
    </row>
    <row r="45" spans="1:9" ht="14.5" x14ac:dyDescent="0.35">
      <c r="A45" s="40" t="s">
        <v>430</v>
      </c>
      <c r="B45" s="40" t="s">
        <v>431</v>
      </c>
      <c r="C45" s="40" t="s">
        <v>432</v>
      </c>
      <c r="D45" s="40" t="s">
        <v>13</v>
      </c>
      <c r="E45" s="40" t="s">
        <v>74</v>
      </c>
      <c r="F45" s="40" t="s">
        <v>75</v>
      </c>
      <c r="G45" s="40" t="s">
        <v>109</v>
      </c>
      <c r="H45" s="40" t="s">
        <v>433</v>
      </c>
      <c r="I45" s="40" t="s">
        <v>434</v>
      </c>
    </row>
    <row r="46" spans="1:9" ht="14.5" x14ac:dyDescent="0.35">
      <c r="A46" s="40" t="s">
        <v>422</v>
      </c>
      <c r="B46" s="40" t="s">
        <v>423</v>
      </c>
      <c r="C46" s="40" t="s">
        <v>424</v>
      </c>
      <c r="D46" s="40" t="s">
        <v>13</v>
      </c>
      <c r="E46" s="40" t="s">
        <v>76</v>
      </c>
      <c r="F46" s="40" t="s">
        <v>45</v>
      </c>
      <c r="G46" s="40" t="s">
        <v>451</v>
      </c>
      <c r="H46" s="40" t="s">
        <v>451</v>
      </c>
      <c r="I46" s="40" t="s">
        <v>425</v>
      </c>
    </row>
    <row r="47" spans="1:9" ht="14.5" x14ac:dyDescent="0.35">
      <c r="A47" s="40" t="s">
        <v>435</v>
      </c>
      <c r="B47" s="40" t="s">
        <v>436</v>
      </c>
      <c r="C47" s="40" t="s">
        <v>437</v>
      </c>
      <c r="D47" s="40" t="s">
        <v>13</v>
      </c>
      <c r="E47" s="40" t="s">
        <v>78</v>
      </c>
      <c r="F47" s="40" t="s">
        <v>79</v>
      </c>
      <c r="G47" s="40" t="s">
        <v>19</v>
      </c>
      <c r="H47" s="40" t="s">
        <v>19</v>
      </c>
      <c r="I47" s="40" t="s">
        <v>438</v>
      </c>
    </row>
    <row r="48" spans="1:9" ht="14.5" x14ac:dyDescent="0.35">
      <c r="A48" s="40" t="s">
        <v>273</v>
      </c>
      <c r="B48" s="40" t="s">
        <v>274</v>
      </c>
      <c r="C48" s="40" t="s">
        <v>275</v>
      </c>
      <c r="D48" s="40" t="s">
        <v>6</v>
      </c>
      <c r="E48" s="40" t="s">
        <v>80</v>
      </c>
      <c r="F48" s="40" t="s">
        <v>81</v>
      </c>
      <c r="G48" s="40" t="s">
        <v>90</v>
      </c>
      <c r="H48" s="40" t="s">
        <v>817</v>
      </c>
      <c r="I48" s="40" t="s">
        <v>276</v>
      </c>
    </row>
    <row r="49" spans="1:9" ht="14.5" x14ac:dyDescent="0.35">
      <c r="A49" s="40" t="s">
        <v>292</v>
      </c>
      <c r="B49" s="40" t="s">
        <v>293</v>
      </c>
      <c r="C49" s="40" t="s">
        <v>294</v>
      </c>
      <c r="D49" s="40" t="s">
        <v>6</v>
      </c>
      <c r="E49" s="40" t="s">
        <v>80</v>
      </c>
      <c r="F49" s="40" t="s">
        <v>81</v>
      </c>
      <c r="G49" s="40" t="s">
        <v>90</v>
      </c>
      <c r="H49" s="40" t="s">
        <v>817</v>
      </c>
      <c r="I49" s="40" t="s">
        <v>276</v>
      </c>
    </row>
    <row r="50" spans="1:9" ht="14.5" x14ac:dyDescent="0.35">
      <c r="A50" s="40" t="s">
        <v>490</v>
      </c>
      <c r="B50" s="40" t="s">
        <v>491</v>
      </c>
      <c r="C50" s="40" t="s">
        <v>492</v>
      </c>
      <c r="D50" s="40" t="s">
        <v>6</v>
      </c>
      <c r="E50" s="40" t="s">
        <v>80</v>
      </c>
      <c r="F50" s="40" t="s">
        <v>81</v>
      </c>
      <c r="G50" s="40" t="s">
        <v>90</v>
      </c>
      <c r="H50" s="40" t="s">
        <v>817</v>
      </c>
      <c r="I50" s="40" t="s">
        <v>533</v>
      </c>
    </row>
    <row r="51" spans="1:9" ht="14.5" x14ac:dyDescent="0.35">
      <c r="A51" s="40" t="s">
        <v>255</v>
      </c>
      <c r="B51" s="40" t="s">
        <v>256</v>
      </c>
      <c r="C51" s="40" t="s">
        <v>257</v>
      </c>
      <c r="D51" s="40" t="s">
        <v>6</v>
      </c>
      <c r="E51" s="40" t="s">
        <v>80</v>
      </c>
      <c r="F51" s="40" t="s">
        <v>81</v>
      </c>
      <c r="G51" s="40" t="s">
        <v>90</v>
      </c>
      <c r="H51" s="40" t="s">
        <v>817</v>
      </c>
      <c r="I51" s="40" t="s">
        <v>533</v>
      </c>
    </row>
    <row r="52" spans="1:9" ht="14.5" x14ac:dyDescent="0.35">
      <c r="A52" s="40" t="s">
        <v>277</v>
      </c>
      <c r="B52" s="40" t="s">
        <v>278</v>
      </c>
      <c r="C52" s="40" t="s">
        <v>279</v>
      </c>
      <c r="D52" s="40" t="s">
        <v>6</v>
      </c>
      <c r="E52" s="40" t="s">
        <v>80</v>
      </c>
      <c r="F52" s="40" t="s">
        <v>81</v>
      </c>
      <c r="G52" s="40" t="s">
        <v>90</v>
      </c>
      <c r="H52" s="40" t="s">
        <v>817</v>
      </c>
      <c r="I52" s="40" t="s">
        <v>276</v>
      </c>
    </row>
    <row r="53" spans="1:9" ht="14.5" x14ac:dyDescent="0.35">
      <c r="A53" s="40" t="s">
        <v>264</v>
      </c>
      <c r="B53" s="40" t="s">
        <v>265</v>
      </c>
      <c r="C53" s="40" t="s">
        <v>266</v>
      </c>
      <c r="D53" s="40" t="s">
        <v>6</v>
      </c>
      <c r="E53" s="40" t="s">
        <v>80</v>
      </c>
      <c r="F53" s="40" t="s">
        <v>81</v>
      </c>
      <c r="G53" s="40" t="s">
        <v>90</v>
      </c>
      <c r="H53" s="40" t="s">
        <v>817</v>
      </c>
      <c r="I53" s="40" t="s">
        <v>534</v>
      </c>
    </row>
    <row r="54" spans="1:9" ht="14.5" x14ac:dyDescent="0.35">
      <c r="A54" s="40" t="s">
        <v>267</v>
      </c>
      <c r="B54" s="40" t="s">
        <v>268</v>
      </c>
      <c r="C54" s="40" t="s">
        <v>269</v>
      </c>
      <c r="D54" s="40" t="s">
        <v>6</v>
      </c>
      <c r="E54" s="40" t="s">
        <v>80</v>
      </c>
      <c r="F54" s="40" t="s">
        <v>81</v>
      </c>
      <c r="G54" s="40" t="s">
        <v>90</v>
      </c>
      <c r="H54" s="40" t="s">
        <v>817</v>
      </c>
      <c r="I54" s="40" t="s">
        <v>534</v>
      </c>
    </row>
    <row r="55" spans="1:9" ht="14.5" x14ac:dyDescent="0.35">
      <c r="A55" s="40" t="s">
        <v>1041</v>
      </c>
      <c r="B55" s="40" t="s">
        <v>818</v>
      </c>
      <c r="C55" s="40" t="s">
        <v>819</v>
      </c>
      <c r="D55" s="40" t="s">
        <v>6</v>
      </c>
      <c r="E55" s="40" t="s">
        <v>80</v>
      </c>
      <c r="F55" s="40" t="s">
        <v>81</v>
      </c>
      <c r="G55" s="40" t="s">
        <v>90</v>
      </c>
      <c r="H55" s="40" t="s">
        <v>817</v>
      </c>
      <c r="I55" s="40" t="s">
        <v>533</v>
      </c>
    </row>
    <row r="56" spans="1:9" ht="14.5" x14ac:dyDescent="0.35">
      <c r="A56" s="40" t="s">
        <v>261</v>
      </c>
      <c r="B56" s="40" t="s">
        <v>262</v>
      </c>
      <c r="C56" s="40" t="s">
        <v>263</v>
      </c>
      <c r="D56" s="40" t="s">
        <v>6</v>
      </c>
      <c r="E56" s="40" t="s">
        <v>80</v>
      </c>
      <c r="F56" s="40" t="s">
        <v>81</v>
      </c>
      <c r="G56" s="40" t="s">
        <v>90</v>
      </c>
      <c r="H56" s="40" t="s">
        <v>817</v>
      </c>
      <c r="I56" s="40" t="s">
        <v>533</v>
      </c>
    </row>
    <row r="57" spans="1:9" ht="14.5" x14ac:dyDescent="0.35">
      <c r="A57" s="40" t="s">
        <v>286</v>
      </c>
      <c r="B57" s="40" t="s">
        <v>287</v>
      </c>
      <c r="C57" s="40" t="s">
        <v>288</v>
      </c>
      <c r="D57" s="40" t="s">
        <v>6</v>
      </c>
      <c r="E57" s="40" t="s">
        <v>80</v>
      </c>
      <c r="F57" s="40" t="s">
        <v>81</v>
      </c>
      <c r="G57" s="40" t="s">
        <v>90</v>
      </c>
      <c r="H57" s="40" t="s">
        <v>817</v>
      </c>
      <c r="I57" s="40" t="s">
        <v>534</v>
      </c>
    </row>
    <row r="58" spans="1:9" ht="14.5" x14ac:dyDescent="0.35">
      <c r="A58" s="40" t="s">
        <v>289</v>
      </c>
      <c r="B58" s="40" t="s">
        <v>290</v>
      </c>
      <c r="C58" s="40" t="s">
        <v>291</v>
      </c>
      <c r="D58" s="40" t="s">
        <v>6</v>
      </c>
      <c r="E58" s="40" t="s">
        <v>80</v>
      </c>
      <c r="F58" s="40" t="s">
        <v>81</v>
      </c>
      <c r="G58" s="40" t="s">
        <v>90</v>
      </c>
      <c r="H58" s="40" t="s">
        <v>817</v>
      </c>
      <c r="I58" s="40" t="s">
        <v>534</v>
      </c>
    </row>
    <row r="59" spans="1:9" ht="14.5" x14ac:dyDescent="0.35">
      <c r="A59" s="40" t="s">
        <v>496</v>
      </c>
      <c r="B59" s="40" t="s">
        <v>497</v>
      </c>
      <c r="C59" s="40" t="s">
        <v>498</v>
      </c>
      <c r="D59" s="40" t="s">
        <v>6</v>
      </c>
      <c r="E59" s="40" t="s">
        <v>80</v>
      </c>
      <c r="F59" s="40" t="s">
        <v>81</v>
      </c>
      <c r="G59" s="40" t="s">
        <v>90</v>
      </c>
      <c r="H59" s="40" t="s">
        <v>817</v>
      </c>
      <c r="I59" s="40" t="s">
        <v>534</v>
      </c>
    </row>
    <row r="60" spans="1:9" ht="14.5" x14ac:dyDescent="0.35">
      <c r="A60" s="40" t="s">
        <v>280</v>
      </c>
      <c r="B60" s="40" t="s">
        <v>281</v>
      </c>
      <c r="C60" s="40" t="s">
        <v>282</v>
      </c>
      <c r="D60" s="40" t="s">
        <v>6</v>
      </c>
      <c r="E60" s="40" t="s">
        <v>80</v>
      </c>
      <c r="F60" s="40" t="s">
        <v>81</v>
      </c>
      <c r="G60" s="40" t="s">
        <v>90</v>
      </c>
      <c r="H60" s="40" t="s">
        <v>817</v>
      </c>
      <c r="I60" s="40" t="s">
        <v>276</v>
      </c>
    </row>
    <row r="61" spans="1:9" ht="14.5" x14ac:dyDescent="0.35">
      <c r="A61" s="40" t="s">
        <v>283</v>
      </c>
      <c r="B61" s="40" t="s">
        <v>284</v>
      </c>
      <c r="C61" s="40" t="s">
        <v>285</v>
      </c>
      <c r="D61" s="40" t="s">
        <v>6</v>
      </c>
      <c r="E61" s="40" t="s">
        <v>80</v>
      </c>
      <c r="F61" s="40" t="s">
        <v>81</v>
      </c>
      <c r="G61" s="40" t="s">
        <v>90</v>
      </c>
      <c r="H61" s="40" t="s">
        <v>817</v>
      </c>
      <c r="I61" s="40" t="s">
        <v>276</v>
      </c>
    </row>
    <row r="62" spans="1:9" ht="14.5" x14ac:dyDescent="0.35">
      <c r="A62" s="40" t="s">
        <v>270</v>
      </c>
      <c r="B62" s="40" t="s">
        <v>271</v>
      </c>
      <c r="C62" s="40" t="s">
        <v>272</v>
      </c>
      <c r="D62" s="40" t="s">
        <v>6</v>
      </c>
      <c r="E62" s="40" t="s">
        <v>80</v>
      </c>
      <c r="F62" s="40" t="s">
        <v>81</v>
      </c>
      <c r="G62" s="40" t="s">
        <v>90</v>
      </c>
      <c r="H62" s="40" t="s">
        <v>817</v>
      </c>
      <c r="I62" s="40" t="s">
        <v>534</v>
      </c>
    </row>
    <row r="63" spans="1:9" ht="14.5" x14ac:dyDescent="0.35">
      <c r="A63" s="40" t="s">
        <v>258</v>
      </c>
      <c r="B63" s="40" t="s">
        <v>259</v>
      </c>
      <c r="C63" s="40" t="s">
        <v>260</v>
      </c>
      <c r="D63" s="40" t="s">
        <v>6</v>
      </c>
      <c r="E63" s="40" t="s">
        <v>80</v>
      </c>
      <c r="F63" s="40" t="s">
        <v>81</v>
      </c>
      <c r="G63" s="40" t="s">
        <v>90</v>
      </c>
      <c r="H63" s="40" t="s">
        <v>817</v>
      </c>
      <c r="I63" s="40" t="s">
        <v>533</v>
      </c>
    </row>
    <row r="64" spans="1:9" ht="14.5" x14ac:dyDescent="0.35">
      <c r="A64" s="40" t="s">
        <v>337</v>
      </c>
      <c r="B64" s="40" t="s">
        <v>338</v>
      </c>
      <c r="C64" s="40" t="s">
        <v>339</v>
      </c>
      <c r="D64" s="40" t="s">
        <v>9</v>
      </c>
      <c r="E64" s="40" t="s">
        <v>82</v>
      </c>
      <c r="F64" s="40" t="s">
        <v>83</v>
      </c>
      <c r="G64" s="40" t="s">
        <v>333</v>
      </c>
      <c r="H64" s="40" t="s">
        <v>334</v>
      </c>
      <c r="I64" s="40" t="s">
        <v>340</v>
      </c>
    </row>
    <row r="65" spans="1:9" ht="14.5" x14ac:dyDescent="0.35">
      <c r="A65" s="40" t="s">
        <v>1042</v>
      </c>
      <c r="B65" s="40" t="s">
        <v>827</v>
      </c>
      <c r="C65" s="40" t="s">
        <v>828</v>
      </c>
      <c r="D65" s="40" t="s">
        <v>9</v>
      </c>
      <c r="E65" s="40" t="s">
        <v>82</v>
      </c>
      <c r="F65" s="40" t="s">
        <v>83</v>
      </c>
      <c r="G65" s="40" t="s">
        <v>333</v>
      </c>
      <c r="H65" s="40" t="s">
        <v>334</v>
      </c>
      <c r="I65" s="40" t="s">
        <v>336</v>
      </c>
    </row>
    <row r="66" spans="1:9" ht="14.5" x14ac:dyDescent="0.35">
      <c r="A66" s="40" t="s">
        <v>1043</v>
      </c>
      <c r="B66" s="40" t="s">
        <v>825</v>
      </c>
      <c r="C66" s="40" t="s">
        <v>826</v>
      </c>
      <c r="D66" s="40" t="s">
        <v>9</v>
      </c>
      <c r="E66" s="40" t="s">
        <v>82</v>
      </c>
      <c r="F66" s="40" t="s">
        <v>83</v>
      </c>
      <c r="G66" s="40" t="s">
        <v>333</v>
      </c>
      <c r="H66" s="40" t="s">
        <v>334</v>
      </c>
      <c r="I66" s="40" t="s">
        <v>341</v>
      </c>
    </row>
    <row r="67" spans="1:9" ht="14.5" x14ac:dyDescent="0.35">
      <c r="A67" s="40" t="s">
        <v>481</v>
      </c>
      <c r="B67" s="40" t="s">
        <v>482</v>
      </c>
      <c r="C67" s="40" t="s">
        <v>483</v>
      </c>
      <c r="D67" s="40" t="s">
        <v>9</v>
      </c>
      <c r="E67" s="40" t="s">
        <v>82</v>
      </c>
      <c r="F67" s="40" t="s">
        <v>83</v>
      </c>
      <c r="G67" s="40" t="s">
        <v>333</v>
      </c>
      <c r="H67" s="40" t="s">
        <v>334</v>
      </c>
      <c r="I67" s="40" t="s">
        <v>342</v>
      </c>
    </row>
    <row r="68" spans="1:9" ht="14.5" x14ac:dyDescent="0.35">
      <c r="A68" s="40" t="s">
        <v>1044</v>
      </c>
      <c r="B68" s="40" t="s">
        <v>829</v>
      </c>
      <c r="C68" s="40" t="s">
        <v>830</v>
      </c>
      <c r="D68" s="40" t="s">
        <v>9</v>
      </c>
      <c r="E68" s="40" t="s">
        <v>82</v>
      </c>
      <c r="F68" s="40" t="s">
        <v>83</v>
      </c>
      <c r="G68" s="40" t="s">
        <v>333</v>
      </c>
      <c r="H68" s="40" t="s">
        <v>334</v>
      </c>
      <c r="I68" s="40" t="s">
        <v>335</v>
      </c>
    </row>
    <row r="69" spans="1:9" ht="14.5" x14ac:dyDescent="0.35">
      <c r="A69" s="40" t="s">
        <v>396</v>
      </c>
      <c r="B69" s="40" t="s">
        <v>397</v>
      </c>
      <c r="C69" s="40" t="s">
        <v>398</v>
      </c>
      <c r="D69" s="40" t="s">
        <v>12</v>
      </c>
      <c r="E69" s="40" t="s">
        <v>538</v>
      </c>
      <c r="F69" s="40" t="s">
        <v>539</v>
      </c>
      <c r="G69" s="40" t="s">
        <v>116</v>
      </c>
      <c r="H69" s="40" t="s">
        <v>394</v>
      </c>
      <c r="I69" s="40" t="s">
        <v>535</v>
      </c>
    </row>
    <row r="70" spans="1:9" ht="14.5" x14ac:dyDescent="0.35">
      <c r="A70" s="40" t="s">
        <v>529</v>
      </c>
      <c r="B70" s="40" t="s">
        <v>530</v>
      </c>
      <c r="C70" s="40" t="s">
        <v>531</v>
      </c>
      <c r="D70" s="40" t="s">
        <v>12</v>
      </c>
      <c r="E70" s="40" t="s">
        <v>538</v>
      </c>
      <c r="F70" s="40" t="s">
        <v>539</v>
      </c>
      <c r="G70" s="40" t="s">
        <v>116</v>
      </c>
      <c r="H70" s="40" t="s">
        <v>394</v>
      </c>
      <c r="I70" s="40" t="s">
        <v>535</v>
      </c>
    </row>
    <row r="71" spans="1:9" ht="14.5" x14ac:dyDescent="0.35">
      <c r="A71" s="40" t="s">
        <v>517</v>
      </c>
      <c r="B71" s="40" t="s">
        <v>518</v>
      </c>
      <c r="C71" s="40" t="s">
        <v>519</v>
      </c>
      <c r="D71" s="40" t="s">
        <v>12</v>
      </c>
      <c r="E71" s="40" t="s">
        <v>538</v>
      </c>
      <c r="F71" s="40" t="s">
        <v>539</v>
      </c>
      <c r="G71" s="40" t="s">
        <v>116</v>
      </c>
      <c r="H71" s="40" t="s">
        <v>394</v>
      </c>
      <c r="I71" s="40" t="s">
        <v>395</v>
      </c>
    </row>
    <row r="72" spans="1:9" ht="14.5" x14ac:dyDescent="0.35">
      <c r="A72" s="40" t="s">
        <v>502</v>
      </c>
      <c r="B72" s="40" t="s">
        <v>503</v>
      </c>
      <c r="C72" s="40" t="s">
        <v>504</v>
      </c>
      <c r="D72" s="40" t="s">
        <v>12</v>
      </c>
      <c r="E72" s="40" t="s">
        <v>538</v>
      </c>
      <c r="F72" s="40" t="s">
        <v>539</v>
      </c>
      <c r="G72" s="40" t="s">
        <v>116</v>
      </c>
      <c r="H72" s="40" t="s">
        <v>394</v>
      </c>
      <c r="I72" s="40" t="s">
        <v>535</v>
      </c>
    </row>
    <row r="73" spans="1:9" ht="14.5" x14ac:dyDescent="0.35">
      <c r="A73" s="40" t="s">
        <v>1045</v>
      </c>
      <c r="B73" s="40" t="s">
        <v>812</v>
      </c>
      <c r="C73" s="40" t="s">
        <v>813</v>
      </c>
      <c r="D73" s="40" t="s">
        <v>11</v>
      </c>
      <c r="E73" s="40" t="s">
        <v>540</v>
      </c>
      <c r="F73" s="40" t="s">
        <v>541</v>
      </c>
      <c r="G73" s="40" t="s">
        <v>111</v>
      </c>
      <c r="H73" s="40" t="s">
        <v>387</v>
      </c>
      <c r="I73" s="40" t="s">
        <v>393</v>
      </c>
    </row>
    <row r="74" spans="1:9" ht="14.5" x14ac:dyDescent="0.35">
      <c r="A74" s="40" t="s">
        <v>523</v>
      </c>
      <c r="B74" s="40" t="s">
        <v>524</v>
      </c>
      <c r="C74" s="40" t="s">
        <v>525</v>
      </c>
      <c r="D74" s="40" t="s">
        <v>13</v>
      </c>
      <c r="E74" s="40" t="s">
        <v>778</v>
      </c>
      <c r="F74" s="40" t="s">
        <v>779</v>
      </c>
      <c r="G74" s="40" t="s">
        <v>416</v>
      </c>
      <c r="H74" s="40" t="s">
        <v>416</v>
      </c>
      <c r="I74" s="40" t="s">
        <v>417</v>
      </c>
    </row>
    <row r="75" spans="1:9" ht="14.5" x14ac:dyDescent="0.35">
      <c r="A75" s="40" t="s">
        <v>231</v>
      </c>
      <c r="B75" s="40" t="s">
        <v>232</v>
      </c>
      <c r="C75" s="40" t="s">
        <v>476</v>
      </c>
      <c r="D75" s="40" t="s">
        <v>8</v>
      </c>
      <c r="E75" s="40" t="s">
        <v>782</v>
      </c>
      <c r="F75" s="40" t="s">
        <v>783</v>
      </c>
      <c r="G75" s="40" t="s">
        <v>816</v>
      </c>
      <c r="H75" s="40" t="s">
        <v>820</v>
      </c>
      <c r="I75" s="40" t="s">
        <v>233</v>
      </c>
    </row>
    <row r="76" spans="1:9" ht="14.5" x14ac:dyDescent="0.35">
      <c r="A76" s="40" t="s">
        <v>234</v>
      </c>
      <c r="B76" s="40" t="s">
        <v>235</v>
      </c>
      <c r="C76" s="40" t="s">
        <v>236</v>
      </c>
      <c r="D76" s="40" t="s">
        <v>8</v>
      </c>
      <c r="E76" s="40" t="s">
        <v>782</v>
      </c>
      <c r="F76" s="40" t="s">
        <v>783</v>
      </c>
      <c r="G76" s="40" t="s">
        <v>816</v>
      </c>
      <c r="H76" s="40" t="s">
        <v>820</v>
      </c>
      <c r="I76" s="40" t="s">
        <v>233</v>
      </c>
    </row>
    <row r="77" spans="1:9" ht="14.5" x14ac:dyDescent="0.35">
      <c r="A77" s="40" t="s">
        <v>172</v>
      </c>
      <c r="B77" s="40" t="s">
        <v>173</v>
      </c>
      <c r="C77" s="40" t="s">
        <v>174</v>
      </c>
      <c r="D77" s="40" t="s">
        <v>8</v>
      </c>
      <c r="E77" s="40" t="s">
        <v>782</v>
      </c>
      <c r="F77" s="40" t="s">
        <v>783</v>
      </c>
      <c r="G77" s="40" t="s">
        <v>816</v>
      </c>
      <c r="H77" s="40" t="s">
        <v>820</v>
      </c>
      <c r="I77" s="40" t="s">
        <v>175</v>
      </c>
    </row>
    <row r="78" spans="1:9" ht="14.5" x14ac:dyDescent="0.35">
      <c r="A78" s="40" t="s">
        <v>176</v>
      </c>
      <c r="B78" s="40" t="s">
        <v>177</v>
      </c>
      <c r="C78" s="40" t="s">
        <v>178</v>
      </c>
      <c r="D78" s="40" t="s">
        <v>8</v>
      </c>
      <c r="E78" s="40" t="s">
        <v>782</v>
      </c>
      <c r="F78" s="40" t="s">
        <v>783</v>
      </c>
      <c r="G78" s="40" t="s">
        <v>816</v>
      </c>
      <c r="H78" s="40" t="s">
        <v>820</v>
      </c>
      <c r="I78" s="40" t="s">
        <v>175</v>
      </c>
    </row>
    <row r="79" spans="1:9" ht="14.5" x14ac:dyDescent="0.35">
      <c r="A79" s="40" t="s">
        <v>487</v>
      </c>
      <c r="B79" s="40" t="s">
        <v>488</v>
      </c>
      <c r="C79" s="40" t="s">
        <v>489</v>
      </c>
      <c r="D79" s="40" t="s">
        <v>8</v>
      </c>
      <c r="E79" s="40" t="s">
        <v>782</v>
      </c>
      <c r="F79" s="40" t="s">
        <v>783</v>
      </c>
      <c r="G79" s="40" t="s">
        <v>816</v>
      </c>
      <c r="H79" s="40" t="s">
        <v>820</v>
      </c>
      <c r="I79" s="40" t="s">
        <v>203</v>
      </c>
    </row>
    <row r="80" spans="1:9" ht="14.5" x14ac:dyDescent="0.35">
      <c r="A80" s="40" t="s">
        <v>237</v>
      </c>
      <c r="B80" s="40" t="s">
        <v>238</v>
      </c>
      <c r="C80" s="40" t="s">
        <v>239</v>
      </c>
      <c r="D80" s="40" t="s">
        <v>8</v>
      </c>
      <c r="E80" s="40" t="s">
        <v>782</v>
      </c>
      <c r="F80" s="40" t="s">
        <v>783</v>
      </c>
      <c r="G80" s="40" t="s">
        <v>816</v>
      </c>
      <c r="H80" s="40" t="s">
        <v>820</v>
      </c>
      <c r="I80" s="40" t="s">
        <v>233</v>
      </c>
    </row>
    <row r="81" spans="1:9" ht="14.5" x14ac:dyDescent="0.35">
      <c r="A81" s="40" t="s">
        <v>240</v>
      </c>
      <c r="B81" s="40" t="s">
        <v>241</v>
      </c>
      <c r="C81" s="40" t="s">
        <v>242</v>
      </c>
      <c r="D81" s="40" t="s">
        <v>8</v>
      </c>
      <c r="E81" s="40" t="s">
        <v>782</v>
      </c>
      <c r="F81" s="40" t="s">
        <v>783</v>
      </c>
      <c r="G81" s="40" t="s">
        <v>816</v>
      </c>
      <c r="H81" s="40" t="s">
        <v>820</v>
      </c>
      <c r="I81" s="40" t="s">
        <v>233</v>
      </c>
    </row>
    <row r="82" spans="1:9" ht="14.5" x14ac:dyDescent="0.35">
      <c r="A82" s="40" t="s">
        <v>246</v>
      </c>
      <c r="B82" s="40" t="s">
        <v>247</v>
      </c>
      <c r="C82" s="40" t="s">
        <v>248</v>
      </c>
      <c r="D82" s="40" t="s">
        <v>8</v>
      </c>
      <c r="E82" s="40" t="s">
        <v>782</v>
      </c>
      <c r="F82" s="40" t="s">
        <v>783</v>
      </c>
      <c r="G82" s="40" t="s">
        <v>816</v>
      </c>
      <c r="H82" s="40" t="s">
        <v>820</v>
      </c>
      <c r="I82" s="40" t="s">
        <v>233</v>
      </c>
    </row>
    <row r="83" spans="1:9" ht="14.5" x14ac:dyDescent="0.35">
      <c r="A83" s="40" t="s">
        <v>249</v>
      </c>
      <c r="B83" s="40" t="s">
        <v>250</v>
      </c>
      <c r="C83" s="40" t="s">
        <v>251</v>
      </c>
      <c r="D83" s="40" t="s">
        <v>8</v>
      </c>
      <c r="E83" s="40" t="s">
        <v>782</v>
      </c>
      <c r="F83" s="40" t="s">
        <v>783</v>
      </c>
      <c r="G83" s="40" t="s">
        <v>816</v>
      </c>
      <c r="H83" s="40" t="s">
        <v>820</v>
      </c>
      <c r="I83" s="40" t="s">
        <v>233</v>
      </c>
    </row>
    <row r="84" spans="1:9" ht="14.5" x14ac:dyDescent="0.35">
      <c r="A84" s="40" t="s">
        <v>204</v>
      </c>
      <c r="B84" s="40" t="s">
        <v>205</v>
      </c>
      <c r="C84" s="40" t="s">
        <v>206</v>
      </c>
      <c r="D84" s="40" t="s">
        <v>8</v>
      </c>
      <c r="E84" s="40" t="s">
        <v>782</v>
      </c>
      <c r="F84" s="40" t="s">
        <v>783</v>
      </c>
      <c r="G84" s="40" t="s">
        <v>816</v>
      </c>
      <c r="H84" s="40" t="s">
        <v>820</v>
      </c>
      <c r="I84" s="40" t="s">
        <v>203</v>
      </c>
    </row>
    <row r="85" spans="1:9" ht="14.5" x14ac:dyDescent="0.35">
      <c r="A85" s="40" t="s">
        <v>179</v>
      </c>
      <c r="B85" s="40" t="s">
        <v>180</v>
      </c>
      <c r="C85" s="40" t="s">
        <v>181</v>
      </c>
      <c r="D85" s="40" t="s">
        <v>8</v>
      </c>
      <c r="E85" s="40" t="s">
        <v>782</v>
      </c>
      <c r="F85" s="40" t="s">
        <v>783</v>
      </c>
      <c r="G85" s="40" t="s">
        <v>816</v>
      </c>
      <c r="H85" s="40" t="s">
        <v>820</v>
      </c>
      <c r="I85" s="40" t="s">
        <v>175</v>
      </c>
    </row>
    <row r="86" spans="1:9" ht="14.5" x14ac:dyDescent="0.35">
      <c r="A86" s="40" t="s">
        <v>207</v>
      </c>
      <c r="B86" s="40" t="s">
        <v>208</v>
      </c>
      <c r="C86" s="40" t="s">
        <v>209</v>
      </c>
      <c r="D86" s="40" t="s">
        <v>8</v>
      </c>
      <c r="E86" s="40" t="s">
        <v>782</v>
      </c>
      <c r="F86" s="40" t="s">
        <v>783</v>
      </c>
      <c r="G86" s="40" t="s">
        <v>816</v>
      </c>
      <c r="H86" s="40" t="s">
        <v>820</v>
      </c>
      <c r="I86" s="40" t="s">
        <v>203</v>
      </c>
    </row>
    <row r="87" spans="1:9" ht="14.5" x14ac:dyDescent="0.35">
      <c r="A87" s="40" t="s">
        <v>210</v>
      </c>
      <c r="B87" s="40" t="s">
        <v>211</v>
      </c>
      <c r="C87" s="40" t="s">
        <v>212</v>
      </c>
      <c r="D87" s="40" t="s">
        <v>8</v>
      </c>
      <c r="E87" s="40" t="s">
        <v>782</v>
      </c>
      <c r="F87" s="40" t="s">
        <v>783</v>
      </c>
      <c r="G87" s="40" t="s">
        <v>816</v>
      </c>
      <c r="H87" s="40" t="s">
        <v>820</v>
      </c>
      <c r="I87" s="40" t="s">
        <v>203</v>
      </c>
    </row>
    <row r="88" spans="1:9" ht="14.5" x14ac:dyDescent="0.35">
      <c r="A88" s="40" t="s">
        <v>200</v>
      </c>
      <c r="B88" s="40" t="s">
        <v>201</v>
      </c>
      <c r="C88" s="40" t="s">
        <v>202</v>
      </c>
      <c r="D88" s="40" t="s">
        <v>8</v>
      </c>
      <c r="E88" s="40" t="s">
        <v>782</v>
      </c>
      <c r="F88" s="40" t="s">
        <v>783</v>
      </c>
      <c r="G88" s="40" t="s">
        <v>816</v>
      </c>
      <c r="H88" s="40" t="s">
        <v>820</v>
      </c>
      <c r="I88" s="40" t="s">
        <v>175</v>
      </c>
    </row>
    <row r="89" spans="1:9" ht="14.5" x14ac:dyDescent="0.35">
      <c r="A89" s="40" t="s">
        <v>252</v>
      </c>
      <c r="B89" s="40" t="s">
        <v>253</v>
      </c>
      <c r="C89" s="40" t="s">
        <v>254</v>
      </c>
      <c r="D89" s="40" t="s">
        <v>8</v>
      </c>
      <c r="E89" s="40" t="s">
        <v>782</v>
      </c>
      <c r="F89" s="40" t="s">
        <v>783</v>
      </c>
      <c r="G89" s="40" t="s">
        <v>816</v>
      </c>
      <c r="H89" s="40" t="s">
        <v>820</v>
      </c>
      <c r="I89" s="40" t="s">
        <v>233</v>
      </c>
    </row>
    <row r="90" spans="1:9" ht="14.5" x14ac:dyDescent="0.35">
      <c r="A90" s="40" t="s">
        <v>228</v>
      </c>
      <c r="B90" s="40" t="s">
        <v>229</v>
      </c>
      <c r="C90" s="40" t="s">
        <v>230</v>
      </c>
      <c r="D90" s="40" t="s">
        <v>6</v>
      </c>
      <c r="E90" s="40" t="s">
        <v>782</v>
      </c>
      <c r="F90" s="40" t="s">
        <v>783</v>
      </c>
      <c r="G90" s="40" t="s">
        <v>816</v>
      </c>
      <c r="H90" s="40" t="s">
        <v>820</v>
      </c>
      <c r="I90" s="40" t="s">
        <v>532</v>
      </c>
    </row>
    <row r="91" spans="1:9" ht="14.5" x14ac:dyDescent="0.35">
      <c r="A91" s="40" t="s">
        <v>182</v>
      </c>
      <c r="B91" s="40" t="s">
        <v>183</v>
      </c>
      <c r="C91" s="40" t="s">
        <v>184</v>
      </c>
      <c r="D91" s="40" t="s">
        <v>8</v>
      </c>
      <c r="E91" s="40" t="s">
        <v>782</v>
      </c>
      <c r="F91" s="40" t="s">
        <v>783</v>
      </c>
      <c r="G91" s="40" t="s">
        <v>816</v>
      </c>
      <c r="H91" s="40" t="s">
        <v>820</v>
      </c>
      <c r="I91" s="40" t="s">
        <v>175</v>
      </c>
    </row>
    <row r="92" spans="1:9" ht="14.5" x14ac:dyDescent="0.35">
      <c r="A92" s="40" t="s">
        <v>185</v>
      </c>
      <c r="B92" s="40" t="s">
        <v>186</v>
      </c>
      <c r="C92" s="40" t="s">
        <v>187</v>
      </c>
      <c r="D92" s="40" t="s">
        <v>8</v>
      </c>
      <c r="E92" s="40" t="s">
        <v>782</v>
      </c>
      <c r="F92" s="40" t="s">
        <v>783</v>
      </c>
      <c r="G92" s="40" t="s">
        <v>816</v>
      </c>
      <c r="H92" s="40" t="s">
        <v>820</v>
      </c>
      <c r="I92" s="40" t="s">
        <v>175</v>
      </c>
    </row>
    <row r="93" spans="1:9" ht="14.5" x14ac:dyDescent="0.35">
      <c r="A93" s="40" t="s">
        <v>213</v>
      </c>
      <c r="B93" s="40" t="s">
        <v>214</v>
      </c>
      <c r="C93" s="40" t="s">
        <v>215</v>
      </c>
      <c r="D93" s="40" t="s">
        <v>8</v>
      </c>
      <c r="E93" s="40" t="s">
        <v>782</v>
      </c>
      <c r="F93" s="40" t="s">
        <v>783</v>
      </c>
      <c r="G93" s="40" t="s">
        <v>816</v>
      </c>
      <c r="H93" s="40" t="s">
        <v>820</v>
      </c>
      <c r="I93" s="40" t="s">
        <v>203</v>
      </c>
    </row>
    <row r="94" spans="1:9" ht="14.5" x14ac:dyDescent="0.35">
      <c r="A94" s="40" t="s">
        <v>216</v>
      </c>
      <c r="B94" s="40" t="s">
        <v>217</v>
      </c>
      <c r="C94" s="40" t="s">
        <v>218</v>
      </c>
      <c r="D94" s="40" t="s">
        <v>8</v>
      </c>
      <c r="E94" s="40" t="s">
        <v>782</v>
      </c>
      <c r="F94" s="40" t="s">
        <v>783</v>
      </c>
      <c r="G94" s="40" t="s">
        <v>816</v>
      </c>
      <c r="H94" s="40" t="s">
        <v>820</v>
      </c>
      <c r="I94" s="40" t="s">
        <v>203</v>
      </c>
    </row>
    <row r="95" spans="1:9" ht="14.5" x14ac:dyDescent="0.35">
      <c r="A95" s="40" t="s">
        <v>219</v>
      </c>
      <c r="B95" s="40" t="s">
        <v>220</v>
      </c>
      <c r="C95" s="40" t="s">
        <v>221</v>
      </c>
      <c r="D95" s="40" t="s">
        <v>8</v>
      </c>
      <c r="E95" s="40" t="s">
        <v>782</v>
      </c>
      <c r="F95" s="40" t="s">
        <v>783</v>
      </c>
      <c r="G95" s="40" t="s">
        <v>816</v>
      </c>
      <c r="H95" s="40" t="s">
        <v>820</v>
      </c>
      <c r="I95" s="40" t="s">
        <v>203</v>
      </c>
    </row>
    <row r="96" spans="1:9" ht="14.5" x14ac:dyDescent="0.35">
      <c r="A96" s="40" t="s">
        <v>188</v>
      </c>
      <c r="B96" s="40" t="s">
        <v>189</v>
      </c>
      <c r="C96" s="40" t="s">
        <v>190</v>
      </c>
      <c r="D96" s="40" t="s">
        <v>8</v>
      </c>
      <c r="E96" s="40" t="s">
        <v>782</v>
      </c>
      <c r="F96" s="40" t="s">
        <v>783</v>
      </c>
      <c r="G96" s="40" t="s">
        <v>816</v>
      </c>
      <c r="H96" s="40" t="s">
        <v>820</v>
      </c>
      <c r="I96" s="40" t="s">
        <v>175</v>
      </c>
    </row>
    <row r="97" spans="1:9" ht="14.5" x14ac:dyDescent="0.35">
      <c r="A97" s="40" t="s">
        <v>191</v>
      </c>
      <c r="B97" s="40" t="s">
        <v>192</v>
      </c>
      <c r="C97" s="40" t="s">
        <v>193</v>
      </c>
      <c r="D97" s="40" t="s">
        <v>8</v>
      </c>
      <c r="E97" s="40" t="s">
        <v>782</v>
      </c>
      <c r="F97" s="40" t="s">
        <v>783</v>
      </c>
      <c r="G97" s="40" t="s">
        <v>816</v>
      </c>
      <c r="H97" s="40" t="s">
        <v>820</v>
      </c>
      <c r="I97" s="40" t="s">
        <v>175</v>
      </c>
    </row>
    <row r="98" spans="1:9" ht="14.5" x14ac:dyDescent="0.35">
      <c r="A98" s="40" t="s">
        <v>194</v>
      </c>
      <c r="B98" s="40" t="s">
        <v>195</v>
      </c>
      <c r="C98" s="40" t="s">
        <v>196</v>
      </c>
      <c r="D98" s="40" t="s">
        <v>8</v>
      </c>
      <c r="E98" s="40" t="s">
        <v>782</v>
      </c>
      <c r="F98" s="40" t="s">
        <v>783</v>
      </c>
      <c r="G98" s="40" t="s">
        <v>816</v>
      </c>
      <c r="H98" s="40" t="s">
        <v>820</v>
      </c>
      <c r="I98" s="40" t="s">
        <v>175</v>
      </c>
    </row>
    <row r="99" spans="1:9" ht="14.5" x14ac:dyDescent="0.35">
      <c r="A99" s="40" t="s">
        <v>222</v>
      </c>
      <c r="B99" s="40" t="s">
        <v>223</v>
      </c>
      <c r="C99" s="40" t="s">
        <v>224</v>
      </c>
      <c r="D99" s="40" t="s">
        <v>8</v>
      </c>
      <c r="E99" s="40" t="s">
        <v>782</v>
      </c>
      <c r="F99" s="40" t="s">
        <v>783</v>
      </c>
      <c r="G99" s="40" t="s">
        <v>816</v>
      </c>
      <c r="H99" s="40" t="s">
        <v>820</v>
      </c>
      <c r="I99" s="40" t="s">
        <v>203</v>
      </c>
    </row>
    <row r="100" spans="1:9" ht="14.5" x14ac:dyDescent="0.35">
      <c r="A100" s="40" t="s">
        <v>243</v>
      </c>
      <c r="B100" s="40" t="s">
        <v>244</v>
      </c>
      <c r="C100" s="40" t="s">
        <v>245</v>
      </c>
      <c r="D100" s="40" t="s">
        <v>8</v>
      </c>
      <c r="E100" s="40" t="s">
        <v>782</v>
      </c>
      <c r="F100" s="40" t="s">
        <v>783</v>
      </c>
      <c r="G100" s="40" t="s">
        <v>816</v>
      </c>
      <c r="H100" s="40" t="s">
        <v>820</v>
      </c>
      <c r="I100" s="40" t="s">
        <v>233</v>
      </c>
    </row>
    <row r="101" spans="1:9" ht="14.5" x14ac:dyDescent="0.35">
      <c r="A101" s="40" t="s">
        <v>197</v>
      </c>
      <c r="B101" s="40" t="s">
        <v>198</v>
      </c>
      <c r="C101" s="40" t="s">
        <v>199</v>
      </c>
      <c r="D101" s="40" t="s">
        <v>8</v>
      </c>
      <c r="E101" s="40" t="s">
        <v>782</v>
      </c>
      <c r="F101" s="40" t="s">
        <v>783</v>
      </c>
      <c r="G101" s="40" t="s">
        <v>816</v>
      </c>
      <c r="H101" s="40" t="s">
        <v>820</v>
      </c>
      <c r="I101" s="40" t="s">
        <v>175</v>
      </c>
    </row>
    <row r="102" spans="1:9" ht="14.5" x14ac:dyDescent="0.35">
      <c r="A102" s="40" t="s">
        <v>225</v>
      </c>
      <c r="B102" s="40" t="s">
        <v>226</v>
      </c>
      <c r="C102" s="40" t="s">
        <v>227</v>
      </c>
      <c r="D102" s="40" t="s">
        <v>8</v>
      </c>
      <c r="E102" s="40" t="s">
        <v>782</v>
      </c>
      <c r="F102" s="40" t="s">
        <v>783</v>
      </c>
      <c r="G102" s="40" t="s">
        <v>816</v>
      </c>
      <c r="H102" s="40" t="s">
        <v>820</v>
      </c>
      <c r="I102" s="40" t="s">
        <v>203</v>
      </c>
    </row>
    <row r="103" spans="1:9" ht="14.5" x14ac:dyDescent="0.35">
      <c r="A103" s="40" t="s">
        <v>499</v>
      </c>
      <c r="B103" s="40" t="s">
        <v>500</v>
      </c>
      <c r="C103" s="40" t="s">
        <v>501</v>
      </c>
      <c r="D103" s="40" t="s">
        <v>9</v>
      </c>
      <c r="E103" s="40" t="s">
        <v>785</v>
      </c>
      <c r="F103" s="40" t="s">
        <v>786</v>
      </c>
      <c r="G103" s="40" t="s">
        <v>788</v>
      </c>
      <c r="H103" s="40" t="s">
        <v>787</v>
      </c>
      <c r="I103" s="40" t="s">
        <v>297</v>
      </c>
    </row>
    <row r="104" spans="1:9" ht="14.5" x14ac:dyDescent="0.35">
      <c r="A104" s="40" t="s">
        <v>505</v>
      </c>
      <c r="B104" s="40" t="s">
        <v>506</v>
      </c>
      <c r="C104" s="40" t="s">
        <v>507</v>
      </c>
      <c r="D104" s="40" t="s">
        <v>9</v>
      </c>
      <c r="E104" s="40" t="s">
        <v>789</v>
      </c>
      <c r="F104" s="40" t="s">
        <v>790</v>
      </c>
      <c r="G104" s="40" t="s">
        <v>806</v>
      </c>
      <c r="H104" s="40" t="s">
        <v>792</v>
      </c>
      <c r="I104" s="40" t="s">
        <v>296</v>
      </c>
    </row>
    <row r="105" spans="1:9" ht="14.5" x14ac:dyDescent="0.35">
      <c r="A105" s="40" t="s">
        <v>302</v>
      </c>
      <c r="B105" s="40" t="s">
        <v>303</v>
      </c>
      <c r="C105" s="40" t="s">
        <v>304</v>
      </c>
      <c r="D105" s="40" t="s">
        <v>9</v>
      </c>
      <c r="E105" s="40" t="s">
        <v>793</v>
      </c>
      <c r="F105" s="40" t="s">
        <v>794</v>
      </c>
      <c r="G105" s="40" t="s">
        <v>816</v>
      </c>
      <c r="H105" s="40" t="s">
        <v>796</v>
      </c>
      <c r="I105" s="40" t="s">
        <v>305</v>
      </c>
    </row>
    <row r="106" spans="1:9" ht="14.5" x14ac:dyDescent="0.35">
      <c r="A106" s="40" t="s">
        <v>306</v>
      </c>
      <c r="B106" s="40" t="s">
        <v>307</v>
      </c>
      <c r="C106" s="40" t="s">
        <v>308</v>
      </c>
      <c r="D106" s="40" t="s">
        <v>9</v>
      </c>
      <c r="E106" s="40" t="s">
        <v>793</v>
      </c>
      <c r="F106" s="40" t="s">
        <v>794</v>
      </c>
      <c r="G106" s="40" t="s">
        <v>816</v>
      </c>
      <c r="H106" s="40" t="s">
        <v>796</v>
      </c>
      <c r="I106" s="40" t="s">
        <v>305</v>
      </c>
    </row>
    <row r="107" spans="1:9" ht="14.5" x14ac:dyDescent="0.35">
      <c r="A107" s="40" t="s">
        <v>309</v>
      </c>
      <c r="B107" s="40" t="s">
        <v>310</v>
      </c>
      <c r="C107" s="40" t="s">
        <v>311</v>
      </c>
      <c r="D107" s="40" t="s">
        <v>9</v>
      </c>
      <c r="E107" s="40" t="s">
        <v>793</v>
      </c>
      <c r="F107" s="40" t="s">
        <v>794</v>
      </c>
      <c r="G107" s="40" t="s">
        <v>816</v>
      </c>
      <c r="H107" s="40" t="s">
        <v>796</v>
      </c>
      <c r="I107" s="40" t="s">
        <v>305</v>
      </c>
    </row>
    <row r="108" spans="1:9" ht="14.5" x14ac:dyDescent="0.35">
      <c r="A108" s="40" t="s">
        <v>298</v>
      </c>
      <c r="B108" s="40" t="s">
        <v>299</v>
      </c>
      <c r="C108" s="40" t="s">
        <v>300</v>
      </c>
      <c r="D108" s="40" t="s">
        <v>9</v>
      </c>
      <c r="E108" s="40" t="s">
        <v>797</v>
      </c>
      <c r="F108" s="40" t="s">
        <v>807</v>
      </c>
      <c r="G108" s="40" t="s">
        <v>808</v>
      </c>
      <c r="H108" s="40" t="s">
        <v>809</v>
      </c>
      <c r="I108" s="40" t="s">
        <v>301</v>
      </c>
    </row>
    <row r="109" spans="1:9" ht="14.5" x14ac:dyDescent="0.35">
      <c r="A109" s="40"/>
      <c r="B109" s="40"/>
      <c r="C109" s="40"/>
      <c r="D109" s="40"/>
      <c r="E109" s="40"/>
      <c r="F109" s="40"/>
      <c r="G109" s="40"/>
      <c r="H109" s="40"/>
      <c r="I109" s="40"/>
    </row>
    <row r="110" spans="1:9" ht="14.5" x14ac:dyDescent="0.35">
      <c r="A110" s="40"/>
      <c r="B110" s="40"/>
      <c r="C110" s="40"/>
      <c r="D110" s="40"/>
      <c r="E110" s="40"/>
      <c r="F110" s="40"/>
      <c r="G110" s="40"/>
      <c r="H110" s="40"/>
      <c r="I110" s="40"/>
    </row>
    <row r="111" spans="1:9" ht="14.5" x14ac:dyDescent="0.35">
      <c r="A111" s="40"/>
      <c r="B111" s="40"/>
      <c r="C111" s="40"/>
      <c r="D111" s="40"/>
      <c r="E111" s="40"/>
      <c r="F111" s="40"/>
      <c r="G111" s="40"/>
      <c r="H111" s="40"/>
      <c r="I111" s="40"/>
    </row>
    <row r="112" spans="1:9" ht="14.5" x14ac:dyDescent="0.35">
      <c r="A112" s="40"/>
      <c r="B112" s="40"/>
      <c r="C112" s="40"/>
      <c r="D112" s="40"/>
      <c r="E112" s="40"/>
      <c r="F112" s="40"/>
      <c r="G112" s="40"/>
      <c r="H112" s="40"/>
      <c r="I112" s="40"/>
    </row>
    <row r="113" spans="1:9" ht="14.5" x14ac:dyDescent="0.35">
      <c r="A113" s="40"/>
      <c r="B113" s="40"/>
      <c r="C113" s="40"/>
      <c r="D113" s="40"/>
      <c r="E113" s="40"/>
      <c r="F113" s="40"/>
      <c r="G113" s="40"/>
      <c r="H113" s="40"/>
      <c r="I113" s="40"/>
    </row>
    <row r="114" spans="1:9" ht="14.5" x14ac:dyDescent="0.35">
      <c r="A114" s="40"/>
      <c r="B114" s="40"/>
      <c r="C114" s="40"/>
      <c r="D114" s="40"/>
      <c r="E114" s="40"/>
      <c r="F114" s="40"/>
      <c r="G114" s="40"/>
      <c r="H114" s="40"/>
      <c r="I114" s="40"/>
    </row>
    <row r="115" spans="1:9" ht="12.5" x14ac:dyDescent="0.25"/>
    <row r="116" spans="1:9" ht="12.5" x14ac:dyDescent="0.25"/>
    <row r="117" spans="1:9" ht="12.5" x14ac:dyDescent="0.25">
      <c r="A117" s="219"/>
      <c r="B117" s="219"/>
      <c r="C117" s="219"/>
      <c r="D117" s="219"/>
      <c r="E117" s="219"/>
      <c r="F117" s="219"/>
      <c r="G117" s="219"/>
      <c r="H117" s="219"/>
      <c r="I117" s="219"/>
    </row>
    <row r="118" spans="1:9" ht="12.5" x14ac:dyDescent="0.25"/>
    <row r="119" spans="1:9" ht="12.5" x14ac:dyDescent="0.25"/>
    <row r="120" spans="1:9" ht="12.5" x14ac:dyDescent="0.25"/>
    <row r="121" spans="1:9" ht="12.5" x14ac:dyDescent="0.25"/>
    <row r="122" spans="1:9" ht="12.5" x14ac:dyDescent="0.25"/>
    <row r="123" spans="1:9" ht="12.5" x14ac:dyDescent="0.25"/>
    <row r="124" spans="1:9" ht="12.5" x14ac:dyDescent="0.25"/>
    <row r="125" spans="1:9" ht="12.5" x14ac:dyDescent="0.25"/>
    <row r="126" spans="1:9" ht="12.5" x14ac:dyDescent="0.25"/>
    <row r="127" spans="1:9" ht="12.5" x14ac:dyDescent="0.25"/>
    <row r="128" spans="1:9" ht="12.5" x14ac:dyDescent="0.25"/>
    <row r="129" ht="12.5" x14ac:dyDescent="0.25"/>
    <row r="130" ht="12.5" x14ac:dyDescent="0.25"/>
    <row r="131" ht="12.5" x14ac:dyDescent="0.25"/>
    <row r="132" ht="12.5" x14ac:dyDescent="0.25"/>
    <row r="133" ht="12.5" x14ac:dyDescent="0.25"/>
    <row r="134" ht="12.5" x14ac:dyDescent="0.25"/>
    <row r="135" ht="12.5" x14ac:dyDescent="0.25"/>
    <row r="136" ht="12.5" x14ac:dyDescent="0.25"/>
    <row r="137" ht="12.5" x14ac:dyDescent="0.25"/>
    <row r="138" ht="12.5" x14ac:dyDescent="0.25"/>
    <row r="139" ht="12.5" x14ac:dyDescent="0.25"/>
    <row r="140" ht="12.5" x14ac:dyDescent="0.25"/>
    <row r="141" ht="12.5" x14ac:dyDescent="0.25"/>
    <row r="142" ht="12.5" x14ac:dyDescent="0.25"/>
    <row r="143" ht="12.5" x14ac:dyDescent="0.25"/>
    <row r="144" ht="12.5" x14ac:dyDescent="0.25"/>
    <row r="145" ht="12.5" x14ac:dyDescent="0.25"/>
    <row r="146" ht="12.5" x14ac:dyDescent="0.25"/>
    <row r="147" ht="12.5" x14ac:dyDescent="0.25"/>
    <row r="148" ht="12.5" x14ac:dyDescent="0.25"/>
    <row r="149" ht="12.5" x14ac:dyDescent="0.25"/>
    <row r="150" ht="12.5" x14ac:dyDescent="0.25"/>
    <row r="151" ht="12.5" x14ac:dyDescent="0.25"/>
    <row r="152" ht="12.5" x14ac:dyDescent="0.25"/>
    <row r="153" ht="12.5" x14ac:dyDescent="0.25"/>
    <row r="154" ht="12.5" x14ac:dyDescent="0.25"/>
    <row r="155" ht="12.5" x14ac:dyDescent="0.25"/>
    <row r="156" ht="12.5" x14ac:dyDescent="0.25"/>
    <row r="157" ht="12.5" x14ac:dyDescent="0.25"/>
    <row r="158" ht="12.5" x14ac:dyDescent="0.25"/>
    <row r="159" ht="12.5" x14ac:dyDescent="0.25"/>
    <row r="160" ht="12.5" x14ac:dyDescent="0.25"/>
    <row r="161" ht="12.5" x14ac:dyDescent="0.25"/>
    <row r="162" ht="12.5" x14ac:dyDescent="0.25"/>
    <row r="163" ht="12.5" x14ac:dyDescent="0.25"/>
    <row r="164" ht="12.5" x14ac:dyDescent="0.25"/>
    <row r="165" ht="12.5" x14ac:dyDescent="0.25"/>
    <row r="166" ht="12.5" x14ac:dyDescent="0.25"/>
    <row r="167" ht="12.5" x14ac:dyDescent="0.25"/>
    <row r="168" ht="12.5" x14ac:dyDescent="0.25"/>
    <row r="169" ht="12.5" x14ac:dyDescent="0.25"/>
    <row r="170" ht="12.5" x14ac:dyDescent="0.25"/>
    <row r="171" ht="12.5" hidden="1" x14ac:dyDescent="0.25"/>
    <row r="172" ht="12.65" customHeight="1" x14ac:dyDescent="0.25"/>
    <row r="173" ht="12.65" customHeight="1" x14ac:dyDescent="0.25"/>
    <row r="174" ht="12.65" customHeight="1" x14ac:dyDescent="0.25"/>
    <row r="175" ht="12.65" customHeight="1" x14ac:dyDescent="0.25"/>
    <row r="176" ht="12.65" customHeight="1" x14ac:dyDescent="0.25"/>
    <row r="177" ht="12.65" customHeight="1" x14ac:dyDescent="0.25"/>
    <row r="178" ht="12.65" customHeight="1" x14ac:dyDescent="0.25"/>
    <row r="179" ht="12.65" customHeight="1" x14ac:dyDescent="0.25"/>
    <row r="180" ht="12.65" customHeight="1" x14ac:dyDescent="0.25"/>
    <row r="181" ht="12.65" customHeight="1" x14ac:dyDescent="0.25"/>
    <row r="182" ht="12.65" customHeight="1" x14ac:dyDescent="0.25"/>
    <row r="183" ht="12.65" customHeight="1" x14ac:dyDescent="0.25"/>
    <row r="184" ht="12.65" customHeight="1" x14ac:dyDescent="0.25"/>
    <row r="185" ht="12.65" customHeight="1" x14ac:dyDescent="0.25"/>
    <row r="186" ht="12.65" customHeight="1" x14ac:dyDescent="0.25"/>
    <row r="187" ht="12.65" customHeight="1" x14ac:dyDescent="0.25"/>
    <row r="188" ht="12.65" customHeight="1" x14ac:dyDescent="0.25"/>
    <row r="189" ht="12.65" customHeight="1" x14ac:dyDescent="0.25"/>
    <row r="190" ht="12.65" customHeight="1" x14ac:dyDescent="0.25"/>
    <row r="191" ht="12.65" customHeight="1" x14ac:dyDescent="0.25"/>
    <row r="192" ht="12.65" customHeight="1" x14ac:dyDescent="0.25"/>
    <row r="193" ht="12.65" customHeight="1" x14ac:dyDescent="0.25"/>
    <row r="194" ht="12.65" customHeight="1" x14ac:dyDescent="0.25"/>
  </sheetData>
  <mergeCells count="1">
    <mergeCell ref="A117:I117"/>
  </mergeCells>
  <pageMargins left="0.7" right="0.7" top="0.75" bottom="0.75" header="0.3" footer="0.3"/>
  <pageSetup paperSize="9" orientation="portrait" horizontalDpi="90" verticalDpi="9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filterMode="1">
    <tabColor rgb="FFFFFF00"/>
  </sheetPr>
  <dimension ref="A1:S111311"/>
  <sheetViews>
    <sheetView workbookViewId="0">
      <pane ySplit="1" topLeftCell="A2" activePane="bottomLeft" state="frozen"/>
      <selection pane="bottomLeft" activeCell="H4027" sqref="H4027:H8051"/>
    </sheetView>
  </sheetViews>
  <sheetFormatPr defaultRowHeight="14.5" x14ac:dyDescent="0.35"/>
  <cols>
    <col min="1" max="1" width="11.26953125" style="150" customWidth="1"/>
    <col min="2" max="2" width="25.26953125" style="151" bestFit="1" customWidth="1"/>
    <col min="3" max="5" width="8.7265625" style="151"/>
    <col min="6" max="6" width="13.453125" style="151" customWidth="1"/>
    <col min="7" max="10" width="8.7265625" style="151"/>
    <col min="11" max="11" width="16.08984375" style="151" bestFit="1" customWidth="1"/>
  </cols>
  <sheetData>
    <row r="1" spans="1:19" x14ac:dyDescent="0.35">
      <c r="A1" s="50" t="s">
        <v>772</v>
      </c>
      <c r="B1" s="50" t="s">
        <v>763</v>
      </c>
      <c r="C1" s="50" t="s">
        <v>764</v>
      </c>
      <c r="D1" s="50" t="s">
        <v>765</v>
      </c>
      <c r="E1" s="50" t="s">
        <v>766</v>
      </c>
      <c r="F1" s="50" t="s">
        <v>767</v>
      </c>
      <c r="G1" s="50" t="s">
        <v>768</v>
      </c>
      <c r="H1" s="50" t="s">
        <v>769</v>
      </c>
      <c r="I1" s="50" t="s">
        <v>832</v>
      </c>
      <c r="J1" s="50" t="s">
        <v>833</v>
      </c>
      <c r="K1" s="147" t="s">
        <v>995</v>
      </c>
      <c r="L1" s="51" t="s">
        <v>775</v>
      </c>
      <c r="M1" s="51"/>
    </row>
    <row r="2" spans="1:19" hidden="1" x14ac:dyDescent="0.35">
      <c r="A2" s="197">
        <f>DATEVALUE(RIGHT(B2,8))</f>
        <v>44287</v>
      </c>
      <c r="B2" t="s">
        <v>770</v>
      </c>
      <c r="C2" t="s">
        <v>92</v>
      </c>
      <c r="D2" t="s">
        <v>771</v>
      </c>
      <c r="E2" t="s">
        <v>76</v>
      </c>
      <c r="F2" t="s">
        <v>77</v>
      </c>
      <c r="G2" t="s">
        <v>756</v>
      </c>
      <c r="H2">
        <v>27906</v>
      </c>
      <c r="I2" s="196" t="str">
        <f>VLOOKUP(E2,Refs!$P$2:$R$36,3,FALSE)</f>
        <v>Y58</v>
      </c>
      <c r="J2" s="196" t="str">
        <f>VLOOKUP(E2,Refs!$P$2:$S$36,4,FALSE)</f>
        <v>South West</v>
      </c>
      <c r="K2" s="42">
        <f>IF(OR(H2="NULL",H2=0,H2=""),"",H2)</f>
        <v>27906</v>
      </c>
      <c r="L2" s="48" t="s">
        <v>776</v>
      </c>
      <c r="M2" s="48"/>
      <c r="N2" s="48"/>
      <c r="O2" s="48"/>
    </row>
    <row r="3" spans="1:19" hidden="1" x14ac:dyDescent="0.35">
      <c r="A3" s="197">
        <f t="shared" ref="A3:A66" si="0">DATEVALUE(RIGHT(B3,8))</f>
        <v>44287</v>
      </c>
      <c r="B3" t="s">
        <v>770</v>
      </c>
      <c r="C3" t="s">
        <v>92</v>
      </c>
      <c r="D3" t="s">
        <v>771</v>
      </c>
      <c r="E3" t="s">
        <v>76</v>
      </c>
      <c r="F3" t="s">
        <v>77</v>
      </c>
      <c r="G3" t="s">
        <v>757</v>
      </c>
      <c r="H3">
        <v>21234</v>
      </c>
      <c r="I3" s="196" t="str">
        <f>VLOOKUP(E3,Refs!$P$2:$R$36,3,FALSE)</f>
        <v>Y58</v>
      </c>
      <c r="J3" s="196" t="str">
        <f>VLOOKUP(E3,Refs!$P$2:$S$36,4,FALSE)</f>
        <v>South West</v>
      </c>
      <c r="K3" s="42">
        <f t="shared" ref="K3:K66" si="1">IF(OR(H3="NULL",H3=0,H3=""),"",H3)</f>
        <v>21234</v>
      </c>
      <c r="L3" s="49" t="s">
        <v>777</v>
      </c>
      <c r="M3" s="49"/>
      <c r="N3" s="49"/>
      <c r="O3" s="49"/>
      <c r="P3" s="49"/>
      <c r="Q3" s="49"/>
      <c r="R3" s="49"/>
      <c r="S3" s="49"/>
    </row>
    <row r="4" spans="1:19" hidden="1" x14ac:dyDescent="0.35">
      <c r="A4" s="197">
        <f t="shared" si="0"/>
        <v>44287</v>
      </c>
      <c r="B4" t="s">
        <v>770</v>
      </c>
      <c r="C4" t="s">
        <v>92</v>
      </c>
      <c r="D4" t="s">
        <v>771</v>
      </c>
      <c r="E4" t="s">
        <v>76</v>
      </c>
      <c r="F4" t="s">
        <v>77</v>
      </c>
      <c r="G4" t="s">
        <v>758</v>
      </c>
      <c r="H4">
        <v>26772</v>
      </c>
      <c r="I4" s="196" t="str">
        <f>VLOOKUP(E4,Refs!$P$2:$R$36,3,FALSE)</f>
        <v>Y58</v>
      </c>
      <c r="J4" s="196" t="str">
        <f>VLOOKUP(E4,Refs!$P$2:$S$36,4,FALSE)</f>
        <v>South West</v>
      </c>
      <c r="K4" s="42">
        <f t="shared" si="1"/>
        <v>26772</v>
      </c>
    </row>
    <row r="5" spans="1:19" hidden="1" x14ac:dyDescent="0.35">
      <c r="A5" s="197">
        <f t="shared" si="0"/>
        <v>44287</v>
      </c>
      <c r="B5" t="s">
        <v>770</v>
      </c>
      <c r="C5" t="s">
        <v>92</v>
      </c>
      <c r="D5" t="s">
        <v>771</v>
      </c>
      <c r="E5" t="s">
        <v>76</v>
      </c>
      <c r="F5" t="s">
        <v>77</v>
      </c>
      <c r="G5" t="s">
        <v>759</v>
      </c>
      <c r="H5">
        <v>0</v>
      </c>
      <c r="I5" s="196" t="str">
        <f>VLOOKUP(E5,Refs!$P$2:$R$36,3,FALSE)</f>
        <v>Y58</v>
      </c>
      <c r="J5" s="196" t="str">
        <f>VLOOKUP(E5,Refs!$P$2:$S$36,4,FALSE)</f>
        <v>South West</v>
      </c>
      <c r="K5" s="42" t="str">
        <f t="shared" si="1"/>
        <v/>
      </c>
    </row>
    <row r="6" spans="1:19" hidden="1" x14ac:dyDescent="0.35">
      <c r="A6" s="197">
        <f t="shared" si="0"/>
        <v>44287</v>
      </c>
      <c r="B6" t="s">
        <v>770</v>
      </c>
      <c r="C6" t="s">
        <v>92</v>
      </c>
      <c r="D6" t="s">
        <v>771</v>
      </c>
      <c r="E6" t="s">
        <v>76</v>
      </c>
      <c r="F6" t="s">
        <v>77</v>
      </c>
      <c r="G6" t="s">
        <v>760</v>
      </c>
      <c r="H6">
        <v>1903</v>
      </c>
      <c r="I6" s="196" t="str">
        <f>VLOOKUP(E6,Refs!$P$2:$R$36,3,FALSE)</f>
        <v>Y58</v>
      </c>
      <c r="J6" s="196" t="str">
        <f>VLOOKUP(E6,Refs!$P$2:$S$36,4,FALSE)</f>
        <v>South West</v>
      </c>
      <c r="K6" s="42">
        <f t="shared" si="1"/>
        <v>1903</v>
      </c>
    </row>
    <row r="7" spans="1:19" hidden="1" x14ac:dyDescent="0.35">
      <c r="A7" s="197">
        <f t="shared" si="0"/>
        <v>44287</v>
      </c>
      <c r="B7" t="s">
        <v>770</v>
      </c>
      <c r="C7" t="s">
        <v>92</v>
      </c>
      <c r="D7" t="s">
        <v>771</v>
      </c>
      <c r="E7" t="s">
        <v>76</v>
      </c>
      <c r="F7" t="s">
        <v>77</v>
      </c>
      <c r="G7" t="s">
        <v>761</v>
      </c>
      <c r="H7">
        <v>1</v>
      </c>
      <c r="I7" s="196" t="str">
        <f>VLOOKUP(E7,Refs!$P$2:$R$36,3,FALSE)</f>
        <v>Y58</v>
      </c>
      <c r="J7" s="196" t="str">
        <f>VLOOKUP(E7,Refs!$P$2:$S$36,4,FALSE)</f>
        <v>South West</v>
      </c>
      <c r="K7" s="42">
        <f t="shared" si="1"/>
        <v>1</v>
      </c>
    </row>
    <row r="8" spans="1:19" hidden="1" x14ac:dyDescent="0.35">
      <c r="A8" s="197">
        <f t="shared" si="0"/>
        <v>44287</v>
      </c>
      <c r="B8" t="s">
        <v>770</v>
      </c>
      <c r="C8" t="s">
        <v>92</v>
      </c>
      <c r="D8" t="s">
        <v>771</v>
      </c>
      <c r="E8" t="s">
        <v>76</v>
      </c>
      <c r="F8" t="s">
        <v>77</v>
      </c>
      <c r="G8" t="s">
        <v>548</v>
      </c>
      <c r="H8">
        <v>18935</v>
      </c>
      <c r="I8" s="196" t="str">
        <f>VLOOKUP(E8,Refs!$P$2:$R$36,3,FALSE)</f>
        <v>Y58</v>
      </c>
      <c r="J8" s="196" t="str">
        <f>VLOOKUP(E8,Refs!$P$2:$S$36,4,FALSE)</f>
        <v>South West</v>
      </c>
      <c r="K8" s="42">
        <f t="shared" si="1"/>
        <v>18935</v>
      </c>
    </row>
    <row r="9" spans="1:19" hidden="1" x14ac:dyDescent="0.35">
      <c r="A9" s="197">
        <f t="shared" si="0"/>
        <v>44287</v>
      </c>
      <c r="B9" t="s">
        <v>770</v>
      </c>
      <c r="C9" t="s">
        <v>92</v>
      </c>
      <c r="D9" t="s">
        <v>771</v>
      </c>
      <c r="E9" t="s">
        <v>76</v>
      </c>
      <c r="F9" t="s">
        <v>77</v>
      </c>
      <c r="G9" t="s">
        <v>549</v>
      </c>
      <c r="H9">
        <v>1134</v>
      </c>
      <c r="I9" s="196" t="str">
        <f>VLOOKUP(E9,Refs!$P$2:$R$36,3,FALSE)</f>
        <v>Y58</v>
      </c>
      <c r="J9" s="196" t="str">
        <f>VLOOKUP(E9,Refs!$P$2:$S$36,4,FALSE)</f>
        <v>South West</v>
      </c>
      <c r="K9" s="42">
        <f t="shared" si="1"/>
        <v>1134</v>
      </c>
    </row>
    <row r="10" spans="1:19" hidden="1" x14ac:dyDescent="0.35">
      <c r="A10" s="197">
        <f t="shared" si="0"/>
        <v>44287</v>
      </c>
      <c r="B10" t="s">
        <v>770</v>
      </c>
      <c r="C10" t="s">
        <v>92</v>
      </c>
      <c r="D10" t="s">
        <v>771</v>
      </c>
      <c r="E10" t="s">
        <v>76</v>
      </c>
      <c r="F10" t="s">
        <v>77</v>
      </c>
      <c r="G10" t="s">
        <v>550</v>
      </c>
      <c r="H10">
        <v>311</v>
      </c>
      <c r="I10" s="196" t="str">
        <f>VLOOKUP(E10,Refs!$P$2:$R$36,3,FALSE)</f>
        <v>Y58</v>
      </c>
      <c r="J10" s="196" t="str">
        <f>VLOOKUP(E10,Refs!$P$2:$S$36,4,FALSE)</f>
        <v>South West</v>
      </c>
      <c r="K10" s="42">
        <f t="shared" si="1"/>
        <v>311</v>
      </c>
    </row>
    <row r="11" spans="1:19" hidden="1" x14ac:dyDescent="0.35">
      <c r="A11" s="197">
        <f t="shared" si="0"/>
        <v>44287</v>
      </c>
      <c r="B11" t="s">
        <v>770</v>
      </c>
      <c r="C11" t="s">
        <v>92</v>
      </c>
      <c r="D11" t="s">
        <v>771</v>
      </c>
      <c r="E11" t="s">
        <v>76</v>
      </c>
      <c r="F11" t="s">
        <v>77</v>
      </c>
      <c r="G11" t="s">
        <v>551</v>
      </c>
      <c r="H11">
        <v>195</v>
      </c>
      <c r="I11" s="196" t="str">
        <f>VLOOKUP(E11,Refs!$P$2:$R$36,3,FALSE)</f>
        <v>Y58</v>
      </c>
      <c r="J11" s="196" t="str">
        <f>VLOOKUP(E11,Refs!$P$2:$S$36,4,FALSE)</f>
        <v>South West</v>
      </c>
      <c r="K11" s="42">
        <f t="shared" si="1"/>
        <v>195</v>
      </c>
    </row>
    <row r="12" spans="1:19" hidden="1" x14ac:dyDescent="0.35">
      <c r="A12" s="197">
        <f t="shared" si="0"/>
        <v>44287</v>
      </c>
      <c r="B12" t="s">
        <v>770</v>
      </c>
      <c r="C12" t="s">
        <v>92</v>
      </c>
      <c r="D12" t="s">
        <v>771</v>
      </c>
      <c r="E12" t="s">
        <v>76</v>
      </c>
      <c r="F12" t="s">
        <v>77</v>
      </c>
      <c r="G12" t="s">
        <v>552</v>
      </c>
      <c r="H12">
        <v>628</v>
      </c>
      <c r="I12" s="196" t="str">
        <f>VLOOKUP(E12,Refs!$P$2:$R$36,3,FALSE)</f>
        <v>Y58</v>
      </c>
      <c r="J12" s="196" t="str">
        <f>VLOOKUP(E12,Refs!$P$2:$S$36,4,FALSE)</f>
        <v>South West</v>
      </c>
      <c r="K12" s="42">
        <f t="shared" si="1"/>
        <v>628</v>
      </c>
    </row>
    <row r="13" spans="1:19" hidden="1" x14ac:dyDescent="0.35">
      <c r="A13" s="197">
        <f t="shared" si="0"/>
        <v>44287</v>
      </c>
      <c r="B13" t="s">
        <v>770</v>
      </c>
      <c r="C13" t="s">
        <v>92</v>
      </c>
      <c r="D13" t="s">
        <v>771</v>
      </c>
      <c r="E13" t="s">
        <v>76</v>
      </c>
      <c r="F13" t="s">
        <v>77</v>
      </c>
      <c r="G13" t="s">
        <v>553</v>
      </c>
      <c r="H13">
        <v>1610394</v>
      </c>
      <c r="I13" s="196" t="str">
        <f>VLOOKUP(E13,Refs!$P$2:$R$36,3,FALSE)</f>
        <v>Y58</v>
      </c>
      <c r="J13" s="196" t="str">
        <f>VLOOKUP(E13,Refs!$P$2:$S$36,4,FALSE)</f>
        <v>South West</v>
      </c>
      <c r="K13" s="42">
        <f t="shared" si="1"/>
        <v>1610394</v>
      </c>
    </row>
    <row r="14" spans="1:19" hidden="1" x14ac:dyDescent="0.35">
      <c r="A14" s="197">
        <f t="shared" si="0"/>
        <v>44287</v>
      </c>
      <c r="B14" t="s">
        <v>770</v>
      </c>
      <c r="C14" t="s">
        <v>92</v>
      </c>
      <c r="D14" t="s">
        <v>771</v>
      </c>
      <c r="E14" t="s">
        <v>76</v>
      </c>
      <c r="F14" t="s">
        <v>77</v>
      </c>
      <c r="G14" t="s">
        <v>554</v>
      </c>
      <c r="H14">
        <v>452</v>
      </c>
      <c r="I14" s="196" t="str">
        <f>VLOOKUP(E14,Refs!$P$2:$R$36,3,FALSE)</f>
        <v>Y58</v>
      </c>
      <c r="J14" s="196" t="str">
        <f>VLOOKUP(E14,Refs!$P$2:$S$36,4,FALSE)</f>
        <v>South West</v>
      </c>
      <c r="K14" s="42">
        <f t="shared" si="1"/>
        <v>452</v>
      </c>
    </row>
    <row r="15" spans="1:19" hidden="1" x14ac:dyDescent="0.35">
      <c r="A15" s="197">
        <f t="shared" si="0"/>
        <v>44287</v>
      </c>
      <c r="B15" t="s">
        <v>770</v>
      </c>
      <c r="C15" t="s">
        <v>92</v>
      </c>
      <c r="D15" t="s">
        <v>771</v>
      </c>
      <c r="E15" t="s">
        <v>76</v>
      </c>
      <c r="F15" t="s">
        <v>77</v>
      </c>
      <c r="G15" t="s">
        <v>555</v>
      </c>
      <c r="H15">
        <v>791</v>
      </c>
      <c r="I15" s="196" t="str">
        <f>VLOOKUP(E15,Refs!$P$2:$R$36,3,FALSE)</f>
        <v>Y58</v>
      </c>
      <c r="J15" s="196" t="str">
        <f>VLOOKUP(E15,Refs!$P$2:$S$36,4,FALSE)</f>
        <v>South West</v>
      </c>
      <c r="K15" s="42">
        <f t="shared" si="1"/>
        <v>791</v>
      </c>
    </row>
    <row r="16" spans="1:19" hidden="1" x14ac:dyDescent="0.35">
      <c r="A16" s="197">
        <f t="shared" si="0"/>
        <v>44287</v>
      </c>
      <c r="B16" t="s">
        <v>770</v>
      </c>
      <c r="C16" t="s">
        <v>92</v>
      </c>
      <c r="D16" t="s">
        <v>771</v>
      </c>
      <c r="E16" t="s">
        <v>76</v>
      </c>
      <c r="F16" t="s">
        <v>77</v>
      </c>
      <c r="G16" t="s">
        <v>556</v>
      </c>
      <c r="H16">
        <v>160617</v>
      </c>
      <c r="I16" s="196" t="str">
        <f>VLOOKUP(E16,Refs!$P$2:$R$36,3,FALSE)</f>
        <v>Y58</v>
      </c>
      <c r="J16" s="196" t="str">
        <f>VLOOKUP(E16,Refs!$P$2:$S$36,4,FALSE)</f>
        <v>South West</v>
      </c>
      <c r="K16" s="42">
        <f t="shared" si="1"/>
        <v>160617</v>
      </c>
    </row>
    <row r="17" spans="1:11" hidden="1" x14ac:dyDescent="0.35">
      <c r="A17" s="197">
        <f t="shared" si="0"/>
        <v>44287</v>
      </c>
      <c r="B17" t="s">
        <v>770</v>
      </c>
      <c r="C17" t="s">
        <v>92</v>
      </c>
      <c r="D17" t="s">
        <v>771</v>
      </c>
      <c r="E17" t="s">
        <v>76</v>
      </c>
      <c r="F17" t="s">
        <v>77</v>
      </c>
      <c r="G17" t="s">
        <v>557</v>
      </c>
      <c r="H17">
        <v>8344</v>
      </c>
      <c r="I17" s="196" t="str">
        <f>VLOOKUP(E17,Refs!$P$2:$R$36,3,FALSE)</f>
        <v>Y58</v>
      </c>
      <c r="J17" s="196" t="str">
        <f>VLOOKUP(E17,Refs!$P$2:$S$36,4,FALSE)</f>
        <v>South West</v>
      </c>
      <c r="K17" s="42">
        <f t="shared" si="1"/>
        <v>8344</v>
      </c>
    </row>
    <row r="18" spans="1:11" hidden="1" x14ac:dyDescent="0.35">
      <c r="A18" s="197">
        <f t="shared" si="0"/>
        <v>44287</v>
      </c>
      <c r="B18" t="s">
        <v>770</v>
      </c>
      <c r="C18" t="s">
        <v>92</v>
      </c>
      <c r="D18" t="s">
        <v>771</v>
      </c>
      <c r="E18" t="s">
        <v>76</v>
      </c>
      <c r="F18" t="s">
        <v>77</v>
      </c>
      <c r="G18" t="s">
        <v>558</v>
      </c>
      <c r="H18">
        <v>21759807</v>
      </c>
      <c r="I18" s="196" t="str">
        <f>VLOOKUP(E18,Refs!$P$2:$R$36,3,FALSE)</f>
        <v>Y58</v>
      </c>
      <c r="J18" s="196" t="str">
        <f>VLOOKUP(E18,Refs!$P$2:$S$36,4,FALSE)</f>
        <v>South West</v>
      </c>
      <c r="K18" s="42">
        <f t="shared" si="1"/>
        <v>21759807</v>
      </c>
    </row>
    <row r="19" spans="1:11" hidden="1" x14ac:dyDescent="0.35">
      <c r="A19" s="197">
        <f t="shared" si="0"/>
        <v>44287</v>
      </c>
      <c r="B19" t="s">
        <v>770</v>
      </c>
      <c r="C19" t="s">
        <v>92</v>
      </c>
      <c r="D19" t="s">
        <v>771</v>
      </c>
      <c r="E19" t="s">
        <v>76</v>
      </c>
      <c r="F19" t="s">
        <v>77</v>
      </c>
      <c r="G19" t="s">
        <v>566</v>
      </c>
      <c r="H19">
        <v>22039</v>
      </c>
      <c r="I19" s="196" t="str">
        <f>VLOOKUP(E19,Refs!$P$2:$R$36,3,FALSE)</f>
        <v>Y58</v>
      </c>
      <c r="J19" s="196" t="str">
        <f>VLOOKUP(E19,Refs!$P$2:$S$36,4,FALSE)</f>
        <v>South West</v>
      </c>
      <c r="K19" s="42">
        <f t="shared" si="1"/>
        <v>22039</v>
      </c>
    </row>
    <row r="20" spans="1:11" hidden="1" x14ac:dyDescent="0.35">
      <c r="A20" s="197">
        <f t="shared" si="0"/>
        <v>44287</v>
      </c>
      <c r="B20" t="s">
        <v>770</v>
      </c>
      <c r="C20" t="s">
        <v>92</v>
      </c>
      <c r="D20" t="s">
        <v>771</v>
      </c>
      <c r="E20" t="s">
        <v>76</v>
      </c>
      <c r="F20" t="s">
        <v>77</v>
      </c>
      <c r="G20" t="s">
        <v>567</v>
      </c>
      <c r="H20">
        <v>159</v>
      </c>
      <c r="I20" s="196" t="str">
        <f>VLOOKUP(E20,Refs!$P$2:$R$36,3,FALSE)</f>
        <v>Y58</v>
      </c>
      <c r="J20" s="196" t="str">
        <f>VLOOKUP(E20,Refs!$P$2:$S$36,4,FALSE)</f>
        <v>South West</v>
      </c>
      <c r="K20" s="42">
        <f t="shared" si="1"/>
        <v>159</v>
      </c>
    </row>
    <row r="21" spans="1:11" hidden="1" x14ac:dyDescent="0.35">
      <c r="A21" s="197">
        <f t="shared" si="0"/>
        <v>44287</v>
      </c>
      <c r="B21" t="s">
        <v>770</v>
      </c>
      <c r="C21" t="s">
        <v>92</v>
      </c>
      <c r="D21" t="s">
        <v>771</v>
      </c>
      <c r="E21" t="s">
        <v>76</v>
      </c>
      <c r="F21" t="s">
        <v>77</v>
      </c>
      <c r="G21" t="s">
        <v>568</v>
      </c>
      <c r="H21">
        <v>13338</v>
      </c>
      <c r="I21" s="196" t="str">
        <f>VLOOKUP(E21,Refs!$P$2:$R$36,3,FALSE)</f>
        <v>Y58</v>
      </c>
      <c r="J21" s="196" t="str">
        <f>VLOOKUP(E21,Refs!$P$2:$S$36,4,FALSE)</f>
        <v>South West</v>
      </c>
      <c r="K21" s="42">
        <f t="shared" si="1"/>
        <v>13338</v>
      </c>
    </row>
    <row r="22" spans="1:11" hidden="1" x14ac:dyDescent="0.35">
      <c r="A22" s="197">
        <f t="shared" si="0"/>
        <v>44287</v>
      </c>
      <c r="B22" t="s">
        <v>770</v>
      </c>
      <c r="C22" t="s">
        <v>92</v>
      </c>
      <c r="D22" t="s">
        <v>771</v>
      </c>
      <c r="E22" t="s">
        <v>76</v>
      </c>
      <c r="F22" t="s">
        <v>77</v>
      </c>
      <c r="G22" t="s">
        <v>569</v>
      </c>
      <c r="H22">
        <v>8542</v>
      </c>
      <c r="I22" s="196" t="str">
        <f>VLOOKUP(E22,Refs!$P$2:$R$36,3,FALSE)</f>
        <v>Y58</v>
      </c>
      <c r="J22" s="196" t="str">
        <f>VLOOKUP(E22,Refs!$P$2:$S$36,4,FALSE)</f>
        <v>South West</v>
      </c>
      <c r="K22" s="42">
        <f t="shared" si="1"/>
        <v>8542</v>
      </c>
    </row>
    <row r="23" spans="1:11" hidden="1" x14ac:dyDescent="0.35">
      <c r="A23" s="197">
        <f t="shared" si="0"/>
        <v>44287</v>
      </c>
      <c r="B23" t="s">
        <v>770</v>
      </c>
      <c r="C23" t="s">
        <v>92</v>
      </c>
      <c r="D23" t="s">
        <v>771</v>
      </c>
      <c r="E23" t="s">
        <v>76</v>
      </c>
      <c r="F23" t="s">
        <v>77</v>
      </c>
      <c r="G23" t="s">
        <v>570</v>
      </c>
      <c r="H23">
        <v>0</v>
      </c>
      <c r="I23" s="196" t="str">
        <f>VLOOKUP(E23,Refs!$P$2:$R$36,3,FALSE)</f>
        <v>Y58</v>
      </c>
      <c r="J23" s="196" t="str">
        <f>VLOOKUP(E23,Refs!$P$2:$S$36,4,FALSE)</f>
        <v>South West</v>
      </c>
      <c r="K23" s="42" t="str">
        <f t="shared" si="1"/>
        <v/>
      </c>
    </row>
    <row r="24" spans="1:11" hidden="1" x14ac:dyDescent="0.35">
      <c r="A24" s="197">
        <f t="shared" si="0"/>
        <v>44287</v>
      </c>
      <c r="B24" t="s">
        <v>770</v>
      </c>
      <c r="C24" t="s">
        <v>92</v>
      </c>
      <c r="D24" t="s">
        <v>771</v>
      </c>
      <c r="E24" t="s">
        <v>76</v>
      </c>
      <c r="F24" t="s">
        <v>77</v>
      </c>
      <c r="G24" t="s">
        <v>571</v>
      </c>
      <c r="H24">
        <v>0</v>
      </c>
      <c r="I24" s="196" t="str">
        <f>VLOOKUP(E24,Refs!$P$2:$R$36,3,FALSE)</f>
        <v>Y58</v>
      </c>
      <c r="J24" s="196" t="str">
        <f>VLOOKUP(E24,Refs!$P$2:$S$36,4,FALSE)</f>
        <v>South West</v>
      </c>
      <c r="K24" s="42" t="str">
        <f t="shared" si="1"/>
        <v/>
      </c>
    </row>
    <row r="25" spans="1:11" hidden="1" x14ac:dyDescent="0.35">
      <c r="A25" s="197">
        <f t="shared" si="0"/>
        <v>44287</v>
      </c>
      <c r="B25" t="s">
        <v>770</v>
      </c>
      <c r="C25" t="s">
        <v>92</v>
      </c>
      <c r="D25" t="s">
        <v>771</v>
      </c>
      <c r="E25" t="s">
        <v>76</v>
      </c>
      <c r="F25" t="s">
        <v>77</v>
      </c>
      <c r="G25" t="s">
        <v>576</v>
      </c>
      <c r="H25">
        <v>13400</v>
      </c>
      <c r="I25" s="196" t="str">
        <f>VLOOKUP(E25,Refs!$P$2:$R$36,3,FALSE)</f>
        <v>Y58</v>
      </c>
      <c r="J25" s="196" t="str">
        <f>VLOOKUP(E25,Refs!$P$2:$S$36,4,FALSE)</f>
        <v>South West</v>
      </c>
      <c r="K25" s="42">
        <f t="shared" si="1"/>
        <v>13400</v>
      </c>
    </row>
    <row r="26" spans="1:11" hidden="1" x14ac:dyDescent="0.35">
      <c r="A26" s="197">
        <f t="shared" si="0"/>
        <v>44287</v>
      </c>
      <c r="B26" t="s">
        <v>770</v>
      </c>
      <c r="C26" t="s">
        <v>92</v>
      </c>
      <c r="D26" t="s">
        <v>771</v>
      </c>
      <c r="E26" t="s">
        <v>76</v>
      </c>
      <c r="F26" t="s">
        <v>77</v>
      </c>
      <c r="G26" t="s">
        <v>577</v>
      </c>
      <c r="H26">
        <v>2680</v>
      </c>
      <c r="I26" s="196" t="str">
        <f>VLOOKUP(E26,Refs!$P$2:$R$36,3,FALSE)</f>
        <v>Y58</v>
      </c>
      <c r="J26" s="196" t="str">
        <f>VLOOKUP(E26,Refs!$P$2:$S$36,4,FALSE)</f>
        <v>South West</v>
      </c>
      <c r="K26" s="42">
        <f t="shared" si="1"/>
        <v>2680</v>
      </c>
    </row>
    <row r="27" spans="1:11" hidden="1" x14ac:dyDescent="0.35">
      <c r="A27" s="197">
        <f t="shared" si="0"/>
        <v>44287</v>
      </c>
      <c r="B27" t="s">
        <v>770</v>
      </c>
      <c r="C27" t="s">
        <v>92</v>
      </c>
      <c r="D27" t="s">
        <v>771</v>
      </c>
      <c r="E27" t="s">
        <v>76</v>
      </c>
      <c r="F27" t="s">
        <v>77</v>
      </c>
      <c r="G27" t="s">
        <v>578</v>
      </c>
      <c r="H27">
        <v>971</v>
      </c>
      <c r="I27" s="196" t="str">
        <f>VLOOKUP(E27,Refs!$P$2:$R$36,3,FALSE)</f>
        <v>Y58</v>
      </c>
      <c r="J27" s="196" t="str">
        <f>VLOOKUP(E27,Refs!$P$2:$S$36,4,FALSE)</f>
        <v>South West</v>
      </c>
      <c r="K27" s="42">
        <f t="shared" si="1"/>
        <v>971</v>
      </c>
    </row>
    <row r="28" spans="1:11" hidden="1" x14ac:dyDescent="0.35">
      <c r="A28" s="197">
        <f t="shared" si="0"/>
        <v>44287</v>
      </c>
      <c r="B28" t="s">
        <v>770</v>
      </c>
      <c r="C28" t="s">
        <v>92</v>
      </c>
      <c r="D28" t="s">
        <v>771</v>
      </c>
      <c r="E28" t="s">
        <v>76</v>
      </c>
      <c r="F28" t="s">
        <v>77</v>
      </c>
      <c r="G28" t="s">
        <v>579</v>
      </c>
      <c r="H28">
        <v>0</v>
      </c>
      <c r="I28" s="196" t="str">
        <f>VLOOKUP(E28,Refs!$P$2:$R$36,3,FALSE)</f>
        <v>Y58</v>
      </c>
      <c r="J28" s="196" t="str">
        <f>VLOOKUP(E28,Refs!$P$2:$S$36,4,FALSE)</f>
        <v>South West</v>
      </c>
      <c r="K28" s="42" t="str">
        <f t="shared" si="1"/>
        <v/>
      </c>
    </row>
    <row r="29" spans="1:11" hidden="1" x14ac:dyDescent="0.35">
      <c r="A29" s="197">
        <f t="shared" si="0"/>
        <v>44287</v>
      </c>
      <c r="B29" t="s">
        <v>770</v>
      </c>
      <c r="C29" t="s">
        <v>92</v>
      </c>
      <c r="D29" t="s">
        <v>771</v>
      </c>
      <c r="E29" t="s">
        <v>76</v>
      </c>
      <c r="F29" t="s">
        <v>77</v>
      </c>
      <c r="G29" t="s">
        <v>580</v>
      </c>
      <c r="H29">
        <v>478</v>
      </c>
      <c r="I29" s="196" t="str">
        <f>VLOOKUP(E29,Refs!$P$2:$R$36,3,FALSE)</f>
        <v>Y58</v>
      </c>
      <c r="J29" s="196" t="str">
        <f>VLOOKUP(E29,Refs!$P$2:$S$36,4,FALSE)</f>
        <v>South West</v>
      </c>
      <c r="K29" s="42">
        <f t="shared" si="1"/>
        <v>478</v>
      </c>
    </row>
    <row r="30" spans="1:11" hidden="1" x14ac:dyDescent="0.35">
      <c r="A30" s="197">
        <f t="shared" si="0"/>
        <v>44287</v>
      </c>
      <c r="B30" t="s">
        <v>770</v>
      </c>
      <c r="C30" t="s">
        <v>92</v>
      </c>
      <c r="D30" t="s">
        <v>771</v>
      </c>
      <c r="E30" t="s">
        <v>76</v>
      </c>
      <c r="F30" t="s">
        <v>77</v>
      </c>
      <c r="G30" t="s">
        <v>581</v>
      </c>
      <c r="H30">
        <v>527</v>
      </c>
      <c r="I30" s="196" t="str">
        <f>VLOOKUP(E30,Refs!$P$2:$R$36,3,FALSE)</f>
        <v>Y58</v>
      </c>
      <c r="J30" s="196" t="str">
        <f>VLOOKUP(E30,Refs!$P$2:$S$36,4,FALSE)</f>
        <v>South West</v>
      </c>
      <c r="K30" s="42">
        <f t="shared" si="1"/>
        <v>527</v>
      </c>
    </row>
    <row r="31" spans="1:11" hidden="1" x14ac:dyDescent="0.35">
      <c r="A31" s="197">
        <f t="shared" si="0"/>
        <v>44287</v>
      </c>
      <c r="B31" t="s">
        <v>770</v>
      </c>
      <c r="C31" t="s">
        <v>92</v>
      </c>
      <c r="D31" t="s">
        <v>771</v>
      </c>
      <c r="E31" t="s">
        <v>76</v>
      </c>
      <c r="F31" t="s">
        <v>77</v>
      </c>
      <c r="G31" t="s">
        <v>582</v>
      </c>
      <c r="H31">
        <v>0</v>
      </c>
      <c r="I31" s="196" t="str">
        <f>VLOOKUP(E31,Refs!$P$2:$R$36,3,FALSE)</f>
        <v>Y58</v>
      </c>
      <c r="J31" s="196" t="str">
        <f>VLOOKUP(E31,Refs!$P$2:$S$36,4,FALSE)</f>
        <v>South West</v>
      </c>
      <c r="K31" s="42" t="str">
        <f t="shared" si="1"/>
        <v/>
      </c>
    </row>
    <row r="32" spans="1:11" hidden="1" x14ac:dyDescent="0.35">
      <c r="A32" s="197">
        <f t="shared" si="0"/>
        <v>44287</v>
      </c>
      <c r="B32" t="s">
        <v>770</v>
      </c>
      <c r="C32" t="s">
        <v>92</v>
      </c>
      <c r="D32" t="s">
        <v>771</v>
      </c>
      <c r="E32" t="s">
        <v>76</v>
      </c>
      <c r="F32" t="s">
        <v>77</v>
      </c>
      <c r="G32" t="s">
        <v>583</v>
      </c>
      <c r="H32">
        <v>202</v>
      </c>
      <c r="I32" s="196" t="str">
        <f>VLOOKUP(E32,Refs!$P$2:$R$36,3,FALSE)</f>
        <v>Y58</v>
      </c>
      <c r="J32" s="196" t="str">
        <f>VLOOKUP(E32,Refs!$P$2:$S$36,4,FALSE)</f>
        <v>South West</v>
      </c>
      <c r="K32" s="42">
        <f t="shared" si="1"/>
        <v>202</v>
      </c>
    </row>
    <row r="33" spans="1:11" hidden="1" x14ac:dyDescent="0.35">
      <c r="A33" s="197">
        <f t="shared" si="0"/>
        <v>44287</v>
      </c>
      <c r="B33" t="s">
        <v>770</v>
      </c>
      <c r="C33" t="s">
        <v>92</v>
      </c>
      <c r="D33" t="s">
        <v>771</v>
      </c>
      <c r="E33" t="s">
        <v>76</v>
      </c>
      <c r="F33" t="s">
        <v>77</v>
      </c>
      <c r="G33" t="s">
        <v>584</v>
      </c>
      <c r="H33">
        <v>8542</v>
      </c>
      <c r="I33" s="196" t="str">
        <f>VLOOKUP(E33,Refs!$P$2:$R$36,3,FALSE)</f>
        <v>Y58</v>
      </c>
      <c r="J33" s="196" t="str">
        <f>VLOOKUP(E33,Refs!$P$2:$S$36,4,FALSE)</f>
        <v>South West</v>
      </c>
      <c r="K33" s="42">
        <f t="shared" si="1"/>
        <v>8542</v>
      </c>
    </row>
    <row r="34" spans="1:11" hidden="1" x14ac:dyDescent="0.35">
      <c r="A34" s="197">
        <f t="shared" si="0"/>
        <v>44287</v>
      </c>
      <c r="B34" t="s">
        <v>770</v>
      </c>
      <c r="C34" t="s">
        <v>92</v>
      </c>
      <c r="D34" t="s">
        <v>771</v>
      </c>
      <c r="E34" t="s">
        <v>76</v>
      </c>
      <c r="F34" t="s">
        <v>77</v>
      </c>
      <c r="G34" t="s">
        <v>585</v>
      </c>
      <c r="H34">
        <v>293</v>
      </c>
      <c r="I34" s="196" t="str">
        <f>VLOOKUP(E34,Refs!$P$2:$R$36,3,FALSE)</f>
        <v>Y58</v>
      </c>
      <c r="J34" s="196" t="str">
        <f>VLOOKUP(E34,Refs!$P$2:$S$36,4,FALSE)</f>
        <v>South West</v>
      </c>
      <c r="K34" s="42">
        <f t="shared" si="1"/>
        <v>293</v>
      </c>
    </row>
    <row r="35" spans="1:11" hidden="1" x14ac:dyDescent="0.35">
      <c r="A35" s="197">
        <f t="shared" si="0"/>
        <v>44287</v>
      </c>
      <c r="B35" t="s">
        <v>770</v>
      </c>
      <c r="C35" t="s">
        <v>92</v>
      </c>
      <c r="D35" t="s">
        <v>771</v>
      </c>
      <c r="E35" t="s">
        <v>76</v>
      </c>
      <c r="F35" t="s">
        <v>77</v>
      </c>
      <c r="G35" t="s">
        <v>586</v>
      </c>
      <c r="H35">
        <v>0</v>
      </c>
      <c r="I35" s="196" t="str">
        <f>VLOOKUP(E35,Refs!$P$2:$R$36,3,FALSE)</f>
        <v>Y58</v>
      </c>
      <c r="J35" s="196" t="str">
        <f>VLOOKUP(E35,Refs!$P$2:$S$36,4,FALSE)</f>
        <v>South West</v>
      </c>
      <c r="K35" s="42" t="str">
        <f t="shared" si="1"/>
        <v/>
      </c>
    </row>
    <row r="36" spans="1:11" hidden="1" x14ac:dyDescent="0.35">
      <c r="A36" s="197">
        <f t="shared" si="0"/>
        <v>44287</v>
      </c>
      <c r="B36" t="s">
        <v>770</v>
      </c>
      <c r="C36" t="s">
        <v>92</v>
      </c>
      <c r="D36" t="s">
        <v>771</v>
      </c>
      <c r="E36" t="s">
        <v>76</v>
      </c>
      <c r="F36" t="s">
        <v>77</v>
      </c>
      <c r="G36" t="s">
        <v>587</v>
      </c>
      <c r="H36">
        <v>0</v>
      </c>
      <c r="I36" s="196" t="str">
        <f>VLOOKUP(E36,Refs!$P$2:$R$36,3,FALSE)</f>
        <v>Y58</v>
      </c>
      <c r="J36" s="196" t="str">
        <f>VLOOKUP(E36,Refs!$P$2:$S$36,4,FALSE)</f>
        <v>South West</v>
      </c>
      <c r="K36" s="42" t="str">
        <f t="shared" si="1"/>
        <v/>
      </c>
    </row>
    <row r="37" spans="1:11" hidden="1" x14ac:dyDescent="0.35">
      <c r="A37" s="197">
        <f t="shared" si="0"/>
        <v>44287</v>
      </c>
      <c r="B37" t="s">
        <v>770</v>
      </c>
      <c r="C37" t="s">
        <v>92</v>
      </c>
      <c r="D37" t="s">
        <v>771</v>
      </c>
      <c r="E37" t="s">
        <v>76</v>
      </c>
      <c r="F37" t="s">
        <v>77</v>
      </c>
      <c r="G37" t="s">
        <v>588</v>
      </c>
      <c r="H37">
        <v>7551</v>
      </c>
      <c r="I37" s="196" t="str">
        <f>VLOOKUP(E37,Refs!$P$2:$R$36,3,FALSE)</f>
        <v>Y58</v>
      </c>
      <c r="J37" s="196" t="str">
        <f>VLOOKUP(E37,Refs!$P$2:$S$36,4,FALSE)</f>
        <v>South West</v>
      </c>
      <c r="K37" s="42">
        <f t="shared" si="1"/>
        <v>7551</v>
      </c>
    </row>
    <row r="38" spans="1:11" hidden="1" x14ac:dyDescent="0.35">
      <c r="A38" s="197">
        <f t="shared" si="0"/>
        <v>44287</v>
      </c>
      <c r="B38" t="s">
        <v>770</v>
      </c>
      <c r="C38" t="s">
        <v>92</v>
      </c>
      <c r="D38" t="s">
        <v>771</v>
      </c>
      <c r="E38" t="s">
        <v>76</v>
      </c>
      <c r="F38" t="s">
        <v>77</v>
      </c>
      <c r="G38" t="s">
        <v>589</v>
      </c>
      <c r="H38">
        <v>5468</v>
      </c>
      <c r="I38" s="196" t="str">
        <f>VLOOKUP(E38,Refs!$P$2:$R$36,3,FALSE)</f>
        <v>Y58</v>
      </c>
      <c r="J38" s="196" t="str">
        <f>VLOOKUP(E38,Refs!$P$2:$S$36,4,FALSE)</f>
        <v>South West</v>
      </c>
      <c r="K38" s="42">
        <f t="shared" si="1"/>
        <v>5468</v>
      </c>
    </row>
    <row r="39" spans="1:11" hidden="1" x14ac:dyDescent="0.35">
      <c r="A39" s="197">
        <f t="shared" si="0"/>
        <v>44287</v>
      </c>
      <c r="B39" t="s">
        <v>770</v>
      </c>
      <c r="C39" t="s">
        <v>92</v>
      </c>
      <c r="D39" t="s">
        <v>771</v>
      </c>
      <c r="E39" t="s">
        <v>76</v>
      </c>
      <c r="F39" t="s">
        <v>77</v>
      </c>
      <c r="G39" t="s">
        <v>590</v>
      </c>
      <c r="H39">
        <v>79</v>
      </c>
      <c r="I39" s="196" t="str">
        <f>VLOOKUP(E39,Refs!$P$2:$R$36,3,FALSE)</f>
        <v>Y58</v>
      </c>
      <c r="J39" s="196" t="str">
        <f>VLOOKUP(E39,Refs!$P$2:$S$36,4,FALSE)</f>
        <v>South West</v>
      </c>
      <c r="K39" s="42">
        <f t="shared" si="1"/>
        <v>79</v>
      </c>
    </row>
    <row r="40" spans="1:11" hidden="1" x14ac:dyDescent="0.35">
      <c r="A40" s="197">
        <f t="shared" si="0"/>
        <v>44287</v>
      </c>
      <c r="B40" t="s">
        <v>770</v>
      </c>
      <c r="C40" t="s">
        <v>92</v>
      </c>
      <c r="D40" t="s">
        <v>771</v>
      </c>
      <c r="E40" t="s">
        <v>76</v>
      </c>
      <c r="F40" t="s">
        <v>77</v>
      </c>
      <c r="G40" t="s">
        <v>591</v>
      </c>
      <c r="H40">
        <v>56</v>
      </c>
      <c r="I40" s="196" t="str">
        <f>VLOOKUP(E40,Refs!$P$2:$R$36,3,FALSE)</f>
        <v>Y58</v>
      </c>
      <c r="J40" s="196" t="str">
        <f>VLOOKUP(E40,Refs!$P$2:$S$36,4,FALSE)</f>
        <v>South West</v>
      </c>
      <c r="K40" s="42">
        <f t="shared" si="1"/>
        <v>56</v>
      </c>
    </row>
    <row r="41" spans="1:11" hidden="1" x14ac:dyDescent="0.35">
      <c r="A41" s="197">
        <f t="shared" si="0"/>
        <v>44287</v>
      </c>
      <c r="B41" t="s">
        <v>770</v>
      </c>
      <c r="C41" t="s">
        <v>92</v>
      </c>
      <c r="D41" t="s">
        <v>771</v>
      </c>
      <c r="E41" t="s">
        <v>76</v>
      </c>
      <c r="F41" t="s">
        <v>77</v>
      </c>
      <c r="G41" t="s">
        <v>592</v>
      </c>
      <c r="H41">
        <v>714</v>
      </c>
      <c r="I41" s="196" t="str">
        <f>VLOOKUP(E41,Refs!$P$2:$R$36,3,FALSE)</f>
        <v>Y58</v>
      </c>
      <c r="J41" s="196" t="str">
        <f>VLOOKUP(E41,Refs!$P$2:$S$36,4,FALSE)</f>
        <v>South West</v>
      </c>
      <c r="K41" s="42">
        <f t="shared" si="1"/>
        <v>714</v>
      </c>
    </row>
    <row r="42" spans="1:11" hidden="1" x14ac:dyDescent="0.35">
      <c r="A42" s="197">
        <f t="shared" si="0"/>
        <v>44287</v>
      </c>
      <c r="B42" t="s">
        <v>770</v>
      </c>
      <c r="C42" t="s">
        <v>92</v>
      </c>
      <c r="D42" t="s">
        <v>771</v>
      </c>
      <c r="E42" t="s">
        <v>76</v>
      </c>
      <c r="F42" t="s">
        <v>77</v>
      </c>
      <c r="G42" t="s">
        <v>593</v>
      </c>
      <c r="H42">
        <v>518</v>
      </c>
      <c r="I42" s="196" t="str">
        <f>VLOOKUP(E42,Refs!$P$2:$R$36,3,FALSE)</f>
        <v>Y58</v>
      </c>
      <c r="J42" s="196" t="str">
        <f>VLOOKUP(E42,Refs!$P$2:$S$36,4,FALSE)</f>
        <v>South West</v>
      </c>
      <c r="K42" s="42">
        <f t="shared" si="1"/>
        <v>518</v>
      </c>
    </row>
    <row r="43" spans="1:11" hidden="1" x14ac:dyDescent="0.35">
      <c r="A43" s="197">
        <f t="shared" si="0"/>
        <v>44287</v>
      </c>
      <c r="B43" t="s">
        <v>770</v>
      </c>
      <c r="C43" t="s">
        <v>92</v>
      </c>
      <c r="D43" t="s">
        <v>771</v>
      </c>
      <c r="E43" t="s">
        <v>76</v>
      </c>
      <c r="F43" t="s">
        <v>77</v>
      </c>
      <c r="G43" t="s">
        <v>594</v>
      </c>
      <c r="H43">
        <v>627</v>
      </c>
      <c r="I43" s="196" t="str">
        <f>VLOOKUP(E43,Refs!$P$2:$R$36,3,FALSE)</f>
        <v>Y58</v>
      </c>
      <c r="J43" s="196" t="str">
        <f>VLOOKUP(E43,Refs!$P$2:$S$36,4,FALSE)</f>
        <v>South West</v>
      </c>
      <c r="K43" s="42">
        <f t="shared" si="1"/>
        <v>627</v>
      </c>
    </row>
    <row r="44" spans="1:11" hidden="1" x14ac:dyDescent="0.35">
      <c r="A44" s="197">
        <f t="shared" si="0"/>
        <v>44287</v>
      </c>
      <c r="B44" t="s">
        <v>770</v>
      </c>
      <c r="C44" t="s">
        <v>92</v>
      </c>
      <c r="D44" t="s">
        <v>771</v>
      </c>
      <c r="E44" t="s">
        <v>76</v>
      </c>
      <c r="F44" t="s">
        <v>77</v>
      </c>
      <c r="G44" t="s">
        <v>609</v>
      </c>
      <c r="H44">
        <v>24198</v>
      </c>
      <c r="I44" s="196" t="str">
        <f>VLOOKUP(E44,Refs!$P$2:$R$36,3,FALSE)</f>
        <v>Y58</v>
      </c>
      <c r="J44" s="196" t="str">
        <f>VLOOKUP(E44,Refs!$P$2:$S$36,4,FALSE)</f>
        <v>South West</v>
      </c>
      <c r="K44" s="42">
        <f t="shared" si="1"/>
        <v>24198</v>
      </c>
    </row>
    <row r="45" spans="1:11" hidden="1" x14ac:dyDescent="0.35">
      <c r="A45" s="197">
        <f t="shared" si="0"/>
        <v>44287</v>
      </c>
      <c r="B45" t="s">
        <v>770</v>
      </c>
      <c r="C45" t="s">
        <v>92</v>
      </c>
      <c r="D45" t="s">
        <v>771</v>
      </c>
      <c r="E45" t="s">
        <v>76</v>
      </c>
      <c r="F45" t="s">
        <v>77</v>
      </c>
      <c r="G45" t="s">
        <v>610</v>
      </c>
      <c r="H45">
        <v>3636</v>
      </c>
      <c r="I45" s="196" t="str">
        <f>VLOOKUP(E45,Refs!$P$2:$R$36,3,FALSE)</f>
        <v>Y58</v>
      </c>
      <c r="J45" s="196" t="str">
        <f>VLOOKUP(E45,Refs!$P$2:$S$36,4,FALSE)</f>
        <v>South West</v>
      </c>
      <c r="K45" s="42">
        <f t="shared" si="1"/>
        <v>3636</v>
      </c>
    </row>
    <row r="46" spans="1:11" hidden="1" x14ac:dyDescent="0.35">
      <c r="A46" s="197">
        <f t="shared" si="0"/>
        <v>44287</v>
      </c>
      <c r="B46" t="s">
        <v>770</v>
      </c>
      <c r="C46" t="s">
        <v>92</v>
      </c>
      <c r="D46" t="s">
        <v>771</v>
      </c>
      <c r="E46" t="s">
        <v>76</v>
      </c>
      <c r="F46" t="s">
        <v>77</v>
      </c>
      <c r="G46" t="s">
        <v>611</v>
      </c>
      <c r="H46">
        <v>3489</v>
      </c>
      <c r="I46" s="196" t="str">
        <f>VLOOKUP(E46,Refs!$P$2:$R$36,3,FALSE)</f>
        <v>Y58</v>
      </c>
      <c r="J46" s="196" t="str">
        <f>VLOOKUP(E46,Refs!$P$2:$S$36,4,FALSE)</f>
        <v>South West</v>
      </c>
      <c r="K46" s="42">
        <f t="shared" si="1"/>
        <v>3489</v>
      </c>
    </row>
    <row r="47" spans="1:11" hidden="1" x14ac:dyDescent="0.35">
      <c r="A47" s="197">
        <f t="shared" si="0"/>
        <v>44287</v>
      </c>
      <c r="B47" t="s">
        <v>770</v>
      </c>
      <c r="C47" t="s">
        <v>92</v>
      </c>
      <c r="D47" t="s">
        <v>771</v>
      </c>
      <c r="E47" t="s">
        <v>76</v>
      </c>
      <c r="F47" t="s">
        <v>77</v>
      </c>
      <c r="G47" t="s">
        <v>612</v>
      </c>
      <c r="H47">
        <v>2913</v>
      </c>
      <c r="I47" s="196" t="str">
        <f>VLOOKUP(E47,Refs!$P$2:$R$36,3,FALSE)</f>
        <v>Y58</v>
      </c>
      <c r="J47" s="196" t="str">
        <f>VLOOKUP(E47,Refs!$P$2:$S$36,4,FALSE)</f>
        <v>South West</v>
      </c>
      <c r="K47" s="42">
        <f t="shared" si="1"/>
        <v>2913</v>
      </c>
    </row>
    <row r="48" spans="1:11" hidden="1" x14ac:dyDescent="0.35">
      <c r="A48" s="197">
        <f t="shared" si="0"/>
        <v>44287</v>
      </c>
      <c r="B48" t="s">
        <v>770</v>
      </c>
      <c r="C48" t="s">
        <v>92</v>
      </c>
      <c r="D48" t="s">
        <v>771</v>
      </c>
      <c r="E48" t="s">
        <v>76</v>
      </c>
      <c r="F48" t="s">
        <v>77</v>
      </c>
      <c r="G48" t="s">
        <v>613</v>
      </c>
      <c r="H48">
        <v>31</v>
      </c>
      <c r="I48" s="196" t="str">
        <f>VLOOKUP(E48,Refs!$P$2:$R$36,3,FALSE)</f>
        <v>Y58</v>
      </c>
      <c r="J48" s="196" t="str">
        <f>VLOOKUP(E48,Refs!$P$2:$S$36,4,FALSE)</f>
        <v>South West</v>
      </c>
      <c r="K48" s="42">
        <f t="shared" si="1"/>
        <v>31</v>
      </c>
    </row>
    <row r="49" spans="1:11" hidden="1" x14ac:dyDescent="0.35">
      <c r="A49" s="197">
        <f t="shared" si="0"/>
        <v>44287</v>
      </c>
      <c r="B49" t="s">
        <v>770</v>
      </c>
      <c r="C49" t="s">
        <v>92</v>
      </c>
      <c r="D49" t="s">
        <v>771</v>
      </c>
      <c r="E49" t="s">
        <v>76</v>
      </c>
      <c r="F49" t="s">
        <v>77</v>
      </c>
      <c r="G49" t="s">
        <v>615</v>
      </c>
      <c r="H49">
        <v>4926</v>
      </c>
      <c r="I49" s="196" t="str">
        <f>VLOOKUP(E49,Refs!$P$2:$R$36,3,FALSE)</f>
        <v>Y58</v>
      </c>
      <c r="J49" s="196" t="str">
        <f>VLOOKUP(E49,Refs!$P$2:$S$36,4,FALSE)</f>
        <v>South West</v>
      </c>
      <c r="K49" s="42">
        <f t="shared" si="1"/>
        <v>4926</v>
      </c>
    </row>
    <row r="50" spans="1:11" hidden="1" x14ac:dyDescent="0.35">
      <c r="A50" s="197">
        <f t="shared" si="0"/>
        <v>44287</v>
      </c>
      <c r="B50" t="s">
        <v>770</v>
      </c>
      <c r="C50" t="s">
        <v>92</v>
      </c>
      <c r="D50" t="s">
        <v>771</v>
      </c>
      <c r="E50" t="s">
        <v>76</v>
      </c>
      <c r="F50" t="s">
        <v>77</v>
      </c>
      <c r="G50" t="s">
        <v>616</v>
      </c>
      <c r="H50">
        <v>1209</v>
      </c>
      <c r="I50" s="196" t="str">
        <f>VLOOKUP(E50,Refs!$P$2:$R$36,3,FALSE)</f>
        <v>Y58</v>
      </c>
      <c r="J50" s="196" t="str">
        <f>VLOOKUP(E50,Refs!$P$2:$S$36,4,FALSE)</f>
        <v>South West</v>
      </c>
      <c r="K50" s="42">
        <f t="shared" si="1"/>
        <v>1209</v>
      </c>
    </row>
    <row r="51" spans="1:11" hidden="1" x14ac:dyDescent="0.35">
      <c r="A51" s="197">
        <f t="shared" si="0"/>
        <v>44287</v>
      </c>
      <c r="B51" t="s">
        <v>770</v>
      </c>
      <c r="C51" t="s">
        <v>92</v>
      </c>
      <c r="D51" t="s">
        <v>771</v>
      </c>
      <c r="E51" t="s">
        <v>76</v>
      </c>
      <c r="F51" t="s">
        <v>77</v>
      </c>
      <c r="G51" t="s">
        <v>618</v>
      </c>
      <c r="H51">
        <v>1003</v>
      </c>
      <c r="I51" s="196" t="str">
        <f>VLOOKUP(E51,Refs!$P$2:$R$36,3,FALSE)</f>
        <v>Y58</v>
      </c>
      <c r="J51" s="196" t="str">
        <f>VLOOKUP(E51,Refs!$P$2:$S$36,4,FALSE)</f>
        <v>South West</v>
      </c>
      <c r="K51" s="42">
        <f t="shared" si="1"/>
        <v>1003</v>
      </c>
    </row>
    <row r="52" spans="1:11" hidden="1" x14ac:dyDescent="0.35">
      <c r="A52" s="197">
        <f t="shared" si="0"/>
        <v>44287</v>
      </c>
      <c r="B52" t="s">
        <v>770</v>
      </c>
      <c r="C52" t="s">
        <v>92</v>
      </c>
      <c r="D52" t="s">
        <v>771</v>
      </c>
      <c r="E52" t="s">
        <v>76</v>
      </c>
      <c r="F52" t="s">
        <v>77</v>
      </c>
      <c r="G52" t="s">
        <v>619</v>
      </c>
      <c r="H52">
        <v>46</v>
      </c>
      <c r="I52" s="196" t="str">
        <f>VLOOKUP(E52,Refs!$P$2:$R$36,3,FALSE)</f>
        <v>Y58</v>
      </c>
      <c r="J52" s="196" t="str">
        <f>VLOOKUP(E52,Refs!$P$2:$S$36,4,FALSE)</f>
        <v>South West</v>
      </c>
      <c r="K52" s="42">
        <f t="shared" si="1"/>
        <v>46</v>
      </c>
    </row>
    <row r="53" spans="1:11" hidden="1" x14ac:dyDescent="0.35">
      <c r="A53" s="197">
        <f t="shared" si="0"/>
        <v>44287</v>
      </c>
      <c r="B53" t="s">
        <v>770</v>
      </c>
      <c r="C53" t="s">
        <v>92</v>
      </c>
      <c r="D53" t="s">
        <v>771</v>
      </c>
      <c r="E53" t="s">
        <v>76</v>
      </c>
      <c r="F53" t="s">
        <v>77</v>
      </c>
      <c r="G53" t="s">
        <v>620</v>
      </c>
      <c r="H53">
        <v>825</v>
      </c>
      <c r="I53" s="196" t="str">
        <f>VLOOKUP(E53,Refs!$P$2:$R$36,3,FALSE)</f>
        <v>Y58</v>
      </c>
      <c r="J53" s="196" t="str">
        <f>VLOOKUP(E53,Refs!$P$2:$S$36,4,FALSE)</f>
        <v>South West</v>
      </c>
      <c r="K53" s="42">
        <f t="shared" si="1"/>
        <v>825</v>
      </c>
    </row>
    <row r="54" spans="1:11" hidden="1" x14ac:dyDescent="0.35">
      <c r="A54" s="197">
        <f t="shared" si="0"/>
        <v>44287</v>
      </c>
      <c r="B54" t="s">
        <v>770</v>
      </c>
      <c r="C54" t="s">
        <v>92</v>
      </c>
      <c r="D54" t="s">
        <v>771</v>
      </c>
      <c r="E54" t="s">
        <v>76</v>
      </c>
      <c r="F54" t="s">
        <v>77</v>
      </c>
      <c r="G54" t="s">
        <v>621</v>
      </c>
      <c r="H54">
        <v>99</v>
      </c>
      <c r="I54" s="196" t="str">
        <f>VLOOKUP(E54,Refs!$P$2:$R$36,3,FALSE)</f>
        <v>Y58</v>
      </c>
      <c r="J54" s="196" t="str">
        <f>VLOOKUP(E54,Refs!$P$2:$S$36,4,FALSE)</f>
        <v>South West</v>
      </c>
      <c r="K54" s="42">
        <f t="shared" si="1"/>
        <v>99</v>
      </c>
    </row>
    <row r="55" spans="1:11" hidden="1" x14ac:dyDescent="0.35">
      <c r="A55" s="197">
        <f t="shared" si="0"/>
        <v>44287</v>
      </c>
      <c r="B55" t="s">
        <v>770</v>
      </c>
      <c r="C55" t="s">
        <v>92</v>
      </c>
      <c r="D55" t="s">
        <v>771</v>
      </c>
      <c r="E55" t="s">
        <v>76</v>
      </c>
      <c r="F55" t="s">
        <v>77</v>
      </c>
      <c r="G55" t="s">
        <v>622</v>
      </c>
      <c r="H55">
        <v>416</v>
      </c>
      <c r="I55" s="196" t="str">
        <f>VLOOKUP(E55,Refs!$P$2:$R$36,3,FALSE)</f>
        <v>Y58</v>
      </c>
      <c r="J55" s="196" t="str">
        <f>VLOOKUP(E55,Refs!$P$2:$S$36,4,FALSE)</f>
        <v>South West</v>
      </c>
      <c r="K55" s="42">
        <f t="shared" si="1"/>
        <v>416</v>
      </c>
    </row>
    <row r="56" spans="1:11" hidden="1" x14ac:dyDescent="0.35">
      <c r="A56" s="197">
        <f t="shared" si="0"/>
        <v>44287</v>
      </c>
      <c r="B56" t="s">
        <v>770</v>
      </c>
      <c r="C56" t="s">
        <v>92</v>
      </c>
      <c r="D56" t="s">
        <v>771</v>
      </c>
      <c r="E56" t="s">
        <v>76</v>
      </c>
      <c r="F56" t="s">
        <v>77</v>
      </c>
      <c r="G56" t="s">
        <v>623</v>
      </c>
      <c r="H56">
        <v>362</v>
      </c>
      <c r="I56" s="196" t="str">
        <f>VLOOKUP(E56,Refs!$P$2:$R$36,3,FALSE)</f>
        <v>Y58</v>
      </c>
      <c r="J56" s="196" t="str">
        <f>VLOOKUP(E56,Refs!$P$2:$S$36,4,FALSE)</f>
        <v>South West</v>
      </c>
      <c r="K56" s="42">
        <f t="shared" si="1"/>
        <v>362</v>
      </c>
    </row>
    <row r="57" spans="1:11" hidden="1" x14ac:dyDescent="0.35">
      <c r="A57" s="197">
        <f t="shared" si="0"/>
        <v>44287</v>
      </c>
      <c r="B57" t="s">
        <v>770</v>
      </c>
      <c r="C57" t="s">
        <v>92</v>
      </c>
      <c r="D57" t="s">
        <v>771</v>
      </c>
      <c r="E57" t="s">
        <v>76</v>
      </c>
      <c r="F57" t="s">
        <v>77</v>
      </c>
      <c r="G57" t="s">
        <v>624</v>
      </c>
      <c r="H57">
        <v>5793</v>
      </c>
      <c r="I57" s="196" t="str">
        <f>VLOOKUP(E57,Refs!$P$2:$R$36,3,FALSE)</f>
        <v>Y58</v>
      </c>
      <c r="J57" s="196" t="str">
        <f>VLOOKUP(E57,Refs!$P$2:$S$36,4,FALSE)</f>
        <v>South West</v>
      </c>
      <c r="K57" s="42">
        <f t="shared" si="1"/>
        <v>5793</v>
      </c>
    </row>
    <row r="58" spans="1:11" hidden="1" x14ac:dyDescent="0.35">
      <c r="A58" s="197">
        <f t="shared" si="0"/>
        <v>44287</v>
      </c>
      <c r="B58" t="s">
        <v>770</v>
      </c>
      <c r="C58" t="s">
        <v>92</v>
      </c>
      <c r="D58" t="s">
        <v>771</v>
      </c>
      <c r="E58" t="s">
        <v>76</v>
      </c>
      <c r="F58" t="s">
        <v>77</v>
      </c>
      <c r="G58" t="s">
        <v>625</v>
      </c>
      <c r="H58">
        <v>5793</v>
      </c>
      <c r="I58" s="196" t="str">
        <f>VLOOKUP(E58,Refs!$P$2:$R$36,3,FALSE)</f>
        <v>Y58</v>
      </c>
      <c r="J58" s="196" t="str">
        <f>VLOOKUP(E58,Refs!$P$2:$S$36,4,FALSE)</f>
        <v>South West</v>
      </c>
      <c r="K58" s="42">
        <f t="shared" si="1"/>
        <v>5793</v>
      </c>
    </row>
    <row r="59" spans="1:11" hidden="1" x14ac:dyDescent="0.35">
      <c r="A59" s="197">
        <f t="shared" si="0"/>
        <v>44287</v>
      </c>
      <c r="B59" t="s">
        <v>770</v>
      </c>
      <c r="C59" t="s">
        <v>92</v>
      </c>
      <c r="D59" t="s">
        <v>771</v>
      </c>
      <c r="E59" t="s">
        <v>76</v>
      </c>
      <c r="F59" t="s">
        <v>77</v>
      </c>
      <c r="G59" t="s">
        <v>626</v>
      </c>
      <c r="H59">
        <v>2394</v>
      </c>
      <c r="I59" s="196" t="str">
        <f>VLOOKUP(E59,Refs!$P$2:$R$36,3,FALSE)</f>
        <v>Y58</v>
      </c>
      <c r="J59" s="196" t="str">
        <f>VLOOKUP(E59,Refs!$P$2:$S$36,4,FALSE)</f>
        <v>South West</v>
      </c>
      <c r="K59" s="42">
        <f t="shared" si="1"/>
        <v>2394</v>
      </c>
    </row>
    <row r="60" spans="1:11" hidden="1" x14ac:dyDescent="0.35">
      <c r="A60" s="197">
        <f t="shared" si="0"/>
        <v>44287</v>
      </c>
      <c r="B60" t="s">
        <v>770</v>
      </c>
      <c r="C60" t="s">
        <v>92</v>
      </c>
      <c r="D60" t="s">
        <v>771</v>
      </c>
      <c r="E60" t="s">
        <v>76</v>
      </c>
      <c r="F60" t="s">
        <v>77</v>
      </c>
      <c r="G60" t="s">
        <v>642</v>
      </c>
      <c r="H60">
        <v>2741</v>
      </c>
      <c r="I60" s="196" t="str">
        <f>VLOOKUP(E60,Refs!$P$2:$R$36,3,FALSE)</f>
        <v>Y58</v>
      </c>
      <c r="J60" s="196" t="str">
        <f>VLOOKUP(E60,Refs!$P$2:$S$36,4,FALSE)</f>
        <v>South West</v>
      </c>
      <c r="K60" s="42">
        <f t="shared" si="1"/>
        <v>2741</v>
      </c>
    </row>
    <row r="61" spans="1:11" hidden="1" x14ac:dyDescent="0.35">
      <c r="A61" s="197">
        <f t="shared" si="0"/>
        <v>44287</v>
      </c>
      <c r="B61" t="s">
        <v>770</v>
      </c>
      <c r="C61" t="s">
        <v>92</v>
      </c>
      <c r="D61" t="s">
        <v>771</v>
      </c>
      <c r="E61" t="s">
        <v>76</v>
      </c>
      <c r="F61" t="s">
        <v>77</v>
      </c>
      <c r="G61" t="s">
        <v>643</v>
      </c>
      <c r="H61">
        <v>2133</v>
      </c>
      <c r="I61" s="196" t="str">
        <f>VLOOKUP(E61,Refs!$P$2:$R$36,3,FALSE)</f>
        <v>Y58</v>
      </c>
      <c r="J61" s="196" t="str">
        <f>VLOOKUP(E61,Refs!$P$2:$S$36,4,FALSE)</f>
        <v>South West</v>
      </c>
      <c r="K61" s="42">
        <f t="shared" si="1"/>
        <v>2133</v>
      </c>
    </row>
    <row r="62" spans="1:11" hidden="1" x14ac:dyDescent="0.35">
      <c r="A62" s="197">
        <f t="shared" si="0"/>
        <v>44287</v>
      </c>
      <c r="B62" t="s">
        <v>770</v>
      </c>
      <c r="C62" t="s">
        <v>92</v>
      </c>
      <c r="D62" t="s">
        <v>771</v>
      </c>
      <c r="E62" t="s">
        <v>76</v>
      </c>
      <c r="F62" t="s">
        <v>77</v>
      </c>
      <c r="G62" t="s">
        <v>644</v>
      </c>
      <c r="H62">
        <v>1892</v>
      </c>
      <c r="I62" s="196" t="str">
        <f>VLOOKUP(E62,Refs!$P$2:$R$36,3,FALSE)</f>
        <v>Y58</v>
      </c>
      <c r="J62" s="196" t="str">
        <f>VLOOKUP(E62,Refs!$P$2:$S$36,4,FALSE)</f>
        <v>South West</v>
      </c>
      <c r="K62" s="42">
        <f t="shared" si="1"/>
        <v>1892</v>
      </c>
    </row>
    <row r="63" spans="1:11" hidden="1" x14ac:dyDescent="0.35">
      <c r="A63" s="197">
        <f t="shared" si="0"/>
        <v>44287</v>
      </c>
      <c r="B63" t="s">
        <v>770</v>
      </c>
      <c r="C63" t="s">
        <v>92</v>
      </c>
      <c r="D63" t="s">
        <v>771</v>
      </c>
      <c r="E63" t="s">
        <v>76</v>
      </c>
      <c r="F63" t="s">
        <v>77</v>
      </c>
      <c r="G63" t="s">
        <v>645</v>
      </c>
      <c r="H63">
        <v>212</v>
      </c>
      <c r="I63" s="196" t="str">
        <f>VLOOKUP(E63,Refs!$P$2:$R$36,3,FALSE)</f>
        <v>Y58</v>
      </c>
      <c r="J63" s="196" t="str">
        <f>VLOOKUP(E63,Refs!$P$2:$S$36,4,FALSE)</f>
        <v>South West</v>
      </c>
      <c r="K63" s="42">
        <f t="shared" si="1"/>
        <v>212</v>
      </c>
    </row>
    <row r="64" spans="1:11" hidden="1" x14ac:dyDescent="0.35">
      <c r="A64" s="197">
        <f t="shared" si="0"/>
        <v>44287</v>
      </c>
      <c r="B64" t="s">
        <v>770</v>
      </c>
      <c r="C64" t="s">
        <v>92</v>
      </c>
      <c r="D64" t="s">
        <v>771</v>
      </c>
      <c r="E64" t="s">
        <v>76</v>
      </c>
      <c r="F64" t="s">
        <v>77</v>
      </c>
      <c r="G64" t="s">
        <v>646</v>
      </c>
      <c r="H64">
        <v>174</v>
      </c>
      <c r="I64" s="196" t="str">
        <f>VLOOKUP(E64,Refs!$P$2:$R$36,3,FALSE)</f>
        <v>Y58</v>
      </c>
      <c r="J64" s="196" t="str">
        <f>VLOOKUP(E64,Refs!$P$2:$S$36,4,FALSE)</f>
        <v>South West</v>
      </c>
      <c r="K64" s="42">
        <f t="shared" si="1"/>
        <v>174</v>
      </c>
    </row>
    <row r="65" spans="1:11" hidden="1" x14ac:dyDescent="0.35">
      <c r="A65" s="197">
        <f t="shared" si="0"/>
        <v>44287</v>
      </c>
      <c r="B65" t="s">
        <v>770</v>
      </c>
      <c r="C65" t="s">
        <v>92</v>
      </c>
      <c r="D65" t="s">
        <v>771</v>
      </c>
      <c r="E65" t="s">
        <v>76</v>
      </c>
      <c r="F65" t="s">
        <v>77</v>
      </c>
      <c r="G65" t="s">
        <v>647</v>
      </c>
      <c r="H65">
        <v>1393</v>
      </c>
      <c r="I65" s="196" t="str">
        <f>VLOOKUP(E65,Refs!$P$2:$R$36,3,FALSE)</f>
        <v>Y58</v>
      </c>
      <c r="J65" s="196" t="str">
        <f>VLOOKUP(E65,Refs!$P$2:$S$36,4,FALSE)</f>
        <v>South West</v>
      </c>
      <c r="K65" s="42">
        <f t="shared" si="1"/>
        <v>1393</v>
      </c>
    </row>
    <row r="66" spans="1:11" hidden="1" x14ac:dyDescent="0.35">
      <c r="A66" s="197">
        <f t="shared" si="0"/>
        <v>44287</v>
      </c>
      <c r="B66" t="s">
        <v>770</v>
      </c>
      <c r="C66" t="s">
        <v>92</v>
      </c>
      <c r="D66" t="s">
        <v>771</v>
      </c>
      <c r="E66" t="s">
        <v>76</v>
      </c>
      <c r="F66" t="s">
        <v>77</v>
      </c>
      <c r="G66" t="s">
        <v>648</v>
      </c>
      <c r="H66">
        <v>1720547</v>
      </c>
      <c r="I66" s="196" t="str">
        <f>VLOOKUP(E66,Refs!$P$2:$R$36,3,FALSE)</f>
        <v>Y58</v>
      </c>
      <c r="J66" s="196" t="str">
        <f>VLOOKUP(E66,Refs!$P$2:$S$36,4,FALSE)</f>
        <v>South West</v>
      </c>
      <c r="K66" s="42">
        <f t="shared" si="1"/>
        <v>1720547</v>
      </c>
    </row>
    <row r="67" spans="1:11" hidden="1" x14ac:dyDescent="0.35">
      <c r="A67" s="197">
        <f t="shared" ref="A67:A130" si="2">DATEVALUE(RIGHT(B67,8))</f>
        <v>44287</v>
      </c>
      <c r="B67" t="s">
        <v>770</v>
      </c>
      <c r="C67" t="s">
        <v>92</v>
      </c>
      <c r="D67" t="s">
        <v>771</v>
      </c>
      <c r="E67" t="s">
        <v>76</v>
      </c>
      <c r="F67" t="s">
        <v>77</v>
      </c>
      <c r="G67" t="s">
        <v>649</v>
      </c>
      <c r="H67">
        <v>2870</v>
      </c>
      <c r="I67" s="196" t="str">
        <f>VLOOKUP(E67,Refs!$P$2:$R$36,3,FALSE)</f>
        <v>Y58</v>
      </c>
      <c r="J67" s="196" t="str">
        <f>VLOOKUP(E67,Refs!$P$2:$S$36,4,FALSE)</f>
        <v>South West</v>
      </c>
      <c r="K67" s="42">
        <f t="shared" ref="K67:K130" si="3">IF(OR(H67="NULL",H67=0,H67=""),"",H67)</f>
        <v>2870</v>
      </c>
    </row>
    <row r="68" spans="1:11" hidden="1" x14ac:dyDescent="0.35">
      <c r="A68" s="197">
        <f t="shared" si="2"/>
        <v>44287</v>
      </c>
      <c r="B68" t="s">
        <v>770</v>
      </c>
      <c r="C68" t="s">
        <v>92</v>
      </c>
      <c r="D68" t="s">
        <v>771</v>
      </c>
      <c r="E68" t="s">
        <v>76</v>
      </c>
      <c r="F68" t="s">
        <v>77</v>
      </c>
      <c r="G68" t="s">
        <v>650</v>
      </c>
      <c r="H68">
        <v>2051</v>
      </c>
      <c r="I68" s="196" t="str">
        <f>VLOOKUP(E68,Refs!$P$2:$R$36,3,FALSE)</f>
        <v>Y58</v>
      </c>
      <c r="J68" s="196" t="str">
        <f>VLOOKUP(E68,Refs!$P$2:$S$36,4,FALSE)</f>
        <v>South West</v>
      </c>
      <c r="K68" s="42">
        <f t="shared" si="3"/>
        <v>2051</v>
      </c>
    </row>
    <row r="69" spans="1:11" hidden="1" x14ac:dyDescent="0.35">
      <c r="A69" s="197">
        <f t="shared" si="2"/>
        <v>44287</v>
      </c>
      <c r="B69" t="s">
        <v>770</v>
      </c>
      <c r="C69" t="s">
        <v>92</v>
      </c>
      <c r="D69" t="s">
        <v>771</v>
      </c>
      <c r="E69" t="s">
        <v>76</v>
      </c>
      <c r="F69" t="s">
        <v>77</v>
      </c>
      <c r="G69" t="s">
        <v>651</v>
      </c>
      <c r="H69">
        <v>213</v>
      </c>
      <c r="I69" s="196" t="str">
        <f>VLOOKUP(E69,Refs!$P$2:$R$36,3,FALSE)</f>
        <v>Y58</v>
      </c>
      <c r="J69" s="196" t="str">
        <f>VLOOKUP(E69,Refs!$P$2:$S$36,4,FALSE)</f>
        <v>South West</v>
      </c>
      <c r="K69" s="42">
        <f t="shared" si="3"/>
        <v>213</v>
      </c>
    </row>
    <row r="70" spans="1:11" hidden="1" x14ac:dyDescent="0.35">
      <c r="A70" s="197">
        <f t="shared" si="2"/>
        <v>44287</v>
      </c>
      <c r="B70" t="s">
        <v>770</v>
      </c>
      <c r="C70" t="s">
        <v>92</v>
      </c>
      <c r="D70" t="s">
        <v>771</v>
      </c>
      <c r="E70" t="s">
        <v>76</v>
      </c>
      <c r="F70" t="s">
        <v>77</v>
      </c>
      <c r="G70" t="s">
        <v>652</v>
      </c>
      <c r="H70">
        <v>1838</v>
      </c>
      <c r="I70" s="196" t="str">
        <f>VLOOKUP(E70,Refs!$P$2:$R$36,3,FALSE)</f>
        <v>Y58</v>
      </c>
      <c r="J70" s="196" t="str">
        <f>VLOOKUP(E70,Refs!$P$2:$S$36,4,FALSE)</f>
        <v>South West</v>
      </c>
      <c r="K70" s="42">
        <f t="shared" si="3"/>
        <v>1838</v>
      </c>
    </row>
    <row r="71" spans="1:11" hidden="1" x14ac:dyDescent="0.35">
      <c r="A71" s="197">
        <f t="shared" si="2"/>
        <v>44287</v>
      </c>
      <c r="B71" t="s">
        <v>770</v>
      </c>
      <c r="C71" t="s">
        <v>92</v>
      </c>
      <c r="D71" t="s">
        <v>771</v>
      </c>
      <c r="E71" t="s">
        <v>76</v>
      </c>
      <c r="F71" t="s">
        <v>77</v>
      </c>
      <c r="G71" t="s">
        <v>653</v>
      </c>
      <c r="H71">
        <v>1863168</v>
      </c>
      <c r="I71" s="196" t="str">
        <f>VLOOKUP(E71,Refs!$P$2:$R$36,3,FALSE)</f>
        <v>Y58</v>
      </c>
      <c r="J71" s="196" t="str">
        <f>VLOOKUP(E71,Refs!$P$2:$S$36,4,FALSE)</f>
        <v>South West</v>
      </c>
      <c r="K71" s="42">
        <f t="shared" si="3"/>
        <v>1863168</v>
      </c>
    </row>
    <row r="72" spans="1:11" hidden="1" x14ac:dyDescent="0.35">
      <c r="A72" s="197">
        <f t="shared" si="2"/>
        <v>44287</v>
      </c>
      <c r="B72" t="s">
        <v>770</v>
      </c>
      <c r="C72" t="s">
        <v>92</v>
      </c>
      <c r="D72" t="s">
        <v>771</v>
      </c>
      <c r="E72" t="s">
        <v>76</v>
      </c>
      <c r="F72" t="s">
        <v>77</v>
      </c>
      <c r="G72" t="s">
        <v>654</v>
      </c>
      <c r="H72">
        <v>1246</v>
      </c>
      <c r="I72" s="196" t="str">
        <f>VLOOKUP(E72,Refs!$P$2:$R$36,3,FALSE)</f>
        <v>Y58</v>
      </c>
      <c r="J72" s="196" t="str">
        <f>VLOOKUP(E72,Refs!$P$2:$S$36,4,FALSE)</f>
        <v>South West</v>
      </c>
      <c r="K72" s="42">
        <f t="shared" si="3"/>
        <v>1246</v>
      </c>
    </row>
    <row r="73" spans="1:11" hidden="1" x14ac:dyDescent="0.35">
      <c r="A73" s="197">
        <f t="shared" si="2"/>
        <v>44287</v>
      </c>
      <c r="B73" t="s">
        <v>770</v>
      </c>
      <c r="C73" t="s">
        <v>92</v>
      </c>
      <c r="D73" t="s">
        <v>771</v>
      </c>
      <c r="E73" t="s">
        <v>76</v>
      </c>
      <c r="F73" t="s">
        <v>77</v>
      </c>
      <c r="G73" t="s">
        <v>669</v>
      </c>
      <c r="H73">
        <v>16836</v>
      </c>
      <c r="I73" s="196" t="str">
        <f>VLOOKUP(E73,Refs!$P$2:$R$36,3,FALSE)</f>
        <v>Y58</v>
      </c>
      <c r="J73" s="196" t="str">
        <f>VLOOKUP(E73,Refs!$P$2:$S$36,4,FALSE)</f>
        <v>South West</v>
      </c>
      <c r="K73" s="42">
        <f t="shared" si="3"/>
        <v>16836</v>
      </c>
    </row>
    <row r="74" spans="1:11" hidden="1" x14ac:dyDescent="0.35">
      <c r="A74" s="197">
        <f t="shared" si="2"/>
        <v>44287</v>
      </c>
      <c r="B74" t="s">
        <v>770</v>
      </c>
      <c r="C74" t="s">
        <v>92</v>
      </c>
      <c r="D74" t="s">
        <v>771</v>
      </c>
      <c r="E74" t="s">
        <v>76</v>
      </c>
      <c r="F74" t="s">
        <v>77</v>
      </c>
      <c r="G74" t="s">
        <v>670</v>
      </c>
      <c r="H74">
        <v>0</v>
      </c>
      <c r="I74" s="196" t="str">
        <f>VLOOKUP(E74,Refs!$P$2:$R$36,3,FALSE)</f>
        <v>Y58</v>
      </c>
      <c r="J74" s="196" t="str">
        <f>VLOOKUP(E74,Refs!$P$2:$S$36,4,FALSE)</f>
        <v>South West</v>
      </c>
      <c r="K74" s="42" t="str">
        <f t="shared" si="3"/>
        <v/>
      </c>
    </row>
    <row r="75" spans="1:11" hidden="1" x14ac:dyDescent="0.35">
      <c r="A75" s="197">
        <f t="shared" si="2"/>
        <v>44287</v>
      </c>
      <c r="B75" t="s">
        <v>770</v>
      </c>
      <c r="C75" t="s">
        <v>92</v>
      </c>
      <c r="D75" t="s">
        <v>771</v>
      </c>
      <c r="E75" t="s">
        <v>76</v>
      </c>
      <c r="F75" t="s">
        <v>77</v>
      </c>
      <c r="G75" t="s">
        <v>671</v>
      </c>
      <c r="H75">
        <v>10406</v>
      </c>
      <c r="I75" s="196" t="str">
        <f>VLOOKUP(E75,Refs!$P$2:$R$36,3,FALSE)</f>
        <v>Y58</v>
      </c>
      <c r="J75" s="196" t="str">
        <f>VLOOKUP(E75,Refs!$P$2:$S$36,4,FALSE)</f>
        <v>South West</v>
      </c>
      <c r="K75" s="42">
        <f t="shared" si="3"/>
        <v>10406</v>
      </c>
    </row>
    <row r="76" spans="1:11" hidden="1" x14ac:dyDescent="0.35">
      <c r="A76" s="197">
        <f t="shared" si="2"/>
        <v>44287</v>
      </c>
      <c r="B76" t="s">
        <v>770</v>
      </c>
      <c r="C76" t="s">
        <v>92</v>
      </c>
      <c r="D76" t="s">
        <v>771</v>
      </c>
      <c r="E76" t="s">
        <v>76</v>
      </c>
      <c r="F76" t="s">
        <v>77</v>
      </c>
      <c r="G76" t="s">
        <v>675</v>
      </c>
      <c r="H76">
        <v>2270</v>
      </c>
      <c r="I76" s="196" t="str">
        <f>VLOOKUP(E76,Refs!$P$2:$R$36,3,FALSE)</f>
        <v>Y58</v>
      </c>
      <c r="J76" s="196" t="str">
        <f>VLOOKUP(E76,Refs!$P$2:$S$36,4,FALSE)</f>
        <v>South West</v>
      </c>
      <c r="K76" s="42">
        <f t="shared" si="3"/>
        <v>2270</v>
      </c>
    </row>
    <row r="77" spans="1:11" hidden="1" x14ac:dyDescent="0.35">
      <c r="A77" s="197">
        <f t="shared" si="2"/>
        <v>44287</v>
      </c>
      <c r="B77" t="s">
        <v>770</v>
      </c>
      <c r="C77" t="s">
        <v>92</v>
      </c>
      <c r="D77" t="s">
        <v>771</v>
      </c>
      <c r="E77" t="s">
        <v>76</v>
      </c>
      <c r="F77" t="s">
        <v>77</v>
      </c>
      <c r="G77" t="s">
        <v>678</v>
      </c>
      <c r="H77">
        <v>2928</v>
      </c>
      <c r="I77" s="196" t="str">
        <f>VLOOKUP(E77,Refs!$P$2:$R$36,3,FALSE)</f>
        <v>Y58</v>
      </c>
      <c r="J77" s="196" t="str">
        <f>VLOOKUP(E77,Refs!$P$2:$S$36,4,FALSE)</f>
        <v>South West</v>
      </c>
      <c r="K77" s="42">
        <f t="shared" si="3"/>
        <v>2928</v>
      </c>
    </row>
    <row r="78" spans="1:11" hidden="1" x14ac:dyDescent="0.35">
      <c r="A78" s="197">
        <f t="shared" si="2"/>
        <v>44287</v>
      </c>
      <c r="B78" t="s">
        <v>770</v>
      </c>
      <c r="C78" t="s">
        <v>92</v>
      </c>
      <c r="D78" t="s">
        <v>771</v>
      </c>
      <c r="E78" t="s">
        <v>76</v>
      </c>
      <c r="F78" t="s">
        <v>77</v>
      </c>
      <c r="G78" t="s">
        <v>679</v>
      </c>
      <c r="H78">
        <v>1881</v>
      </c>
      <c r="I78" s="196" t="str">
        <f>VLOOKUP(E78,Refs!$P$2:$R$36,3,FALSE)</f>
        <v>Y58</v>
      </c>
      <c r="J78" s="196" t="str">
        <f>VLOOKUP(E78,Refs!$P$2:$S$36,4,FALSE)</f>
        <v>South West</v>
      </c>
      <c r="K78" s="42">
        <f t="shared" si="3"/>
        <v>1881</v>
      </c>
    </row>
    <row r="79" spans="1:11" hidden="1" x14ac:dyDescent="0.35">
      <c r="A79" s="197">
        <f t="shared" si="2"/>
        <v>44287</v>
      </c>
      <c r="B79" t="s">
        <v>770</v>
      </c>
      <c r="C79" t="s">
        <v>92</v>
      </c>
      <c r="D79" t="s">
        <v>771</v>
      </c>
      <c r="E79" t="s">
        <v>76</v>
      </c>
      <c r="F79" t="s">
        <v>77</v>
      </c>
      <c r="G79" t="s">
        <v>680</v>
      </c>
      <c r="H79">
        <v>7000</v>
      </c>
      <c r="I79" s="196" t="str">
        <f>VLOOKUP(E79,Refs!$P$2:$R$36,3,FALSE)</f>
        <v>Y58</v>
      </c>
      <c r="J79" s="196" t="str">
        <f>VLOOKUP(E79,Refs!$P$2:$S$36,4,FALSE)</f>
        <v>South West</v>
      </c>
      <c r="K79" s="42">
        <f t="shared" si="3"/>
        <v>7000</v>
      </c>
    </row>
    <row r="80" spans="1:11" hidden="1" x14ac:dyDescent="0.35">
      <c r="A80" s="197">
        <f t="shared" si="2"/>
        <v>44287</v>
      </c>
      <c r="B80" t="s">
        <v>770</v>
      </c>
      <c r="C80" t="s">
        <v>92</v>
      </c>
      <c r="D80" t="s">
        <v>771</v>
      </c>
      <c r="E80" t="s">
        <v>76</v>
      </c>
      <c r="F80" t="s">
        <v>77</v>
      </c>
      <c r="G80" t="s">
        <v>681</v>
      </c>
      <c r="H80">
        <v>3</v>
      </c>
      <c r="I80" s="196" t="str">
        <f>VLOOKUP(E80,Refs!$P$2:$R$36,3,FALSE)</f>
        <v>Y58</v>
      </c>
      <c r="J80" s="196" t="str">
        <f>VLOOKUP(E80,Refs!$P$2:$S$36,4,FALSE)</f>
        <v>South West</v>
      </c>
      <c r="K80" s="42">
        <f t="shared" si="3"/>
        <v>3</v>
      </c>
    </row>
    <row r="81" spans="1:11" hidden="1" x14ac:dyDescent="0.35">
      <c r="A81" s="197">
        <f t="shared" si="2"/>
        <v>44287</v>
      </c>
      <c r="B81" t="s">
        <v>770</v>
      </c>
      <c r="C81" t="s">
        <v>92</v>
      </c>
      <c r="D81" t="s">
        <v>771</v>
      </c>
      <c r="E81" t="s">
        <v>76</v>
      </c>
      <c r="F81" t="s">
        <v>77</v>
      </c>
      <c r="G81" t="s">
        <v>682</v>
      </c>
      <c r="H81">
        <v>239</v>
      </c>
      <c r="I81" s="196" t="str">
        <f>VLOOKUP(E81,Refs!$P$2:$R$36,3,FALSE)</f>
        <v>Y58</v>
      </c>
      <c r="J81" s="196" t="str">
        <f>VLOOKUP(E81,Refs!$P$2:$S$36,4,FALSE)</f>
        <v>South West</v>
      </c>
      <c r="K81" s="42">
        <f t="shared" si="3"/>
        <v>239</v>
      </c>
    </row>
    <row r="82" spans="1:11" hidden="1" x14ac:dyDescent="0.35">
      <c r="A82" s="197">
        <f t="shared" si="2"/>
        <v>44287</v>
      </c>
      <c r="B82" t="s">
        <v>770</v>
      </c>
      <c r="C82" t="s">
        <v>92</v>
      </c>
      <c r="D82" t="s">
        <v>771</v>
      </c>
      <c r="E82" t="s">
        <v>76</v>
      </c>
      <c r="F82" t="s">
        <v>77</v>
      </c>
      <c r="G82" t="s">
        <v>683</v>
      </c>
      <c r="H82">
        <v>179</v>
      </c>
      <c r="I82" s="196" t="str">
        <f>VLOOKUP(E82,Refs!$P$2:$R$36,3,FALSE)</f>
        <v>Y58</v>
      </c>
      <c r="J82" s="196" t="str">
        <f>VLOOKUP(E82,Refs!$P$2:$S$36,4,FALSE)</f>
        <v>South West</v>
      </c>
      <c r="K82" s="42">
        <f t="shared" si="3"/>
        <v>179</v>
      </c>
    </row>
    <row r="83" spans="1:11" hidden="1" x14ac:dyDescent="0.35">
      <c r="A83" s="197">
        <f t="shared" si="2"/>
        <v>44287</v>
      </c>
      <c r="B83" t="s">
        <v>770</v>
      </c>
      <c r="C83" t="s">
        <v>92</v>
      </c>
      <c r="D83" t="s">
        <v>771</v>
      </c>
      <c r="E83" t="s">
        <v>76</v>
      </c>
      <c r="F83" t="s">
        <v>77</v>
      </c>
      <c r="G83" t="s">
        <v>684</v>
      </c>
      <c r="H83">
        <v>2694</v>
      </c>
      <c r="I83" s="196" t="str">
        <f>VLOOKUP(E83,Refs!$P$2:$R$36,3,FALSE)</f>
        <v>Y58</v>
      </c>
      <c r="J83" s="196" t="str">
        <f>VLOOKUP(E83,Refs!$P$2:$S$36,4,FALSE)</f>
        <v>South West</v>
      </c>
      <c r="K83" s="42">
        <f t="shared" si="3"/>
        <v>2694</v>
      </c>
    </row>
    <row r="84" spans="1:11" hidden="1" x14ac:dyDescent="0.35">
      <c r="A84" s="197">
        <f t="shared" si="2"/>
        <v>44287</v>
      </c>
      <c r="B84" t="s">
        <v>770</v>
      </c>
      <c r="C84" t="s">
        <v>92</v>
      </c>
      <c r="D84" t="s">
        <v>771</v>
      </c>
      <c r="E84" t="s">
        <v>76</v>
      </c>
      <c r="F84" t="s">
        <v>77</v>
      </c>
      <c r="G84" t="s">
        <v>685</v>
      </c>
      <c r="H84">
        <v>162</v>
      </c>
      <c r="I84" s="196" t="str">
        <f>VLOOKUP(E84,Refs!$P$2:$R$36,3,FALSE)</f>
        <v>Y58</v>
      </c>
      <c r="J84" s="196" t="str">
        <f>VLOOKUP(E84,Refs!$P$2:$S$36,4,FALSE)</f>
        <v>South West</v>
      </c>
      <c r="K84" s="42">
        <f t="shared" si="3"/>
        <v>162</v>
      </c>
    </row>
    <row r="85" spans="1:11" hidden="1" x14ac:dyDescent="0.35">
      <c r="A85" s="197">
        <f t="shared" si="2"/>
        <v>44287</v>
      </c>
      <c r="B85" t="s">
        <v>770</v>
      </c>
      <c r="C85" t="s">
        <v>92</v>
      </c>
      <c r="D85" t="s">
        <v>771</v>
      </c>
      <c r="E85" t="s">
        <v>76</v>
      </c>
      <c r="F85" t="s">
        <v>77</v>
      </c>
      <c r="G85" t="s">
        <v>686</v>
      </c>
      <c r="H85">
        <v>0</v>
      </c>
      <c r="I85" s="196" t="str">
        <f>VLOOKUP(E85,Refs!$P$2:$R$36,3,FALSE)</f>
        <v>Y58</v>
      </c>
      <c r="J85" s="196" t="str">
        <f>VLOOKUP(E85,Refs!$P$2:$S$36,4,FALSE)</f>
        <v>South West</v>
      </c>
      <c r="K85" s="42" t="str">
        <f t="shared" si="3"/>
        <v/>
      </c>
    </row>
    <row r="86" spans="1:11" hidden="1" x14ac:dyDescent="0.35">
      <c r="A86" s="197">
        <f t="shared" si="2"/>
        <v>44287</v>
      </c>
      <c r="B86" t="s">
        <v>770</v>
      </c>
      <c r="C86" t="s">
        <v>92</v>
      </c>
      <c r="D86" t="s">
        <v>771</v>
      </c>
      <c r="E86" t="s">
        <v>76</v>
      </c>
      <c r="F86" t="s">
        <v>77</v>
      </c>
      <c r="G86" t="s">
        <v>687</v>
      </c>
      <c r="H86">
        <v>0</v>
      </c>
      <c r="I86" s="196" t="str">
        <f>VLOOKUP(E86,Refs!$P$2:$R$36,3,FALSE)</f>
        <v>Y58</v>
      </c>
      <c r="J86" s="196" t="str">
        <f>VLOOKUP(E86,Refs!$P$2:$S$36,4,FALSE)</f>
        <v>South West</v>
      </c>
      <c r="K86" s="42" t="str">
        <f t="shared" si="3"/>
        <v/>
      </c>
    </row>
    <row r="87" spans="1:11" hidden="1" x14ac:dyDescent="0.35">
      <c r="A87" s="197">
        <f t="shared" si="2"/>
        <v>44287</v>
      </c>
      <c r="B87" t="s">
        <v>770</v>
      </c>
      <c r="C87" t="s">
        <v>92</v>
      </c>
      <c r="D87" t="s">
        <v>771</v>
      </c>
      <c r="E87" t="s">
        <v>76</v>
      </c>
      <c r="F87" t="s">
        <v>77</v>
      </c>
      <c r="G87" t="s">
        <v>688</v>
      </c>
      <c r="H87">
        <v>0</v>
      </c>
      <c r="I87" s="196" t="str">
        <f>VLOOKUP(E87,Refs!$P$2:$R$36,3,FALSE)</f>
        <v>Y58</v>
      </c>
      <c r="J87" s="196" t="str">
        <f>VLOOKUP(E87,Refs!$P$2:$S$36,4,FALSE)</f>
        <v>South West</v>
      </c>
      <c r="K87" s="42" t="str">
        <f t="shared" si="3"/>
        <v/>
      </c>
    </row>
    <row r="88" spans="1:11" hidden="1" x14ac:dyDescent="0.35">
      <c r="A88" s="197">
        <f t="shared" si="2"/>
        <v>44287</v>
      </c>
      <c r="B88" t="s">
        <v>770</v>
      </c>
      <c r="C88" t="s">
        <v>92</v>
      </c>
      <c r="D88" t="s">
        <v>771</v>
      </c>
      <c r="E88" t="s">
        <v>76</v>
      </c>
      <c r="F88" t="s">
        <v>77</v>
      </c>
      <c r="G88" t="s">
        <v>689</v>
      </c>
      <c r="H88">
        <v>0</v>
      </c>
      <c r="I88" s="196" t="str">
        <f>VLOOKUP(E88,Refs!$P$2:$R$36,3,FALSE)</f>
        <v>Y58</v>
      </c>
      <c r="J88" s="196" t="str">
        <f>VLOOKUP(E88,Refs!$P$2:$S$36,4,FALSE)</f>
        <v>South West</v>
      </c>
      <c r="K88" s="42" t="str">
        <f t="shared" si="3"/>
        <v/>
      </c>
    </row>
    <row r="89" spans="1:11" hidden="1" x14ac:dyDescent="0.35">
      <c r="A89" s="197">
        <f t="shared" si="2"/>
        <v>44287</v>
      </c>
      <c r="B89" t="s">
        <v>770</v>
      </c>
      <c r="C89" t="s">
        <v>92</v>
      </c>
      <c r="D89" t="s">
        <v>771</v>
      </c>
      <c r="E89" t="s">
        <v>76</v>
      </c>
      <c r="F89" t="s">
        <v>77</v>
      </c>
      <c r="G89" t="s">
        <v>690</v>
      </c>
      <c r="H89">
        <v>45</v>
      </c>
      <c r="I89" s="196" t="str">
        <f>VLOOKUP(E89,Refs!$P$2:$R$36,3,FALSE)</f>
        <v>Y58</v>
      </c>
      <c r="J89" s="196" t="str">
        <f>VLOOKUP(E89,Refs!$P$2:$S$36,4,FALSE)</f>
        <v>South West</v>
      </c>
      <c r="K89" s="42">
        <f t="shared" si="3"/>
        <v>45</v>
      </c>
    </row>
    <row r="90" spans="1:11" hidden="1" x14ac:dyDescent="0.35">
      <c r="A90" s="197">
        <f t="shared" si="2"/>
        <v>44287</v>
      </c>
      <c r="B90" t="s">
        <v>770</v>
      </c>
      <c r="C90" t="s">
        <v>92</v>
      </c>
      <c r="D90" t="s">
        <v>771</v>
      </c>
      <c r="E90" t="s">
        <v>76</v>
      </c>
      <c r="F90" t="s">
        <v>77</v>
      </c>
      <c r="G90" t="s">
        <v>691</v>
      </c>
      <c r="H90">
        <v>45</v>
      </c>
      <c r="I90" s="196" t="str">
        <f>VLOOKUP(E90,Refs!$P$2:$R$36,3,FALSE)</f>
        <v>Y58</v>
      </c>
      <c r="J90" s="196" t="str">
        <f>VLOOKUP(E90,Refs!$P$2:$S$36,4,FALSE)</f>
        <v>South West</v>
      </c>
      <c r="K90" s="42">
        <f t="shared" si="3"/>
        <v>45</v>
      </c>
    </row>
    <row r="91" spans="1:11" hidden="1" x14ac:dyDescent="0.35">
      <c r="A91" s="197">
        <f t="shared" si="2"/>
        <v>44287</v>
      </c>
      <c r="B91" t="s">
        <v>770</v>
      </c>
      <c r="C91" t="s">
        <v>92</v>
      </c>
      <c r="D91" t="s">
        <v>771</v>
      </c>
      <c r="E91" t="s">
        <v>76</v>
      </c>
      <c r="F91" t="s">
        <v>77</v>
      </c>
      <c r="G91" t="s">
        <v>692</v>
      </c>
      <c r="H91">
        <v>415</v>
      </c>
      <c r="I91" s="196" t="str">
        <f>VLOOKUP(E91,Refs!$P$2:$R$36,3,FALSE)</f>
        <v>Y58</v>
      </c>
      <c r="J91" s="196" t="str">
        <f>VLOOKUP(E91,Refs!$P$2:$S$36,4,FALSE)</f>
        <v>South West</v>
      </c>
      <c r="K91" s="42">
        <f t="shared" si="3"/>
        <v>415</v>
      </c>
    </row>
    <row r="92" spans="1:11" hidden="1" x14ac:dyDescent="0.35">
      <c r="A92" s="197">
        <f t="shared" si="2"/>
        <v>44287</v>
      </c>
      <c r="B92" t="s">
        <v>770</v>
      </c>
      <c r="C92" t="s">
        <v>92</v>
      </c>
      <c r="D92" t="s">
        <v>771</v>
      </c>
      <c r="E92" t="s">
        <v>76</v>
      </c>
      <c r="F92" t="s">
        <v>77</v>
      </c>
      <c r="G92" t="s">
        <v>693</v>
      </c>
      <c r="H92">
        <v>366</v>
      </c>
      <c r="I92" s="196" t="str">
        <f>VLOOKUP(E92,Refs!$P$2:$R$36,3,FALSE)</f>
        <v>Y58</v>
      </c>
      <c r="J92" s="196" t="str">
        <f>VLOOKUP(E92,Refs!$P$2:$S$36,4,FALSE)</f>
        <v>South West</v>
      </c>
      <c r="K92" s="42">
        <f t="shared" si="3"/>
        <v>366</v>
      </c>
    </row>
    <row r="93" spans="1:11" hidden="1" x14ac:dyDescent="0.35">
      <c r="A93" s="197">
        <f t="shared" si="2"/>
        <v>44287</v>
      </c>
      <c r="B93" t="s">
        <v>770</v>
      </c>
      <c r="C93" t="s">
        <v>92</v>
      </c>
      <c r="D93" t="s">
        <v>771</v>
      </c>
      <c r="E93" t="s">
        <v>76</v>
      </c>
      <c r="F93" t="s">
        <v>77</v>
      </c>
      <c r="G93" t="s">
        <v>694</v>
      </c>
      <c r="H93">
        <v>0</v>
      </c>
      <c r="I93" s="196" t="str">
        <f>VLOOKUP(E93,Refs!$P$2:$R$36,3,FALSE)</f>
        <v>Y58</v>
      </c>
      <c r="J93" s="196" t="str">
        <f>VLOOKUP(E93,Refs!$P$2:$S$36,4,FALSE)</f>
        <v>South West</v>
      </c>
      <c r="K93" s="42" t="str">
        <f t="shared" si="3"/>
        <v/>
      </c>
    </row>
    <row r="94" spans="1:11" hidden="1" x14ac:dyDescent="0.35">
      <c r="A94" s="197">
        <f t="shared" si="2"/>
        <v>44287</v>
      </c>
      <c r="B94" t="s">
        <v>770</v>
      </c>
      <c r="C94" t="s">
        <v>92</v>
      </c>
      <c r="D94" t="s">
        <v>771</v>
      </c>
      <c r="E94" t="s">
        <v>76</v>
      </c>
      <c r="F94" t="s">
        <v>77</v>
      </c>
      <c r="G94" t="s">
        <v>695</v>
      </c>
      <c r="H94">
        <v>294</v>
      </c>
      <c r="I94" s="196" t="str">
        <f>VLOOKUP(E94,Refs!$P$2:$R$36,3,FALSE)</f>
        <v>Y58</v>
      </c>
      <c r="J94" s="196" t="str">
        <f>VLOOKUP(E94,Refs!$P$2:$S$36,4,FALSE)</f>
        <v>South West</v>
      </c>
      <c r="K94" s="42">
        <f t="shared" si="3"/>
        <v>294</v>
      </c>
    </row>
    <row r="95" spans="1:11" hidden="1" x14ac:dyDescent="0.35">
      <c r="A95" s="197">
        <f t="shared" si="2"/>
        <v>44287</v>
      </c>
      <c r="B95" t="s">
        <v>770</v>
      </c>
      <c r="C95" t="s">
        <v>92</v>
      </c>
      <c r="D95" t="s">
        <v>771</v>
      </c>
      <c r="E95" t="s">
        <v>76</v>
      </c>
      <c r="F95" t="s">
        <v>77</v>
      </c>
      <c r="G95" t="s">
        <v>696</v>
      </c>
      <c r="H95">
        <v>139</v>
      </c>
      <c r="I95" s="196" t="str">
        <f>VLOOKUP(E95,Refs!$P$2:$R$36,3,FALSE)</f>
        <v>Y58</v>
      </c>
      <c r="J95" s="196" t="str">
        <f>VLOOKUP(E95,Refs!$P$2:$S$36,4,FALSE)</f>
        <v>South West</v>
      </c>
      <c r="K95" s="42">
        <f t="shared" si="3"/>
        <v>139</v>
      </c>
    </row>
    <row r="96" spans="1:11" hidden="1" x14ac:dyDescent="0.35">
      <c r="A96" s="197">
        <f t="shared" si="2"/>
        <v>44287</v>
      </c>
      <c r="B96" t="s">
        <v>770</v>
      </c>
      <c r="C96" t="s">
        <v>92</v>
      </c>
      <c r="D96" t="s">
        <v>771</v>
      </c>
      <c r="E96" t="s">
        <v>76</v>
      </c>
      <c r="F96" t="s">
        <v>77</v>
      </c>
      <c r="G96" t="s">
        <v>697</v>
      </c>
      <c r="H96">
        <v>133</v>
      </c>
      <c r="I96" s="196" t="str">
        <f>VLOOKUP(E96,Refs!$P$2:$R$36,3,FALSE)</f>
        <v>Y58</v>
      </c>
      <c r="J96" s="196" t="str">
        <f>VLOOKUP(E96,Refs!$P$2:$S$36,4,FALSE)</f>
        <v>South West</v>
      </c>
      <c r="K96" s="42">
        <f t="shared" si="3"/>
        <v>133</v>
      </c>
    </row>
    <row r="97" spans="1:11" hidden="1" x14ac:dyDescent="0.35">
      <c r="A97" s="197">
        <f t="shared" si="2"/>
        <v>44287</v>
      </c>
      <c r="B97" t="s">
        <v>770</v>
      </c>
      <c r="C97" t="s">
        <v>92</v>
      </c>
      <c r="D97" t="s">
        <v>771</v>
      </c>
      <c r="E97" t="s">
        <v>76</v>
      </c>
      <c r="F97" t="s">
        <v>77</v>
      </c>
      <c r="G97" t="s">
        <v>698</v>
      </c>
      <c r="H97">
        <v>725</v>
      </c>
      <c r="I97" s="196" t="str">
        <f>VLOOKUP(E97,Refs!$P$2:$R$36,3,FALSE)</f>
        <v>Y58</v>
      </c>
      <c r="J97" s="196" t="str">
        <f>VLOOKUP(E97,Refs!$P$2:$S$36,4,FALSE)</f>
        <v>South West</v>
      </c>
      <c r="K97" s="42">
        <f t="shared" si="3"/>
        <v>725</v>
      </c>
    </row>
    <row r="98" spans="1:11" hidden="1" x14ac:dyDescent="0.35">
      <c r="A98" s="197">
        <f t="shared" si="2"/>
        <v>44287</v>
      </c>
      <c r="B98" t="s">
        <v>770</v>
      </c>
      <c r="C98" t="s">
        <v>92</v>
      </c>
      <c r="D98" t="s">
        <v>771</v>
      </c>
      <c r="E98" t="s">
        <v>76</v>
      </c>
      <c r="F98" t="s">
        <v>77</v>
      </c>
      <c r="G98" t="s">
        <v>699</v>
      </c>
      <c r="H98">
        <v>714</v>
      </c>
      <c r="I98" s="196" t="str">
        <f>VLOOKUP(E98,Refs!$P$2:$R$36,3,FALSE)</f>
        <v>Y58</v>
      </c>
      <c r="J98" s="196" t="str">
        <f>VLOOKUP(E98,Refs!$P$2:$S$36,4,FALSE)</f>
        <v>South West</v>
      </c>
      <c r="K98" s="42">
        <f t="shared" si="3"/>
        <v>714</v>
      </c>
    </row>
    <row r="99" spans="1:11" hidden="1" x14ac:dyDescent="0.35">
      <c r="A99" s="197">
        <f t="shared" si="2"/>
        <v>44287</v>
      </c>
      <c r="B99" t="s">
        <v>770</v>
      </c>
      <c r="C99" t="s">
        <v>92</v>
      </c>
      <c r="D99" t="s">
        <v>771</v>
      </c>
      <c r="E99" t="s">
        <v>76</v>
      </c>
      <c r="F99" t="s">
        <v>77</v>
      </c>
      <c r="G99" t="s">
        <v>720</v>
      </c>
      <c r="H99">
        <v>239</v>
      </c>
      <c r="I99" s="196" t="str">
        <f>VLOOKUP(E99,Refs!$P$2:$R$36,3,FALSE)</f>
        <v>Y58</v>
      </c>
      <c r="J99" s="196" t="str">
        <f>VLOOKUP(E99,Refs!$P$2:$S$36,4,FALSE)</f>
        <v>South West</v>
      </c>
      <c r="K99" s="42">
        <f t="shared" si="3"/>
        <v>239</v>
      </c>
    </row>
    <row r="100" spans="1:11" hidden="1" x14ac:dyDescent="0.35">
      <c r="A100" s="197">
        <f t="shared" si="2"/>
        <v>44287</v>
      </c>
      <c r="B100" t="s">
        <v>770</v>
      </c>
      <c r="C100" t="s">
        <v>92</v>
      </c>
      <c r="D100" t="s">
        <v>771</v>
      </c>
      <c r="E100" t="s">
        <v>76</v>
      </c>
      <c r="F100" t="s">
        <v>77</v>
      </c>
      <c r="G100" t="s">
        <v>721</v>
      </c>
      <c r="H100">
        <v>239</v>
      </c>
      <c r="I100" s="196" t="str">
        <f>VLOOKUP(E100,Refs!$P$2:$R$36,3,FALSE)</f>
        <v>Y58</v>
      </c>
      <c r="J100" s="196" t="str">
        <f>VLOOKUP(E100,Refs!$P$2:$S$36,4,FALSE)</f>
        <v>South West</v>
      </c>
      <c r="K100" s="42">
        <f t="shared" si="3"/>
        <v>239</v>
      </c>
    </row>
    <row r="101" spans="1:11" hidden="1" x14ac:dyDescent="0.35">
      <c r="A101" s="197">
        <f t="shared" si="2"/>
        <v>44287</v>
      </c>
      <c r="B101" t="s">
        <v>770</v>
      </c>
      <c r="C101" t="s">
        <v>92</v>
      </c>
      <c r="D101" t="s">
        <v>771</v>
      </c>
      <c r="E101" t="s">
        <v>76</v>
      </c>
      <c r="F101" t="s">
        <v>77</v>
      </c>
      <c r="G101" t="s">
        <v>722</v>
      </c>
      <c r="H101">
        <v>22</v>
      </c>
      <c r="I101" s="196" t="str">
        <f>VLOOKUP(E101,Refs!$P$2:$R$36,3,FALSE)</f>
        <v>Y58</v>
      </c>
      <c r="J101" s="196" t="str">
        <f>VLOOKUP(E101,Refs!$P$2:$S$36,4,FALSE)</f>
        <v>South West</v>
      </c>
      <c r="K101" s="42">
        <f t="shared" si="3"/>
        <v>22</v>
      </c>
    </row>
    <row r="102" spans="1:11" hidden="1" x14ac:dyDescent="0.35">
      <c r="A102" s="197">
        <f t="shared" si="2"/>
        <v>44287</v>
      </c>
      <c r="B102" t="s">
        <v>770</v>
      </c>
      <c r="C102" t="s">
        <v>92</v>
      </c>
      <c r="D102" t="s">
        <v>771</v>
      </c>
      <c r="E102" t="s">
        <v>76</v>
      </c>
      <c r="F102" t="s">
        <v>77</v>
      </c>
      <c r="G102" t="s">
        <v>723</v>
      </c>
      <c r="H102">
        <v>9</v>
      </c>
      <c r="I102" s="196" t="str">
        <f>VLOOKUP(E102,Refs!$P$2:$R$36,3,FALSE)</f>
        <v>Y58</v>
      </c>
      <c r="J102" s="196" t="str">
        <f>VLOOKUP(E102,Refs!$P$2:$S$36,4,FALSE)</f>
        <v>South West</v>
      </c>
      <c r="K102" s="42">
        <f t="shared" si="3"/>
        <v>9</v>
      </c>
    </row>
    <row r="103" spans="1:11" hidden="1" x14ac:dyDescent="0.35">
      <c r="A103" s="197">
        <f t="shared" si="2"/>
        <v>44287</v>
      </c>
      <c r="B103" t="s">
        <v>770</v>
      </c>
      <c r="C103" t="s">
        <v>92</v>
      </c>
      <c r="D103" t="s">
        <v>771</v>
      </c>
      <c r="E103" t="s">
        <v>76</v>
      </c>
      <c r="F103" t="s">
        <v>77</v>
      </c>
      <c r="G103" t="s">
        <v>724</v>
      </c>
      <c r="H103">
        <v>30</v>
      </c>
      <c r="I103" s="196" t="str">
        <f>VLOOKUP(E103,Refs!$P$2:$R$36,3,FALSE)</f>
        <v>Y58</v>
      </c>
      <c r="J103" s="196" t="str">
        <f>VLOOKUP(E103,Refs!$P$2:$S$36,4,FALSE)</f>
        <v>South West</v>
      </c>
      <c r="K103" s="42">
        <f t="shared" si="3"/>
        <v>30</v>
      </c>
    </row>
    <row r="104" spans="1:11" hidden="1" x14ac:dyDescent="0.35">
      <c r="A104" s="197">
        <f t="shared" si="2"/>
        <v>44287</v>
      </c>
      <c r="B104" t="s">
        <v>770</v>
      </c>
      <c r="C104" t="s">
        <v>92</v>
      </c>
      <c r="D104" t="s">
        <v>771</v>
      </c>
      <c r="E104" t="s">
        <v>76</v>
      </c>
      <c r="F104" t="s">
        <v>77</v>
      </c>
      <c r="G104" t="s">
        <v>725</v>
      </c>
      <c r="H104">
        <v>0</v>
      </c>
      <c r="I104" s="196" t="str">
        <f>VLOOKUP(E104,Refs!$P$2:$R$36,3,FALSE)</f>
        <v>Y58</v>
      </c>
      <c r="J104" s="196" t="str">
        <f>VLOOKUP(E104,Refs!$P$2:$S$36,4,FALSE)</f>
        <v>South West</v>
      </c>
      <c r="K104" s="42" t="str">
        <f t="shared" si="3"/>
        <v/>
      </c>
    </row>
    <row r="105" spans="1:11" hidden="1" x14ac:dyDescent="0.35">
      <c r="A105" s="197">
        <f t="shared" si="2"/>
        <v>44287</v>
      </c>
      <c r="B105" t="s">
        <v>770</v>
      </c>
      <c r="C105" t="s">
        <v>92</v>
      </c>
      <c r="D105" t="s">
        <v>771</v>
      </c>
      <c r="E105" t="s">
        <v>76</v>
      </c>
      <c r="F105" t="s">
        <v>77</v>
      </c>
      <c r="G105" t="s">
        <v>726</v>
      </c>
      <c r="H105">
        <v>1</v>
      </c>
      <c r="I105" s="196" t="str">
        <f>VLOOKUP(E105,Refs!$P$2:$R$36,3,FALSE)</f>
        <v>Y58</v>
      </c>
      <c r="J105" s="196" t="str">
        <f>VLOOKUP(E105,Refs!$P$2:$S$36,4,FALSE)</f>
        <v>South West</v>
      </c>
      <c r="K105" s="42">
        <f t="shared" si="3"/>
        <v>1</v>
      </c>
    </row>
    <row r="106" spans="1:11" hidden="1" x14ac:dyDescent="0.35">
      <c r="A106" s="197">
        <f t="shared" si="2"/>
        <v>44287</v>
      </c>
      <c r="B106" t="s">
        <v>770</v>
      </c>
      <c r="C106" t="s">
        <v>92</v>
      </c>
      <c r="D106" t="s">
        <v>771</v>
      </c>
      <c r="E106" t="s">
        <v>76</v>
      </c>
      <c r="F106" t="s">
        <v>77</v>
      </c>
      <c r="G106" t="s">
        <v>727</v>
      </c>
      <c r="H106">
        <v>1</v>
      </c>
      <c r="I106" s="196" t="str">
        <f>VLOOKUP(E106,Refs!$P$2:$R$36,3,FALSE)</f>
        <v>Y58</v>
      </c>
      <c r="J106" s="196" t="str">
        <f>VLOOKUP(E106,Refs!$P$2:$S$36,4,FALSE)</f>
        <v>South West</v>
      </c>
      <c r="K106" s="42">
        <f t="shared" si="3"/>
        <v>1</v>
      </c>
    </row>
    <row r="107" spans="1:11" hidden="1" x14ac:dyDescent="0.35">
      <c r="A107" s="197">
        <f t="shared" si="2"/>
        <v>44287</v>
      </c>
      <c r="B107" t="s">
        <v>770</v>
      </c>
      <c r="C107" t="s">
        <v>92</v>
      </c>
      <c r="D107" t="s">
        <v>771</v>
      </c>
      <c r="E107" t="s">
        <v>76</v>
      </c>
      <c r="F107" t="s">
        <v>77</v>
      </c>
      <c r="G107" t="s">
        <v>728</v>
      </c>
      <c r="H107">
        <v>15</v>
      </c>
      <c r="I107" s="196" t="str">
        <f>VLOOKUP(E107,Refs!$P$2:$R$36,3,FALSE)</f>
        <v>Y58</v>
      </c>
      <c r="J107" s="196" t="str">
        <f>VLOOKUP(E107,Refs!$P$2:$S$36,4,FALSE)</f>
        <v>South West</v>
      </c>
      <c r="K107" s="42">
        <f t="shared" si="3"/>
        <v>15</v>
      </c>
    </row>
    <row r="108" spans="1:11" hidden="1" x14ac:dyDescent="0.35">
      <c r="A108" s="197">
        <f t="shared" si="2"/>
        <v>44287</v>
      </c>
      <c r="B108" t="s">
        <v>770</v>
      </c>
      <c r="C108" t="s">
        <v>92</v>
      </c>
      <c r="D108" t="s">
        <v>771</v>
      </c>
      <c r="E108" t="s">
        <v>76</v>
      </c>
      <c r="F108" t="s">
        <v>77</v>
      </c>
      <c r="G108" t="s">
        <v>729</v>
      </c>
      <c r="H108">
        <v>1</v>
      </c>
      <c r="I108" s="196" t="str">
        <f>VLOOKUP(E108,Refs!$P$2:$R$36,3,FALSE)</f>
        <v>Y58</v>
      </c>
      <c r="J108" s="196" t="str">
        <f>VLOOKUP(E108,Refs!$P$2:$S$36,4,FALSE)</f>
        <v>South West</v>
      </c>
      <c r="K108" s="42">
        <f t="shared" si="3"/>
        <v>1</v>
      </c>
    </row>
    <row r="109" spans="1:11" hidden="1" x14ac:dyDescent="0.35">
      <c r="A109" s="197">
        <f t="shared" si="2"/>
        <v>44287</v>
      </c>
      <c r="B109" t="s">
        <v>770</v>
      </c>
      <c r="C109" t="s">
        <v>92</v>
      </c>
      <c r="D109" t="s">
        <v>771</v>
      </c>
      <c r="E109" t="s">
        <v>76</v>
      </c>
      <c r="F109" t="s">
        <v>77</v>
      </c>
      <c r="G109" t="s">
        <v>730</v>
      </c>
      <c r="H109">
        <v>0</v>
      </c>
      <c r="I109" s="196" t="str">
        <f>VLOOKUP(E109,Refs!$P$2:$R$36,3,FALSE)</f>
        <v>Y58</v>
      </c>
      <c r="J109" s="196" t="str">
        <f>VLOOKUP(E109,Refs!$P$2:$S$36,4,FALSE)</f>
        <v>South West</v>
      </c>
      <c r="K109" s="42" t="str">
        <f t="shared" si="3"/>
        <v/>
      </c>
    </row>
    <row r="110" spans="1:11" hidden="1" x14ac:dyDescent="0.35">
      <c r="A110" s="197">
        <f t="shared" si="2"/>
        <v>44287</v>
      </c>
      <c r="B110" t="s">
        <v>770</v>
      </c>
      <c r="C110" t="s">
        <v>92</v>
      </c>
      <c r="D110" t="s">
        <v>771</v>
      </c>
      <c r="E110" t="s">
        <v>76</v>
      </c>
      <c r="F110" t="s">
        <v>77</v>
      </c>
      <c r="G110" t="s">
        <v>731</v>
      </c>
      <c r="H110">
        <v>0</v>
      </c>
      <c r="I110" s="196" t="str">
        <f>VLOOKUP(E110,Refs!$P$2:$R$36,3,FALSE)</f>
        <v>Y58</v>
      </c>
      <c r="J110" s="196" t="str">
        <f>VLOOKUP(E110,Refs!$P$2:$S$36,4,FALSE)</f>
        <v>South West</v>
      </c>
      <c r="K110" s="42" t="str">
        <f t="shared" si="3"/>
        <v/>
      </c>
    </row>
    <row r="111" spans="1:11" hidden="1" x14ac:dyDescent="0.35">
      <c r="A111" s="197">
        <f t="shared" si="2"/>
        <v>44287</v>
      </c>
      <c r="B111" t="s">
        <v>770</v>
      </c>
      <c r="C111" t="s">
        <v>92</v>
      </c>
      <c r="D111" t="s">
        <v>771</v>
      </c>
      <c r="E111" t="s">
        <v>76</v>
      </c>
      <c r="F111" t="s">
        <v>77</v>
      </c>
      <c r="G111" t="s">
        <v>732</v>
      </c>
      <c r="H111">
        <v>0</v>
      </c>
      <c r="I111" s="196" t="str">
        <f>VLOOKUP(E111,Refs!$P$2:$R$36,3,FALSE)</f>
        <v>Y58</v>
      </c>
      <c r="J111" s="196" t="str">
        <f>VLOOKUP(E111,Refs!$P$2:$S$36,4,FALSE)</f>
        <v>South West</v>
      </c>
      <c r="K111" s="42" t="str">
        <f t="shared" si="3"/>
        <v/>
      </c>
    </row>
    <row r="112" spans="1:11" hidden="1" x14ac:dyDescent="0.35">
      <c r="A112" s="197">
        <f t="shared" si="2"/>
        <v>44287</v>
      </c>
      <c r="B112" t="s">
        <v>770</v>
      </c>
      <c r="C112" t="s">
        <v>92</v>
      </c>
      <c r="D112" t="s">
        <v>771</v>
      </c>
      <c r="E112" t="s">
        <v>76</v>
      </c>
      <c r="F112" t="s">
        <v>77</v>
      </c>
      <c r="G112" t="s">
        <v>733</v>
      </c>
      <c r="H112">
        <v>0</v>
      </c>
      <c r="I112" s="196" t="str">
        <f>VLOOKUP(E112,Refs!$P$2:$R$36,3,FALSE)</f>
        <v>Y58</v>
      </c>
      <c r="J112" s="196" t="str">
        <f>VLOOKUP(E112,Refs!$P$2:$S$36,4,FALSE)</f>
        <v>South West</v>
      </c>
      <c r="K112" s="42" t="str">
        <f t="shared" si="3"/>
        <v/>
      </c>
    </row>
    <row r="113" spans="1:11" hidden="1" x14ac:dyDescent="0.35">
      <c r="A113" s="197">
        <f t="shared" si="2"/>
        <v>44287</v>
      </c>
      <c r="B113" t="s">
        <v>770</v>
      </c>
      <c r="C113" t="s">
        <v>92</v>
      </c>
      <c r="D113" t="s">
        <v>771</v>
      </c>
      <c r="E113" t="s">
        <v>76</v>
      </c>
      <c r="F113" t="s">
        <v>77</v>
      </c>
      <c r="G113" t="s">
        <v>734</v>
      </c>
      <c r="H113">
        <v>0</v>
      </c>
      <c r="I113" s="196" t="str">
        <f>VLOOKUP(E113,Refs!$P$2:$R$36,3,FALSE)</f>
        <v>Y58</v>
      </c>
      <c r="J113" s="196" t="str">
        <f>VLOOKUP(E113,Refs!$P$2:$S$36,4,FALSE)</f>
        <v>South West</v>
      </c>
      <c r="K113" s="42" t="str">
        <f t="shared" si="3"/>
        <v/>
      </c>
    </row>
    <row r="114" spans="1:11" hidden="1" x14ac:dyDescent="0.35">
      <c r="A114" s="197">
        <f t="shared" si="2"/>
        <v>44287</v>
      </c>
      <c r="B114" t="s">
        <v>770</v>
      </c>
      <c r="C114" t="s">
        <v>92</v>
      </c>
      <c r="D114" t="s">
        <v>771</v>
      </c>
      <c r="E114" t="s">
        <v>76</v>
      </c>
      <c r="F114" t="s">
        <v>77</v>
      </c>
      <c r="G114" t="s">
        <v>735</v>
      </c>
      <c r="H114">
        <v>0</v>
      </c>
      <c r="I114" s="196" t="str">
        <f>VLOOKUP(E114,Refs!$P$2:$R$36,3,FALSE)</f>
        <v>Y58</v>
      </c>
      <c r="J114" s="196" t="str">
        <f>VLOOKUP(E114,Refs!$P$2:$S$36,4,FALSE)</f>
        <v>South West</v>
      </c>
      <c r="K114" s="42" t="str">
        <f t="shared" si="3"/>
        <v/>
      </c>
    </row>
    <row r="115" spans="1:11" hidden="1" x14ac:dyDescent="0.35">
      <c r="A115" s="197">
        <f t="shared" si="2"/>
        <v>44287</v>
      </c>
      <c r="B115" t="s">
        <v>770</v>
      </c>
      <c r="C115" t="s">
        <v>92</v>
      </c>
      <c r="D115" t="s">
        <v>771</v>
      </c>
      <c r="E115" t="s">
        <v>76</v>
      </c>
      <c r="F115" t="s">
        <v>77</v>
      </c>
      <c r="G115" t="s">
        <v>736</v>
      </c>
      <c r="H115">
        <v>17</v>
      </c>
      <c r="I115" s="196" t="str">
        <f>VLOOKUP(E115,Refs!$P$2:$R$36,3,FALSE)</f>
        <v>Y58</v>
      </c>
      <c r="J115" s="196" t="str">
        <f>VLOOKUP(E115,Refs!$P$2:$S$36,4,FALSE)</f>
        <v>South West</v>
      </c>
      <c r="K115" s="42">
        <f t="shared" si="3"/>
        <v>17</v>
      </c>
    </row>
    <row r="116" spans="1:11" hidden="1" x14ac:dyDescent="0.35">
      <c r="A116" s="197">
        <f t="shared" si="2"/>
        <v>44287</v>
      </c>
      <c r="B116" t="s">
        <v>770</v>
      </c>
      <c r="C116" t="s">
        <v>92</v>
      </c>
      <c r="D116" t="s">
        <v>771</v>
      </c>
      <c r="E116" t="s">
        <v>76</v>
      </c>
      <c r="F116" t="s">
        <v>77</v>
      </c>
      <c r="G116" t="s">
        <v>737</v>
      </c>
      <c r="H116">
        <v>17</v>
      </c>
      <c r="I116" s="196" t="str">
        <f>VLOOKUP(E116,Refs!$P$2:$R$36,3,FALSE)</f>
        <v>Y58</v>
      </c>
      <c r="J116" s="196" t="str">
        <f>VLOOKUP(E116,Refs!$P$2:$S$36,4,FALSE)</f>
        <v>South West</v>
      </c>
      <c r="K116" s="42">
        <f t="shared" si="3"/>
        <v>17</v>
      </c>
    </row>
    <row r="117" spans="1:11" hidden="1" x14ac:dyDescent="0.35">
      <c r="A117" s="197">
        <f t="shared" si="2"/>
        <v>44287</v>
      </c>
      <c r="B117" t="s">
        <v>770</v>
      </c>
      <c r="C117" t="s">
        <v>101</v>
      </c>
      <c r="D117" t="s">
        <v>996</v>
      </c>
      <c r="E117" t="s">
        <v>78</v>
      </c>
      <c r="F117" t="s">
        <v>79</v>
      </c>
      <c r="G117" t="s">
        <v>756</v>
      </c>
      <c r="H117">
        <v>37341</v>
      </c>
      <c r="I117" s="196" t="str">
        <f>VLOOKUP(E117,Refs!$P$2:$R$36,3,FALSE)</f>
        <v>Y58</v>
      </c>
      <c r="J117" s="196" t="str">
        <f>VLOOKUP(E117,Refs!$P$2:$S$36,4,FALSE)</f>
        <v>South West</v>
      </c>
      <c r="K117" s="42">
        <f t="shared" si="3"/>
        <v>37341</v>
      </c>
    </row>
    <row r="118" spans="1:11" hidden="1" x14ac:dyDescent="0.35">
      <c r="A118" s="197">
        <f t="shared" si="2"/>
        <v>44287</v>
      </c>
      <c r="B118" t="s">
        <v>770</v>
      </c>
      <c r="C118" t="s">
        <v>101</v>
      </c>
      <c r="D118" t="s">
        <v>996</v>
      </c>
      <c r="E118" t="s">
        <v>78</v>
      </c>
      <c r="F118" t="s">
        <v>79</v>
      </c>
      <c r="G118" t="s">
        <v>757</v>
      </c>
      <c r="H118">
        <v>5967</v>
      </c>
      <c r="I118" s="196" t="str">
        <f>VLOOKUP(E118,Refs!$P$2:$R$36,3,FALSE)</f>
        <v>Y58</v>
      </c>
      <c r="J118" s="196" t="str">
        <f>VLOOKUP(E118,Refs!$P$2:$S$36,4,FALSE)</f>
        <v>South West</v>
      </c>
      <c r="K118" s="42">
        <f t="shared" si="3"/>
        <v>5967</v>
      </c>
    </row>
    <row r="119" spans="1:11" hidden="1" x14ac:dyDescent="0.35">
      <c r="A119" s="197">
        <f t="shared" si="2"/>
        <v>44287</v>
      </c>
      <c r="B119" t="s">
        <v>770</v>
      </c>
      <c r="C119" t="s">
        <v>101</v>
      </c>
      <c r="D119" t="s">
        <v>996</v>
      </c>
      <c r="E119" t="s">
        <v>78</v>
      </c>
      <c r="F119" t="s">
        <v>79</v>
      </c>
      <c r="G119" t="s">
        <v>758</v>
      </c>
      <c r="H119">
        <v>33897</v>
      </c>
      <c r="I119" s="196" t="str">
        <f>VLOOKUP(E119,Refs!$P$2:$R$36,3,FALSE)</f>
        <v>Y58</v>
      </c>
      <c r="J119" s="196" t="str">
        <f>VLOOKUP(E119,Refs!$P$2:$S$36,4,FALSE)</f>
        <v>South West</v>
      </c>
      <c r="K119" s="42">
        <f t="shared" si="3"/>
        <v>33897</v>
      </c>
    </row>
    <row r="120" spans="1:11" hidden="1" x14ac:dyDescent="0.35">
      <c r="A120" s="197">
        <f t="shared" si="2"/>
        <v>44287</v>
      </c>
      <c r="B120" t="s">
        <v>770</v>
      </c>
      <c r="C120" t="s">
        <v>101</v>
      </c>
      <c r="D120" t="s">
        <v>996</v>
      </c>
      <c r="E120" t="s">
        <v>78</v>
      </c>
      <c r="F120" t="s">
        <v>79</v>
      </c>
      <c r="G120" t="s">
        <v>759</v>
      </c>
      <c r="H120">
        <v>721</v>
      </c>
      <c r="I120" s="196" t="str">
        <f>VLOOKUP(E120,Refs!$P$2:$R$36,3,FALSE)</f>
        <v>Y58</v>
      </c>
      <c r="J120" s="196" t="str">
        <f>VLOOKUP(E120,Refs!$P$2:$S$36,4,FALSE)</f>
        <v>South West</v>
      </c>
      <c r="K120" s="42">
        <f t="shared" si="3"/>
        <v>721</v>
      </c>
    </row>
    <row r="121" spans="1:11" hidden="1" x14ac:dyDescent="0.35">
      <c r="A121" s="197">
        <f t="shared" si="2"/>
        <v>44287</v>
      </c>
      <c r="B121" t="s">
        <v>770</v>
      </c>
      <c r="C121" t="s">
        <v>101</v>
      </c>
      <c r="D121" t="s">
        <v>996</v>
      </c>
      <c r="E121" t="s">
        <v>78</v>
      </c>
      <c r="F121" t="s">
        <v>79</v>
      </c>
      <c r="G121" t="s">
        <v>760</v>
      </c>
      <c r="H121">
        <v>9860</v>
      </c>
      <c r="I121" s="196" t="str">
        <f>VLOOKUP(E121,Refs!$P$2:$R$36,3,FALSE)</f>
        <v>Y58</v>
      </c>
      <c r="J121" s="196" t="str">
        <f>VLOOKUP(E121,Refs!$P$2:$S$36,4,FALSE)</f>
        <v>South West</v>
      </c>
      <c r="K121" s="42">
        <f t="shared" si="3"/>
        <v>9860</v>
      </c>
    </row>
    <row r="122" spans="1:11" hidden="1" x14ac:dyDescent="0.35">
      <c r="A122" s="197">
        <f t="shared" si="2"/>
        <v>44287</v>
      </c>
      <c r="B122" t="s">
        <v>770</v>
      </c>
      <c r="C122" t="s">
        <v>101</v>
      </c>
      <c r="D122" t="s">
        <v>996</v>
      </c>
      <c r="E122" t="s">
        <v>78</v>
      </c>
      <c r="F122" t="s">
        <v>79</v>
      </c>
      <c r="G122" t="s">
        <v>761</v>
      </c>
      <c r="H122">
        <v>0</v>
      </c>
      <c r="I122" s="196" t="str">
        <f>VLOOKUP(E122,Refs!$P$2:$R$36,3,FALSE)</f>
        <v>Y58</v>
      </c>
      <c r="J122" s="196" t="str">
        <f>VLOOKUP(E122,Refs!$P$2:$S$36,4,FALSE)</f>
        <v>South West</v>
      </c>
      <c r="K122" s="42" t="str">
        <f t="shared" si="3"/>
        <v/>
      </c>
    </row>
    <row r="123" spans="1:11" hidden="1" x14ac:dyDescent="0.35">
      <c r="A123" s="197">
        <f t="shared" si="2"/>
        <v>44287</v>
      </c>
      <c r="B123" t="s">
        <v>770</v>
      </c>
      <c r="C123" t="s">
        <v>101</v>
      </c>
      <c r="D123" t="s">
        <v>996</v>
      </c>
      <c r="E123" t="s">
        <v>78</v>
      </c>
      <c r="F123" t="s">
        <v>79</v>
      </c>
      <c r="G123" t="s">
        <v>548</v>
      </c>
      <c r="H123">
        <v>21849</v>
      </c>
      <c r="I123" s="196" t="str">
        <f>VLOOKUP(E123,Refs!$P$2:$R$36,3,FALSE)</f>
        <v>Y58</v>
      </c>
      <c r="J123" s="196" t="str">
        <f>VLOOKUP(E123,Refs!$P$2:$S$36,4,FALSE)</f>
        <v>South West</v>
      </c>
      <c r="K123" s="42">
        <f t="shared" si="3"/>
        <v>21849</v>
      </c>
    </row>
    <row r="124" spans="1:11" hidden="1" x14ac:dyDescent="0.35">
      <c r="A124" s="197">
        <f t="shared" si="2"/>
        <v>44287</v>
      </c>
      <c r="B124" t="s">
        <v>770</v>
      </c>
      <c r="C124" t="s">
        <v>101</v>
      </c>
      <c r="D124" t="s">
        <v>996</v>
      </c>
      <c r="E124" t="s">
        <v>78</v>
      </c>
      <c r="F124" t="s">
        <v>79</v>
      </c>
      <c r="G124" t="s">
        <v>549</v>
      </c>
      <c r="H124">
        <v>3444</v>
      </c>
      <c r="I124" s="196" t="str">
        <f>VLOOKUP(E124,Refs!$P$2:$R$36,3,FALSE)</f>
        <v>Y58</v>
      </c>
      <c r="J124" s="196" t="str">
        <f>VLOOKUP(E124,Refs!$P$2:$S$36,4,FALSE)</f>
        <v>South West</v>
      </c>
      <c r="K124" s="42">
        <f t="shared" si="3"/>
        <v>3444</v>
      </c>
    </row>
    <row r="125" spans="1:11" hidden="1" x14ac:dyDescent="0.35">
      <c r="A125" s="197">
        <f t="shared" si="2"/>
        <v>44287</v>
      </c>
      <c r="B125" t="s">
        <v>770</v>
      </c>
      <c r="C125" t="s">
        <v>101</v>
      </c>
      <c r="D125" t="s">
        <v>996</v>
      </c>
      <c r="E125" t="s">
        <v>78</v>
      </c>
      <c r="F125" t="s">
        <v>79</v>
      </c>
      <c r="G125" t="s">
        <v>550</v>
      </c>
      <c r="H125">
        <v>310</v>
      </c>
      <c r="I125" s="196" t="str">
        <f>VLOOKUP(E125,Refs!$P$2:$R$36,3,FALSE)</f>
        <v>Y58</v>
      </c>
      <c r="J125" s="196" t="str">
        <f>VLOOKUP(E125,Refs!$P$2:$S$36,4,FALSE)</f>
        <v>South West</v>
      </c>
      <c r="K125" s="42">
        <f t="shared" si="3"/>
        <v>310</v>
      </c>
    </row>
    <row r="126" spans="1:11" hidden="1" x14ac:dyDescent="0.35">
      <c r="A126" s="197">
        <f t="shared" si="2"/>
        <v>44287</v>
      </c>
      <c r="B126" t="s">
        <v>770</v>
      </c>
      <c r="C126" t="s">
        <v>101</v>
      </c>
      <c r="D126" t="s">
        <v>996</v>
      </c>
      <c r="E126" t="s">
        <v>78</v>
      </c>
      <c r="F126" t="s">
        <v>79</v>
      </c>
      <c r="G126" t="s">
        <v>551</v>
      </c>
      <c r="H126">
        <v>490</v>
      </c>
      <c r="I126" s="196" t="str">
        <f>VLOOKUP(E126,Refs!$P$2:$R$36,3,FALSE)</f>
        <v>Y58</v>
      </c>
      <c r="J126" s="196" t="str">
        <f>VLOOKUP(E126,Refs!$P$2:$S$36,4,FALSE)</f>
        <v>South West</v>
      </c>
      <c r="K126" s="42">
        <f t="shared" si="3"/>
        <v>490</v>
      </c>
    </row>
    <row r="127" spans="1:11" hidden="1" x14ac:dyDescent="0.35">
      <c r="A127" s="197">
        <f t="shared" si="2"/>
        <v>44287</v>
      </c>
      <c r="B127" t="s">
        <v>770</v>
      </c>
      <c r="C127" t="s">
        <v>101</v>
      </c>
      <c r="D127" t="s">
        <v>996</v>
      </c>
      <c r="E127" t="s">
        <v>78</v>
      </c>
      <c r="F127" t="s">
        <v>79</v>
      </c>
      <c r="G127" t="s">
        <v>552</v>
      </c>
      <c r="H127">
        <v>2644</v>
      </c>
      <c r="I127" s="196" t="str">
        <f>VLOOKUP(E127,Refs!$P$2:$R$36,3,FALSE)</f>
        <v>Y58</v>
      </c>
      <c r="J127" s="196" t="str">
        <f>VLOOKUP(E127,Refs!$P$2:$S$36,4,FALSE)</f>
        <v>South West</v>
      </c>
      <c r="K127" s="42">
        <f t="shared" si="3"/>
        <v>2644</v>
      </c>
    </row>
    <row r="128" spans="1:11" hidden="1" x14ac:dyDescent="0.35">
      <c r="A128" s="197">
        <f t="shared" si="2"/>
        <v>44287</v>
      </c>
      <c r="B128" t="s">
        <v>770</v>
      </c>
      <c r="C128" t="s">
        <v>101</v>
      </c>
      <c r="D128" t="s">
        <v>996</v>
      </c>
      <c r="E128" t="s">
        <v>78</v>
      </c>
      <c r="F128" t="s">
        <v>79</v>
      </c>
      <c r="G128" t="s">
        <v>553</v>
      </c>
      <c r="H128">
        <v>4330582</v>
      </c>
      <c r="I128" s="196" t="str">
        <f>VLOOKUP(E128,Refs!$P$2:$R$36,3,FALSE)</f>
        <v>Y58</v>
      </c>
      <c r="J128" s="196" t="str">
        <f>VLOOKUP(E128,Refs!$P$2:$S$36,4,FALSE)</f>
        <v>South West</v>
      </c>
      <c r="K128" s="42">
        <f t="shared" si="3"/>
        <v>4330582</v>
      </c>
    </row>
    <row r="129" spans="1:11" hidden="1" x14ac:dyDescent="0.35">
      <c r="A129" s="197">
        <f t="shared" si="2"/>
        <v>44287</v>
      </c>
      <c r="B129" t="s">
        <v>770</v>
      </c>
      <c r="C129" t="s">
        <v>101</v>
      </c>
      <c r="D129" t="s">
        <v>996</v>
      </c>
      <c r="E129" t="s">
        <v>78</v>
      </c>
      <c r="F129" t="s">
        <v>79</v>
      </c>
      <c r="G129" t="s">
        <v>554</v>
      </c>
      <c r="H129">
        <v>926</v>
      </c>
      <c r="I129" s="196" t="str">
        <f>VLOOKUP(E129,Refs!$P$2:$R$36,3,FALSE)</f>
        <v>Y58</v>
      </c>
      <c r="J129" s="196" t="str">
        <f>VLOOKUP(E129,Refs!$P$2:$S$36,4,FALSE)</f>
        <v>South West</v>
      </c>
      <c r="K129" s="42">
        <f t="shared" si="3"/>
        <v>926</v>
      </c>
    </row>
    <row r="130" spans="1:11" hidden="1" x14ac:dyDescent="0.35">
      <c r="A130" s="197">
        <f t="shared" si="2"/>
        <v>44287</v>
      </c>
      <c r="B130" t="s">
        <v>770</v>
      </c>
      <c r="C130" t="s">
        <v>101</v>
      </c>
      <c r="D130" t="s">
        <v>996</v>
      </c>
      <c r="E130" t="s">
        <v>78</v>
      </c>
      <c r="F130" t="s">
        <v>79</v>
      </c>
      <c r="G130" t="s">
        <v>555</v>
      </c>
      <c r="H130">
        <v>2055</v>
      </c>
      <c r="I130" s="196" t="str">
        <f>VLOOKUP(E130,Refs!$P$2:$R$36,3,FALSE)</f>
        <v>Y58</v>
      </c>
      <c r="J130" s="196" t="str">
        <f>VLOOKUP(E130,Refs!$P$2:$S$36,4,FALSE)</f>
        <v>South West</v>
      </c>
      <c r="K130" s="42">
        <f t="shared" si="3"/>
        <v>2055</v>
      </c>
    </row>
    <row r="131" spans="1:11" hidden="1" x14ac:dyDescent="0.35">
      <c r="A131" s="197">
        <f t="shared" ref="A131:A194" si="4">DATEVALUE(RIGHT(B131,8))</f>
        <v>44287</v>
      </c>
      <c r="B131" t="s">
        <v>770</v>
      </c>
      <c r="C131" t="s">
        <v>101</v>
      </c>
      <c r="D131" t="s">
        <v>996</v>
      </c>
      <c r="E131" t="s">
        <v>78</v>
      </c>
      <c r="F131" t="s">
        <v>79</v>
      </c>
      <c r="G131" t="s">
        <v>556</v>
      </c>
      <c r="H131">
        <v>1027522</v>
      </c>
      <c r="I131" s="196" t="str">
        <f>VLOOKUP(E131,Refs!$P$2:$R$36,3,FALSE)</f>
        <v>Y58</v>
      </c>
      <c r="J131" s="196" t="str">
        <f>VLOOKUP(E131,Refs!$P$2:$S$36,4,FALSE)</f>
        <v>South West</v>
      </c>
      <c r="K131" s="42">
        <f t="shared" ref="K131:K194" si="5">IF(OR(H131="NULL",H131=0,H131=""),"",H131)</f>
        <v>1027522</v>
      </c>
    </row>
    <row r="132" spans="1:11" hidden="1" x14ac:dyDescent="0.35">
      <c r="A132" s="197">
        <f t="shared" si="4"/>
        <v>44287</v>
      </c>
      <c r="B132" t="s">
        <v>770</v>
      </c>
      <c r="C132" t="s">
        <v>101</v>
      </c>
      <c r="D132" t="s">
        <v>996</v>
      </c>
      <c r="E132" t="s">
        <v>78</v>
      </c>
      <c r="F132" t="s">
        <v>79</v>
      </c>
      <c r="G132" t="s">
        <v>557</v>
      </c>
      <c r="H132">
        <v>11177</v>
      </c>
      <c r="I132" s="196" t="str">
        <f>VLOOKUP(E132,Refs!$P$2:$R$36,3,FALSE)</f>
        <v>Y58</v>
      </c>
      <c r="J132" s="196" t="str">
        <f>VLOOKUP(E132,Refs!$P$2:$S$36,4,FALSE)</f>
        <v>South West</v>
      </c>
      <c r="K132" s="42">
        <f t="shared" si="5"/>
        <v>11177</v>
      </c>
    </row>
    <row r="133" spans="1:11" hidden="1" x14ac:dyDescent="0.35">
      <c r="A133" s="197">
        <f t="shared" si="4"/>
        <v>44287</v>
      </c>
      <c r="B133" t="s">
        <v>770</v>
      </c>
      <c r="C133" t="s">
        <v>101</v>
      </c>
      <c r="D133" t="s">
        <v>996</v>
      </c>
      <c r="E133" t="s">
        <v>78</v>
      </c>
      <c r="F133" t="s">
        <v>79</v>
      </c>
      <c r="G133" t="s">
        <v>558</v>
      </c>
      <c r="H133">
        <v>32074416</v>
      </c>
      <c r="I133" s="196" t="str">
        <f>VLOOKUP(E133,Refs!$P$2:$R$36,3,FALSE)</f>
        <v>Y58</v>
      </c>
      <c r="J133" s="196" t="str">
        <f>VLOOKUP(E133,Refs!$P$2:$S$36,4,FALSE)</f>
        <v>South West</v>
      </c>
      <c r="K133" s="42">
        <f t="shared" si="5"/>
        <v>32074416</v>
      </c>
    </row>
    <row r="134" spans="1:11" hidden="1" x14ac:dyDescent="0.35">
      <c r="A134" s="197">
        <f t="shared" si="4"/>
        <v>44287</v>
      </c>
      <c r="B134" t="s">
        <v>770</v>
      </c>
      <c r="C134" t="s">
        <v>101</v>
      </c>
      <c r="D134" t="s">
        <v>996</v>
      </c>
      <c r="E134" t="s">
        <v>78</v>
      </c>
      <c r="F134" t="s">
        <v>79</v>
      </c>
      <c r="G134" t="s">
        <v>566</v>
      </c>
      <c r="H134">
        <v>30293</v>
      </c>
      <c r="I134" s="196" t="str">
        <f>VLOOKUP(E134,Refs!$P$2:$R$36,3,FALSE)</f>
        <v>Y58</v>
      </c>
      <c r="J134" s="196" t="str">
        <f>VLOOKUP(E134,Refs!$P$2:$S$36,4,FALSE)</f>
        <v>South West</v>
      </c>
      <c r="K134" s="42">
        <f t="shared" si="5"/>
        <v>30293</v>
      </c>
    </row>
    <row r="135" spans="1:11" hidden="1" x14ac:dyDescent="0.35">
      <c r="A135" s="197">
        <f t="shared" si="4"/>
        <v>44287</v>
      </c>
      <c r="B135" t="s">
        <v>770</v>
      </c>
      <c r="C135" t="s">
        <v>101</v>
      </c>
      <c r="D135" t="s">
        <v>996</v>
      </c>
      <c r="E135" t="s">
        <v>78</v>
      </c>
      <c r="F135" t="s">
        <v>79</v>
      </c>
      <c r="G135" t="s">
        <v>567</v>
      </c>
      <c r="H135">
        <v>37</v>
      </c>
      <c r="I135" s="196" t="str">
        <f>VLOOKUP(E135,Refs!$P$2:$R$36,3,FALSE)</f>
        <v>Y58</v>
      </c>
      <c r="J135" s="196" t="str">
        <f>VLOOKUP(E135,Refs!$P$2:$S$36,4,FALSE)</f>
        <v>South West</v>
      </c>
      <c r="K135" s="42">
        <f t="shared" si="5"/>
        <v>37</v>
      </c>
    </row>
    <row r="136" spans="1:11" hidden="1" x14ac:dyDescent="0.35">
      <c r="A136" s="197">
        <f t="shared" si="4"/>
        <v>44287</v>
      </c>
      <c r="B136" t="s">
        <v>770</v>
      </c>
      <c r="C136" t="s">
        <v>101</v>
      </c>
      <c r="D136" t="s">
        <v>996</v>
      </c>
      <c r="E136" t="s">
        <v>78</v>
      </c>
      <c r="F136" t="s">
        <v>79</v>
      </c>
      <c r="G136" t="s">
        <v>568</v>
      </c>
      <c r="H136">
        <v>20298</v>
      </c>
      <c r="I136" s="196" t="str">
        <f>VLOOKUP(E136,Refs!$P$2:$R$36,3,FALSE)</f>
        <v>Y58</v>
      </c>
      <c r="J136" s="196" t="str">
        <f>VLOOKUP(E136,Refs!$P$2:$S$36,4,FALSE)</f>
        <v>South West</v>
      </c>
      <c r="K136" s="42">
        <f t="shared" si="5"/>
        <v>20298</v>
      </c>
    </row>
    <row r="137" spans="1:11" hidden="1" x14ac:dyDescent="0.35">
      <c r="A137" s="197">
        <f t="shared" si="4"/>
        <v>44287</v>
      </c>
      <c r="B137" t="s">
        <v>770</v>
      </c>
      <c r="C137" t="s">
        <v>101</v>
      </c>
      <c r="D137" t="s">
        <v>996</v>
      </c>
      <c r="E137" t="s">
        <v>78</v>
      </c>
      <c r="F137" t="s">
        <v>79</v>
      </c>
      <c r="G137" t="s">
        <v>569</v>
      </c>
      <c r="H137">
        <v>4309</v>
      </c>
      <c r="I137" s="196" t="str">
        <f>VLOOKUP(E137,Refs!$P$2:$R$36,3,FALSE)</f>
        <v>Y58</v>
      </c>
      <c r="J137" s="196" t="str">
        <f>VLOOKUP(E137,Refs!$P$2:$S$36,4,FALSE)</f>
        <v>South West</v>
      </c>
      <c r="K137" s="42">
        <f t="shared" si="5"/>
        <v>4309</v>
      </c>
    </row>
    <row r="138" spans="1:11" hidden="1" x14ac:dyDescent="0.35">
      <c r="A138" s="197">
        <f t="shared" si="4"/>
        <v>44287</v>
      </c>
      <c r="B138" t="s">
        <v>770</v>
      </c>
      <c r="C138" t="s">
        <v>101</v>
      </c>
      <c r="D138" t="s">
        <v>996</v>
      </c>
      <c r="E138" t="s">
        <v>78</v>
      </c>
      <c r="F138" t="s">
        <v>79</v>
      </c>
      <c r="G138" t="s">
        <v>570</v>
      </c>
      <c r="H138">
        <v>4396</v>
      </c>
      <c r="I138" s="196" t="str">
        <f>VLOOKUP(E138,Refs!$P$2:$R$36,3,FALSE)</f>
        <v>Y58</v>
      </c>
      <c r="J138" s="196" t="str">
        <f>VLOOKUP(E138,Refs!$P$2:$S$36,4,FALSE)</f>
        <v>South West</v>
      </c>
      <c r="K138" s="42">
        <f t="shared" si="5"/>
        <v>4396</v>
      </c>
    </row>
    <row r="139" spans="1:11" hidden="1" x14ac:dyDescent="0.35">
      <c r="A139" s="197">
        <f t="shared" si="4"/>
        <v>44287</v>
      </c>
      <c r="B139" t="s">
        <v>770</v>
      </c>
      <c r="C139" t="s">
        <v>101</v>
      </c>
      <c r="D139" t="s">
        <v>996</v>
      </c>
      <c r="E139" t="s">
        <v>78</v>
      </c>
      <c r="F139" t="s">
        <v>79</v>
      </c>
      <c r="G139" t="s">
        <v>571</v>
      </c>
      <c r="H139">
        <v>1253</v>
      </c>
      <c r="I139" s="196" t="str">
        <f>VLOOKUP(E139,Refs!$P$2:$R$36,3,FALSE)</f>
        <v>Y58</v>
      </c>
      <c r="J139" s="196" t="str">
        <f>VLOOKUP(E139,Refs!$P$2:$S$36,4,FALSE)</f>
        <v>South West</v>
      </c>
      <c r="K139" s="42">
        <f t="shared" si="5"/>
        <v>1253</v>
      </c>
    </row>
    <row r="140" spans="1:11" hidden="1" x14ac:dyDescent="0.35">
      <c r="A140" s="197">
        <f t="shared" si="4"/>
        <v>44287</v>
      </c>
      <c r="B140" t="s">
        <v>770</v>
      </c>
      <c r="C140" t="s">
        <v>101</v>
      </c>
      <c r="D140" t="s">
        <v>996</v>
      </c>
      <c r="E140" t="s">
        <v>78</v>
      </c>
      <c r="F140" t="s">
        <v>79</v>
      </c>
      <c r="G140" t="s">
        <v>576</v>
      </c>
      <c r="H140">
        <v>14939</v>
      </c>
      <c r="I140" s="196" t="str">
        <f>VLOOKUP(E140,Refs!$P$2:$R$36,3,FALSE)</f>
        <v>Y58</v>
      </c>
      <c r="J140" s="196" t="str">
        <f>VLOOKUP(E140,Refs!$P$2:$S$36,4,FALSE)</f>
        <v>South West</v>
      </c>
      <c r="K140" s="42">
        <f t="shared" si="5"/>
        <v>14939</v>
      </c>
    </row>
    <row r="141" spans="1:11" hidden="1" x14ac:dyDescent="0.35">
      <c r="A141" s="197">
        <f t="shared" si="4"/>
        <v>44287</v>
      </c>
      <c r="B141" t="s">
        <v>770</v>
      </c>
      <c r="C141" t="s">
        <v>101</v>
      </c>
      <c r="D141" t="s">
        <v>996</v>
      </c>
      <c r="E141" t="s">
        <v>78</v>
      </c>
      <c r="F141" t="s">
        <v>79</v>
      </c>
      <c r="G141" t="s">
        <v>577</v>
      </c>
      <c r="H141">
        <v>4474</v>
      </c>
      <c r="I141" s="196" t="str">
        <f>VLOOKUP(E141,Refs!$P$2:$R$36,3,FALSE)</f>
        <v>Y58</v>
      </c>
      <c r="J141" s="196" t="str">
        <f>VLOOKUP(E141,Refs!$P$2:$S$36,4,FALSE)</f>
        <v>South West</v>
      </c>
      <c r="K141" s="42">
        <f t="shared" si="5"/>
        <v>4474</v>
      </c>
    </row>
    <row r="142" spans="1:11" hidden="1" x14ac:dyDescent="0.35">
      <c r="A142" s="197">
        <f t="shared" si="4"/>
        <v>44287</v>
      </c>
      <c r="B142" t="s">
        <v>770</v>
      </c>
      <c r="C142" t="s">
        <v>101</v>
      </c>
      <c r="D142" t="s">
        <v>996</v>
      </c>
      <c r="E142" t="s">
        <v>78</v>
      </c>
      <c r="F142" t="s">
        <v>79</v>
      </c>
      <c r="G142" t="s">
        <v>578</v>
      </c>
      <c r="H142">
        <v>2</v>
      </c>
      <c r="I142" s="196" t="str">
        <f>VLOOKUP(E142,Refs!$P$2:$R$36,3,FALSE)</f>
        <v>Y58</v>
      </c>
      <c r="J142" s="196" t="str">
        <f>VLOOKUP(E142,Refs!$P$2:$S$36,4,FALSE)</f>
        <v>South West</v>
      </c>
      <c r="K142" s="42">
        <f t="shared" si="5"/>
        <v>2</v>
      </c>
    </row>
    <row r="143" spans="1:11" hidden="1" x14ac:dyDescent="0.35">
      <c r="A143" s="197">
        <f t="shared" si="4"/>
        <v>44287</v>
      </c>
      <c r="B143" t="s">
        <v>770</v>
      </c>
      <c r="C143" t="s">
        <v>101</v>
      </c>
      <c r="D143" t="s">
        <v>996</v>
      </c>
      <c r="E143" t="s">
        <v>78</v>
      </c>
      <c r="F143" t="s">
        <v>79</v>
      </c>
      <c r="G143" t="s">
        <v>579</v>
      </c>
      <c r="H143">
        <v>0</v>
      </c>
      <c r="I143" s="196" t="str">
        <f>VLOOKUP(E143,Refs!$P$2:$R$36,3,FALSE)</f>
        <v>Y58</v>
      </c>
      <c r="J143" s="196" t="str">
        <f>VLOOKUP(E143,Refs!$P$2:$S$36,4,FALSE)</f>
        <v>South West</v>
      </c>
      <c r="K143" s="42" t="str">
        <f t="shared" si="5"/>
        <v/>
      </c>
    </row>
    <row r="144" spans="1:11" hidden="1" x14ac:dyDescent="0.35">
      <c r="A144" s="197">
        <f t="shared" si="4"/>
        <v>44287</v>
      </c>
      <c r="B144" t="s">
        <v>770</v>
      </c>
      <c r="C144" t="s">
        <v>101</v>
      </c>
      <c r="D144" t="s">
        <v>996</v>
      </c>
      <c r="E144" t="s">
        <v>78</v>
      </c>
      <c r="F144" t="s">
        <v>79</v>
      </c>
      <c r="G144" t="s">
        <v>580</v>
      </c>
      <c r="H144">
        <v>2061</v>
      </c>
      <c r="I144" s="196" t="str">
        <f>VLOOKUP(E144,Refs!$P$2:$R$36,3,FALSE)</f>
        <v>Y58</v>
      </c>
      <c r="J144" s="196" t="str">
        <f>VLOOKUP(E144,Refs!$P$2:$S$36,4,FALSE)</f>
        <v>South West</v>
      </c>
      <c r="K144" s="42">
        <f t="shared" si="5"/>
        <v>2061</v>
      </c>
    </row>
    <row r="145" spans="1:11" hidden="1" x14ac:dyDescent="0.35">
      <c r="A145" s="197">
        <f t="shared" si="4"/>
        <v>44287</v>
      </c>
      <c r="B145" t="s">
        <v>770</v>
      </c>
      <c r="C145" t="s">
        <v>101</v>
      </c>
      <c r="D145" t="s">
        <v>996</v>
      </c>
      <c r="E145" t="s">
        <v>78</v>
      </c>
      <c r="F145" t="s">
        <v>79</v>
      </c>
      <c r="G145" t="s">
        <v>581</v>
      </c>
      <c r="H145">
        <v>0</v>
      </c>
      <c r="I145" s="196" t="str">
        <f>VLOOKUP(E145,Refs!$P$2:$R$36,3,FALSE)</f>
        <v>Y58</v>
      </c>
      <c r="J145" s="196" t="str">
        <f>VLOOKUP(E145,Refs!$P$2:$S$36,4,FALSE)</f>
        <v>South West</v>
      </c>
      <c r="K145" s="42" t="str">
        <f t="shared" si="5"/>
        <v/>
      </c>
    </row>
    <row r="146" spans="1:11" hidden="1" x14ac:dyDescent="0.35">
      <c r="A146" s="197">
        <f t="shared" si="4"/>
        <v>44287</v>
      </c>
      <c r="B146" t="s">
        <v>770</v>
      </c>
      <c r="C146" t="s">
        <v>101</v>
      </c>
      <c r="D146" t="s">
        <v>996</v>
      </c>
      <c r="E146" t="s">
        <v>78</v>
      </c>
      <c r="F146" t="s">
        <v>79</v>
      </c>
      <c r="G146" t="s">
        <v>582</v>
      </c>
      <c r="H146">
        <v>0</v>
      </c>
      <c r="I146" s="196" t="str">
        <f>VLOOKUP(E146,Refs!$P$2:$R$36,3,FALSE)</f>
        <v>Y58</v>
      </c>
      <c r="J146" s="196" t="str">
        <f>VLOOKUP(E146,Refs!$P$2:$S$36,4,FALSE)</f>
        <v>South West</v>
      </c>
      <c r="K146" s="42" t="str">
        <f t="shared" si="5"/>
        <v/>
      </c>
    </row>
    <row r="147" spans="1:11" hidden="1" x14ac:dyDescent="0.35">
      <c r="A147" s="197">
        <f t="shared" si="4"/>
        <v>44287</v>
      </c>
      <c r="B147" t="s">
        <v>770</v>
      </c>
      <c r="C147" t="s">
        <v>101</v>
      </c>
      <c r="D147" t="s">
        <v>996</v>
      </c>
      <c r="E147" t="s">
        <v>78</v>
      </c>
      <c r="F147" t="s">
        <v>79</v>
      </c>
      <c r="G147" t="s">
        <v>583</v>
      </c>
      <c r="H147">
        <v>298</v>
      </c>
      <c r="I147" s="196" t="str">
        <f>VLOOKUP(E147,Refs!$P$2:$R$36,3,FALSE)</f>
        <v>Y58</v>
      </c>
      <c r="J147" s="196" t="str">
        <f>VLOOKUP(E147,Refs!$P$2:$S$36,4,FALSE)</f>
        <v>South West</v>
      </c>
      <c r="K147" s="42">
        <f t="shared" si="5"/>
        <v>298</v>
      </c>
    </row>
    <row r="148" spans="1:11" hidden="1" x14ac:dyDescent="0.35">
      <c r="A148" s="197">
        <f t="shared" si="4"/>
        <v>44287</v>
      </c>
      <c r="B148" t="s">
        <v>770</v>
      </c>
      <c r="C148" t="s">
        <v>101</v>
      </c>
      <c r="D148" t="s">
        <v>996</v>
      </c>
      <c r="E148" t="s">
        <v>78</v>
      </c>
      <c r="F148" t="s">
        <v>79</v>
      </c>
      <c r="G148" t="s">
        <v>584</v>
      </c>
      <c r="H148">
        <v>8104</v>
      </c>
      <c r="I148" s="196" t="str">
        <f>VLOOKUP(E148,Refs!$P$2:$R$36,3,FALSE)</f>
        <v>Y58</v>
      </c>
      <c r="J148" s="196" t="str">
        <f>VLOOKUP(E148,Refs!$P$2:$S$36,4,FALSE)</f>
        <v>South West</v>
      </c>
      <c r="K148" s="42">
        <f t="shared" si="5"/>
        <v>8104</v>
      </c>
    </row>
    <row r="149" spans="1:11" hidden="1" x14ac:dyDescent="0.35">
      <c r="A149" s="197">
        <f t="shared" si="4"/>
        <v>44287</v>
      </c>
      <c r="B149" t="s">
        <v>770</v>
      </c>
      <c r="C149" t="s">
        <v>101</v>
      </c>
      <c r="D149" t="s">
        <v>996</v>
      </c>
      <c r="E149" t="s">
        <v>78</v>
      </c>
      <c r="F149" t="s">
        <v>79</v>
      </c>
      <c r="G149" t="s">
        <v>585</v>
      </c>
      <c r="H149">
        <v>25</v>
      </c>
      <c r="I149" s="196" t="str">
        <f>VLOOKUP(E149,Refs!$P$2:$R$36,3,FALSE)</f>
        <v>Y58</v>
      </c>
      <c r="J149" s="196" t="str">
        <f>VLOOKUP(E149,Refs!$P$2:$S$36,4,FALSE)</f>
        <v>South West</v>
      </c>
      <c r="K149" s="42">
        <f t="shared" si="5"/>
        <v>25</v>
      </c>
    </row>
    <row r="150" spans="1:11" hidden="1" x14ac:dyDescent="0.35">
      <c r="A150" s="197">
        <f t="shared" si="4"/>
        <v>44287</v>
      </c>
      <c r="B150" t="s">
        <v>770</v>
      </c>
      <c r="C150" t="s">
        <v>101</v>
      </c>
      <c r="D150" t="s">
        <v>996</v>
      </c>
      <c r="E150" t="s">
        <v>78</v>
      </c>
      <c r="F150" t="s">
        <v>79</v>
      </c>
      <c r="G150" t="s">
        <v>586</v>
      </c>
      <c r="H150">
        <v>0</v>
      </c>
      <c r="I150" s="196" t="str">
        <f>VLOOKUP(E150,Refs!$P$2:$R$36,3,FALSE)</f>
        <v>Y58</v>
      </c>
      <c r="J150" s="196" t="str">
        <f>VLOOKUP(E150,Refs!$P$2:$S$36,4,FALSE)</f>
        <v>South West</v>
      </c>
      <c r="K150" s="42" t="str">
        <f t="shared" si="5"/>
        <v/>
      </c>
    </row>
    <row r="151" spans="1:11" hidden="1" x14ac:dyDescent="0.35">
      <c r="A151" s="197">
        <f t="shared" si="4"/>
        <v>44287</v>
      </c>
      <c r="B151" t="s">
        <v>770</v>
      </c>
      <c r="C151" t="s">
        <v>101</v>
      </c>
      <c r="D151" t="s">
        <v>996</v>
      </c>
      <c r="E151" t="s">
        <v>78</v>
      </c>
      <c r="F151" t="s">
        <v>79</v>
      </c>
      <c r="G151" t="s">
        <v>587</v>
      </c>
      <c r="H151">
        <v>0</v>
      </c>
      <c r="I151" s="196" t="str">
        <f>VLOOKUP(E151,Refs!$P$2:$R$36,3,FALSE)</f>
        <v>Y58</v>
      </c>
      <c r="J151" s="196" t="str">
        <f>VLOOKUP(E151,Refs!$P$2:$S$36,4,FALSE)</f>
        <v>South West</v>
      </c>
      <c r="K151" s="42" t="str">
        <f t="shared" si="5"/>
        <v/>
      </c>
    </row>
    <row r="152" spans="1:11" hidden="1" x14ac:dyDescent="0.35">
      <c r="A152" s="197">
        <f t="shared" si="4"/>
        <v>44287</v>
      </c>
      <c r="B152" t="s">
        <v>770</v>
      </c>
      <c r="C152" t="s">
        <v>101</v>
      </c>
      <c r="D152" t="s">
        <v>996</v>
      </c>
      <c r="E152" t="s">
        <v>78</v>
      </c>
      <c r="F152" t="s">
        <v>79</v>
      </c>
      <c r="G152" t="s">
        <v>588</v>
      </c>
      <c r="H152">
        <v>3352</v>
      </c>
      <c r="I152" s="196" t="str">
        <f>VLOOKUP(E152,Refs!$P$2:$R$36,3,FALSE)</f>
        <v>Y58</v>
      </c>
      <c r="J152" s="196" t="str">
        <f>VLOOKUP(E152,Refs!$P$2:$S$36,4,FALSE)</f>
        <v>South West</v>
      </c>
      <c r="K152" s="42">
        <f t="shared" si="5"/>
        <v>3352</v>
      </c>
    </row>
    <row r="153" spans="1:11" hidden="1" x14ac:dyDescent="0.35">
      <c r="A153" s="197">
        <f t="shared" si="4"/>
        <v>44287</v>
      </c>
      <c r="B153" t="s">
        <v>770</v>
      </c>
      <c r="C153" t="s">
        <v>101</v>
      </c>
      <c r="D153" t="s">
        <v>996</v>
      </c>
      <c r="E153" t="s">
        <v>78</v>
      </c>
      <c r="F153" t="s">
        <v>79</v>
      </c>
      <c r="G153" t="s">
        <v>589</v>
      </c>
      <c r="H153">
        <v>1630</v>
      </c>
      <c r="I153" s="196" t="str">
        <f>VLOOKUP(E153,Refs!$P$2:$R$36,3,FALSE)</f>
        <v>Y58</v>
      </c>
      <c r="J153" s="196" t="str">
        <f>VLOOKUP(E153,Refs!$P$2:$S$36,4,FALSE)</f>
        <v>South West</v>
      </c>
      <c r="K153" s="42">
        <f t="shared" si="5"/>
        <v>1630</v>
      </c>
    </row>
    <row r="154" spans="1:11" hidden="1" x14ac:dyDescent="0.35">
      <c r="A154" s="197">
        <f t="shared" si="4"/>
        <v>44287</v>
      </c>
      <c r="B154" t="s">
        <v>770</v>
      </c>
      <c r="C154" t="s">
        <v>101</v>
      </c>
      <c r="D154" t="s">
        <v>996</v>
      </c>
      <c r="E154" t="s">
        <v>78</v>
      </c>
      <c r="F154" t="s">
        <v>79</v>
      </c>
      <c r="G154" t="s">
        <v>590</v>
      </c>
      <c r="H154">
        <v>3233</v>
      </c>
      <c r="I154" s="196" t="str">
        <f>VLOOKUP(E154,Refs!$P$2:$R$36,3,FALSE)</f>
        <v>Y58</v>
      </c>
      <c r="J154" s="196" t="str">
        <f>VLOOKUP(E154,Refs!$P$2:$S$36,4,FALSE)</f>
        <v>South West</v>
      </c>
      <c r="K154" s="42">
        <f t="shared" si="5"/>
        <v>3233</v>
      </c>
    </row>
    <row r="155" spans="1:11" hidden="1" x14ac:dyDescent="0.35">
      <c r="A155" s="197">
        <f t="shared" si="4"/>
        <v>44287</v>
      </c>
      <c r="B155" t="s">
        <v>770</v>
      </c>
      <c r="C155" t="s">
        <v>101</v>
      </c>
      <c r="D155" t="s">
        <v>996</v>
      </c>
      <c r="E155" t="s">
        <v>78</v>
      </c>
      <c r="F155" t="s">
        <v>79</v>
      </c>
      <c r="G155" t="s">
        <v>591</v>
      </c>
      <c r="H155">
        <v>1971</v>
      </c>
      <c r="I155" s="196" t="str">
        <f>VLOOKUP(E155,Refs!$P$2:$R$36,3,FALSE)</f>
        <v>Y58</v>
      </c>
      <c r="J155" s="196" t="str">
        <f>VLOOKUP(E155,Refs!$P$2:$S$36,4,FALSE)</f>
        <v>South West</v>
      </c>
      <c r="K155" s="42">
        <f t="shared" si="5"/>
        <v>1971</v>
      </c>
    </row>
    <row r="156" spans="1:11" hidden="1" x14ac:dyDescent="0.35">
      <c r="A156" s="197">
        <f t="shared" si="4"/>
        <v>44287</v>
      </c>
      <c r="B156" t="s">
        <v>770</v>
      </c>
      <c r="C156" t="s">
        <v>101</v>
      </c>
      <c r="D156" t="s">
        <v>996</v>
      </c>
      <c r="E156" t="s">
        <v>78</v>
      </c>
      <c r="F156" t="s">
        <v>79</v>
      </c>
      <c r="G156" t="s">
        <v>592</v>
      </c>
      <c r="H156">
        <v>7235</v>
      </c>
      <c r="I156" s="196" t="str">
        <f>VLOOKUP(E156,Refs!$P$2:$R$36,3,FALSE)</f>
        <v>Y58</v>
      </c>
      <c r="J156" s="196" t="str">
        <f>VLOOKUP(E156,Refs!$P$2:$S$36,4,FALSE)</f>
        <v>South West</v>
      </c>
      <c r="K156" s="42">
        <f t="shared" si="5"/>
        <v>7235</v>
      </c>
    </row>
    <row r="157" spans="1:11" hidden="1" x14ac:dyDescent="0.35">
      <c r="A157" s="197">
        <f t="shared" si="4"/>
        <v>44287</v>
      </c>
      <c r="B157" t="s">
        <v>770</v>
      </c>
      <c r="C157" t="s">
        <v>101</v>
      </c>
      <c r="D157" t="s">
        <v>996</v>
      </c>
      <c r="E157" t="s">
        <v>78</v>
      </c>
      <c r="F157" t="s">
        <v>79</v>
      </c>
      <c r="G157" t="s">
        <v>593</v>
      </c>
      <c r="H157">
        <v>6191</v>
      </c>
      <c r="I157" s="196" t="str">
        <f>VLOOKUP(E157,Refs!$P$2:$R$36,3,FALSE)</f>
        <v>Y58</v>
      </c>
      <c r="J157" s="196" t="str">
        <f>VLOOKUP(E157,Refs!$P$2:$S$36,4,FALSE)</f>
        <v>South West</v>
      </c>
      <c r="K157" s="42">
        <f t="shared" si="5"/>
        <v>6191</v>
      </c>
    </row>
    <row r="158" spans="1:11" hidden="1" x14ac:dyDescent="0.35">
      <c r="A158" s="197">
        <f t="shared" si="4"/>
        <v>44287</v>
      </c>
      <c r="B158" t="s">
        <v>770</v>
      </c>
      <c r="C158" t="s">
        <v>101</v>
      </c>
      <c r="D158" t="s">
        <v>996</v>
      </c>
      <c r="E158" t="s">
        <v>78</v>
      </c>
      <c r="F158" t="s">
        <v>79</v>
      </c>
      <c r="G158" t="s">
        <v>594</v>
      </c>
      <c r="H158">
        <v>10165</v>
      </c>
      <c r="I158" s="196" t="str">
        <f>VLOOKUP(E158,Refs!$P$2:$R$36,3,FALSE)</f>
        <v>Y58</v>
      </c>
      <c r="J158" s="196" t="str">
        <f>VLOOKUP(E158,Refs!$P$2:$S$36,4,FALSE)</f>
        <v>South West</v>
      </c>
      <c r="K158" s="42">
        <f t="shared" si="5"/>
        <v>10165</v>
      </c>
    </row>
    <row r="159" spans="1:11" hidden="1" x14ac:dyDescent="0.35">
      <c r="A159" s="197">
        <f t="shared" si="4"/>
        <v>44287</v>
      </c>
      <c r="B159" t="s">
        <v>770</v>
      </c>
      <c r="C159" t="s">
        <v>101</v>
      </c>
      <c r="D159" t="s">
        <v>996</v>
      </c>
      <c r="E159" t="s">
        <v>78</v>
      </c>
      <c r="F159" t="s">
        <v>79</v>
      </c>
      <c r="G159" t="s">
        <v>609</v>
      </c>
      <c r="H159">
        <v>28322</v>
      </c>
      <c r="I159" s="196" t="str">
        <f>VLOOKUP(E159,Refs!$P$2:$R$36,3,FALSE)</f>
        <v>Y58</v>
      </c>
      <c r="J159" s="196" t="str">
        <f>VLOOKUP(E159,Refs!$P$2:$S$36,4,FALSE)</f>
        <v>South West</v>
      </c>
      <c r="K159" s="42">
        <f t="shared" si="5"/>
        <v>28322</v>
      </c>
    </row>
    <row r="160" spans="1:11" hidden="1" x14ac:dyDescent="0.35">
      <c r="A160" s="197">
        <f t="shared" si="4"/>
        <v>44287</v>
      </c>
      <c r="B160" t="s">
        <v>770</v>
      </c>
      <c r="C160" t="s">
        <v>101</v>
      </c>
      <c r="D160" t="s">
        <v>996</v>
      </c>
      <c r="E160" t="s">
        <v>78</v>
      </c>
      <c r="F160" t="s">
        <v>79</v>
      </c>
      <c r="G160" t="s">
        <v>610</v>
      </c>
      <c r="H160">
        <v>3779</v>
      </c>
      <c r="I160" s="196" t="str">
        <f>VLOOKUP(E160,Refs!$P$2:$R$36,3,FALSE)</f>
        <v>Y58</v>
      </c>
      <c r="J160" s="196" t="str">
        <f>VLOOKUP(E160,Refs!$P$2:$S$36,4,FALSE)</f>
        <v>South West</v>
      </c>
      <c r="K160" s="42">
        <f t="shared" si="5"/>
        <v>3779</v>
      </c>
    </row>
    <row r="161" spans="1:11" hidden="1" x14ac:dyDescent="0.35">
      <c r="A161" s="197">
        <f t="shared" si="4"/>
        <v>44287</v>
      </c>
      <c r="B161" t="s">
        <v>770</v>
      </c>
      <c r="C161" t="s">
        <v>101</v>
      </c>
      <c r="D161" t="s">
        <v>996</v>
      </c>
      <c r="E161" t="s">
        <v>78</v>
      </c>
      <c r="F161" t="s">
        <v>79</v>
      </c>
      <c r="G161" t="s">
        <v>611</v>
      </c>
      <c r="H161">
        <v>2728</v>
      </c>
      <c r="I161" s="196" t="str">
        <f>VLOOKUP(E161,Refs!$P$2:$R$36,3,FALSE)</f>
        <v>Y58</v>
      </c>
      <c r="J161" s="196" t="str">
        <f>VLOOKUP(E161,Refs!$P$2:$S$36,4,FALSE)</f>
        <v>South West</v>
      </c>
      <c r="K161" s="42">
        <f t="shared" si="5"/>
        <v>2728</v>
      </c>
    </row>
    <row r="162" spans="1:11" hidden="1" x14ac:dyDescent="0.35">
      <c r="A162" s="197">
        <f t="shared" si="4"/>
        <v>44287</v>
      </c>
      <c r="B162" t="s">
        <v>770</v>
      </c>
      <c r="C162" t="s">
        <v>101</v>
      </c>
      <c r="D162" t="s">
        <v>996</v>
      </c>
      <c r="E162" t="s">
        <v>78</v>
      </c>
      <c r="F162" t="s">
        <v>79</v>
      </c>
      <c r="G162" t="s">
        <v>612</v>
      </c>
      <c r="H162">
        <v>2499</v>
      </c>
      <c r="I162" s="196" t="str">
        <f>VLOOKUP(E162,Refs!$P$2:$R$36,3,FALSE)</f>
        <v>Y58</v>
      </c>
      <c r="J162" s="196" t="str">
        <f>VLOOKUP(E162,Refs!$P$2:$S$36,4,FALSE)</f>
        <v>South West</v>
      </c>
      <c r="K162" s="42">
        <f t="shared" si="5"/>
        <v>2499</v>
      </c>
    </row>
    <row r="163" spans="1:11" hidden="1" x14ac:dyDescent="0.35">
      <c r="A163" s="197">
        <f t="shared" si="4"/>
        <v>44287</v>
      </c>
      <c r="B163" t="s">
        <v>770</v>
      </c>
      <c r="C163" t="s">
        <v>101</v>
      </c>
      <c r="D163" t="s">
        <v>996</v>
      </c>
      <c r="E163" t="s">
        <v>78</v>
      </c>
      <c r="F163" t="s">
        <v>79</v>
      </c>
      <c r="G163" t="s">
        <v>613</v>
      </c>
      <c r="H163">
        <v>0</v>
      </c>
      <c r="I163" s="196" t="str">
        <f>VLOOKUP(E163,Refs!$P$2:$R$36,3,FALSE)</f>
        <v>Y58</v>
      </c>
      <c r="J163" s="196" t="str">
        <f>VLOOKUP(E163,Refs!$P$2:$S$36,4,FALSE)</f>
        <v>South West</v>
      </c>
      <c r="K163" s="42" t="str">
        <f t="shared" si="5"/>
        <v/>
      </c>
    </row>
    <row r="164" spans="1:11" hidden="1" x14ac:dyDescent="0.35">
      <c r="A164" s="197">
        <f t="shared" si="4"/>
        <v>44287</v>
      </c>
      <c r="B164" t="s">
        <v>770</v>
      </c>
      <c r="C164" t="s">
        <v>101</v>
      </c>
      <c r="D164" t="s">
        <v>996</v>
      </c>
      <c r="E164" t="s">
        <v>78</v>
      </c>
      <c r="F164" t="s">
        <v>79</v>
      </c>
      <c r="G164" t="s">
        <v>615</v>
      </c>
      <c r="H164">
        <v>8266</v>
      </c>
      <c r="I164" s="196" t="str">
        <f>VLOOKUP(E164,Refs!$P$2:$R$36,3,FALSE)</f>
        <v>Y58</v>
      </c>
      <c r="J164" s="196" t="str">
        <f>VLOOKUP(E164,Refs!$P$2:$S$36,4,FALSE)</f>
        <v>South West</v>
      </c>
      <c r="K164" s="42">
        <f t="shared" si="5"/>
        <v>8266</v>
      </c>
    </row>
    <row r="165" spans="1:11" hidden="1" x14ac:dyDescent="0.35">
      <c r="A165" s="197">
        <f t="shared" si="4"/>
        <v>44287</v>
      </c>
      <c r="B165" t="s">
        <v>770</v>
      </c>
      <c r="C165" t="s">
        <v>101</v>
      </c>
      <c r="D165" t="s">
        <v>996</v>
      </c>
      <c r="E165" t="s">
        <v>78</v>
      </c>
      <c r="F165" t="s">
        <v>79</v>
      </c>
      <c r="G165" t="s">
        <v>616</v>
      </c>
      <c r="H165">
        <v>1126</v>
      </c>
      <c r="I165" s="196" t="str">
        <f>VLOOKUP(E165,Refs!$P$2:$R$36,3,FALSE)</f>
        <v>Y58</v>
      </c>
      <c r="J165" s="196" t="str">
        <f>VLOOKUP(E165,Refs!$P$2:$S$36,4,FALSE)</f>
        <v>South West</v>
      </c>
      <c r="K165" s="42">
        <f t="shared" si="5"/>
        <v>1126</v>
      </c>
    </row>
    <row r="166" spans="1:11" hidden="1" x14ac:dyDescent="0.35">
      <c r="A166" s="197">
        <f t="shared" si="4"/>
        <v>44287</v>
      </c>
      <c r="B166" t="s">
        <v>770</v>
      </c>
      <c r="C166" t="s">
        <v>101</v>
      </c>
      <c r="D166" t="s">
        <v>996</v>
      </c>
      <c r="E166" t="s">
        <v>78</v>
      </c>
      <c r="F166" t="s">
        <v>79</v>
      </c>
      <c r="G166" t="s">
        <v>618</v>
      </c>
      <c r="H166">
        <v>4452</v>
      </c>
      <c r="I166" s="196" t="str">
        <f>VLOOKUP(E166,Refs!$P$2:$R$36,3,FALSE)</f>
        <v>Y58</v>
      </c>
      <c r="J166" s="196" t="str">
        <f>VLOOKUP(E166,Refs!$P$2:$S$36,4,FALSE)</f>
        <v>South West</v>
      </c>
      <c r="K166" s="42">
        <f t="shared" si="5"/>
        <v>4452</v>
      </c>
    </row>
    <row r="167" spans="1:11" hidden="1" x14ac:dyDescent="0.35">
      <c r="A167" s="197">
        <f t="shared" si="4"/>
        <v>44287</v>
      </c>
      <c r="B167" t="s">
        <v>770</v>
      </c>
      <c r="C167" t="s">
        <v>101</v>
      </c>
      <c r="D167" t="s">
        <v>996</v>
      </c>
      <c r="E167" t="s">
        <v>78</v>
      </c>
      <c r="F167" t="s">
        <v>79</v>
      </c>
      <c r="G167" t="s">
        <v>619</v>
      </c>
      <c r="H167">
        <v>103</v>
      </c>
      <c r="I167" s="196" t="str">
        <f>VLOOKUP(E167,Refs!$P$2:$R$36,3,FALSE)</f>
        <v>Y58</v>
      </c>
      <c r="J167" s="196" t="str">
        <f>VLOOKUP(E167,Refs!$P$2:$S$36,4,FALSE)</f>
        <v>South West</v>
      </c>
      <c r="K167" s="42">
        <f t="shared" si="5"/>
        <v>103</v>
      </c>
    </row>
    <row r="168" spans="1:11" hidden="1" x14ac:dyDescent="0.35">
      <c r="A168" s="197">
        <f t="shared" si="4"/>
        <v>44287</v>
      </c>
      <c r="B168" t="s">
        <v>770</v>
      </c>
      <c r="C168" t="s">
        <v>101</v>
      </c>
      <c r="D168" t="s">
        <v>996</v>
      </c>
      <c r="E168" t="s">
        <v>78</v>
      </c>
      <c r="F168" t="s">
        <v>79</v>
      </c>
      <c r="G168" t="s">
        <v>620</v>
      </c>
      <c r="H168">
        <v>1070</v>
      </c>
      <c r="I168" s="196" t="str">
        <f>VLOOKUP(E168,Refs!$P$2:$R$36,3,FALSE)</f>
        <v>Y58</v>
      </c>
      <c r="J168" s="196" t="str">
        <f>VLOOKUP(E168,Refs!$P$2:$S$36,4,FALSE)</f>
        <v>South West</v>
      </c>
      <c r="K168" s="42">
        <f t="shared" si="5"/>
        <v>1070</v>
      </c>
    </row>
    <row r="169" spans="1:11" hidden="1" x14ac:dyDescent="0.35">
      <c r="A169" s="197">
        <f t="shared" si="4"/>
        <v>44287</v>
      </c>
      <c r="B169" t="s">
        <v>770</v>
      </c>
      <c r="C169" t="s">
        <v>101</v>
      </c>
      <c r="D169" t="s">
        <v>996</v>
      </c>
      <c r="E169" t="s">
        <v>78</v>
      </c>
      <c r="F169" t="s">
        <v>79</v>
      </c>
      <c r="G169" t="s">
        <v>621</v>
      </c>
      <c r="H169">
        <v>101</v>
      </c>
      <c r="I169" s="196" t="str">
        <f>VLOOKUP(E169,Refs!$P$2:$R$36,3,FALSE)</f>
        <v>Y58</v>
      </c>
      <c r="J169" s="196" t="str">
        <f>VLOOKUP(E169,Refs!$P$2:$S$36,4,FALSE)</f>
        <v>South West</v>
      </c>
      <c r="K169" s="42">
        <f t="shared" si="5"/>
        <v>101</v>
      </c>
    </row>
    <row r="170" spans="1:11" hidden="1" x14ac:dyDescent="0.35">
      <c r="A170" s="197">
        <f t="shared" si="4"/>
        <v>44287</v>
      </c>
      <c r="B170" t="s">
        <v>770</v>
      </c>
      <c r="C170" t="s">
        <v>101</v>
      </c>
      <c r="D170" t="s">
        <v>996</v>
      </c>
      <c r="E170" t="s">
        <v>78</v>
      </c>
      <c r="F170" t="s">
        <v>79</v>
      </c>
      <c r="G170" t="s">
        <v>622</v>
      </c>
      <c r="H170">
        <v>712</v>
      </c>
      <c r="I170" s="196" t="str">
        <f>VLOOKUP(E170,Refs!$P$2:$R$36,3,FALSE)</f>
        <v>Y58</v>
      </c>
      <c r="J170" s="196" t="str">
        <f>VLOOKUP(E170,Refs!$P$2:$S$36,4,FALSE)</f>
        <v>South West</v>
      </c>
      <c r="K170" s="42">
        <f t="shared" si="5"/>
        <v>712</v>
      </c>
    </row>
    <row r="171" spans="1:11" hidden="1" x14ac:dyDescent="0.35">
      <c r="A171" s="197">
        <f t="shared" si="4"/>
        <v>44287</v>
      </c>
      <c r="B171" t="s">
        <v>770</v>
      </c>
      <c r="C171" t="s">
        <v>101</v>
      </c>
      <c r="D171" t="s">
        <v>996</v>
      </c>
      <c r="E171" t="s">
        <v>78</v>
      </c>
      <c r="F171" t="s">
        <v>79</v>
      </c>
      <c r="G171" t="s">
        <v>623</v>
      </c>
      <c r="H171">
        <v>584</v>
      </c>
      <c r="I171" s="196" t="str">
        <f>VLOOKUP(E171,Refs!$P$2:$R$36,3,FALSE)</f>
        <v>Y58</v>
      </c>
      <c r="J171" s="196" t="str">
        <f>VLOOKUP(E171,Refs!$P$2:$S$36,4,FALSE)</f>
        <v>South West</v>
      </c>
      <c r="K171" s="42">
        <f t="shared" si="5"/>
        <v>584</v>
      </c>
    </row>
    <row r="172" spans="1:11" hidden="1" x14ac:dyDescent="0.35">
      <c r="A172" s="197">
        <f t="shared" si="4"/>
        <v>44287</v>
      </c>
      <c r="B172" t="s">
        <v>770</v>
      </c>
      <c r="C172" t="s">
        <v>101</v>
      </c>
      <c r="D172" t="s">
        <v>996</v>
      </c>
      <c r="E172" t="s">
        <v>78</v>
      </c>
      <c r="F172" t="s">
        <v>79</v>
      </c>
      <c r="G172" t="s">
        <v>624</v>
      </c>
      <c r="H172">
        <v>3859</v>
      </c>
      <c r="I172" s="196" t="str">
        <f>VLOOKUP(E172,Refs!$P$2:$R$36,3,FALSE)</f>
        <v>Y58</v>
      </c>
      <c r="J172" s="196" t="str">
        <f>VLOOKUP(E172,Refs!$P$2:$S$36,4,FALSE)</f>
        <v>South West</v>
      </c>
      <c r="K172" s="42">
        <f t="shared" si="5"/>
        <v>3859</v>
      </c>
    </row>
    <row r="173" spans="1:11" hidden="1" x14ac:dyDescent="0.35">
      <c r="A173" s="197">
        <f t="shared" si="4"/>
        <v>44287</v>
      </c>
      <c r="B173" t="s">
        <v>770</v>
      </c>
      <c r="C173" t="s">
        <v>101</v>
      </c>
      <c r="D173" t="s">
        <v>996</v>
      </c>
      <c r="E173" t="s">
        <v>78</v>
      </c>
      <c r="F173" t="s">
        <v>79</v>
      </c>
      <c r="G173" t="s">
        <v>625</v>
      </c>
      <c r="H173">
        <v>3804</v>
      </c>
      <c r="I173" s="196" t="str">
        <f>VLOOKUP(E173,Refs!$P$2:$R$36,3,FALSE)</f>
        <v>Y58</v>
      </c>
      <c r="J173" s="196" t="str">
        <f>VLOOKUP(E173,Refs!$P$2:$S$36,4,FALSE)</f>
        <v>South West</v>
      </c>
      <c r="K173" s="42">
        <f t="shared" si="5"/>
        <v>3804</v>
      </c>
    </row>
    <row r="174" spans="1:11" hidden="1" x14ac:dyDescent="0.35">
      <c r="A174" s="197">
        <f t="shared" si="4"/>
        <v>44287</v>
      </c>
      <c r="B174" t="s">
        <v>770</v>
      </c>
      <c r="C174" t="s">
        <v>101</v>
      </c>
      <c r="D174" t="s">
        <v>996</v>
      </c>
      <c r="E174" t="s">
        <v>78</v>
      </c>
      <c r="F174" t="s">
        <v>79</v>
      </c>
      <c r="G174" t="s">
        <v>626</v>
      </c>
      <c r="H174">
        <v>1542</v>
      </c>
      <c r="I174" s="196" t="str">
        <f>VLOOKUP(E174,Refs!$P$2:$R$36,3,FALSE)</f>
        <v>Y58</v>
      </c>
      <c r="J174" s="196" t="str">
        <f>VLOOKUP(E174,Refs!$P$2:$S$36,4,FALSE)</f>
        <v>South West</v>
      </c>
      <c r="K174" s="42">
        <f t="shared" si="5"/>
        <v>1542</v>
      </c>
    </row>
    <row r="175" spans="1:11" hidden="1" x14ac:dyDescent="0.35">
      <c r="A175" s="197">
        <f t="shared" si="4"/>
        <v>44287</v>
      </c>
      <c r="B175" t="s">
        <v>770</v>
      </c>
      <c r="C175" t="s">
        <v>101</v>
      </c>
      <c r="D175" t="s">
        <v>996</v>
      </c>
      <c r="E175" t="s">
        <v>78</v>
      </c>
      <c r="F175" t="s">
        <v>79</v>
      </c>
      <c r="G175" t="s">
        <v>642</v>
      </c>
      <c r="H175">
        <v>3129</v>
      </c>
      <c r="I175" s="196" t="str">
        <f>VLOOKUP(E175,Refs!$P$2:$R$36,3,FALSE)</f>
        <v>Y58</v>
      </c>
      <c r="J175" s="196" t="str">
        <f>VLOOKUP(E175,Refs!$P$2:$S$36,4,FALSE)</f>
        <v>South West</v>
      </c>
      <c r="K175" s="42">
        <f t="shared" si="5"/>
        <v>3129</v>
      </c>
    </row>
    <row r="176" spans="1:11" hidden="1" x14ac:dyDescent="0.35">
      <c r="A176" s="197">
        <f t="shared" si="4"/>
        <v>44287</v>
      </c>
      <c r="B176" t="s">
        <v>770</v>
      </c>
      <c r="C176" t="s">
        <v>101</v>
      </c>
      <c r="D176" t="s">
        <v>996</v>
      </c>
      <c r="E176" t="s">
        <v>78</v>
      </c>
      <c r="F176" t="s">
        <v>79</v>
      </c>
      <c r="G176" t="s">
        <v>643</v>
      </c>
      <c r="H176">
        <v>2838</v>
      </c>
      <c r="I176" s="196" t="str">
        <f>VLOOKUP(E176,Refs!$P$2:$R$36,3,FALSE)</f>
        <v>Y58</v>
      </c>
      <c r="J176" s="196" t="str">
        <f>VLOOKUP(E176,Refs!$P$2:$S$36,4,FALSE)</f>
        <v>South West</v>
      </c>
      <c r="K176" s="42">
        <f t="shared" si="5"/>
        <v>2838</v>
      </c>
    </row>
    <row r="177" spans="1:11" hidden="1" x14ac:dyDescent="0.35">
      <c r="A177" s="197">
        <f t="shared" si="4"/>
        <v>44287</v>
      </c>
      <c r="B177" t="s">
        <v>770</v>
      </c>
      <c r="C177" t="s">
        <v>101</v>
      </c>
      <c r="D177" t="s">
        <v>996</v>
      </c>
      <c r="E177" t="s">
        <v>78</v>
      </c>
      <c r="F177" t="s">
        <v>79</v>
      </c>
      <c r="G177" t="s">
        <v>644</v>
      </c>
      <c r="H177">
        <v>2655</v>
      </c>
      <c r="I177" s="196" t="str">
        <f>VLOOKUP(E177,Refs!$P$2:$R$36,3,FALSE)</f>
        <v>Y58</v>
      </c>
      <c r="J177" s="196" t="str">
        <f>VLOOKUP(E177,Refs!$P$2:$S$36,4,FALSE)</f>
        <v>South West</v>
      </c>
      <c r="K177" s="42">
        <f t="shared" si="5"/>
        <v>2655</v>
      </c>
    </row>
    <row r="178" spans="1:11" hidden="1" x14ac:dyDescent="0.35">
      <c r="A178" s="197">
        <f t="shared" si="4"/>
        <v>44287</v>
      </c>
      <c r="B178" t="s">
        <v>770</v>
      </c>
      <c r="C178" t="s">
        <v>101</v>
      </c>
      <c r="D178" t="s">
        <v>996</v>
      </c>
      <c r="E178" t="s">
        <v>78</v>
      </c>
      <c r="F178" t="s">
        <v>79</v>
      </c>
      <c r="G178" t="s">
        <v>645</v>
      </c>
      <c r="H178">
        <v>148</v>
      </c>
      <c r="I178" s="196" t="str">
        <f>VLOOKUP(E178,Refs!$P$2:$R$36,3,FALSE)</f>
        <v>Y58</v>
      </c>
      <c r="J178" s="196" t="str">
        <f>VLOOKUP(E178,Refs!$P$2:$S$36,4,FALSE)</f>
        <v>South West</v>
      </c>
      <c r="K178" s="42">
        <f t="shared" si="5"/>
        <v>148</v>
      </c>
    </row>
    <row r="179" spans="1:11" hidden="1" x14ac:dyDescent="0.35">
      <c r="A179" s="197">
        <f t="shared" si="4"/>
        <v>44287</v>
      </c>
      <c r="B179" t="s">
        <v>770</v>
      </c>
      <c r="C179" t="s">
        <v>101</v>
      </c>
      <c r="D179" t="s">
        <v>996</v>
      </c>
      <c r="E179" t="s">
        <v>78</v>
      </c>
      <c r="F179" t="s">
        <v>79</v>
      </c>
      <c r="G179" t="s">
        <v>646</v>
      </c>
      <c r="H179">
        <v>204</v>
      </c>
      <c r="I179" s="196" t="str">
        <f>VLOOKUP(E179,Refs!$P$2:$R$36,3,FALSE)</f>
        <v>Y58</v>
      </c>
      <c r="J179" s="196" t="str">
        <f>VLOOKUP(E179,Refs!$P$2:$S$36,4,FALSE)</f>
        <v>South West</v>
      </c>
      <c r="K179" s="42">
        <f t="shared" si="5"/>
        <v>204</v>
      </c>
    </row>
    <row r="180" spans="1:11" hidden="1" x14ac:dyDescent="0.35">
      <c r="A180" s="197">
        <f t="shared" si="4"/>
        <v>44287</v>
      </c>
      <c r="B180" t="s">
        <v>770</v>
      </c>
      <c r="C180" t="s">
        <v>101</v>
      </c>
      <c r="D180" t="s">
        <v>996</v>
      </c>
      <c r="E180" t="s">
        <v>78</v>
      </c>
      <c r="F180" t="s">
        <v>79</v>
      </c>
      <c r="G180" t="s">
        <v>647</v>
      </c>
      <c r="H180">
        <v>1484</v>
      </c>
      <c r="I180" s="196" t="str">
        <f>VLOOKUP(E180,Refs!$P$2:$R$36,3,FALSE)</f>
        <v>Y58</v>
      </c>
      <c r="J180" s="196" t="str">
        <f>VLOOKUP(E180,Refs!$P$2:$S$36,4,FALSE)</f>
        <v>South West</v>
      </c>
      <c r="K180" s="42">
        <f t="shared" si="5"/>
        <v>1484</v>
      </c>
    </row>
    <row r="181" spans="1:11" hidden="1" x14ac:dyDescent="0.35">
      <c r="A181" s="197">
        <f t="shared" si="4"/>
        <v>44287</v>
      </c>
      <c r="B181" t="s">
        <v>770</v>
      </c>
      <c r="C181" t="s">
        <v>101</v>
      </c>
      <c r="D181" t="s">
        <v>996</v>
      </c>
      <c r="E181" t="s">
        <v>78</v>
      </c>
      <c r="F181" t="s">
        <v>79</v>
      </c>
      <c r="G181" t="s">
        <v>648</v>
      </c>
      <c r="H181">
        <v>890401</v>
      </c>
      <c r="I181" s="196" t="str">
        <f>VLOOKUP(E181,Refs!$P$2:$R$36,3,FALSE)</f>
        <v>Y58</v>
      </c>
      <c r="J181" s="196" t="str">
        <f>VLOOKUP(E181,Refs!$P$2:$S$36,4,FALSE)</f>
        <v>South West</v>
      </c>
      <c r="K181" s="42">
        <f t="shared" si="5"/>
        <v>890401</v>
      </c>
    </row>
    <row r="182" spans="1:11" hidden="1" x14ac:dyDescent="0.35">
      <c r="A182" s="197">
        <f t="shared" si="4"/>
        <v>44287</v>
      </c>
      <c r="B182" t="s">
        <v>770</v>
      </c>
      <c r="C182" t="s">
        <v>101</v>
      </c>
      <c r="D182" t="s">
        <v>996</v>
      </c>
      <c r="E182" t="s">
        <v>78</v>
      </c>
      <c r="F182" t="s">
        <v>79</v>
      </c>
      <c r="G182" t="s">
        <v>649</v>
      </c>
      <c r="H182">
        <v>3672</v>
      </c>
      <c r="I182" s="196" t="str">
        <f>VLOOKUP(E182,Refs!$P$2:$R$36,3,FALSE)</f>
        <v>Y58</v>
      </c>
      <c r="J182" s="196" t="str">
        <f>VLOOKUP(E182,Refs!$P$2:$S$36,4,FALSE)</f>
        <v>South West</v>
      </c>
      <c r="K182" s="42">
        <f t="shared" si="5"/>
        <v>3672</v>
      </c>
    </row>
    <row r="183" spans="1:11" hidden="1" x14ac:dyDescent="0.35">
      <c r="A183" s="197">
        <f t="shared" si="4"/>
        <v>44287</v>
      </c>
      <c r="B183" t="s">
        <v>770</v>
      </c>
      <c r="C183" t="s">
        <v>101</v>
      </c>
      <c r="D183" t="s">
        <v>996</v>
      </c>
      <c r="E183" t="s">
        <v>78</v>
      </c>
      <c r="F183" t="s">
        <v>79</v>
      </c>
      <c r="G183" t="s">
        <v>650</v>
      </c>
      <c r="H183">
        <v>2726</v>
      </c>
      <c r="I183" s="196" t="str">
        <f>VLOOKUP(E183,Refs!$P$2:$R$36,3,FALSE)</f>
        <v>Y58</v>
      </c>
      <c r="J183" s="196" t="str">
        <f>VLOOKUP(E183,Refs!$P$2:$S$36,4,FALSE)</f>
        <v>South West</v>
      </c>
      <c r="K183" s="42">
        <f t="shared" si="5"/>
        <v>2726</v>
      </c>
    </row>
    <row r="184" spans="1:11" hidden="1" x14ac:dyDescent="0.35">
      <c r="A184" s="197">
        <f t="shared" si="4"/>
        <v>44287</v>
      </c>
      <c r="B184" t="s">
        <v>770</v>
      </c>
      <c r="C184" t="s">
        <v>101</v>
      </c>
      <c r="D184" t="s">
        <v>996</v>
      </c>
      <c r="E184" t="s">
        <v>78</v>
      </c>
      <c r="F184" t="s">
        <v>79</v>
      </c>
      <c r="G184" t="s">
        <v>651</v>
      </c>
      <c r="H184">
        <v>157</v>
      </c>
      <c r="I184" s="196" t="str">
        <f>VLOOKUP(E184,Refs!$P$2:$R$36,3,FALSE)</f>
        <v>Y58</v>
      </c>
      <c r="J184" s="196" t="str">
        <f>VLOOKUP(E184,Refs!$P$2:$S$36,4,FALSE)</f>
        <v>South West</v>
      </c>
      <c r="K184" s="42">
        <f t="shared" si="5"/>
        <v>157</v>
      </c>
    </row>
    <row r="185" spans="1:11" hidden="1" x14ac:dyDescent="0.35">
      <c r="A185" s="197">
        <f t="shared" si="4"/>
        <v>44287</v>
      </c>
      <c r="B185" t="s">
        <v>770</v>
      </c>
      <c r="C185" t="s">
        <v>101</v>
      </c>
      <c r="D185" t="s">
        <v>996</v>
      </c>
      <c r="E185" t="s">
        <v>78</v>
      </c>
      <c r="F185" t="s">
        <v>79</v>
      </c>
      <c r="G185" t="s">
        <v>652</v>
      </c>
      <c r="H185">
        <v>1030</v>
      </c>
      <c r="I185" s="196" t="str">
        <f>VLOOKUP(E185,Refs!$P$2:$R$36,3,FALSE)</f>
        <v>Y58</v>
      </c>
      <c r="J185" s="196" t="str">
        <f>VLOOKUP(E185,Refs!$P$2:$S$36,4,FALSE)</f>
        <v>South West</v>
      </c>
      <c r="K185" s="42">
        <f t="shared" si="5"/>
        <v>1030</v>
      </c>
    </row>
    <row r="186" spans="1:11" hidden="1" x14ac:dyDescent="0.35">
      <c r="A186" s="197">
        <f t="shared" si="4"/>
        <v>44287</v>
      </c>
      <c r="B186" t="s">
        <v>770</v>
      </c>
      <c r="C186" t="s">
        <v>101</v>
      </c>
      <c r="D186" t="s">
        <v>996</v>
      </c>
      <c r="E186" t="s">
        <v>78</v>
      </c>
      <c r="F186" t="s">
        <v>79</v>
      </c>
      <c r="G186" t="s">
        <v>653</v>
      </c>
      <c r="H186">
        <v>987008</v>
      </c>
      <c r="I186" s="196" t="str">
        <f>VLOOKUP(E186,Refs!$P$2:$R$36,3,FALSE)</f>
        <v>Y58</v>
      </c>
      <c r="J186" s="196" t="str">
        <f>VLOOKUP(E186,Refs!$P$2:$S$36,4,FALSE)</f>
        <v>South West</v>
      </c>
      <c r="K186" s="42">
        <f t="shared" si="5"/>
        <v>987008</v>
      </c>
    </row>
    <row r="187" spans="1:11" hidden="1" x14ac:dyDescent="0.35">
      <c r="A187" s="197">
        <f t="shared" si="4"/>
        <v>44287</v>
      </c>
      <c r="B187" t="s">
        <v>770</v>
      </c>
      <c r="C187" t="s">
        <v>101</v>
      </c>
      <c r="D187" t="s">
        <v>996</v>
      </c>
      <c r="E187" t="s">
        <v>78</v>
      </c>
      <c r="F187" t="s">
        <v>79</v>
      </c>
      <c r="G187" t="s">
        <v>654</v>
      </c>
      <c r="H187">
        <v>14</v>
      </c>
      <c r="I187" s="196" t="str">
        <f>VLOOKUP(E187,Refs!$P$2:$R$36,3,FALSE)</f>
        <v>Y58</v>
      </c>
      <c r="J187" s="196" t="str">
        <f>VLOOKUP(E187,Refs!$P$2:$S$36,4,FALSE)</f>
        <v>South West</v>
      </c>
      <c r="K187" s="42">
        <f t="shared" si="5"/>
        <v>14</v>
      </c>
    </row>
    <row r="188" spans="1:11" hidden="1" x14ac:dyDescent="0.35">
      <c r="A188" s="197">
        <f t="shared" si="4"/>
        <v>44287</v>
      </c>
      <c r="B188" t="s">
        <v>770</v>
      </c>
      <c r="C188" t="s">
        <v>101</v>
      </c>
      <c r="D188" t="s">
        <v>996</v>
      </c>
      <c r="E188" t="s">
        <v>78</v>
      </c>
      <c r="F188" t="s">
        <v>79</v>
      </c>
      <c r="G188" t="s">
        <v>669</v>
      </c>
      <c r="H188">
        <v>19630</v>
      </c>
      <c r="I188" s="196" t="str">
        <f>VLOOKUP(E188,Refs!$P$2:$R$36,3,FALSE)</f>
        <v>Y58</v>
      </c>
      <c r="J188" s="196" t="str">
        <f>VLOOKUP(E188,Refs!$P$2:$S$36,4,FALSE)</f>
        <v>South West</v>
      </c>
      <c r="K188" s="42">
        <f t="shared" si="5"/>
        <v>19630</v>
      </c>
    </row>
    <row r="189" spans="1:11" hidden="1" x14ac:dyDescent="0.35">
      <c r="A189" s="197">
        <f t="shared" si="4"/>
        <v>44287</v>
      </c>
      <c r="B189" t="s">
        <v>770</v>
      </c>
      <c r="C189" t="s">
        <v>101</v>
      </c>
      <c r="D189" t="s">
        <v>996</v>
      </c>
      <c r="E189" t="s">
        <v>78</v>
      </c>
      <c r="F189" t="s">
        <v>79</v>
      </c>
      <c r="G189" t="s">
        <v>670</v>
      </c>
      <c r="H189">
        <v>9</v>
      </c>
      <c r="I189" s="196" t="str">
        <f>VLOOKUP(E189,Refs!$P$2:$R$36,3,FALSE)</f>
        <v>Y58</v>
      </c>
      <c r="J189" s="196" t="str">
        <f>VLOOKUP(E189,Refs!$P$2:$S$36,4,FALSE)</f>
        <v>South West</v>
      </c>
      <c r="K189" s="42">
        <f t="shared" si="5"/>
        <v>9</v>
      </c>
    </row>
    <row r="190" spans="1:11" hidden="1" x14ac:dyDescent="0.35">
      <c r="A190" s="197">
        <f t="shared" si="4"/>
        <v>44287</v>
      </c>
      <c r="B190" t="s">
        <v>770</v>
      </c>
      <c r="C190" t="s">
        <v>101</v>
      </c>
      <c r="D190" t="s">
        <v>996</v>
      </c>
      <c r="E190" t="s">
        <v>78</v>
      </c>
      <c r="F190" t="s">
        <v>79</v>
      </c>
      <c r="G190" t="s">
        <v>671</v>
      </c>
      <c r="H190">
        <v>256</v>
      </c>
      <c r="I190" s="196" t="str">
        <f>VLOOKUP(E190,Refs!$P$2:$R$36,3,FALSE)</f>
        <v>Y58</v>
      </c>
      <c r="J190" s="196" t="str">
        <f>VLOOKUP(E190,Refs!$P$2:$S$36,4,FALSE)</f>
        <v>South West</v>
      </c>
      <c r="K190" s="42">
        <f t="shared" si="5"/>
        <v>256</v>
      </c>
    </row>
    <row r="191" spans="1:11" hidden="1" x14ac:dyDescent="0.35">
      <c r="A191" s="197">
        <f t="shared" si="4"/>
        <v>44287</v>
      </c>
      <c r="B191" t="s">
        <v>770</v>
      </c>
      <c r="C191" t="s">
        <v>101</v>
      </c>
      <c r="D191" t="s">
        <v>996</v>
      </c>
      <c r="E191" t="s">
        <v>78</v>
      </c>
      <c r="F191" t="s">
        <v>79</v>
      </c>
      <c r="G191" t="s">
        <v>675</v>
      </c>
      <c r="H191">
        <v>4755</v>
      </c>
      <c r="I191" s="196" t="str">
        <f>VLOOKUP(E191,Refs!$P$2:$R$36,3,FALSE)</f>
        <v>Y58</v>
      </c>
      <c r="J191" s="196" t="str">
        <f>VLOOKUP(E191,Refs!$P$2:$S$36,4,FALSE)</f>
        <v>South West</v>
      </c>
      <c r="K191" s="42">
        <f t="shared" si="5"/>
        <v>4755</v>
      </c>
    </row>
    <row r="192" spans="1:11" hidden="1" x14ac:dyDescent="0.35">
      <c r="A192" s="197">
        <f t="shared" si="4"/>
        <v>44287</v>
      </c>
      <c r="B192" t="s">
        <v>770</v>
      </c>
      <c r="C192" t="s">
        <v>101</v>
      </c>
      <c r="D192" t="s">
        <v>996</v>
      </c>
      <c r="E192" t="s">
        <v>78</v>
      </c>
      <c r="F192" t="s">
        <v>79</v>
      </c>
      <c r="G192" t="s">
        <v>678</v>
      </c>
      <c r="H192">
        <v>3451</v>
      </c>
      <c r="I192" s="196" t="str">
        <f>VLOOKUP(E192,Refs!$P$2:$R$36,3,FALSE)</f>
        <v>Y58</v>
      </c>
      <c r="J192" s="196" t="str">
        <f>VLOOKUP(E192,Refs!$P$2:$S$36,4,FALSE)</f>
        <v>South West</v>
      </c>
      <c r="K192" s="42">
        <f t="shared" si="5"/>
        <v>3451</v>
      </c>
    </row>
    <row r="193" spans="1:11" hidden="1" x14ac:dyDescent="0.35">
      <c r="A193" s="197">
        <f t="shared" si="4"/>
        <v>44287</v>
      </c>
      <c r="B193" t="s">
        <v>770</v>
      </c>
      <c r="C193" t="s">
        <v>101</v>
      </c>
      <c r="D193" t="s">
        <v>996</v>
      </c>
      <c r="E193" t="s">
        <v>78</v>
      </c>
      <c r="F193" t="s">
        <v>79</v>
      </c>
      <c r="G193" t="s">
        <v>679</v>
      </c>
      <c r="H193">
        <v>1447</v>
      </c>
      <c r="I193" s="196" t="str">
        <f>VLOOKUP(E193,Refs!$P$2:$R$36,3,FALSE)</f>
        <v>Y58</v>
      </c>
      <c r="J193" s="196" t="str">
        <f>VLOOKUP(E193,Refs!$P$2:$S$36,4,FALSE)</f>
        <v>South West</v>
      </c>
      <c r="K193" s="42">
        <f t="shared" si="5"/>
        <v>1447</v>
      </c>
    </row>
    <row r="194" spans="1:11" hidden="1" x14ac:dyDescent="0.35">
      <c r="A194" s="197">
        <f t="shared" si="4"/>
        <v>44287</v>
      </c>
      <c r="B194" t="s">
        <v>770</v>
      </c>
      <c r="C194" t="s">
        <v>101</v>
      </c>
      <c r="D194" t="s">
        <v>996</v>
      </c>
      <c r="E194" t="s">
        <v>78</v>
      </c>
      <c r="F194" t="s">
        <v>79</v>
      </c>
      <c r="G194" t="s">
        <v>680</v>
      </c>
      <c r="H194">
        <v>8313</v>
      </c>
      <c r="I194" s="196" t="str">
        <f>VLOOKUP(E194,Refs!$P$2:$R$36,3,FALSE)</f>
        <v>Y58</v>
      </c>
      <c r="J194" s="196" t="str">
        <f>VLOOKUP(E194,Refs!$P$2:$S$36,4,FALSE)</f>
        <v>South West</v>
      </c>
      <c r="K194" s="42">
        <f t="shared" si="5"/>
        <v>8313</v>
      </c>
    </row>
    <row r="195" spans="1:11" hidden="1" x14ac:dyDescent="0.35">
      <c r="A195" s="197">
        <f t="shared" ref="A195:A258" si="6">DATEVALUE(RIGHT(B195,8))</f>
        <v>44287</v>
      </c>
      <c r="B195" t="s">
        <v>770</v>
      </c>
      <c r="C195" t="s">
        <v>101</v>
      </c>
      <c r="D195" t="s">
        <v>996</v>
      </c>
      <c r="E195" t="s">
        <v>78</v>
      </c>
      <c r="F195" t="s">
        <v>79</v>
      </c>
      <c r="G195" t="s">
        <v>681</v>
      </c>
      <c r="H195">
        <v>2673</v>
      </c>
      <c r="I195" s="196" t="str">
        <f>VLOOKUP(E195,Refs!$P$2:$R$36,3,FALSE)</f>
        <v>Y58</v>
      </c>
      <c r="J195" s="196" t="str">
        <f>VLOOKUP(E195,Refs!$P$2:$S$36,4,FALSE)</f>
        <v>South West</v>
      </c>
      <c r="K195" s="42">
        <f t="shared" ref="K195:K258" si="7">IF(OR(H195="NULL",H195=0,H195=""),"",H195)</f>
        <v>2673</v>
      </c>
    </row>
    <row r="196" spans="1:11" hidden="1" x14ac:dyDescent="0.35">
      <c r="A196" s="197">
        <f t="shared" si="6"/>
        <v>44287</v>
      </c>
      <c r="B196" t="s">
        <v>770</v>
      </c>
      <c r="C196" t="s">
        <v>101</v>
      </c>
      <c r="D196" t="s">
        <v>996</v>
      </c>
      <c r="E196" t="s">
        <v>78</v>
      </c>
      <c r="F196" t="s">
        <v>79</v>
      </c>
      <c r="G196" t="s">
        <v>682</v>
      </c>
      <c r="H196">
        <v>344</v>
      </c>
      <c r="I196" s="196" t="str">
        <f>VLOOKUP(E196,Refs!$P$2:$R$36,3,FALSE)</f>
        <v>Y58</v>
      </c>
      <c r="J196" s="196" t="str">
        <f>VLOOKUP(E196,Refs!$P$2:$S$36,4,FALSE)</f>
        <v>South West</v>
      </c>
      <c r="K196" s="42">
        <f t="shared" si="7"/>
        <v>344</v>
      </c>
    </row>
    <row r="197" spans="1:11" hidden="1" x14ac:dyDescent="0.35">
      <c r="A197" s="197">
        <f t="shared" si="6"/>
        <v>44287</v>
      </c>
      <c r="B197" t="s">
        <v>770</v>
      </c>
      <c r="C197" t="s">
        <v>101</v>
      </c>
      <c r="D197" t="s">
        <v>996</v>
      </c>
      <c r="E197" t="s">
        <v>78</v>
      </c>
      <c r="F197" t="s">
        <v>79</v>
      </c>
      <c r="G197" t="s">
        <v>683</v>
      </c>
      <c r="H197">
        <v>179</v>
      </c>
      <c r="I197" s="196" t="str">
        <f>VLOOKUP(E197,Refs!$P$2:$R$36,3,FALSE)</f>
        <v>Y58</v>
      </c>
      <c r="J197" s="196" t="str">
        <f>VLOOKUP(E197,Refs!$P$2:$S$36,4,FALSE)</f>
        <v>South West</v>
      </c>
      <c r="K197" s="42">
        <f t="shared" si="7"/>
        <v>179</v>
      </c>
    </row>
    <row r="198" spans="1:11" hidden="1" x14ac:dyDescent="0.35">
      <c r="A198" s="197">
        <f t="shared" si="6"/>
        <v>44287</v>
      </c>
      <c r="B198" t="s">
        <v>770</v>
      </c>
      <c r="C198" t="s">
        <v>101</v>
      </c>
      <c r="D198" t="s">
        <v>996</v>
      </c>
      <c r="E198" t="s">
        <v>78</v>
      </c>
      <c r="F198" t="s">
        <v>79</v>
      </c>
      <c r="G198" t="s">
        <v>684</v>
      </c>
      <c r="H198">
        <v>77</v>
      </c>
      <c r="I198" s="196" t="str">
        <f>VLOOKUP(E198,Refs!$P$2:$R$36,3,FALSE)</f>
        <v>Y58</v>
      </c>
      <c r="J198" s="196" t="str">
        <f>VLOOKUP(E198,Refs!$P$2:$S$36,4,FALSE)</f>
        <v>South West</v>
      </c>
      <c r="K198" s="42">
        <f t="shared" si="7"/>
        <v>77</v>
      </c>
    </row>
    <row r="199" spans="1:11" hidden="1" x14ac:dyDescent="0.35">
      <c r="A199" s="197">
        <f t="shared" si="6"/>
        <v>44287</v>
      </c>
      <c r="B199" t="s">
        <v>770</v>
      </c>
      <c r="C199" t="s">
        <v>101</v>
      </c>
      <c r="D199" t="s">
        <v>996</v>
      </c>
      <c r="E199" t="s">
        <v>78</v>
      </c>
      <c r="F199" t="s">
        <v>79</v>
      </c>
      <c r="G199" t="s">
        <v>685</v>
      </c>
      <c r="H199">
        <v>51</v>
      </c>
      <c r="I199" s="196" t="str">
        <f>VLOOKUP(E199,Refs!$P$2:$R$36,3,FALSE)</f>
        <v>Y58</v>
      </c>
      <c r="J199" s="196" t="str">
        <f>VLOOKUP(E199,Refs!$P$2:$S$36,4,FALSE)</f>
        <v>South West</v>
      </c>
      <c r="K199" s="42">
        <f t="shared" si="7"/>
        <v>51</v>
      </c>
    </row>
    <row r="200" spans="1:11" hidden="1" x14ac:dyDescent="0.35">
      <c r="A200" s="197">
        <f t="shared" si="6"/>
        <v>44287</v>
      </c>
      <c r="B200" t="s">
        <v>770</v>
      </c>
      <c r="C200" t="s">
        <v>101</v>
      </c>
      <c r="D200" t="s">
        <v>996</v>
      </c>
      <c r="E200" t="s">
        <v>78</v>
      </c>
      <c r="F200" t="s">
        <v>79</v>
      </c>
      <c r="G200" t="s">
        <v>686</v>
      </c>
      <c r="H200">
        <v>0</v>
      </c>
      <c r="I200" s="196" t="str">
        <f>VLOOKUP(E200,Refs!$P$2:$R$36,3,FALSE)</f>
        <v>Y58</v>
      </c>
      <c r="J200" s="196" t="str">
        <f>VLOOKUP(E200,Refs!$P$2:$S$36,4,FALSE)</f>
        <v>South West</v>
      </c>
      <c r="K200" s="42" t="str">
        <f t="shared" si="7"/>
        <v/>
      </c>
    </row>
    <row r="201" spans="1:11" hidden="1" x14ac:dyDescent="0.35">
      <c r="A201" s="197">
        <f t="shared" si="6"/>
        <v>44287</v>
      </c>
      <c r="B201" t="s">
        <v>770</v>
      </c>
      <c r="C201" t="s">
        <v>101</v>
      </c>
      <c r="D201" t="s">
        <v>996</v>
      </c>
      <c r="E201" t="s">
        <v>78</v>
      </c>
      <c r="F201" t="s">
        <v>79</v>
      </c>
      <c r="G201" t="s">
        <v>687</v>
      </c>
      <c r="H201">
        <v>0</v>
      </c>
      <c r="I201" s="196" t="str">
        <f>VLOOKUP(E201,Refs!$P$2:$R$36,3,FALSE)</f>
        <v>Y58</v>
      </c>
      <c r="J201" s="196" t="str">
        <f>VLOOKUP(E201,Refs!$P$2:$S$36,4,FALSE)</f>
        <v>South West</v>
      </c>
      <c r="K201" s="42" t="str">
        <f t="shared" si="7"/>
        <v/>
      </c>
    </row>
    <row r="202" spans="1:11" hidden="1" x14ac:dyDescent="0.35">
      <c r="A202" s="197">
        <f t="shared" si="6"/>
        <v>44287</v>
      </c>
      <c r="B202" t="s">
        <v>770</v>
      </c>
      <c r="C202" t="s">
        <v>101</v>
      </c>
      <c r="D202" t="s">
        <v>996</v>
      </c>
      <c r="E202" t="s">
        <v>78</v>
      </c>
      <c r="F202" t="s">
        <v>79</v>
      </c>
      <c r="G202" t="s">
        <v>688</v>
      </c>
      <c r="H202">
        <v>0</v>
      </c>
      <c r="I202" s="196" t="str">
        <f>VLOOKUP(E202,Refs!$P$2:$R$36,3,FALSE)</f>
        <v>Y58</v>
      </c>
      <c r="J202" s="196" t="str">
        <f>VLOOKUP(E202,Refs!$P$2:$S$36,4,FALSE)</f>
        <v>South West</v>
      </c>
      <c r="K202" s="42" t="str">
        <f t="shared" si="7"/>
        <v/>
      </c>
    </row>
    <row r="203" spans="1:11" hidden="1" x14ac:dyDescent="0.35">
      <c r="A203" s="197">
        <f t="shared" si="6"/>
        <v>44287</v>
      </c>
      <c r="B203" t="s">
        <v>770</v>
      </c>
      <c r="C203" t="s">
        <v>101</v>
      </c>
      <c r="D203" t="s">
        <v>996</v>
      </c>
      <c r="E203" t="s">
        <v>78</v>
      </c>
      <c r="F203" t="s">
        <v>79</v>
      </c>
      <c r="G203" t="s">
        <v>689</v>
      </c>
      <c r="H203">
        <v>0</v>
      </c>
      <c r="I203" s="196" t="str">
        <f>VLOOKUP(E203,Refs!$P$2:$R$36,3,FALSE)</f>
        <v>Y58</v>
      </c>
      <c r="J203" s="196" t="str">
        <f>VLOOKUP(E203,Refs!$P$2:$S$36,4,FALSE)</f>
        <v>South West</v>
      </c>
      <c r="K203" s="42" t="str">
        <f t="shared" si="7"/>
        <v/>
      </c>
    </row>
    <row r="204" spans="1:11" hidden="1" x14ac:dyDescent="0.35">
      <c r="A204" s="197">
        <f t="shared" si="6"/>
        <v>44287</v>
      </c>
      <c r="B204" t="s">
        <v>770</v>
      </c>
      <c r="C204" t="s">
        <v>101</v>
      </c>
      <c r="D204" t="s">
        <v>996</v>
      </c>
      <c r="E204" t="s">
        <v>78</v>
      </c>
      <c r="F204" t="s">
        <v>79</v>
      </c>
      <c r="G204" t="s">
        <v>690</v>
      </c>
      <c r="H204">
        <v>405</v>
      </c>
      <c r="I204" s="196" t="str">
        <f>VLOOKUP(E204,Refs!$P$2:$R$36,3,FALSE)</f>
        <v>Y58</v>
      </c>
      <c r="J204" s="196" t="str">
        <f>VLOOKUP(E204,Refs!$P$2:$S$36,4,FALSE)</f>
        <v>South West</v>
      </c>
      <c r="K204" s="42">
        <f t="shared" si="7"/>
        <v>405</v>
      </c>
    </row>
    <row r="205" spans="1:11" hidden="1" x14ac:dyDescent="0.35">
      <c r="A205" s="197">
        <f t="shared" si="6"/>
        <v>44287</v>
      </c>
      <c r="B205" t="s">
        <v>770</v>
      </c>
      <c r="C205" t="s">
        <v>101</v>
      </c>
      <c r="D205" t="s">
        <v>996</v>
      </c>
      <c r="E205" t="s">
        <v>78</v>
      </c>
      <c r="F205" t="s">
        <v>79</v>
      </c>
      <c r="G205" t="s">
        <v>691</v>
      </c>
      <c r="H205">
        <v>345</v>
      </c>
      <c r="I205" s="196" t="str">
        <f>VLOOKUP(E205,Refs!$P$2:$R$36,3,FALSE)</f>
        <v>Y58</v>
      </c>
      <c r="J205" s="196" t="str">
        <f>VLOOKUP(E205,Refs!$P$2:$S$36,4,FALSE)</f>
        <v>South West</v>
      </c>
      <c r="K205" s="42">
        <f t="shared" si="7"/>
        <v>345</v>
      </c>
    </row>
    <row r="206" spans="1:11" hidden="1" x14ac:dyDescent="0.35">
      <c r="A206" s="197">
        <f t="shared" si="6"/>
        <v>44287</v>
      </c>
      <c r="B206" t="s">
        <v>770</v>
      </c>
      <c r="C206" t="s">
        <v>101</v>
      </c>
      <c r="D206" t="s">
        <v>996</v>
      </c>
      <c r="E206" t="s">
        <v>78</v>
      </c>
      <c r="F206" t="s">
        <v>79</v>
      </c>
      <c r="G206" t="s">
        <v>692</v>
      </c>
      <c r="H206">
        <v>5</v>
      </c>
      <c r="I206" s="196" t="str">
        <f>VLOOKUP(E206,Refs!$P$2:$R$36,3,FALSE)</f>
        <v>Y58</v>
      </c>
      <c r="J206" s="196" t="str">
        <f>VLOOKUP(E206,Refs!$P$2:$S$36,4,FALSE)</f>
        <v>South West</v>
      </c>
      <c r="K206" s="42">
        <f t="shared" si="7"/>
        <v>5</v>
      </c>
    </row>
    <row r="207" spans="1:11" hidden="1" x14ac:dyDescent="0.35">
      <c r="A207" s="197">
        <f t="shared" si="6"/>
        <v>44287</v>
      </c>
      <c r="B207" t="s">
        <v>770</v>
      </c>
      <c r="C207" t="s">
        <v>101</v>
      </c>
      <c r="D207" t="s">
        <v>996</v>
      </c>
      <c r="E207" t="s">
        <v>78</v>
      </c>
      <c r="F207" t="s">
        <v>79</v>
      </c>
      <c r="G207" t="s">
        <v>693</v>
      </c>
      <c r="H207">
        <v>5</v>
      </c>
      <c r="I207" s="196" t="str">
        <f>VLOOKUP(E207,Refs!$P$2:$R$36,3,FALSE)</f>
        <v>Y58</v>
      </c>
      <c r="J207" s="196" t="str">
        <f>VLOOKUP(E207,Refs!$P$2:$S$36,4,FALSE)</f>
        <v>South West</v>
      </c>
      <c r="K207" s="42">
        <f t="shared" si="7"/>
        <v>5</v>
      </c>
    </row>
    <row r="208" spans="1:11" hidden="1" x14ac:dyDescent="0.35">
      <c r="A208" s="197">
        <f t="shared" si="6"/>
        <v>44287</v>
      </c>
      <c r="B208" t="s">
        <v>770</v>
      </c>
      <c r="C208" t="s">
        <v>101</v>
      </c>
      <c r="D208" t="s">
        <v>996</v>
      </c>
      <c r="E208" t="s">
        <v>78</v>
      </c>
      <c r="F208" t="s">
        <v>79</v>
      </c>
      <c r="G208" t="s">
        <v>694</v>
      </c>
      <c r="H208">
        <v>0</v>
      </c>
      <c r="I208" s="196" t="str">
        <f>VLOOKUP(E208,Refs!$P$2:$R$36,3,FALSE)</f>
        <v>Y58</v>
      </c>
      <c r="J208" s="196" t="str">
        <f>VLOOKUP(E208,Refs!$P$2:$S$36,4,FALSE)</f>
        <v>South West</v>
      </c>
      <c r="K208" s="42" t="str">
        <f t="shared" si="7"/>
        <v/>
      </c>
    </row>
    <row r="209" spans="1:11" hidden="1" x14ac:dyDescent="0.35">
      <c r="A209" s="197">
        <f t="shared" si="6"/>
        <v>44287</v>
      </c>
      <c r="B209" t="s">
        <v>770</v>
      </c>
      <c r="C209" t="s">
        <v>101</v>
      </c>
      <c r="D209" t="s">
        <v>996</v>
      </c>
      <c r="E209" t="s">
        <v>78</v>
      </c>
      <c r="F209" t="s">
        <v>79</v>
      </c>
      <c r="G209" t="s">
        <v>695</v>
      </c>
      <c r="H209">
        <v>0</v>
      </c>
      <c r="I209" s="196" t="str">
        <f>VLOOKUP(E209,Refs!$P$2:$R$36,3,FALSE)</f>
        <v>Y58</v>
      </c>
      <c r="J209" s="196" t="str">
        <f>VLOOKUP(E209,Refs!$P$2:$S$36,4,FALSE)</f>
        <v>South West</v>
      </c>
      <c r="K209" s="42" t="str">
        <f t="shared" si="7"/>
        <v/>
      </c>
    </row>
    <row r="210" spans="1:11" hidden="1" x14ac:dyDescent="0.35">
      <c r="A210" s="197">
        <f t="shared" si="6"/>
        <v>44287</v>
      </c>
      <c r="B210" t="s">
        <v>770</v>
      </c>
      <c r="C210" t="s">
        <v>101</v>
      </c>
      <c r="D210" t="s">
        <v>996</v>
      </c>
      <c r="E210" t="s">
        <v>78</v>
      </c>
      <c r="F210" t="s">
        <v>79</v>
      </c>
      <c r="G210" t="s">
        <v>696</v>
      </c>
      <c r="H210">
        <v>1254</v>
      </c>
      <c r="I210" s="196" t="str">
        <f>VLOOKUP(E210,Refs!$P$2:$R$36,3,FALSE)</f>
        <v>Y58</v>
      </c>
      <c r="J210" s="196" t="str">
        <f>VLOOKUP(E210,Refs!$P$2:$S$36,4,FALSE)</f>
        <v>South West</v>
      </c>
      <c r="K210" s="42">
        <f t="shared" si="7"/>
        <v>1254</v>
      </c>
    </row>
    <row r="211" spans="1:11" hidden="1" x14ac:dyDescent="0.35">
      <c r="A211" s="197">
        <f t="shared" si="6"/>
        <v>44287</v>
      </c>
      <c r="B211" t="s">
        <v>770</v>
      </c>
      <c r="C211" t="s">
        <v>101</v>
      </c>
      <c r="D211" t="s">
        <v>996</v>
      </c>
      <c r="E211" t="s">
        <v>78</v>
      </c>
      <c r="F211" t="s">
        <v>79</v>
      </c>
      <c r="G211" t="s">
        <v>697</v>
      </c>
      <c r="H211">
        <v>1045</v>
      </c>
      <c r="I211" s="196" t="str">
        <f>VLOOKUP(E211,Refs!$P$2:$R$36,3,FALSE)</f>
        <v>Y58</v>
      </c>
      <c r="J211" s="196" t="str">
        <f>VLOOKUP(E211,Refs!$P$2:$S$36,4,FALSE)</f>
        <v>South West</v>
      </c>
      <c r="K211" s="42">
        <f t="shared" si="7"/>
        <v>1045</v>
      </c>
    </row>
    <row r="212" spans="1:11" hidden="1" x14ac:dyDescent="0.35">
      <c r="A212" s="197">
        <f t="shared" si="6"/>
        <v>44287</v>
      </c>
      <c r="B212" t="s">
        <v>770</v>
      </c>
      <c r="C212" t="s">
        <v>101</v>
      </c>
      <c r="D212" t="s">
        <v>996</v>
      </c>
      <c r="E212" t="s">
        <v>78</v>
      </c>
      <c r="F212" t="s">
        <v>79</v>
      </c>
      <c r="G212" t="s">
        <v>698</v>
      </c>
      <c r="H212">
        <v>1962</v>
      </c>
      <c r="I212" s="196" t="str">
        <f>VLOOKUP(E212,Refs!$P$2:$R$36,3,FALSE)</f>
        <v>Y58</v>
      </c>
      <c r="J212" s="196" t="str">
        <f>VLOOKUP(E212,Refs!$P$2:$S$36,4,FALSE)</f>
        <v>South West</v>
      </c>
      <c r="K212" s="42">
        <f t="shared" si="7"/>
        <v>1962</v>
      </c>
    </row>
    <row r="213" spans="1:11" hidden="1" x14ac:dyDescent="0.35">
      <c r="A213" s="197">
        <f t="shared" si="6"/>
        <v>44287</v>
      </c>
      <c r="B213" t="s">
        <v>770</v>
      </c>
      <c r="C213" t="s">
        <v>101</v>
      </c>
      <c r="D213" t="s">
        <v>996</v>
      </c>
      <c r="E213" t="s">
        <v>78</v>
      </c>
      <c r="F213" t="s">
        <v>79</v>
      </c>
      <c r="G213" t="s">
        <v>699</v>
      </c>
      <c r="H213">
        <v>1628</v>
      </c>
      <c r="I213" s="196" t="str">
        <f>VLOOKUP(E213,Refs!$P$2:$R$36,3,FALSE)</f>
        <v>Y58</v>
      </c>
      <c r="J213" s="196" t="str">
        <f>VLOOKUP(E213,Refs!$P$2:$S$36,4,FALSE)</f>
        <v>South West</v>
      </c>
      <c r="K213" s="42">
        <f t="shared" si="7"/>
        <v>1628</v>
      </c>
    </row>
    <row r="214" spans="1:11" hidden="1" x14ac:dyDescent="0.35">
      <c r="A214" s="197">
        <f t="shared" si="6"/>
        <v>44287</v>
      </c>
      <c r="B214" t="s">
        <v>770</v>
      </c>
      <c r="C214" t="s">
        <v>101</v>
      </c>
      <c r="D214" t="s">
        <v>996</v>
      </c>
      <c r="E214" t="s">
        <v>78</v>
      </c>
      <c r="F214" t="s">
        <v>79</v>
      </c>
      <c r="G214" t="s">
        <v>720</v>
      </c>
      <c r="H214">
        <v>760</v>
      </c>
      <c r="I214" s="196" t="str">
        <f>VLOOKUP(E214,Refs!$P$2:$R$36,3,FALSE)</f>
        <v>Y58</v>
      </c>
      <c r="J214" s="196" t="str">
        <f>VLOOKUP(E214,Refs!$P$2:$S$36,4,FALSE)</f>
        <v>South West</v>
      </c>
      <c r="K214" s="42">
        <f t="shared" si="7"/>
        <v>760</v>
      </c>
    </row>
    <row r="215" spans="1:11" hidden="1" x14ac:dyDescent="0.35">
      <c r="A215" s="197">
        <f t="shared" si="6"/>
        <v>44287</v>
      </c>
      <c r="B215" t="s">
        <v>770</v>
      </c>
      <c r="C215" t="s">
        <v>101</v>
      </c>
      <c r="D215" t="s">
        <v>996</v>
      </c>
      <c r="E215" t="s">
        <v>78</v>
      </c>
      <c r="F215" t="s">
        <v>79</v>
      </c>
      <c r="G215" t="s">
        <v>721</v>
      </c>
      <c r="H215">
        <v>473</v>
      </c>
      <c r="I215" s="196" t="str">
        <f>VLOOKUP(E215,Refs!$P$2:$R$36,3,FALSE)</f>
        <v>Y58</v>
      </c>
      <c r="J215" s="196" t="str">
        <f>VLOOKUP(E215,Refs!$P$2:$S$36,4,FALSE)</f>
        <v>South West</v>
      </c>
      <c r="K215" s="42">
        <f t="shared" si="7"/>
        <v>473</v>
      </c>
    </row>
    <row r="216" spans="1:11" hidden="1" x14ac:dyDescent="0.35">
      <c r="A216" s="197">
        <f t="shared" si="6"/>
        <v>44287</v>
      </c>
      <c r="B216" t="s">
        <v>770</v>
      </c>
      <c r="C216" t="s">
        <v>101</v>
      </c>
      <c r="D216" t="s">
        <v>996</v>
      </c>
      <c r="E216" t="s">
        <v>78</v>
      </c>
      <c r="F216" t="s">
        <v>79</v>
      </c>
      <c r="G216" t="s">
        <v>722</v>
      </c>
      <c r="H216">
        <v>32</v>
      </c>
      <c r="I216" s="196" t="str">
        <f>VLOOKUP(E216,Refs!$P$2:$R$36,3,FALSE)</f>
        <v>Y58</v>
      </c>
      <c r="J216" s="196" t="str">
        <f>VLOOKUP(E216,Refs!$P$2:$S$36,4,FALSE)</f>
        <v>South West</v>
      </c>
      <c r="K216" s="42">
        <f t="shared" si="7"/>
        <v>32</v>
      </c>
    </row>
    <row r="217" spans="1:11" hidden="1" x14ac:dyDescent="0.35">
      <c r="A217" s="197">
        <f t="shared" si="6"/>
        <v>44287</v>
      </c>
      <c r="B217" t="s">
        <v>770</v>
      </c>
      <c r="C217" t="s">
        <v>101</v>
      </c>
      <c r="D217" t="s">
        <v>996</v>
      </c>
      <c r="E217" t="s">
        <v>78</v>
      </c>
      <c r="F217" t="s">
        <v>79</v>
      </c>
      <c r="G217" t="s">
        <v>723</v>
      </c>
      <c r="H217">
        <v>10</v>
      </c>
      <c r="I217" s="196" t="str">
        <f>VLOOKUP(E217,Refs!$P$2:$R$36,3,FALSE)</f>
        <v>Y58</v>
      </c>
      <c r="J217" s="196" t="str">
        <f>VLOOKUP(E217,Refs!$P$2:$S$36,4,FALSE)</f>
        <v>South West</v>
      </c>
      <c r="K217" s="42">
        <f t="shared" si="7"/>
        <v>10</v>
      </c>
    </row>
    <row r="218" spans="1:11" hidden="1" x14ac:dyDescent="0.35">
      <c r="A218" s="197">
        <f t="shared" si="6"/>
        <v>44287</v>
      </c>
      <c r="B218" t="s">
        <v>770</v>
      </c>
      <c r="C218" t="s">
        <v>101</v>
      </c>
      <c r="D218" t="s">
        <v>996</v>
      </c>
      <c r="E218" t="s">
        <v>78</v>
      </c>
      <c r="F218" t="s">
        <v>79</v>
      </c>
      <c r="G218" t="s">
        <v>724</v>
      </c>
      <c r="H218">
        <v>56</v>
      </c>
      <c r="I218" s="196" t="str">
        <f>VLOOKUP(E218,Refs!$P$2:$R$36,3,FALSE)</f>
        <v>Y58</v>
      </c>
      <c r="J218" s="196" t="str">
        <f>VLOOKUP(E218,Refs!$P$2:$S$36,4,FALSE)</f>
        <v>South West</v>
      </c>
      <c r="K218" s="42">
        <f t="shared" si="7"/>
        <v>56</v>
      </c>
    </row>
    <row r="219" spans="1:11" hidden="1" x14ac:dyDescent="0.35">
      <c r="A219" s="197">
        <f t="shared" si="6"/>
        <v>44287</v>
      </c>
      <c r="B219" t="s">
        <v>770</v>
      </c>
      <c r="C219" t="s">
        <v>101</v>
      </c>
      <c r="D219" t="s">
        <v>996</v>
      </c>
      <c r="E219" t="s">
        <v>78</v>
      </c>
      <c r="F219" t="s">
        <v>79</v>
      </c>
      <c r="G219" t="s">
        <v>725</v>
      </c>
      <c r="H219">
        <v>0</v>
      </c>
      <c r="I219" s="196" t="str">
        <f>VLOOKUP(E219,Refs!$P$2:$R$36,3,FALSE)</f>
        <v>Y58</v>
      </c>
      <c r="J219" s="196" t="str">
        <f>VLOOKUP(E219,Refs!$P$2:$S$36,4,FALSE)</f>
        <v>South West</v>
      </c>
      <c r="K219" s="42" t="str">
        <f t="shared" si="7"/>
        <v/>
      </c>
    </row>
    <row r="220" spans="1:11" hidden="1" x14ac:dyDescent="0.35">
      <c r="A220" s="197">
        <f t="shared" si="6"/>
        <v>44287</v>
      </c>
      <c r="B220" t="s">
        <v>770</v>
      </c>
      <c r="C220" t="s">
        <v>101</v>
      </c>
      <c r="D220" t="s">
        <v>996</v>
      </c>
      <c r="E220" t="s">
        <v>78</v>
      </c>
      <c r="F220" t="s">
        <v>79</v>
      </c>
      <c r="G220" t="s">
        <v>726</v>
      </c>
      <c r="H220">
        <v>5</v>
      </c>
      <c r="I220" s="196" t="str">
        <f>VLOOKUP(E220,Refs!$P$2:$R$36,3,FALSE)</f>
        <v>Y58</v>
      </c>
      <c r="J220" s="196" t="str">
        <f>VLOOKUP(E220,Refs!$P$2:$S$36,4,FALSE)</f>
        <v>South West</v>
      </c>
      <c r="K220" s="42">
        <f t="shared" si="7"/>
        <v>5</v>
      </c>
    </row>
    <row r="221" spans="1:11" hidden="1" x14ac:dyDescent="0.35">
      <c r="A221" s="197">
        <f t="shared" si="6"/>
        <v>44287</v>
      </c>
      <c r="B221" t="s">
        <v>770</v>
      </c>
      <c r="C221" t="s">
        <v>101</v>
      </c>
      <c r="D221" t="s">
        <v>996</v>
      </c>
      <c r="E221" t="s">
        <v>78</v>
      </c>
      <c r="F221" t="s">
        <v>79</v>
      </c>
      <c r="G221" t="s">
        <v>727</v>
      </c>
      <c r="H221">
        <v>4</v>
      </c>
      <c r="I221" s="196" t="str">
        <f>VLOOKUP(E221,Refs!$P$2:$R$36,3,FALSE)</f>
        <v>Y58</v>
      </c>
      <c r="J221" s="196" t="str">
        <f>VLOOKUP(E221,Refs!$P$2:$S$36,4,FALSE)</f>
        <v>South West</v>
      </c>
      <c r="K221" s="42">
        <f t="shared" si="7"/>
        <v>4</v>
      </c>
    </row>
    <row r="222" spans="1:11" hidden="1" x14ac:dyDescent="0.35">
      <c r="A222" s="197">
        <f t="shared" si="6"/>
        <v>44287</v>
      </c>
      <c r="B222" t="s">
        <v>770</v>
      </c>
      <c r="C222" t="s">
        <v>101</v>
      </c>
      <c r="D222" t="s">
        <v>996</v>
      </c>
      <c r="E222" t="s">
        <v>78</v>
      </c>
      <c r="F222" t="s">
        <v>79</v>
      </c>
      <c r="G222" t="s">
        <v>728</v>
      </c>
      <c r="H222">
        <v>14</v>
      </c>
      <c r="I222" s="196" t="str">
        <f>VLOOKUP(E222,Refs!$P$2:$R$36,3,FALSE)</f>
        <v>Y58</v>
      </c>
      <c r="J222" s="196" t="str">
        <f>VLOOKUP(E222,Refs!$P$2:$S$36,4,FALSE)</f>
        <v>South West</v>
      </c>
      <c r="K222" s="42">
        <f t="shared" si="7"/>
        <v>14</v>
      </c>
    </row>
    <row r="223" spans="1:11" hidden="1" x14ac:dyDescent="0.35">
      <c r="A223" s="197">
        <f t="shared" si="6"/>
        <v>44287</v>
      </c>
      <c r="B223" t="s">
        <v>770</v>
      </c>
      <c r="C223" t="s">
        <v>101</v>
      </c>
      <c r="D223" t="s">
        <v>996</v>
      </c>
      <c r="E223" t="s">
        <v>78</v>
      </c>
      <c r="F223" t="s">
        <v>79</v>
      </c>
      <c r="G223" t="s">
        <v>729</v>
      </c>
      <c r="H223">
        <v>9</v>
      </c>
      <c r="I223" s="196" t="str">
        <f>VLOOKUP(E223,Refs!$P$2:$R$36,3,FALSE)</f>
        <v>Y58</v>
      </c>
      <c r="J223" s="196" t="str">
        <f>VLOOKUP(E223,Refs!$P$2:$S$36,4,FALSE)</f>
        <v>South West</v>
      </c>
      <c r="K223" s="42">
        <f t="shared" si="7"/>
        <v>9</v>
      </c>
    </row>
    <row r="224" spans="1:11" hidden="1" x14ac:dyDescent="0.35">
      <c r="A224" s="197">
        <f t="shared" si="6"/>
        <v>44287</v>
      </c>
      <c r="B224" t="s">
        <v>770</v>
      </c>
      <c r="C224" t="s">
        <v>101</v>
      </c>
      <c r="D224" t="s">
        <v>996</v>
      </c>
      <c r="E224" t="s">
        <v>78</v>
      </c>
      <c r="F224" t="s">
        <v>79</v>
      </c>
      <c r="G224" t="s">
        <v>730</v>
      </c>
      <c r="H224">
        <v>0</v>
      </c>
      <c r="I224" s="196" t="str">
        <f>VLOOKUP(E224,Refs!$P$2:$R$36,3,FALSE)</f>
        <v>Y58</v>
      </c>
      <c r="J224" s="196" t="str">
        <f>VLOOKUP(E224,Refs!$P$2:$S$36,4,FALSE)</f>
        <v>South West</v>
      </c>
      <c r="K224" s="42" t="str">
        <f t="shared" si="7"/>
        <v/>
      </c>
    </row>
    <row r="225" spans="1:11" hidden="1" x14ac:dyDescent="0.35">
      <c r="A225" s="197">
        <f t="shared" si="6"/>
        <v>44287</v>
      </c>
      <c r="B225" t="s">
        <v>770</v>
      </c>
      <c r="C225" t="s">
        <v>101</v>
      </c>
      <c r="D225" t="s">
        <v>996</v>
      </c>
      <c r="E225" t="s">
        <v>78</v>
      </c>
      <c r="F225" t="s">
        <v>79</v>
      </c>
      <c r="G225" t="s">
        <v>731</v>
      </c>
      <c r="H225">
        <v>0</v>
      </c>
      <c r="I225" s="196" t="str">
        <f>VLOOKUP(E225,Refs!$P$2:$R$36,3,FALSE)</f>
        <v>Y58</v>
      </c>
      <c r="J225" s="196" t="str">
        <f>VLOOKUP(E225,Refs!$P$2:$S$36,4,FALSE)</f>
        <v>South West</v>
      </c>
      <c r="K225" s="42" t="str">
        <f t="shared" si="7"/>
        <v/>
      </c>
    </row>
    <row r="226" spans="1:11" hidden="1" x14ac:dyDescent="0.35">
      <c r="A226" s="197">
        <f t="shared" si="6"/>
        <v>44287</v>
      </c>
      <c r="B226" t="s">
        <v>770</v>
      </c>
      <c r="C226" t="s">
        <v>101</v>
      </c>
      <c r="D226" t="s">
        <v>996</v>
      </c>
      <c r="E226" t="s">
        <v>78</v>
      </c>
      <c r="F226" t="s">
        <v>79</v>
      </c>
      <c r="G226" t="s">
        <v>732</v>
      </c>
      <c r="H226">
        <v>7</v>
      </c>
      <c r="I226" s="196" t="str">
        <f>VLOOKUP(E226,Refs!$P$2:$R$36,3,FALSE)</f>
        <v>Y58</v>
      </c>
      <c r="J226" s="196" t="str">
        <f>VLOOKUP(E226,Refs!$P$2:$S$36,4,FALSE)</f>
        <v>South West</v>
      </c>
      <c r="K226" s="42">
        <f t="shared" si="7"/>
        <v>7</v>
      </c>
    </row>
    <row r="227" spans="1:11" hidden="1" x14ac:dyDescent="0.35">
      <c r="A227" s="197">
        <f t="shared" si="6"/>
        <v>44287</v>
      </c>
      <c r="B227" t="s">
        <v>770</v>
      </c>
      <c r="C227" t="s">
        <v>101</v>
      </c>
      <c r="D227" t="s">
        <v>996</v>
      </c>
      <c r="E227" t="s">
        <v>78</v>
      </c>
      <c r="F227" t="s">
        <v>79</v>
      </c>
      <c r="G227" t="s">
        <v>733</v>
      </c>
      <c r="H227">
        <v>6</v>
      </c>
      <c r="I227" s="196" t="str">
        <f>VLOOKUP(E227,Refs!$P$2:$R$36,3,FALSE)</f>
        <v>Y58</v>
      </c>
      <c r="J227" s="196" t="str">
        <f>VLOOKUP(E227,Refs!$P$2:$S$36,4,FALSE)</f>
        <v>South West</v>
      </c>
      <c r="K227" s="42">
        <f t="shared" si="7"/>
        <v>6</v>
      </c>
    </row>
    <row r="228" spans="1:11" hidden="1" x14ac:dyDescent="0.35">
      <c r="A228" s="197">
        <f t="shared" si="6"/>
        <v>44287</v>
      </c>
      <c r="B228" t="s">
        <v>770</v>
      </c>
      <c r="C228" t="s">
        <v>101</v>
      </c>
      <c r="D228" t="s">
        <v>996</v>
      </c>
      <c r="E228" t="s">
        <v>78</v>
      </c>
      <c r="F228" t="s">
        <v>79</v>
      </c>
      <c r="G228" t="s">
        <v>734</v>
      </c>
      <c r="H228">
        <v>81</v>
      </c>
      <c r="I228" s="196" t="str">
        <f>VLOOKUP(E228,Refs!$P$2:$R$36,3,FALSE)</f>
        <v>Y58</v>
      </c>
      <c r="J228" s="196" t="str">
        <f>VLOOKUP(E228,Refs!$P$2:$S$36,4,FALSE)</f>
        <v>South West</v>
      </c>
      <c r="K228" s="42">
        <f t="shared" si="7"/>
        <v>81</v>
      </c>
    </row>
    <row r="229" spans="1:11" hidden="1" x14ac:dyDescent="0.35">
      <c r="A229" s="197">
        <f t="shared" si="6"/>
        <v>44287</v>
      </c>
      <c r="B229" t="s">
        <v>770</v>
      </c>
      <c r="C229" t="s">
        <v>101</v>
      </c>
      <c r="D229" t="s">
        <v>996</v>
      </c>
      <c r="E229" t="s">
        <v>78</v>
      </c>
      <c r="F229" t="s">
        <v>79</v>
      </c>
      <c r="G229" t="s">
        <v>735</v>
      </c>
      <c r="H229">
        <v>67</v>
      </c>
      <c r="I229" s="196" t="str">
        <f>VLOOKUP(E229,Refs!$P$2:$R$36,3,FALSE)</f>
        <v>Y58</v>
      </c>
      <c r="J229" s="196" t="str">
        <f>VLOOKUP(E229,Refs!$P$2:$S$36,4,FALSE)</f>
        <v>South West</v>
      </c>
      <c r="K229" s="42">
        <f t="shared" si="7"/>
        <v>67</v>
      </c>
    </row>
    <row r="230" spans="1:11" hidden="1" x14ac:dyDescent="0.35">
      <c r="A230" s="197">
        <f t="shared" si="6"/>
        <v>44287</v>
      </c>
      <c r="B230" t="s">
        <v>770</v>
      </c>
      <c r="C230" t="s">
        <v>101</v>
      </c>
      <c r="D230" t="s">
        <v>996</v>
      </c>
      <c r="E230" t="s">
        <v>78</v>
      </c>
      <c r="F230" t="s">
        <v>79</v>
      </c>
      <c r="G230" t="s">
        <v>736</v>
      </c>
      <c r="H230">
        <v>0</v>
      </c>
      <c r="I230" s="196" t="str">
        <f>VLOOKUP(E230,Refs!$P$2:$R$36,3,FALSE)</f>
        <v>Y58</v>
      </c>
      <c r="J230" s="196" t="str">
        <f>VLOOKUP(E230,Refs!$P$2:$S$36,4,FALSE)</f>
        <v>South West</v>
      </c>
      <c r="K230" s="42" t="str">
        <f t="shared" si="7"/>
        <v/>
      </c>
    </row>
    <row r="231" spans="1:11" hidden="1" x14ac:dyDescent="0.35">
      <c r="A231" s="197">
        <f t="shared" si="6"/>
        <v>44287</v>
      </c>
      <c r="B231" t="s">
        <v>770</v>
      </c>
      <c r="C231" t="s">
        <v>101</v>
      </c>
      <c r="D231" t="s">
        <v>996</v>
      </c>
      <c r="E231" t="s">
        <v>78</v>
      </c>
      <c r="F231" t="s">
        <v>79</v>
      </c>
      <c r="G231" t="s">
        <v>737</v>
      </c>
      <c r="H231">
        <v>0</v>
      </c>
      <c r="I231" s="196" t="str">
        <f>VLOOKUP(E231,Refs!$P$2:$R$36,3,FALSE)</f>
        <v>Y58</v>
      </c>
      <c r="J231" s="196" t="str">
        <f>VLOOKUP(E231,Refs!$P$2:$S$36,4,FALSE)</f>
        <v>South West</v>
      </c>
      <c r="K231" s="42" t="str">
        <f t="shared" si="7"/>
        <v/>
      </c>
    </row>
    <row r="232" spans="1:11" hidden="1" x14ac:dyDescent="0.35">
      <c r="A232" s="197">
        <f t="shared" si="6"/>
        <v>44287</v>
      </c>
      <c r="B232" t="s">
        <v>770</v>
      </c>
      <c r="C232" t="s">
        <v>101</v>
      </c>
      <c r="D232" t="s">
        <v>996</v>
      </c>
      <c r="E232" t="s">
        <v>66</v>
      </c>
      <c r="F232" t="s">
        <v>67</v>
      </c>
      <c r="G232" t="s">
        <v>756</v>
      </c>
      <c r="H232">
        <v>23021</v>
      </c>
      <c r="I232" s="196" t="str">
        <f>VLOOKUP(E232,Refs!$P$2:$R$36,3,FALSE)</f>
        <v>Y58</v>
      </c>
      <c r="J232" s="196" t="str">
        <f>VLOOKUP(E232,Refs!$P$2:$S$36,4,FALSE)</f>
        <v>South West</v>
      </c>
      <c r="K232" s="42">
        <f t="shared" si="7"/>
        <v>23021</v>
      </c>
    </row>
    <row r="233" spans="1:11" hidden="1" x14ac:dyDescent="0.35">
      <c r="A233" s="197">
        <f t="shared" si="6"/>
        <v>44287</v>
      </c>
      <c r="B233" t="s">
        <v>770</v>
      </c>
      <c r="C233" t="s">
        <v>101</v>
      </c>
      <c r="D233" t="s">
        <v>996</v>
      </c>
      <c r="E233" t="s">
        <v>66</v>
      </c>
      <c r="F233" t="s">
        <v>67</v>
      </c>
      <c r="G233" t="s">
        <v>757</v>
      </c>
      <c r="H233">
        <v>21049</v>
      </c>
      <c r="I233" s="196" t="str">
        <f>VLOOKUP(E233,Refs!$P$2:$R$36,3,FALSE)</f>
        <v>Y58</v>
      </c>
      <c r="J233" s="196" t="str">
        <f>VLOOKUP(E233,Refs!$P$2:$S$36,4,FALSE)</f>
        <v>South West</v>
      </c>
      <c r="K233" s="42">
        <f t="shared" si="7"/>
        <v>21049</v>
      </c>
    </row>
    <row r="234" spans="1:11" hidden="1" x14ac:dyDescent="0.35">
      <c r="A234" s="197">
        <f t="shared" si="6"/>
        <v>44287</v>
      </c>
      <c r="B234" t="s">
        <v>770</v>
      </c>
      <c r="C234" t="s">
        <v>101</v>
      </c>
      <c r="D234" t="s">
        <v>996</v>
      </c>
      <c r="E234" t="s">
        <v>66</v>
      </c>
      <c r="F234" t="s">
        <v>67</v>
      </c>
      <c r="G234" t="s">
        <v>758</v>
      </c>
      <c r="H234">
        <v>19056</v>
      </c>
      <c r="I234" s="196" t="str">
        <f>VLOOKUP(E234,Refs!$P$2:$R$36,3,FALSE)</f>
        <v>Y58</v>
      </c>
      <c r="J234" s="196" t="str">
        <f>VLOOKUP(E234,Refs!$P$2:$S$36,4,FALSE)</f>
        <v>South West</v>
      </c>
      <c r="K234" s="42">
        <f t="shared" si="7"/>
        <v>19056</v>
      </c>
    </row>
    <row r="235" spans="1:11" hidden="1" x14ac:dyDescent="0.35">
      <c r="A235" s="197">
        <f t="shared" si="6"/>
        <v>44287</v>
      </c>
      <c r="B235" t="s">
        <v>770</v>
      </c>
      <c r="C235" t="s">
        <v>101</v>
      </c>
      <c r="D235" t="s">
        <v>996</v>
      </c>
      <c r="E235" t="s">
        <v>66</v>
      </c>
      <c r="F235" t="s">
        <v>67</v>
      </c>
      <c r="G235" t="s">
        <v>759</v>
      </c>
      <c r="H235">
        <v>150</v>
      </c>
      <c r="I235" s="196" t="str">
        <f>VLOOKUP(E235,Refs!$P$2:$R$36,3,FALSE)</f>
        <v>Y58</v>
      </c>
      <c r="J235" s="196" t="str">
        <f>VLOOKUP(E235,Refs!$P$2:$S$36,4,FALSE)</f>
        <v>South West</v>
      </c>
      <c r="K235" s="42">
        <f t="shared" si="7"/>
        <v>150</v>
      </c>
    </row>
    <row r="236" spans="1:11" hidden="1" x14ac:dyDescent="0.35">
      <c r="A236" s="197">
        <f t="shared" si="6"/>
        <v>44287</v>
      </c>
      <c r="B236" t="s">
        <v>770</v>
      </c>
      <c r="C236" t="s">
        <v>101</v>
      </c>
      <c r="D236" t="s">
        <v>996</v>
      </c>
      <c r="E236" t="s">
        <v>66</v>
      </c>
      <c r="F236" t="s">
        <v>67</v>
      </c>
      <c r="G236" t="s">
        <v>760</v>
      </c>
      <c r="H236">
        <v>395</v>
      </c>
      <c r="I236" s="196" t="str">
        <f>VLOOKUP(E236,Refs!$P$2:$R$36,3,FALSE)</f>
        <v>Y58</v>
      </c>
      <c r="J236" s="196" t="str">
        <f>VLOOKUP(E236,Refs!$P$2:$S$36,4,FALSE)</f>
        <v>South West</v>
      </c>
      <c r="K236" s="42">
        <f t="shared" si="7"/>
        <v>395</v>
      </c>
    </row>
    <row r="237" spans="1:11" hidden="1" x14ac:dyDescent="0.35">
      <c r="A237" s="197">
        <f t="shared" si="6"/>
        <v>44287</v>
      </c>
      <c r="B237" t="s">
        <v>770</v>
      </c>
      <c r="C237" t="s">
        <v>101</v>
      </c>
      <c r="D237" t="s">
        <v>996</v>
      </c>
      <c r="E237" t="s">
        <v>66</v>
      </c>
      <c r="F237" t="s">
        <v>67</v>
      </c>
      <c r="G237" t="s">
        <v>761</v>
      </c>
      <c r="H237">
        <v>0</v>
      </c>
      <c r="I237" s="196" t="str">
        <f>VLOOKUP(E237,Refs!$P$2:$R$36,3,FALSE)</f>
        <v>Y58</v>
      </c>
      <c r="J237" s="196" t="str">
        <f>VLOOKUP(E237,Refs!$P$2:$S$36,4,FALSE)</f>
        <v>South West</v>
      </c>
      <c r="K237" s="42" t="str">
        <f t="shared" si="7"/>
        <v/>
      </c>
    </row>
    <row r="238" spans="1:11" hidden="1" x14ac:dyDescent="0.35">
      <c r="A238" s="197">
        <f t="shared" si="6"/>
        <v>44287</v>
      </c>
      <c r="B238" t="s">
        <v>770</v>
      </c>
      <c r="C238" t="s">
        <v>101</v>
      </c>
      <c r="D238" t="s">
        <v>996</v>
      </c>
      <c r="E238" t="s">
        <v>66</v>
      </c>
      <c r="F238" t="s">
        <v>67</v>
      </c>
      <c r="G238" t="s">
        <v>548</v>
      </c>
      <c r="H238">
        <v>15690</v>
      </c>
      <c r="I238" s="196" t="str">
        <f>VLOOKUP(E238,Refs!$P$2:$R$36,3,FALSE)</f>
        <v>Y58</v>
      </c>
      <c r="J238" s="196" t="str">
        <f>VLOOKUP(E238,Refs!$P$2:$S$36,4,FALSE)</f>
        <v>South West</v>
      </c>
      <c r="K238" s="42">
        <f t="shared" si="7"/>
        <v>15690</v>
      </c>
    </row>
    <row r="239" spans="1:11" hidden="1" x14ac:dyDescent="0.35">
      <c r="A239" s="197">
        <f t="shared" si="6"/>
        <v>44287</v>
      </c>
      <c r="B239" t="s">
        <v>770</v>
      </c>
      <c r="C239" t="s">
        <v>101</v>
      </c>
      <c r="D239" t="s">
        <v>996</v>
      </c>
      <c r="E239" t="s">
        <v>66</v>
      </c>
      <c r="F239" t="s">
        <v>67</v>
      </c>
      <c r="G239" t="s">
        <v>549</v>
      </c>
      <c r="H239">
        <v>3962</v>
      </c>
      <c r="I239" s="196" t="str">
        <f>VLOOKUP(E239,Refs!$P$2:$R$36,3,FALSE)</f>
        <v>Y58</v>
      </c>
      <c r="J239" s="196" t="str">
        <f>VLOOKUP(E239,Refs!$P$2:$S$36,4,FALSE)</f>
        <v>South West</v>
      </c>
      <c r="K239" s="42">
        <f t="shared" si="7"/>
        <v>3962</v>
      </c>
    </row>
    <row r="240" spans="1:11" hidden="1" x14ac:dyDescent="0.35">
      <c r="A240" s="197">
        <f t="shared" si="6"/>
        <v>44287</v>
      </c>
      <c r="B240" t="s">
        <v>770</v>
      </c>
      <c r="C240" t="s">
        <v>101</v>
      </c>
      <c r="D240" t="s">
        <v>996</v>
      </c>
      <c r="E240" t="s">
        <v>66</v>
      </c>
      <c r="F240" t="s">
        <v>67</v>
      </c>
      <c r="G240" t="s">
        <v>550</v>
      </c>
      <c r="H240">
        <v>2867</v>
      </c>
      <c r="I240" s="196" t="str">
        <f>VLOOKUP(E240,Refs!$P$2:$R$36,3,FALSE)</f>
        <v>Y58</v>
      </c>
      <c r="J240" s="196" t="str">
        <f>VLOOKUP(E240,Refs!$P$2:$S$36,4,FALSE)</f>
        <v>South West</v>
      </c>
      <c r="K240" s="42">
        <f t="shared" si="7"/>
        <v>2867</v>
      </c>
    </row>
    <row r="241" spans="1:11" hidden="1" x14ac:dyDescent="0.35">
      <c r="A241" s="197">
        <f t="shared" si="6"/>
        <v>44287</v>
      </c>
      <c r="B241" t="s">
        <v>770</v>
      </c>
      <c r="C241" t="s">
        <v>101</v>
      </c>
      <c r="D241" t="s">
        <v>996</v>
      </c>
      <c r="E241" t="s">
        <v>66</v>
      </c>
      <c r="F241" t="s">
        <v>67</v>
      </c>
      <c r="G241" t="s">
        <v>551</v>
      </c>
      <c r="H241">
        <v>159</v>
      </c>
      <c r="I241" s="196" t="str">
        <f>VLOOKUP(E241,Refs!$P$2:$R$36,3,FALSE)</f>
        <v>Y58</v>
      </c>
      <c r="J241" s="196" t="str">
        <f>VLOOKUP(E241,Refs!$P$2:$S$36,4,FALSE)</f>
        <v>South West</v>
      </c>
      <c r="K241" s="42">
        <f t="shared" si="7"/>
        <v>159</v>
      </c>
    </row>
    <row r="242" spans="1:11" hidden="1" x14ac:dyDescent="0.35">
      <c r="A242" s="197">
        <f t="shared" si="6"/>
        <v>44287</v>
      </c>
      <c r="B242" t="s">
        <v>770</v>
      </c>
      <c r="C242" t="s">
        <v>101</v>
      </c>
      <c r="D242" t="s">
        <v>996</v>
      </c>
      <c r="E242" t="s">
        <v>66</v>
      </c>
      <c r="F242" t="s">
        <v>67</v>
      </c>
      <c r="G242" t="s">
        <v>552</v>
      </c>
      <c r="H242">
        <v>936</v>
      </c>
      <c r="I242" s="196" t="str">
        <f>VLOOKUP(E242,Refs!$P$2:$R$36,3,FALSE)</f>
        <v>Y58</v>
      </c>
      <c r="J242" s="196" t="str">
        <f>VLOOKUP(E242,Refs!$P$2:$S$36,4,FALSE)</f>
        <v>South West</v>
      </c>
      <c r="K242" s="42">
        <f t="shared" si="7"/>
        <v>936</v>
      </c>
    </row>
    <row r="243" spans="1:11" hidden="1" x14ac:dyDescent="0.35">
      <c r="A243" s="197">
        <f t="shared" si="6"/>
        <v>44287</v>
      </c>
      <c r="B243" t="s">
        <v>770</v>
      </c>
      <c r="C243" t="s">
        <v>101</v>
      </c>
      <c r="D243" t="s">
        <v>996</v>
      </c>
      <c r="E243" t="s">
        <v>66</v>
      </c>
      <c r="F243" t="s">
        <v>67</v>
      </c>
      <c r="G243" t="s">
        <v>553</v>
      </c>
      <c r="H243">
        <v>1338119</v>
      </c>
      <c r="I243" s="196" t="str">
        <f>VLOOKUP(E243,Refs!$P$2:$R$36,3,FALSE)</f>
        <v>Y58</v>
      </c>
      <c r="J243" s="196" t="str">
        <f>VLOOKUP(E243,Refs!$P$2:$S$36,4,FALSE)</f>
        <v>South West</v>
      </c>
      <c r="K243" s="42">
        <f t="shared" si="7"/>
        <v>1338119</v>
      </c>
    </row>
    <row r="244" spans="1:11" hidden="1" x14ac:dyDescent="0.35">
      <c r="A244" s="197">
        <f t="shared" si="6"/>
        <v>44287</v>
      </c>
      <c r="B244" t="s">
        <v>770</v>
      </c>
      <c r="C244" t="s">
        <v>101</v>
      </c>
      <c r="D244" t="s">
        <v>996</v>
      </c>
      <c r="E244" t="s">
        <v>66</v>
      </c>
      <c r="F244" t="s">
        <v>67</v>
      </c>
      <c r="G244" t="s">
        <v>554</v>
      </c>
      <c r="H244">
        <v>851</v>
      </c>
      <c r="I244" s="196" t="str">
        <f>VLOOKUP(E244,Refs!$P$2:$R$36,3,FALSE)</f>
        <v>Y58</v>
      </c>
      <c r="J244" s="196" t="str">
        <f>VLOOKUP(E244,Refs!$P$2:$S$36,4,FALSE)</f>
        <v>South West</v>
      </c>
      <c r="K244" s="42">
        <f t="shared" si="7"/>
        <v>851</v>
      </c>
    </row>
    <row r="245" spans="1:11" hidden="1" x14ac:dyDescent="0.35">
      <c r="A245" s="197">
        <f t="shared" si="6"/>
        <v>44287</v>
      </c>
      <c r="B245" t="s">
        <v>770</v>
      </c>
      <c r="C245" t="s">
        <v>101</v>
      </c>
      <c r="D245" t="s">
        <v>996</v>
      </c>
      <c r="E245" t="s">
        <v>66</v>
      </c>
      <c r="F245" t="s">
        <v>67</v>
      </c>
      <c r="G245" t="s">
        <v>555</v>
      </c>
      <c r="H245">
        <v>1000</v>
      </c>
      <c r="I245" s="196" t="str">
        <f>VLOOKUP(E245,Refs!$P$2:$R$36,3,FALSE)</f>
        <v>Y58</v>
      </c>
      <c r="J245" s="196" t="str">
        <f>VLOOKUP(E245,Refs!$P$2:$S$36,4,FALSE)</f>
        <v>South West</v>
      </c>
      <c r="K245" s="42">
        <f t="shared" si="7"/>
        <v>1000</v>
      </c>
    </row>
    <row r="246" spans="1:11" hidden="1" x14ac:dyDescent="0.35">
      <c r="A246" s="197">
        <f t="shared" si="6"/>
        <v>44287</v>
      </c>
      <c r="B246" t="s">
        <v>770</v>
      </c>
      <c r="C246" t="s">
        <v>101</v>
      </c>
      <c r="D246" t="s">
        <v>996</v>
      </c>
      <c r="E246" t="s">
        <v>66</v>
      </c>
      <c r="F246" t="s">
        <v>67</v>
      </c>
      <c r="G246" t="s">
        <v>556</v>
      </c>
      <c r="H246">
        <v>753498</v>
      </c>
      <c r="I246" s="196" t="str">
        <f>VLOOKUP(E246,Refs!$P$2:$R$36,3,FALSE)</f>
        <v>Y58</v>
      </c>
      <c r="J246" s="196" t="str">
        <f>VLOOKUP(E246,Refs!$P$2:$S$36,4,FALSE)</f>
        <v>South West</v>
      </c>
      <c r="K246" s="42">
        <f t="shared" si="7"/>
        <v>753498</v>
      </c>
    </row>
    <row r="247" spans="1:11" hidden="1" x14ac:dyDescent="0.35">
      <c r="A247" s="197">
        <f t="shared" si="6"/>
        <v>44287</v>
      </c>
      <c r="B247" t="s">
        <v>770</v>
      </c>
      <c r="C247" t="s">
        <v>101</v>
      </c>
      <c r="D247" t="s">
        <v>996</v>
      </c>
      <c r="E247" t="s">
        <v>66</v>
      </c>
      <c r="F247" t="s">
        <v>67</v>
      </c>
      <c r="G247" t="s">
        <v>557</v>
      </c>
      <c r="H247">
        <v>3686</v>
      </c>
      <c r="I247" s="196" t="str">
        <f>VLOOKUP(E247,Refs!$P$2:$R$36,3,FALSE)</f>
        <v>Y58</v>
      </c>
      <c r="J247" s="196" t="str">
        <f>VLOOKUP(E247,Refs!$P$2:$S$36,4,FALSE)</f>
        <v>South West</v>
      </c>
      <c r="K247" s="42">
        <f t="shared" si="7"/>
        <v>3686</v>
      </c>
    </row>
    <row r="248" spans="1:11" hidden="1" x14ac:dyDescent="0.35">
      <c r="A248" s="197">
        <f t="shared" si="6"/>
        <v>44287</v>
      </c>
      <c r="B248" t="s">
        <v>770</v>
      </c>
      <c r="C248" t="s">
        <v>101</v>
      </c>
      <c r="D248" t="s">
        <v>996</v>
      </c>
      <c r="E248" t="s">
        <v>66</v>
      </c>
      <c r="F248" t="s">
        <v>67</v>
      </c>
      <c r="G248" t="s">
        <v>558</v>
      </c>
      <c r="H248">
        <v>20747590</v>
      </c>
      <c r="I248" s="196" t="str">
        <f>VLOOKUP(E248,Refs!$P$2:$R$36,3,FALSE)</f>
        <v>Y58</v>
      </c>
      <c r="J248" s="196" t="str">
        <f>VLOOKUP(E248,Refs!$P$2:$S$36,4,FALSE)</f>
        <v>South West</v>
      </c>
      <c r="K248" s="42">
        <f t="shared" si="7"/>
        <v>20747590</v>
      </c>
    </row>
    <row r="249" spans="1:11" hidden="1" x14ac:dyDescent="0.35">
      <c r="A249" s="197">
        <f t="shared" si="6"/>
        <v>44287</v>
      </c>
      <c r="B249" t="s">
        <v>770</v>
      </c>
      <c r="C249" t="s">
        <v>101</v>
      </c>
      <c r="D249" t="s">
        <v>996</v>
      </c>
      <c r="E249" t="s">
        <v>66</v>
      </c>
      <c r="F249" t="s">
        <v>67</v>
      </c>
      <c r="G249" t="s">
        <v>566</v>
      </c>
      <c r="H249">
        <v>13911</v>
      </c>
      <c r="I249" s="196" t="str">
        <f>VLOOKUP(E249,Refs!$P$2:$R$36,3,FALSE)</f>
        <v>Y58</v>
      </c>
      <c r="J249" s="196" t="str">
        <f>VLOOKUP(E249,Refs!$P$2:$S$36,4,FALSE)</f>
        <v>South West</v>
      </c>
      <c r="K249" s="42">
        <f t="shared" si="7"/>
        <v>13911</v>
      </c>
    </row>
    <row r="250" spans="1:11" hidden="1" x14ac:dyDescent="0.35">
      <c r="A250" s="197">
        <f t="shared" si="6"/>
        <v>44287</v>
      </c>
      <c r="B250" t="s">
        <v>770</v>
      </c>
      <c r="C250" t="s">
        <v>101</v>
      </c>
      <c r="D250" t="s">
        <v>996</v>
      </c>
      <c r="E250" t="s">
        <v>66</v>
      </c>
      <c r="F250" t="s">
        <v>67</v>
      </c>
      <c r="G250" t="s">
        <v>567</v>
      </c>
      <c r="H250">
        <v>44</v>
      </c>
      <c r="I250" s="196" t="str">
        <f>VLOOKUP(E250,Refs!$P$2:$R$36,3,FALSE)</f>
        <v>Y58</v>
      </c>
      <c r="J250" s="196" t="str">
        <f>VLOOKUP(E250,Refs!$P$2:$S$36,4,FALSE)</f>
        <v>South West</v>
      </c>
      <c r="K250" s="42">
        <f t="shared" si="7"/>
        <v>44</v>
      </c>
    </row>
    <row r="251" spans="1:11" hidden="1" x14ac:dyDescent="0.35">
      <c r="A251" s="197">
        <f t="shared" si="6"/>
        <v>44287</v>
      </c>
      <c r="B251" t="s">
        <v>770</v>
      </c>
      <c r="C251" t="s">
        <v>101</v>
      </c>
      <c r="D251" t="s">
        <v>996</v>
      </c>
      <c r="E251" t="s">
        <v>66</v>
      </c>
      <c r="F251" t="s">
        <v>67</v>
      </c>
      <c r="G251" t="s">
        <v>568</v>
      </c>
      <c r="H251">
        <v>9392</v>
      </c>
      <c r="I251" s="196" t="str">
        <f>VLOOKUP(E251,Refs!$P$2:$R$36,3,FALSE)</f>
        <v>Y58</v>
      </c>
      <c r="J251" s="196" t="str">
        <f>VLOOKUP(E251,Refs!$P$2:$S$36,4,FALSE)</f>
        <v>South West</v>
      </c>
      <c r="K251" s="42">
        <f t="shared" si="7"/>
        <v>9392</v>
      </c>
    </row>
    <row r="252" spans="1:11" hidden="1" x14ac:dyDescent="0.35">
      <c r="A252" s="197">
        <f t="shared" si="6"/>
        <v>44287</v>
      </c>
      <c r="B252" t="s">
        <v>770</v>
      </c>
      <c r="C252" t="s">
        <v>101</v>
      </c>
      <c r="D252" t="s">
        <v>996</v>
      </c>
      <c r="E252" t="s">
        <v>66</v>
      </c>
      <c r="F252" t="s">
        <v>67</v>
      </c>
      <c r="G252" t="s">
        <v>569</v>
      </c>
      <c r="H252">
        <v>2851</v>
      </c>
      <c r="I252" s="196" t="str">
        <f>VLOOKUP(E252,Refs!$P$2:$R$36,3,FALSE)</f>
        <v>Y58</v>
      </c>
      <c r="J252" s="196" t="str">
        <f>VLOOKUP(E252,Refs!$P$2:$S$36,4,FALSE)</f>
        <v>South West</v>
      </c>
      <c r="K252" s="42">
        <f t="shared" si="7"/>
        <v>2851</v>
      </c>
    </row>
    <row r="253" spans="1:11" hidden="1" x14ac:dyDescent="0.35">
      <c r="A253" s="197">
        <f t="shared" si="6"/>
        <v>44287</v>
      </c>
      <c r="B253" t="s">
        <v>770</v>
      </c>
      <c r="C253" t="s">
        <v>101</v>
      </c>
      <c r="D253" t="s">
        <v>996</v>
      </c>
      <c r="E253" t="s">
        <v>66</v>
      </c>
      <c r="F253" t="s">
        <v>67</v>
      </c>
      <c r="G253" t="s">
        <v>570</v>
      </c>
      <c r="H253">
        <v>1470</v>
      </c>
      <c r="I253" s="196" t="str">
        <f>VLOOKUP(E253,Refs!$P$2:$R$36,3,FALSE)</f>
        <v>Y58</v>
      </c>
      <c r="J253" s="196" t="str">
        <f>VLOOKUP(E253,Refs!$P$2:$S$36,4,FALSE)</f>
        <v>South West</v>
      </c>
      <c r="K253" s="42">
        <f t="shared" si="7"/>
        <v>1470</v>
      </c>
    </row>
    <row r="254" spans="1:11" hidden="1" x14ac:dyDescent="0.35">
      <c r="A254" s="197">
        <f t="shared" si="6"/>
        <v>44287</v>
      </c>
      <c r="B254" t="s">
        <v>770</v>
      </c>
      <c r="C254" t="s">
        <v>101</v>
      </c>
      <c r="D254" t="s">
        <v>996</v>
      </c>
      <c r="E254" t="s">
        <v>66</v>
      </c>
      <c r="F254" t="s">
        <v>67</v>
      </c>
      <c r="G254" t="s">
        <v>571</v>
      </c>
      <c r="H254">
        <v>154</v>
      </c>
      <c r="I254" s="196" t="str">
        <f>VLOOKUP(E254,Refs!$P$2:$R$36,3,FALSE)</f>
        <v>Y58</v>
      </c>
      <c r="J254" s="196" t="str">
        <f>VLOOKUP(E254,Refs!$P$2:$S$36,4,FALSE)</f>
        <v>South West</v>
      </c>
      <c r="K254" s="42">
        <f t="shared" si="7"/>
        <v>154</v>
      </c>
    </row>
    <row r="255" spans="1:11" hidden="1" x14ac:dyDescent="0.35">
      <c r="A255" s="197">
        <f t="shared" si="6"/>
        <v>44287</v>
      </c>
      <c r="B255" t="s">
        <v>770</v>
      </c>
      <c r="C255" t="s">
        <v>101</v>
      </c>
      <c r="D255" t="s">
        <v>996</v>
      </c>
      <c r="E255" t="s">
        <v>66</v>
      </c>
      <c r="F255" t="s">
        <v>67</v>
      </c>
      <c r="G255" t="s">
        <v>576</v>
      </c>
      <c r="H255">
        <v>4425</v>
      </c>
      <c r="I255" s="196" t="str">
        <f>VLOOKUP(E255,Refs!$P$2:$R$36,3,FALSE)</f>
        <v>Y58</v>
      </c>
      <c r="J255" s="196" t="str">
        <f>VLOOKUP(E255,Refs!$P$2:$S$36,4,FALSE)</f>
        <v>South West</v>
      </c>
      <c r="K255" s="42">
        <f t="shared" si="7"/>
        <v>4425</v>
      </c>
    </row>
    <row r="256" spans="1:11" hidden="1" x14ac:dyDescent="0.35">
      <c r="A256" s="197">
        <f t="shared" si="6"/>
        <v>44287</v>
      </c>
      <c r="B256" t="s">
        <v>770</v>
      </c>
      <c r="C256" t="s">
        <v>101</v>
      </c>
      <c r="D256" t="s">
        <v>996</v>
      </c>
      <c r="E256" t="s">
        <v>66</v>
      </c>
      <c r="F256" t="s">
        <v>67</v>
      </c>
      <c r="G256" t="s">
        <v>577</v>
      </c>
      <c r="H256">
        <v>1255</v>
      </c>
      <c r="I256" s="196" t="str">
        <f>VLOOKUP(E256,Refs!$P$2:$R$36,3,FALSE)</f>
        <v>Y58</v>
      </c>
      <c r="J256" s="196" t="str">
        <f>VLOOKUP(E256,Refs!$P$2:$S$36,4,FALSE)</f>
        <v>South West</v>
      </c>
      <c r="K256" s="42">
        <f t="shared" si="7"/>
        <v>1255</v>
      </c>
    </row>
    <row r="257" spans="1:11" hidden="1" x14ac:dyDescent="0.35">
      <c r="A257" s="197">
        <f t="shared" si="6"/>
        <v>44287</v>
      </c>
      <c r="B257" t="s">
        <v>770</v>
      </c>
      <c r="C257" t="s">
        <v>101</v>
      </c>
      <c r="D257" t="s">
        <v>996</v>
      </c>
      <c r="E257" t="s">
        <v>66</v>
      </c>
      <c r="F257" t="s">
        <v>67</v>
      </c>
      <c r="G257" t="s">
        <v>578</v>
      </c>
      <c r="H257">
        <v>0</v>
      </c>
      <c r="I257" s="196" t="str">
        <f>VLOOKUP(E257,Refs!$P$2:$R$36,3,FALSE)</f>
        <v>Y58</v>
      </c>
      <c r="J257" s="196" t="str">
        <f>VLOOKUP(E257,Refs!$P$2:$S$36,4,FALSE)</f>
        <v>South West</v>
      </c>
      <c r="K257" s="42" t="str">
        <f t="shared" si="7"/>
        <v/>
      </c>
    </row>
    <row r="258" spans="1:11" hidden="1" x14ac:dyDescent="0.35">
      <c r="A258" s="197">
        <f t="shared" si="6"/>
        <v>44287</v>
      </c>
      <c r="B258" t="s">
        <v>770</v>
      </c>
      <c r="C258" t="s">
        <v>101</v>
      </c>
      <c r="D258" t="s">
        <v>996</v>
      </c>
      <c r="E258" t="s">
        <v>66</v>
      </c>
      <c r="F258" t="s">
        <v>67</v>
      </c>
      <c r="G258" t="s">
        <v>579</v>
      </c>
      <c r="H258">
        <v>0</v>
      </c>
      <c r="I258" s="196" t="str">
        <f>VLOOKUP(E258,Refs!$P$2:$R$36,3,FALSE)</f>
        <v>Y58</v>
      </c>
      <c r="J258" s="196" t="str">
        <f>VLOOKUP(E258,Refs!$P$2:$S$36,4,FALSE)</f>
        <v>South West</v>
      </c>
      <c r="K258" s="42" t="str">
        <f t="shared" si="7"/>
        <v/>
      </c>
    </row>
    <row r="259" spans="1:11" hidden="1" x14ac:dyDescent="0.35">
      <c r="A259" s="197">
        <f t="shared" ref="A259:A322" si="8">DATEVALUE(RIGHT(B259,8))</f>
        <v>44287</v>
      </c>
      <c r="B259" t="s">
        <v>770</v>
      </c>
      <c r="C259" t="s">
        <v>101</v>
      </c>
      <c r="D259" t="s">
        <v>996</v>
      </c>
      <c r="E259" t="s">
        <v>66</v>
      </c>
      <c r="F259" t="s">
        <v>67</v>
      </c>
      <c r="G259" t="s">
        <v>580</v>
      </c>
      <c r="H259">
        <v>165</v>
      </c>
      <c r="I259" s="196" t="str">
        <f>VLOOKUP(E259,Refs!$P$2:$R$36,3,FALSE)</f>
        <v>Y58</v>
      </c>
      <c r="J259" s="196" t="str">
        <f>VLOOKUP(E259,Refs!$P$2:$S$36,4,FALSE)</f>
        <v>South West</v>
      </c>
      <c r="K259" s="42">
        <f t="shared" ref="K259:K322" si="9">IF(OR(H259="NULL",H259=0,H259=""),"",H259)</f>
        <v>165</v>
      </c>
    </row>
    <row r="260" spans="1:11" hidden="1" x14ac:dyDescent="0.35">
      <c r="A260" s="197">
        <f t="shared" si="8"/>
        <v>44287</v>
      </c>
      <c r="B260" t="s">
        <v>770</v>
      </c>
      <c r="C260" t="s">
        <v>101</v>
      </c>
      <c r="D260" t="s">
        <v>996</v>
      </c>
      <c r="E260" t="s">
        <v>66</v>
      </c>
      <c r="F260" t="s">
        <v>67</v>
      </c>
      <c r="G260" t="s">
        <v>581</v>
      </c>
      <c r="H260">
        <v>0</v>
      </c>
      <c r="I260" s="196" t="str">
        <f>VLOOKUP(E260,Refs!$P$2:$R$36,3,FALSE)</f>
        <v>Y58</v>
      </c>
      <c r="J260" s="196" t="str">
        <f>VLOOKUP(E260,Refs!$P$2:$S$36,4,FALSE)</f>
        <v>South West</v>
      </c>
      <c r="K260" s="42" t="str">
        <f t="shared" si="9"/>
        <v/>
      </c>
    </row>
    <row r="261" spans="1:11" hidden="1" x14ac:dyDescent="0.35">
      <c r="A261" s="197">
        <f t="shared" si="8"/>
        <v>44287</v>
      </c>
      <c r="B261" t="s">
        <v>770</v>
      </c>
      <c r="C261" t="s">
        <v>101</v>
      </c>
      <c r="D261" t="s">
        <v>996</v>
      </c>
      <c r="E261" t="s">
        <v>66</v>
      </c>
      <c r="F261" t="s">
        <v>67</v>
      </c>
      <c r="G261" t="s">
        <v>582</v>
      </c>
      <c r="H261">
        <v>0</v>
      </c>
      <c r="I261" s="196" t="str">
        <f>VLOOKUP(E261,Refs!$P$2:$R$36,3,FALSE)</f>
        <v>Y58</v>
      </c>
      <c r="J261" s="196" t="str">
        <f>VLOOKUP(E261,Refs!$P$2:$S$36,4,FALSE)</f>
        <v>South West</v>
      </c>
      <c r="K261" s="42" t="str">
        <f t="shared" si="9"/>
        <v/>
      </c>
    </row>
    <row r="262" spans="1:11" hidden="1" x14ac:dyDescent="0.35">
      <c r="A262" s="197">
        <f t="shared" si="8"/>
        <v>44287</v>
      </c>
      <c r="B262" t="s">
        <v>770</v>
      </c>
      <c r="C262" t="s">
        <v>101</v>
      </c>
      <c r="D262" t="s">
        <v>996</v>
      </c>
      <c r="E262" t="s">
        <v>66</v>
      </c>
      <c r="F262" t="s">
        <v>67</v>
      </c>
      <c r="G262" t="s">
        <v>583</v>
      </c>
      <c r="H262">
        <v>50</v>
      </c>
      <c r="I262" s="196" t="str">
        <f>VLOOKUP(E262,Refs!$P$2:$R$36,3,FALSE)</f>
        <v>Y58</v>
      </c>
      <c r="J262" s="196" t="str">
        <f>VLOOKUP(E262,Refs!$P$2:$S$36,4,FALSE)</f>
        <v>South West</v>
      </c>
      <c r="K262" s="42">
        <f t="shared" si="9"/>
        <v>50</v>
      </c>
    </row>
    <row r="263" spans="1:11" hidden="1" x14ac:dyDescent="0.35">
      <c r="A263" s="197">
        <f t="shared" si="8"/>
        <v>44287</v>
      </c>
      <c r="B263" t="s">
        <v>770</v>
      </c>
      <c r="C263" t="s">
        <v>101</v>
      </c>
      <c r="D263" t="s">
        <v>996</v>
      </c>
      <c r="E263" t="s">
        <v>66</v>
      </c>
      <c r="F263" t="s">
        <v>67</v>
      </c>
      <c r="G263" t="s">
        <v>584</v>
      </c>
      <c r="H263">
        <v>2955</v>
      </c>
      <c r="I263" s="196" t="str">
        <f>VLOOKUP(E263,Refs!$P$2:$R$36,3,FALSE)</f>
        <v>Y58</v>
      </c>
      <c r="J263" s="196" t="str">
        <f>VLOOKUP(E263,Refs!$P$2:$S$36,4,FALSE)</f>
        <v>South West</v>
      </c>
      <c r="K263" s="42">
        <f t="shared" si="9"/>
        <v>2955</v>
      </c>
    </row>
    <row r="264" spans="1:11" hidden="1" x14ac:dyDescent="0.35">
      <c r="A264" s="197">
        <f t="shared" si="8"/>
        <v>44287</v>
      </c>
      <c r="B264" t="s">
        <v>770</v>
      </c>
      <c r="C264" t="s">
        <v>101</v>
      </c>
      <c r="D264" t="s">
        <v>996</v>
      </c>
      <c r="E264" t="s">
        <v>66</v>
      </c>
      <c r="F264" t="s">
        <v>67</v>
      </c>
      <c r="G264" t="s">
        <v>585</v>
      </c>
      <c r="H264">
        <v>204</v>
      </c>
      <c r="I264" s="196" t="str">
        <f>VLOOKUP(E264,Refs!$P$2:$R$36,3,FALSE)</f>
        <v>Y58</v>
      </c>
      <c r="J264" s="196" t="str">
        <f>VLOOKUP(E264,Refs!$P$2:$S$36,4,FALSE)</f>
        <v>South West</v>
      </c>
      <c r="K264" s="42">
        <f t="shared" si="9"/>
        <v>204</v>
      </c>
    </row>
    <row r="265" spans="1:11" hidden="1" x14ac:dyDescent="0.35">
      <c r="A265" s="197">
        <f t="shared" si="8"/>
        <v>44287</v>
      </c>
      <c r="B265" t="s">
        <v>770</v>
      </c>
      <c r="C265" t="s">
        <v>101</v>
      </c>
      <c r="D265" t="s">
        <v>996</v>
      </c>
      <c r="E265" t="s">
        <v>66</v>
      </c>
      <c r="F265" t="s">
        <v>67</v>
      </c>
      <c r="G265" t="s">
        <v>586</v>
      </c>
      <c r="H265">
        <v>3</v>
      </c>
      <c r="I265" s="196" t="str">
        <f>VLOOKUP(E265,Refs!$P$2:$R$36,3,FALSE)</f>
        <v>Y58</v>
      </c>
      <c r="J265" s="196" t="str">
        <f>VLOOKUP(E265,Refs!$P$2:$S$36,4,FALSE)</f>
        <v>South West</v>
      </c>
      <c r="K265" s="42">
        <f t="shared" si="9"/>
        <v>3</v>
      </c>
    </row>
    <row r="266" spans="1:11" hidden="1" x14ac:dyDescent="0.35">
      <c r="A266" s="197">
        <f t="shared" si="8"/>
        <v>44287</v>
      </c>
      <c r="B266" t="s">
        <v>770</v>
      </c>
      <c r="C266" t="s">
        <v>101</v>
      </c>
      <c r="D266" t="s">
        <v>996</v>
      </c>
      <c r="E266" t="s">
        <v>66</v>
      </c>
      <c r="F266" t="s">
        <v>67</v>
      </c>
      <c r="G266" t="s">
        <v>587</v>
      </c>
      <c r="H266">
        <v>0</v>
      </c>
      <c r="I266" s="196" t="str">
        <f>VLOOKUP(E266,Refs!$P$2:$R$36,3,FALSE)</f>
        <v>Y58</v>
      </c>
      <c r="J266" s="196" t="str">
        <f>VLOOKUP(E266,Refs!$P$2:$S$36,4,FALSE)</f>
        <v>South West</v>
      </c>
      <c r="K266" s="42" t="str">
        <f t="shared" si="9"/>
        <v/>
      </c>
    </row>
    <row r="267" spans="1:11" hidden="1" x14ac:dyDescent="0.35">
      <c r="A267" s="197">
        <f t="shared" si="8"/>
        <v>44287</v>
      </c>
      <c r="B267" t="s">
        <v>770</v>
      </c>
      <c r="C267" t="s">
        <v>101</v>
      </c>
      <c r="D267" t="s">
        <v>996</v>
      </c>
      <c r="E267" t="s">
        <v>66</v>
      </c>
      <c r="F267" t="s">
        <v>67</v>
      </c>
      <c r="G267" t="s">
        <v>588</v>
      </c>
      <c r="H267">
        <v>6438</v>
      </c>
      <c r="I267" s="196" t="str">
        <f>VLOOKUP(E267,Refs!$P$2:$R$36,3,FALSE)</f>
        <v>Y58</v>
      </c>
      <c r="J267" s="196" t="str">
        <f>VLOOKUP(E267,Refs!$P$2:$S$36,4,FALSE)</f>
        <v>South West</v>
      </c>
      <c r="K267" s="42">
        <f t="shared" si="9"/>
        <v>6438</v>
      </c>
    </row>
    <row r="268" spans="1:11" hidden="1" x14ac:dyDescent="0.35">
      <c r="A268" s="197">
        <f t="shared" si="8"/>
        <v>44287</v>
      </c>
      <c r="B268" t="s">
        <v>770</v>
      </c>
      <c r="C268" t="s">
        <v>101</v>
      </c>
      <c r="D268" t="s">
        <v>996</v>
      </c>
      <c r="E268" t="s">
        <v>66</v>
      </c>
      <c r="F268" t="s">
        <v>67</v>
      </c>
      <c r="G268" t="s">
        <v>589</v>
      </c>
      <c r="H268">
        <v>1832</v>
      </c>
      <c r="I268" s="196" t="str">
        <f>VLOOKUP(E268,Refs!$P$2:$R$36,3,FALSE)</f>
        <v>Y58</v>
      </c>
      <c r="J268" s="196" t="str">
        <f>VLOOKUP(E268,Refs!$P$2:$S$36,4,FALSE)</f>
        <v>South West</v>
      </c>
      <c r="K268" s="42">
        <f t="shared" si="9"/>
        <v>1832</v>
      </c>
    </row>
    <row r="269" spans="1:11" hidden="1" x14ac:dyDescent="0.35">
      <c r="A269" s="197">
        <f t="shared" si="8"/>
        <v>44287</v>
      </c>
      <c r="B269" t="s">
        <v>770</v>
      </c>
      <c r="C269" t="s">
        <v>101</v>
      </c>
      <c r="D269" t="s">
        <v>996</v>
      </c>
      <c r="E269" t="s">
        <v>66</v>
      </c>
      <c r="F269" t="s">
        <v>67</v>
      </c>
      <c r="G269" t="s">
        <v>590</v>
      </c>
      <c r="H269">
        <v>3271</v>
      </c>
      <c r="I269" s="196" t="str">
        <f>VLOOKUP(E269,Refs!$P$2:$R$36,3,FALSE)</f>
        <v>Y58</v>
      </c>
      <c r="J269" s="196" t="str">
        <f>VLOOKUP(E269,Refs!$P$2:$S$36,4,FALSE)</f>
        <v>South West</v>
      </c>
      <c r="K269" s="42">
        <f t="shared" si="9"/>
        <v>3271</v>
      </c>
    </row>
    <row r="270" spans="1:11" hidden="1" x14ac:dyDescent="0.35">
      <c r="A270" s="197">
        <f t="shared" si="8"/>
        <v>44287</v>
      </c>
      <c r="B270" t="s">
        <v>770</v>
      </c>
      <c r="C270" t="s">
        <v>101</v>
      </c>
      <c r="D270" t="s">
        <v>996</v>
      </c>
      <c r="E270" t="s">
        <v>66</v>
      </c>
      <c r="F270" t="s">
        <v>67</v>
      </c>
      <c r="G270" t="s">
        <v>591</v>
      </c>
      <c r="H270">
        <v>2485</v>
      </c>
      <c r="I270" s="196" t="str">
        <f>VLOOKUP(E270,Refs!$P$2:$R$36,3,FALSE)</f>
        <v>Y58</v>
      </c>
      <c r="J270" s="196" t="str">
        <f>VLOOKUP(E270,Refs!$P$2:$S$36,4,FALSE)</f>
        <v>South West</v>
      </c>
      <c r="K270" s="42">
        <f t="shared" si="9"/>
        <v>2485</v>
      </c>
    </row>
    <row r="271" spans="1:11" hidden="1" x14ac:dyDescent="0.35">
      <c r="A271" s="197">
        <f t="shared" si="8"/>
        <v>44287</v>
      </c>
      <c r="B271" t="s">
        <v>770</v>
      </c>
      <c r="C271" t="s">
        <v>101</v>
      </c>
      <c r="D271" t="s">
        <v>996</v>
      </c>
      <c r="E271" t="s">
        <v>66</v>
      </c>
      <c r="F271" t="s">
        <v>67</v>
      </c>
      <c r="G271" t="s">
        <v>592</v>
      </c>
      <c r="H271">
        <v>3129</v>
      </c>
      <c r="I271" s="196" t="str">
        <f>VLOOKUP(E271,Refs!$P$2:$R$36,3,FALSE)</f>
        <v>Y58</v>
      </c>
      <c r="J271" s="196" t="str">
        <f>VLOOKUP(E271,Refs!$P$2:$S$36,4,FALSE)</f>
        <v>South West</v>
      </c>
      <c r="K271" s="42">
        <f t="shared" si="9"/>
        <v>3129</v>
      </c>
    </row>
    <row r="272" spans="1:11" hidden="1" x14ac:dyDescent="0.35">
      <c r="A272" s="197">
        <f t="shared" si="8"/>
        <v>44287</v>
      </c>
      <c r="B272" t="s">
        <v>770</v>
      </c>
      <c r="C272" t="s">
        <v>101</v>
      </c>
      <c r="D272" t="s">
        <v>996</v>
      </c>
      <c r="E272" t="s">
        <v>66</v>
      </c>
      <c r="F272" t="s">
        <v>67</v>
      </c>
      <c r="G272" t="s">
        <v>593</v>
      </c>
      <c r="H272">
        <v>2697</v>
      </c>
      <c r="I272" s="196" t="str">
        <f>VLOOKUP(E272,Refs!$P$2:$R$36,3,FALSE)</f>
        <v>Y58</v>
      </c>
      <c r="J272" s="196" t="str">
        <f>VLOOKUP(E272,Refs!$P$2:$S$36,4,FALSE)</f>
        <v>South West</v>
      </c>
      <c r="K272" s="42">
        <f t="shared" si="9"/>
        <v>2697</v>
      </c>
    </row>
    <row r="273" spans="1:11" hidden="1" x14ac:dyDescent="0.35">
      <c r="A273" s="197">
        <f t="shared" si="8"/>
        <v>44287</v>
      </c>
      <c r="B273" t="s">
        <v>770</v>
      </c>
      <c r="C273" t="s">
        <v>101</v>
      </c>
      <c r="D273" t="s">
        <v>996</v>
      </c>
      <c r="E273" t="s">
        <v>66</v>
      </c>
      <c r="F273" t="s">
        <v>67</v>
      </c>
      <c r="G273" t="s">
        <v>594</v>
      </c>
      <c r="H273">
        <v>5727</v>
      </c>
      <c r="I273" s="196" t="str">
        <f>VLOOKUP(E273,Refs!$P$2:$R$36,3,FALSE)</f>
        <v>Y58</v>
      </c>
      <c r="J273" s="196" t="str">
        <f>VLOOKUP(E273,Refs!$P$2:$S$36,4,FALSE)</f>
        <v>South West</v>
      </c>
      <c r="K273" s="42">
        <f t="shared" si="9"/>
        <v>5727</v>
      </c>
    </row>
    <row r="274" spans="1:11" hidden="1" x14ac:dyDescent="0.35">
      <c r="A274" s="197">
        <f t="shared" si="8"/>
        <v>44287</v>
      </c>
      <c r="B274" t="s">
        <v>770</v>
      </c>
      <c r="C274" t="s">
        <v>101</v>
      </c>
      <c r="D274" t="s">
        <v>996</v>
      </c>
      <c r="E274" t="s">
        <v>66</v>
      </c>
      <c r="F274" t="s">
        <v>67</v>
      </c>
      <c r="G274" t="s">
        <v>609</v>
      </c>
      <c r="H274">
        <v>13773</v>
      </c>
      <c r="I274" s="196" t="str">
        <f>VLOOKUP(E274,Refs!$P$2:$R$36,3,FALSE)</f>
        <v>Y58</v>
      </c>
      <c r="J274" s="196" t="str">
        <f>VLOOKUP(E274,Refs!$P$2:$S$36,4,FALSE)</f>
        <v>South West</v>
      </c>
      <c r="K274" s="42">
        <f t="shared" si="9"/>
        <v>13773</v>
      </c>
    </row>
    <row r="275" spans="1:11" hidden="1" x14ac:dyDescent="0.35">
      <c r="A275" s="197">
        <f t="shared" si="8"/>
        <v>44287</v>
      </c>
      <c r="B275" t="s">
        <v>770</v>
      </c>
      <c r="C275" t="s">
        <v>101</v>
      </c>
      <c r="D275" t="s">
        <v>996</v>
      </c>
      <c r="E275" t="s">
        <v>66</v>
      </c>
      <c r="F275" t="s">
        <v>67</v>
      </c>
      <c r="G275" t="s">
        <v>610</v>
      </c>
      <c r="H275">
        <v>1448</v>
      </c>
      <c r="I275" s="196" t="str">
        <f>VLOOKUP(E275,Refs!$P$2:$R$36,3,FALSE)</f>
        <v>Y58</v>
      </c>
      <c r="J275" s="196" t="str">
        <f>VLOOKUP(E275,Refs!$P$2:$S$36,4,FALSE)</f>
        <v>South West</v>
      </c>
      <c r="K275" s="42">
        <f t="shared" si="9"/>
        <v>1448</v>
      </c>
    </row>
    <row r="276" spans="1:11" hidden="1" x14ac:dyDescent="0.35">
      <c r="A276" s="197">
        <f t="shared" si="8"/>
        <v>44287</v>
      </c>
      <c r="B276" t="s">
        <v>770</v>
      </c>
      <c r="C276" t="s">
        <v>101</v>
      </c>
      <c r="D276" t="s">
        <v>996</v>
      </c>
      <c r="E276" t="s">
        <v>66</v>
      </c>
      <c r="F276" t="s">
        <v>67</v>
      </c>
      <c r="G276" t="s">
        <v>611</v>
      </c>
      <c r="H276">
        <v>966</v>
      </c>
      <c r="I276" s="196" t="str">
        <f>VLOOKUP(E276,Refs!$P$2:$R$36,3,FALSE)</f>
        <v>Y58</v>
      </c>
      <c r="J276" s="196" t="str">
        <f>VLOOKUP(E276,Refs!$P$2:$S$36,4,FALSE)</f>
        <v>South West</v>
      </c>
      <c r="K276" s="42">
        <f t="shared" si="9"/>
        <v>966</v>
      </c>
    </row>
    <row r="277" spans="1:11" hidden="1" x14ac:dyDescent="0.35">
      <c r="A277" s="197">
        <f t="shared" si="8"/>
        <v>44287</v>
      </c>
      <c r="B277" t="s">
        <v>770</v>
      </c>
      <c r="C277" t="s">
        <v>101</v>
      </c>
      <c r="D277" t="s">
        <v>996</v>
      </c>
      <c r="E277" t="s">
        <v>66</v>
      </c>
      <c r="F277" t="s">
        <v>67</v>
      </c>
      <c r="G277" t="s">
        <v>612</v>
      </c>
      <c r="H277">
        <v>785</v>
      </c>
      <c r="I277" s="196" t="str">
        <f>VLOOKUP(E277,Refs!$P$2:$R$36,3,FALSE)</f>
        <v>Y58</v>
      </c>
      <c r="J277" s="196" t="str">
        <f>VLOOKUP(E277,Refs!$P$2:$S$36,4,FALSE)</f>
        <v>South West</v>
      </c>
      <c r="K277" s="42">
        <f t="shared" si="9"/>
        <v>785</v>
      </c>
    </row>
    <row r="278" spans="1:11" hidden="1" x14ac:dyDescent="0.35">
      <c r="A278" s="197">
        <f t="shared" si="8"/>
        <v>44287</v>
      </c>
      <c r="B278" t="s">
        <v>770</v>
      </c>
      <c r="C278" t="s">
        <v>101</v>
      </c>
      <c r="D278" t="s">
        <v>996</v>
      </c>
      <c r="E278" t="s">
        <v>66</v>
      </c>
      <c r="F278" t="s">
        <v>67</v>
      </c>
      <c r="G278" t="s">
        <v>613</v>
      </c>
      <c r="H278">
        <v>0</v>
      </c>
      <c r="I278" s="196" t="str">
        <f>VLOOKUP(E278,Refs!$P$2:$R$36,3,FALSE)</f>
        <v>Y58</v>
      </c>
      <c r="J278" s="196" t="str">
        <f>VLOOKUP(E278,Refs!$P$2:$S$36,4,FALSE)</f>
        <v>South West</v>
      </c>
      <c r="K278" s="42" t="str">
        <f t="shared" si="9"/>
        <v/>
      </c>
    </row>
    <row r="279" spans="1:11" hidden="1" x14ac:dyDescent="0.35">
      <c r="A279" s="197">
        <f t="shared" si="8"/>
        <v>44287</v>
      </c>
      <c r="B279" t="s">
        <v>770</v>
      </c>
      <c r="C279" t="s">
        <v>101</v>
      </c>
      <c r="D279" t="s">
        <v>996</v>
      </c>
      <c r="E279" t="s">
        <v>66</v>
      </c>
      <c r="F279" t="s">
        <v>67</v>
      </c>
      <c r="G279" t="s">
        <v>615</v>
      </c>
      <c r="H279">
        <v>3610</v>
      </c>
      <c r="I279" s="196" t="str">
        <f>VLOOKUP(E279,Refs!$P$2:$R$36,3,FALSE)</f>
        <v>Y58</v>
      </c>
      <c r="J279" s="196" t="str">
        <f>VLOOKUP(E279,Refs!$P$2:$S$36,4,FALSE)</f>
        <v>South West</v>
      </c>
      <c r="K279" s="42">
        <f t="shared" si="9"/>
        <v>3610</v>
      </c>
    </row>
    <row r="280" spans="1:11" hidden="1" x14ac:dyDescent="0.35">
      <c r="A280" s="197">
        <f t="shared" si="8"/>
        <v>44287</v>
      </c>
      <c r="B280" t="s">
        <v>770</v>
      </c>
      <c r="C280" t="s">
        <v>101</v>
      </c>
      <c r="D280" t="s">
        <v>996</v>
      </c>
      <c r="E280" t="s">
        <v>66</v>
      </c>
      <c r="F280" t="s">
        <v>67</v>
      </c>
      <c r="G280" t="s">
        <v>616</v>
      </c>
      <c r="H280">
        <v>381</v>
      </c>
      <c r="I280" s="196" t="str">
        <f>VLOOKUP(E280,Refs!$P$2:$R$36,3,FALSE)</f>
        <v>Y58</v>
      </c>
      <c r="J280" s="196" t="str">
        <f>VLOOKUP(E280,Refs!$P$2:$S$36,4,FALSE)</f>
        <v>South West</v>
      </c>
      <c r="K280" s="42">
        <f t="shared" si="9"/>
        <v>381</v>
      </c>
    </row>
    <row r="281" spans="1:11" hidden="1" x14ac:dyDescent="0.35">
      <c r="A281" s="197">
        <f t="shared" si="8"/>
        <v>44287</v>
      </c>
      <c r="B281" t="s">
        <v>770</v>
      </c>
      <c r="C281" t="s">
        <v>101</v>
      </c>
      <c r="D281" t="s">
        <v>996</v>
      </c>
      <c r="E281" t="s">
        <v>66</v>
      </c>
      <c r="F281" t="s">
        <v>67</v>
      </c>
      <c r="G281" t="s">
        <v>618</v>
      </c>
      <c r="H281">
        <v>1338</v>
      </c>
      <c r="I281" s="196" t="str">
        <f>VLOOKUP(E281,Refs!$P$2:$R$36,3,FALSE)</f>
        <v>Y58</v>
      </c>
      <c r="J281" s="196" t="str">
        <f>VLOOKUP(E281,Refs!$P$2:$S$36,4,FALSE)</f>
        <v>South West</v>
      </c>
      <c r="K281" s="42">
        <f t="shared" si="9"/>
        <v>1338</v>
      </c>
    </row>
    <row r="282" spans="1:11" hidden="1" x14ac:dyDescent="0.35">
      <c r="A282" s="197">
        <f t="shared" si="8"/>
        <v>44287</v>
      </c>
      <c r="B282" t="s">
        <v>770</v>
      </c>
      <c r="C282" t="s">
        <v>101</v>
      </c>
      <c r="D282" t="s">
        <v>996</v>
      </c>
      <c r="E282" t="s">
        <v>66</v>
      </c>
      <c r="F282" t="s">
        <v>67</v>
      </c>
      <c r="G282" t="s">
        <v>619</v>
      </c>
      <c r="H282">
        <v>224</v>
      </c>
      <c r="I282" s="196" t="str">
        <f>VLOOKUP(E282,Refs!$P$2:$R$36,3,FALSE)</f>
        <v>Y58</v>
      </c>
      <c r="J282" s="196" t="str">
        <f>VLOOKUP(E282,Refs!$P$2:$S$36,4,FALSE)</f>
        <v>South West</v>
      </c>
      <c r="K282" s="42">
        <f t="shared" si="9"/>
        <v>224</v>
      </c>
    </row>
    <row r="283" spans="1:11" hidden="1" x14ac:dyDescent="0.35">
      <c r="A283" s="197">
        <f t="shared" si="8"/>
        <v>44287</v>
      </c>
      <c r="B283" t="s">
        <v>770</v>
      </c>
      <c r="C283" t="s">
        <v>101</v>
      </c>
      <c r="D283" t="s">
        <v>996</v>
      </c>
      <c r="E283" t="s">
        <v>66</v>
      </c>
      <c r="F283" t="s">
        <v>67</v>
      </c>
      <c r="G283" t="s">
        <v>620</v>
      </c>
      <c r="H283">
        <v>130</v>
      </c>
      <c r="I283" s="196" t="str">
        <f>VLOOKUP(E283,Refs!$P$2:$R$36,3,FALSE)</f>
        <v>Y58</v>
      </c>
      <c r="J283" s="196" t="str">
        <f>VLOOKUP(E283,Refs!$P$2:$S$36,4,FALSE)</f>
        <v>South West</v>
      </c>
      <c r="K283" s="42">
        <f t="shared" si="9"/>
        <v>130</v>
      </c>
    </row>
    <row r="284" spans="1:11" hidden="1" x14ac:dyDescent="0.35">
      <c r="A284" s="197">
        <f t="shared" si="8"/>
        <v>44287</v>
      </c>
      <c r="B284" t="s">
        <v>770</v>
      </c>
      <c r="C284" t="s">
        <v>101</v>
      </c>
      <c r="D284" t="s">
        <v>996</v>
      </c>
      <c r="E284" t="s">
        <v>66</v>
      </c>
      <c r="F284" t="s">
        <v>67</v>
      </c>
      <c r="G284" t="s">
        <v>621</v>
      </c>
      <c r="H284">
        <v>34</v>
      </c>
      <c r="I284" s="196" t="str">
        <f>VLOOKUP(E284,Refs!$P$2:$R$36,3,FALSE)</f>
        <v>Y58</v>
      </c>
      <c r="J284" s="196" t="str">
        <f>VLOOKUP(E284,Refs!$P$2:$S$36,4,FALSE)</f>
        <v>South West</v>
      </c>
      <c r="K284" s="42">
        <f t="shared" si="9"/>
        <v>34</v>
      </c>
    </row>
    <row r="285" spans="1:11" hidden="1" x14ac:dyDescent="0.35">
      <c r="A285" s="197">
        <f t="shared" si="8"/>
        <v>44287</v>
      </c>
      <c r="B285" t="s">
        <v>770</v>
      </c>
      <c r="C285" t="s">
        <v>101</v>
      </c>
      <c r="D285" t="s">
        <v>996</v>
      </c>
      <c r="E285" t="s">
        <v>66</v>
      </c>
      <c r="F285" t="s">
        <v>67</v>
      </c>
      <c r="G285" t="s">
        <v>622</v>
      </c>
      <c r="H285">
        <v>253</v>
      </c>
      <c r="I285" s="196" t="str">
        <f>VLOOKUP(E285,Refs!$P$2:$R$36,3,FALSE)</f>
        <v>Y58</v>
      </c>
      <c r="J285" s="196" t="str">
        <f>VLOOKUP(E285,Refs!$P$2:$S$36,4,FALSE)</f>
        <v>South West</v>
      </c>
      <c r="K285" s="42">
        <f t="shared" si="9"/>
        <v>253</v>
      </c>
    </row>
    <row r="286" spans="1:11" hidden="1" x14ac:dyDescent="0.35">
      <c r="A286" s="197">
        <f t="shared" si="8"/>
        <v>44287</v>
      </c>
      <c r="B286" t="s">
        <v>770</v>
      </c>
      <c r="C286" t="s">
        <v>101</v>
      </c>
      <c r="D286" t="s">
        <v>996</v>
      </c>
      <c r="E286" t="s">
        <v>66</v>
      </c>
      <c r="F286" t="s">
        <v>67</v>
      </c>
      <c r="G286" t="s">
        <v>623</v>
      </c>
      <c r="H286">
        <v>265</v>
      </c>
      <c r="I286" s="196" t="str">
        <f>VLOOKUP(E286,Refs!$P$2:$R$36,3,FALSE)</f>
        <v>Y58</v>
      </c>
      <c r="J286" s="196" t="str">
        <f>VLOOKUP(E286,Refs!$P$2:$S$36,4,FALSE)</f>
        <v>South West</v>
      </c>
      <c r="K286" s="42">
        <f t="shared" si="9"/>
        <v>265</v>
      </c>
    </row>
    <row r="287" spans="1:11" hidden="1" x14ac:dyDescent="0.35">
      <c r="A287" s="197">
        <f t="shared" si="8"/>
        <v>44287</v>
      </c>
      <c r="B287" t="s">
        <v>770</v>
      </c>
      <c r="C287" t="s">
        <v>101</v>
      </c>
      <c r="D287" t="s">
        <v>996</v>
      </c>
      <c r="E287" t="s">
        <v>66</v>
      </c>
      <c r="F287" t="s">
        <v>67</v>
      </c>
      <c r="G287" t="s">
        <v>624</v>
      </c>
      <c r="H287">
        <v>1306</v>
      </c>
      <c r="I287" s="196" t="str">
        <f>VLOOKUP(E287,Refs!$P$2:$R$36,3,FALSE)</f>
        <v>Y58</v>
      </c>
      <c r="J287" s="196" t="str">
        <f>VLOOKUP(E287,Refs!$P$2:$S$36,4,FALSE)</f>
        <v>South West</v>
      </c>
      <c r="K287" s="42">
        <f t="shared" si="9"/>
        <v>1306</v>
      </c>
    </row>
    <row r="288" spans="1:11" hidden="1" x14ac:dyDescent="0.35">
      <c r="A288" s="197">
        <f t="shared" si="8"/>
        <v>44287</v>
      </c>
      <c r="B288" t="s">
        <v>770</v>
      </c>
      <c r="C288" t="s">
        <v>101</v>
      </c>
      <c r="D288" t="s">
        <v>996</v>
      </c>
      <c r="E288" t="s">
        <v>66</v>
      </c>
      <c r="F288" t="s">
        <v>67</v>
      </c>
      <c r="G288" t="s">
        <v>625</v>
      </c>
      <c r="H288">
        <v>1074</v>
      </c>
      <c r="I288" s="196" t="str">
        <f>VLOOKUP(E288,Refs!$P$2:$R$36,3,FALSE)</f>
        <v>Y58</v>
      </c>
      <c r="J288" s="196" t="str">
        <f>VLOOKUP(E288,Refs!$P$2:$S$36,4,FALSE)</f>
        <v>South West</v>
      </c>
      <c r="K288" s="42">
        <f t="shared" si="9"/>
        <v>1074</v>
      </c>
    </row>
    <row r="289" spans="1:11" hidden="1" x14ac:dyDescent="0.35">
      <c r="A289" s="197">
        <f t="shared" si="8"/>
        <v>44287</v>
      </c>
      <c r="B289" t="s">
        <v>770</v>
      </c>
      <c r="C289" t="s">
        <v>101</v>
      </c>
      <c r="D289" t="s">
        <v>996</v>
      </c>
      <c r="E289" t="s">
        <v>66</v>
      </c>
      <c r="F289" t="s">
        <v>67</v>
      </c>
      <c r="G289" t="s">
        <v>626</v>
      </c>
      <c r="H289">
        <v>3818</v>
      </c>
      <c r="I289" s="196" t="str">
        <f>VLOOKUP(E289,Refs!$P$2:$R$36,3,FALSE)</f>
        <v>Y58</v>
      </c>
      <c r="J289" s="196" t="str">
        <f>VLOOKUP(E289,Refs!$P$2:$S$36,4,FALSE)</f>
        <v>South West</v>
      </c>
      <c r="K289" s="42">
        <f t="shared" si="9"/>
        <v>3818</v>
      </c>
    </row>
    <row r="290" spans="1:11" hidden="1" x14ac:dyDescent="0.35">
      <c r="A290" s="197">
        <f t="shared" si="8"/>
        <v>44287</v>
      </c>
      <c r="B290" t="s">
        <v>770</v>
      </c>
      <c r="C290" t="s">
        <v>101</v>
      </c>
      <c r="D290" t="s">
        <v>996</v>
      </c>
      <c r="E290" t="s">
        <v>66</v>
      </c>
      <c r="F290" t="s">
        <v>67</v>
      </c>
      <c r="G290" t="s">
        <v>642</v>
      </c>
      <c r="H290">
        <v>1298</v>
      </c>
      <c r="I290" s="196" t="str">
        <f>VLOOKUP(E290,Refs!$P$2:$R$36,3,FALSE)</f>
        <v>Y58</v>
      </c>
      <c r="J290" s="196" t="str">
        <f>VLOOKUP(E290,Refs!$P$2:$S$36,4,FALSE)</f>
        <v>South West</v>
      </c>
      <c r="K290" s="42">
        <f t="shared" si="9"/>
        <v>1298</v>
      </c>
    </row>
    <row r="291" spans="1:11" hidden="1" x14ac:dyDescent="0.35">
      <c r="A291" s="197">
        <f t="shared" si="8"/>
        <v>44287</v>
      </c>
      <c r="B291" t="s">
        <v>770</v>
      </c>
      <c r="C291" t="s">
        <v>101</v>
      </c>
      <c r="D291" t="s">
        <v>996</v>
      </c>
      <c r="E291" t="s">
        <v>66</v>
      </c>
      <c r="F291" t="s">
        <v>67</v>
      </c>
      <c r="G291" t="s">
        <v>643</v>
      </c>
      <c r="H291">
        <v>941</v>
      </c>
      <c r="I291" s="196" t="str">
        <f>VLOOKUP(E291,Refs!$P$2:$R$36,3,FALSE)</f>
        <v>Y58</v>
      </c>
      <c r="J291" s="196" t="str">
        <f>VLOOKUP(E291,Refs!$P$2:$S$36,4,FALSE)</f>
        <v>South West</v>
      </c>
      <c r="K291" s="42">
        <f t="shared" si="9"/>
        <v>941</v>
      </c>
    </row>
    <row r="292" spans="1:11" hidden="1" x14ac:dyDescent="0.35">
      <c r="A292" s="197">
        <f t="shared" si="8"/>
        <v>44287</v>
      </c>
      <c r="B292" t="s">
        <v>770</v>
      </c>
      <c r="C292" t="s">
        <v>101</v>
      </c>
      <c r="D292" t="s">
        <v>996</v>
      </c>
      <c r="E292" t="s">
        <v>66</v>
      </c>
      <c r="F292" t="s">
        <v>67</v>
      </c>
      <c r="G292" t="s">
        <v>644</v>
      </c>
      <c r="H292">
        <v>924</v>
      </c>
      <c r="I292" s="196" t="str">
        <f>VLOOKUP(E292,Refs!$P$2:$R$36,3,FALSE)</f>
        <v>Y58</v>
      </c>
      <c r="J292" s="196" t="str">
        <f>VLOOKUP(E292,Refs!$P$2:$S$36,4,FALSE)</f>
        <v>South West</v>
      </c>
      <c r="K292" s="42">
        <f t="shared" si="9"/>
        <v>924</v>
      </c>
    </row>
    <row r="293" spans="1:11" hidden="1" x14ac:dyDescent="0.35">
      <c r="A293" s="197">
        <f t="shared" si="8"/>
        <v>44287</v>
      </c>
      <c r="B293" t="s">
        <v>770</v>
      </c>
      <c r="C293" t="s">
        <v>101</v>
      </c>
      <c r="D293" t="s">
        <v>996</v>
      </c>
      <c r="E293" t="s">
        <v>66</v>
      </c>
      <c r="F293" t="s">
        <v>67</v>
      </c>
      <c r="G293" t="s">
        <v>645</v>
      </c>
      <c r="H293">
        <v>15</v>
      </c>
      <c r="I293" s="196" t="str">
        <f>VLOOKUP(E293,Refs!$P$2:$R$36,3,FALSE)</f>
        <v>Y58</v>
      </c>
      <c r="J293" s="196" t="str">
        <f>VLOOKUP(E293,Refs!$P$2:$S$36,4,FALSE)</f>
        <v>South West</v>
      </c>
      <c r="K293" s="42">
        <f t="shared" si="9"/>
        <v>15</v>
      </c>
    </row>
    <row r="294" spans="1:11" hidden="1" x14ac:dyDescent="0.35">
      <c r="A294" s="197">
        <f t="shared" si="8"/>
        <v>44287</v>
      </c>
      <c r="B294" t="s">
        <v>770</v>
      </c>
      <c r="C294" t="s">
        <v>101</v>
      </c>
      <c r="D294" t="s">
        <v>996</v>
      </c>
      <c r="E294" t="s">
        <v>66</v>
      </c>
      <c r="F294" t="s">
        <v>67</v>
      </c>
      <c r="G294" t="s">
        <v>646</v>
      </c>
      <c r="H294">
        <v>13</v>
      </c>
      <c r="I294" s="196" t="str">
        <f>VLOOKUP(E294,Refs!$P$2:$R$36,3,FALSE)</f>
        <v>Y58</v>
      </c>
      <c r="J294" s="196" t="str">
        <f>VLOOKUP(E294,Refs!$P$2:$S$36,4,FALSE)</f>
        <v>South West</v>
      </c>
      <c r="K294" s="42">
        <f t="shared" si="9"/>
        <v>13</v>
      </c>
    </row>
    <row r="295" spans="1:11" hidden="1" x14ac:dyDescent="0.35">
      <c r="A295" s="197">
        <f t="shared" si="8"/>
        <v>44287</v>
      </c>
      <c r="B295" t="s">
        <v>770</v>
      </c>
      <c r="C295" t="s">
        <v>101</v>
      </c>
      <c r="D295" t="s">
        <v>996</v>
      </c>
      <c r="E295" t="s">
        <v>66</v>
      </c>
      <c r="F295" t="s">
        <v>67</v>
      </c>
      <c r="G295" t="s">
        <v>647</v>
      </c>
      <c r="H295">
        <v>846</v>
      </c>
      <c r="I295" s="196" t="str">
        <f>VLOOKUP(E295,Refs!$P$2:$R$36,3,FALSE)</f>
        <v>Y58</v>
      </c>
      <c r="J295" s="196" t="str">
        <f>VLOOKUP(E295,Refs!$P$2:$S$36,4,FALSE)</f>
        <v>South West</v>
      </c>
      <c r="K295" s="42">
        <f t="shared" si="9"/>
        <v>846</v>
      </c>
    </row>
    <row r="296" spans="1:11" hidden="1" x14ac:dyDescent="0.35">
      <c r="A296" s="197">
        <f t="shared" si="8"/>
        <v>44287</v>
      </c>
      <c r="B296" t="s">
        <v>770</v>
      </c>
      <c r="C296" t="s">
        <v>101</v>
      </c>
      <c r="D296" t="s">
        <v>996</v>
      </c>
      <c r="E296" t="s">
        <v>66</v>
      </c>
      <c r="F296" t="s">
        <v>67</v>
      </c>
      <c r="G296" t="s">
        <v>648</v>
      </c>
      <c r="H296">
        <v>641946</v>
      </c>
      <c r="I296" s="196" t="str">
        <f>VLOOKUP(E296,Refs!$P$2:$R$36,3,FALSE)</f>
        <v>Y58</v>
      </c>
      <c r="J296" s="196" t="str">
        <f>VLOOKUP(E296,Refs!$P$2:$S$36,4,FALSE)</f>
        <v>South West</v>
      </c>
      <c r="K296" s="42">
        <f t="shared" si="9"/>
        <v>641946</v>
      </c>
    </row>
    <row r="297" spans="1:11" hidden="1" x14ac:dyDescent="0.35">
      <c r="A297" s="197">
        <f t="shared" si="8"/>
        <v>44287</v>
      </c>
      <c r="B297" t="s">
        <v>770</v>
      </c>
      <c r="C297" t="s">
        <v>101</v>
      </c>
      <c r="D297" t="s">
        <v>996</v>
      </c>
      <c r="E297" t="s">
        <v>66</v>
      </c>
      <c r="F297" t="s">
        <v>67</v>
      </c>
      <c r="G297" t="s">
        <v>649</v>
      </c>
      <c r="H297">
        <v>1505</v>
      </c>
      <c r="I297" s="196" t="str">
        <f>VLOOKUP(E297,Refs!$P$2:$R$36,3,FALSE)</f>
        <v>Y58</v>
      </c>
      <c r="J297" s="196" t="str">
        <f>VLOOKUP(E297,Refs!$P$2:$S$36,4,FALSE)</f>
        <v>South West</v>
      </c>
      <c r="K297" s="42">
        <f t="shared" si="9"/>
        <v>1505</v>
      </c>
    </row>
    <row r="298" spans="1:11" hidden="1" x14ac:dyDescent="0.35">
      <c r="A298" s="197">
        <f t="shared" si="8"/>
        <v>44287</v>
      </c>
      <c r="B298" t="s">
        <v>770</v>
      </c>
      <c r="C298" t="s">
        <v>101</v>
      </c>
      <c r="D298" t="s">
        <v>996</v>
      </c>
      <c r="E298" t="s">
        <v>66</v>
      </c>
      <c r="F298" t="s">
        <v>67</v>
      </c>
      <c r="G298" t="s">
        <v>650</v>
      </c>
      <c r="H298">
        <v>1100</v>
      </c>
      <c r="I298" s="196" t="str">
        <f>VLOOKUP(E298,Refs!$P$2:$R$36,3,FALSE)</f>
        <v>Y58</v>
      </c>
      <c r="J298" s="196" t="str">
        <f>VLOOKUP(E298,Refs!$P$2:$S$36,4,FALSE)</f>
        <v>South West</v>
      </c>
      <c r="K298" s="42">
        <f t="shared" si="9"/>
        <v>1100</v>
      </c>
    </row>
    <row r="299" spans="1:11" hidden="1" x14ac:dyDescent="0.35">
      <c r="A299" s="197">
        <f t="shared" si="8"/>
        <v>44287</v>
      </c>
      <c r="B299" t="s">
        <v>770</v>
      </c>
      <c r="C299" t="s">
        <v>101</v>
      </c>
      <c r="D299" t="s">
        <v>996</v>
      </c>
      <c r="E299" t="s">
        <v>66</v>
      </c>
      <c r="F299" t="s">
        <v>67</v>
      </c>
      <c r="G299" t="s">
        <v>651</v>
      </c>
      <c r="H299">
        <v>29</v>
      </c>
      <c r="I299" s="196" t="str">
        <f>VLOOKUP(E299,Refs!$P$2:$R$36,3,FALSE)</f>
        <v>Y58</v>
      </c>
      <c r="J299" s="196" t="str">
        <f>VLOOKUP(E299,Refs!$P$2:$S$36,4,FALSE)</f>
        <v>South West</v>
      </c>
      <c r="K299" s="42">
        <f t="shared" si="9"/>
        <v>29</v>
      </c>
    </row>
    <row r="300" spans="1:11" hidden="1" x14ac:dyDescent="0.35">
      <c r="A300" s="197">
        <f t="shared" si="8"/>
        <v>44287</v>
      </c>
      <c r="B300" t="s">
        <v>770</v>
      </c>
      <c r="C300" t="s">
        <v>101</v>
      </c>
      <c r="D300" t="s">
        <v>996</v>
      </c>
      <c r="E300" t="s">
        <v>66</v>
      </c>
      <c r="F300" t="s">
        <v>67</v>
      </c>
      <c r="G300" t="s">
        <v>652</v>
      </c>
      <c r="H300">
        <v>562</v>
      </c>
      <c r="I300" s="196" t="str">
        <f>VLOOKUP(E300,Refs!$P$2:$R$36,3,FALSE)</f>
        <v>Y58</v>
      </c>
      <c r="J300" s="196" t="str">
        <f>VLOOKUP(E300,Refs!$P$2:$S$36,4,FALSE)</f>
        <v>South West</v>
      </c>
      <c r="K300" s="42">
        <f t="shared" si="9"/>
        <v>562</v>
      </c>
    </row>
    <row r="301" spans="1:11" hidden="1" x14ac:dyDescent="0.35">
      <c r="A301" s="197">
        <f t="shared" si="8"/>
        <v>44287</v>
      </c>
      <c r="B301" t="s">
        <v>770</v>
      </c>
      <c r="C301" t="s">
        <v>101</v>
      </c>
      <c r="D301" t="s">
        <v>996</v>
      </c>
      <c r="E301" t="s">
        <v>66</v>
      </c>
      <c r="F301" t="s">
        <v>67</v>
      </c>
      <c r="G301" t="s">
        <v>653</v>
      </c>
      <c r="H301">
        <v>504204</v>
      </c>
      <c r="I301" s="196" t="str">
        <f>VLOOKUP(E301,Refs!$P$2:$R$36,3,FALSE)</f>
        <v>Y58</v>
      </c>
      <c r="J301" s="196" t="str">
        <f>VLOOKUP(E301,Refs!$P$2:$S$36,4,FALSE)</f>
        <v>South West</v>
      </c>
      <c r="K301" s="42">
        <f t="shared" si="9"/>
        <v>504204</v>
      </c>
    </row>
    <row r="302" spans="1:11" hidden="1" x14ac:dyDescent="0.35">
      <c r="A302" s="197">
        <f t="shared" si="8"/>
        <v>44287</v>
      </c>
      <c r="B302" t="s">
        <v>770</v>
      </c>
      <c r="C302" t="s">
        <v>101</v>
      </c>
      <c r="D302" t="s">
        <v>996</v>
      </c>
      <c r="E302" t="s">
        <v>66</v>
      </c>
      <c r="F302" t="s">
        <v>67</v>
      </c>
      <c r="G302" t="s">
        <v>654</v>
      </c>
      <c r="H302">
        <v>0</v>
      </c>
      <c r="I302" s="196" t="str">
        <f>VLOOKUP(E302,Refs!$P$2:$R$36,3,FALSE)</f>
        <v>Y58</v>
      </c>
      <c r="J302" s="196" t="str">
        <f>VLOOKUP(E302,Refs!$P$2:$S$36,4,FALSE)</f>
        <v>South West</v>
      </c>
      <c r="K302" s="42" t="str">
        <f t="shared" si="9"/>
        <v/>
      </c>
    </row>
    <row r="303" spans="1:11" hidden="1" x14ac:dyDescent="0.35">
      <c r="A303" s="197">
        <f t="shared" si="8"/>
        <v>44287</v>
      </c>
      <c r="B303" t="s">
        <v>770</v>
      </c>
      <c r="C303" t="s">
        <v>101</v>
      </c>
      <c r="D303" t="s">
        <v>996</v>
      </c>
      <c r="E303" t="s">
        <v>66</v>
      </c>
      <c r="F303" t="s">
        <v>67</v>
      </c>
      <c r="G303" t="s">
        <v>669</v>
      </c>
      <c r="H303">
        <v>7186</v>
      </c>
      <c r="I303" s="196" t="str">
        <f>VLOOKUP(E303,Refs!$P$2:$R$36,3,FALSE)</f>
        <v>Y58</v>
      </c>
      <c r="J303" s="196" t="str">
        <f>VLOOKUP(E303,Refs!$P$2:$S$36,4,FALSE)</f>
        <v>South West</v>
      </c>
      <c r="K303" s="42">
        <f t="shared" si="9"/>
        <v>7186</v>
      </c>
    </row>
    <row r="304" spans="1:11" hidden="1" x14ac:dyDescent="0.35">
      <c r="A304" s="197">
        <f t="shared" si="8"/>
        <v>44287</v>
      </c>
      <c r="B304" t="s">
        <v>770</v>
      </c>
      <c r="C304" t="s">
        <v>101</v>
      </c>
      <c r="D304" t="s">
        <v>996</v>
      </c>
      <c r="E304" t="s">
        <v>66</v>
      </c>
      <c r="F304" t="s">
        <v>67</v>
      </c>
      <c r="G304" t="s">
        <v>670</v>
      </c>
      <c r="H304">
        <v>4</v>
      </c>
      <c r="I304" s="196" t="str">
        <f>VLOOKUP(E304,Refs!$P$2:$R$36,3,FALSE)</f>
        <v>Y58</v>
      </c>
      <c r="J304" s="196" t="str">
        <f>VLOOKUP(E304,Refs!$P$2:$S$36,4,FALSE)</f>
        <v>South West</v>
      </c>
      <c r="K304" s="42">
        <f t="shared" si="9"/>
        <v>4</v>
      </c>
    </row>
    <row r="305" spans="1:11" hidden="1" x14ac:dyDescent="0.35">
      <c r="A305" s="197">
        <f t="shared" si="8"/>
        <v>44287</v>
      </c>
      <c r="B305" t="s">
        <v>770</v>
      </c>
      <c r="C305" t="s">
        <v>101</v>
      </c>
      <c r="D305" t="s">
        <v>996</v>
      </c>
      <c r="E305" t="s">
        <v>66</v>
      </c>
      <c r="F305" t="s">
        <v>67</v>
      </c>
      <c r="G305" t="s">
        <v>671</v>
      </c>
      <c r="H305">
        <v>4636</v>
      </c>
      <c r="I305" s="196" t="str">
        <f>VLOOKUP(E305,Refs!$P$2:$R$36,3,FALSE)</f>
        <v>Y58</v>
      </c>
      <c r="J305" s="196" t="str">
        <f>VLOOKUP(E305,Refs!$P$2:$S$36,4,FALSE)</f>
        <v>South West</v>
      </c>
      <c r="K305" s="42">
        <f t="shared" si="9"/>
        <v>4636</v>
      </c>
    </row>
    <row r="306" spans="1:11" hidden="1" x14ac:dyDescent="0.35">
      <c r="A306" s="197">
        <f t="shared" si="8"/>
        <v>44287</v>
      </c>
      <c r="B306" t="s">
        <v>770</v>
      </c>
      <c r="C306" t="s">
        <v>101</v>
      </c>
      <c r="D306" t="s">
        <v>996</v>
      </c>
      <c r="E306" t="s">
        <v>66</v>
      </c>
      <c r="F306" t="s">
        <v>67</v>
      </c>
      <c r="G306" t="s">
        <v>675</v>
      </c>
      <c r="H306">
        <v>1086</v>
      </c>
      <c r="I306" s="196" t="str">
        <f>VLOOKUP(E306,Refs!$P$2:$R$36,3,FALSE)</f>
        <v>Y58</v>
      </c>
      <c r="J306" s="196" t="str">
        <f>VLOOKUP(E306,Refs!$P$2:$S$36,4,FALSE)</f>
        <v>South West</v>
      </c>
      <c r="K306" s="42">
        <f t="shared" si="9"/>
        <v>1086</v>
      </c>
    </row>
    <row r="307" spans="1:11" hidden="1" x14ac:dyDescent="0.35">
      <c r="A307" s="197">
        <f t="shared" si="8"/>
        <v>44287</v>
      </c>
      <c r="B307" t="s">
        <v>770</v>
      </c>
      <c r="C307" t="s">
        <v>101</v>
      </c>
      <c r="D307" t="s">
        <v>996</v>
      </c>
      <c r="E307" t="s">
        <v>66</v>
      </c>
      <c r="F307" t="s">
        <v>67</v>
      </c>
      <c r="G307" t="s">
        <v>678</v>
      </c>
      <c r="H307">
        <v>758</v>
      </c>
      <c r="I307" s="196" t="str">
        <f>VLOOKUP(E307,Refs!$P$2:$R$36,3,FALSE)</f>
        <v>Y58</v>
      </c>
      <c r="J307" s="196" t="str">
        <f>VLOOKUP(E307,Refs!$P$2:$S$36,4,FALSE)</f>
        <v>South West</v>
      </c>
      <c r="K307" s="42">
        <f t="shared" si="9"/>
        <v>758</v>
      </c>
    </row>
    <row r="308" spans="1:11" hidden="1" x14ac:dyDescent="0.35">
      <c r="A308" s="197">
        <f t="shared" si="8"/>
        <v>44287</v>
      </c>
      <c r="B308" t="s">
        <v>770</v>
      </c>
      <c r="C308" t="s">
        <v>101</v>
      </c>
      <c r="D308" t="s">
        <v>996</v>
      </c>
      <c r="E308" t="s">
        <v>66</v>
      </c>
      <c r="F308" t="s">
        <v>67</v>
      </c>
      <c r="G308" t="s">
        <v>679</v>
      </c>
      <c r="H308">
        <v>633</v>
      </c>
      <c r="I308" s="196" t="str">
        <f>VLOOKUP(E308,Refs!$P$2:$R$36,3,FALSE)</f>
        <v>Y58</v>
      </c>
      <c r="J308" s="196" t="str">
        <f>VLOOKUP(E308,Refs!$P$2:$S$36,4,FALSE)</f>
        <v>South West</v>
      </c>
      <c r="K308" s="42">
        <f t="shared" si="9"/>
        <v>633</v>
      </c>
    </row>
    <row r="309" spans="1:11" hidden="1" x14ac:dyDescent="0.35">
      <c r="A309" s="197">
        <f t="shared" si="8"/>
        <v>44287</v>
      </c>
      <c r="B309" t="s">
        <v>770</v>
      </c>
      <c r="C309" t="s">
        <v>101</v>
      </c>
      <c r="D309" t="s">
        <v>996</v>
      </c>
      <c r="E309" t="s">
        <v>66</v>
      </c>
      <c r="F309" t="s">
        <v>67</v>
      </c>
      <c r="G309" t="s">
        <v>680</v>
      </c>
      <c r="H309">
        <v>3249</v>
      </c>
      <c r="I309" s="196" t="str">
        <f>VLOOKUP(E309,Refs!$P$2:$R$36,3,FALSE)</f>
        <v>Y58</v>
      </c>
      <c r="J309" s="196" t="str">
        <f>VLOOKUP(E309,Refs!$P$2:$S$36,4,FALSE)</f>
        <v>South West</v>
      </c>
      <c r="K309" s="42">
        <f t="shared" si="9"/>
        <v>3249</v>
      </c>
    </row>
    <row r="310" spans="1:11" hidden="1" x14ac:dyDescent="0.35">
      <c r="A310" s="197">
        <f t="shared" si="8"/>
        <v>44287</v>
      </c>
      <c r="B310" t="s">
        <v>770</v>
      </c>
      <c r="C310" t="s">
        <v>101</v>
      </c>
      <c r="D310" t="s">
        <v>996</v>
      </c>
      <c r="E310" t="s">
        <v>66</v>
      </c>
      <c r="F310" t="s">
        <v>67</v>
      </c>
      <c r="G310" t="s">
        <v>681</v>
      </c>
      <c r="H310">
        <v>0</v>
      </c>
      <c r="I310" s="196" t="str">
        <f>VLOOKUP(E310,Refs!$P$2:$R$36,3,FALSE)</f>
        <v>Y58</v>
      </c>
      <c r="J310" s="196" t="str">
        <f>VLOOKUP(E310,Refs!$P$2:$S$36,4,FALSE)</f>
        <v>South West</v>
      </c>
      <c r="K310" s="42" t="str">
        <f t="shared" si="9"/>
        <v/>
      </c>
    </row>
    <row r="311" spans="1:11" hidden="1" x14ac:dyDescent="0.35">
      <c r="A311" s="197">
        <f t="shared" si="8"/>
        <v>44287</v>
      </c>
      <c r="B311" t="s">
        <v>770</v>
      </c>
      <c r="C311" t="s">
        <v>101</v>
      </c>
      <c r="D311" t="s">
        <v>996</v>
      </c>
      <c r="E311" t="s">
        <v>66</v>
      </c>
      <c r="F311" t="s">
        <v>67</v>
      </c>
      <c r="G311" t="s">
        <v>682</v>
      </c>
      <c r="H311">
        <v>31</v>
      </c>
      <c r="I311" s="196" t="str">
        <f>VLOOKUP(E311,Refs!$P$2:$R$36,3,FALSE)</f>
        <v>Y58</v>
      </c>
      <c r="J311" s="196" t="str">
        <f>VLOOKUP(E311,Refs!$P$2:$S$36,4,FALSE)</f>
        <v>South West</v>
      </c>
      <c r="K311" s="42">
        <f t="shared" si="9"/>
        <v>31</v>
      </c>
    </row>
    <row r="312" spans="1:11" hidden="1" x14ac:dyDescent="0.35">
      <c r="A312" s="197">
        <f t="shared" si="8"/>
        <v>44287</v>
      </c>
      <c r="B312" t="s">
        <v>770</v>
      </c>
      <c r="C312" t="s">
        <v>101</v>
      </c>
      <c r="D312" t="s">
        <v>996</v>
      </c>
      <c r="E312" t="s">
        <v>66</v>
      </c>
      <c r="F312" t="s">
        <v>67</v>
      </c>
      <c r="G312" t="s">
        <v>683</v>
      </c>
      <c r="H312">
        <v>28</v>
      </c>
      <c r="I312" s="196" t="str">
        <f>VLOOKUP(E312,Refs!$P$2:$R$36,3,FALSE)</f>
        <v>Y58</v>
      </c>
      <c r="J312" s="196" t="str">
        <f>VLOOKUP(E312,Refs!$P$2:$S$36,4,FALSE)</f>
        <v>South West</v>
      </c>
      <c r="K312" s="42">
        <f t="shared" si="9"/>
        <v>28</v>
      </c>
    </row>
    <row r="313" spans="1:11" hidden="1" x14ac:dyDescent="0.35">
      <c r="A313" s="197">
        <f t="shared" si="8"/>
        <v>44287</v>
      </c>
      <c r="B313" t="s">
        <v>770</v>
      </c>
      <c r="C313" t="s">
        <v>101</v>
      </c>
      <c r="D313" t="s">
        <v>996</v>
      </c>
      <c r="E313" t="s">
        <v>66</v>
      </c>
      <c r="F313" t="s">
        <v>67</v>
      </c>
      <c r="G313" t="s">
        <v>684</v>
      </c>
      <c r="H313">
        <v>497</v>
      </c>
      <c r="I313" s="196" t="str">
        <f>VLOOKUP(E313,Refs!$P$2:$R$36,3,FALSE)</f>
        <v>Y58</v>
      </c>
      <c r="J313" s="196" t="str">
        <f>VLOOKUP(E313,Refs!$P$2:$S$36,4,FALSE)</f>
        <v>South West</v>
      </c>
      <c r="K313" s="42">
        <f t="shared" si="9"/>
        <v>497</v>
      </c>
    </row>
    <row r="314" spans="1:11" hidden="1" x14ac:dyDescent="0.35">
      <c r="A314" s="197">
        <f t="shared" si="8"/>
        <v>44287</v>
      </c>
      <c r="B314" t="s">
        <v>770</v>
      </c>
      <c r="C314" t="s">
        <v>101</v>
      </c>
      <c r="D314" t="s">
        <v>996</v>
      </c>
      <c r="E314" t="s">
        <v>66</v>
      </c>
      <c r="F314" t="s">
        <v>67</v>
      </c>
      <c r="G314" t="s">
        <v>685</v>
      </c>
      <c r="H314">
        <v>425</v>
      </c>
      <c r="I314" s="196" t="str">
        <f>VLOOKUP(E314,Refs!$P$2:$R$36,3,FALSE)</f>
        <v>Y58</v>
      </c>
      <c r="J314" s="196" t="str">
        <f>VLOOKUP(E314,Refs!$P$2:$S$36,4,FALSE)</f>
        <v>South West</v>
      </c>
      <c r="K314" s="42">
        <f t="shared" si="9"/>
        <v>425</v>
      </c>
    </row>
    <row r="315" spans="1:11" hidden="1" x14ac:dyDescent="0.35">
      <c r="A315" s="197">
        <f t="shared" si="8"/>
        <v>44287</v>
      </c>
      <c r="B315" t="s">
        <v>770</v>
      </c>
      <c r="C315" t="s">
        <v>101</v>
      </c>
      <c r="D315" t="s">
        <v>996</v>
      </c>
      <c r="E315" t="s">
        <v>66</v>
      </c>
      <c r="F315" t="s">
        <v>67</v>
      </c>
      <c r="G315" t="s">
        <v>686</v>
      </c>
      <c r="H315">
        <v>0</v>
      </c>
      <c r="I315" s="196" t="str">
        <f>VLOOKUP(E315,Refs!$P$2:$R$36,3,FALSE)</f>
        <v>Y58</v>
      </c>
      <c r="J315" s="196" t="str">
        <f>VLOOKUP(E315,Refs!$P$2:$S$36,4,FALSE)</f>
        <v>South West</v>
      </c>
      <c r="K315" s="42" t="str">
        <f t="shared" si="9"/>
        <v/>
      </c>
    </row>
    <row r="316" spans="1:11" hidden="1" x14ac:dyDescent="0.35">
      <c r="A316" s="197">
        <f t="shared" si="8"/>
        <v>44287</v>
      </c>
      <c r="B316" t="s">
        <v>770</v>
      </c>
      <c r="C316" t="s">
        <v>101</v>
      </c>
      <c r="D316" t="s">
        <v>996</v>
      </c>
      <c r="E316" t="s">
        <v>66</v>
      </c>
      <c r="F316" t="s">
        <v>67</v>
      </c>
      <c r="G316" t="s">
        <v>687</v>
      </c>
      <c r="H316">
        <v>0</v>
      </c>
      <c r="I316" s="196" t="str">
        <f>VLOOKUP(E316,Refs!$P$2:$R$36,3,FALSE)</f>
        <v>Y58</v>
      </c>
      <c r="J316" s="196" t="str">
        <f>VLOOKUP(E316,Refs!$P$2:$S$36,4,FALSE)</f>
        <v>South West</v>
      </c>
      <c r="K316" s="42" t="str">
        <f t="shared" si="9"/>
        <v/>
      </c>
    </row>
    <row r="317" spans="1:11" hidden="1" x14ac:dyDescent="0.35">
      <c r="A317" s="197">
        <f t="shared" si="8"/>
        <v>44287</v>
      </c>
      <c r="B317" t="s">
        <v>770</v>
      </c>
      <c r="C317" t="s">
        <v>101</v>
      </c>
      <c r="D317" t="s">
        <v>996</v>
      </c>
      <c r="E317" t="s">
        <v>66</v>
      </c>
      <c r="F317" t="s">
        <v>67</v>
      </c>
      <c r="G317" t="s">
        <v>688</v>
      </c>
      <c r="H317">
        <v>0</v>
      </c>
      <c r="I317" s="196" t="str">
        <f>VLOOKUP(E317,Refs!$P$2:$R$36,3,FALSE)</f>
        <v>Y58</v>
      </c>
      <c r="J317" s="196" t="str">
        <f>VLOOKUP(E317,Refs!$P$2:$S$36,4,FALSE)</f>
        <v>South West</v>
      </c>
      <c r="K317" s="42" t="str">
        <f t="shared" si="9"/>
        <v/>
      </c>
    </row>
    <row r="318" spans="1:11" hidden="1" x14ac:dyDescent="0.35">
      <c r="A318" s="197">
        <f t="shared" si="8"/>
        <v>44287</v>
      </c>
      <c r="B318" t="s">
        <v>770</v>
      </c>
      <c r="C318" t="s">
        <v>101</v>
      </c>
      <c r="D318" t="s">
        <v>996</v>
      </c>
      <c r="E318" t="s">
        <v>66</v>
      </c>
      <c r="F318" t="s">
        <v>67</v>
      </c>
      <c r="G318" t="s">
        <v>689</v>
      </c>
      <c r="H318">
        <v>0</v>
      </c>
      <c r="I318" s="196" t="str">
        <f>VLOOKUP(E318,Refs!$P$2:$R$36,3,FALSE)</f>
        <v>Y58</v>
      </c>
      <c r="J318" s="196" t="str">
        <f>VLOOKUP(E318,Refs!$P$2:$S$36,4,FALSE)</f>
        <v>South West</v>
      </c>
      <c r="K318" s="42" t="str">
        <f t="shared" si="9"/>
        <v/>
      </c>
    </row>
    <row r="319" spans="1:11" hidden="1" x14ac:dyDescent="0.35">
      <c r="A319" s="197">
        <f t="shared" si="8"/>
        <v>44287</v>
      </c>
      <c r="B319" t="s">
        <v>770</v>
      </c>
      <c r="C319" t="s">
        <v>101</v>
      </c>
      <c r="D319" t="s">
        <v>996</v>
      </c>
      <c r="E319" t="s">
        <v>66</v>
      </c>
      <c r="F319" t="s">
        <v>67</v>
      </c>
      <c r="G319" t="s">
        <v>690</v>
      </c>
      <c r="H319">
        <v>0</v>
      </c>
      <c r="I319" s="196" t="str">
        <f>VLOOKUP(E319,Refs!$P$2:$R$36,3,FALSE)</f>
        <v>Y58</v>
      </c>
      <c r="J319" s="196" t="str">
        <f>VLOOKUP(E319,Refs!$P$2:$S$36,4,FALSE)</f>
        <v>South West</v>
      </c>
      <c r="K319" s="42" t="str">
        <f t="shared" si="9"/>
        <v/>
      </c>
    </row>
    <row r="320" spans="1:11" hidden="1" x14ac:dyDescent="0.35">
      <c r="A320" s="197">
        <f t="shared" si="8"/>
        <v>44287</v>
      </c>
      <c r="B320" t="s">
        <v>770</v>
      </c>
      <c r="C320" t="s">
        <v>101</v>
      </c>
      <c r="D320" t="s">
        <v>996</v>
      </c>
      <c r="E320" t="s">
        <v>66</v>
      </c>
      <c r="F320" t="s">
        <v>67</v>
      </c>
      <c r="G320" t="s">
        <v>691</v>
      </c>
      <c r="H320">
        <v>0</v>
      </c>
      <c r="I320" s="196" t="str">
        <f>VLOOKUP(E320,Refs!$P$2:$R$36,3,FALSE)</f>
        <v>Y58</v>
      </c>
      <c r="J320" s="196" t="str">
        <f>VLOOKUP(E320,Refs!$P$2:$S$36,4,FALSE)</f>
        <v>South West</v>
      </c>
      <c r="K320" s="42" t="str">
        <f t="shared" si="9"/>
        <v/>
      </c>
    </row>
    <row r="321" spans="1:11" hidden="1" x14ac:dyDescent="0.35">
      <c r="A321" s="197">
        <f t="shared" si="8"/>
        <v>44287</v>
      </c>
      <c r="B321" t="s">
        <v>770</v>
      </c>
      <c r="C321" t="s">
        <v>101</v>
      </c>
      <c r="D321" t="s">
        <v>996</v>
      </c>
      <c r="E321" t="s">
        <v>66</v>
      </c>
      <c r="F321" t="s">
        <v>67</v>
      </c>
      <c r="G321" t="s">
        <v>692</v>
      </c>
      <c r="H321">
        <v>100</v>
      </c>
      <c r="I321" s="196" t="str">
        <f>VLOOKUP(E321,Refs!$P$2:$R$36,3,FALSE)</f>
        <v>Y58</v>
      </c>
      <c r="J321" s="196" t="str">
        <f>VLOOKUP(E321,Refs!$P$2:$S$36,4,FALSE)</f>
        <v>South West</v>
      </c>
      <c r="K321" s="42">
        <f t="shared" si="9"/>
        <v>100</v>
      </c>
    </row>
    <row r="322" spans="1:11" hidden="1" x14ac:dyDescent="0.35">
      <c r="A322" s="197">
        <f t="shared" si="8"/>
        <v>44287</v>
      </c>
      <c r="B322" t="s">
        <v>770</v>
      </c>
      <c r="C322" t="s">
        <v>101</v>
      </c>
      <c r="D322" t="s">
        <v>996</v>
      </c>
      <c r="E322" t="s">
        <v>66</v>
      </c>
      <c r="F322" t="s">
        <v>67</v>
      </c>
      <c r="G322" t="s">
        <v>693</v>
      </c>
      <c r="H322">
        <v>0</v>
      </c>
      <c r="I322" s="196" t="str">
        <f>VLOOKUP(E322,Refs!$P$2:$R$36,3,FALSE)</f>
        <v>Y58</v>
      </c>
      <c r="J322" s="196" t="str">
        <f>VLOOKUP(E322,Refs!$P$2:$S$36,4,FALSE)</f>
        <v>South West</v>
      </c>
      <c r="K322" s="42" t="str">
        <f t="shared" si="9"/>
        <v/>
      </c>
    </row>
    <row r="323" spans="1:11" hidden="1" x14ac:dyDescent="0.35">
      <c r="A323" s="197">
        <f t="shared" ref="A323:A386" si="10">DATEVALUE(RIGHT(B323,8))</f>
        <v>44287</v>
      </c>
      <c r="B323" t="s">
        <v>770</v>
      </c>
      <c r="C323" t="s">
        <v>101</v>
      </c>
      <c r="D323" t="s">
        <v>996</v>
      </c>
      <c r="E323" t="s">
        <v>66</v>
      </c>
      <c r="F323" t="s">
        <v>67</v>
      </c>
      <c r="G323" t="s">
        <v>694</v>
      </c>
      <c r="H323">
        <v>29</v>
      </c>
      <c r="I323" s="196" t="str">
        <f>VLOOKUP(E323,Refs!$P$2:$R$36,3,FALSE)</f>
        <v>Y58</v>
      </c>
      <c r="J323" s="196" t="str">
        <f>VLOOKUP(E323,Refs!$P$2:$S$36,4,FALSE)</f>
        <v>South West</v>
      </c>
      <c r="K323" s="42">
        <f t="shared" ref="K323:K386" si="11">IF(OR(H323="NULL",H323=0,H323=""),"",H323)</f>
        <v>29</v>
      </c>
    </row>
    <row r="324" spans="1:11" hidden="1" x14ac:dyDescent="0.35">
      <c r="A324" s="197">
        <f t="shared" si="10"/>
        <v>44287</v>
      </c>
      <c r="B324" t="s">
        <v>770</v>
      </c>
      <c r="C324" t="s">
        <v>101</v>
      </c>
      <c r="D324" t="s">
        <v>996</v>
      </c>
      <c r="E324" t="s">
        <v>66</v>
      </c>
      <c r="F324" t="s">
        <v>67</v>
      </c>
      <c r="G324" t="s">
        <v>695</v>
      </c>
      <c r="H324">
        <v>0</v>
      </c>
      <c r="I324" s="196" t="str">
        <f>VLOOKUP(E324,Refs!$P$2:$R$36,3,FALSE)</f>
        <v>Y58</v>
      </c>
      <c r="J324" s="196" t="str">
        <f>VLOOKUP(E324,Refs!$P$2:$S$36,4,FALSE)</f>
        <v>South West</v>
      </c>
      <c r="K324" s="42" t="str">
        <f t="shared" si="11"/>
        <v/>
      </c>
    </row>
    <row r="325" spans="1:11" hidden="1" x14ac:dyDescent="0.35">
      <c r="A325" s="197">
        <f t="shared" si="10"/>
        <v>44287</v>
      </c>
      <c r="B325" t="s">
        <v>770</v>
      </c>
      <c r="C325" t="s">
        <v>101</v>
      </c>
      <c r="D325" t="s">
        <v>996</v>
      </c>
      <c r="E325" t="s">
        <v>66</v>
      </c>
      <c r="F325" t="s">
        <v>67</v>
      </c>
      <c r="G325" t="s">
        <v>696</v>
      </c>
      <c r="H325">
        <v>505</v>
      </c>
      <c r="I325" s="196" t="str">
        <f>VLOOKUP(E325,Refs!$P$2:$R$36,3,FALSE)</f>
        <v>Y58</v>
      </c>
      <c r="J325" s="196" t="str">
        <f>VLOOKUP(E325,Refs!$P$2:$S$36,4,FALSE)</f>
        <v>South West</v>
      </c>
      <c r="K325" s="42">
        <f t="shared" si="11"/>
        <v>505</v>
      </c>
    </row>
    <row r="326" spans="1:11" hidden="1" x14ac:dyDescent="0.35">
      <c r="A326" s="197">
        <f t="shared" si="10"/>
        <v>44287</v>
      </c>
      <c r="B326" t="s">
        <v>770</v>
      </c>
      <c r="C326" t="s">
        <v>101</v>
      </c>
      <c r="D326" t="s">
        <v>996</v>
      </c>
      <c r="E326" t="s">
        <v>66</v>
      </c>
      <c r="F326" t="s">
        <v>67</v>
      </c>
      <c r="G326" t="s">
        <v>697</v>
      </c>
      <c r="H326">
        <v>446</v>
      </c>
      <c r="I326" s="196" t="str">
        <f>VLOOKUP(E326,Refs!$P$2:$R$36,3,FALSE)</f>
        <v>Y58</v>
      </c>
      <c r="J326" s="196" t="str">
        <f>VLOOKUP(E326,Refs!$P$2:$S$36,4,FALSE)</f>
        <v>South West</v>
      </c>
      <c r="K326" s="42">
        <f t="shared" si="11"/>
        <v>446</v>
      </c>
    </row>
    <row r="327" spans="1:11" hidden="1" x14ac:dyDescent="0.35">
      <c r="A327" s="197">
        <f t="shared" si="10"/>
        <v>44287</v>
      </c>
      <c r="B327" t="s">
        <v>770</v>
      </c>
      <c r="C327" t="s">
        <v>101</v>
      </c>
      <c r="D327" t="s">
        <v>996</v>
      </c>
      <c r="E327" t="s">
        <v>66</v>
      </c>
      <c r="F327" t="s">
        <v>67</v>
      </c>
      <c r="G327" t="s">
        <v>698</v>
      </c>
      <c r="H327">
        <v>850</v>
      </c>
      <c r="I327" s="196" t="str">
        <f>VLOOKUP(E327,Refs!$P$2:$R$36,3,FALSE)</f>
        <v>Y58</v>
      </c>
      <c r="J327" s="196" t="str">
        <f>VLOOKUP(E327,Refs!$P$2:$S$36,4,FALSE)</f>
        <v>South West</v>
      </c>
      <c r="K327" s="42">
        <f t="shared" si="11"/>
        <v>850</v>
      </c>
    </row>
    <row r="328" spans="1:11" hidden="1" x14ac:dyDescent="0.35">
      <c r="A328" s="197">
        <f t="shared" si="10"/>
        <v>44287</v>
      </c>
      <c r="B328" t="s">
        <v>770</v>
      </c>
      <c r="C328" t="s">
        <v>101</v>
      </c>
      <c r="D328" t="s">
        <v>996</v>
      </c>
      <c r="E328" t="s">
        <v>66</v>
      </c>
      <c r="F328" t="s">
        <v>67</v>
      </c>
      <c r="G328" t="s">
        <v>699</v>
      </c>
      <c r="H328">
        <v>758</v>
      </c>
      <c r="I328" s="196" t="str">
        <f>VLOOKUP(E328,Refs!$P$2:$R$36,3,FALSE)</f>
        <v>Y58</v>
      </c>
      <c r="J328" s="196" t="str">
        <f>VLOOKUP(E328,Refs!$P$2:$S$36,4,FALSE)</f>
        <v>South West</v>
      </c>
      <c r="K328" s="42">
        <f t="shared" si="11"/>
        <v>758</v>
      </c>
    </row>
    <row r="329" spans="1:11" hidden="1" x14ac:dyDescent="0.35">
      <c r="A329" s="197">
        <f t="shared" si="10"/>
        <v>44287</v>
      </c>
      <c r="B329" t="s">
        <v>770</v>
      </c>
      <c r="C329" t="s">
        <v>101</v>
      </c>
      <c r="D329" t="s">
        <v>996</v>
      </c>
      <c r="E329" t="s">
        <v>66</v>
      </c>
      <c r="F329" t="s">
        <v>67</v>
      </c>
      <c r="G329" t="s">
        <v>720</v>
      </c>
      <c r="H329">
        <v>169</v>
      </c>
      <c r="I329" s="196" t="str">
        <f>VLOOKUP(E329,Refs!$P$2:$R$36,3,FALSE)</f>
        <v>Y58</v>
      </c>
      <c r="J329" s="196" t="str">
        <f>VLOOKUP(E329,Refs!$P$2:$S$36,4,FALSE)</f>
        <v>South West</v>
      </c>
      <c r="K329" s="42">
        <f t="shared" si="11"/>
        <v>169</v>
      </c>
    </row>
    <row r="330" spans="1:11" hidden="1" x14ac:dyDescent="0.35">
      <c r="A330" s="197">
        <f t="shared" si="10"/>
        <v>44287</v>
      </c>
      <c r="B330" t="s">
        <v>770</v>
      </c>
      <c r="C330" t="s">
        <v>101</v>
      </c>
      <c r="D330" t="s">
        <v>996</v>
      </c>
      <c r="E330" t="s">
        <v>66</v>
      </c>
      <c r="F330" t="s">
        <v>67</v>
      </c>
      <c r="G330" t="s">
        <v>721</v>
      </c>
      <c r="H330">
        <v>163</v>
      </c>
      <c r="I330" s="196" t="str">
        <f>VLOOKUP(E330,Refs!$P$2:$R$36,3,FALSE)</f>
        <v>Y58</v>
      </c>
      <c r="J330" s="196" t="str">
        <f>VLOOKUP(E330,Refs!$P$2:$S$36,4,FALSE)</f>
        <v>South West</v>
      </c>
      <c r="K330" s="42">
        <f t="shared" si="11"/>
        <v>163</v>
      </c>
    </row>
    <row r="331" spans="1:11" hidden="1" x14ac:dyDescent="0.35">
      <c r="A331" s="197">
        <f t="shared" si="10"/>
        <v>44287</v>
      </c>
      <c r="B331" t="s">
        <v>770</v>
      </c>
      <c r="C331" t="s">
        <v>101</v>
      </c>
      <c r="D331" t="s">
        <v>996</v>
      </c>
      <c r="E331" t="s">
        <v>66</v>
      </c>
      <c r="F331" t="s">
        <v>67</v>
      </c>
      <c r="G331" t="s">
        <v>722</v>
      </c>
      <c r="H331">
        <v>0</v>
      </c>
      <c r="I331" s="196" t="str">
        <f>VLOOKUP(E331,Refs!$P$2:$R$36,3,FALSE)</f>
        <v>Y58</v>
      </c>
      <c r="J331" s="196" t="str">
        <f>VLOOKUP(E331,Refs!$P$2:$S$36,4,FALSE)</f>
        <v>South West</v>
      </c>
      <c r="K331" s="42" t="str">
        <f t="shared" si="11"/>
        <v/>
      </c>
    </row>
    <row r="332" spans="1:11" hidden="1" x14ac:dyDescent="0.35">
      <c r="A332" s="197">
        <f t="shared" si="10"/>
        <v>44287</v>
      </c>
      <c r="B332" t="s">
        <v>770</v>
      </c>
      <c r="C332" t="s">
        <v>101</v>
      </c>
      <c r="D332" t="s">
        <v>996</v>
      </c>
      <c r="E332" t="s">
        <v>66</v>
      </c>
      <c r="F332" t="s">
        <v>67</v>
      </c>
      <c r="G332" t="s">
        <v>723</v>
      </c>
      <c r="H332">
        <v>0</v>
      </c>
      <c r="I332" s="196" t="str">
        <f>VLOOKUP(E332,Refs!$P$2:$R$36,3,FALSE)</f>
        <v>Y58</v>
      </c>
      <c r="J332" s="196" t="str">
        <f>VLOOKUP(E332,Refs!$P$2:$S$36,4,FALSE)</f>
        <v>South West</v>
      </c>
      <c r="K332" s="42" t="str">
        <f t="shared" si="11"/>
        <v/>
      </c>
    </row>
    <row r="333" spans="1:11" hidden="1" x14ac:dyDescent="0.35">
      <c r="A333" s="197">
        <f t="shared" si="10"/>
        <v>44287</v>
      </c>
      <c r="B333" t="s">
        <v>770</v>
      </c>
      <c r="C333" t="s">
        <v>101</v>
      </c>
      <c r="D333" t="s">
        <v>996</v>
      </c>
      <c r="E333" t="s">
        <v>66</v>
      </c>
      <c r="F333" t="s">
        <v>67</v>
      </c>
      <c r="G333" t="s">
        <v>724</v>
      </c>
      <c r="H333">
        <v>1</v>
      </c>
      <c r="I333" s="196" t="str">
        <f>VLOOKUP(E333,Refs!$P$2:$R$36,3,FALSE)</f>
        <v>Y58</v>
      </c>
      <c r="J333" s="196" t="str">
        <f>VLOOKUP(E333,Refs!$P$2:$S$36,4,FALSE)</f>
        <v>South West</v>
      </c>
      <c r="K333" s="42">
        <f t="shared" si="11"/>
        <v>1</v>
      </c>
    </row>
    <row r="334" spans="1:11" hidden="1" x14ac:dyDescent="0.35">
      <c r="A334" s="197">
        <f t="shared" si="10"/>
        <v>44287</v>
      </c>
      <c r="B334" t="s">
        <v>770</v>
      </c>
      <c r="C334" t="s">
        <v>101</v>
      </c>
      <c r="D334" t="s">
        <v>996</v>
      </c>
      <c r="E334" t="s">
        <v>66</v>
      </c>
      <c r="F334" t="s">
        <v>67</v>
      </c>
      <c r="G334" t="s">
        <v>725</v>
      </c>
      <c r="H334">
        <v>1</v>
      </c>
      <c r="I334" s="196" t="str">
        <f>VLOOKUP(E334,Refs!$P$2:$R$36,3,FALSE)</f>
        <v>Y58</v>
      </c>
      <c r="J334" s="196" t="str">
        <f>VLOOKUP(E334,Refs!$P$2:$S$36,4,FALSE)</f>
        <v>South West</v>
      </c>
      <c r="K334" s="42">
        <f t="shared" si="11"/>
        <v>1</v>
      </c>
    </row>
    <row r="335" spans="1:11" hidden="1" x14ac:dyDescent="0.35">
      <c r="A335" s="197">
        <f t="shared" si="10"/>
        <v>44287</v>
      </c>
      <c r="B335" t="s">
        <v>770</v>
      </c>
      <c r="C335" t="s">
        <v>101</v>
      </c>
      <c r="D335" t="s">
        <v>996</v>
      </c>
      <c r="E335" t="s">
        <v>66</v>
      </c>
      <c r="F335" t="s">
        <v>67</v>
      </c>
      <c r="G335" t="s">
        <v>726</v>
      </c>
      <c r="H335">
        <v>1</v>
      </c>
      <c r="I335" s="196" t="str">
        <f>VLOOKUP(E335,Refs!$P$2:$R$36,3,FALSE)</f>
        <v>Y58</v>
      </c>
      <c r="J335" s="196" t="str">
        <f>VLOOKUP(E335,Refs!$P$2:$S$36,4,FALSE)</f>
        <v>South West</v>
      </c>
      <c r="K335" s="42">
        <f t="shared" si="11"/>
        <v>1</v>
      </c>
    </row>
    <row r="336" spans="1:11" hidden="1" x14ac:dyDescent="0.35">
      <c r="A336" s="197">
        <f t="shared" si="10"/>
        <v>44287</v>
      </c>
      <c r="B336" t="s">
        <v>770</v>
      </c>
      <c r="C336" t="s">
        <v>101</v>
      </c>
      <c r="D336" t="s">
        <v>996</v>
      </c>
      <c r="E336" t="s">
        <v>66</v>
      </c>
      <c r="F336" t="s">
        <v>67</v>
      </c>
      <c r="G336" t="s">
        <v>727</v>
      </c>
      <c r="H336">
        <v>1</v>
      </c>
      <c r="I336" s="196" t="str">
        <f>VLOOKUP(E336,Refs!$P$2:$R$36,3,FALSE)</f>
        <v>Y58</v>
      </c>
      <c r="J336" s="196" t="str">
        <f>VLOOKUP(E336,Refs!$P$2:$S$36,4,FALSE)</f>
        <v>South West</v>
      </c>
      <c r="K336" s="42">
        <f t="shared" si="11"/>
        <v>1</v>
      </c>
    </row>
    <row r="337" spans="1:11" hidden="1" x14ac:dyDescent="0.35">
      <c r="A337" s="197">
        <f t="shared" si="10"/>
        <v>44287</v>
      </c>
      <c r="B337" t="s">
        <v>770</v>
      </c>
      <c r="C337" t="s">
        <v>101</v>
      </c>
      <c r="D337" t="s">
        <v>996</v>
      </c>
      <c r="E337" t="s">
        <v>66</v>
      </c>
      <c r="F337" t="s">
        <v>67</v>
      </c>
      <c r="G337" t="s">
        <v>728</v>
      </c>
      <c r="H337">
        <v>1</v>
      </c>
      <c r="I337" s="196" t="str">
        <f>VLOOKUP(E337,Refs!$P$2:$R$36,3,FALSE)</f>
        <v>Y58</v>
      </c>
      <c r="J337" s="196" t="str">
        <f>VLOOKUP(E337,Refs!$P$2:$S$36,4,FALSE)</f>
        <v>South West</v>
      </c>
      <c r="K337" s="42">
        <f t="shared" si="11"/>
        <v>1</v>
      </c>
    </row>
    <row r="338" spans="1:11" hidden="1" x14ac:dyDescent="0.35">
      <c r="A338" s="197">
        <f t="shared" si="10"/>
        <v>44287</v>
      </c>
      <c r="B338" t="s">
        <v>770</v>
      </c>
      <c r="C338" t="s">
        <v>101</v>
      </c>
      <c r="D338" t="s">
        <v>996</v>
      </c>
      <c r="E338" t="s">
        <v>66</v>
      </c>
      <c r="F338" t="s">
        <v>67</v>
      </c>
      <c r="G338" t="s">
        <v>729</v>
      </c>
      <c r="H338">
        <v>0</v>
      </c>
      <c r="I338" s="196" t="str">
        <f>VLOOKUP(E338,Refs!$P$2:$R$36,3,FALSE)</f>
        <v>Y58</v>
      </c>
      <c r="J338" s="196" t="str">
        <f>VLOOKUP(E338,Refs!$P$2:$S$36,4,FALSE)</f>
        <v>South West</v>
      </c>
      <c r="K338" s="42" t="str">
        <f t="shared" si="11"/>
        <v/>
      </c>
    </row>
    <row r="339" spans="1:11" hidden="1" x14ac:dyDescent="0.35">
      <c r="A339" s="197">
        <f t="shared" si="10"/>
        <v>44287</v>
      </c>
      <c r="B339" t="s">
        <v>770</v>
      </c>
      <c r="C339" t="s">
        <v>101</v>
      </c>
      <c r="D339" t="s">
        <v>996</v>
      </c>
      <c r="E339" t="s">
        <v>66</v>
      </c>
      <c r="F339" t="s">
        <v>67</v>
      </c>
      <c r="G339" t="s">
        <v>730</v>
      </c>
      <c r="H339">
        <v>0</v>
      </c>
      <c r="I339" s="196" t="str">
        <f>VLOOKUP(E339,Refs!$P$2:$R$36,3,FALSE)</f>
        <v>Y58</v>
      </c>
      <c r="J339" s="196" t="str">
        <f>VLOOKUP(E339,Refs!$P$2:$S$36,4,FALSE)</f>
        <v>South West</v>
      </c>
      <c r="K339" s="42" t="str">
        <f t="shared" si="11"/>
        <v/>
      </c>
    </row>
    <row r="340" spans="1:11" hidden="1" x14ac:dyDescent="0.35">
      <c r="A340" s="197">
        <f t="shared" si="10"/>
        <v>44287</v>
      </c>
      <c r="B340" t="s">
        <v>770</v>
      </c>
      <c r="C340" t="s">
        <v>101</v>
      </c>
      <c r="D340" t="s">
        <v>996</v>
      </c>
      <c r="E340" t="s">
        <v>66</v>
      </c>
      <c r="F340" t="s">
        <v>67</v>
      </c>
      <c r="G340" t="s">
        <v>731</v>
      </c>
      <c r="H340">
        <v>0</v>
      </c>
      <c r="I340" s="196" t="str">
        <f>VLOOKUP(E340,Refs!$P$2:$R$36,3,FALSE)</f>
        <v>Y58</v>
      </c>
      <c r="J340" s="196" t="str">
        <f>VLOOKUP(E340,Refs!$P$2:$S$36,4,FALSE)</f>
        <v>South West</v>
      </c>
      <c r="K340" s="42" t="str">
        <f t="shared" si="11"/>
        <v/>
      </c>
    </row>
    <row r="341" spans="1:11" hidden="1" x14ac:dyDescent="0.35">
      <c r="A341" s="197">
        <f t="shared" si="10"/>
        <v>44287</v>
      </c>
      <c r="B341" t="s">
        <v>770</v>
      </c>
      <c r="C341" t="s">
        <v>101</v>
      </c>
      <c r="D341" t="s">
        <v>996</v>
      </c>
      <c r="E341" t="s">
        <v>66</v>
      </c>
      <c r="F341" t="s">
        <v>67</v>
      </c>
      <c r="G341" t="s">
        <v>732</v>
      </c>
      <c r="H341">
        <v>0</v>
      </c>
      <c r="I341" s="196" t="str">
        <f>VLOOKUP(E341,Refs!$P$2:$R$36,3,FALSE)</f>
        <v>Y58</v>
      </c>
      <c r="J341" s="196" t="str">
        <f>VLOOKUP(E341,Refs!$P$2:$S$36,4,FALSE)</f>
        <v>South West</v>
      </c>
      <c r="K341" s="42" t="str">
        <f t="shared" si="11"/>
        <v/>
      </c>
    </row>
    <row r="342" spans="1:11" hidden="1" x14ac:dyDescent="0.35">
      <c r="A342" s="197">
        <f t="shared" si="10"/>
        <v>44287</v>
      </c>
      <c r="B342" t="s">
        <v>770</v>
      </c>
      <c r="C342" t="s">
        <v>101</v>
      </c>
      <c r="D342" t="s">
        <v>996</v>
      </c>
      <c r="E342" t="s">
        <v>66</v>
      </c>
      <c r="F342" t="s">
        <v>67</v>
      </c>
      <c r="G342" t="s">
        <v>733</v>
      </c>
      <c r="H342">
        <v>0</v>
      </c>
      <c r="I342" s="196" t="str">
        <f>VLOOKUP(E342,Refs!$P$2:$R$36,3,FALSE)</f>
        <v>Y58</v>
      </c>
      <c r="J342" s="196" t="str">
        <f>VLOOKUP(E342,Refs!$P$2:$S$36,4,FALSE)</f>
        <v>South West</v>
      </c>
      <c r="K342" s="42" t="str">
        <f t="shared" si="11"/>
        <v/>
      </c>
    </row>
    <row r="343" spans="1:11" hidden="1" x14ac:dyDescent="0.35">
      <c r="A343" s="197">
        <f t="shared" si="10"/>
        <v>44287</v>
      </c>
      <c r="B343" t="s">
        <v>770</v>
      </c>
      <c r="C343" t="s">
        <v>101</v>
      </c>
      <c r="D343" t="s">
        <v>996</v>
      </c>
      <c r="E343" t="s">
        <v>66</v>
      </c>
      <c r="F343" t="s">
        <v>67</v>
      </c>
      <c r="G343" t="s">
        <v>734</v>
      </c>
      <c r="H343">
        <v>34</v>
      </c>
      <c r="I343" s="196" t="str">
        <f>VLOOKUP(E343,Refs!$P$2:$R$36,3,FALSE)</f>
        <v>Y58</v>
      </c>
      <c r="J343" s="196" t="str">
        <f>VLOOKUP(E343,Refs!$P$2:$S$36,4,FALSE)</f>
        <v>South West</v>
      </c>
      <c r="K343" s="42">
        <f t="shared" si="11"/>
        <v>34</v>
      </c>
    </row>
    <row r="344" spans="1:11" hidden="1" x14ac:dyDescent="0.35">
      <c r="A344" s="197">
        <f t="shared" si="10"/>
        <v>44287</v>
      </c>
      <c r="B344" t="s">
        <v>770</v>
      </c>
      <c r="C344" t="s">
        <v>101</v>
      </c>
      <c r="D344" t="s">
        <v>996</v>
      </c>
      <c r="E344" t="s">
        <v>66</v>
      </c>
      <c r="F344" t="s">
        <v>67</v>
      </c>
      <c r="G344" t="s">
        <v>735</v>
      </c>
      <c r="H344">
        <v>31</v>
      </c>
      <c r="I344" s="196" t="str">
        <f>VLOOKUP(E344,Refs!$P$2:$R$36,3,FALSE)</f>
        <v>Y58</v>
      </c>
      <c r="J344" s="196" t="str">
        <f>VLOOKUP(E344,Refs!$P$2:$S$36,4,FALSE)</f>
        <v>South West</v>
      </c>
      <c r="K344" s="42">
        <f t="shared" si="11"/>
        <v>31</v>
      </c>
    </row>
    <row r="345" spans="1:11" hidden="1" x14ac:dyDescent="0.35">
      <c r="A345" s="197">
        <f t="shared" si="10"/>
        <v>44287</v>
      </c>
      <c r="B345" t="s">
        <v>770</v>
      </c>
      <c r="C345" t="s">
        <v>101</v>
      </c>
      <c r="D345" t="s">
        <v>996</v>
      </c>
      <c r="E345" t="s">
        <v>66</v>
      </c>
      <c r="F345" t="s">
        <v>67</v>
      </c>
      <c r="G345" t="s">
        <v>736</v>
      </c>
      <c r="H345">
        <v>74</v>
      </c>
      <c r="I345" s="196" t="str">
        <f>VLOOKUP(E345,Refs!$P$2:$R$36,3,FALSE)</f>
        <v>Y58</v>
      </c>
      <c r="J345" s="196" t="str">
        <f>VLOOKUP(E345,Refs!$P$2:$S$36,4,FALSE)</f>
        <v>South West</v>
      </c>
      <c r="K345" s="42">
        <f t="shared" si="11"/>
        <v>74</v>
      </c>
    </row>
    <row r="346" spans="1:11" hidden="1" x14ac:dyDescent="0.35">
      <c r="A346" s="197">
        <f t="shared" si="10"/>
        <v>44287</v>
      </c>
      <c r="B346" t="s">
        <v>770</v>
      </c>
      <c r="C346" t="s">
        <v>101</v>
      </c>
      <c r="D346" t="s">
        <v>996</v>
      </c>
      <c r="E346" t="s">
        <v>66</v>
      </c>
      <c r="F346" t="s">
        <v>67</v>
      </c>
      <c r="G346" t="s">
        <v>737</v>
      </c>
      <c r="H346">
        <v>68</v>
      </c>
      <c r="I346" s="196" t="str">
        <f>VLOOKUP(E346,Refs!$P$2:$R$36,3,FALSE)</f>
        <v>Y58</v>
      </c>
      <c r="J346" s="196" t="str">
        <f>VLOOKUP(E346,Refs!$P$2:$S$36,4,FALSE)</f>
        <v>South West</v>
      </c>
      <c r="K346" s="42">
        <f t="shared" si="11"/>
        <v>68</v>
      </c>
    </row>
    <row r="347" spans="1:11" hidden="1" x14ac:dyDescent="0.35">
      <c r="A347" s="197">
        <f t="shared" si="10"/>
        <v>44287</v>
      </c>
      <c r="B347" t="s">
        <v>770</v>
      </c>
      <c r="C347" t="s">
        <v>119</v>
      </c>
      <c r="D347"/>
      <c r="E347" t="s">
        <v>30</v>
      </c>
      <c r="F347" t="s">
        <v>31</v>
      </c>
      <c r="G347" t="s">
        <v>756</v>
      </c>
      <c r="H347">
        <v>36068</v>
      </c>
      <c r="I347" s="196" t="str">
        <f>VLOOKUP(E347,Refs!$P$2:$R$36,3,FALSE)</f>
        <v>Y61</v>
      </c>
      <c r="J347" s="196" t="str">
        <f>VLOOKUP(E347,Refs!$P$2:$S$36,4,FALSE)</f>
        <v>East of England</v>
      </c>
      <c r="K347" s="42">
        <f t="shared" si="11"/>
        <v>36068</v>
      </c>
    </row>
    <row r="348" spans="1:11" hidden="1" x14ac:dyDescent="0.35">
      <c r="A348" s="197">
        <f t="shared" si="10"/>
        <v>44287</v>
      </c>
      <c r="B348" t="s">
        <v>770</v>
      </c>
      <c r="C348" t="s">
        <v>119</v>
      </c>
      <c r="D348"/>
      <c r="E348" t="s">
        <v>30</v>
      </c>
      <c r="F348" t="s">
        <v>31</v>
      </c>
      <c r="G348" t="s">
        <v>757</v>
      </c>
      <c r="H348">
        <v>36065</v>
      </c>
      <c r="I348" s="196" t="str">
        <f>VLOOKUP(E348,Refs!$P$2:$R$36,3,FALSE)</f>
        <v>Y61</v>
      </c>
      <c r="J348" s="196" t="str">
        <f>VLOOKUP(E348,Refs!$P$2:$S$36,4,FALSE)</f>
        <v>East of England</v>
      </c>
      <c r="K348" s="42">
        <f t="shared" si="11"/>
        <v>36065</v>
      </c>
    </row>
    <row r="349" spans="1:11" hidden="1" x14ac:dyDescent="0.35">
      <c r="A349" s="197">
        <f t="shared" si="10"/>
        <v>44287</v>
      </c>
      <c r="B349" t="s">
        <v>770</v>
      </c>
      <c r="C349" t="s">
        <v>119</v>
      </c>
      <c r="D349"/>
      <c r="E349" t="s">
        <v>30</v>
      </c>
      <c r="F349" t="s">
        <v>31</v>
      </c>
      <c r="G349" t="s">
        <v>758</v>
      </c>
      <c r="H349">
        <v>26936</v>
      </c>
      <c r="I349" s="196" t="str">
        <f>VLOOKUP(E349,Refs!$P$2:$R$36,3,FALSE)</f>
        <v>Y61</v>
      </c>
      <c r="J349" s="196" t="str">
        <f>VLOOKUP(E349,Refs!$P$2:$S$36,4,FALSE)</f>
        <v>East of England</v>
      </c>
      <c r="K349" s="42">
        <f t="shared" si="11"/>
        <v>26936</v>
      </c>
    </row>
    <row r="350" spans="1:11" hidden="1" x14ac:dyDescent="0.35">
      <c r="A350" s="197">
        <f t="shared" si="10"/>
        <v>44287</v>
      </c>
      <c r="B350" t="s">
        <v>770</v>
      </c>
      <c r="C350" t="s">
        <v>119</v>
      </c>
      <c r="D350"/>
      <c r="E350" t="s">
        <v>30</v>
      </c>
      <c r="F350" t="s">
        <v>31</v>
      </c>
      <c r="G350" t="s">
        <v>759</v>
      </c>
      <c r="H350">
        <v>0</v>
      </c>
      <c r="I350" s="196" t="str">
        <f>VLOOKUP(E350,Refs!$P$2:$R$36,3,FALSE)</f>
        <v>Y61</v>
      </c>
      <c r="J350" s="196" t="str">
        <f>VLOOKUP(E350,Refs!$P$2:$S$36,4,FALSE)</f>
        <v>East of England</v>
      </c>
      <c r="K350" s="42" t="str">
        <f t="shared" si="11"/>
        <v/>
      </c>
    </row>
    <row r="351" spans="1:11" hidden="1" x14ac:dyDescent="0.35">
      <c r="A351" s="197">
        <f t="shared" si="10"/>
        <v>44287</v>
      </c>
      <c r="B351" t="s">
        <v>770</v>
      </c>
      <c r="C351" t="s">
        <v>119</v>
      </c>
      <c r="D351"/>
      <c r="E351" t="s">
        <v>30</v>
      </c>
      <c r="F351" t="s">
        <v>31</v>
      </c>
      <c r="G351" t="s">
        <v>760</v>
      </c>
      <c r="H351">
        <v>1131</v>
      </c>
      <c r="I351" s="196" t="str">
        <f>VLOOKUP(E351,Refs!$P$2:$R$36,3,FALSE)</f>
        <v>Y61</v>
      </c>
      <c r="J351" s="196" t="str">
        <f>VLOOKUP(E351,Refs!$P$2:$S$36,4,FALSE)</f>
        <v>East of England</v>
      </c>
      <c r="K351" s="42">
        <f t="shared" si="11"/>
        <v>1131</v>
      </c>
    </row>
    <row r="352" spans="1:11" hidden="1" x14ac:dyDescent="0.35">
      <c r="A352" s="197">
        <f t="shared" si="10"/>
        <v>44287</v>
      </c>
      <c r="B352" t="s">
        <v>770</v>
      </c>
      <c r="C352" t="s">
        <v>119</v>
      </c>
      <c r="D352"/>
      <c r="E352" t="s">
        <v>30</v>
      </c>
      <c r="F352" t="s">
        <v>31</v>
      </c>
      <c r="G352" t="s">
        <v>761</v>
      </c>
      <c r="H352">
        <v>0</v>
      </c>
      <c r="I352" s="196" t="str">
        <f>VLOOKUP(E352,Refs!$P$2:$R$36,3,FALSE)</f>
        <v>Y61</v>
      </c>
      <c r="J352" s="196" t="str">
        <f>VLOOKUP(E352,Refs!$P$2:$S$36,4,FALSE)</f>
        <v>East of England</v>
      </c>
      <c r="K352" s="42" t="str">
        <f t="shared" si="11"/>
        <v/>
      </c>
    </row>
    <row r="353" spans="1:11" hidden="1" x14ac:dyDescent="0.35">
      <c r="A353" s="197">
        <f t="shared" si="10"/>
        <v>44287</v>
      </c>
      <c r="B353" t="s">
        <v>770</v>
      </c>
      <c r="C353" t="s">
        <v>119</v>
      </c>
      <c r="D353"/>
      <c r="E353" t="s">
        <v>30</v>
      </c>
      <c r="F353" t="s">
        <v>31</v>
      </c>
      <c r="G353" t="s">
        <v>548</v>
      </c>
      <c r="H353">
        <v>19347</v>
      </c>
      <c r="I353" s="196" t="str">
        <f>VLOOKUP(E353,Refs!$P$2:$R$36,3,FALSE)</f>
        <v>Y61</v>
      </c>
      <c r="J353" s="196" t="str">
        <f>VLOOKUP(E353,Refs!$P$2:$S$36,4,FALSE)</f>
        <v>East of England</v>
      </c>
      <c r="K353" s="42">
        <f t="shared" si="11"/>
        <v>19347</v>
      </c>
    </row>
    <row r="354" spans="1:11" hidden="1" x14ac:dyDescent="0.35">
      <c r="A354" s="197">
        <f t="shared" si="10"/>
        <v>44287</v>
      </c>
      <c r="B354" t="s">
        <v>770</v>
      </c>
      <c r="C354" t="s">
        <v>119</v>
      </c>
      <c r="D354"/>
      <c r="E354" t="s">
        <v>30</v>
      </c>
      <c r="F354" t="s">
        <v>31</v>
      </c>
      <c r="G354" t="s">
        <v>549</v>
      </c>
      <c r="H354">
        <v>2814</v>
      </c>
      <c r="I354" s="196" t="str">
        <f>VLOOKUP(E354,Refs!$P$2:$R$36,3,FALSE)</f>
        <v>Y61</v>
      </c>
      <c r="J354" s="196" t="str">
        <f>VLOOKUP(E354,Refs!$P$2:$S$36,4,FALSE)</f>
        <v>East of England</v>
      </c>
      <c r="K354" s="42">
        <f t="shared" si="11"/>
        <v>2814</v>
      </c>
    </row>
    <row r="355" spans="1:11" hidden="1" x14ac:dyDescent="0.35">
      <c r="A355" s="197">
        <f t="shared" si="10"/>
        <v>44287</v>
      </c>
      <c r="B355" t="s">
        <v>770</v>
      </c>
      <c r="C355" t="s">
        <v>119</v>
      </c>
      <c r="D355"/>
      <c r="E355" t="s">
        <v>30</v>
      </c>
      <c r="F355" t="s">
        <v>31</v>
      </c>
      <c r="G355" t="s">
        <v>550</v>
      </c>
      <c r="H355">
        <v>250</v>
      </c>
      <c r="I355" s="196" t="str">
        <f>VLOOKUP(E355,Refs!$P$2:$R$36,3,FALSE)</f>
        <v>Y61</v>
      </c>
      <c r="J355" s="196" t="str">
        <f>VLOOKUP(E355,Refs!$P$2:$S$36,4,FALSE)</f>
        <v>East of England</v>
      </c>
      <c r="K355" s="42">
        <f t="shared" si="11"/>
        <v>250</v>
      </c>
    </row>
    <row r="356" spans="1:11" hidden="1" x14ac:dyDescent="0.35">
      <c r="A356" s="197">
        <f t="shared" si="10"/>
        <v>44287</v>
      </c>
      <c r="B356" t="s">
        <v>770</v>
      </c>
      <c r="C356" t="s">
        <v>119</v>
      </c>
      <c r="D356"/>
      <c r="E356" t="s">
        <v>30</v>
      </c>
      <c r="F356" t="s">
        <v>31</v>
      </c>
      <c r="G356" t="s">
        <v>551</v>
      </c>
      <c r="H356">
        <v>323</v>
      </c>
      <c r="I356" s="196" t="str">
        <f>VLOOKUP(E356,Refs!$P$2:$R$36,3,FALSE)</f>
        <v>Y61</v>
      </c>
      <c r="J356" s="196" t="str">
        <f>VLOOKUP(E356,Refs!$P$2:$S$36,4,FALSE)</f>
        <v>East of England</v>
      </c>
      <c r="K356" s="42">
        <f t="shared" si="11"/>
        <v>323</v>
      </c>
    </row>
    <row r="357" spans="1:11" hidden="1" x14ac:dyDescent="0.35">
      <c r="A357" s="197">
        <f t="shared" si="10"/>
        <v>44287</v>
      </c>
      <c r="B357" t="s">
        <v>770</v>
      </c>
      <c r="C357" t="s">
        <v>119</v>
      </c>
      <c r="D357"/>
      <c r="E357" t="s">
        <v>30</v>
      </c>
      <c r="F357" t="s">
        <v>31</v>
      </c>
      <c r="G357" t="s">
        <v>552</v>
      </c>
      <c r="H357">
        <v>2241</v>
      </c>
      <c r="I357" s="196" t="str">
        <f>VLOOKUP(E357,Refs!$P$2:$R$36,3,FALSE)</f>
        <v>Y61</v>
      </c>
      <c r="J357" s="196" t="str">
        <f>VLOOKUP(E357,Refs!$P$2:$S$36,4,FALSE)</f>
        <v>East of England</v>
      </c>
      <c r="K357" s="42">
        <f t="shared" si="11"/>
        <v>2241</v>
      </c>
    </row>
    <row r="358" spans="1:11" hidden="1" x14ac:dyDescent="0.35">
      <c r="A358" s="197">
        <f t="shared" si="10"/>
        <v>44287</v>
      </c>
      <c r="B358" t="s">
        <v>770</v>
      </c>
      <c r="C358" t="s">
        <v>119</v>
      </c>
      <c r="D358"/>
      <c r="E358" t="s">
        <v>30</v>
      </c>
      <c r="F358" t="s">
        <v>31</v>
      </c>
      <c r="G358" t="s">
        <v>553</v>
      </c>
      <c r="H358">
        <v>2271909</v>
      </c>
      <c r="I358" s="196" t="str">
        <f>VLOOKUP(E358,Refs!$P$2:$R$36,3,FALSE)</f>
        <v>Y61</v>
      </c>
      <c r="J358" s="196" t="str">
        <f>VLOOKUP(E358,Refs!$P$2:$S$36,4,FALSE)</f>
        <v>East of England</v>
      </c>
      <c r="K358" s="42">
        <f t="shared" si="11"/>
        <v>2271909</v>
      </c>
    </row>
    <row r="359" spans="1:11" hidden="1" x14ac:dyDescent="0.35">
      <c r="A359" s="197">
        <f t="shared" si="10"/>
        <v>44287</v>
      </c>
      <c r="B359" t="s">
        <v>770</v>
      </c>
      <c r="C359" t="s">
        <v>119</v>
      </c>
      <c r="D359"/>
      <c r="E359" t="s">
        <v>30</v>
      </c>
      <c r="F359" t="s">
        <v>31</v>
      </c>
      <c r="G359" t="s">
        <v>554</v>
      </c>
      <c r="H359">
        <v>466</v>
      </c>
      <c r="I359" s="196" t="str">
        <f>VLOOKUP(E359,Refs!$P$2:$R$36,3,FALSE)</f>
        <v>Y61</v>
      </c>
      <c r="J359" s="196" t="str">
        <f>VLOOKUP(E359,Refs!$P$2:$S$36,4,FALSE)</f>
        <v>East of England</v>
      </c>
      <c r="K359" s="42">
        <f t="shared" si="11"/>
        <v>466</v>
      </c>
    </row>
    <row r="360" spans="1:11" hidden="1" x14ac:dyDescent="0.35">
      <c r="A360" s="197">
        <f t="shared" si="10"/>
        <v>44287</v>
      </c>
      <c r="B360" t="s">
        <v>770</v>
      </c>
      <c r="C360" t="s">
        <v>119</v>
      </c>
      <c r="D360"/>
      <c r="E360" t="s">
        <v>30</v>
      </c>
      <c r="F360" t="s">
        <v>31</v>
      </c>
      <c r="G360" t="s">
        <v>555</v>
      </c>
      <c r="H360">
        <v>737</v>
      </c>
      <c r="I360" s="196" t="str">
        <f>VLOOKUP(E360,Refs!$P$2:$R$36,3,FALSE)</f>
        <v>Y61</v>
      </c>
      <c r="J360" s="196" t="str">
        <f>VLOOKUP(E360,Refs!$P$2:$S$36,4,FALSE)</f>
        <v>East of England</v>
      </c>
      <c r="K360" s="42">
        <f t="shared" si="11"/>
        <v>737</v>
      </c>
    </row>
    <row r="361" spans="1:11" hidden="1" x14ac:dyDescent="0.35">
      <c r="A361" s="197">
        <f t="shared" si="10"/>
        <v>44287</v>
      </c>
      <c r="B361" t="s">
        <v>770</v>
      </c>
      <c r="C361" t="s">
        <v>119</v>
      </c>
      <c r="D361"/>
      <c r="E361" t="s">
        <v>30</v>
      </c>
      <c r="F361" t="s">
        <v>31</v>
      </c>
      <c r="G361" t="s">
        <v>556</v>
      </c>
      <c r="H361">
        <v>507261</v>
      </c>
      <c r="I361" s="196" t="str">
        <f>VLOOKUP(E361,Refs!$P$2:$R$36,3,FALSE)</f>
        <v>Y61</v>
      </c>
      <c r="J361" s="196" t="str">
        <f>VLOOKUP(E361,Refs!$P$2:$S$36,4,FALSE)</f>
        <v>East of England</v>
      </c>
      <c r="K361" s="42">
        <f t="shared" si="11"/>
        <v>507261</v>
      </c>
    </row>
    <row r="362" spans="1:11" hidden="1" x14ac:dyDescent="0.35">
      <c r="A362" s="197">
        <f t="shared" si="10"/>
        <v>44287</v>
      </c>
      <c r="B362" t="s">
        <v>770</v>
      </c>
      <c r="C362" t="s">
        <v>119</v>
      </c>
      <c r="D362"/>
      <c r="E362" t="s">
        <v>30</v>
      </c>
      <c r="F362" t="s">
        <v>31</v>
      </c>
      <c r="G362" t="s">
        <v>557</v>
      </c>
      <c r="H362">
        <v>15829</v>
      </c>
      <c r="I362" s="196" t="str">
        <f>VLOOKUP(E362,Refs!$P$2:$R$36,3,FALSE)</f>
        <v>Y61</v>
      </c>
      <c r="J362" s="196" t="str">
        <f>VLOOKUP(E362,Refs!$P$2:$S$36,4,FALSE)</f>
        <v>East of England</v>
      </c>
      <c r="K362" s="42">
        <f t="shared" si="11"/>
        <v>15829</v>
      </c>
    </row>
    <row r="363" spans="1:11" hidden="1" x14ac:dyDescent="0.35">
      <c r="A363" s="197">
        <f t="shared" si="10"/>
        <v>44287</v>
      </c>
      <c r="B363" t="s">
        <v>770</v>
      </c>
      <c r="C363" t="s">
        <v>119</v>
      </c>
      <c r="D363"/>
      <c r="E363" t="s">
        <v>30</v>
      </c>
      <c r="F363" t="s">
        <v>31</v>
      </c>
      <c r="G363" t="s">
        <v>558</v>
      </c>
      <c r="H363">
        <v>56603274</v>
      </c>
      <c r="I363" s="196" t="str">
        <f>VLOOKUP(E363,Refs!$P$2:$R$36,3,FALSE)</f>
        <v>Y61</v>
      </c>
      <c r="J363" s="196" t="str">
        <f>VLOOKUP(E363,Refs!$P$2:$S$36,4,FALSE)</f>
        <v>East of England</v>
      </c>
      <c r="K363" s="42">
        <f t="shared" si="11"/>
        <v>56603274</v>
      </c>
    </row>
    <row r="364" spans="1:11" hidden="1" x14ac:dyDescent="0.35">
      <c r="A364" s="197">
        <f t="shared" si="10"/>
        <v>44287</v>
      </c>
      <c r="B364" t="s">
        <v>770</v>
      </c>
      <c r="C364" t="s">
        <v>119</v>
      </c>
      <c r="D364"/>
      <c r="E364" t="s">
        <v>30</v>
      </c>
      <c r="F364" t="s">
        <v>31</v>
      </c>
      <c r="G364" t="s">
        <v>566</v>
      </c>
      <c r="H364">
        <v>23843</v>
      </c>
      <c r="I364" s="196" t="str">
        <f>VLOOKUP(E364,Refs!$P$2:$R$36,3,FALSE)</f>
        <v>Y61</v>
      </c>
      <c r="J364" s="196" t="str">
        <f>VLOOKUP(E364,Refs!$P$2:$S$36,4,FALSE)</f>
        <v>East of England</v>
      </c>
      <c r="K364" s="42">
        <f t="shared" si="11"/>
        <v>23843</v>
      </c>
    </row>
    <row r="365" spans="1:11" hidden="1" x14ac:dyDescent="0.35">
      <c r="A365" s="197">
        <f t="shared" si="10"/>
        <v>44287</v>
      </c>
      <c r="B365" t="s">
        <v>770</v>
      </c>
      <c r="C365" t="s">
        <v>119</v>
      </c>
      <c r="D365"/>
      <c r="E365" t="s">
        <v>30</v>
      </c>
      <c r="F365" t="s">
        <v>31</v>
      </c>
      <c r="G365" t="s">
        <v>567</v>
      </c>
      <c r="H365">
        <v>165</v>
      </c>
      <c r="I365" s="196" t="str">
        <f>VLOOKUP(E365,Refs!$P$2:$R$36,3,FALSE)</f>
        <v>Y61</v>
      </c>
      <c r="J365" s="196" t="str">
        <f>VLOOKUP(E365,Refs!$P$2:$S$36,4,FALSE)</f>
        <v>East of England</v>
      </c>
      <c r="K365" s="42">
        <f t="shared" si="11"/>
        <v>165</v>
      </c>
    </row>
    <row r="366" spans="1:11" hidden="1" x14ac:dyDescent="0.35">
      <c r="A366" s="197">
        <f t="shared" si="10"/>
        <v>44287</v>
      </c>
      <c r="B366" t="s">
        <v>770</v>
      </c>
      <c r="C366" t="s">
        <v>119</v>
      </c>
      <c r="D366"/>
      <c r="E366" t="s">
        <v>30</v>
      </c>
      <c r="F366" t="s">
        <v>31</v>
      </c>
      <c r="G366" t="s">
        <v>568</v>
      </c>
      <c r="H366">
        <v>8426</v>
      </c>
      <c r="I366" s="196" t="str">
        <f>VLOOKUP(E366,Refs!$P$2:$R$36,3,FALSE)</f>
        <v>Y61</v>
      </c>
      <c r="J366" s="196" t="str">
        <f>VLOOKUP(E366,Refs!$P$2:$S$36,4,FALSE)</f>
        <v>East of England</v>
      </c>
      <c r="K366" s="42">
        <f t="shared" si="11"/>
        <v>8426</v>
      </c>
    </row>
    <row r="367" spans="1:11" hidden="1" x14ac:dyDescent="0.35">
      <c r="A367" s="197">
        <f t="shared" si="10"/>
        <v>44287</v>
      </c>
      <c r="B367" t="s">
        <v>770</v>
      </c>
      <c r="C367" t="s">
        <v>119</v>
      </c>
      <c r="D367"/>
      <c r="E367" t="s">
        <v>30</v>
      </c>
      <c r="F367" t="s">
        <v>31</v>
      </c>
      <c r="G367" t="s">
        <v>569</v>
      </c>
      <c r="H367">
        <v>4384</v>
      </c>
      <c r="I367" s="196" t="str">
        <f>VLOOKUP(E367,Refs!$P$2:$R$36,3,FALSE)</f>
        <v>Y61</v>
      </c>
      <c r="J367" s="196" t="str">
        <f>VLOOKUP(E367,Refs!$P$2:$S$36,4,FALSE)</f>
        <v>East of England</v>
      </c>
      <c r="K367" s="42">
        <f t="shared" si="11"/>
        <v>4384</v>
      </c>
    </row>
    <row r="368" spans="1:11" hidden="1" x14ac:dyDescent="0.35">
      <c r="A368" s="197">
        <f t="shared" si="10"/>
        <v>44287</v>
      </c>
      <c r="B368" t="s">
        <v>770</v>
      </c>
      <c r="C368" t="s">
        <v>119</v>
      </c>
      <c r="D368"/>
      <c r="E368" t="s">
        <v>30</v>
      </c>
      <c r="F368" t="s">
        <v>31</v>
      </c>
      <c r="G368" t="s">
        <v>570</v>
      </c>
      <c r="H368">
        <v>10868</v>
      </c>
      <c r="I368" s="196" t="str">
        <f>VLOOKUP(E368,Refs!$P$2:$R$36,3,FALSE)</f>
        <v>Y61</v>
      </c>
      <c r="J368" s="196" t="str">
        <f>VLOOKUP(E368,Refs!$P$2:$S$36,4,FALSE)</f>
        <v>East of England</v>
      </c>
      <c r="K368" s="42">
        <f t="shared" si="11"/>
        <v>10868</v>
      </c>
    </row>
    <row r="369" spans="1:11" hidden="1" x14ac:dyDescent="0.35">
      <c r="A369" s="197">
        <f t="shared" si="10"/>
        <v>44287</v>
      </c>
      <c r="B369" t="s">
        <v>770</v>
      </c>
      <c r="C369" t="s">
        <v>119</v>
      </c>
      <c r="D369"/>
      <c r="E369" t="s">
        <v>30</v>
      </c>
      <c r="F369" t="s">
        <v>31</v>
      </c>
      <c r="G369" t="s">
        <v>571</v>
      </c>
      <c r="H369">
        <v>0</v>
      </c>
      <c r="I369" s="196" t="str">
        <f>VLOOKUP(E369,Refs!$P$2:$R$36,3,FALSE)</f>
        <v>Y61</v>
      </c>
      <c r="J369" s="196" t="str">
        <f>VLOOKUP(E369,Refs!$P$2:$S$36,4,FALSE)</f>
        <v>East of England</v>
      </c>
      <c r="K369" s="42" t="str">
        <f t="shared" si="11"/>
        <v/>
      </c>
    </row>
    <row r="370" spans="1:11" hidden="1" x14ac:dyDescent="0.35">
      <c r="A370" s="197">
        <f t="shared" si="10"/>
        <v>44287</v>
      </c>
      <c r="B370" t="s">
        <v>770</v>
      </c>
      <c r="C370" t="s">
        <v>119</v>
      </c>
      <c r="D370"/>
      <c r="E370" t="s">
        <v>30</v>
      </c>
      <c r="F370" t="s">
        <v>31</v>
      </c>
      <c r="G370" t="s">
        <v>576</v>
      </c>
      <c r="H370">
        <v>15252</v>
      </c>
      <c r="I370" s="196" t="str">
        <f>VLOOKUP(E370,Refs!$P$2:$R$36,3,FALSE)</f>
        <v>Y61</v>
      </c>
      <c r="J370" s="196" t="str">
        <f>VLOOKUP(E370,Refs!$P$2:$S$36,4,FALSE)</f>
        <v>East of England</v>
      </c>
      <c r="K370" s="42">
        <f t="shared" si="11"/>
        <v>15252</v>
      </c>
    </row>
    <row r="371" spans="1:11" hidden="1" x14ac:dyDescent="0.35">
      <c r="A371" s="197">
        <f t="shared" si="10"/>
        <v>44287</v>
      </c>
      <c r="B371" t="s">
        <v>770</v>
      </c>
      <c r="C371" t="s">
        <v>119</v>
      </c>
      <c r="D371"/>
      <c r="E371" t="s">
        <v>30</v>
      </c>
      <c r="F371" t="s">
        <v>31</v>
      </c>
      <c r="G371" t="s">
        <v>577</v>
      </c>
      <c r="H371">
        <v>6867</v>
      </c>
      <c r="I371" s="196" t="str">
        <f>VLOOKUP(E371,Refs!$P$2:$R$36,3,FALSE)</f>
        <v>Y61</v>
      </c>
      <c r="J371" s="196" t="str">
        <f>VLOOKUP(E371,Refs!$P$2:$S$36,4,FALSE)</f>
        <v>East of England</v>
      </c>
      <c r="K371" s="42">
        <f t="shared" si="11"/>
        <v>6867</v>
      </c>
    </row>
    <row r="372" spans="1:11" hidden="1" x14ac:dyDescent="0.35">
      <c r="A372" s="197">
        <f t="shared" si="10"/>
        <v>44287</v>
      </c>
      <c r="B372" t="s">
        <v>770</v>
      </c>
      <c r="C372" t="s">
        <v>119</v>
      </c>
      <c r="D372"/>
      <c r="E372" t="s">
        <v>30</v>
      </c>
      <c r="F372" t="s">
        <v>31</v>
      </c>
      <c r="G372" t="s">
        <v>578</v>
      </c>
      <c r="H372">
        <v>1257</v>
      </c>
      <c r="I372" s="196" t="str">
        <f>VLOOKUP(E372,Refs!$P$2:$R$36,3,FALSE)</f>
        <v>Y61</v>
      </c>
      <c r="J372" s="196" t="str">
        <f>VLOOKUP(E372,Refs!$P$2:$S$36,4,FALSE)</f>
        <v>East of England</v>
      </c>
      <c r="K372" s="42">
        <f t="shared" si="11"/>
        <v>1257</v>
      </c>
    </row>
    <row r="373" spans="1:11" hidden="1" x14ac:dyDescent="0.35">
      <c r="A373" s="197">
        <f t="shared" si="10"/>
        <v>44287</v>
      </c>
      <c r="B373" t="s">
        <v>770</v>
      </c>
      <c r="C373" t="s">
        <v>119</v>
      </c>
      <c r="D373"/>
      <c r="E373" t="s">
        <v>30</v>
      </c>
      <c r="F373" t="s">
        <v>31</v>
      </c>
      <c r="G373" t="s">
        <v>579</v>
      </c>
      <c r="H373">
        <v>0</v>
      </c>
      <c r="I373" s="196" t="str">
        <f>VLOOKUP(E373,Refs!$P$2:$R$36,3,FALSE)</f>
        <v>Y61</v>
      </c>
      <c r="J373" s="196" t="str">
        <f>VLOOKUP(E373,Refs!$P$2:$S$36,4,FALSE)</f>
        <v>East of England</v>
      </c>
      <c r="K373" s="42" t="str">
        <f t="shared" si="11"/>
        <v/>
      </c>
    </row>
    <row r="374" spans="1:11" hidden="1" x14ac:dyDescent="0.35">
      <c r="A374" s="197">
        <f t="shared" si="10"/>
        <v>44287</v>
      </c>
      <c r="B374" t="s">
        <v>770</v>
      </c>
      <c r="C374" t="s">
        <v>119</v>
      </c>
      <c r="D374"/>
      <c r="E374" t="s">
        <v>30</v>
      </c>
      <c r="F374" t="s">
        <v>31</v>
      </c>
      <c r="G374" t="s">
        <v>580</v>
      </c>
      <c r="H374">
        <v>30</v>
      </c>
      <c r="I374" s="196" t="str">
        <f>VLOOKUP(E374,Refs!$P$2:$R$36,3,FALSE)</f>
        <v>Y61</v>
      </c>
      <c r="J374" s="196" t="str">
        <f>VLOOKUP(E374,Refs!$P$2:$S$36,4,FALSE)</f>
        <v>East of England</v>
      </c>
      <c r="K374" s="42">
        <f t="shared" si="11"/>
        <v>30</v>
      </c>
    </row>
    <row r="375" spans="1:11" hidden="1" x14ac:dyDescent="0.35">
      <c r="A375" s="197">
        <f t="shared" si="10"/>
        <v>44287</v>
      </c>
      <c r="B375" t="s">
        <v>770</v>
      </c>
      <c r="C375" t="s">
        <v>119</v>
      </c>
      <c r="D375"/>
      <c r="E375" t="s">
        <v>30</v>
      </c>
      <c r="F375" t="s">
        <v>31</v>
      </c>
      <c r="G375" t="s">
        <v>581</v>
      </c>
      <c r="H375">
        <v>0</v>
      </c>
      <c r="I375" s="196" t="str">
        <f>VLOOKUP(E375,Refs!$P$2:$R$36,3,FALSE)</f>
        <v>Y61</v>
      </c>
      <c r="J375" s="196" t="str">
        <f>VLOOKUP(E375,Refs!$P$2:$S$36,4,FALSE)</f>
        <v>East of England</v>
      </c>
      <c r="K375" s="42" t="str">
        <f t="shared" si="11"/>
        <v/>
      </c>
    </row>
    <row r="376" spans="1:11" hidden="1" x14ac:dyDescent="0.35">
      <c r="A376" s="197">
        <f t="shared" si="10"/>
        <v>44287</v>
      </c>
      <c r="B376" t="s">
        <v>770</v>
      </c>
      <c r="C376" t="s">
        <v>119</v>
      </c>
      <c r="D376"/>
      <c r="E376" t="s">
        <v>30</v>
      </c>
      <c r="F376" t="s">
        <v>31</v>
      </c>
      <c r="G376" t="s">
        <v>582</v>
      </c>
      <c r="H376">
        <v>1091</v>
      </c>
      <c r="I376" s="196" t="str">
        <f>VLOOKUP(E376,Refs!$P$2:$R$36,3,FALSE)</f>
        <v>Y61</v>
      </c>
      <c r="J376" s="196" t="str">
        <f>VLOOKUP(E376,Refs!$P$2:$S$36,4,FALSE)</f>
        <v>East of England</v>
      </c>
      <c r="K376" s="42">
        <f t="shared" si="11"/>
        <v>1091</v>
      </c>
    </row>
    <row r="377" spans="1:11" hidden="1" x14ac:dyDescent="0.35">
      <c r="A377" s="197">
        <f t="shared" si="10"/>
        <v>44287</v>
      </c>
      <c r="B377" t="s">
        <v>770</v>
      </c>
      <c r="C377" t="s">
        <v>119</v>
      </c>
      <c r="D377"/>
      <c r="E377" t="s">
        <v>30</v>
      </c>
      <c r="F377" t="s">
        <v>31</v>
      </c>
      <c r="G377" t="s">
        <v>583</v>
      </c>
      <c r="H377">
        <v>125</v>
      </c>
      <c r="I377" s="196" t="str">
        <f>VLOOKUP(E377,Refs!$P$2:$R$36,3,FALSE)</f>
        <v>Y61</v>
      </c>
      <c r="J377" s="196" t="str">
        <f>VLOOKUP(E377,Refs!$P$2:$S$36,4,FALSE)</f>
        <v>East of England</v>
      </c>
      <c r="K377" s="42">
        <f t="shared" si="11"/>
        <v>125</v>
      </c>
    </row>
    <row r="378" spans="1:11" hidden="1" x14ac:dyDescent="0.35">
      <c r="A378" s="197">
        <f t="shared" si="10"/>
        <v>44287</v>
      </c>
      <c r="B378" t="s">
        <v>770</v>
      </c>
      <c r="C378" t="s">
        <v>119</v>
      </c>
      <c r="D378"/>
      <c r="E378" t="s">
        <v>30</v>
      </c>
      <c r="F378" t="s">
        <v>31</v>
      </c>
      <c r="G378" t="s">
        <v>584</v>
      </c>
      <c r="H378">
        <v>5882</v>
      </c>
      <c r="I378" s="196" t="str">
        <f>VLOOKUP(E378,Refs!$P$2:$R$36,3,FALSE)</f>
        <v>Y61</v>
      </c>
      <c r="J378" s="196" t="str">
        <f>VLOOKUP(E378,Refs!$P$2:$S$36,4,FALSE)</f>
        <v>East of England</v>
      </c>
      <c r="K378" s="42">
        <f t="shared" si="11"/>
        <v>5882</v>
      </c>
    </row>
    <row r="379" spans="1:11" hidden="1" x14ac:dyDescent="0.35">
      <c r="A379" s="197">
        <f t="shared" si="10"/>
        <v>44287</v>
      </c>
      <c r="B379" t="s">
        <v>770</v>
      </c>
      <c r="C379" t="s">
        <v>119</v>
      </c>
      <c r="D379"/>
      <c r="E379" t="s">
        <v>30</v>
      </c>
      <c r="F379" t="s">
        <v>31</v>
      </c>
      <c r="G379" t="s">
        <v>585</v>
      </c>
      <c r="H379">
        <v>229</v>
      </c>
      <c r="I379" s="196" t="str">
        <f>VLOOKUP(E379,Refs!$P$2:$R$36,3,FALSE)</f>
        <v>Y61</v>
      </c>
      <c r="J379" s="196" t="str">
        <f>VLOOKUP(E379,Refs!$P$2:$S$36,4,FALSE)</f>
        <v>East of England</v>
      </c>
      <c r="K379" s="42">
        <f t="shared" si="11"/>
        <v>229</v>
      </c>
    </row>
    <row r="380" spans="1:11" hidden="1" x14ac:dyDescent="0.35">
      <c r="A380" s="197">
        <f t="shared" si="10"/>
        <v>44287</v>
      </c>
      <c r="B380" t="s">
        <v>770</v>
      </c>
      <c r="C380" t="s">
        <v>119</v>
      </c>
      <c r="D380"/>
      <c r="E380" t="s">
        <v>30</v>
      </c>
      <c r="F380" t="s">
        <v>31</v>
      </c>
      <c r="G380" t="s">
        <v>586</v>
      </c>
      <c r="H380">
        <v>7</v>
      </c>
      <c r="I380" s="196" t="str">
        <f>VLOOKUP(E380,Refs!$P$2:$R$36,3,FALSE)</f>
        <v>Y61</v>
      </c>
      <c r="J380" s="196" t="str">
        <f>VLOOKUP(E380,Refs!$P$2:$S$36,4,FALSE)</f>
        <v>East of England</v>
      </c>
      <c r="K380" s="42">
        <f t="shared" si="11"/>
        <v>7</v>
      </c>
    </row>
    <row r="381" spans="1:11" hidden="1" x14ac:dyDescent="0.35">
      <c r="A381" s="197">
        <f t="shared" si="10"/>
        <v>44287</v>
      </c>
      <c r="B381" t="s">
        <v>770</v>
      </c>
      <c r="C381" t="s">
        <v>119</v>
      </c>
      <c r="D381"/>
      <c r="E381" t="s">
        <v>30</v>
      </c>
      <c r="F381" t="s">
        <v>31</v>
      </c>
      <c r="G381" t="s">
        <v>587</v>
      </c>
      <c r="H381">
        <v>0</v>
      </c>
      <c r="I381" s="196" t="str">
        <f>VLOOKUP(E381,Refs!$P$2:$R$36,3,FALSE)</f>
        <v>Y61</v>
      </c>
      <c r="J381" s="196" t="str">
        <f>VLOOKUP(E381,Refs!$P$2:$S$36,4,FALSE)</f>
        <v>East of England</v>
      </c>
      <c r="K381" s="42" t="str">
        <f t="shared" si="11"/>
        <v/>
      </c>
    </row>
    <row r="382" spans="1:11" hidden="1" x14ac:dyDescent="0.35">
      <c r="A382" s="197">
        <f t="shared" si="10"/>
        <v>44287</v>
      </c>
      <c r="B382" t="s">
        <v>770</v>
      </c>
      <c r="C382" t="s">
        <v>119</v>
      </c>
      <c r="D382"/>
      <c r="E382" t="s">
        <v>30</v>
      </c>
      <c r="F382" t="s">
        <v>31</v>
      </c>
      <c r="G382" t="s">
        <v>588</v>
      </c>
      <c r="H382">
        <v>6829</v>
      </c>
      <c r="I382" s="196" t="str">
        <f>VLOOKUP(E382,Refs!$P$2:$R$36,3,FALSE)</f>
        <v>Y61</v>
      </c>
      <c r="J382" s="196" t="str">
        <f>VLOOKUP(E382,Refs!$P$2:$S$36,4,FALSE)</f>
        <v>East of England</v>
      </c>
      <c r="K382" s="42">
        <f t="shared" si="11"/>
        <v>6829</v>
      </c>
    </row>
    <row r="383" spans="1:11" hidden="1" x14ac:dyDescent="0.35">
      <c r="A383" s="197">
        <f t="shared" si="10"/>
        <v>44287</v>
      </c>
      <c r="B383" t="s">
        <v>770</v>
      </c>
      <c r="C383" t="s">
        <v>119</v>
      </c>
      <c r="D383"/>
      <c r="E383" t="s">
        <v>30</v>
      </c>
      <c r="F383" t="s">
        <v>31</v>
      </c>
      <c r="G383" t="s">
        <v>589</v>
      </c>
      <c r="H383">
        <v>3073</v>
      </c>
      <c r="I383" s="196" t="str">
        <f>VLOOKUP(E383,Refs!$P$2:$R$36,3,FALSE)</f>
        <v>Y61</v>
      </c>
      <c r="J383" s="196" t="str">
        <f>VLOOKUP(E383,Refs!$P$2:$S$36,4,FALSE)</f>
        <v>East of England</v>
      </c>
      <c r="K383" s="42">
        <f t="shared" si="11"/>
        <v>3073</v>
      </c>
    </row>
    <row r="384" spans="1:11" hidden="1" x14ac:dyDescent="0.35">
      <c r="A384" s="197">
        <f t="shared" si="10"/>
        <v>44287</v>
      </c>
      <c r="B384" t="s">
        <v>770</v>
      </c>
      <c r="C384" t="s">
        <v>119</v>
      </c>
      <c r="D384"/>
      <c r="E384" t="s">
        <v>30</v>
      </c>
      <c r="F384" t="s">
        <v>31</v>
      </c>
      <c r="G384" t="s">
        <v>590</v>
      </c>
      <c r="H384">
        <v>1482</v>
      </c>
      <c r="I384" s="196" t="str">
        <f>VLOOKUP(E384,Refs!$P$2:$R$36,3,FALSE)</f>
        <v>Y61</v>
      </c>
      <c r="J384" s="196" t="str">
        <f>VLOOKUP(E384,Refs!$P$2:$S$36,4,FALSE)</f>
        <v>East of England</v>
      </c>
      <c r="K384" s="42">
        <f t="shared" si="11"/>
        <v>1482</v>
      </c>
    </row>
    <row r="385" spans="1:11" hidden="1" x14ac:dyDescent="0.35">
      <c r="A385" s="197">
        <f t="shared" si="10"/>
        <v>44287</v>
      </c>
      <c r="B385" t="s">
        <v>770</v>
      </c>
      <c r="C385" t="s">
        <v>119</v>
      </c>
      <c r="D385"/>
      <c r="E385" t="s">
        <v>30</v>
      </c>
      <c r="F385" t="s">
        <v>31</v>
      </c>
      <c r="G385" t="s">
        <v>591</v>
      </c>
      <c r="H385">
        <v>1228</v>
      </c>
      <c r="I385" s="196" t="str">
        <f>VLOOKUP(E385,Refs!$P$2:$R$36,3,FALSE)</f>
        <v>Y61</v>
      </c>
      <c r="J385" s="196" t="str">
        <f>VLOOKUP(E385,Refs!$P$2:$S$36,4,FALSE)</f>
        <v>East of England</v>
      </c>
      <c r="K385" s="42">
        <f t="shared" si="11"/>
        <v>1228</v>
      </c>
    </row>
    <row r="386" spans="1:11" hidden="1" x14ac:dyDescent="0.35">
      <c r="A386" s="197">
        <f t="shared" si="10"/>
        <v>44287</v>
      </c>
      <c r="B386" t="s">
        <v>770</v>
      </c>
      <c r="C386" t="s">
        <v>119</v>
      </c>
      <c r="D386"/>
      <c r="E386" t="s">
        <v>30</v>
      </c>
      <c r="F386" t="s">
        <v>31</v>
      </c>
      <c r="G386" t="s">
        <v>592</v>
      </c>
      <c r="H386">
        <v>5430</v>
      </c>
      <c r="I386" s="196" t="str">
        <f>VLOOKUP(E386,Refs!$P$2:$R$36,3,FALSE)</f>
        <v>Y61</v>
      </c>
      <c r="J386" s="196" t="str">
        <f>VLOOKUP(E386,Refs!$P$2:$S$36,4,FALSE)</f>
        <v>East of England</v>
      </c>
      <c r="K386" s="42">
        <f t="shared" si="11"/>
        <v>5430</v>
      </c>
    </row>
    <row r="387" spans="1:11" hidden="1" x14ac:dyDescent="0.35">
      <c r="A387" s="197">
        <f t="shared" ref="A387:A450" si="12">DATEVALUE(RIGHT(B387,8))</f>
        <v>44287</v>
      </c>
      <c r="B387" t="s">
        <v>770</v>
      </c>
      <c r="C387" t="s">
        <v>119</v>
      </c>
      <c r="D387"/>
      <c r="E387" t="s">
        <v>30</v>
      </c>
      <c r="F387" t="s">
        <v>31</v>
      </c>
      <c r="G387" t="s">
        <v>593</v>
      </c>
      <c r="H387">
        <v>5024</v>
      </c>
      <c r="I387" s="196" t="str">
        <f>VLOOKUP(E387,Refs!$P$2:$R$36,3,FALSE)</f>
        <v>Y61</v>
      </c>
      <c r="J387" s="196" t="str">
        <f>VLOOKUP(E387,Refs!$P$2:$S$36,4,FALSE)</f>
        <v>East of England</v>
      </c>
      <c r="K387" s="42">
        <f t="shared" ref="K387:K450" si="13">IF(OR(H387="NULL",H387=0,H387=""),"",H387)</f>
        <v>5024</v>
      </c>
    </row>
    <row r="388" spans="1:11" hidden="1" x14ac:dyDescent="0.35">
      <c r="A388" s="197">
        <f t="shared" si="12"/>
        <v>44287</v>
      </c>
      <c r="B388" t="s">
        <v>770</v>
      </c>
      <c r="C388" t="s">
        <v>119</v>
      </c>
      <c r="D388"/>
      <c r="E388" t="s">
        <v>30</v>
      </c>
      <c r="F388" t="s">
        <v>31</v>
      </c>
      <c r="G388" t="s">
        <v>594</v>
      </c>
      <c r="H388">
        <v>110</v>
      </c>
      <c r="I388" s="196" t="str">
        <f>VLOOKUP(E388,Refs!$P$2:$R$36,3,FALSE)</f>
        <v>Y61</v>
      </c>
      <c r="J388" s="196" t="str">
        <f>VLOOKUP(E388,Refs!$P$2:$S$36,4,FALSE)</f>
        <v>East of England</v>
      </c>
      <c r="K388" s="42">
        <f t="shared" si="13"/>
        <v>110</v>
      </c>
    </row>
    <row r="389" spans="1:11" hidden="1" x14ac:dyDescent="0.35">
      <c r="A389" s="197">
        <f t="shared" si="12"/>
        <v>44287</v>
      </c>
      <c r="B389" t="s">
        <v>770</v>
      </c>
      <c r="C389" t="s">
        <v>119</v>
      </c>
      <c r="D389"/>
      <c r="E389" t="s">
        <v>30</v>
      </c>
      <c r="F389" t="s">
        <v>31</v>
      </c>
      <c r="G389" t="s">
        <v>609</v>
      </c>
      <c r="H389">
        <v>23843</v>
      </c>
      <c r="I389" s="196" t="str">
        <f>VLOOKUP(E389,Refs!$P$2:$R$36,3,FALSE)</f>
        <v>Y61</v>
      </c>
      <c r="J389" s="196" t="str">
        <f>VLOOKUP(E389,Refs!$P$2:$S$36,4,FALSE)</f>
        <v>East of England</v>
      </c>
      <c r="K389" s="42">
        <f t="shared" si="13"/>
        <v>23843</v>
      </c>
    </row>
    <row r="390" spans="1:11" hidden="1" x14ac:dyDescent="0.35">
      <c r="A390" s="197">
        <f t="shared" si="12"/>
        <v>44287</v>
      </c>
      <c r="B390" t="s">
        <v>770</v>
      </c>
      <c r="C390" t="s">
        <v>119</v>
      </c>
      <c r="D390"/>
      <c r="E390" t="s">
        <v>30</v>
      </c>
      <c r="F390" t="s">
        <v>31</v>
      </c>
      <c r="G390" t="s">
        <v>610</v>
      </c>
      <c r="H390">
        <v>2676</v>
      </c>
      <c r="I390" s="196" t="str">
        <f>VLOOKUP(E390,Refs!$P$2:$R$36,3,FALSE)</f>
        <v>Y61</v>
      </c>
      <c r="J390" s="196" t="str">
        <f>VLOOKUP(E390,Refs!$P$2:$S$36,4,FALSE)</f>
        <v>East of England</v>
      </c>
      <c r="K390" s="42">
        <f t="shared" si="13"/>
        <v>2676</v>
      </c>
    </row>
    <row r="391" spans="1:11" hidden="1" x14ac:dyDescent="0.35">
      <c r="A391" s="197">
        <f t="shared" si="12"/>
        <v>44287</v>
      </c>
      <c r="B391" t="s">
        <v>770</v>
      </c>
      <c r="C391" t="s">
        <v>119</v>
      </c>
      <c r="D391"/>
      <c r="E391" t="s">
        <v>30</v>
      </c>
      <c r="F391" t="s">
        <v>31</v>
      </c>
      <c r="G391" t="s">
        <v>611</v>
      </c>
      <c r="H391">
        <v>3150</v>
      </c>
      <c r="I391" s="196" t="str">
        <f>VLOOKUP(E391,Refs!$P$2:$R$36,3,FALSE)</f>
        <v>Y61</v>
      </c>
      <c r="J391" s="196" t="str">
        <f>VLOOKUP(E391,Refs!$P$2:$S$36,4,FALSE)</f>
        <v>East of England</v>
      </c>
      <c r="K391" s="42">
        <f t="shared" si="13"/>
        <v>3150</v>
      </c>
    </row>
    <row r="392" spans="1:11" hidden="1" x14ac:dyDescent="0.35">
      <c r="A392" s="197">
        <f t="shared" si="12"/>
        <v>44287</v>
      </c>
      <c r="B392" t="s">
        <v>770</v>
      </c>
      <c r="C392" t="s">
        <v>119</v>
      </c>
      <c r="D392"/>
      <c r="E392" t="s">
        <v>30</v>
      </c>
      <c r="F392" t="s">
        <v>31</v>
      </c>
      <c r="G392" t="s">
        <v>612</v>
      </c>
      <c r="H392">
        <v>793</v>
      </c>
      <c r="I392" s="196" t="str">
        <f>VLOOKUP(E392,Refs!$P$2:$R$36,3,FALSE)</f>
        <v>Y61</v>
      </c>
      <c r="J392" s="196" t="str">
        <f>VLOOKUP(E392,Refs!$P$2:$S$36,4,FALSE)</f>
        <v>East of England</v>
      </c>
      <c r="K392" s="42">
        <f t="shared" si="13"/>
        <v>793</v>
      </c>
    </row>
    <row r="393" spans="1:11" hidden="1" x14ac:dyDescent="0.35">
      <c r="A393" s="197">
        <f t="shared" si="12"/>
        <v>44287</v>
      </c>
      <c r="B393" t="s">
        <v>770</v>
      </c>
      <c r="C393" t="s">
        <v>119</v>
      </c>
      <c r="D393"/>
      <c r="E393" t="s">
        <v>30</v>
      </c>
      <c r="F393" t="s">
        <v>31</v>
      </c>
      <c r="G393" t="s">
        <v>613</v>
      </c>
      <c r="H393">
        <v>0</v>
      </c>
      <c r="I393" s="196" t="str">
        <f>VLOOKUP(E393,Refs!$P$2:$R$36,3,FALSE)</f>
        <v>Y61</v>
      </c>
      <c r="J393" s="196" t="str">
        <f>VLOOKUP(E393,Refs!$P$2:$S$36,4,FALSE)</f>
        <v>East of England</v>
      </c>
      <c r="K393" s="42" t="str">
        <f t="shared" si="13"/>
        <v/>
      </c>
    </row>
    <row r="394" spans="1:11" hidden="1" x14ac:dyDescent="0.35">
      <c r="A394" s="197">
        <f t="shared" si="12"/>
        <v>44287</v>
      </c>
      <c r="B394" t="s">
        <v>770</v>
      </c>
      <c r="C394" t="s">
        <v>119</v>
      </c>
      <c r="D394"/>
      <c r="E394" t="s">
        <v>30</v>
      </c>
      <c r="F394" t="s">
        <v>31</v>
      </c>
      <c r="G394" t="s">
        <v>615</v>
      </c>
      <c r="H394">
        <v>3856</v>
      </c>
      <c r="I394" s="196" t="str">
        <f>VLOOKUP(E394,Refs!$P$2:$R$36,3,FALSE)</f>
        <v>Y61</v>
      </c>
      <c r="J394" s="196" t="str">
        <f>VLOOKUP(E394,Refs!$P$2:$S$36,4,FALSE)</f>
        <v>East of England</v>
      </c>
      <c r="K394" s="42">
        <f t="shared" si="13"/>
        <v>3856</v>
      </c>
    </row>
    <row r="395" spans="1:11" hidden="1" x14ac:dyDescent="0.35">
      <c r="A395" s="197">
        <f t="shared" si="12"/>
        <v>44287</v>
      </c>
      <c r="B395" t="s">
        <v>770</v>
      </c>
      <c r="C395" t="s">
        <v>119</v>
      </c>
      <c r="D395"/>
      <c r="E395" t="s">
        <v>30</v>
      </c>
      <c r="F395" t="s">
        <v>31</v>
      </c>
      <c r="G395" t="s">
        <v>616</v>
      </c>
      <c r="H395">
        <v>6660</v>
      </c>
      <c r="I395" s="196" t="str">
        <f>VLOOKUP(E395,Refs!$P$2:$R$36,3,FALSE)</f>
        <v>Y61</v>
      </c>
      <c r="J395" s="196" t="str">
        <f>VLOOKUP(E395,Refs!$P$2:$S$36,4,FALSE)</f>
        <v>East of England</v>
      </c>
      <c r="K395" s="42">
        <f t="shared" si="13"/>
        <v>6660</v>
      </c>
    </row>
    <row r="396" spans="1:11" hidden="1" x14ac:dyDescent="0.35">
      <c r="A396" s="197">
        <f t="shared" si="12"/>
        <v>44287</v>
      </c>
      <c r="B396" t="s">
        <v>770</v>
      </c>
      <c r="C396" t="s">
        <v>119</v>
      </c>
      <c r="D396"/>
      <c r="E396" t="s">
        <v>30</v>
      </c>
      <c r="F396" t="s">
        <v>31</v>
      </c>
      <c r="G396" t="s">
        <v>618</v>
      </c>
      <c r="H396">
        <v>1244</v>
      </c>
      <c r="I396" s="196" t="str">
        <f>VLOOKUP(E396,Refs!$P$2:$R$36,3,FALSE)</f>
        <v>Y61</v>
      </c>
      <c r="J396" s="196" t="str">
        <f>VLOOKUP(E396,Refs!$P$2:$S$36,4,FALSE)</f>
        <v>East of England</v>
      </c>
      <c r="K396" s="42">
        <f t="shared" si="13"/>
        <v>1244</v>
      </c>
    </row>
    <row r="397" spans="1:11" hidden="1" x14ac:dyDescent="0.35">
      <c r="A397" s="197">
        <f t="shared" si="12"/>
        <v>44287</v>
      </c>
      <c r="B397" t="s">
        <v>770</v>
      </c>
      <c r="C397" t="s">
        <v>119</v>
      </c>
      <c r="D397"/>
      <c r="E397" t="s">
        <v>30</v>
      </c>
      <c r="F397" t="s">
        <v>31</v>
      </c>
      <c r="G397" t="s">
        <v>619</v>
      </c>
      <c r="H397">
        <v>216</v>
      </c>
      <c r="I397" s="196" t="str">
        <f>VLOOKUP(E397,Refs!$P$2:$R$36,3,FALSE)</f>
        <v>Y61</v>
      </c>
      <c r="J397" s="196" t="str">
        <f>VLOOKUP(E397,Refs!$P$2:$S$36,4,FALSE)</f>
        <v>East of England</v>
      </c>
      <c r="K397" s="42">
        <f t="shared" si="13"/>
        <v>216</v>
      </c>
    </row>
    <row r="398" spans="1:11" hidden="1" x14ac:dyDescent="0.35">
      <c r="A398" s="197">
        <f t="shared" si="12"/>
        <v>44287</v>
      </c>
      <c r="B398" t="s">
        <v>770</v>
      </c>
      <c r="C398" t="s">
        <v>119</v>
      </c>
      <c r="D398"/>
      <c r="E398" t="s">
        <v>30</v>
      </c>
      <c r="F398" t="s">
        <v>31</v>
      </c>
      <c r="G398" t="s">
        <v>620</v>
      </c>
      <c r="H398">
        <v>1715</v>
      </c>
      <c r="I398" s="196" t="str">
        <f>VLOOKUP(E398,Refs!$P$2:$R$36,3,FALSE)</f>
        <v>Y61</v>
      </c>
      <c r="J398" s="196" t="str">
        <f>VLOOKUP(E398,Refs!$P$2:$S$36,4,FALSE)</f>
        <v>East of England</v>
      </c>
      <c r="K398" s="42">
        <f t="shared" si="13"/>
        <v>1715</v>
      </c>
    </row>
    <row r="399" spans="1:11" hidden="1" x14ac:dyDescent="0.35">
      <c r="A399" s="197">
        <f t="shared" si="12"/>
        <v>44287</v>
      </c>
      <c r="B399" t="s">
        <v>770</v>
      </c>
      <c r="C399" t="s">
        <v>119</v>
      </c>
      <c r="D399"/>
      <c r="E399" t="s">
        <v>30</v>
      </c>
      <c r="F399" t="s">
        <v>31</v>
      </c>
      <c r="G399" t="s">
        <v>621</v>
      </c>
      <c r="H399">
        <v>105</v>
      </c>
      <c r="I399" s="196" t="str">
        <f>VLOOKUP(E399,Refs!$P$2:$R$36,3,FALSE)</f>
        <v>Y61</v>
      </c>
      <c r="J399" s="196" t="str">
        <f>VLOOKUP(E399,Refs!$P$2:$S$36,4,FALSE)</f>
        <v>East of England</v>
      </c>
      <c r="K399" s="42">
        <f t="shared" si="13"/>
        <v>105</v>
      </c>
    </row>
    <row r="400" spans="1:11" hidden="1" x14ac:dyDescent="0.35">
      <c r="A400" s="197">
        <f t="shared" si="12"/>
        <v>44287</v>
      </c>
      <c r="B400" t="s">
        <v>770</v>
      </c>
      <c r="C400" t="s">
        <v>119</v>
      </c>
      <c r="D400"/>
      <c r="E400" t="s">
        <v>30</v>
      </c>
      <c r="F400" t="s">
        <v>31</v>
      </c>
      <c r="G400" t="s">
        <v>622</v>
      </c>
      <c r="H400">
        <v>605</v>
      </c>
      <c r="I400" s="196" t="str">
        <f>VLOOKUP(E400,Refs!$P$2:$R$36,3,FALSE)</f>
        <v>Y61</v>
      </c>
      <c r="J400" s="196" t="str">
        <f>VLOOKUP(E400,Refs!$P$2:$S$36,4,FALSE)</f>
        <v>East of England</v>
      </c>
      <c r="K400" s="42">
        <f t="shared" si="13"/>
        <v>605</v>
      </c>
    </row>
    <row r="401" spans="1:11" hidden="1" x14ac:dyDescent="0.35">
      <c r="A401" s="197">
        <f t="shared" si="12"/>
        <v>44287</v>
      </c>
      <c r="B401" t="s">
        <v>770</v>
      </c>
      <c r="C401" t="s">
        <v>119</v>
      </c>
      <c r="D401"/>
      <c r="E401" t="s">
        <v>30</v>
      </c>
      <c r="F401" t="s">
        <v>31</v>
      </c>
      <c r="G401" t="s">
        <v>623</v>
      </c>
      <c r="H401">
        <v>132</v>
      </c>
      <c r="I401" s="196" t="str">
        <f>VLOOKUP(E401,Refs!$P$2:$R$36,3,FALSE)</f>
        <v>Y61</v>
      </c>
      <c r="J401" s="196" t="str">
        <f>VLOOKUP(E401,Refs!$P$2:$S$36,4,FALSE)</f>
        <v>East of England</v>
      </c>
      <c r="K401" s="42">
        <f t="shared" si="13"/>
        <v>132</v>
      </c>
    </row>
    <row r="402" spans="1:11" hidden="1" x14ac:dyDescent="0.35">
      <c r="A402" s="197">
        <f t="shared" si="12"/>
        <v>44287</v>
      </c>
      <c r="B402" t="s">
        <v>770</v>
      </c>
      <c r="C402" t="s">
        <v>119</v>
      </c>
      <c r="D402"/>
      <c r="E402" t="s">
        <v>30</v>
      </c>
      <c r="F402" t="s">
        <v>31</v>
      </c>
      <c r="G402" t="s">
        <v>624</v>
      </c>
      <c r="H402">
        <v>2011</v>
      </c>
      <c r="I402" s="196" t="str">
        <f>VLOOKUP(E402,Refs!$P$2:$R$36,3,FALSE)</f>
        <v>Y61</v>
      </c>
      <c r="J402" s="196" t="str">
        <f>VLOOKUP(E402,Refs!$P$2:$S$36,4,FALSE)</f>
        <v>East of England</v>
      </c>
      <c r="K402" s="42">
        <f t="shared" si="13"/>
        <v>2011</v>
      </c>
    </row>
    <row r="403" spans="1:11" hidden="1" x14ac:dyDescent="0.35">
      <c r="A403" s="197">
        <f t="shared" si="12"/>
        <v>44287</v>
      </c>
      <c r="B403" t="s">
        <v>770</v>
      </c>
      <c r="C403" t="s">
        <v>119</v>
      </c>
      <c r="D403"/>
      <c r="E403" t="s">
        <v>30</v>
      </c>
      <c r="F403" t="s">
        <v>31</v>
      </c>
      <c r="G403" t="s">
        <v>625</v>
      </c>
      <c r="H403">
        <v>822</v>
      </c>
      <c r="I403" s="196" t="str">
        <f>VLOOKUP(E403,Refs!$P$2:$R$36,3,FALSE)</f>
        <v>Y61</v>
      </c>
      <c r="J403" s="196" t="str">
        <f>VLOOKUP(E403,Refs!$P$2:$S$36,4,FALSE)</f>
        <v>East of England</v>
      </c>
      <c r="K403" s="42">
        <f t="shared" si="13"/>
        <v>822</v>
      </c>
    </row>
    <row r="404" spans="1:11" hidden="1" x14ac:dyDescent="0.35">
      <c r="A404" s="197">
        <f t="shared" si="12"/>
        <v>44287</v>
      </c>
      <c r="B404" t="s">
        <v>770</v>
      </c>
      <c r="C404" t="s">
        <v>119</v>
      </c>
      <c r="D404"/>
      <c r="E404" t="s">
        <v>30</v>
      </c>
      <c r="F404" t="s">
        <v>31</v>
      </c>
      <c r="G404" t="s">
        <v>626</v>
      </c>
      <c r="H404">
        <v>1473</v>
      </c>
      <c r="I404" s="196" t="str">
        <f>VLOOKUP(E404,Refs!$P$2:$R$36,3,FALSE)</f>
        <v>Y61</v>
      </c>
      <c r="J404" s="196" t="str">
        <f>VLOOKUP(E404,Refs!$P$2:$S$36,4,FALSE)</f>
        <v>East of England</v>
      </c>
      <c r="K404" s="42">
        <f t="shared" si="13"/>
        <v>1473</v>
      </c>
    </row>
    <row r="405" spans="1:11" hidden="1" x14ac:dyDescent="0.35">
      <c r="A405" s="197">
        <f t="shared" si="12"/>
        <v>44287</v>
      </c>
      <c r="B405" t="s">
        <v>770</v>
      </c>
      <c r="C405" t="s">
        <v>119</v>
      </c>
      <c r="D405"/>
      <c r="E405" t="s">
        <v>30</v>
      </c>
      <c r="F405" t="s">
        <v>31</v>
      </c>
      <c r="G405" t="s">
        <v>642</v>
      </c>
      <c r="H405">
        <v>3220</v>
      </c>
      <c r="I405" s="196" t="str">
        <f>VLOOKUP(E405,Refs!$P$2:$R$36,3,FALSE)</f>
        <v>Y61</v>
      </c>
      <c r="J405" s="196" t="str">
        <f>VLOOKUP(E405,Refs!$P$2:$S$36,4,FALSE)</f>
        <v>East of England</v>
      </c>
      <c r="K405" s="42">
        <f t="shared" si="13"/>
        <v>3220</v>
      </c>
    </row>
    <row r="406" spans="1:11" hidden="1" x14ac:dyDescent="0.35">
      <c r="A406" s="197">
        <f t="shared" si="12"/>
        <v>44287</v>
      </c>
      <c r="B406" t="s">
        <v>770</v>
      </c>
      <c r="C406" t="s">
        <v>119</v>
      </c>
      <c r="D406"/>
      <c r="E406" t="s">
        <v>30</v>
      </c>
      <c r="F406" t="s">
        <v>31</v>
      </c>
      <c r="G406" t="s">
        <v>643</v>
      </c>
      <c r="H406">
        <v>2220</v>
      </c>
      <c r="I406" s="196" t="str">
        <f>VLOOKUP(E406,Refs!$P$2:$R$36,3,FALSE)</f>
        <v>Y61</v>
      </c>
      <c r="J406" s="196" t="str">
        <f>VLOOKUP(E406,Refs!$P$2:$S$36,4,FALSE)</f>
        <v>East of England</v>
      </c>
      <c r="K406" s="42">
        <f t="shared" si="13"/>
        <v>2220</v>
      </c>
    </row>
    <row r="407" spans="1:11" hidden="1" x14ac:dyDescent="0.35">
      <c r="A407" s="197">
        <f t="shared" si="12"/>
        <v>44287</v>
      </c>
      <c r="B407" t="s">
        <v>770</v>
      </c>
      <c r="C407" t="s">
        <v>119</v>
      </c>
      <c r="D407"/>
      <c r="E407" t="s">
        <v>30</v>
      </c>
      <c r="F407" t="s">
        <v>31</v>
      </c>
      <c r="G407" t="s">
        <v>644</v>
      </c>
      <c r="H407">
        <v>1368</v>
      </c>
      <c r="I407" s="196" t="str">
        <f>VLOOKUP(E407,Refs!$P$2:$R$36,3,FALSE)</f>
        <v>Y61</v>
      </c>
      <c r="J407" s="196" t="str">
        <f>VLOOKUP(E407,Refs!$P$2:$S$36,4,FALSE)</f>
        <v>East of England</v>
      </c>
      <c r="K407" s="42">
        <f t="shared" si="13"/>
        <v>1368</v>
      </c>
    </row>
    <row r="408" spans="1:11" hidden="1" x14ac:dyDescent="0.35">
      <c r="A408" s="197">
        <f t="shared" si="12"/>
        <v>44287</v>
      </c>
      <c r="B408" t="s">
        <v>770</v>
      </c>
      <c r="C408" t="s">
        <v>119</v>
      </c>
      <c r="D408"/>
      <c r="E408" t="s">
        <v>30</v>
      </c>
      <c r="F408" t="s">
        <v>31</v>
      </c>
      <c r="G408" t="s">
        <v>645</v>
      </c>
      <c r="H408">
        <v>513</v>
      </c>
      <c r="I408" s="196" t="str">
        <f>VLOOKUP(E408,Refs!$P$2:$R$36,3,FALSE)</f>
        <v>Y61</v>
      </c>
      <c r="J408" s="196" t="str">
        <f>VLOOKUP(E408,Refs!$P$2:$S$36,4,FALSE)</f>
        <v>East of England</v>
      </c>
      <c r="K408" s="42">
        <f t="shared" si="13"/>
        <v>513</v>
      </c>
    </row>
    <row r="409" spans="1:11" hidden="1" x14ac:dyDescent="0.35">
      <c r="A409" s="197">
        <f t="shared" si="12"/>
        <v>44287</v>
      </c>
      <c r="B409" t="s">
        <v>770</v>
      </c>
      <c r="C409" t="s">
        <v>119</v>
      </c>
      <c r="D409"/>
      <c r="E409" t="s">
        <v>30</v>
      </c>
      <c r="F409" t="s">
        <v>31</v>
      </c>
      <c r="G409" t="s">
        <v>646</v>
      </c>
      <c r="H409">
        <v>0</v>
      </c>
      <c r="I409" s="196" t="str">
        <f>VLOOKUP(E409,Refs!$P$2:$R$36,3,FALSE)</f>
        <v>Y61</v>
      </c>
      <c r="J409" s="196" t="str">
        <f>VLOOKUP(E409,Refs!$P$2:$S$36,4,FALSE)</f>
        <v>East of England</v>
      </c>
      <c r="K409" s="42" t="str">
        <f t="shared" si="13"/>
        <v/>
      </c>
    </row>
    <row r="410" spans="1:11" hidden="1" x14ac:dyDescent="0.35">
      <c r="A410" s="197">
        <f t="shared" si="12"/>
        <v>44287</v>
      </c>
      <c r="B410" t="s">
        <v>770</v>
      </c>
      <c r="C410" t="s">
        <v>119</v>
      </c>
      <c r="D410"/>
      <c r="E410" t="s">
        <v>30</v>
      </c>
      <c r="F410" t="s">
        <v>31</v>
      </c>
      <c r="G410" t="s">
        <v>647</v>
      </c>
      <c r="H410">
        <v>1881</v>
      </c>
      <c r="I410" s="196" t="str">
        <f>VLOOKUP(E410,Refs!$P$2:$R$36,3,FALSE)</f>
        <v>Y61</v>
      </c>
      <c r="J410" s="196" t="str">
        <f>VLOOKUP(E410,Refs!$P$2:$S$36,4,FALSE)</f>
        <v>East of England</v>
      </c>
      <c r="K410" s="42">
        <f t="shared" si="13"/>
        <v>1881</v>
      </c>
    </row>
    <row r="411" spans="1:11" hidden="1" x14ac:dyDescent="0.35">
      <c r="A411" s="197">
        <f t="shared" si="12"/>
        <v>44287</v>
      </c>
      <c r="B411" t="s">
        <v>770</v>
      </c>
      <c r="C411" t="s">
        <v>119</v>
      </c>
      <c r="D411"/>
      <c r="E411" t="s">
        <v>30</v>
      </c>
      <c r="F411" t="s">
        <v>31</v>
      </c>
      <c r="G411" t="s">
        <v>648</v>
      </c>
      <c r="H411">
        <v>4413247</v>
      </c>
      <c r="I411" s="196" t="str">
        <f>VLOOKUP(E411,Refs!$P$2:$R$36,3,FALSE)</f>
        <v>Y61</v>
      </c>
      <c r="J411" s="196" t="str">
        <f>VLOOKUP(E411,Refs!$P$2:$S$36,4,FALSE)</f>
        <v>East of England</v>
      </c>
      <c r="K411" s="42">
        <f t="shared" si="13"/>
        <v>4413247</v>
      </c>
    </row>
    <row r="412" spans="1:11" hidden="1" x14ac:dyDescent="0.35">
      <c r="A412" s="197">
        <f t="shared" si="12"/>
        <v>44287</v>
      </c>
      <c r="B412" t="s">
        <v>770</v>
      </c>
      <c r="C412" t="s">
        <v>119</v>
      </c>
      <c r="D412"/>
      <c r="E412" t="s">
        <v>30</v>
      </c>
      <c r="F412" t="s">
        <v>31</v>
      </c>
      <c r="G412" t="s">
        <v>649</v>
      </c>
      <c r="H412">
        <v>4379</v>
      </c>
      <c r="I412" s="196" t="str">
        <f>VLOOKUP(E412,Refs!$P$2:$R$36,3,FALSE)</f>
        <v>Y61</v>
      </c>
      <c r="J412" s="196" t="str">
        <f>VLOOKUP(E412,Refs!$P$2:$S$36,4,FALSE)</f>
        <v>East of England</v>
      </c>
      <c r="K412" s="42">
        <f t="shared" si="13"/>
        <v>4379</v>
      </c>
    </row>
    <row r="413" spans="1:11" hidden="1" x14ac:dyDescent="0.35">
      <c r="A413" s="197">
        <f t="shared" si="12"/>
        <v>44287</v>
      </c>
      <c r="B413" t="s">
        <v>770</v>
      </c>
      <c r="C413" t="s">
        <v>119</v>
      </c>
      <c r="D413"/>
      <c r="E413" t="s">
        <v>30</v>
      </c>
      <c r="F413" t="s">
        <v>31</v>
      </c>
      <c r="G413" t="s">
        <v>650</v>
      </c>
      <c r="H413">
        <v>2079</v>
      </c>
      <c r="I413" s="196" t="str">
        <f>VLOOKUP(E413,Refs!$P$2:$R$36,3,FALSE)</f>
        <v>Y61</v>
      </c>
      <c r="J413" s="196" t="str">
        <f>VLOOKUP(E413,Refs!$P$2:$S$36,4,FALSE)</f>
        <v>East of England</v>
      </c>
      <c r="K413" s="42">
        <f t="shared" si="13"/>
        <v>2079</v>
      </c>
    </row>
    <row r="414" spans="1:11" hidden="1" x14ac:dyDescent="0.35">
      <c r="A414" s="197">
        <f t="shared" si="12"/>
        <v>44287</v>
      </c>
      <c r="B414" t="s">
        <v>770</v>
      </c>
      <c r="C414" t="s">
        <v>119</v>
      </c>
      <c r="D414"/>
      <c r="E414" t="s">
        <v>30</v>
      </c>
      <c r="F414" t="s">
        <v>31</v>
      </c>
      <c r="G414" t="s">
        <v>651</v>
      </c>
      <c r="H414">
        <v>108</v>
      </c>
      <c r="I414" s="196" t="str">
        <f>VLOOKUP(E414,Refs!$P$2:$R$36,3,FALSE)</f>
        <v>Y61</v>
      </c>
      <c r="J414" s="196" t="str">
        <f>VLOOKUP(E414,Refs!$P$2:$S$36,4,FALSE)</f>
        <v>East of England</v>
      </c>
      <c r="K414" s="42">
        <f t="shared" si="13"/>
        <v>108</v>
      </c>
    </row>
    <row r="415" spans="1:11" hidden="1" x14ac:dyDescent="0.35">
      <c r="A415" s="197">
        <f t="shared" si="12"/>
        <v>44287</v>
      </c>
      <c r="B415" t="s">
        <v>770</v>
      </c>
      <c r="C415" t="s">
        <v>119</v>
      </c>
      <c r="D415"/>
      <c r="E415" t="s">
        <v>30</v>
      </c>
      <c r="F415" t="s">
        <v>31</v>
      </c>
      <c r="G415" t="s">
        <v>652</v>
      </c>
      <c r="H415">
        <v>1971</v>
      </c>
      <c r="I415" s="196" t="str">
        <f>VLOOKUP(E415,Refs!$P$2:$R$36,3,FALSE)</f>
        <v>Y61</v>
      </c>
      <c r="J415" s="196" t="str">
        <f>VLOOKUP(E415,Refs!$P$2:$S$36,4,FALSE)</f>
        <v>East of England</v>
      </c>
      <c r="K415" s="42">
        <f t="shared" si="13"/>
        <v>1971</v>
      </c>
    </row>
    <row r="416" spans="1:11" hidden="1" x14ac:dyDescent="0.35">
      <c r="A416" s="197">
        <f t="shared" si="12"/>
        <v>44287</v>
      </c>
      <c r="B416" t="s">
        <v>770</v>
      </c>
      <c r="C416" t="s">
        <v>119</v>
      </c>
      <c r="D416"/>
      <c r="E416" t="s">
        <v>30</v>
      </c>
      <c r="F416" t="s">
        <v>31</v>
      </c>
      <c r="G416" t="s">
        <v>653</v>
      </c>
      <c r="H416">
        <v>4747067</v>
      </c>
      <c r="I416" s="196" t="str">
        <f>VLOOKUP(E416,Refs!$P$2:$R$36,3,FALSE)</f>
        <v>Y61</v>
      </c>
      <c r="J416" s="196" t="str">
        <f>VLOOKUP(E416,Refs!$P$2:$S$36,4,FALSE)</f>
        <v>East of England</v>
      </c>
      <c r="K416" s="42">
        <f t="shared" si="13"/>
        <v>4747067</v>
      </c>
    </row>
    <row r="417" spans="1:11" hidden="1" x14ac:dyDescent="0.35">
      <c r="A417" s="197">
        <f t="shared" si="12"/>
        <v>44287</v>
      </c>
      <c r="B417" t="s">
        <v>770</v>
      </c>
      <c r="C417" t="s">
        <v>119</v>
      </c>
      <c r="D417"/>
      <c r="E417" t="s">
        <v>30</v>
      </c>
      <c r="F417" t="s">
        <v>31</v>
      </c>
      <c r="G417" t="s">
        <v>654</v>
      </c>
      <c r="H417">
        <v>510</v>
      </c>
      <c r="I417" s="196" t="str">
        <f>VLOOKUP(E417,Refs!$P$2:$R$36,3,FALSE)</f>
        <v>Y61</v>
      </c>
      <c r="J417" s="196" t="str">
        <f>VLOOKUP(E417,Refs!$P$2:$S$36,4,FALSE)</f>
        <v>East of England</v>
      </c>
      <c r="K417" s="42">
        <f t="shared" si="13"/>
        <v>510</v>
      </c>
    </row>
    <row r="418" spans="1:11" hidden="1" x14ac:dyDescent="0.35">
      <c r="A418" s="197">
        <f t="shared" si="12"/>
        <v>44287</v>
      </c>
      <c r="B418" t="s">
        <v>770</v>
      </c>
      <c r="C418" t="s">
        <v>119</v>
      </c>
      <c r="D418"/>
      <c r="E418" t="s">
        <v>30</v>
      </c>
      <c r="F418" t="s">
        <v>31</v>
      </c>
      <c r="G418" t="s">
        <v>669</v>
      </c>
      <c r="H418">
        <v>19115</v>
      </c>
      <c r="I418" s="196" t="str">
        <f>VLOOKUP(E418,Refs!$P$2:$R$36,3,FALSE)</f>
        <v>Y61</v>
      </c>
      <c r="J418" s="196" t="str">
        <f>VLOOKUP(E418,Refs!$P$2:$S$36,4,FALSE)</f>
        <v>East of England</v>
      </c>
      <c r="K418" s="42">
        <f t="shared" si="13"/>
        <v>19115</v>
      </c>
    </row>
    <row r="419" spans="1:11" hidden="1" x14ac:dyDescent="0.35">
      <c r="A419" s="197">
        <f t="shared" si="12"/>
        <v>44287</v>
      </c>
      <c r="B419" t="s">
        <v>770</v>
      </c>
      <c r="C419" t="s">
        <v>119</v>
      </c>
      <c r="D419"/>
      <c r="E419" t="s">
        <v>30</v>
      </c>
      <c r="F419" t="s">
        <v>31</v>
      </c>
      <c r="G419" t="s">
        <v>670</v>
      </c>
      <c r="H419">
        <v>0</v>
      </c>
      <c r="I419" s="196" t="str">
        <f>VLOOKUP(E419,Refs!$P$2:$R$36,3,FALSE)</f>
        <v>Y61</v>
      </c>
      <c r="J419" s="196" t="str">
        <f>VLOOKUP(E419,Refs!$P$2:$S$36,4,FALSE)</f>
        <v>East of England</v>
      </c>
      <c r="K419" s="42" t="str">
        <f t="shared" si="13"/>
        <v/>
      </c>
    </row>
    <row r="420" spans="1:11" hidden="1" x14ac:dyDescent="0.35">
      <c r="A420" s="197">
        <f t="shared" si="12"/>
        <v>44287</v>
      </c>
      <c r="B420" t="s">
        <v>770</v>
      </c>
      <c r="C420" t="s">
        <v>119</v>
      </c>
      <c r="D420"/>
      <c r="E420" t="s">
        <v>30</v>
      </c>
      <c r="F420" t="s">
        <v>31</v>
      </c>
      <c r="G420" t="s">
        <v>671</v>
      </c>
      <c r="H420">
        <v>13002</v>
      </c>
      <c r="I420" s="196" t="str">
        <f>VLOOKUP(E420,Refs!$P$2:$R$36,3,FALSE)</f>
        <v>Y61</v>
      </c>
      <c r="J420" s="196" t="str">
        <f>VLOOKUP(E420,Refs!$P$2:$S$36,4,FALSE)</f>
        <v>East of England</v>
      </c>
      <c r="K420" s="42">
        <f t="shared" si="13"/>
        <v>13002</v>
      </c>
    </row>
    <row r="421" spans="1:11" hidden="1" x14ac:dyDescent="0.35">
      <c r="A421" s="197">
        <f t="shared" si="12"/>
        <v>44287</v>
      </c>
      <c r="B421" t="s">
        <v>770</v>
      </c>
      <c r="C421" t="s">
        <v>119</v>
      </c>
      <c r="D421"/>
      <c r="E421" t="s">
        <v>30</v>
      </c>
      <c r="F421" t="s">
        <v>31</v>
      </c>
      <c r="G421" t="s">
        <v>675</v>
      </c>
      <c r="H421">
        <v>2865</v>
      </c>
      <c r="I421" s="196" t="str">
        <f>VLOOKUP(E421,Refs!$P$2:$R$36,3,FALSE)</f>
        <v>Y61</v>
      </c>
      <c r="J421" s="196" t="str">
        <f>VLOOKUP(E421,Refs!$P$2:$S$36,4,FALSE)</f>
        <v>East of England</v>
      </c>
      <c r="K421" s="42">
        <f t="shared" si="13"/>
        <v>2865</v>
      </c>
    </row>
    <row r="422" spans="1:11" hidden="1" x14ac:dyDescent="0.35">
      <c r="A422" s="197">
        <f t="shared" si="12"/>
        <v>44287</v>
      </c>
      <c r="B422" t="s">
        <v>770</v>
      </c>
      <c r="C422" t="s">
        <v>119</v>
      </c>
      <c r="D422"/>
      <c r="E422" t="s">
        <v>30</v>
      </c>
      <c r="F422" t="s">
        <v>31</v>
      </c>
      <c r="G422" t="s">
        <v>678</v>
      </c>
      <c r="H422">
        <v>3379</v>
      </c>
      <c r="I422" s="196" t="str">
        <f>VLOOKUP(E422,Refs!$P$2:$R$36,3,FALSE)</f>
        <v>Y61</v>
      </c>
      <c r="J422" s="196" t="str">
        <f>VLOOKUP(E422,Refs!$P$2:$S$36,4,FALSE)</f>
        <v>East of England</v>
      </c>
      <c r="K422" s="42">
        <f t="shared" si="13"/>
        <v>3379</v>
      </c>
    </row>
    <row r="423" spans="1:11" hidden="1" x14ac:dyDescent="0.35">
      <c r="A423" s="197">
        <f t="shared" si="12"/>
        <v>44287</v>
      </c>
      <c r="B423" t="s">
        <v>770</v>
      </c>
      <c r="C423" t="s">
        <v>119</v>
      </c>
      <c r="D423"/>
      <c r="E423" t="s">
        <v>30</v>
      </c>
      <c r="F423" t="s">
        <v>31</v>
      </c>
      <c r="G423" t="s">
        <v>679</v>
      </c>
      <c r="H423">
        <v>2189</v>
      </c>
      <c r="I423" s="196" t="str">
        <f>VLOOKUP(E423,Refs!$P$2:$R$36,3,FALSE)</f>
        <v>Y61</v>
      </c>
      <c r="J423" s="196" t="str">
        <f>VLOOKUP(E423,Refs!$P$2:$S$36,4,FALSE)</f>
        <v>East of England</v>
      </c>
      <c r="K423" s="42">
        <f t="shared" si="13"/>
        <v>2189</v>
      </c>
    </row>
    <row r="424" spans="1:11" hidden="1" x14ac:dyDescent="0.35">
      <c r="A424" s="197">
        <f t="shared" si="12"/>
        <v>44287</v>
      </c>
      <c r="B424" t="s">
        <v>770</v>
      </c>
      <c r="C424" t="s">
        <v>119</v>
      </c>
      <c r="D424"/>
      <c r="E424" t="s">
        <v>30</v>
      </c>
      <c r="F424" t="s">
        <v>31</v>
      </c>
      <c r="G424" t="s">
        <v>680</v>
      </c>
      <c r="H424">
        <v>701</v>
      </c>
      <c r="I424" s="196" t="str">
        <f>VLOOKUP(E424,Refs!$P$2:$R$36,3,FALSE)</f>
        <v>Y61</v>
      </c>
      <c r="J424" s="196" t="str">
        <f>VLOOKUP(E424,Refs!$P$2:$S$36,4,FALSE)</f>
        <v>East of England</v>
      </c>
      <c r="K424" s="42">
        <f t="shared" si="13"/>
        <v>701</v>
      </c>
    </row>
    <row r="425" spans="1:11" hidden="1" x14ac:dyDescent="0.35">
      <c r="A425" s="197">
        <f t="shared" si="12"/>
        <v>44287</v>
      </c>
      <c r="B425" t="s">
        <v>770</v>
      </c>
      <c r="C425" t="s">
        <v>119</v>
      </c>
      <c r="D425"/>
      <c r="E425" t="s">
        <v>30</v>
      </c>
      <c r="F425" t="s">
        <v>31</v>
      </c>
      <c r="G425" t="s">
        <v>681</v>
      </c>
      <c r="H425">
        <v>30</v>
      </c>
      <c r="I425" s="196" t="str">
        <f>VLOOKUP(E425,Refs!$P$2:$R$36,3,FALSE)</f>
        <v>Y61</v>
      </c>
      <c r="J425" s="196" t="str">
        <f>VLOOKUP(E425,Refs!$P$2:$S$36,4,FALSE)</f>
        <v>East of England</v>
      </c>
      <c r="K425" s="42">
        <f t="shared" si="13"/>
        <v>30</v>
      </c>
    </row>
    <row r="426" spans="1:11" hidden="1" x14ac:dyDescent="0.35">
      <c r="A426" s="197">
        <f t="shared" si="12"/>
        <v>44287</v>
      </c>
      <c r="B426" t="s">
        <v>770</v>
      </c>
      <c r="C426" t="s">
        <v>119</v>
      </c>
      <c r="D426"/>
      <c r="E426" t="s">
        <v>30</v>
      </c>
      <c r="F426" t="s">
        <v>31</v>
      </c>
      <c r="G426" t="s">
        <v>682</v>
      </c>
      <c r="H426">
        <v>355</v>
      </c>
      <c r="I426" s="196" t="str">
        <f>VLOOKUP(E426,Refs!$P$2:$R$36,3,FALSE)</f>
        <v>Y61</v>
      </c>
      <c r="J426" s="196" t="str">
        <f>VLOOKUP(E426,Refs!$P$2:$S$36,4,FALSE)</f>
        <v>East of England</v>
      </c>
      <c r="K426" s="42">
        <f t="shared" si="13"/>
        <v>355</v>
      </c>
    </row>
    <row r="427" spans="1:11" hidden="1" x14ac:dyDescent="0.35">
      <c r="A427" s="197">
        <f t="shared" si="12"/>
        <v>44287</v>
      </c>
      <c r="B427" t="s">
        <v>770</v>
      </c>
      <c r="C427" t="s">
        <v>119</v>
      </c>
      <c r="D427"/>
      <c r="E427" t="s">
        <v>30</v>
      </c>
      <c r="F427" t="s">
        <v>31</v>
      </c>
      <c r="G427" t="s">
        <v>683</v>
      </c>
      <c r="H427">
        <v>234</v>
      </c>
      <c r="I427" s="196" t="str">
        <f>VLOOKUP(E427,Refs!$P$2:$R$36,3,FALSE)</f>
        <v>Y61</v>
      </c>
      <c r="J427" s="196" t="str">
        <f>VLOOKUP(E427,Refs!$P$2:$S$36,4,FALSE)</f>
        <v>East of England</v>
      </c>
      <c r="K427" s="42">
        <f t="shared" si="13"/>
        <v>234</v>
      </c>
    </row>
    <row r="428" spans="1:11" hidden="1" x14ac:dyDescent="0.35">
      <c r="A428" s="197">
        <f t="shared" si="12"/>
        <v>44287</v>
      </c>
      <c r="B428" t="s">
        <v>770</v>
      </c>
      <c r="C428" t="s">
        <v>119</v>
      </c>
      <c r="D428"/>
      <c r="E428" t="s">
        <v>30</v>
      </c>
      <c r="F428" t="s">
        <v>31</v>
      </c>
      <c r="G428" t="s">
        <v>684</v>
      </c>
      <c r="H428">
        <v>1795</v>
      </c>
      <c r="I428" s="196" t="str">
        <f>VLOOKUP(E428,Refs!$P$2:$R$36,3,FALSE)</f>
        <v>Y61</v>
      </c>
      <c r="J428" s="196" t="str">
        <f>VLOOKUP(E428,Refs!$P$2:$S$36,4,FALSE)</f>
        <v>East of England</v>
      </c>
      <c r="K428" s="42">
        <f t="shared" si="13"/>
        <v>1795</v>
      </c>
    </row>
    <row r="429" spans="1:11" hidden="1" x14ac:dyDescent="0.35">
      <c r="A429" s="197">
        <f t="shared" si="12"/>
        <v>44287</v>
      </c>
      <c r="B429" t="s">
        <v>770</v>
      </c>
      <c r="C429" t="s">
        <v>119</v>
      </c>
      <c r="D429"/>
      <c r="E429" t="s">
        <v>30</v>
      </c>
      <c r="F429" t="s">
        <v>31</v>
      </c>
      <c r="G429" t="s">
        <v>685</v>
      </c>
      <c r="H429">
        <v>252</v>
      </c>
      <c r="I429" s="196" t="str">
        <f>VLOOKUP(E429,Refs!$P$2:$R$36,3,FALSE)</f>
        <v>Y61</v>
      </c>
      <c r="J429" s="196" t="str">
        <f>VLOOKUP(E429,Refs!$P$2:$S$36,4,FALSE)</f>
        <v>East of England</v>
      </c>
      <c r="K429" s="42">
        <f t="shared" si="13"/>
        <v>252</v>
      </c>
    </row>
    <row r="430" spans="1:11" hidden="1" x14ac:dyDescent="0.35">
      <c r="A430" s="197">
        <f t="shared" si="12"/>
        <v>44287</v>
      </c>
      <c r="B430" t="s">
        <v>770</v>
      </c>
      <c r="C430" t="s">
        <v>119</v>
      </c>
      <c r="D430"/>
      <c r="E430" t="s">
        <v>30</v>
      </c>
      <c r="F430" t="s">
        <v>31</v>
      </c>
      <c r="G430" t="s">
        <v>686</v>
      </c>
      <c r="H430">
        <v>0</v>
      </c>
      <c r="I430" s="196" t="str">
        <f>VLOOKUP(E430,Refs!$P$2:$R$36,3,FALSE)</f>
        <v>Y61</v>
      </c>
      <c r="J430" s="196" t="str">
        <f>VLOOKUP(E430,Refs!$P$2:$S$36,4,FALSE)</f>
        <v>East of England</v>
      </c>
      <c r="K430" s="42" t="str">
        <f t="shared" si="13"/>
        <v/>
      </c>
    </row>
    <row r="431" spans="1:11" hidden="1" x14ac:dyDescent="0.35">
      <c r="A431" s="197">
        <f t="shared" si="12"/>
        <v>44287</v>
      </c>
      <c r="B431" t="s">
        <v>770</v>
      </c>
      <c r="C431" t="s">
        <v>119</v>
      </c>
      <c r="D431"/>
      <c r="E431" t="s">
        <v>30</v>
      </c>
      <c r="F431" t="s">
        <v>31</v>
      </c>
      <c r="G431" t="s">
        <v>687</v>
      </c>
      <c r="H431">
        <v>0</v>
      </c>
      <c r="I431" s="196" t="str">
        <f>VLOOKUP(E431,Refs!$P$2:$R$36,3,FALSE)</f>
        <v>Y61</v>
      </c>
      <c r="J431" s="196" t="str">
        <f>VLOOKUP(E431,Refs!$P$2:$S$36,4,FALSE)</f>
        <v>East of England</v>
      </c>
      <c r="K431" s="42" t="str">
        <f t="shared" si="13"/>
        <v/>
      </c>
    </row>
    <row r="432" spans="1:11" hidden="1" x14ac:dyDescent="0.35">
      <c r="A432" s="197">
        <f t="shared" si="12"/>
        <v>44287</v>
      </c>
      <c r="B432" t="s">
        <v>770</v>
      </c>
      <c r="C432" t="s">
        <v>119</v>
      </c>
      <c r="D432"/>
      <c r="E432" t="s">
        <v>30</v>
      </c>
      <c r="F432" t="s">
        <v>31</v>
      </c>
      <c r="G432" t="s">
        <v>688</v>
      </c>
      <c r="H432">
        <v>0</v>
      </c>
      <c r="I432" s="196" t="str">
        <f>VLOOKUP(E432,Refs!$P$2:$R$36,3,FALSE)</f>
        <v>Y61</v>
      </c>
      <c r="J432" s="196" t="str">
        <f>VLOOKUP(E432,Refs!$P$2:$S$36,4,FALSE)</f>
        <v>East of England</v>
      </c>
      <c r="K432" s="42" t="str">
        <f t="shared" si="13"/>
        <v/>
      </c>
    </row>
    <row r="433" spans="1:11" hidden="1" x14ac:dyDescent="0.35">
      <c r="A433" s="197">
        <f t="shared" si="12"/>
        <v>44287</v>
      </c>
      <c r="B433" t="s">
        <v>770</v>
      </c>
      <c r="C433" t="s">
        <v>119</v>
      </c>
      <c r="D433"/>
      <c r="E433" t="s">
        <v>30</v>
      </c>
      <c r="F433" t="s">
        <v>31</v>
      </c>
      <c r="G433" t="s">
        <v>689</v>
      </c>
      <c r="H433">
        <v>0</v>
      </c>
      <c r="I433" s="196" t="str">
        <f>VLOOKUP(E433,Refs!$P$2:$R$36,3,FALSE)</f>
        <v>Y61</v>
      </c>
      <c r="J433" s="196" t="str">
        <f>VLOOKUP(E433,Refs!$P$2:$S$36,4,FALSE)</f>
        <v>East of England</v>
      </c>
      <c r="K433" s="42" t="str">
        <f t="shared" si="13"/>
        <v/>
      </c>
    </row>
    <row r="434" spans="1:11" hidden="1" x14ac:dyDescent="0.35">
      <c r="A434" s="197">
        <f t="shared" si="12"/>
        <v>44287</v>
      </c>
      <c r="B434" t="s">
        <v>770</v>
      </c>
      <c r="C434" t="s">
        <v>119</v>
      </c>
      <c r="D434"/>
      <c r="E434" t="s">
        <v>30</v>
      </c>
      <c r="F434" t="s">
        <v>31</v>
      </c>
      <c r="G434" t="s">
        <v>690</v>
      </c>
      <c r="H434">
        <v>160</v>
      </c>
      <c r="I434" s="196" t="str">
        <f>VLOOKUP(E434,Refs!$P$2:$R$36,3,FALSE)</f>
        <v>Y61</v>
      </c>
      <c r="J434" s="196" t="str">
        <f>VLOOKUP(E434,Refs!$P$2:$S$36,4,FALSE)</f>
        <v>East of England</v>
      </c>
      <c r="K434" s="42">
        <f t="shared" si="13"/>
        <v>160</v>
      </c>
    </row>
    <row r="435" spans="1:11" hidden="1" x14ac:dyDescent="0.35">
      <c r="A435" s="197">
        <f t="shared" si="12"/>
        <v>44287</v>
      </c>
      <c r="B435" t="s">
        <v>770</v>
      </c>
      <c r="C435" t="s">
        <v>119</v>
      </c>
      <c r="D435"/>
      <c r="E435" t="s">
        <v>30</v>
      </c>
      <c r="F435" t="s">
        <v>31</v>
      </c>
      <c r="G435" t="s">
        <v>691</v>
      </c>
      <c r="H435">
        <v>160</v>
      </c>
      <c r="I435" s="196" t="str">
        <f>VLOOKUP(E435,Refs!$P$2:$R$36,3,FALSE)</f>
        <v>Y61</v>
      </c>
      <c r="J435" s="196" t="str">
        <f>VLOOKUP(E435,Refs!$P$2:$S$36,4,FALSE)</f>
        <v>East of England</v>
      </c>
      <c r="K435" s="42">
        <f t="shared" si="13"/>
        <v>160</v>
      </c>
    </row>
    <row r="436" spans="1:11" hidden="1" x14ac:dyDescent="0.35">
      <c r="A436" s="197">
        <f t="shared" si="12"/>
        <v>44287</v>
      </c>
      <c r="B436" t="s">
        <v>770</v>
      </c>
      <c r="C436" t="s">
        <v>119</v>
      </c>
      <c r="D436"/>
      <c r="E436" t="s">
        <v>30</v>
      </c>
      <c r="F436" t="s">
        <v>31</v>
      </c>
      <c r="G436" t="s">
        <v>692</v>
      </c>
      <c r="H436">
        <v>418</v>
      </c>
      <c r="I436" s="196" t="str">
        <f>VLOOKUP(E436,Refs!$P$2:$R$36,3,FALSE)</f>
        <v>Y61</v>
      </c>
      <c r="J436" s="196" t="str">
        <f>VLOOKUP(E436,Refs!$P$2:$S$36,4,FALSE)</f>
        <v>East of England</v>
      </c>
      <c r="K436" s="42">
        <f t="shared" si="13"/>
        <v>418</v>
      </c>
    </row>
    <row r="437" spans="1:11" hidden="1" x14ac:dyDescent="0.35">
      <c r="A437" s="197">
        <f t="shared" si="12"/>
        <v>44287</v>
      </c>
      <c r="B437" t="s">
        <v>770</v>
      </c>
      <c r="C437" t="s">
        <v>119</v>
      </c>
      <c r="D437"/>
      <c r="E437" t="s">
        <v>30</v>
      </c>
      <c r="F437" t="s">
        <v>31</v>
      </c>
      <c r="G437" t="s">
        <v>693</v>
      </c>
      <c r="H437">
        <v>412</v>
      </c>
      <c r="I437" s="196" t="str">
        <f>VLOOKUP(E437,Refs!$P$2:$R$36,3,FALSE)</f>
        <v>Y61</v>
      </c>
      <c r="J437" s="196" t="str">
        <f>VLOOKUP(E437,Refs!$P$2:$S$36,4,FALSE)</f>
        <v>East of England</v>
      </c>
      <c r="K437" s="42">
        <f t="shared" si="13"/>
        <v>412</v>
      </c>
    </row>
    <row r="438" spans="1:11" hidden="1" x14ac:dyDescent="0.35">
      <c r="A438" s="197">
        <f t="shared" si="12"/>
        <v>44287</v>
      </c>
      <c r="B438" t="s">
        <v>770</v>
      </c>
      <c r="C438" t="s">
        <v>119</v>
      </c>
      <c r="D438"/>
      <c r="E438" t="s">
        <v>30</v>
      </c>
      <c r="F438" t="s">
        <v>31</v>
      </c>
      <c r="G438" t="s">
        <v>694</v>
      </c>
      <c r="H438">
        <v>98</v>
      </c>
      <c r="I438" s="196" t="str">
        <f>VLOOKUP(E438,Refs!$P$2:$R$36,3,FALSE)</f>
        <v>Y61</v>
      </c>
      <c r="J438" s="196" t="str">
        <f>VLOOKUP(E438,Refs!$P$2:$S$36,4,FALSE)</f>
        <v>East of England</v>
      </c>
      <c r="K438" s="42">
        <f t="shared" si="13"/>
        <v>98</v>
      </c>
    </row>
    <row r="439" spans="1:11" hidden="1" x14ac:dyDescent="0.35">
      <c r="A439" s="197">
        <f t="shared" si="12"/>
        <v>44287</v>
      </c>
      <c r="B439" t="s">
        <v>770</v>
      </c>
      <c r="C439" t="s">
        <v>119</v>
      </c>
      <c r="D439"/>
      <c r="E439" t="s">
        <v>30</v>
      </c>
      <c r="F439" t="s">
        <v>31</v>
      </c>
      <c r="G439" t="s">
        <v>695</v>
      </c>
      <c r="H439">
        <v>89</v>
      </c>
      <c r="I439" s="196" t="str">
        <f>VLOOKUP(E439,Refs!$P$2:$R$36,3,FALSE)</f>
        <v>Y61</v>
      </c>
      <c r="J439" s="196" t="str">
        <f>VLOOKUP(E439,Refs!$P$2:$S$36,4,FALSE)</f>
        <v>East of England</v>
      </c>
      <c r="K439" s="42">
        <f t="shared" si="13"/>
        <v>89</v>
      </c>
    </row>
    <row r="440" spans="1:11" hidden="1" x14ac:dyDescent="0.35">
      <c r="A440" s="197">
        <f t="shared" si="12"/>
        <v>44287</v>
      </c>
      <c r="B440" t="s">
        <v>770</v>
      </c>
      <c r="C440" t="s">
        <v>119</v>
      </c>
      <c r="D440"/>
      <c r="E440" t="s">
        <v>30</v>
      </c>
      <c r="F440" t="s">
        <v>31</v>
      </c>
      <c r="G440" t="s">
        <v>696</v>
      </c>
      <c r="H440">
        <v>450</v>
      </c>
      <c r="I440" s="196" t="str">
        <f>VLOOKUP(E440,Refs!$P$2:$R$36,3,FALSE)</f>
        <v>Y61</v>
      </c>
      <c r="J440" s="196" t="str">
        <f>VLOOKUP(E440,Refs!$P$2:$S$36,4,FALSE)</f>
        <v>East of England</v>
      </c>
      <c r="K440" s="42">
        <f t="shared" si="13"/>
        <v>450</v>
      </c>
    </row>
    <row r="441" spans="1:11" hidden="1" x14ac:dyDescent="0.35">
      <c r="A441" s="197">
        <f t="shared" si="12"/>
        <v>44287</v>
      </c>
      <c r="B441" t="s">
        <v>770</v>
      </c>
      <c r="C441" t="s">
        <v>119</v>
      </c>
      <c r="D441"/>
      <c r="E441" t="s">
        <v>30</v>
      </c>
      <c r="F441" t="s">
        <v>31</v>
      </c>
      <c r="G441" t="s">
        <v>697</v>
      </c>
      <c r="H441">
        <v>388</v>
      </c>
      <c r="I441" s="196" t="str">
        <f>VLOOKUP(E441,Refs!$P$2:$R$36,3,FALSE)</f>
        <v>Y61</v>
      </c>
      <c r="J441" s="196" t="str">
        <f>VLOOKUP(E441,Refs!$P$2:$S$36,4,FALSE)</f>
        <v>East of England</v>
      </c>
      <c r="K441" s="42">
        <f t="shared" si="13"/>
        <v>388</v>
      </c>
    </row>
    <row r="442" spans="1:11" hidden="1" x14ac:dyDescent="0.35">
      <c r="A442" s="197">
        <f t="shared" si="12"/>
        <v>44287</v>
      </c>
      <c r="B442" t="s">
        <v>770</v>
      </c>
      <c r="C442" t="s">
        <v>119</v>
      </c>
      <c r="D442"/>
      <c r="E442" t="s">
        <v>30</v>
      </c>
      <c r="F442" t="s">
        <v>31</v>
      </c>
      <c r="G442" t="s">
        <v>698</v>
      </c>
      <c r="H442">
        <v>1119</v>
      </c>
      <c r="I442" s="196" t="str">
        <f>VLOOKUP(E442,Refs!$P$2:$R$36,3,FALSE)</f>
        <v>Y61</v>
      </c>
      <c r="J442" s="196" t="str">
        <f>VLOOKUP(E442,Refs!$P$2:$S$36,4,FALSE)</f>
        <v>East of England</v>
      </c>
      <c r="K442" s="42">
        <f t="shared" si="13"/>
        <v>1119</v>
      </c>
    </row>
    <row r="443" spans="1:11" hidden="1" x14ac:dyDescent="0.35">
      <c r="A443" s="197">
        <f t="shared" si="12"/>
        <v>44287</v>
      </c>
      <c r="B443" t="s">
        <v>770</v>
      </c>
      <c r="C443" t="s">
        <v>119</v>
      </c>
      <c r="D443"/>
      <c r="E443" t="s">
        <v>30</v>
      </c>
      <c r="F443" t="s">
        <v>31</v>
      </c>
      <c r="G443" t="s">
        <v>699</v>
      </c>
      <c r="H443">
        <v>1037</v>
      </c>
      <c r="I443" s="196" t="str">
        <f>VLOOKUP(E443,Refs!$P$2:$R$36,3,FALSE)</f>
        <v>Y61</v>
      </c>
      <c r="J443" s="196" t="str">
        <f>VLOOKUP(E443,Refs!$P$2:$S$36,4,FALSE)</f>
        <v>East of England</v>
      </c>
      <c r="K443" s="42">
        <f t="shared" si="13"/>
        <v>1037</v>
      </c>
    </row>
    <row r="444" spans="1:11" hidden="1" x14ac:dyDescent="0.35">
      <c r="A444" s="197">
        <f t="shared" si="12"/>
        <v>44287</v>
      </c>
      <c r="B444" t="s">
        <v>770</v>
      </c>
      <c r="C444" t="s">
        <v>119</v>
      </c>
      <c r="D444"/>
      <c r="E444" t="s">
        <v>30</v>
      </c>
      <c r="F444" t="s">
        <v>31</v>
      </c>
      <c r="G444" t="s">
        <v>720</v>
      </c>
      <c r="H444">
        <v>765</v>
      </c>
      <c r="I444" s="196" t="str">
        <f>VLOOKUP(E444,Refs!$P$2:$R$36,3,FALSE)</f>
        <v>Y61</v>
      </c>
      <c r="J444" s="196" t="str">
        <f>VLOOKUP(E444,Refs!$P$2:$S$36,4,FALSE)</f>
        <v>East of England</v>
      </c>
      <c r="K444" s="42">
        <f t="shared" si="13"/>
        <v>765</v>
      </c>
    </row>
    <row r="445" spans="1:11" hidden="1" x14ac:dyDescent="0.35">
      <c r="A445" s="197">
        <f t="shared" si="12"/>
        <v>44287</v>
      </c>
      <c r="B445" t="s">
        <v>770</v>
      </c>
      <c r="C445" t="s">
        <v>119</v>
      </c>
      <c r="D445"/>
      <c r="E445" t="s">
        <v>30</v>
      </c>
      <c r="F445" t="s">
        <v>31</v>
      </c>
      <c r="G445" t="s">
        <v>721</v>
      </c>
      <c r="H445">
        <v>750</v>
      </c>
      <c r="I445" s="196" t="str">
        <f>VLOOKUP(E445,Refs!$P$2:$R$36,3,FALSE)</f>
        <v>Y61</v>
      </c>
      <c r="J445" s="196" t="str">
        <f>VLOOKUP(E445,Refs!$P$2:$S$36,4,FALSE)</f>
        <v>East of England</v>
      </c>
      <c r="K445" s="42">
        <f t="shared" si="13"/>
        <v>750</v>
      </c>
    </row>
    <row r="446" spans="1:11" hidden="1" x14ac:dyDescent="0.35">
      <c r="A446" s="197">
        <f t="shared" si="12"/>
        <v>44287</v>
      </c>
      <c r="B446" t="s">
        <v>770</v>
      </c>
      <c r="C446" t="s">
        <v>119</v>
      </c>
      <c r="D446"/>
      <c r="E446" t="s">
        <v>30</v>
      </c>
      <c r="F446" t="s">
        <v>31</v>
      </c>
      <c r="G446" t="s">
        <v>722</v>
      </c>
      <c r="H446">
        <v>52</v>
      </c>
      <c r="I446" s="196" t="str">
        <f>VLOOKUP(E446,Refs!$P$2:$R$36,3,FALSE)</f>
        <v>Y61</v>
      </c>
      <c r="J446" s="196" t="str">
        <f>VLOOKUP(E446,Refs!$P$2:$S$36,4,FALSE)</f>
        <v>East of England</v>
      </c>
      <c r="K446" s="42">
        <f t="shared" si="13"/>
        <v>52</v>
      </c>
    </row>
    <row r="447" spans="1:11" hidden="1" x14ac:dyDescent="0.35">
      <c r="A447" s="197">
        <f t="shared" si="12"/>
        <v>44287</v>
      </c>
      <c r="B447" t="s">
        <v>770</v>
      </c>
      <c r="C447" t="s">
        <v>119</v>
      </c>
      <c r="D447"/>
      <c r="E447" t="s">
        <v>30</v>
      </c>
      <c r="F447" t="s">
        <v>31</v>
      </c>
      <c r="G447" t="s">
        <v>723</v>
      </c>
      <c r="H447">
        <v>20</v>
      </c>
      <c r="I447" s="196" t="str">
        <f>VLOOKUP(E447,Refs!$P$2:$R$36,3,FALSE)</f>
        <v>Y61</v>
      </c>
      <c r="J447" s="196" t="str">
        <f>VLOOKUP(E447,Refs!$P$2:$S$36,4,FALSE)</f>
        <v>East of England</v>
      </c>
      <c r="K447" s="42">
        <f t="shared" si="13"/>
        <v>20</v>
      </c>
    </row>
    <row r="448" spans="1:11" hidden="1" x14ac:dyDescent="0.35">
      <c r="A448" s="197">
        <f t="shared" si="12"/>
        <v>44287</v>
      </c>
      <c r="B448" t="s">
        <v>770</v>
      </c>
      <c r="C448" t="s">
        <v>119</v>
      </c>
      <c r="D448"/>
      <c r="E448" t="s">
        <v>30</v>
      </c>
      <c r="F448" t="s">
        <v>31</v>
      </c>
      <c r="G448" t="s">
        <v>724</v>
      </c>
      <c r="H448">
        <v>1</v>
      </c>
      <c r="I448" s="196" t="str">
        <f>VLOOKUP(E448,Refs!$P$2:$R$36,3,FALSE)</f>
        <v>Y61</v>
      </c>
      <c r="J448" s="196" t="str">
        <f>VLOOKUP(E448,Refs!$P$2:$S$36,4,FALSE)</f>
        <v>East of England</v>
      </c>
      <c r="K448" s="42">
        <f t="shared" si="13"/>
        <v>1</v>
      </c>
    </row>
    <row r="449" spans="1:11" hidden="1" x14ac:dyDescent="0.35">
      <c r="A449" s="197">
        <f t="shared" si="12"/>
        <v>44287</v>
      </c>
      <c r="B449" t="s">
        <v>770</v>
      </c>
      <c r="C449" t="s">
        <v>119</v>
      </c>
      <c r="D449"/>
      <c r="E449" t="s">
        <v>30</v>
      </c>
      <c r="F449" t="s">
        <v>31</v>
      </c>
      <c r="G449" t="s">
        <v>725</v>
      </c>
      <c r="H449">
        <v>1</v>
      </c>
      <c r="I449" s="196" t="str">
        <f>VLOOKUP(E449,Refs!$P$2:$R$36,3,FALSE)</f>
        <v>Y61</v>
      </c>
      <c r="J449" s="196" t="str">
        <f>VLOOKUP(E449,Refs!$P$2:$S$36,4,FALSE)</f>
        <v>East of England</v>
      </c>
      <c r="K449" s="42">
        <f t="shared" si="13"/>
        <v>1</v>
      </c>
    </row>
    <row r="450" spans="1:11" hidden="1" x14ac:dyDescent="0.35">
      <c r="A450" s="197">
        <f t="shared" si="12"/>
        <v>44287</v>
      </c>
      <c r="B450" t="s">
        <v>770</v>
      </c>
      <c r="C450" t="s">
        <v>119</v>
      </c>
      <c r="D450"/>
      <c r="E450" t="s">
        <v>30</v>
      </c>
      <c r="F450" t="s">
        <v>31</v>
      </c>
      <c r="G450" t="s">
        <v>726</v>
      </c>
      <c r="H450">
        <v>23</v>
      </c>
      <c r="I450" s="196" t="str">
        <f>VLOOKUP(E450,Refs!$P$2:$R$36,3,FALSE)</f>
        <v>Y61</v>
      </c>
      <c r="J450" s="196" t="str">
        <f>VLOOKUP(E450,Refs!$P$2:$S$36,4,FALSE)</f>
        <v>East of England</v>
      </c>
      <c r="K450" s="42">
        <f t="shared" si="13"/>
        <v>23</v>
      </c>
    </row>
    <row r="451" spans="1:11" hidden="1" x14ac:dyDescent="0.35">
      <c r="A451" s="197">
        <f t="shared" ref="A451:A514" si="14">DATEVALUE(RIGHT(B451,8))</f>
        <v>44287</v>
      </c>
      <c r="B451" t="s">
        <v>770</v>
      </c>
      <c r="C451" t="s">
        <v>119</v>
      </c>
      <c r="D451"/>
      <c r="E451" t="s">
        <v>30</v>
      </c>
      <c r="F451" t="s">
        <v>31</v>
      </c>
      <c r="G451" t="s">
        <v>727</v>
      </c>
      <c r="H451">
        <v>11</v>
      </c>
      <c r="I451" s="196" t="str">
        <f>VLOOKUP(E451,Refs!$P$2:$R$36,3,FALSE)</f>
        <v>Y61</v>
      </c>
      <c r="J451" s="196" t="str">
        <f>VLOOKUP(E451,Refs!$P$2:$S$36,4,FALSE)</f>
        <v>East of England</v>
      </c>
      <c r="K451" s="42">
        <f t="shared" ref="K451:K514" si="15">IF(OR(H451="NULL",H451=0,H451=""),"",H451)</f>
        <v>11</v>
      </c>
    </row>
    <row r="452" spans="1:11" hidden="1" x14ac:dyDescent="0.35">
      <c r="A452" s="197">
        <f t="shared" si="14"/>
        <v>44287</v>
      </c>
      <c r="B452" t="s">
        <v>770</v>
      </c>
      <c r="C452" t="s">
        <v>119</v>
      </c>
      <c r="D452"/>
      <c r="E452" t="s">
        <v>30</v>
      </c>
      <c r="F452" t="s">
        <v>31</v>
      </c>
      <c r="G452" t="s">
        <v>728</v>
      </c>
      <c r="H452">
        <v>50</v>
      </c>
      <c r="I452" s="196" t="str">
        <f>VLOOKUP(E452,Refs!$P$2:$R$36,3,FALSE)</f>
        <v>Y61</v>
      </c>
      <c r="J452" s="196" t="str">
        <f>VLOOKUP(E452,Refs!$P$2:$S$36,4,FALSE)</f>
        <v>East of England</v>
      </c>
      <c r="K452" s="42">
        <f t="shared" si="15"/>
        <v>50</v>
      </c>
    </row>
    <row r="453" spans="1:11" hidden="1" x14ac:dyDescent="0.35">
      <c r="A453" s="197">
        <f t="shared" si="14"/>
        <v>44287</v>
      </c>
      <c r="B453" t="s">
        <v>770</v>
      </c>
      <c r="C453" t="s">
        <v>119</v>
      </c>
      <c r="D453"/>
      <c r="E453" t="s">
        <v>30</v>
      </c>
      <c r="F453" t="s">
        <v>31</v>
      </c>
      <c r="G453" t="s">
        <v>729</v>
      </c>
      <c r="H453">
        <v>11</v>
      </c>
      <c r="I453" s="196" t="str">
        <f>VLOOKUP(E453,Refs!$P$2:$R$36,3,FALSE)</f>
        <v>Y61</v>
      </c>
      <c r="J453" s="196" t="str">
        <f>VLOOKUP(E453,Refs!$P$2:$S$36,4,FALSE)</f>
        <v>East of England</v>
      </c>
      <c r="K453" s="42">
        <f t="shared" si="15"/>
        <v>11</v>
      </c>
    </row>
    <row r="454" spans="1:11" hidden="1" x14ac:dyDescent="0.35">
      <c r="A454" s="197">
        <f t="shared" si="14"/>
        <v>44287</v>
      </c>
      <c r="B454" t="s">
        <v>770</v>
      </c>
      <c r="C454" t="s">
        <v>119</v>
      </c>
      <c r="D454"/>
      <c r="E454" t="s">
        <v>30</v>
      </c>
      <c r="F454" t="s">
        <v>31</v>
      </c>
      <c r="G454" t="s">
        <v>730</v>
      </c>
      <c r="H454">
        <v>0</v>
      </c>
      <c r="I454" s="196" t="str">
        <f>VLOOKUP(E454,Refs!$P$2:$R$36,3,FALSE)</f>
        <v>Y61</v>
      </c>
      <c r="J454" s="196" t="str">
        <f>VLOOKUP(E454,Refs!$P$2:$S$36,4,FALSE)</f>
        <v>East of England</v>
      </c>
      <c r="K454" s="42" t="str">
        <f t="shared" si="15"/>
        <v/>
      </c>
    </row>
    <row r="455" spans="1:11" hidden="1" x14ac:dyDescent="0.35">
      <c r="A455" s="197">
        <f t="shared" si="14"/>
        <v>44287</v>
      </c>
      <c r="B455" t="s">
        <v>770</v>
      </c>
      <c r="C455" t="s">
        <v>119</v>
      </c>
      <c r="D455"/>
      <c r="E455" t="s">
        <v>30</v>
      </c>
      <c r="F455" t="s">
        <v>31</v>
      </c>
      <c r="G455" t="s">
        <v>731</v>
      </c>
      <c r="H455">
        <v>0</v>
      </c>
      <c r="I455" s="196" t="str">
        <f>VLOOKUP(E455,Refs!$P$2:$R$36,3,FALSE)</f>
        <v>Y61</v>
      </c>
      <c r="J455" s="196" t="str">
        <f>VLOOKUP(E455,Refs!$P$2:$S$36,4,FALSE)</f>
        <v>East of England</v>
      </c>
      <c r="K455" s="42" t="str">
        <f t="shared" si="15"/>
        <v/>
      </c>
    </row>
    <row r="456" spans="1:11" hidden="1" x14ac:dyDescent="0.35">
      <c r="A456" s="197">
        <f t="shared" si="14"/>
        <v>44287</v>
      </c>
      <c r="B456" t="s">
        <v>770</v>
      </c>
      <c r="C456" t="s">
        <v>119</v>
      </c>
      <c r="D456"/>
      <c r="E456" t="s">
        <v>30</v>
      </c>
      <c r="F456" t="s">
        <v>31</v>
      </c>
      <c r="G456" t="s">
        <v>732</v>
      </c>
      <c r="H456">
        <v>3</v>
      </c>
      <c r="I456" s="196" t="str">
        <f>VLOOKUP(E456,Refs!$P$2:$R$36,3,FALSE)</f>
        <v>Y61</v>
      </c>
      <c r="J456" s="196" t="str">
        <f>VLOOKUP(E456,Refs!$P$2:$S$36,4,FALSE)</f>
        <v>East of England</v>
      </c>
      <c r="K456" s="42">
        <f t="shared" si="15"/>
        <v>3</v>
      </c>
    </row>
    <row r="457" spans="1:11" hidden="1" x14ac:dyDescent="0.35">
      <c r="A457" s="197">
        <f t="shared" si="14"/>
        <v>44287</v>
      </c>
      <c r="B457" t="s">
        <v>770</v>
      </c>
      <c r="C457" t="s">
        <v>119</v>
      </c>
      <c r="D457"/>
      <c r="E457" t="s">
        <v>30</v>
      </c>
      <c r="F457" t="s">
        <v>31</v>
      </c>
      <c r="G457" t="s">
        <v>733</v>
      </c>
      <c r="H457">
        <v>3</v>
      </c>
      <c r="I457" s="196" t="str">
        <f>VLOOKUP(E457,Refs!$P$2:$R$36,3,FALSE)</f>
        <v>Y61</v>
      </c>
      <c r="J457" s="196" t="str">
        <f>VLOOKUP(E457,Refs!$P$2:$S$36,4,FALSE)</f>
        <v>East of England</v>
      </c>
      <c r="K457" s="42">
        <f t="shared" si="15"/>
        <v>3</v>
      </c>
    </row>
    <row r="458" spans="1:11" hidden="1" x14ac:dyDescent="0.35">
      <c r="A458" s="197">
        <f t="shared" si="14"/>
        <v>44287</v>
      </c>
      <c r="B458" t="s">
        <v>770</v>
      </c>
      <c r="C458" t="s">
        <v>119</v>
      </c>
      <c r="D458"/>
      <c r="E458" t="s">
        <v>30</v>
      </c>
      <c r="F458" t="s">
        <v>31</v>
      </c>
      <c r="G458" t="s">
        <v>734</v>
      </c>
      <c r="H458">
        <v>0</v>
      </c>
      <c r="I458" s="196" t="str">
        <f>VLOOKUP(E458,Refs!$P$2:$R$36,3,FALSE)</f>
        <v>Y61</v>
      </c>
      <c r="J458" s="196" t="str">
        <f>VLOOKUP(E458,Refs!$P$2:$S$36,4,FALSE)</f>
        <v>East of England</v>
      </c>
      <c r="K458" s="42" t="str">
        <f t="shared" si="15"/>
        <v/>
      </c>
    </row>
    <row r="459" spans="1:11" hidden="1" x14ac:dyDescent="0.35">
      <c r="A459" s="197">
        <f t="shared" si="14"/>
        <v>44287</v>
      </c>
      <c r="B459" t="s">
        <v>770</v>
      </c>
      <c r="C459" t="s">
        <v>119</v>
      </c>
      <c r="D459"/>
      <c r="E459" t="s">
        <v>30</v>
      </c>
      <c r="F459" t="s">
        <v>31</v>
      </c>
      <c r="G459" t="s">
        <v>735</v>
      </c>
      <c r="H459">
        <v>0</v>
      </c>
      <c r="I459" s="196" t="str">
        <f>VLOOKUP(E459,Refs!$P$2:$R$36,3,FALSE)</f>
        <v>Y61</v>
      </c>
      <c r="J459" s="196" t="str">
        <f>VLOOKUP(E459,Refs!$P$2:$S$36,4,FALSE)</f>
        <v>East of England</v>
      </c>
      <c r="K459" s="42" t="str">
        <f t="shared" si="15"/>
        <v/>
      </c>
    </row>
    <row r="460" spans="1:11" hidden="1" x14ac:dyDescent="0.35">
      <c r="A460" s="197">
        <f t="shared" si="14"/>
        <v>44287</v>
      </c>
      <c r="B460" t="s">
        <v>770</v>
      </c>
      <c r="C460" t="s">
        <v>119</v>
      </c>
      <c r="D460"/>
      <c r="E460" t="s">
        <v>30</v>
      </c>
      <c r="F460" t="s">
        <v>31</v>
      </c>
      <c r="G460" t="s">
        <v>736</v>
      </c>
      <c r="H460">
        <v>343</v>
      </c>
      <c r="I460" s="196" t="str">
        <f>VLOOKUP(E460,Refs!$P$2:$R$36,3,FALSE)</f>
        <v>Y61</v>
      </c>
      <c r="J460" s="196" t="str">
        <f>VLOOKUP(E460,Refs!$P$2:$S$36,4,FALSE)</f>
        <v>East of England</v>
      </c>
      <c r="K460" s="42">
        <f t="shared" si="15"/>
        <v>343</v>
      </c>
    </row>
    <row r="461" spans="1:11" hidden="1" x14ac:dyDescent="0.35">
      <c r="A461" s="197">
        <f t="shared" si="14"/>
        <v>44287</v>
      </c>
      <c r="B461" t="s">
        <v>770</v>
      </c>
      <c r="C461" t="s">
        <v>119</v>
      </c>
      <c r="D461"/>
      <c r="E461" t="s">
        <v>30</v>
      </c>
      <c r="F461" t="s">
        <v>31</v>
      </c>
      <c r="G461" t="s">
        <v>737</v>
      </c>
      <c r="H461">
        <v>336</v>
      </c>
      <c r="I461" s="196" t="str">
        <f>VLOOKUP(E461,Refs!$P$2:$R$36,3,FALSE)</f>
        <v>Y61</v>
      </c>
      <c r="J461" s="196" t="str">
        <f>VLOOKUP(E461,Refs!$P$2:$S$36,4,FALSE)</f>
        <v>East of England</v>
      </c>
      <c r="K461" s="42">
        <f t="shared" si="15"/>
        <v>336</v>
      </c>
    </row>
    <row r="462" spans="1:11" hidden="1" x14ac:dyDescent="0.35">
      <c r="A462" s="197">
        <f t="shared" si="14"/>
        <v>44287</v>
      </c>
      <c r="B462" t="s">
        <v>770</v>
      </c>
      <c r="C462" t="s">
        <v>119</v>
      </c>
      <c r="D462"/>
      <c r="E462" t="s">
        <v>25</v>
      </c>
      <c r="F462" t="s">
        <v>26</v>
      </c>
      <c r="G462" t="s">
        <v>756</v>
      </c>
      <c r="H462">
        <v>40961</v>
      </c>
      <c r="I462" s="196" t="str">
        <f>VLOOKUP(E462,Refs!$P$2:$R$36,3,FALSE)</f>
        <v>Y61</v>
      </c>
      <c r="J462" s="196" t="str">
        <f>VLOOKUP(E462,Refs!$P$2:$S$36,4,FALSE)</f>
        <v>East of England</v>
      </c>
      <c r="K462" s="42">
        <f t="shared" si="15"/>
        <v>40961</v>
      </c>
    </row>
    <row r="463" spans="1:11" hidden="1" x14ac:dyDescent="0.35">
      <c r="A463" s="197">
        <f t="shared" si="14"/>
        <v>44287</v>
      </c>
      <c r="B463" t="s">
        <v>770</v>
      </c>
      <c r="C463" t="s">
        <v>119</v>
      </c>
      <c r="D463"/>
      <c r="E463" t="s">
        <v>25</v>
      </c>
      <c r="F463" t="s">
        <v>26</v>
      </c>
      <c r="G463" t="s">
        <v>757</v>
      </c>
      <c r="H463">
        <v>40959</v>
      </c>
      <c r="I463" s="196" t="str">
        <f>VLOOKUP(E463,Refs!$P$2:$R$36,3,FALSE)</f>
        <v>Y61</v>
      </c>
      <c r="J463" s="196" t="str">
        <f>VLOOKUP(E463,Refs!$P$2:$S$36,4,FALSE)</f>
        <v>East of England</v>
      </c>
      <c r="K463" s="42">
        <f t="shared" si="15"/>
        <v>40959</v>
      </c>
    </row>
    <row r="464" spans="1:11" hidden="1" x14ac:dyDescent="0.35">
      <c r="A464" s="197">
        <f t="shared" si="14"/>
        <v>44287</v>
      </c>
      <c r="B464" t="s">
        <v>770</v>
      </c>
      <c r="C464" t="s">
        <v>119</v>
      </c>
      <c r="D464"/>
      <c r="E464" t="s">
        <v>25</v>
      </c>
      <c r="F464" t="s">
        <v>26</v>
      </c>
      <c r="G464" t="s">
        <v>758</v>
      </c>
      <c r="H464">
        <v>36385</v>
      </c>
      <c r="I464" s="196" t="str">
        <f>VLOOKUP(E464,Refs!$P$2:$R$36,3,FALSE)</f>
        <v>Y61</v>
      </c>
      <c r="J464" s="196" t="str">
        <f>VLOOKUP(E464,Refs!$P$2:$S$36,4,FALSE)</f>
        <v>East of England</v>
      </c>
      <c r="K464" s="42">
        <f t="shared" si="15"/>
        <v>36385</v>
      </c>
    </row>
    <row r="465" spans="1:11" hidden="1" x14ac:dyDescent="0.35">
      <c r="A465" s="197">
        <f t="shared" si="14"/>
        <v>44287</v>
      </c>
      <c r="B465" t="s">
        <v>770</v>
      </c>
      <c r="C465" t="s">
        <v>119</v>
      </c>
      <c r="D465"/>
      <c r="E465" t="s">
        <v>25</v>
      </c>
      <c r="F465" t="s">
        <v>26</v>
      </c>
      <c r="G465" t="s">
        <v>759</v>
      </c>
      <c r="H465">
        <v>0</v>
      </c>
      <c r="I465" s="196" t="str">
        <f>VLOOKUP(E465,Refs!$P$2:$R$36,3,FALSE)</f>
        <v>Y61</v>
      </c>
      <c r="J465" s="196" t="str">
        <f>VLOOKUP(E465,Refs!$P$2:$S$36,4,FALSE)</f>
        <v>East of England</v>
      </c>
      <c r="K465" s="42" t="str">
        <f t="shared" si="15"/>
        <v/>
      </c>
    </row>
    <row r="466" spans="1:11" hidden="1" x14ac:dyDescent="0.35">
      <c r="A466" s="197">
        <f t="shared" si="14"/>
        <v>44287</v>
      </c>
      <c r="B466" t="s">
        <v>770</v>
      </c>
      <c r="C466" t="s">
        <v>119</v>
      </c>
      <c r="D466"/>
      <c r="E466" t="s">
        <v>25</v>
      </c>
      <c r="F466" t="s">
        <v>26</v>
      </c>
      <c r="G466" t="s">
        <v>760</v>
      </c>
      <c r="H466">
        <v>1147</v>
      </c>
      <c r="I466" s="196" t="str">
        <f>VLOOKUP(E466,Refs!$P$2:$R$36,3,FALSE)</f>
        <v>Y61</v>
      </c>
      <c r="J466" s="196" t="str">
        <f>VLOOKUP(E466,Refs!$P$2:$S$36,4,FALSE)</f>
        <v>East of England</v>
      </c>
      <c r="K466" s="42">
        <f t="shared" si="15"/>
        <v>1147</v>
      </c>
    </row>
    <row r="467" spans="1:11" hidden="1" x14ac:dyDescent="0.35">
      <c r="A467" s="197">
        <f t="shared" si="14"/>
        <v>44287</v>
      </c>
      <c r="B467" t="s">
        <v>770</v>
      </c>
      <c r="C467" t="s">
        <v>119</v>
      </c>
      <c r="D467"/>
      <c r="E467" t="s">
        <v>25</v>
      </c>
      <c r="F467" t="s">
        <v>26</v>
      </c>
      <c r="G467" t="s">
        <v>761</v>
      </c>
      <c r="H467">
        <v>0</v>
      </c>
      <c r="I467" s="196" t="str">
        <f>VLOOKUP(E467,Refs!$P$2:$R$36,3,FALSE)</f>
        <v>Y61</v>
      </c>
      <c r="J467" s="196" t="str">
        <f>VLOOKUP(E467,Refs!$P$2:$S$36,4,FALSE)</f>
        <v>East of England</v>
      </c>
      <c r="K467" s="42" t="str">
        <f t="shared" si="15"/>
        <v/>
      </c>
    </row>
    <row r="468" spans="1:11" hidden="1" x14ac:dyDescent="0.35">
      <c r="A468" s="197">
        <f t="shared" si="14"/>
        <v>44287</v>
      </c>
      <c r="B468" t="s">
        <v>770</v>
      </c>
      <c r="C468" t="s">
        <v>119</v>
      </c>
      <c r="D468"/>
      <c r="E468" t="s">
        <v>25</v>
      </c>
      <c r="F468" t="s">
        <v>26</v>
      </c>
      <c r="G468" t="s">
        <v>548</v>
      </c>
      <c r="H468">
        <v>25251</v>
      </c>
      <c r="I468" s="196" t="str">
        <f>VLOOKUP(E468,Refs!$P$2:$R$36,3,FALSE)</f>
        <v>Y61</v>
      </c>
      <c r="J468" s="196" t="str">
        <f>VLOOKUP(E468,Refs!$P$2:$S$36,4,FALSE)</f>
        <v>East of England</v>
      </c>
      <c r="K468" s="42">
        <f t="shared" si="15"/>
        <v>25251</v>
      </c>
    </row>
    <row r="469" spans="1:11" hidden="1" x14ac:dyDescent="0.35">
      <c r="A469" s="197">
        <f t="shared" si="14"/>
        <v>44287</v>
      </c>
      <c r="B469" t="s">
        <v>770</v>
      </c>
      <c r="C469" t="s">
        <v>119</v>
      </c>
      <c r="D469"/>
      <c r="E469" t="s">
        <v>25</v>
      </c>
      <c r="F469" t="s">
        <v>26</v>
      </c>
      <c r="G469" t="s">
        <v>549</v>
      </c>
      <c r="H469">
        <v>2375</v>
      </c>
      <c r="I469" s="196" t="str">
        <f>VLOOKUP(E469,Refs!$P$2:$R$36,3,FALSE)</f>
        <v>Y61</v>
      </c>
      <c r="J469" s="196" t="str">
        <f>VLOOKUP(E469,Refs!$P$2:$S$36,4,FALSE)</f>
        <v>East of England</v>
      </c>
      <c r="K469" s="42">
        <f t="shared" si="15"/>
        <v>2375</v>
      </c>
    </row>
    <row r="470" spans="1:11" hidden="1" x14ac:dyDescent="0.35">
      <c r="A470" s="197">
        <f t="shared" si="14"/>
        <v>44287</v>
      </c>
      <c r="B470" t="s">
        <v>770</v>
      </c>
      <c r="C470" t="s">
        <v>119</v>
      </c>
      <c r="D470"/>
      <c r="E470" t="s">
        <v>25</v>
      </c>
      <c r="F470" t="s">
        <v>26</v>
      </c>
      <c r="G470" t="s">
        <v>550</v>
      </c>
      <c r="H470">
        <v>371</v>
      </c>
      <c r="I470" s="196" t="str">
        <f>VLOOKUP(E470,Refs!$P$2:$R$36,3,FALSE)</f>
        <v>Y61</v>
      </c>
      <c r="J470" s="196" t="str">
        <f>VLOOKUP(E470,Refs!$P$2:$S$36,4,FALSE)</f>
        <v>East of England</v>
      </c>
      <c r="K470" s="42">
        <f t="shared" si="15"/>
        <v>371</v>
      </c>
    </row>
    <row r="471" spans="1:11" hidden="1" x14ac:dyDescent="0.35">
      <c r="A471" s="197">
        <f t="shared" si="14"/>
        <v>44287</v>
      </c>
      <c r="B471" t="s">
        <v>770</v>
      </c>
      <c r="C471" t="s">
        <v>119</v>
      </c>
      <c r="D471"/>
      <c r="E471" t="s">
        <v>25</v>
      </c>
      <c r="F471" t="s">
        <v>26</v>
      </c>
      <c r="G471" t="s">
        <v>551</v>
      </c>
      <c r="H471">
        <v>270</v>
      </c>
      <c r="I471" s="196" t="str">
        <f>VLOOKUP(E471,Refs!$P$2:$R$36,3,FALSE)</f>
        <v>Y61</v>
      </c>
      <c r="J471" s="196" t="str">
        <f>VLOOKUP(E471,Refs!$P$2:$S$36,4,FALSE)</f>
        <v>East of England</v>
      </c>
      <c r="K471" s="42">
        <f t="shared" si="15"/>
        <v>270</v>
      </c>
    </row>
    <row r="472" spans="1:11" hidden="1" x14ac:dyDescent="0.35">
      <c r="A472" s="197">
        <f t="shared" si="14"/>
        <v>44287</v>
      </c>
      <c r="B472" t="s">
        <v>770</v>
      </c>
      <c r="C472" t="s">
        <v>119</v>
      </c>
      <c r="D472"/>
      <c r="E472" t="s">
        <v>25</v>
      </c>
      <c r="F472" t="s">
        <v>26</v>
      </c>
      <c r="G472" t="s">
        <v>552</v>
      </c>
      <c r="H472">
        <v>1734</v>
      </c>
      <c r="I472" s="196" t="str">
        <f>VLOOKUP(E472,Refs!$P$2:$R$36,3,FALSE)</f>
        <v>Y61</v>
      </c>
      <c r="J472" s="196" t="str">
        <f>VLOOKUP(E472,Refs!$P$2:$S$36,4,FALSE)</f>
        <v>East of England</v>
      </c>
      <c r="K472" s="42">
        <f t="shared" si="15"/>
        <v>1734</v>
      </c>
    </row>
    <row r="473" spans="1:11" hidden="1" x14ac:dyDescent="0.35">
      <c r="A473" s="197">
        <f t="shared" si="14"/>
        <v>44287</v>
      </c>
      <c r="B473" t="s">
        <v>770</v>
      </c>
      <c r="C473" t="s">
        <v>119</v>
      </c>
      <c r="D473"/>
      <c r="E473" t="s">
        <v>25</v>
      </c>
      <c r="F473" t="s">
        <v>26</v>
      </c>
      <c r="G473" t="s">
        <v>553</v>
      </c>
      <c r="H473">
        <v>3529311</v>
      </c>
      <c r="I473" s="196" t="str">
        <f>VLOOKUP(E473,Refs!$P$2:$R$36,3,FALSE)</f>
        <v>Y61</v>
      </c>
      <c r="J473" s="196" t="str">
        <f>VLOOKUP(E473,Refs!$P$2:$S$36,4,FALSE)</f>
        <v>East of England</v>
      </c>
      <c r="K473" s="42">
        <f t="shared" si="15"/>
        <v>3529311</v>
      </c>
    </row>
    <row r="474" spans="1:11" hidden="1" x14ac:dyDescent="0.35">
      <c r="A474" s="197">
        <f t="shared" si="14"/>
        <v>44287</v>
      </c>
      <c r="B474" t="s">
        <v>770</v>
      </c>
      <c r="C474" t="s">
        <v>119</v>
      </c>
      <c r="D474"/>
      <c r="E474" t="s">
        <v>25</v>
      </c>
      <c r="F474" t="s">
        <v>26</v>
      </c>
      <c r="G474" t="s">
        <v>554</v>
      </c>
      <c r="H474">
        <v>536</v>
      </c>
      <c r="I474" s="196" t="str">
        <f>VLOOKUP(E474,Refs!$P$2:$R$36,3,FALSE)</f>
        <v>Y61</v>
      </c>
      <c r="J474" s="196" t="str">
        <f>VLOOKUP(E474,Refs!$P$2:$S$36,4,FALSE)</f>
        <v>East of England</v>
      </c>
      <c r="K474" s="42">
        <f t="shared" si="15"/>
        <v>536</v>
      </c>
    </row>
    <row r="475" spans="1:11" hidden="1" x14ac:dyDescent="0.35">
      <c r="A475" s="197">
        <f t="shared" si="14"/>
        <v>44287</v>
      </c>
      <c r="B475" t="s">
        <v>770</v>
      </c>
      <c r="C475" t="s">
        <v>119</v>
      </c>
      <c r="D475"/>
      <c r="E475" t="s">
        <v>25</v>
      </c>
      <c r="F475" t="s">
        <v>26</v>
      </c>
      <c r="G475" t="s">
        <v>555</v>
      </c>
      <c r="H475">
        <v>847</v>
      </c>
      <c r="I475" s="196" t="str">
        <f>VLOOKUP(E475,Refs!$P$2:$R$36,3,FALSE)</f>
        <v>Y61</v>
      </c>
      <c r="J475" s="196" t="str">
        <f>VLOOKUP(E475,Refs!$P$2:$S$36,4,FALSE)</f>
        <v>East of England</v>
      </c>
      <c r="K475" s="42">
        <f t="shared" si="15"/>
        <v>847</v>
      </c>
    </row>
    <row r="476" spans="1:11" hidden="1" x14ac:dyDescent="0.35">
      <c r="A476" s="197">
        <f t="shared" si="14"/>
        <v>44287</v>
      </c>
      <c r="B476" t="s">
        <v>770</v>
      </c>
      <c r="C476" t="s">
        <v>119</v>
      </c>
      <c r="D476"/>
      <c r="E476" t="s">
        <v>25</v>
      </c>
      <c r="F476" t="s">
        <v>26</v>
      </c>
      <c r="G476" t="s">
        <v>556</v>
      </c>
      <c r="H476">
        <v>457567</v>
      </c>
      <c r="I476" s="196" t="str">
        <f>VLOOKUP(E476,Refs!$P$2:$R$36,3,FALSE)</f>
        <v>Y61</v>
      </c>
      <c r="J476" s="196" t="str">
        <f>VLOOKUP(E476,Refs!$P$2:$S$36,4,FALSE)</f>
        <v>East of England</v>
      </c>
      <c r="K476" s="42">
        <f t="shared" si="15"/>
        <v>457567</v>
      </c>
    </row>
    <row r="477" spans="1:11" hidden="1" x14ac:dyDescent="0.35">
      <c r="A477" s="197">
        <f t="shared" si="14"/>
        <v>44287</v>
      </c>
      <c r="B477" t="s">
        <v>770</v>
      </c>
      <c r="C477" t="s">
        <v>119</v>
      </c>
      <c r="D477"/>
      <c r="E477" t="s">
        <v>25</v>
      </c>
      <c r="F477" t="s">
        <v>26</v>
      </c>
      <c r="G477" t="s">
        <v>557</v>
      </c>
      <c r="H477">
        <v>21865</v>
      </c>
      <c r="I477" s="196" t="str">
        <f>VLOOKUP(E477,Refs!$P$2:$R$36,3,FALSE)</f>
        <v>Y61</v>
      </c>
      <c r="J477" s="196" t="str">
        <f>VLOOKUP(E477,Refs!$P$2:$S$36,4,FALSE)</f>
        <v>East of England</v>
      </c>
      <c r="K477" s="42">
        <f t="shared" si="15"/>
        <v>21865</v>
      </c>
    </row>
    <row r="478" spans="1:11" hidden="1" x14ac:dyDescent="0.35">
      <c r="A478" s="197">
        <f t="shared" si="14"/>
        <v>44287</v>
      </c>
      <c r="B478" t="s">
        <v>770</v>
      </c>
      <c r="C478" t="s">
        <v>119</v>
      </c>
      <c r="D478"/>
      <c r="E478" t="s">
        <v>25</v>
      </c>
      <c r="F478" t="s">
        <v>26</v>
      </c>
      <c r="G478" t="s">
        <v>558</v>
      </c>
      <c r="H478">
        <v>91380980</v>
      </c>
      <c r="I478" s="196" t="str">
        <f>VLOOKUP(E478,Refs!$P$2:$R$36,3,FALSE)</f>
        <v>Y61</v>
      </c>
      <c r="J478" s="196" t="str">
        <f>VLOOKUP(E478,Refs!$P$2:$S$36,4,FALSE)</f>
        <v>East of England</v>
      </c>
      <c r="K478" s="42">
        <f t="shared" si="15"/>
        <v>91380980</v>
      </c>
    </row>
    <row r="479" spans="1:11" hidden="1" x14ac:dyDescent="0.35">
      <c r="A479" s="197">
        <f t="shared" si="14"/>
        <v>44287</v>
      </c>
      <c r="B479" t="s">
        <v>770</v>
      </c>
      <c r="C479" t="s">
        <v>119</v>
      </c>
      <c r="D479"/>
      <c r="E479" t="s">
        <v>25</v>
      </c>
      <c r="F479" t="s">
        <v>26</v>
      </c>
      <c r="G479" t="s">
        <v>566</v>
      </c>
      <c r="H479">
        <v>32408</v>
      </c>
      <c r="I479" s="196" t="str">
        <f>VLOOKUP(E479,Refs!$P$2:$R$36,3,FALSE)</f>
        <v>Y61</v>
      </c>
      <c r="J479" s="196" t="str">
        <f>VLOOKUP(E479,Refs!$P$2:$S$36,4,FALSE)</f>
        <v>East of England</v>
      </c>
      <c r="K479" s="42">
        <f t="shared" si="15"/>
        <v>32408</v>
      </c>
    </row>
    <row r="480" spans="1:11" hidden="1" x14ac:dyDescent="0.35">
      <c r="A480" s="197">
        <f t="shared" si="14"/>
        <v>44287</v>
      </c>
      <c r="B480" t="s">
        <v>770</v>
      </c>
      <c r="C480" t="s">
        <v>119</v>
      </c>
      <c r="D480"/>
      <c r="E480" t="s">
        <v>25</v>
      </c>
      <c r="F480" t="s">
        <v>26</v>
      </c>
      <c r="G480" t="s">
        <v>567</v>
      </c>
      <c r="H480">
        <v>352</v>
      </c>
      <c r="I480" s="196" t="str">
        <f>VLOOKUP(E480,Refs!$P$2:$R$36,3,FALSE)</f>
        <v>Y61</v>
      </c>
      <c r="J480" s="196" t="str">
        <f>VLOOKUP(E480,Refs!$P$2:$S$36,4,FALSE)</f>
        <v>East of England</v>
      </c>
      <c r="K480" s="42">
        <f t="shared" si="15"/>
        <v>352</v>
      </c>
    </row>
    <row r="481" spans="1:11" hidden="1" x14ac:dyDescent="0.35">
      <c r="A481" s="197">
        <f t="shared" si="14"/>
        <v>44287</v>
      </c>
      <c r="B481" t="s">
        <v>770</v>
      </c>
      <c r="C481" t="s">
        <v>119</v>
      </c>
      <c r="D481"/>
      <c r="E481" t="s">
        <v>25</v>
      </c>
      <c r="F481" t="s">
        <v>26</v>
      </c>
      <c r="G481" t="s">
        <v>568</v>
      </c>
      <c r="H481">
        <v>10427</v>
      </c>
      <c r="I481" s="196" t="str">
        <f>VLOOKUP(E481,Refs!$P$2:$R$36,3,FALSE)</f>
        <v>Y61</v>
      </c>
      <c r="J481" s="196" t="str">
        <f>VLOOKUP(E481,Refs!$P$2:$S$36,4,FALSE)</f>
        <v>East of England</v>
      </c>
      <c r="K481" s="42">
        <f t="shared" si="15"/>
        <v>10427</v>
      </c>
    </row>
    <row r="482" spans="1:11" hidden="1" x14ac:dyDescent="0.35">
      <c r="A482" s="197">
        <f t="shared" si="14"/>
        <v>44287</v>
      </c>
      <c r="B482" t="s">
        <v>770</v>
      </c>
      <c r="C482" t="s">
        <v>119</v>
      </c>
      <c r="D482"/>
      <c r="E482" t="s">
        <v>25</v>
      </c>
      <c r="F482" t="s">
        <v>26</v>
      </c>
      <c r="G482" t="s">
        <v>569</v>
      </c>
      <c r="H482">
        <v>5217</v>
      </c>
      <c r="I482" s="196" t="str">
        <f>VLOOKUP(E482,Refs!$P$2:$R$36,3,FALSE)</f>
        <v>Y61</v>
      </c>
      <c r="J482" s="196" t="str">
        <f>VLOOKUP(E482,Refs!$P$2:$S$36,4,FALSE)</f>
        <v>East of England</v>
      </c>
      <c r="K482" s="42">
        <f t="shared" si="15"/>
        <v>5217</v>
      </c>
    </row>
    <row r="483" spans="1:11" hidden="1" x14ac:dyDescent="0.35">
      <c r="A483" s="197">
        <f t="shared" si="14"/>
        <v>44287</v>
      </c>
      <c r="B483" t="s">
        <v>770</v>
      </c>
      <c r="C483" t="s">
        <v>119</v>
      </c>
      <c r="D483"/>
      <c r="E483" t="s">
        <v>25</v>
      </c>
      <c r="F483" t="s">
        <v>26</v>
      </c>
      <c r="G483" t="s">
        <v>570</v>
      </c>
      <c r="H483">
        <v>16412</v>
      </c>
      <c r="I483" s="196" t="str">
        <f>VLOOKUP(E483,Refs!$P$2:$R$36,3,FALSE)</f>
        <v>Y61</v>
      </c>
      <c r="J483" s="196" t="str">
        <f>VLOOKUP(E483,Refs!$P$2:$S$36,4,FALSE)</f>
        <v>East of England</v>
      </c>
      <c r="K483" s="42">
        <f t="shared" si="15"/>
        <v>16412</v>
      </c>
    </row>
    <row r="484" spans="1:11" hidden="1" x14ac:dyDescent="0.35">
      <c r="A484" s="197">
        <f t="shared" si="14"/>
        <v>44287</v>
      </c>
      <c r="B484" t="s">
        <v>770</v>
      </c>
      <c r="C484" t="s">
        <v>119</v>
      </c>
      <c r="D484"/>
      <c r="E484" t="s">
        <v>25</v>
      </c>
      <c r="F484" t="s">
        <v>26</v>
      </c>
      <c r="G484" t="s">
        <v>571</v>
      </c>
      <c r="H484">
        <v>0</v>
      </c>
      <c r="I484" s="196" t="str">
        <f>VLOOKUP(E484,Refs!$P$2:$R$36,3,FALSE)</f>
        <v>Y61</v>
      </c>
      <c r="J484" s="196" t="str">
        <f>VLOOKUP(E484,Refs!$P$2:$S$36,4,FALSE)</f>
        <v>East of England</v>
      </c>
      <c r="K484" s="42" t="str">
        <f t="shared" si="15"/>
        <v/>
      </c>
    </row>
    <row r="485" spans="1:11" hidden="1" x14ac:dyDescent="0.35">
      <c r="A485" s="197">
        <f t="shared" si="14"/>
        <v>44287</v>
      </c>
      <c r="B485" t="s">
        <v>770</v>
      </c>
      <c r="C485" t="s">
        <v>119</v>
      </c>
      <c r="D485"/>
      <c r="E485" t="s">
        <v>25</v>
      </c>
      <c r="F485" t="s">
        <v>26</v>
      </c>
      <c r="G485" t="s">
        <v>576</v>
      </c>
      <c r="H485">
        <v>21629</v>
      </c>
      <c r="I485" s="196" t="str">
        <f>VLOOKUP(E485,Refs!$P$2:$R$36,3,FALSE)</f>
        <v>Y61</v>
      </c>
      <c r="J485" s="196" t="str">
        <f>VLOOKUP(E485,Refs!$P$2:$S$36,4,FALSE)</f>
        <v>East of England</v>
      </c>
      <c r="K485" s="42">
        <f t="shared" si="15"/>
        <v>21629</v>
      </c>
    </row>
    <row r="486" spans="1:11" hidden="1" x14ac:dyDescent="0.35">
      <c r="A486" s="197">
        <f t="shared" si="14"/>
        <v>44287</v>
      </c>
      <c r="B486" t="s">
        <v>770</v>
      </c>
      <c r="C486" t="s">
        <v>119</v>
      </c>
      <c r="D486"/>
      <c r="E486" t="s">
        <v>25</v>
      </c>
      <c r="F486" t="s">
        <v>26</v>
      </c>
      <c r="G486" t="s">
        <v>577</v>
      </c>
      <c r="H486">
        <v>13039</v>
      </c>
      <c r="I486" s="196" t="str">
        <f>VLOOKUP(E486,Refs!$P$2:$R$36,3,FALSE)</f>
        <v>Y61</v>
      </c>
      <c r="J486" s="196" t="str">
        <f>VLOOKUP(E486,Refs!$P$2:$S$36,4,FALSE)</f>
        <v>East of England</v>
      </c>
      <c r="K486" s="42">
        <f t="shared" si="15"/>
        <v>13039</v>
      </c>
    </row>
    <row r="487" spans="1:11" hidden="1" x14ac:dyDescent="0.35">
      <c r="A487" s="197">
        <f t="shared" si="14"/>
        <v>44287</v>
      </c>
      <c r="B487" t="s">
        <v>770</v>
      </c>
      <c r="C487" t="s">
        <v>119</v>
      </c>
      <c r="D487"/>
      <c r="E487" t="s">
        <v>25</v>
      </c>
      <c r="F487" t="s">
        <v>26</v>
      </c>
      <c r="G487" t="s">
        <v>578</v>
      </c>
      <c r="H487">
        <v>983</v>
      </c>
      <c r="I487" s="196" t="str">
        <f>VLOOKUP(E487,Refs!$P$2:$R$36,3,FALSE)</f>
        <v>Y61</v>
      </c>
      <c r="J487" s="196" t="str">
        <f>VLOOKUP(E487,Refs!$P$2:$S$36,4,FALSE)</f>
        <v>East of England</v>
      </c>
      <c r="K487" s="42">
        <f t="shared" si="15"/>
        <v>983</v>
      </c>
    </row>
    <row r="488" spans="1:11" hidden="1" x14ac:dyDescent="0.35">
      <c r="A488" s="197">
        <f t="shared" si="14"/>
        <v>44287</v>
      </c>
      <c r="B488" t="s">
        <v>770</v>
      </c>
      <c r="C488" t="s">
        <v>119</v>
      </c>
      <c r="D488"/>
      <c r="E488" t="s">
        <v>25</v>
      </c>
      <c r="F488" t="s">
        <v>26</v>
      </c>
      <c r="G488" t="s">
        <v>579</v>
      </c>
      <c r="H488">
        <v>0</v>
      </c>
      <c r="I488" s="196" t="str">
        <f>VLOOKUP(E488,Refs!$P$2:$R$36,3,FALSE)</f>
        <v>Y61</v>
      </c>
      <c r="J488" s="196" t="str">
        <f>VLOOKUP(E488,Refs!$P$2:$S$36,4,FALSE)</f>
        <v>East of England</v>
      </c>
      <c r="K488" s="42" t="str">
        <f t="shared" si="15"/>
        <v/>
      </c>
    </row>
    <row r="489" spans="1:11" hidden="1" x14ac:dyDescent="0.35">
      <c r="A489" s="197">
        <f t="shared" si="14"/>
        <v>44287</v>
      </c>
      <c r="B489" t="s">
        <v>770</v>
      </c>
      <c r="C489" t="s">
        <v>119</v>
      </c>
      <c r="D489"/>
      <c r="E489" t="s">
        <v>25</v>
      </c>
      <c r="F489" t="s">
        <v>26</v>
      </c>
      <c r="G489" t="s">
        <v>580</v>
      </c>
      <c r="H489">
        <v>48</v>
      </c>
      <c r="I489" s="196" t="str">
        <f>VLOOKUP(E489,Refs!$P$2:$R$36,3,FALSE)</f>
        <v>Y61</v>
      </c>
      <c r="J489" s="196" t="str">
        <f>VLOOKUP(E489,Refs!$P$2:$S$36,4,FALSE)</f>
        <v>East of England</v>
      </c>
      <c r="K489" s="42">
        <f t="shared" si="15"/>
        <v>48</v>
      </c>
    </row>
    <row r="490" spans="1:11" hidden="1" x14ac:dyDescent="0.35">
      <c r="A490" s="197">
        <f t="shared" si="14"/>
        <v>44287</v>
      </c>
      <c r="B490" t="s">
        <v>770</v>
      </c>
      <c r="C490" t="s">
        <v>119</v>
      </c>
      <c r="D490"/>
      <c r="E490" t="s">
        <v>25</v>
      </c>
      <c r="F490" t="s">
        <v>26</v>
      </c>
      <c r="G490" t="s">
        <v>581</v>
      </c>
      <c r="H490">
        <v>0</v>
      </c>
      <c r="I490" s="196" t="str">
        <f>VLOOKUP(E490,Refs!$P$2:$R$36,3,FALSE)</f>
        <v>Y61</v>
      </c>
      <c r="J490" s="196" t="str">
        <f>VLOOKUP(E490,Refs!$P$2:$S$36,4,FALSE)</f>
        <v>East of England</v>
      </c>
      <c r="K490" s="42" t="str">
        <f t="shared" si="15"/>
        <v/>
      </c>
    </row>
    <row r="491" spans="1:11" hidden="1" x14ac:dyDescent="0.35">
      <c r="A491" s="197">
        <f t="shared" si="14"/>
        <v>44287</v>
      </c>
      <c r="B491" t="s">
        <v>770</v>
      </c>
      <c r="C491" t="s">
        <v>119</v>
      </c>
      <c r="D491"/>
      <c r="E491" t="s">
        <v>25</v>
      </c>
      <c r="F491" t="s">
        <v>26</v>
      </c>
      <c r="G491" t="s">
        <v>582</v>
      </c>
      <c r="H491">
        <v>1273</v>
      </c>
      <c r="I491" s="196" t="str">
        <f>VLOOKUP(E491,Refs!$P$2:$R$36,3,FALSE)</f>
        <v>Y61</v>
      </c>
      <c r="J491" s="196" t="str">
        <f>VLOOKUP(E491,Refs!$P$2:$S$36,4,FALSE)</f>
        <v>East of England</v>
      </c>
      <c r="K491" s="42">
        <f t="shared" si="15"/>
        <v>1273</v>
      </c>
    </row>
    <row r="492" spans="1:11" hidden="1" x14ac:dyDescent="0.35">
      <c r="A492" s="197">
        <f t="shared" si="14"/>
        <v>44287</v>
      </c>
      <c r="B492" t="s">
        <v>770</v>
      </c>
      <c r="C492" t="s">
        <v>119</v>
      </c>
      <c r="D492"/>
      <c r="E492" t="s">
        <v>25</v>
      </c>
      <c r="F492" t="s">
        <v>26</v>
      </c>
      <c r="G492" t="s">
        <v>583</v>
      </c>
      <c r="H492">
        <v>640</v>
      </c>
      <c r="I492" s="196" t="str">
        <f>VLOOKUP(E492,Refs!$P$2:$R$36,3,FALSE)</f>
        <v>Y61</v>
      </c>
      <c r="J492" s="196" t="str">
        <f>VLOOKUP(E492,Refs!$P$2:$S$36,4,FALSE)</f>
        <v>East of England</v>
      </c>
      <c r="K492" s="42">
        <f t="shared" si="15"/>
        <v>640</v>
      </c>
    </row>
    <row r="493" spans="1:11" hidden="1" x14ac:dyDescent="0.35">
      <c r="A493" s="197">
        <f t="shared" si="14"/>
        <v>44287</v>
      </c>
      <c r="B493" t="s">
        <v>770</v>
      </c>
      <c r="C493" t="s">
        <v>119</v>
      </c>
      <c r="D493"/>
      <c r="E493" t="s">
        <v>25</v>
      </c>
      <c r="F493" t="s">
        <v>26</v>
      </c>
      <c r="G493" t="s">
        <v>584</v>
      </c>
      <c r="H493">
        <v>5646</v>
      </c>
      <c r="I493" s="196" t="str">
        <f>VLOOKUP(E493,Refs!$P$2:$R$36,3,FALSE)</f>
        <v>Y61</v>
      </c>
      <c r="J493" s="196" t="str">
        <f>VLOOKUP(E493,Refs!$P$2:$S$36,4,FALSE)</f>
        <v>East of England</v>
      </c>
      <c r="K493" s="42">
        <f t="shared" si="15"/>
        <v>5646</v>
      </c>
    </row>
    <row r="494" spans="1:11" hidden="1" x14ac:dyDescent="0.35">
      <c r="A494" s="197">
        <f t="shared" si="14"/>
        <v>44287</v>
      </c>
      <c r="B494" t="s">
        <v>770</v>
      </c>
      <c r="C494" t="s">
        <v>119</v>
      </c>
      <c r="D494"/>
      <c r="E494" t="s">
        <v>25</v>
      </c>
      <c r="F494" t="s">
        <v>26</v>
      </c>
      <c r="G494" t="s">
        <v>585</v>
      </c>
      <c r="H494">
        <v>509</v>
      </c>
      <c r="I494" s="196" t="str">
        <f>VLOOKUP(E494,Refs!$P$2:$R$36,3,FALSE)</f>
        <v>Y61</v>
      </c>
      <c r="J494" s="196" t="str">
        <f>VLOOKUP(E494,Refs!$P$2:$S$36,4,FALSE)</f>
        <v>East of England</v>
      </c>
      <c r="K494" s="42">
        <f t="shared" si="15"/>
        <v>509</v>
      </c>
    </row>
    <row r="495" spans="1:11" hidden="1" x14ac:dyDescent="0.35">
      <c r="A495" s="197">
        <f t="shared" si="14"/>
        <v>44287</v>
      </c>
      <c r="B495" t="s">
        <v>770</v>
      </c>
      <c r="C495" t="s">
        <v>119</v>
      </c>
      <c r="D495"/>
      <c r="E495" t="s">
        <v>25</v>
      </c>
      <c r="F495" t="s">
        <v>26</v>
      </c>
      <c r="G495" t="s">
        <v>586</v>
      </c>
      <c r="H495">
        <v>418</v>
      </c>
      <c r="I495" s="196" t="str">
        <f>VLOOKUP(E495,Refs!$P$2:$R$36,3,FALSE)</f>
        <v>Y61</v>
      </c>
      <c r="J495" s="196" t="str">
        <f>VLOOKUP(E495,Refs!$P$2:$S$36,4,FALSE)</f>
        <v>East of England</v>
      </c>
      <c r="K495" s="42">
        <f t="shared" si="15"/>
        <v>418</v>
      </c>
    </row>
    <row r="496" spans="1:11" hidden="1" x14ac:dyDescent="0.35">
      <c r="A496" s="197">
        <f t="shared" si="14"/>
        <v>44287</v>
      </c>
      <c r="B496" t="s">
        <v>770</v>
      </c>
      <c r="C496" t="s">
        <v>119</v>
      </c>
      <c r="D496"/>
      <c r="E496" t="s">
        <v>25</v>
      </c>
      <c r="F496" t="s">
        <v>26</v>
      </c>
      <c r="G496" t="s">
        <v>587</v>
      </c>
      <c r="H496">
        <v>0</v>
      </c>
      <c r="I496" s="196" t="str">
        <f>VLOOKUP(E496,Refs!$P$2:$R$36,3,FALSE)</f>
        <v>Y61</v>
      </c>
      <c r="J496" s="196" t="str">
        <f>VLOOKUP(E496,Refs!$P$2:$S$36,4,FALSE)</f>
        <v>East of England</v>
      </c>
      <c r="K496" s="42" t="str">
        <f t="shared" si="15"/>
        <v/>
      </c>
    </row>
    <row r="497" spans="1:11" hidden="1" x14ac:dyDescent="0.35">
      <c r="A497" s="197">
        <f t="shared" si="14"/>
        <v>44287</v>
      </c>
      <c r="B497" t="s">
        <v>770</v>
      </c>
      <c r="C497" t="s">
        <v>119</v>
      </c>
      <c r="D497"/>
      <c r="E497" t="s">
        <v>25</v>
      </c>
      <c r="F497" t="s">
        <v>26</v>
      </c>
      <c r="G497" t="s">
        <v>588</v>
      </c>
      <c r="H497">
        <v>9561</v>
      </c>
      <c r="I497" s="196" t="str">
        <f>VLOOKUP(E497,Refs!$P$2:$R$36,3,FALSE)</f>
        <v>Y61</v>
      </c>
      <c r="J497" s="196" t="str">
        <f>VLOOKUP(E497,Refs!$P$2:$S$36,4,FALSE)</f>
        <v>East of England</v>
      </c>
      <c r="K497" s="42">
        <f t="shared" si="15"/>
        <v>9561</v>
      </c>
    </row>
    <row r="498" spans="1:11" hidden="1" x14ac:dyDescent="0.35">
      <c r="A498" s="197">
        <f t="shared" si="14"/>
        <v>44287</v>
      </c>
      <c r="B498" t="s">
        <v>770</v>
      </c>
      <c r="C498" t="s">
        <v>119</v>
      </c>
      <c r="D498"/>
      <c r="E498" t="s">
        <v>25</v>
      </c>
      <c r="F498" t="s">
        <v>26</v>
      </c>
      <c r="G498" t="s">
        <v>589</v>
      </c>
      <c r="H498">
        <v>4262</v>
      </c>
      <c r="I498" s="196" t="str">
        <f>VLOOKUP(E498,Refs!$P$2:$R$36,3,FALSE)</f>
        <v>Y61</v>
      </c>
      <c r="J498" s="196" t="str">
        <f>VLOOKUP(E498,Refs!$P$2:$S$36,4,FALSE)</f>
        <v>East of England</v>
      </c>
      <c r="K498" s="42">
        <f t="shared" si="15"/>
        <v>4262</v>
      </c>
    </row>
    <row r="499" spans="1:11" hidden="1" x14ac:dyDescent="0.35">
      <c r="A499" s="197">
        <f t="shared" si="14"/>
        <v>44287</v>
      </c>
      <c r="B499" t="s">
        <v>770</v>
      </c>
      <c r="C499" t="s">
        <v>119</v>
      </c>
      <c r="D499"/>
      <c r="E499" t="s">
        <v>25</v>
      </c>
      <c r="F499" t="s">
        <v>26</v>
      </c>
      <c r="G499" t="s">
        <v>590</v>
      </c>
      <c r="H499">
        <v>2171</v>
      </c>
      <c r="I499" s="196" t="str">
        <f>VLOOKUP(E499,Refs!$P$2:$R$36,3,FALSE)</f>
        <v>Y61</v>
      </c>
      <c r="J499" s="196" t="str">
        <f>VLOOKUP(E499,Refs!$P$2:$S$36,4,FALSE)</f>
        <v>East of England</v>
      </c>
      <c r="K499" s="42">
        <f t="shared" si="15"/>
        <v>2171</v>
      </c>
    </row>
    <row r="500" spans="1:11" hidden="1" x14ac:dyDescent="0.35">
      <c r="A500" s="197">
        <f t="shared" si="14"/>
        <v>44287</v>
      </c>
      <c r="B500" t="s">
        <v>770</v>
      </c>
      <c r="C500" t="s">
        <v>119</v>
      </c>
      <c r="D500"/>
      <c r="E500" t="s">
        <v>25</v>
      </c>
      <c r="F500" t="s">
        <v>26</v>
      </c>
      <c r="G500" t="s">
        <v>591</v>
      </c>
      <c r="H500">
        <v>1972</v>
      </c>
      <c r="I500" s="196" t="str">
        <f>VLOOKUP(E500,Refs!$P$2:$R$36,3,FALSE)</f>
        <v>Y61</v>
      </c>
      <c r="J500" s="196" t="str">
        <f>VLOOKUP(E500,Refs!$P$2:$S$36,4,FALSE)</f>
        <v>East of England</v>
      </c>
      <c r="K500" s="42">
        <f t="shared" si="15"/>
        <v>1972</v>
      </c>
    </row>
    <row r="501" spans="1:11" hidden="1" x14ac:dyDescent="0.35">
      <c r="A501" s="197">
        <f t="shared" si="14"/>
        <v>44287</v>
      </c>
      <c r="B501" t="s">
        <v>770</v>
      </c>
      <c r="C501" t="s">
        <v>119</v>
      </c>
      <c r="D501"/>
      <c r="E501" t="s">
        <v>25</v>
      </c>
      <c r="F501" t="s">
        <v>26</v>
      </c>
      <c r="G501" t="s">
        <v>592</v>
      </c>
      <c r="H501">
        <v>8254</v>
      </c>
      <c r="I501" s="196" t="str">
        <f>VLOOKUP(E501,Refs!$P$2:$R$36,3,FALSE)</f>
        <v>Y61</v>
      </c>
      <c r="J501" s="196" t="str">
        <f>VLOOKUP(E501,Refs!$P$2:$S$36,4,FALSE)</f>
        <v>East of England</v>
      </c>
      <c r="K501" s="42">
        <f t="shared" si="15"/>
        <v>8254</v>
      </c>
    </row>
    <row r="502" spans="1:11" hidden="1" x14ac:dyDescent="0.35">
      <c r="A502" s="197">
        <f t="shared" si="14"/>
        <v>44287</v>
      </c>
      <c r="B502" t="s">
        <v>770</v>
      </c>
      <c r="C502" t="s">
        <v>119</v>
      </c>
      <c r="D502"/>
      <c r="E502" t="s">
        <v>25</v>
      </c>
      <c r="F502" t="s">
        <v>26</v>
      </c>
      <c r="G502" t="s">
        <v>593</v>
      </c>
      <c r="H502">
        <v>7089</v>
      </c>
      <c r="I502" s="196" t="str">
        <f>VLOOKUP(E502,Refs!$P$2:$R$36,3,FALSE)</f>
        <v>Y61</v>
      </c>
      <c r="J502" s="196" t="str">
        <f>VLOOKUP(E502,Refs!$P$2:$S$36,4,FALSE)</f>
        <v>East of England</v>
      </c>
      <c r="K502" s="42">
        <f t="shared" si="15"/>
        <v>7089</v>
      </c>
    </row>
    <row r="503" spans="1:11" hidden="1" x14ac:dyDescent="0.35">
      <c r="A503" s="197">
        <f t="shared" si="14"/>
        <v>44287</v>
      </c>
      <c r="B503" t="s">
        <v>770</v>
      </c>
      <c r="C503" t="s">
        <v>119</v>
      </c>
      <c r="D503"/>
      <c r="E503" t="s">
        <v>25</v>
      </c>
      <c r="F503" t="s">
        <v>26</v>
      </c>
      <c r="G503" t="s">
        <v>594</v>
      </c>
      <c r="H503">
        <v>792</v>
      </c>
      <c r="I503" s="196" t="str">
        <f>VLOOKUP(E503,Refs!$P$2:$R$36,3,FALSE)</f>
        <v>Y61</v>
      </c>
      <c r="J503" s="196" t="str">
        <f>VLOOKUP(E503,Refs!$P$2:$S$36,4,FALSE)</f>
        <v>East of England</v>
      </c>
      <c r="K503" s="42">
        <f t="shared" si="15"/>
        <v>792</v>
      </c>
    </row>
    <row r="504" spans="1:11" hidden="1" x14ac:dyDescent="0.35">
      <c r="A504" s="197">
        <f t="shared" si="14"/>
        <v>44287</v>
      </c>
      <c r="B504" t="s">
        <v>770</v>
      </c>
      <c r="C504" t="s">
        <v>119</v>
      </c>
      <c r="D504"/>
      <c r="E504" t="s">
        <v>25</v>
      </c>
      <c r="F504" t="s">
        <v>26</v>
      </c>
      <c r="G504" t="s">
        <v>609</v>
      </c>
      <c r="H504">
        <v>32408</v>
      </c>
      <c r="I504" s="196" t="str">
        <f>VLOOKUP(E504,Refs!$P$2:$R$36,3,FALSE)</f>
        <v>Y61</v>
      </c>
      <c r="J504" s="196" t="str">
        <f>VLOOKUP(E504,Refs!$P$2:$S$36,4,FALSE)</f>
        <v>East of England</v>
      </c>
      <c r="K504" s="42">
        <f t="shared" si="15"/>
        <v>32408</v>
      </c>
    </row>
    <row r="505" spans="1:11" hidden="1" x14ac:dyDescent="0.35">
      <c r="A505" s="197">
        <f t="shared" si="14"/>
        <v>44287</v>
      </c>
      <c r="B505" t="s">
        <v>770</v>
      </c>
      <c r="C505" t="s">
        <v>119</v>
      </c>
      <c r="D505"/>
      <c r="E505" t="s">
        <v>25</v>
      </c>
      <c r="F505" t="s">
        <v>26</v>
      </c>
      <c r="G505" t="s">
        <v>610</v>
      </c>
      <c r="H505">
        <v>2951</v>
      </c>
      <c r="I505" s="196" t="str">
        <f>VLOOKUP(E505,Refs!$P$2:$R$36,3,FALSE)</f>
        <v>Y61</v>
      </c>
      <c r="J505" s="196" t="str">
        <f>VLOOKUP(E505,Refs!$P$2:$S$36,4,FALSE)</f>
        <v>East of England</v>
      </c>
      <c r="K505" s="42">
        <f t="shared" si="15"/>
        <v>2951</v>
      </c>
    </row>
    <row r="506" spans="1:11" hidden="1" x14ac:dyDescent="0.35">
      <c r="A506" s="197">
        <f t="shared" si="14"/>
        <v>44287</v>
      </c>
      <c r="B506" t="s">
        <v>770</v>
      </c>
      <c r="C506" t="s">
        <v>119</v>
      </c>
      <c r="D506"/>
      <c r="E506" t="s">
        <v>25</v>
      </c>
      <c r="F506" t="s">
        <v>26</v>
      </c>
      <c r="G506" t="s">
        <v>611</v>
      </c>
      <c r="H506">
        <v>4153</v>
      </c>
      <c r="I506" s="196" t="str">
        <f>VLOOKUP(E506,Refs!$P$2:$R$36,3,FALSE)</f>
        <v>Y61</v>
      </c>
      <c r="J506" s="196" t="str">
        <f>VLOOKUP(E506,Refs!$P$2:$S$36,4,FALSE)</f>
        <v>East of England</v>
      </c>
      <c r="K506" s="42">
        <f t="shared" si="15"/>
        <v>4153</v>
      </c>
    </row>
    <row r="507" spans="1:11" hidden="1" x14ac:dyDescent="0.35">
      <c r="A507" s="197">
        <f t="shared" si="14"/>
        <v>44287</v>
      </c>
      <c r="B507" t="s">
        <v>770</v>
      </c>
      <c r="C507" t="s">
        <v>119</v>
      </c>
      <c r="D507"/>
      <c r="E507" t="s">
        <v>25</v>
      </c>
      <c r="F507" t="s">
        <v>26</v>
      </c>
      <c r="G507" t="s">
        <v>612</v>
      </c>
      <c r="H507">
        <v>326</v>
      </c>
      <c r="I507" s="196" t="str">
        <f>VLOOKUP(E507,Refs!$P$2:$R$36,3,FALSE)</f>
        <v>Y61</v>
      </c>
      <c r="J507" s="196" t="str">
        <f>VLOOKUP(E507,Refs!$P$2:$S$36,4,FALSE)</f>
        <v>East of England</v>
      </c>
      <c r="K507" s="42">
        <f t="shared" si="15"/>
        <v>326</v>
      </c>
    </row>
    <row r="508" spans="1:11" hidden="1" x14ac:dyDescent="0.35">
      <c r="A508" s="197">
        <f t="shared" si="14"/>
        <v>44287</v>
      </c>
      <c r="B508" t="s">
        <v>770</v>
      </c>
      <c r="C508" t="s">
        <v>119</v>
      </c>
      <c r="D508"/>
      <c r="E508" t="s">
        <v>25</v>
      </c>
      <c r="F508" t="s">
        <v>26</v>
      </c>
      <c r="G508" t="s">
        <v>613</v>
      </c>
      <c r="H508">
        <v>2</v>
      </c>
      <c r="I508" s="196" t="str">
        <f>VLOOKUP(E508,Refs!$P$2:$R$36,3,FALSE)</f>
        <v>Y61</v>
      </c>
      <c r="J508" s="196" t="str">
        <f>VLOOKUP(E508,Refs!$P$2:$S$36,4,FALSE)</f>
        <v>East of England</v>
      </c>
      <c r="K508" s="42">
        <f t="shared" si="15"/>
        <v>2</v>
      </c>
    </row>
    <row r="509" spans="1:11" hidden="1" x14ac:dyDescent="0.35">
      <c r="A509" s="197">
        <f t="shared" si="14"/>
        <v>44287</v>
      </c>
      <c r="B509" t="s">
        <v>770</v>
      </c>
      <c r="C509" t="s">
        <v>119</v>
      </c>
      <c r="D509"/>
      <c r="E509" t="s">
        <v>25</v>
      </c>
      <c r="F509" t="s">
        <v>26</v>
      </c>
      <c r="G509" t="s">
        <v>615</v>
      </c>
      <c r="H509">
        <v>9366</v>
      </c>
      <c r="I509" s="196" t="str">
        <f>VLOOKUP(E509,Refs!$P$2:$R$36,3,FALSE)</f>
        <v>Y61</v>
      </c>
      <c r="J509" s="196" t="str">
        <f>VLOOKUP(E509,Refs!$P$2:$S$36,4,FALSE)</f>
        <v>East of England</v>
      </c>
      <c r="K509" s="42">
        <f t="shared" si="15"/>
        <v>9366</v>
      </c>
    </row>
    <row r="510" spans="1:11" hidden="1" x14ac:dyDescent="0.35">
      <c r="A510" s="197">
        <f t="shared" si="14"/>
        <v>44287</v>
      </c>
      <c r="B510" t="s">
        <v>770</v>
      </c>
      <c r="C510" t="s">
        <v>119</v>
      </c>
      <c r="D510"/>
      <c r="E510" t="s">
        <v>25</v>
      </c>
      <c r="F510" t="s">
        <v>26</v>
      </c>
      <c r="G510" t="s">
        <v>616</v>
      </c>
      <c r="H510">
        <v>4434</v>
      </c>
      <c r="I510" s="196" t="str">
        <f>VLOOKUP(E510,Refs!$P$2:$R$36,3,FALSE)</f>
        <v>Y61</v>
      </c>
      <c r="J510" s="196" t="str">
        <f>VLOOKUP(E510,Refs!$P$2:$S$36,4,FALSE)</f>
        <v>East of England</v>
      </c>
      <c r="K510" s="42">
        <f t="shared" si="15"/>
        <v>4434</v>
      </c>
    </row>
    <row r="511" spans="1:11" hidden="1" x14ac:dyDescent="0.35">
      <c r="A511" s="197">
        <f t="shared" si="14"/>
        <v>44287</v>
      </c>
      <c r="B511" t="s">
        <v>770</v>
      </c>
      <c r="C511" t="s">
        <v>119</v>
      </c>
      <c r="D511"/>
      <c r="E511" t="s">
        <v>25</v>
      </c>
      <c r="F511" t="s">
        <v>26</v>
      </c>
      <c r="G511" t="s">
        <v>618</v>
      </c>
      <c r="H511">
        <v>1631</v>
      </c>
      <c r="I511" s="196" t="str">
        <f>VLOOKUP(E511,Refs!$P$2:$R$36,3,FALSE)</f>
        <v>Y61</v>
      </c>
      <c r="J511" s="196" t="str">
        <f>VLOOKUP(E511,Refs!$P$2:$S$36,4,FALSE)</f>
        <v>East of England</v>
      </c>
      <c r="K511" s="42">
        <f t="shared" si="15"/>
        <v>1631</v>
      </c>
    </row>
    <row r="512" spans="1:11" hidden="1" x14ac:dyDescent="0.35">
      <c r="A512" s="197">
        <f t="shared" si="14"/>
        <v>44287</v>
      </c>
      <c r="B512" t="s">
        <v>770</v>
      </c>
      <c r="C512" t="s">
        <v>119</v>
      </c>
      <c r="D512"/>
      <c r="E512" t="s">
        <v>25</v>
      </c>
      <c r="F512" t="s">
        <v>26</v>
      </c>
      <c r="G512" t="s">
        <v>619</v>
      </c>
      <c r="H512">
        <v>287</v>
      </c>
      <c r="I512" s="196" t="str">
        <f>VLOOKUP(E512,Refs!$P$2:$R$36,3,FALSE)</f>
        <v>Y61</v>
      </c>
      <c r="J512" s="196" t="str">
        <f>VLOOKUP(E512,Refs!$P$2:$S$36,4,FALSE)</f>
        <v>East of England</v>
      </c>
      <c r="K512" s="42">
        <f t="shared" si="15"/>
        <v>287</v>
      </c>
    </row>
    <row r="513" spans="1:11" hidden="1" x14ac:dyDescent="0.35">
      <c r="A513" s="197">
        <f t="shared" si="14"/>
        <v>44287</v>
      </c>
      <c r="B513" t="s">
        <v>770</v>
      </c>
      <c r="C513" t="s">
        <v>119</v>
      </c>
      <c r="D513"/>
      <c r="E513" t="s">
        <v>25</v>
      </c>
      <c r="F513" t="s">
        <v>26</v>
      </c>
      <c r="G513" t="s">
        <v>620</v>
      </c>
      <c r="H513">
        <v>1919</v>
      </c>
      <c r="I513" s="196" t="str">
        <f>VLOOKUP(E513,Refs!$P$2:$R$36,3,FALSE)</f>
        <v>Y61</v>
      </c>
      <c r="J513" s="196" t="str">
        <f>VLOOKUP(E513,Refs!$P$2:$S$36,4,FALSE)</f>
        <v>East of England</v>
      </c>
      <c r="K513" s="42">
        <f t="shared" si="15"/>
        <v>1919</v>
      </c>
    </row>
    <row r="514" spans="1:11" hidden="1" x14ac:dyDescent="0.35">
      <c r="A514" s="197">
        <f t="shared" si="14"/>
        <v>44287</v>
      </c>
      <c r="B514" t="s">
        <v>770</v>
      </c>
      <c r="C514" t="s">
        <v>119</v>
      </c>
      <c r="D514"/>
      <c r="E514" t="s">
        <v>25</v>
      </c>
      <c r="F514" t="s">
        <v>26</v>
      </c>
      <c r="G514" t="s">
        <v>621</v>
      </c>
      <c r="H514">
        <v>172</v>
      </c>
      <c r="I514" s="196" t="str">
        <f>VLOOKUP(E514,Refs!$P$2:$R$36,3,FALSE)</f>
        <v>Y61</v>
      </c>
      <c r="J514" s="196" t="str">
        <f>VLOOKUP(E514,Refs!$P$2:$S$36,4,FALSE)</f>
        <v>East of England</v>
      </c>
      <c r="K514" s="42">
        <f t="shared" si="15"/>
        <v>172</v>
      </c>
    </row>
    <row r="515" spans="1:11" hidden="1" x14ac:dyDescent="0.35">
      <c r="A515" s="197">
        <f t="shared" ref="A515:A578" si="16">DATEVALUE(RIGHT(B515,8))</f>
        <v>44287</v>
      </c>
      <c r="B515" t="s">
        <v>770</v>
      </c>
      <c r="C515" t="s">
        <v>119</v>
      </c>
      <c r="D515"/>
      <c r="E515" t="s">
        <v>25</v>
      </c>
      <c r="F515" t="s">
        <v>26</v>
      </c>
      <c r="G515" t="s">
        <v>622</v>
      </c>
      <c r="H515">
        <v>1738</v>
      </c>
      <c r="I515" s="196" t="str">
        <f>VLOOKUP(E515,Refs!$P$2:$R$36,3,FALSE)</f>
        <v>Y61</v>
      </c>
      <c r="J515" s="196" t="str">
        <f>VLOOKUP(E515,Refs!$P$2:$S$36,4,FALSE)</f>
        <v>East of England</v>
      </c>
      <c r="K515" s="42">
        <f t="shared" ref="K515:K578" si="17">IF(OR(H515="NULL",H515=0,H515=""),"",H515)</f>
        <v>1738</v>
      </c>
    </row>
    <row r="516" spans="1:11" hidden="1" x14ac:dyDescent="0.35">
      <c r="A516" s="197">
        <f t="shared" si="16"/>
        <v>44287</v>
      </c>
      <c r="B516" t="s">
        <v>770</v>
      </c>
      <c r="C516" t="s">
        <v>119</v>
      </c>
      <c r="D516"/>
      <c r="E516" t="s">
        <v>25</v>
      </c>
      <c r="F516" t="s">
        <v>26</v>
      </c>
      <c r="G516" t="s">
        <v>623</v>
      </c>
      <c r="H516">
        <v>45</v>
      </c>
      <c r="I516" s="196" t="str">
        <f>VLOOKUP(E516,Refs!$P$2:$R$36,3,FALSE)</f>
        <v>Y61</v>
      </c>
      <c r="J516" s="196" t="str">
        <f>VLOOKUP(E516,Refs!$P$2:$S$36,4,FALSE)</f>
        <v>East of England</v>
      </c>
      <c r="K516" s="42">
        <f t="shared" si="17"/>
        <v>45</v>
      </c>
    </row>
    <row r="517" spans="1:11" hidden="1" x14ac:dyDescent="0.35">
      <c r="A517" s="197">
        <f t="shared" si="16"/>
        <v>44287</v>
      </c>
      <c r="B517" t="s">
        <v>770</v>
      </c>
      <c r="C517" t="s">
        <v>119</v>
      </c>
      <c r="D517"/>
      <c r="E517" t="s">
        <v>25</v>
      </c>
      <c r="F517" t="s">
        <v>26</v>
      </c>
      <c r="G517" t="s">
        <v>624</v>
      </c>
      <c r="H517">
        <v>4435</v>
      </c>
      <c r="I517" s="196" t="str">
        <f>VLOOKUP(E517,Refs!$P$2:$R$36,3,FALSE)</f>
        <v>Y61</v>
      </c>
      <c r="J517" s="196" t="str">
        <f>VLOOKUP(E517,Refs!$P$2:$S$36,4,FALSE)</f>
        <v>East of England</v>
      </c>
      <c r="K517" s="42">
        <f t="shared" si="17"/>
        <v>4435</v>
      </c>
    </row>
    <row r="518" spans="1:11" hidden="1" x14ac:dyDescent="0.35">
      <c r="A518" s="197">
        <f t="shared" si="16"/>
        <v>44287</v>
      </c>
      <c r="B518" t="s">
        <v>770</v>
      </c>
      <c r="C518" t="s">
        <v>119</v>
      </c>
      <c r="D518"/>
      <c r="E518" t="s">
        <v>25</v>
      </c>
      <c r="F518" t="s">
        <v>26</v>
      </c>
      <c r="G518" t="s">
        <v>625</v>
      </c>
      <c r="H518">
        <v>2728</v>
      </c>
      <c r="I518" s="196" t="str">
        <f>VLOOKUP(E518,Refs!$P$2:$R$36,3,FALSE)</f>
        <v>Y61</v>
      </c>
      <c r="J518" s="196" t="str">
        <f>VLOOKUP(E518,Refs!$P$2:$S$36,4,FALSE)</f>
        <v>East of England</v>
      </c>
      <c r="K518" s="42">
        <f t="shared" si="17"/>
        <v>2728</v>
      </c>
    </row>
    <row r="519" spans="1:11" hidden="1" x14ac:dyDescent="0.35">
      <c r="A519" s="197">
        <f t="shared" si="16"/>
        <v>44287</v>
      </c>
      <c r="B519" t="s">
        <v>770</v>
      </c>
      <c r="C519" t="s">
        <v>119</v>
      </c>
      <c r="D519"/>
      <c r="E519" t="s">
        <v>25</v>
      </c>
      <c r="F519" t="s">
        <v>26</v>
      </c>
      <c r="G519" t="s">
        <v>626</v>
      </c>
      <c r="H519">
        <v>1275</v>
      </c>
      <c r="I519" s="196" t="str">
        <f>VLOOKUP(E519,Refs!$P$2:$R$36,3,FALSE)</f>
        <v>Y61</v>
      </c>
      <c r="J519" s="196" t="str">
        <f>VLOOKUP(E519,Refs!$P$2:$S$36,4,FALSE)</f>
        <v>East of England</v>
      </c>
      <c r="K519" s="42">
        <f t="shared" si="17"/>
        <v>1275</v>
      </c>
    </row>
    <row r="520" spans="1:11" hidden="1" x14ac:dyDescent="0.35">
      <c r="A520" s="197">
        <f t="shared" si="16"/>
        <v>44287</v>
      </c>
      <c r="B520" t="s">
        <v>770</v>
      </c>
      <c r="C520" t="s">
        <v>119</v>
      </c>
      <c r="D520"/>
      <c r="E520" t="s">
        <v>25</v>
      </c>
      <c r="F520" t="s">
        <v>26</v>
      </c>
      <c r="G520" t="s">
        <v>642</v>
      </c>
      <c r="H520">
        <v>4109</v>
      </c>
      <c r="I520" s="196" t="str">
        <f>VLOOKUP(E520,Refs!$P$2:$R$36,3,FALSE)</f>
        <v>Y61</v>
      </c>
      <c r="J520" s="196" t="str">
        <f>VLOOKUP(E520,Refs!$P$2:$S$36,4,FALSE)</f>
        <v>East of England</v>
      </c>
      <c r="K520" s="42">
        <f t="shared" si="17"/>
        <v>4109</v>
      </c>
    </row>
    <row r="521" spans="1:11" hidden="1" x14ac:dyDescent="0.35">
      <c r="A521" s="197">
        <f t="shared" si="16"/>
        <v>44287</v>
      </c>
      <c r="B521" t="s">
        <v>770</v>
      </c>
      <c r="C521" t="s">
        <v>119</v>
      </c>
      <c r="D521"/>
      <c r="E521" t="s">
        <v>25</v>
      </c>
      <c r="F521" t="s">
        <v>26</v>
      </c>
      <c r="G521" t="s">
        <v>643</v>
      </c>
      <c r="H521">
        <v>3272</v>
      </c>
      <c r="I521" s="196" t="str">
        <f>VLOOKUP(E521,Refs!$P$2:$R$36,3,FALSE)</f>
        <v>Y61</v>
      </c>
      <c r="J521" s="196" t="str">
        <f>VLOOKUP(E521,Refs!$P$2:$S$36,4,FALSE)</f>
        <v>East of England</v>
      </c>
      <c r="K521" s="42">
        <f t="shared" si="17"/>
        <v>3272</v>
      </c>
    </row>
    <row r="522" spans="1:11" hidden="1" x14ac:dyDescent="0.35">
      <c r="A522" s="197">
        <f t="shared" si="16"/>
        <v>44287</v>
      </c>
      <c r="B522" t="s">
        <v>770</v>
      </c>
      <c r="C522" t="s">
        <v>119</v>
      </c>
      <c r="D522"/>
      <c r="E522" t="s">
        <v>25</v>
      </c>
      <c r="F522" t="s">
        <v>26</v>
      </c>
      <c r="G522" t="s">
        <v>644</v>
      </c>
      <c r="H522">
        <v>2003</v>
      </c>
      <c r="I522" s="196" t="str">
        <f>VLOOKUP(E522,Refs!$P$2:$R$36,3,FALSE)</f>
        <v>Y61</v>
      </c>
      <c r="J522" s="196" t="str">
        <f>VLOOKUP(E522,Refs!$P$2:$S$36,4,FALSE)</f>
        <v>East of England</v>
      </c>
      <c r="K522" s="42">
        <f t="shared" si="17"/>
        <v>2003</v>
      </c>
    </row>
    <row r="523" spans="1:11" hidden="1" x14ac:dyDescent="0.35">
      <c r="A523" s="197">
        <f t="shared" si="16"/>
        <v>44287</v>
      </c>
      <c r="B523" t="s">
        <v>770</v>
      </c>
      <c r="C523" t="s">
        <v>119</v>
      </c>
      <c r="D523"/>
      <c r="E523" t="s">
        <v>25</v>
      </c>
      <c r="F523" t="s">
        <v>26</v>
      </c>
      <c r="G523" t="s">
        <v>645</v>
      </c>
      <c r="H523">
        <v>781</v>
      </c>
      <c r="I523" s="196" t="str">
        <f>VLOOKUP(E523,Refs!$P$2:$R$36,3,FALSE)</f>
        <v>Y61</v>
      </c>
      <c r="J523" s="196" t="str">
        <f>VLOOKUP(E523,Refs!$P$2:$S$36,4,FALSE)</f>
        <v>East of England</v>
      </c>
      <c r="K523" s="42">
        <f t="shared" si="17"/>
        <v>781</v>
      </c>
    </row>
    <row r="524" spans="1:11" hidden="1" x14ac:dyDescent="0.35">
      <c r="A524" s="197">
        <f t="shared" si="16"/>
        <v>44287</v>
      </c>
      <c r="B524" t="s">
        <v>770</v>
      </c>
      <c r="C524" t="s">
        <v>119</v>
      </c>
      <c r="D524"/>
      <c r="E524" t="s">
        <v>25</v>
      </c>
      <c r="F524" t="s">
        <v>26</v>
      </c>
      <c r="G524" t="s">
        <v>646</v>
      </c>
      <c r="H524">
        <v>0</v>
      </c>
      <c r="I524" s="196" t="str">
        <f>VLOOKUP(E524,Refs!$P$2:$R$36,3,FALSE)</f>
        <v>Y61</v>
      </c>
      <c r="J524" s="196" t="str">
        <f>VLOOKUP(E524,Refs!$P$2:$S$36,4,FALSE)</f>
        <v>East of England</v>
      </c>
      <c r="K524" s="42" t="str">
        <f t="shared" si="17"/>
        <v/>
      </c>
    </row>
    <row r="525" spans="1:11" hidden="1" x14ac:dyDescent="0.35">
      <c r="A525" s="197">
        <f t="shared" si="16"/>
        <v>44287</v>
      </c>
      <c r="B525" t="s">
        <v>770</v>
      </c>
      <c r="C525" t="s">
        <v>119</v>
      </c>
      <c r="D525"/>
      <c r="E525" t="s">
        <v>25</v>
      </c>
      <c r="F525" t="s">
        <v>26</v>
      </c>
      <c r="G525" t="s">
        <v>647</v>
      </c>
      <c r="H525">
        <v>2833</v>
      </c>
      <c r="I525" s="196" t="str">
        <f>VLOOKUP(E525,Refs!$P$2:$R$36,3,FALSE)</f>
        <v>Y61</v>
      </c>
      <c r="J525" s="196" t="str">
        <f>VLOOKUP(E525,Refs!$P$2:$S$36,4,FALSE)</f>
        <v>East of England</v>
      </c>
      <c r="K525" s="42">
        <f t="shared" si="17"/>
        <v>2833</v>
      </c>
    </row>
    <row r="526" spans="1:11" hidden="1" x14ac:dyDescent="0.35">
      <c r="A526" s="197">
        <f t="shared" si="16"/>
        <v>44287</v>
      </c>
      <c r="B526" t="s">
        <v>770</v>
      </c>
      <c r="C526" t="s">
        <v>119</v>
      </c>
      <c r="D526"/>
      <c r="E526" t="s">
        <v>25</v>
      </c>
      <c r="F526" t="s">
        <v>26</v>
      </c>
      <c r="G526" t="s">
        <v>648</v>
      </c>
      <c r="H526">
        <v>6447232</v>
      </c>
      <c r="I526" s="196" t="str">
        <f>VLOOKUP(E526,Refs!$P$2:$R$36,3,FALSE)</f>
        <v>Y61</v>
      </c>
      <c r="J526" s="196" t="str">
        <f>VLOOKUP(E526,Refs!$P$2:$S$36,4,FALSE)</f>
        <v>East of England</v>
      </c>
      <c r="K526" s="42">
        <f t="shared" si="17"/>
        <v>6447232</v>
      </c>
    </row>
    <row r="527" spans="1:11" hidden="1" x14ac:dyDescent="0.35">
      <c r="A527" s="197">
        <f t="shared" si="16"/>
        <v>44287</v>
      </c>
      <c r="B527" t="s">
        <v>770</v>
      </c>
      <c r="C527" t="s">
        <v>119</v>
      </c>
      <c r="D527"/>
      <c r="E527" t="s">
        <v>25</v>
      </c>
      <c r="F527" t="s">
        <v>26</v>
      </c>
      <c r="G527" t="s">
        <v>649</v>
      </c>
      <c r="H527">
        <v>6814</v>
      </c>
      <c r="I527" s="196" t="str">
        <f>VLOOKUP(E527,Refs!$P$2:$R$36,3,FALSE)</f>
        <v>Y61</v>
      </c>
      <c r="J527" s="196" t="str">
        <f>VLOOKUP(E527,Refs!$P$2:$S$36,4,FALSE)</f>
        <v>East of England</v>
      </c>
      <c r="K527" s="42">
        <f t="shared" si="17"/>
        <v>6814</v>
      </c>
    </row>
    <row r="528" spans="1:11" hidden="1" x14ac:dyDescent="0.35">
      <c r="A528" s="197">
        <f t="shared" si="16"/>
        <v>44287</v>
      </c>
      <c r="B528" t="s">
        <v>770</v>
      </c>
      <c r="C528" t="s">
        <v>119</v>
      </c>
      <c r="D528"/>
      <c r="E528" t="s">
        <v>25</v>
      </c>
      <c r="F528" t="s">
        <v>26</v>
      </c>
      <c r="G528" t="s">
        <v>650</v>
      </c>
      <c r="H528">
        <v>2907</v>
      </c>
      <c r="I528" s="196" t="str">
        <f>VLOOKUP(E528,Refs!$P$2:$R$36,3,FALSE)</f>
        <v>Y61</v>
      </c>
      <c r="J528" s="196" t="str">
        <f>VLOOKUP(E528,Refs!$P$2:$S$36,4,FALSE)</f>
        <v>East of England</v>
      </c>
      <c r="K528" s="42">
        <f t="shared" si="17"/>
        <v>2907</v>
      </c>
    </row>
    <row r="529" spans="1:11" hidden="1" x14ac:dyDescent="0.35">
      <c r="A529" s="197">
        <f t="shared" si="16"/>
        <v>44287</v>
      </c>
      <c r="B529" t="s">
        <v>770</v>
      </c>
      <c r="C529" t="s">
        <v>119</v>
      </c>
      <c r="D529"/>
      <c r="E529" t="s">
        <v>25</v>
      </c>
      <c r="F529" t="s">
        <v>26</v>
      </c>
      <c r="G529" t="s">
        <v>651</v>
      </c>
      <c r="H529">
        <v>143</v>
      </c>
      <c r="I529" s="196" t="str">
        <f>VLOOKUP(E529,Refs!$P$2:$R$36,3,FALSE)</f>
        <v>Y61</v>
      </c>
      <c r="J529" s="196" t="str">
        <f>VLOOKUP(E529,Refs!$P$2:$S$36,4,FALSE)</f>
        <v>East of England</v>
      </c>
      <c r="K529" s="42">
        <f t="shared" si="17"/>
        <v>143</v>
      </c>
    </row>
    <row r="530" spans="1:11" hidden="1" x14ac:dyDescent="0.35">
      <c r="A530" s="197">
        <f t="shared" si="16"/>
        <v>44287</v>
      </c>
      <c r="B530" t="s">
        <v>770</v>
      </c>
      <c r="C530" t="s">
        <v>119</v>
      </c>
      <c r="D530"/>
      <c r="E530" t="s">
        <v>25</v>
      </c>
      <c r="F530" t="s">
        <v>26</v>
      </c>
      <c r="G530" t="s">
        <v>652</v>
      </c>
      <c r="H530">
        <v>2764</v>
      </c>
      <c r="I530" s="196" t="str">
        <f>VLOOKUP(E530,Refs!$P$2:$R$36,3,FALSE)</f>
        <v>Y61</v>
      </c>
      <c r="J530" s="196" t="str">
        <f>VLOOKUP(E530,Refs!$P$2:$S$36,4,FALSE)</f>
        <v>East of England</v>
      </c>
      <c r="K530" s="42">
        <f t="shared" si="17"/>
        <v>2764</v>
      </c>
    </row>
    <row r="531" spans="1:11" hidden="1" x14ac:dyDescent="0.35">
      <c r="A531" s="197">
        <f t="shared" si="16"/>
        <v>44287</v>
      </c>
      <c r="B531" t="s">
        <v>770</v>
      </c>
      <c r="C531" t="s">
        <v>119</v>
      </c>
      <c r="D531"/>
      <c r="E531" t="s">
        <v>25</v>
      </c>
      <c r="F531" t="s">
        <v>26</v>
      </c>
      <c r="G531" t="s">
        <v>653</v>
      </c>
      <c r="H531">
        <v>6274751</v>
      </c>
      <c r="I531" s="196" t="str">
        <f>VLOOKUP(E531,Refs!$P$2:$R$36,3,FALSE)</f>
        <v>Y61</v>
      </c>
      <c r="J531" s="196" t="str">
        <f>VLOOKUP(E531,Refs!$P$2:$S$36,4,FALSE)</f>
        <v>East of England</v>
      </c>
      <c r="K531" s="42">
        <f t="shared" si="17"/>
        <v>6274751</v>
      </c>
    </row>
    <row r="532" spans="1:11" hidden="1" x14ac:dyDescent="0.35">
      <c r="A532" s="197">
        <f t="shared" si="16"/>
        <v>44287</v>
      </c>
      <c r="B532" t="s">
        <v>770</v>
      </c>
      <c r="C532" t="s">
        <v>119</v>
      </c>
      <c r="D532"/>
      <c r="E532" t="s">
        <v>25</v>
      </c>
      <c r="F532" t="s">
        <v>26</v>
      </c>
      <c r="G532" t="s">
        <v>654</v>
      </c>
      <c r="H532">
        <v>1121</v>
      </c>
      <c r="I532" s="196" t="str">
        <f>VLOOKUP(E532,Refs!$P$2:$R$36,3,FALSE)</f>
        <v>Y61</v>
      </c>
      <c r="J532" s="196" t="str">
        <f>VLOOKUP(E532,Refs!$P$2:$S$36,4,FALSE)</f>
        <v>East of England</v>
      </c>
      <c r="K532" s="42">
        <f t="shared" si="17"/>
        <v>1121</v>
      </c>
    </row>
    <row r="533" spans="1:11" hidden="1" x14ac:dyDescent="0.35">
      <c r="A533" s="197">
        <f t="shared" si="16"/>
        <v>44287</v>
      </c>
      <c r="B533" t="s">
        <v>770</v>
      </c>
      <c r="C533" t="s">
        <v>119</v>
      </c>
      <c r="D533"/>
      <c r="E533" t="s">
        <v>25</v>
      </c>
      <c r="F533" t="s">
        <v>26</v>
      </c>
      <c r="G533" t="s">
        <v>669</v>
      </c>
      <c r="H533">
        <v>31261</v>
      </c>
      <c r="I533" s="196" t="str">
        <f>VLOOKUP(E533,Refs!$P$2:$R$36,3,FALSE)</f>
        <v>Y61</v>
      </c>
      <c r="J533" s="196" t="str">
        <f>VLOOKUP(E533,Refs!$P$2:$S$36,4,FALSE)</f>
        <v>East of England</v>
      </c>
      <c r="K533" s="42">
        <f t="shared" si="17"/>
        <v>31261</v>
      </c>
    </row>
    <row r="534" spans="1:11" hidden="1" x14ac:dyDescent="0.35">
      <c r="A534" s="197">
        <f t="shared" si="16"/>
        <v>44287</v>
      </c>
      <c r="B534" t="s">
        <v>770</v>
      </c>
      <c r="C534" t="s">
        <v>119</v>
      </c>
      <c r="D534"/>
      <c r="E534" t="s">
        <v>25</v>
      </c>
      <c r="F534" t="s">
        <v>26</v>
      </c>
      <c r="G534" t="s">
        <v>670</v>
      </c>
      <c r="H534">
        <v>11</v>
      </c>
      <c r="I534" s="196" t="str">
        <f>VLOOKUP(E534,Refs!$P$2:$R$36,3,FALSE)</f>
        <v>Y61</v>
      </c>
      <c r="J534" s="196" t="str">
        <f>VLOOKUP(E534,Refs!$P$2:$S$36,4,FALSE)</f>
        <v>East of England</v>
      </c>
      <c r="K534" s="42">
        <f t="shared" si="17"/>
        <v>11</v>
      </c>
    </row>
    <row r="535" spans="1:11" hidden="1" x14ac:dyDescent="0.35">
      <c r="A535" s="197">
        <f t="shared" si="16"/>
        <v>44287</v>
      </c>
      <c r="B535" t="s">
        <v>770</v>
      </c>
      <c r="C535" t="s">
        <v>119</v>
      </c>
      <c r="D535"/>
      <c r="E535" t="s">
        <v>25</v>
      </c>
      <c r="F535" t="s">
        <v>26</v>
      </c>
      <c r="G535" t="s">
        <v>671</v>
      </c>
      <c r="H535">
        <v>21549</v>
      </c>
      <c r="I535" s="196" t="str">
        <f>VLOOKUP(E535,Refs!$P$2:$R$36,3,FALSE)</f>
        <v>Y61</v>
      </c>
      <c r="J535" s="196" t="str">
        <f>VLOOKUP(E535,Refs!$P$2:$S$36,4,FALSE)</f>
        <v>East of England</v>
      </c>
      <c r="K535" s="42">
        <f t="shared" si="17"/>
        <v>21549</v>
      </c>
    </row>
    <row r="536" spans="1:11" hidden="1" x14ac:dyDescent="0.35">
      <c r="A536" s="197">
        <f t="shared" si="16"/>
        <v>44287</v>
      </c>
      <c r="B536" t="s">
        <v>770</v>
      </c>
      <c r="C536" t="s">
        <v>119</v>
      </c>
      <c r="D536"/>
      <c r="E536" t="s">
        <v>25</v>
      </c>
      <c r="F536" t="s">
        <v>26</v>
      </c>
      <c r="G536" t="s">
        <v>675</v>
      </c>
      <c r="H536">
        <v>9270</v>
      </c>
      <c r="I536" s="196" t="str">
        <f>VLOOKUP(E536,Refs!$P$2:$R$36,3,FALSE)</f>
        <v>Y61</v>
      </c>
      <c r="J536" s="196" t="str">
        <f>VLOOKUP(E536,Refs!$P$2:$S$36,4,FALSE)</f>
        <v>East of England</v>
      </c>
      <c r="K536" s="42">
        <f t="shared" si="17"/>
        <v>9270</v>
      </c>
    </row>
    <row r="537" spans="1:11" hidden="1" x14ac:dyDescent="0.35">
      <c r="A537" s="197">
        <f t="shared" si="16"/>
        <v>44287</v>
      </c>
      <c r="B537" t="s">
        <v>770</v>
      </c>
      <c r="C537" t="s">
        <v>119</v>
      </c>
      <c r="D537"/>
      <c r="E537" t="s">
        <v>25</v>
      </c>
      <c r="F537" t="s">
        <v>26</v>
      </c>
      <c r="G537" t="s">
        <v>678</v>
      </c>
      <c r="H537">
        <v>5652</v>
      </c>
      <c r="I537" s="196" t="str">
        <f>VLOOKUP(E537,Refs!$P$2:$R$36,3,FALSE)</f>
        <v>Y61</v>
      </c>
      <c r="J537" s="196" t="str">
        <f>VLOOKUP(E537,Refs!$P$2:$S$36,4,FALSE)</f>
        <v>East of England</v>
      </c>
      <c r="K537" s="42">
        <f t="shared" si="17"/>
        <v>5652</v>
      </c>
    </row>
    <row r="538" spans="1:11" hidden="1" x14ac:dyDescent="0.35">
      <c r="A538" s="197">
        <f t="shared" si="16"/>
        <v>44287</v>
      </c>
      <c r="B538" t="s">
        <v>770</v>
      </c>
      <c r="C538" t="s">
        <v>119</v>
      </c>
      <c r="D538"/>
      <c r="E538" t="s">
        <v>25</v>
      </c>
      <c r="F538" t="s">
        <v>26</v>
      </c>
      <c r="G538" t="s">
        <v>679</v>
      </c>
      <c r="H538">
        <v>4081</v>
      </c>
      <c r="I538" s="196" t="str">
        <f>VLOOKUP(E538,Refs!$P$2:$R$36,3,FALSE)</f>
        <v>Y61</v>
      </c>
      <c r="J538" s="196" t="str">
        <f>VLOOKUP(E538,Refs!$P$2:$S$36,4,FALSE)</f>
        <v>East of England</v>
      </c>
      <c r="K538" s="42">
        <f t="shared" si="17"/>
        <v>4081</v>
      </c>
    </row>
    <row r="539" spans="1:11" hidden="1" x14ac:dyDescent="0.35">
      <c r="A539" s="197">
        <f t="shared" si="16"/>
        <v>44287</v>
      </c>
      <c r="B539" t="s">
        <v>770</v>
      </c>
      <c r="C539" t="s">
        <v>119</v>
      </c>
      <c r="D539"/>
      <c r="E539" t="s">
        <v>25</v>
      </c>
      <c r="F539" t="s">
        <v>26</v>
      </c>
      <c r="G539" t="s">
        <v>680</v>
      </c>
      <c r="H539">
        <v>3562</v>
      </c>
      <c r="I539" s="196" t="str">
        <f>VLOOKUP(E539,Refs!$P$2:$R$36,3,FALSE)</f>
        <v>Y61</v>
      </c>
      <c r="J539" s="196" t="str">
        <f>VLOOKUP(E539,Refs!$P$2:$S$36,4,FALSE)</f>
        <v>East of England</v>
      </c>
      <c r="K539" s="42">
        <f t="shared" si="17"/>
        <v>3562</v>
      </c>
    </row>
    <row r="540" spans="1:11" hidden="1" x14ac:dyDescent="0.35">
      <c r="A540" s="197">
        <f t="shared" si="16"/>
        <v>44287</v>
      </c>
      <c r="B540" t="s">
        <v>770</v>
      </c>
      <c r="C540" t="s">
        <v>119</v>
      </c>
      <c r="D540"/>
      <c r="E540" t="s">
        <v>25</v>
      </c>
      <c r="F540" t="s">
        <v>26</v>
      </c>
      <c r="G540" t="s">
        <v>681</v>
      </c>
      <c r="H540">
        <v>3311</v>
      </c>
      <c r="I540" s="196" t="str">
        <f>VLOOKUP(E540,Refs!$P$2:$R$36,3,FALSE)</f>
        <v>Y61</v>
      </c>
      <c r="J540" s="196" t="str">
        <f>VLOOKUP(E540,Refs!$P$2:$S$36,4,FALSE)</f>
        <v>East of England</v>
      </c>
      <c r="K540" s="42">
        <f t="shared" si="17"/>
        <v>3311</v>
      </c>
    </row>
    <row r="541" spans="1:11" hidden="1" x14ac:dyDescent="0.35">
      <c r="A541" s="197">
        <f t="shared" si="16"/>
        <v>44287</v>
      </c>
      <c r="B541" t="s">
        <v>770</v>
      </c>
      <c r="C541" t="s">
        <v>119</v>
      </c>
      <c r="D541"/>
      <c r="E541" t="s">
        <v>25</v>
      </c>
      <c r="F541" t="s">
        <v>26</v>
      </c>
      <c r="G541" t="s">
        <v>682</v>
      </c>
      <c r="H541">
        <v>679</v>
      </c>
      <c r="I541" s="196" t="str">
        <f>VLOOKUP(E541,Refs!$P$2:$R$36,3,FALSE)</f>
        <v>Y61</v>
      </c>
      <c r="J541" s="196" t="str">
        <f>VLOOKUP(E541,Refs!$P$2:$S$36,4,FALSE)</f>
        <v>East of England</v>
      </c>
      <c r="K541" s="42">
        <f t="shared" si="17"/>
        <v>679</v>
      </c>
    </row>
    <row r="542" spans="1:11" hidden="1" x14ac:dyDescent="0.35">
      <c r="A542" s="197">
        <f t="shared" si="16"/>
        <v>44287</v>
      </c>
      <c r="B542" t="s">
        <v>770</v>
      </c>
      <c r="C542" t="s">
        <v>119</v>
      </c>
      <c r="D542"/>
      <c r="E542" t="s">
        <v>25</v>
      </c>
      <c r="F542" t="s">
        <v>26</v>
      </c>
      <c r="G542" t="s">
        <v>683</v>
      </c>
      <c r="H542">
        <v>367</v>
      </c>
      <c r="I542" s="196" t="str">
        <f>VLOOKUP(E542,Refs!$P$2:$R$36,3,FALSE)</f>
        <v>Y61</v>
      </c>
      <c r="J542" s="196" t="str">
        <f>VLOOKUP(E542,Refs!$P$2:$S$36,4,FALSE)</f>
        <v>East of England</v>
      </c>
      <c r="K542" s="42">
        <f t="shared" si="17"/>
        <v>367</v>
      </c>
    </row>
    <row r="543" spans="1:11" hidden="1" x14ac:dyDescent="0.35">
      <c r="A543" s="197">
        <f t="shared" si="16"/>
        <v>44287</v>
      </c>
      <c r="B543" t="s">
        <v>770</v>
      </c>
      <c r="C543" t="s">
        <v>119</v>
      </c>
      <c r="D543"/>
      <c r="E543" t="s">
        <v>25</v>
      </c>
      <c r="F543" t="s">
        <v>26</v>
      </c>
      <c r="G543" t="s">
        <v>684</v>
      </c>
      <c r="H543">
        <v>2436</v>
      </c>
      <c r="I543" s="196" t="str">
        <f>VLOOKUP(E543,Refs!$P$2:$R$36,3,FALSE)</f>
        <v>Y61</v>
      </c>
      <c r="J543" s="196" t="str">
        <f>VLOOKUP(E543,Refs!$P$2:$S$36,4,FALSE)</f>
        <v>East of England</v>
      </c>
      <c r="K543" s="42">
        <f t="shared" si="17"/>
        <v>2436</v>
      </c>
    </row>
    <row r="544" spans="1:11" hidden="1" x14ac:dyDescent="0.35">
      <c r="A544" s="197">
        <f t="shared" si="16"/>
        <v>44287</v>
      </c>
      <c r="B544" t="s">
        <v>770</v>
      </c>
      <c r="C544" t="s">
        <v>119</v>
      </c>
      <c r="D544"/>
      <c r="E544" t="s">
        <v>25</v>
      </c>
      <c r="F544" t="s">
        <v>26</v>
      </c>
      <c r="G544" t="s">
        <v>685</v>
      </c>
      <c r="H544">
        <v>544</v>
      </c>
      <c r="I544" s="196" t="str">
        <f>VLOOKUP(E544,Refs!$P$2:$R$36,3,FALSE)</f>
        <v>Y61</v>
      </c>
      <c r="J544" s="196" t="str">
        <f>VLOOKUP(E544,Refs!$P$2:$S$36,4,FALSE)</f>
        <v>East of England</v>
      </c>
      <c r="K544" s="42">
        <f t="shared" si="17"/>
        <v>544</v>
      </c>
    </row>
    <row r="545" spans="1:11" hidden="1" x14ac:dyDescent="0.35">
      <c r="A545" s="197">
        <f t="shared" si="16"/>
        <v>44287</v>
      </c>
      <c r="B545" t="s">
        <v>770</v>
      </c>
      <c r="C545" t="s">
        <v>119</v>
      </c>
      <c r="D545"/>
      <c r="E545" t="s">
        <v>25</v>
      </c>
      <c r="F545" t="s">
        <v>26</v>
      </c>
      <c r="G545" t="s">
        <v>686</v>
      </c>
      <c r="H545">
        <v>1</v>
      </c>
      <c r="I545" s="196" t="str">
        <f>VLOOKUP(E545,Refs!$P$2:$R$36,3,FALSE)</f>
        <v>Y61</v>
      </c>
      <c r="J545" s="196" t="str">
        <f>VLOOKUP(E545,Refs!$P$2:$S$36,4,FALSE)</f>
        <v>East of England</v>
      </c>
      <c r="K545" s="42">
        <f t="shared" si="17"/>
        <v>1</v>
      </c>
    </row>
    <row r="546" spans="1:11" hidden="1" x14ac:dyDescent="0.35">
      <c r="A546" s="197">
        <f t="shared" si="16"/>
        <v>44287</v>
      </c>
      <c r="B546" t="s">
        <v>770</v>
      </c>
      <c r="C546" t="s">
        <v>119</v>
      </c>
      <c r="D546"/>
      <c r="E546" t="s">
        <v>25</v>
      </c>
      <c r="F546" t="s">
        <v>26</v>
      </c>
      <c r="G546" t="s">
        <v>687</v>
      </c>
      <c r="H546">
        <v>0</v>
      </c>
      <c r="I546" s="196" t="str">
        <f>VLOOKUP(E546,Refs!$P$2:$R$36,3,FALSE)</f>
        <v>Y61</v>
      </c>
      <c r="J546" s="196" t="str">
        <f>VLOOKUP(E546,Refs!$P$2:$S$36,4,FALSE)</f>
        <v>East of England</v>
      </c>
      <c r="K546" s="42" t="str">
        <f t="shared" si="17"/>
        <v/>
      </c>
    </row>
    <row r="547" spans="1:11" hidden="1" x14ac:dyDescent="0.35">
      <c r="A547" s="197">
        <f t="shared" si="16"/>
        <v>44287</v>
      </c>
      <c r="B547" t="s">
        <v>770</v>
      </c>
      <c r="C547" t="s">
        <v>119</v>
      </c>
      <c r="D547"/>
      <c r="E547" t="s">
        <v>25</v>
      </c>
      <c r="F547" t="s">
        <v>26</v>
      </c>
      <c r="G547" t="s">
        <v>688</v>
      </c>
      <c r="H547">
        <v>0</v>
      </c>
      <c r="I547" s="196" t="str">
        <f>VLOOKUP(E547,Refs!$P$2:$R$36,3,FALSE)</f>
        <v>Y61</v>
      </c>
      <c r="J547" s="196" t="str">
        <f>VLOOKUP(E547,Refs!$P$2:$S$36,4,FALSE)</f>
        <v>East of England</v>
      </c>
      <c r="K547" s="42" t="str">
        <f t="shared" si="17"/>
        <v/>
      </c>
    </row>
    <row r="548" spans="1:11" hidden="1" x14ac:dyDescent="0.35">
      <c r="A548" s="197">
        <f t="shared" si="16"/>
        <v>44287</v>
      </c>
      <c r="B548" t="s">
        <v>770</v>
      </c>
      <c r="C548" t="s">
        <v>119</v>
      </c>
      <c r="D548"/>
      <c r="E548" t="s">
        <v>25</v>
      </c>
      <c r="F548" t="s">
        <v>26</v>
      </c>
      <c r="G548" t="s">
        <v>689</v>
      </c>
      <c r="H548">
        <v>0</v>
      </c>
      <c r="I548" s="196" t="str">
        <f>VLOOKUP(E548,Refs!$P$2:$R$36,3,FALSE)</f>
        <v>Y61</v>
      </c>
      <c r="J548" s="196" t="str">
        <f>VLOOKUP(E548,Refs!$P$2:$S$36,4,FALSE)</f>
        <v>East of England</v>
      </c>
      <c r="K548" s="42" t="str">
        <f t="shared" si="17"/>
        <v/>
      </c>
    </row>
    <row r="549" spans="1:11" hidden="1" x14ac:dyDescent="0.35">
      <c r="A549" s="197">
        <f t="shared" si="16"/>
        <v>44287</v>
      </c>
      <c r="B549" t="s">
        <v>770</v>
      </c>
      <c r="C549" t="s">
        <v>119</v>
      </c>
      <c r="D549"/>
      <c r="E549" t="s">
        <v>25</v>
      </c>
      <c r="F549" t="s">
        <v>26</v>
      </c>
      <c r="G549" t="s">
        <v>690</v>
      </c>
      <c r="H549">
        <v>967</v>
      </c>
      <c r="I549" s="196" t="str">
        <f>VLOOKUP(E549,Refs!$P$2:$R$36,3,FALSE)</f>
        <v>Y61</v>
      </c>
      <c r="J549" s="196" t="str">
        <f>VLOOKUP(E549,Refs!$P$2:$S$36,4,FALSE)</f>
        <v>East of England</v>
      </c>
      <c r="K549" s="42">
        <f t="shared" si="17"/>
        <v>967</v>
      </c>
    </row>
    <row r="550" spans="1:11" hidden="1" x14ac:dyDescent="0.35">
      <c r="A550" s="197">
        <f t="shared" si="16"/>
        <v>44287</v>
      </c>
      <c r="B550" t="s">
        <v>770</v>
      </c>
      <c r="C550" t="s">
        <v>119</v>
      </c>
      <c r="D550"/>
      <c r="E550" t="s">
        <v>25</v>
      </c>
      <c r="F550" t="s">
        <v>26</v>
      </c>
      <c r="G550" t="s">
        <v>691</v>
      </c>
      <c r="H550">
        <v>1265</v>
      </c>
      <c r="I550" s="196" t="str">
        <f>VLOOKUP(E550,Refs!$P$2:$R$36,3,FALSE)</f>
        <v>Y61</v>
      </c>
      <c r="J550" s="196" t="str">
        <f>VLOOKUP(E550,Refs!$P$2:$S$36,4,FALSE)</f>
        <v>East of England</v>
      </c>
      <c r="K550" s="42">
        <f t="shared" si="17"/>
        <v>1265</v>
      </c>
    </row>
    <row r="551" spans="1:11" hidden="1" x14ac:dyDescent="0.35">
      <c r="A551" s="197">
        <f t="shared" si="16"/>
        <v>44287</v>
      </c>
      <c r="B551" t="s">
        <v>770</v>
      </c>
      <c r="C551" t="s">
        <v>119</v>
      </c>
      <c r="D551"/>
      <c r="E551" t="s">
        <v>25</v>
      </c>
      <c r="F551" t="s">
        <v>26</v>
      </c>
      <c r="G551" t="s">
        <v>692</v>
      </c>
      <c r="H551">
        <v>464</v>
      </c>
      <c r="I551" s="196" t="str">
        <f>VLOOKUP(E551,Refs!$P$2:$R$36,3,FALSE)</f>
        <v>Y61</v>
      </c>
      <c r="J551" s="196" t="str">
        <f>VLOOKUP(E551,Refs!$P$2:$S$36,4,FALSE)</f>
        <v>East of England</v>
      </c>
      <c r="K551" s="42">
        <f t="shared" si="17"/>
        <v>464</v>
      </c>
    </row>
    <row r="552" spans="1:11" hidden="1" x14ac:dyDescent="0.35">
      <c r="A552" s="197">
        <f t="shared" si="16"/>
        <v>44287</v>
      </c>
      <c r="B552" t="s">
        <v>770</v>
      </c>
      <c r="C552" t="s">
        <v>119</v>
      </c>
      <c r="D552"/>
      <c r="E552" t="s">
        <v>25</v>
      </c>
      <c r="F552" t="s">
        <v>26</v>
      </c>
      <c r="G552" t="s">
        <v>693</v>
      </c>
      <c r="H552">
        <v>457</v>
      </c>
      <c r="I552" s="196" t="str">
        <f>VLOOKUP(E552,Refs!$P$2:$R$36,3,FALSE)</f>
        <v>Y61</v>
      </c>
      <c r="J552" s="196" t="str">
        <f>VLOOKUP(E552,Refs!$P$2:$S$36,4,FALSE)</f>
        <v>East of England</v>
      </c>
      <c r="K552" s="42">
        <f t="shared" si="17"/>
        <v>457</v>
      </c>
    </row>
    <row r="553" spans="1:11" hidden="1" x14ac:dyDescent="0.35">
      <c r="A553" s="197">
        <f t="shared" si="16"/>
        <v>44287</v>
      </c>
      <c r="B553" t="s">
        <v>770</v>
      </c>
      <c r="C553" t="s">
        <v>119</v>
      </c>
      <c r="D553"/>
      <c r="E553" t="s">
        <v>25</v>
      </c>
      <c r="F553" t="s">
        <v>26</v>
      </c>
      <c r="G553" t="s">
        <v>694</v>
      </c>
      <c r="H553">
        <v>135</v>
      </c>
      <c r="I553" s="196" t="str">
        <f>VLOOKUP(E553,Refs!$P$2:$R$36,3,FALSE)</f>
        <v>Y61</v>
      </c>
      <c r="J553" s="196" t="str">
        <f>VLOOKUP(E553,Refs!$P$2:$S$36,4,FALSE)</f>
        <v>East of England</v>
      </c>
      <c r="K553" s="42">
        <f t="shared" si="17"/>
        <v>135</v>
      </c>
    </row>
    <row r="554" spans="1:11" hidden="1" x14ac:dyDescent="0.35">
      <c r="A554" s="197">
        <f t="shared" si="16"/>
        <v>44287</v>
      </c>
      <c r="B554" t="s">
        <v>770</v>
      </c>
      <c r="C554" t="s">
        <v>119</v>
      </c>
      <c r="D554"/>
      <c r="E554" t="s">
        <v>25</v>
      </c>
      <c r="F554" t="s">
        <v>26</v>
      </c>
      <c r="G554" t="s">
        <v>695</v>
      </c>
      <c r="H554">
        <v>134</v>
      </c>
      <c r="I554" s="196" t="str">
        <f>VLOOKUP(E554,Refs!$P$2:$R$36,3,FALSE)</f>
        <v>Y61</v>
      </c>
      <c r="J554" s="196" t="str">
        <f>VLOOKUP(E554,Refs!$P$2:$S$36,4,FALSE)</f>
        <v>East of England</v>
      </c>
      <c r="K554" s="42">
        <f t="shared" si="17"/>
        <v>134</v>
      </c>
    </row>
    <row r="555" spans="1:11" hidden="1" x14ac:dyDescent="0.35">
      <c r="A555" s="197">
        <f t="shared" si="16"/>
        <v>44287</v>
      </c>
      <c r="B555" t="s">
        <v>770</v>
      </c>
      <c r="C555" t="s">
        <v>119</v>
      </c>
      <c r="D555"/>
      <c r="E555" t="s">
        <v>25</v>
      </c>
      <c r="F555" t="s">
        <v>26</v>
      </c>
      <c r="G555" t="s">
        <v>696</v>
      </c>
      <c r="H555">
        <v>1113</v>
      </c>
      <c r="I555" s="196" t="str">
        <f>VLOOKUP(E555,Refs!$P$2:$R$36,3,FALSE)</f>
        <v>Y61</v>
      </c>
      <c r="J555" s="196" t="str">
        <f>VLOOKUP(E555,Refs!$P$2:$S$36,4,FALSE)</f>
        <v>East of England</v>
      </c>
      <c r="K555" s="42">
        <f t="shared" si="17"/>
        <v>1113</v>
      </c>
    </row>
    <row r="556" spans="1:11" hidden="1" x14ac:dyDescent="0.35">
      <c r="A556" s="197">
        <f t="shared" si="16"/>
        <v>44287</v>
      </c>
      <c r="B556" t="s">
        <v>770</v>
      </c>
      <c r="C556" t="s">
        <v>119</v>
      </c>
      <c r="D556"/>
      <c r="E556" t="s">
        <v>25</v>
      </c>
      <c r="F556" t="s">
        <v>26</v>
      </c>
      <c r="G556" t="s">
        <v>697</v>
      </c>
      <c r="H556">
        <v>1060</v>
      </c>
      <c r="I556" s="196" t="str">
        <f>VLOOKUP(E556,Refs!$P$2:$R$36,3,FALSE)</f>
        <v>Y61</v>
      </c>
      <c r="J556" s="196" t="str">
        <f>VLOOKUP(E556,Refs!$P$2:$S$36,4,FALSE)</f>
        <v>East of England</v>
      </c>
      <c r="K556" s="42">
        <f t="shared" si="17"/>
        <v>1060</v>
      </c>
    </row>
    <row r="557" spans="1:11" hidden="1" x14ac:dyDescent="0.35">
      <c r="A557" s="197">
        <f t="shared" si="16"/>
        <v>44287</v>
      </c>
      <c r="B557" t="s">
        <v>770</v>
      </c>
      <c r="C557" t="s">
        <v>119</v>
      </c>
      <c r="D557"/>
      <c r="E557" t="s">
        <v>25</v>
      </c>
      <c r="F557" t="s">
        <v>26</v>
      </c>
      <c r="G557" t="s">
        <v>698</v>
      </c>
      <c r="H557">
        <v>2373</v>
      </c>
      <c r="I557" s="196" t="str">
        <f>VLOOKUP(E557,Refs!$P$2:$R$36,3,FALSE)</f>
        <v>Y61</v>
      </c>
      <c r="J557" s="196" t="str">
        <f>VLOOKUP(E557,Refs!$P$2:$S$36,4,FALSE)</f>
        <v>East of England</v>
      </c>
      <c r="K557" s="42">
        <f t="shared" si="17"/>
        <v>2373</v>
      </c>
    </row>
    <row r="558" spans="1:11" hidden="1" x14ac:dyDescent="0.35">
      <c r="A558" s="197">
        <f t="shared" si="16"/>
        <v>44287</v>
      </c>
      <c r="B558" t="s">
        <v>770</v>
      </c>
      <c r="C558" t="s">
        <v>119</v>
      </c>
      <c r="D558"/>
      <c r="E558" t="s">
        <v>25</v>
      </c>
      <c r="F558" t="s">
        <v>26</v>
      </c>
      <c r="G558" t="s">
        <v>699</v>
      </c>
      <c r="H558">
        <v>2105</v>
      </c>
      <c r="I558" s="196" t="str">
        <f>VLOOKUP(E558,Refs!$P$2:$R$36,3,FALSE)</f>
        <v>Y61</v>
      </c>
      <c r="J558" s="196" t="str">
        <f>VLOOKUP(E558,Refs!$P$2:$S$36,4,FALSE)</f>
        <v>East of England</v>
      </c>
      <c r="K558" s="42">
        <f t="shared" si="17"/>
        <v>2105</v>
      </c>
    </row>
    <row r="559" spans="1:11" hidden="1" x14ac:dyDescent="0.35">
      <c r="A559" s="197">
        <f t="shared" si="16"/>
        <v>44287</v>
      </c>
      <c r="B559" t="s">
        <v>770</v>
      </c>
      <c r="C559" t="s">
        <v>119</v>
      </c>
      <c r="D559"/>
      <c r="E559" t="s">
        <v>25</v>
      </c>
      <c r="F559" t="s">
        <v>26</v>
      </c>
      <c r="G559" t="s">
        <v>720</v>
      </c>
      <c r="H559">
        <v>1372</v>
      </c>
      <c r="I559" s="196" t="str">
        <f>VLOOKUP(E559,Refs!$P$2:$R$36,3,FALSE)</f>
        <v>Y61</v>
      </c>
      <c r="J559" s="196" t="str">
        <f>VLOOKUP(E559,Refs!$P$2:$S$36,4,FALSE)</f>
        <v>East of England</v>
      </c>
      <c r="K559" s="42">
        <f t="shared" si="17"/>
        <v>1372</v>
      </c>
    </row>
    <row r="560" spans="1:11" hidden="1" x14ac:dyDescent="0.35">
      <c r="A560" s="197">
        <f t="shared" si="16"/>
        <v>44287</v>
      </c>
      <c r="B560" t="s">
        <v>770</v>
      </c>
      <c r="C560" t="s">
        <v>119</v>
      </c>
      <c r="D560"/>
      <c r="E560" t="s">
        <v>25</v>
      </c>
      <c r="F560" t="s">
        <v>26</v>
      </c>
      <c r="G560" t="s">
        <v>721</v>
      </c>
      <c r="H560">
        <v>1351</v>
      </c>
      <c r="I560" s="196" t="str">
        <f>VLOOKUP(E560,Refs!$P$2:$R$36,3,FALSE)</f>
        <v>Y61</v>
      </c>
      <c r="J560" s="196" t="str">
        <f>VLOOKUP(E560,Refs!$P$2:$S$36,4,FALSE)</f>
        <v>East of England</v>
      </c>
      <c r="K560" s="42">
        <f t="shared" si="17"/>
        <v>1351</v>
      </c>
    </row>
    <row r="561" spans="1:11" hidden="1" x14ac:dyDescent="0.35">
      <c r="A561" s="197">
        <f t="shared" si="16"/>
        <v>44287</v>
      </c>
      <c r="B561" t="s">
        <v>770</v>
      </c>
      <c r="C561" t="s">
        <v>119</v>
      </c>
      <c r="D561"/>
      <c r="E561" t="s">
        <v>25</v>
      </c>
      <c r="F561" t="s">
        <v>26</v>
      </c>
      <c r="G561" t="s">
        <v>722</v>
      </c>
      <c r="H561">
        <v>90</v>
      </c>
      <c r="I561" s="196" t="str">
        <f>VLOOKUP(E561,Refs!$P$2:$R$36,3,FALSE)</f>
        <v>Y61</v>
      </c>
      <c r="J561" s="196" t="str">
        <f>VLOOKUP(E561,Refs!$P$2:$S$36,4,FALSE)</f>
        <v>East of England</v>
      </c>
      <c r="K561" s="42">
        <f t="shared" si="17"/>
        <v>90</v>
      </c>
    </row>
    <row r="562" spans="1:11" hidden="1" x14ac:dyDescent="0.35">
      <c r="A562" s="197">
        <f t="shared" si="16"/>
        <v>44287</v>
      </c>
      <c r="B562" t="s">
        <v>770</v>
      </c>
      <c r="C562" t="s">
        <v>119</v>
      </c>
      <c r="D562"/>
      <c r="E562" t="s">
        <v>25</v>
      </c>
      <c r="F562" t="s">
        <v>26</v>
      </c>
      <c r="G562" t="s">
        <v>723</v>
      </c>
      <c r="H562">
        <v>61</v>
      </c>
      <c r="I562" s="196" t="str">
        <f>VLOOKUP(E562,Refs!$P$2:$R$36,3,FALSE)</f>
        <v>Y61</v>
      </c>
      <c r="J562" s="196" t="str">
        <f>VLOOKUP(E562,Refs!$P$2:$S$36,4,FALSE)</f>
        <v>East of England</v>
      </c>
      <c r="K562" s="42">
        <f t="shared" si="17"/>
        <v>61</v>
      </c>
    </row>
    <row r="563" spans="1:11" hidden="1" x14ac:dyDescent="0.35">
      <c r="A563" s="197">
        <f t="shared" si="16"/>
        <v>44287</v>
      </c>
      <c r="B563" t="s">
        <v>770</v>
      </c>
      <c r="C563" t="s">
        <v>119</v>
      </c>
      <c r="D563"/>
      <c r="E563" t="s">
        <v>25</v>
      </c>
      <c r="F563" t="s">
        <v>26</v>
      </c>
      <c r="G563" t="s">
        <v>724</v>
      </c>
      <c r="H563">
        <v>120</v>
      </c>
      <c r="I563" s="196" t="str">
        <f>VLOOKUP(E563,Refs!$P$2:$R$36,3,FALSE)</f>
        <v>Y61</v>
      </c>
      <c r="J563" s="196" t="str">
        <f>VLOOKUP(E563,Refs!$P$2:$S$36,4,FALSE)</f>
        <v>East of England</v>
      </c>
      <c r="K563" s="42">
        <f t="shared" si="17"/>
        <v>120</v>
      </c>
    </row>
    <row r="564" spans="1:11" hidden="1" x14ac:dyDescent="0.35">
      <c r="A564" s="197">
        <f t="shared" si="16"/>
        <v>44287</v>
      </c>
      <c r="B564" t="s">
        <v>770</v>
      </c>
      <c r="C564" t="s">
        <v>119</v>
      </c>
      <c r="D564"/>
      <c r="E564" t="s">
        <v>25</v>
      </c>
      <c r="F564" t="s">
        <v>26</v>
      </c>
      <c r="G564" t="s">
        <v>725</v>
      </c>
      <c r="H564">
        <v>120</v>
      </c>
      <c r="I564" s="196" t="str">
        <f>VLOOKUP(E564,Refs!$P$2:$R$36,3,FALSE)</f>
        <v>Y61</v>
      </c>
      <c r="J564" s="196" t="str">
        <f>VLOOKUP(E564,Refs!$P$2:$S$36,4,FALSE)</f>
        <v>East of England</v>
      </c>
      <c r="K564" s="42">
        <f t="shared" si="17"/>
        <v>120</v>
      </c>
    </row>
    <row r="565" spans="1:11" hidden="1" x14ac:dyDescent="0.35">
      <c r="A565" s="197">
        <f t="shared" si="16"/>
        <v>44287</v>
      </c>
      <c r="B565" t="s">
        <v>770</v>
      </c>
      <c r="C565" t="s">
        <v>119</v>
      </c>
      <c r="D565"/>
      <c r="E565" t="s">
        <v>25</v>
      </c>
      <c r="F565" t="s">
        <v>26</v>
      </c>
      <c r="G565" t="s">
        <v>726</v>
      </c>
      <c r="H565">
        <v>106</v>
      </c>
      <c r="I565" s="196" t="str">
        <f>VLOOKUP(E565,Refs!$P$2:$R$36,3,FALSE)</f>
        <v>Y61</v>
      </c>
      <c r="J565" s="196" t="str">
        <f>VLOOKUP(E565,Refs!$P$2:$S$36,4,FALSE)</f>
        <v>East of England</v>
      </c>
      <c r="K565" s="42">
        <f t="shared" si="17"/>
        <v>106</v>
      </c>
    </row>
    <row r="566" spans="1:11" hidden="1" x14ac:dyDescent="0.35">
      <c r="A566" s="197">
        <f t="shared" si="16"/>
        <v>44287</v>
      </c>
      <c r="B566" t="s">
        <v>770</v>
      </c>
      <c r="C566" t="s">
        <v>119</v>
      </c>
      <c r="D566"/>
      <c r="E566" t="s">
        <v>25</v>
      </c>
      <c r="F566" t="s">
        <v>26</v>
      </c>
      <c r="G566" t="s">
        <v>727</v>
      </c>
      <c r="H566">
        <v>51</v>
      </c>
      <c r="I566" s="196" t="str">
        <f>VLOOKUP(E566,Refs!$P$2:$R$36,3,FALSE)</f>
        <v>Y61</v>
      </c>
      <c r="J566" s="196" t="str">
        <f>VLOOKUP(E566,Refs!$P$2:$S$36,4,FALSE)</f>
        <v>East of England</v>
      </c>
      <c r="K566" s="42">
        <f t="shared" si="17"/>
        <v>51</v>
      </c>
    </row>
    <row r="567" spans="1:11" hidden="1" x14ac:dyDescent="0.35">
      <c r="A567" s="197">
        <f t="shared" si="16"/>
        <v>44287</v>
      </c>
      <c r="B567" t="s">
        <v>770</v>
      </c>
      <c r="C567" t="s">
        <v>119</v>
      </c>
      <c r="D567"/>
      <c r="E567" t="s">
        <v>25</v>
      </c>
      <c r="F567" t="s">
        <v>26</v>
      </c>
      <c r="G567" t="s">
        <v>728</v>
      </c>
      <c r="H567">
        <v>126</v>
      </c>
      <c r="I567" s="196" t="str">
        <f>VLOOKUP(E567,Refs!$P$2:$R$36,3,FALSE)</f>
        <v>Y61</v>
      </c>
      <c r="J567" s="196" t="str">
        <f>VLOOKUP(E567,Refs!$P$2:$S$36,4,FALSE)</f>
        <v>East of England</v>
      </c>
      <c r="K567" s="42">
        <f t="shared" si="17"/>
        <v>126</v>
      </c>
    </row>
    <row r="568" spans="1:11" hidden="1" x14ac:dyDescent="0.35">
      <c r="A568" s="197">
        <f t="shared" si="16"/>
        <v>44287</v>
      </c>
      <c r="B568" t="s">
        <v>770</v>
      </c>
      <c r="C568" t="s">
        <v>119</v>
      </c>
      <c r="D568"/>
      <c r="E568" t="s">
        <v>25</v>
      </c>
      <c r="F568" t="s">
        <v>26</v>
      </c>
      <c r="G568" t="s">
        <v>729</v>
      </c>
      <c r="H568">
        <v>38</v>
      </c>
      <c r="I568" s="196" t="str">
        <f>VLOOKUP(E568,Refs!$P$2:$R$36,3,FALSE)</f>
        <v>Y61</v>
      </c>
      <c r="J568" s="196" t="str">
        <f>VLOOKUP(E568,Refs!$P$2:$S$36,4,FALSE)</f>
        <v>East of England</v>
      </c>
      <c r="K568" s="42">
        <f t="shared" si="17"/>
        <v>38</v>
      </c>
    </row>
    <row r="569" spans="1:11" hidden="1" x14ac:dyDescent="0.35">
      <c r="A569" s="197">
        <f t="shared" si="16"/>
        <v>44287</v>
      </c>
      <c r="B569" t="s">
        <v>770</v>
      </c>
      <c r="C569" t="s">
        <v>119</v>
      </c>
      <c r="D569"/>
      <c r="E569" t="s">
        <v>25</v>
      </c>
      <c r="F569" t="s">
        <v>26</v>
      </c>
      <c r="G569" t="s">
        <v>730</v>
      </c>
      <c r="H569">
        <v>0</v>
      </c>
      <c r="I569" s="196" t="str">
        <f>VLOOKUP(E569,Refs!$P$2:$R$36,3,FALSE)</f>
        <v>Y61</v>
      </c>
      <c r="J569" s="196" t="str">
        <f>VLOOKUP(E569,Refs!$P$2:$S$36,4,FALSE)</f>
        <v>East of England</v>
      </c>
      <c r="K569" s="42" t="str">
        <f t="shared" si="17"/>
        <v/>
      </c>
    </row>
    <row r="570" spans="1:11" hidden="1" x14ac:dyDescent="0.35">
      <c r="A570" s="197">
        <f t="shared" si="16"/>
        <v>44287</v>
      </c>
      <c r="B570" t="s">
        <v>770</v>
      </c>
      <c r="C570" t="s">
        <v>119</v>
      </c>
      <c r="D570"/>
      <c r="E570" t="s">
        <v>25</v>
      </c>
      <c r="F570" t="s">
        <v>26</v>
      </c>
      <c r="G570" t="s">
        <v>731</v>
      </c>
      <c r="H570">
        <v>0</v>
      </c>
      <c r="I570" s="196" t="str">
        <f>VLOOKUP(E570,Refs!$P$2:$R$36,3,FALSE)</f>
        <v>Y61</v>
      </c>
      <c r="J570" s="196" t="str">
        <f>VLOOKUP(E570,Refs!$P$2:$S$36,4,FALSE)</f>
        <v>East of England</v>
      </c>
      <c r="K570" s="42" t="str">
        <f t="shared" si="17"/>
        <v/>
      </c>
    </row>
    <row r="571" spans="1:11" hidden="1" x14ac:dyDescent="0.35">
      <c r="A571" s="197">
        <f t="shared" si="16"/>
        <v>44287</v>
      </c>
      <c r="B571" t="s">
        <v>770</v>
      </c>
      <c r="C571" t="s">
        <v>119</v>
      </c>
      <c r="D571"/>
      <c r="E571" t="s">
        <v>25</v>
      </c>
      <c r="F571" t="s">
        <v>26</v>
      </c>
      <c r="G571" t="s">
        <v>732</v>
      </c>
      <c r="H571">
        <v>138</v>
      </c>
      <c r="I571" s="196" t="str">
        <f>VLOOKUP(E571,Refs!$P$2:$R$36,3,FALSE)</f>
        <v>Y61</v>
      </c>
      <c r="J571" s="196" t="str">
        <f>VLOOKUP(E571,Refs!$P$2:$S$36,4,FALSE)</f>
        <v>East of England</v>
      </c>
      <c r="K571" s="42">
        <f t="shared" si="17"/>
        <v>138</v>
      </c>
    </row>
    <row r="572" spans="1:11" hidden="1" x14ac:dyDescent="0.35">
      <c r="A572" s="197">
        <f t="shared" si="16"/>
        <v>44287</v>
      </c>
      <c r="B572" t="s">
        <v>770</v>
      </c>
      <c r="C572" t="s">
        <v>119</v>
      </c>
      <c r="D572"/>
      <c r="E572" t="s">
        <v>25</v>
      </c>
      <c r="F572" t="s">
        <v>26</v>
      </c>
      <c r="G572" t="s">
        <v>733</v>
      </c>
      <c r="H572">
        <v>124</v>
      </c>
      <c r="I572" s="196" t="str">
        <f>VLOOKUP(E572,Refs!$P$2:$R$36,3,FALSE)</f>
        <v>Y61</v>
      </c>
      <c r="J572" s="196" t="str">
        <f>VLOOKUP(E572,Refs!$P$2:$S$36,4,FALSE)</f>
        <v>East of England</v>
      </c>
      <c r="K572" s="42">
        <f t="shared" si="17"/>
        <v>124</v>
      </c>
    </row>
    <row r="573" spans="1:11" hidden="1" x14ac:dyDescent="0.35">
      <c r="A573" s="197">
        <f t="shared" si="16"/>
        <v>44287</v>
      </c>
      <c r="B573" t="s">
        <v>770</v>
      </c>
      <c r="C573" t="s">
        <v>119</v>
      </c>
      <c r="D573"/>
      <c r="E573" t="s">
        <v>25</v>
      </c>
      <c r="F573" t="s">
        <v>26</v>
      </c>
      <c r="G573" t="s">
        <v>734</v>
      </c>
      <c r="H573">
        <v>7</v>
      </c>
      <c r="I573" s="196" t="str">
        <f>VLOOKUP(E573,Refs!$P$2:$R$36,3,FALSE)</f>
        <v>Y61</v>
      </c>
      <c r="J573" s="196" t="str">
        <f>VLOOKUP(E573,Refs!$P$2:$S$36,4,FALSE)</f>
        <v>East of England</v>
      </c>
      <c r="K573" s="42">
        <f t="shared" si="17"/>
        <v>7</v>
      </c>
    </row>
    <row r="574" spans="1:11" hidden="1" x14ac:dyDescent="0.35">
      <c r="A574" s="197">
        <f t="shared" si="16"/>
        <v>44287</v>
      </c>
      <c r="B574" t="s">
        <v>770</v>
      </c>
      <c r="C574" t="s">
        <v>119</v>
      </c>
      <c r="D574"/>
      <c r="E574" t="s">
        <v>25</v>
      </c>
      <c r="F574" t="s">
        <v>26</v>
      </c>
      <c r="G574" t="s">
        <v>735</v>
      </c>
      <c r="H574">
        <v>6</v>
      </c>
      <c r="I574" s="196" t="str">
        <f>VLOOKUP(E574,Refs!$P$2:$R$36,3,FALSE)</f>
        <v>Y61</v>
      </c>
      <c r="J574" s="196" t="str">
        <f>VLOOKUP(E574,Refs!$P$2:$S$36,4,FALSE)</f>
        <v>East of England</v>
      </c>
      <c r="K574" s="42">
        <f t="shared" si="17"/>
        <v>6</v>
      </c>
    </row>
    <row r="575" spans="1:11" hidden="1" x14ac:dyDescent="0.35">
      <c r="A575" s="197">
        <f t="shared" si="16"/>
        <v>44287</v>
      </c>
      <c r="B575" t="s">
        <v>770</v>
      </c>
      <c r="C575" t="s">
        <v>119</v>
      </c>
      <c r="D575"/>
      <c r="E575" t="s">
        <v>25</v>
      </c>
      <c r="F575" t="s">
        <v>26</v>
      </c>
      <c r="G575" t="s">
        <v>736</v>
      </c>
      <c r="H575">
        <v>434</v>
      </c>
      <c r="I575" s="196" t="str">
        <f>VLOOKUP(E575,Refs!$P$2:$R$36,3,FALSE)</f>
        <v>Y61</v>
      </c>
      <c r="J575" s="196" t="str">
        <f>VLOOKUP(E575,Refs!$P$2:$S$36,4,FALSE)</f>
        <v>East of England</v>
      </c>
      <c r="K575" s="42">
        <f t="shared" si="17"/>
        <v>434</v>
      </c>
    </row>
    <row r="576" spans="1:11" hidden="1" x14ac:dyDescent="0.35">
      <c r="A576" s="197">
        <f t="shared" si="16"/>
        <v>44287</v>
      </c>
      <c r="B576" t="s">
        <v>770</v>
      </c>
      <c r="C576" t="s">
        <v>119</v>
      </c>
      <c r="D576"/>
      <c r="E576" t="s">
        <v>25</v>
      </c>
      <c r="F576" t="s">
        <v>26</v>
      </c>
      <c r="G576" t="s">
        <v>737</v>
      </c>
      <c r="H576">
        <v>429</v>
      </c>
      <c r="I576" s="196" t="str">
        <f>VLOOKUP(E576,Refs!$P$2:$R$36,3,FALSE)</f>
        <v>Y61</v>
      </c>
      <c r="J576" s="196" t="str">
        <f>VLOOKUP(E576,Refs!$P$2:$S$36,4,FALSE)</f>
        <v>East of England</v>
      </c>
      <c r="K576" s="42">
        <f t="shared" si="17"/>
        <v>429</v>
      </c>
    </row>
    <row r="577" spans="1:11" hidden="1" x14ac:dyDescent="0.35">
      <c r="A577" s="197">
        <f t="shared" si="16"/>
        <v>44287</v>
      </c>
      <c r="B577" t="s">
        <v>770</v>
      </c>
      <c r="C577" t="s">
        <v>119</v>
      </c>
      <c r="D577"/>
      <c r="E577" t="s">
        <v>52</v>
      </c>
      <c r="F577" t="s">
        <v>53</v>
      </c>
      <c r="G577" t="s">
        <v>756</v>
      </c>
      <c r="H577">
        <v>29318</v>
      </c>
      <c r="I577" s="196" t="str">
        <f>VLOOKUP(E577,Refs!$P$2:$R$36,3,FALSE)</f>
        <v>Y61</v>
      </c>
      <c r="J577" s="196" t="str">
        <f>VLOOKUP(E577,Refs!$P$2:$S$36,4,FALSE)</f>
        <v>East of England</v>
      </c>
      <c r="K577" s="42">
        <f t="shared" si="17"/>
        <v>29318</v>
      </c>
    </row>
    <row r="578" spans="1:11" hidden="1" x14ac:dyDescent="0.35">
      <c r="A578" s="197">
        <f t="shared" si="16"/>
        <v>44287</v>
      </c>
      <c r="B578" t="s">
        <v>770</v>
      </c>
      <c r="C578" t="s">
        <v>119</v>
      </c>
      <c r="D578"/>
      <c r="E578" t="s">
        <v>52</v>
      </c>
      <c r="F578" t="s">
        <v>53</v>
      </c>
      <c r="G578" t="s">
        <v>757</v>
      </c>
      <c r="H578">
        <v>29315</v>
      </c>
      <c r="I578" s="196" t="str">
        <f>VLOOKUP(E578,Refs!$P$2:$R$36,3,FALSE)</f>
        <v>Y61</v>
      </c>
      <c r="J578" s="196" t="str">
        <f>VLOOKUP(E578,Refs!$P$2:$S$36,4,FALSE)</f>
        <v>East of England</v>
      </c>
      <c r="K578" s="42">
        <f t="shared" si="17"/>
        <v>29315</v>
      </c>
    </row>
    <row r="579" spans="1:11" hidden="1" x14ac:dyDescent="0.35">
      <c r="A579" s="197">
        <f t="shared" ref="A579:A642" si="18">DATEVALUE(RIGHT(B579,8))</f>
        <v>44287</v>
      </c>
      <c r="B579" t="s">
        <v>770</v>
      </c>
      <c r="C579" t="s">
        <v>119</v>
      </c>
      <c r="D579"/>
      <c r="E579" t="s">
        <v>52</v>
      </c>
      <c r="F579" t="s">
        <v>53</v>
      </c>
      <c r="G579" t="s">
        <v>758</v>
      </c>
      <c r="H579">
        <v>25556</v>
      </c>
      <c r="I579" s="196" t="str">
        <f>VLOOKUP(E579,Refs!$P$2:$R$36,3,FALSE)</f>
        <v>Y61</v>
      </c>
      <c r="J579" s="196" t="str">
        <f>VLOOKUP(E579,Refs!$P$2:$S$36,4,FALSE)</f>
        <v>East of England</v>
      </c>
      <c r="K579" s="42">
        <f t="shared" ref="K579:K642" si="19">IF(OR(H579="NULL",H579=0,H579=""),"",H579)</f>
        <v>25556</v>
      </c>
    </row>
    <row r="580" spans="1:11" hidden="1" x14ac:dyDescent="0.35">
      <c r="A580" s="197">
        <f t="shared" si="18"/>
        <v>44287</v>
      </c>
      <c r="B580" t="s">
        <v>770</v>
      </c>
      <c r="C580" t="s">
        <v>119</v>
      </c>
      <c r="D580"/>
      <c r="E580" t="s">
        <v>52</v>
      </c>
      <c r="F580" t="s">
        <v>53</v>
      </c>
      <c r="G580" t="s">
        <v>759</v>
      </c>
      <c r="H580">
        <v>0</v>
      </c>
      <c r="I580" s="196" t="str">
        <f>VLOOKUP(E580,Refs!$P$2:$R$36,3,FALSE)</f>
        <v>Y61</v>
      </c>
      <c r="J580" s="196" t="str">
        <f>VLOOKUP(E580,Refs!$P$2:$S$36,4,FALSE)</f>
        <v>East of England</v>
      </c>
      <c r="K580" s="42" t="str">
        <f t="shared" si="19"/>
        <v/>
      </c>
    </row>
    <row r="581" spans="1:11" hidden="1" x14ac:dyDescent="0.35">
      <c r="A581" s="197">
        <f t="shared" si="18"/>
        <v>44287</v>
      </c>
      <c r="B581" t="s">
        <v>770</v>
      </c>
      <c r="C581" t="s">
        <v>119</v>
      </c>
      <c r="D581"/>
      <c r="E581" t="s">
        <v>52</v>
      </c>
      <c r="F581" t="s">
        <v>53</v>
      </c>
      <c r="G581" t="s">
        <v>760</v>
      </c>
      <c r="H581">
        <v>585</v>
      </c>
      <c r="I581" s="196" t="str">
        <f>VLOOKUP(E581,Refs!$P$2:$R$36,3,FALSE)</f>
        <v>Y61</v>
      </c>
      <c r="J581" s="196" t="str">
        <f>VLOOKUP(E581,Refs!$P$2:$S$36,4,FALSE)</f>
        <v>East of England</v>
      </c>
      <c r="K581" s="42">
        <f t="shared" si="19"/>
        <v>585</v>
      </c>
    </row>
    <row r="582" spans="1:11" hidden="1" x14ac:dyDescent="0.35">
      <c r="A582" s="197">
        <f t="shared" si="18"/>
        <v>44287</v>
      </c>
      <c r="B582" t="s">
        <v>770</v>
      </c>
      <c r="C582" t="s">
        <v>119</v>
      </c>
      <c r="D582"/>
      <c r="E582" t="s">
        <v>52</v>
      </c>
      <c r="F582" t="s">
        <v>53</v>
      </c>
      <c r="G582" t="s">
        <v>761</v>
      </c>
      <c r="H582">
        <v>0</v>
      </c>
      <c r="I582" s="196" t="str">
        <f>VLOOKUP(E582,Refs!$P$2:$R$36,3,FALSE)</f>
        <v>Y61</v>
      </c>
      <c r="J582" s="196" t="str">
        <f>VLOOKUP(E582,Refs!$P$2:$S$36,4,FALSE)</f>
        <v>East of England</v>
      </c>
      <c r="K582" s="42" t="str">
        <f t="shared" si="19"/>
        <v/>
      </c>
    </row>
    <row r="583" spans="1:11" hidden="1" x14ac:dyDescent="0.35">
      <c r="A583" s="197">
        <f t="shared" si="18"/>
        <v>44287</v>
      </c>
      <c r="B583" t="s">
        <v>770</v>
      </c>
      <c r="C583" t="s">
        <v>119</v>
      </c>
      <c r="D583"/>
      <c r="E583" t="s">
        <v>52</v>
      </c>
      <c r="F583" t="s">
        <v>53</v>
      </c>
      <c r="G583" t="s">
        <v>548</v>
      </c>
      <c r="H583">
        <v>16845</v>
      </c>
      <c r="I583" s="196" t="str">
        <f>VLOOKUP(E583,Refs!$P$2:$R$36,3,FALSE)</f>
        <v>Y61</v>
      </c>
      <c r="J583" s="196" t="str">
        <f>VLOOKUP(E583,Refs!$P$2:$S$36,4,FALSE)</f>
        <v>East of England</v>
      </c>
      <c r="K583" s="42">
        <f t="shared" si="19"/>
        <v>16845</v>
      </c>
    </row>
    <row r="584" spans="1:11" hidden="1" x14ac:dyDescent="0.35">
      <c r="A584" s="197">
        <f t="shared" si="18"/>
        <v>44287</v>
      </c>
      <c r="B584" t="s">
        <v>770</v>
      </c>
      <c r="C584" t="s">
        <v>119</v>
      </c>
      <c r="D584"/>
      <c r="E584" t="s">
        <v>52</v>
      </c>
      <c r="F584" t="s">
        <v>53</v>
      </c>
      <c r="G584" t="s">
        <v>549</v>
      </c>
      <c r="H584">
        <v>1902</v>
      </c>
      <c r="I584" s="196" t="str">
        <f>VLOOKUP(E584,Refs!$P$2:$R$36,3,FALSE)</f>
        <v>Y61</v>
      </c>
      <c r="J584" s="196" t="str">
        <f>VLOOKUP(E584,Refs!$P$2:$S$36,4,FALSE)</f>
        <v>East of England</v>
      </c>
      <c r="K584" s="42">
        <f t="shared" si="19"/>
        <v>1902</v>
      </c>
    </row>
    <row r="585" spans="1:11" hidden="1" x14ac:dyDescent="0.35">
      <c r="A585" s="197">
        <f t="shared" si="18"/>
        <v>44287</v>
      </c>
      <c r="B585" t="s">
        <v>770</v>
      </c>
      <c r="C585" t="s">
        <v>119</v>
      </c>
      <c r="D585"/>
      <c r="E585" t="s">
        <v>52</v>
      </c>
      <c r="F585" t="s">
        <v>53</v>
      </c>
      <c r="G585" t="s">
        <v>550</v>
      </c>
      <c r="H585">
        <v>244</v>
      </c>
      <c r="I585" s="196" t="str">
        <f>VLOOKUP(E585,Refs!$P$2:$R$36,3,FALSE)</f>
        <v>Y61</v>
      </c>
      <c r="J585" s="196" t="str">
        <f>VLOOKUP(E585,Refs!$P$2:$S$36,4,FALSE)</f>
        <v>East of England</v>
      </c>
      <c r="K585" s="42">
        <f t="shared" si="19"/>
        <v>244</v>
      </c>
    </row>
    <row r="586" spans="1:11" hidden="1" x14ac:dyDescent="0.35">
      <c r="A586" s="197">
        <f t="shared" si="18"/>
        <v>44287</v>
      </c>
      <c r="B586" t="s">
        <v>770</v>
      </c>
      <c r="C586" t="s">
        <v>119</v>
      </c>
      <c r="D586"/>
      <c r="E586" t="s">
        <v>52</v>
      </c>
      <c r="F586" t="s">
        <v>53</v>
      </c>
      <c r="G586" t="s">
        <v>551</v>
      </c>
      <c r="H586">
        <v>208</v>
      </c>
      <c r="I586" s="196" t="str">
        <f>VLOOKUP(E586,Refs!$P$2:$R$36,3,FALSE)</f>
        <v>Y61</v>
      </c>
      <c r="J586" s="196" t="str">
        <f>VLOOKUP(E586,Refs!$P$2:$S$36,4,FALSE)</f>
        <v>East of England</v>
      </c>
      <c r="K586" s="42">
        <f t="shared" si="19"/>
        <v>208</v>
      </c>
    </row>
    <row r="587" spans="1:11" hidden="1" x14ac:dyDescent="0.35">
      <c r="A587" s="197">
        <f t="shared" si="18"/>
        <v>44287</v>
      </c>
      <c r="B587" t="s">
        <v>770</v>
      </c>
      <c r="C587" t="s">
        <v>119</v>
      </c>
      <c r="D587"/>
      <c r="E587" t="s">
        <v>52</v>
      </c>
      <c r="F587" t="s">
        <v>53</v>
      </c>
      <c r="G587" t="s">
        <v>552</v>
      </c>
      <c r="H587">
        <v>1450</v>
      </c>
      <c r="I587" s="196" t="str">
        <f>VLOOKUP(E587,Refs!$P$2:$R$36,3,FALSE)</f>
        <v>Y61</v>
      </c>
      <c r="J587" s="196" t="str">
        <f>VLOOKUP(E587,Refs!$P$2:$S$36,4,FALSE)</f>
        <v>East of England</v>
      </c>
      <c r="K587" s="42">
        <f t="shared" si="19"/>
        <v>1450</v>
      </c>
    </row>
    <row r="588" spans="1:11" hidden="1" x14ac:dyDescent="0.35">
      <c r="A588" s="197">
        <f t="shared" si="18"/>
        <v>44287</v>
      </c>
      <c r="B588" t="s">
        <v>770</v>
      </c>
      <c r="C588" t="s">
        <v>119</v>
      </c>
      <c r="D588"/>
      <c r="E588" t="s">
        <v>52</v>
      </c>
      <c r="F588" t="s">
        <v>53</v>
      </c>
      <c r="G588" t="s">
        <v>553</v>
      </c>
      <c r="H588">
        <v>2774627</v>
      </c>
      <c r="I588" s="196" t="str">
        <f>VLOOKUP(E588,Refs!$P$2:$R$36,3,FALSE)</f>
        <v>Y61</v>
      </c>
      <c r="J588" s="196" t="str">
        <f>VLOOKUP(E588,Refs!$P$2:$S$36,4,FALSE)</f>
        <v>East of England</v>
      </c>
      <c r="K588" s="42">
        <f t="shared" si="19"/>
        <v>2774627</v>
      </c>
    </row>
    <row r="589" spans="1:11" hidden="1" x14ac:dyDescent="0.35">
      <c r="A589" s="197">
        <f t="shared" si="18"/>
        <v>44287</v>
      </c>
      <c r="B589" t="s">
        <v>770</v>
      </c>
      <c r="C589" t="s">
        <v>119</v>
      </c>
      <c r="D589"/>
      <c r="E589" t="s">
        <v>52</v>
      </c>
      <c r="F589" t="s">
        <v>53</v>
      </c>
      <c r="G589" t="s">
        <v>554</v>
      </c>
      <c r="H589">
        <v>565</v>
      </c>
      <c r="I589" s="196" t="str">
        <f>VLOOKUP(E589,Refs!$P$2:$R$36,3,FALSE)</f>
        <v>Y61</v>
      </c>
      <c r="J589" s="196" t="str">
        <f>VLOOKUP(E589,Refs!$P$2:$S$36,4,FALSE)</f>
        <v>East of England</v>
      </c>
      <c r="K589" s="42">
        <f t="shared" si="19"/>
        <v>565</v>
      </c>
    </row>
    <row r="590" spans="1:11" hidden="1" x14ac:dyDescent="0.35">
      <c r="A590" s="197">
        <f t="shared" si="18"/>
        <v>44287</v>
      </c>
      <c r="B590" t="s">
        <v>770</v>
      </c>
      <c r="C590" t="s">
        <v>119</v>
      </c>
      <c r="D590"/>
      <c r="E590" t="s">
        <v>52</v>
      </c>
      <c r="F590" t="s">
        <v>53</v>
      </c>
      <c r="G590" t="s">
        <v>555</v>
      </c>
      <c r="H590">
        <v>854</v>
      </c>
      <c r="I590" s="196" t="str">
        <f>VLOOKUP(E590,Refs!$P$2:$R$36,3,FALSE)</f>
        <v>Y61</v>
      </c>
      <c r="J590" s="196" t="str">
        <f>VLOOKUP(E590,Refs!$P$2:$S$36,4,FALSE)</f>
        <v>East of England</v>
      </c>
      <c r="K590" s="42">
        <f t="shared" si="19"/>
        <v>854</v>
      </c>
    </row>
    <row r="591" spans="1:11" hidden="1" x14ac:dyDescent="0.35">
      <c r="A591" s="197">
        <f t="shared" si="18"/>
        <v>44287</v>
      </c>
      <c r="B591" t="s">
        <v>770</v>
      </c>
      <c r="C591" t="s">
        <v>119</v>
      </c>
      <c r="D591"/>
      <c r="E591" t="s">
        <v>52</v>
      </c>
      <c r="F591" t="s">
        <v>53</v>
      </c>
      <c r="G591" t="s">
        <v>556</v>
      </c>
      <c r="H591">
        <v>377600</v>
      </c>
      <c r="I591" s="196" t="str">
        <f>VLOOKUP(E591,Refs!$P$2:$R$36,3,FALSE)</f>
        <v>Y61</v>
      </c>
      <c r="J591" s="196" t="str">
        <f>VLOOKUP(E591,Refs!$P$2:$S$36,4,FALSE)</f>
        <v>East of England</v>
      </c>
      <c r="K591" s="42">
        <f t="shared" si="19"/>
        <v>377600</v>
      </c>
    </row>
    <row r="592" spans="1:11" hidden="1" x14ac:dyDescent="0.35">
      <c r="A592" s="197">
        <f t="shared" si="18"/>
        <v>44287</v>
      </c>
      <c r="B592" t="s">
        <v>770</v>
      </c>
      <c r="C592" t="s">
        <v>119</v>
      </c>
      <c r="D592"/>
      <c r="E592" t="s">
        <v>52</v>
      </c>
      <c r="F592" t="s">
        <v>53</v>
      </c>
      <c r="G592" t="s">
        <v>557</v>
      </c>
      <c r="H592">
        <v>13473</v>
      </c>
      <c r="I592" s="196" t="str">
        <f>VLOOKUP(E592,Refs!$P$2:$R$36,3,FALSE)</f>
        <v>Y61</v>
      </c>
      <c r="J592" s="196" t="str">
        <f>VLOOKUP(E592,Refs!$P$2:$S$36,4,FALSE)</f>
        <v>East of England</v>
      </c>
      <c r="K592" s="42">
        <f t="shared" si="19"/>
        <v>13473</v>
      </c>
    </row>
    <row r="593" spans="1:11" hidden="1" x14ac:dyDescent="0.35">
      <c r="A593" s="197">
        <f t="shared" si="18"/>
        <v>44287</v>
      </c>
      <c r="B593" t="s">
        <v>770</v>
      </c>
      <c r="C593" t="s">
        <v>119</v>
      </c>
      <c r="D593"/>
      <c r="E593" t="s">
        <v>52</v>
      </c>
      <c r="F593" t="s">
        <v>53</v>
      </c>
      <c r="G593" t="s">
        <v>558</v>
      </c>
      <c r="H593">
        <v>56222450</v>
      </c>
      <c r="I593" s="196" t="str">
        <f>VLOOKUP(E593,Refs!$P$2:$R$36,3,FALSE)</f>
        <v>Y61</v>
      </c>
      <c r="J593" s="196" t="str">
        <f>VLOOKUP(E593,Refs!$P$2:$S$36,4,FALSE)</f>
        <v>East of England</v>
      </c>
      <c r="K593" s="42">
        <f t="shared" si="19"/>
        <v>56222450</v>
      </c>
    </row>
    <row r="594" spans="1:11" hidden="1" x14ac:dyDescent="0.35">
      <c r="A594" s="197">
        <f t="shared" si="18"/>
        <v>44287</v>
      </c>
      <c r="B594" t="s">
        <v>770</v>
      </c>
      <c r="C594" t="s">
        <v>119</v>
      </c>
      <c r="D594"/>
      <c r="E594" t="s">
        <v>52</v>
      </c>
      <c r="F594" t="s">
        <v>53</v>
      </c>
      <c r="G594" t="s">
        <v>566</v>
      </c>
      <c r="H594">
        <v>22297</v>
      </c>
      <c r="I594" s="196" t="str">
        <f>VLOOKUP(E594,Refs!$P$2:$R$36,3,FALSE)</f>
        <v>Y61</v>
      </c>
      <c r="J594" s="196" t="str">
        <f>VLOOKUP(E594,Refs!$P$2:$S$36,4,FALSE)</f>
        <v>East of England</v>
      </c>
      <c r="K594" s="42">
        <f t="shared" si="19"/>
        <v>22297</v>
      </c>
    </row>
    <row r="595" spans="1:11" hidden="1" x14ac:dyDescent="0.35">
      <c r="A595" s="197">
        <f t="shared" si="18"/>
        <v>44287</v>
      </c>
      <c r="B595" t="s">
        <v>770</v>
      </c>
      <c r="C595" t="s">
        <v>119</v>
      </c>
      <c r="D595"/>
      <c r="E595" t="s">
        <v>52</v>
      </c>
      <c r="F595" t="s">
        <v>53</v>
      </c>
      <c r="G595" t="s">
        <v>567</v>
      </c>
      <c r="H595">
        <v>289</v>
      </c>
      <c r="I595" s="196" t="str">
        <f>VLOOKUP(E595,Refs!$P$2:$R$36,3,FALSE)</f>
        <v>Y61</v>
      </c>
      <c r="J595" s="196" t="str">
        <f>VLOOKUP(E595,Refs!$P$2:$S$36,4,FALSE)</f>
        <v>East of England</v>
      </c>
      <c r="K595" s="42">
        <f t="shared" si="19"/>
        <v>289</v>
      </c>
    </row>
    <row r="596" spans="1:11" hidden="1" x14ac:dyDescent="0.35">
      <c r="A596" s="197">
        <f t="shared" si="18"/>
        <v>44287</v>
      </c>
      <c r="B596" t="s">
        <v>770</v>
      </c>
      <c r="C596" t="s">
        <v>119</v>
      </c>
      <c r="D596"/>
      <c r="E596" t="s">
        <v>52</v>
      </c>
      <c r="F596" t="s">
        <v>53</v>
      </c>
      <c r="G596" t="s">
        <v>568</v>
      </c>
      <c r="H596">
        <v>8663</v>
      </c>
      <c r="I596" s="196" t="str">
        <f>VLOOKUP(E596,Refs!$P$2:$R$36,3,FALSE)</f>
        <v>Y61</v>
      </c>
      <c r="J596" s="196" t="str">
        <f>VLOOKUP(E596,Refs!$P$2:$S$36,4,FALSE)</f>
        <v>East of England</v>
      </c>
      <c r="K596" s="42">
        <f t="shared" si="19"/>
        <v>8663</v>
      </c>
    </row>
    <row r="597" spans="1:11" hidden="1" x14ac:dyDescent="0.35">
      <c r="A597" s="197">
        <f t="shared" si="18"/>
        <v>44287</v>
      </c>
      <c r="B597" t="s">
        <v>770</v>
      </c>
      <c r="C597" t="s">
        <v>119</v>
      </c>
      <c r="D597"/>
      <c r="E597" t="s">
        <v>52</v>
      </c>
      <c r="F597" t="s">
        <v>53</v>
      </c>
      <c r="G597" t="s">
        <v>569</v>
      </c>
      <c r="H597">
        <v>3450</v>
      </c>
      <c r="I597" s="196" t="str">
        <f>VLOOKUP(E597,Refs!$P$2:$R$36,3,FALSE)</f>
        <v>Y61</v>
      </c>
      <c r="J597" s="196" t="str">
        <f>VLOOKUP(E597,Refs!$P$2:$S$36,4,FALSE)</f>
        <v>East of England</v>
      </c>
      <c r="K597" s="42">
        <f t="shared" si="19"/>
        <v>3450</v>
      </c>
    </row>
    <row r="598" spans="1:11" hidden="1" x14ac:dyDescent="0.35">
      <c r="A598" s="197">
        <f t="shared" si="18"/>
        <v>44287</v>
      </c>
      <c r="B598" t="s">
        <v>770</v>
      </c>
      <c r="C598" t="s">
        <v>119</v>
      </c>
      <c r="D598"/>
      <c r="E598" t="s">
        <v>52</v>
      </c>
      <c r="F598" t="s">
        <v>53</v>
      </c>
      <c r="G598" t="s">
        <v>570</v>
      </c>
      <c r="H598">
        <v>9895</v>
      </c>
      <c r="I598" s="196" t="str">
        <f>VLOOKUP(E598,Refs!$P$2:$R$36,3,FALSE)</f>
        <v>Y61</v>
      </c>
      <c r="J598" s="196" t="str">
        <f>VLOOKUP(E598,Refs!$P$2:$S$36,4,FALSE)</f>
        <v>East of England</v>
      </c>
      <c r="K598" s="42">
        <f t="shared" si="19"/>
        <v>9895</v>
      </c>
    </row>
    <row r="599" spans="1:11" hidden="1" x14ac:dyDescent="0.35">
      <c r="A599" s="197">
        <f t="shared" si="18"/>
        <v>44287</v>
      </c>
      <c r="B599" t="s">
        <v>770</v>
      </c>
      <c r="C599" t="s">
        <v>119</v>
      </c>
      <c r="D599"/>
      <c r="E599" t="s">
        <v>52</v>
      </c>
      <c r="F599" t="s">
        <v>53</v>
      </c>
      <c r="G599" t="s">
        <v>571</v>
      </c>
      <c r="H599">
        <v>0</v>
      </c>
      <c r="I599" s="196" t="str">
        <f>VLOOKUP(E599,Refs!$P$2:$R$36,3,FALSE)</f>
        <v>Y61</v>
      </c>
      <c r="J599" s="196" t="str">
        <f>VLOOKUP(E599,Refs!$P$2:$S$36,4,FALSE)</f>
        <v>East of England</v>
      </c>
      <c r="K599" s="42" t="str">
        <f t="shared" si="19"/>
        <v/>
      </c>
    </row>
    <row r="600" spans="1:11" hidden="1" x14ac:dyDescent="0.35">
      <c r="A600" s="197">
        <f t="shared" si="18"/>
        <v>44287</v>
      </c>
      <c r="B600" t="s">
        <v>770</v>
      </c>
      <c r="C600" t="s">
        <v>119</v>
      </c>
      <c r="D600"/>
      <c r="E600" t="s">
        <v>52</v>
      </c>
      <c r="F600" t="s">
        <v>53</v>
      </c>
      <c r="G600" t="s">
        <v>576</v>
      </c>
      <c r="H600">
        <v>13345</v>
      </c>
      <c r="I600" s="196" t="str">
        <f>VLOOKUP(E600,Refs!$P$2:$R$36,3,FALSE)</f>
        <v>Y61</v>
      </c>
      <c r="J600" s="196" t="str">
        <f>VLOOKUP(E600,Refs!$P$2:$S$36,4,FALSE)</f>
        <v>East of England</v>
      </c>
      <c r="K600" s="42">
        <f t="shared" si="19"/>
        <v>13345</v>
      </c>
    </row>
    <row r="601" spans="1:11" hidden="1" x14ac:dyDescent="0.35">
      <c r="A601" s="197">
        <f t="shared" si="18"/>
        <v>44287</v>
      </c>
      <c r="B601" t="s">
        <v>770</v>
      </c>
      <c r="C601" t="s">
        <v>119</v>
      </c>
      <c r="D601"/>
      <c r="E601" t="s">
        <v>52</v>
      </c>
      <c r="F601" t="s">
        <v>53</v>
      </c>
      <c r="G601" t="s">
        <v>577</v>
      </c>
      <c r="H601">
        <v>7546</v>
      </c>
      <c r="I601" s="196" t="str">
        <f>VLOOKUP(E601,Refs!$P$2:$R$36,3,FALSE)</f>
        <v>Y61</v>
      </c>
      <c r="J601" s="196" t="str">
        <f>VLOOKUP(E601,Refs!$P$2:$S$36,4,FALSE)</f>
        <v>East of England</v>
      </c>
      <c r="K601" s="42">
        <f t="shared" si="19"/>
        <v>7546</v>
      </c>
    </row>
    <row r="602" spans="1:11" hidden="1" x14ac:dyDescent="0.35">
      <c r="A602" s="197">
        <f t="shared" si="18"/>
        <v>44287</v>
      </c>
      <c r="B602" t="s">
        <v>770</v>
      </c>
      <c r="C602" t="s">
        <v>119</v>
      </c>
      <c r="D602"/>
      <c r="E602" t="s">
        <v>52</v>
      </c>
      <c r="F602" t="s">
        <v>53</v>
      </c>
      <c r="G602" t="s">
        <v>578</v>
      </c>
      <c r="H602">
        <v>1051</v>
      </c>
      <c r="I602" s="196" t="str">
        <f>VLOOKUP(E602,Refs!$P$2:$R$36,3,FALSE)</f>
        <v>Y61</v>
      </c>
      <c r="J602" s="196" t="str">
        <f>VLOOKUP(E602,Refs!$P$2:$S$36,4,FALSE)</f>
        <v>East of England</v>
      </c>
      <c r="K602" s="42">
        <f t="shared" si="19"/>
        <v>1051</v>
      </c>
    </row>
    <row r="603" spans="1:11" hidden="1" x14ac:dyDescent="0.35">
      <c r="A603" s="197">
        <f t="shared" si="18"/>
        <v>44287</v>
      </c>
      <c r="B603" t="s">
        <v>770</v>
      </c>
      <c r="C603" t="s">
        <v>119</v>
      </c>
      <c r="D603"/>
      <c r="E603" t="s">
        <v>52</v>
      </c>
      <c r="F603" t="s">
        <v>53</v>
      </c>
      <c r="G603" t="s">
        <v>579</v>
      </c>
      <c r="H603">
        <v>0</v>
      </c>
      <c r="I603" s="196" t="str">
        <f>VLOOKUP(E603,Refs!$P$2:$R$36,3,FALSE)</f>
        <v>Y61</v>
      </c>
      <c r="J603" s="196" t="str">
        <f>VLOOKUP(E603,Refs!$P$2:$S$36,4,FALSE)</f>
        <v>East of England</v>
      </c>
      <c r="K603" s="42" t="str">
        <f t="shared" si="19"/>
        <v/>
      </c>
    </row>
    <row r="604" spans="1:11" hidden="1" x14ac:dyDescent="0.35">
      <c r="A604" s="197">
        <f t="shared" si="18"/>
        <v>44287</v>
      </c>
      <c r="B604" t="s">
        <v>770</v>
      </c>
      <c r="C604" t="s">
        <v>119</v>
      </c>
      <c r="D604"/>
      <c r="E604" t="s">
        <v>52</v>
      </c>
      <c r="F604" t="s">
        <v>53</v>
      </c>
      <c r="G604" t="s">
        <v>580</v>
      </c>
      <c r="H604">
        <v>34</v>
      </c>
      <c r="I604" s="196" t="str">
        <f>VLOOKUP(E604,Refs!$P$2:$R$36,3,FALSE)</f>
        <v>Y61</v>
      </c>
      <c r="J604" s="196" t="str">
        <f>VLOOKUP(E604,Refs!$P$2:$S$36,4,FALSE)</f>
        <v>East of England</v>
      </c>
      <c r="K604" s="42">
        <f t="shared" si="19"/>
        <v>34</v>
      </c>
    </row>
    <row r="605" spans="1:11" hidden="1" x14ac:dyDescent="0.35">
      <c r="A605" s="197">
        <f t="shared" si="18"/>
        <v>44287</v>
      </c>
      <c r="B605" t="s">
        <v>770</v>
      </c>
      <c r="C605" t="s">
        <v>119</v>
      </c>
      <c r="D605"/>
      <c r="E605" t="s">
        <v>52</v>
      </c>
      <c r="F605" t="s">
        <v>53</v>
      </c>
      <c r="G605" t="s">
        <v>581</v>
      </c>
      <c r="H605">
        <v>0</v>
      </c>
      <c r="I605" s="196" t="str">
        <f>VLOOKUP(E605,Refs!$P$2:$R$36,3,FALSE)</f>
        <v>Y61</v>
      </c>
      <c r="J605" s="196" t="str">
        <f>VLOOKUP(E605,Refs!$P$2:$S$36,4,FALSE)</f>
        <v>East of England</v>
      </c>
      <c r="K605" s="42" t="str">
        <f t="shared" si="19"/>
        <v/>
      </c>
    </row>
    <row r="606" spans="1:11" hidden="1" x14ac:dyDescent="0.35">
      <c r="A606" s="197">
        <f t="shared" si="18"/>
        <v>44287</v>
      </c>
      <c r="B606" t="s">
        <v>770</v>
      </c>
      <c r="C606" t="s">
        <v>119</v>
      </c>
      <c r="D606"/>
      <c r="E606" t="s">
        <v>52</v>
      </c>
      <c r="F606" t="s">
        <v>53</v>
      </c>
      <c r="G606" t="s">
        <v>582</v>
      </c>
      <c r="H606">
        <v>693</v>
      </c>
      <c r="I606" s="196" t="str">
        <f>VLOOKUP(E606,Refs!$P$2:$R$36,3,FALSE)</f>
        <v>Y61</v>
      </c>
      <c r="J606" s="196" t="str">
        <f>VLOOKUP(E606,Refs!$P$2:$S$36,4,FALSE)</f>
        <v>East of England</v>
      </c>
      <c r="K606" s="42">
        <f t="shared" si="19"/>
        <v>693</v>
      </c>
    </row>
    <row r="607" spans="1:11" hidden="1" x14ac:dyDescent="0.35">
      <c r="A607" s="197">
        <f t="shared" si="18"/>
        <v>44287</v>
      </c>
      <c r="B607" t="s">
        <v>770</v>
      </c>
      <c r="C607" t="s">
        <v>119</v>
      </c>
      <c r="D607"/>
      <c r="E607" t="s">
        <v>52</v>
      </c>
      <c r="F607" t="s">
        <v>53</v>
      </c>
      <c r="G607" t="s">
        <v>583</v>
      </c>
      <c r="H607">
        <v>262</v>
      </c>
      <c r="I607" s="196" t="str">
        <f>VLOOKUP(E607,Refs!$P$2:$R$36,3,FALSE)</f>
        <v>Y61</v>
      </c>
      <c r="J607" s="196" t="str">
        <f>VLOOKUP(E607,Refs!$P$2:$S$36,4,FALSE)</f>
        <v>East of England</v>
      </c>
      <c r="K607" s="42">
        <f t="shared" si="19"/>
        <v>262</v>
      </c>
    </row>
    <row r="608" spans="1:11" hidden="1" x14ac:dyDescent="0.35">
      <c r="A608" s="197">
        <f t="shared" si="18"/>
        <v>44287</v>
      </c>
      <c r="B608" t="s">
        <v>770</v>
      </c>
      <c r="C608" t="s">
        <v>119</v>
      </c>
      <c r="D608"/>
      <c r="E608" t="s">
        <v>52</v>
      </c>
      <c r="F608" t="s">
        <v>53</v>
      </c>
      <c r="G608" t="s">
        <v>584</v>
      </c>
      <c r="H608">
        <v>3759</v>
      </c>
      <c r="I608" s="196" t="str">
        <f>VLOOKUP(E608,Refs!$P$2:$R$36,3,FALSE)</f>
        <v>Y61</v>
      </c>
      <c r="J608" s="196" t="str">
        <f>VLOOKUP(E608,Refs!$P$2:$S$36,4,FALSE)</f>
        <v>East of England</v>
      </c>
      <c r="K608" s="42">
        <f t="shared" si="19"/>
        <v>3759</v>
      </c>
    </row>
    <row r="609" spans="1:11" hidden="1" x14ac:dyDescent="0.35">
      <c r="A609" s="197">
        <f t="shared" si="18"/>
        <v>44287</v>
      </c>
      <c r="B609" t="s">
        <v>770</v>
      </c>
      <c r="C609" t="s">
        <v>119</v>
      </c>
      <c r="D609"/>
      <c r="E609" t="s">
        <v>52</v>
      </c>
      <c r="F609" t="s">
        <v>53</v>
      </c>
      <c r="G609" t="s">
        <v>585</v>
      </c>
      <c r="H609">
        <v>501</v>
      </c>
      <c r="I609" s="196" t="str">
        <f>VLOOKUP(E609,Refs!$P$2:$R$36,3,FALSE)</f>
        <v>Y61</v>
      </c>
      <c r="J609" s="196" t="str">
        <f>VLOOKUP(E609,Refs!$P$2:$S$36,4,FALSE)</f>
        <v>East of England</v>
      </c>
      <c r="K609" s="42">
        <f t="shared" si="19"/>
        <v>501</v>
      </c>
    </row>
    <row r="610" spans="1:11" hidden="1" x14ac:dyDescent="0.35">
      <c r="A610" s="197">
        <f t="shared" si="18"/>
        <v>44287</v>
      </c>
      <c r="B610" t="s">
        <v>770</v>
      </c>
      <c r="C610" t="s">
        <v>119</v>
      </c>
      <c r="D610"/>
      <c r="E610" t="s">
        <v>52</v>
      </c>
      <c r="F610" t="s">
        <v>53</v>
      </c>
      <c r="G610" t="s">
        <v>586</v>
      </c>
      <c r="H610">
        <v>170</v>
      </c>
      <c r="I610" s="196" t="str">
        <f>VLOOKUP(E610,Refs!$P$2:$R$36,3,FALSE)</f>
        <v>Y61</v>
      </c>
      <c r="J610" s="196" t="str">
        <f>VLOOKUP(E610,Refs!$P$2:$S$36,4,FALSE)</f>
        <v>East of England</v>
      </c>
      <c r="K610" s="42">
        <f t="shared" si="19"/>
        <v>170</v>
      </c>
    </row>
    <row r="611" spans="1:11" hidden="1" x14ac:dyDescent="0.35">
      <c r="A611" s="197">
        <f t="shared" si="18"/>
        <v>44287</v>
      </c>
      <c r="B611" t="s">
        <v>770</v>
      </c>
      <c r="C611" t="s">
        <v>119</v>
      </c>
      <c r="D611"/>
      <c r="E611" t="s">
        <v>52</v>
      </c>
      <c r="F611" t="s">
        <v>53</v>
      </c>
      <c r="G611" t="s">
        <v>587</v>
      </c>
      <c r="H611">
        <v>0</v>
      </c>
      <c r="I611" s="196" t="str">
        <f>VLOOKUP(E611,Refs!$P$2:$R$36,3,FALSE)</f>
        <v>Y61</v>
      </c>
      <c r="J611" s="196" t="str">
        <f>VLOOKUP(E611,Refs!$P$2:$S$36,4,FALSE)</f>
        <v>East of England</v>
      </c>
      <c r="K611" s="42" t="str">
        <f t="shared" si="19"/>
        <v/>
      </c>
    </row>
    <row r="612" spans="1:11" hidden="1" x14ac:dyDescent="0.35">
      <c r="A612" s="197">
        <f t="shared" si="18"/>
        <v>44287</v>
      </c>
      <c r="B612" t="s">
        <v>770</v>
      </c>
      <c r="C612" t="s">
        <v>119</v>
      </c>
      <c r="D612"/>
      <c r="E612" t="s">
        <v>52</v>
      </c>
      <c r="F612" t="s">
        <v>53</v>
      </c>
      <c r="G612" t="s">
        <v>588</v>
      </c>
      <c r="H612">
        <v>6734</v>
      </c>
      <c r="I612" s="196" t="str">
        <f>VLOOKUP(E612,Refs!$P$2:$R$36,3,FALSE)</f>
        <v>Y61</v>
      </c>
      <c r="J612" s="196" t="str">
        <f>VLOOKUP(E612,Refs!$P$2:$S$36,4,FALSE)</f>
        <v>East of England</v>
      </c>
      <c r="K612" s="42">
        <f t="shared" si="19"/>
        <v>6734</v>
      </c>
    </row>
    <row r="613" spans="1:11" hidden="1" x14ac:dyDescent="0.35">
      <c r="A613" s="197">
        <f t="shared" si="18"/>
        <v>44287</v>
      </c>
      <c r="B613" t="s">
        <v>770</v>
      </c>
      <c r="C613" t="s">
        <v>119</v>
      </c>
      <c r="D613"/>
      <c r="E613" t="s">
        <v>52</v>
      </c>
      <c r="F613" t="s">
        <v>53</v>
      </c>
      <c r="G613" t="s">
        <v>589</v>
      </c>
      <c r="H613">
        <v>2814</v>
      </c>
      <c r="I613" s="196" t="str">
        <f>VLOOKUP(E613,Refs!$P$2:$R$36,3,FALSE)</f>
        <v>Y61</v>
      </c>
      <c r="J613" s="196" t="str">
        <f>VLOOKUP(E613,Refs!$P$2:$S$36,4,FALSE)</f>
        <v>East of England</v>
      </c>
      <c r="K613" s="42">
        <f t="shared" si="19"/>
        <v>2814</v>
      </c>
    </row>
    <row r="614" spans="1:11" hidden="1" x14ac:dyDescent="0.35">
      <c r="A614" s="197">
        <f t="shared" si="18"/>
        <v>44287</v>
      </c>
      <c r="B614" t="s">
        <v>770</v>
      </c>
      <c r="C614" t="s">
        <v>119</v>
      </c>
      <c r="D614"/>
      <c r="E614" t="s">
        <v>52</v>
      </c>
      <c r="F614" t="s">
        <v>53</v>
      </c>
      <c r="G614" t="s">
        <v>590</v>
      </c>
      <c r="H614">
        <v>1181</v>
      </c>
      <c r="I614" s="196" t="str">
        <f>VLOOKUP(E614,Refs!$P$2:$R$36,3,FALSE)</f>
        <v>Y61</v>
      </c>
      <c r="J614" s="196" t="str">
        <f>VLOOKUP(E614,Refs!$P$2:$S$36,4,FALSE)</f>
        <v>East of England</v>
      </c>
      <c r="K614" s="42">
        <f t="shared" si="19"/>
        <v>1181</v>
      </c>
    </row>
    <row r="615" spans="1:11" hidden="1" x14ac:dyDescent="0.35">
      <c r="A615" s="197">
        <f t="shared" si="18"/>
        <v>44287</v>
      </c>
      <c r="B615" t="s">
        <v>770</v>
      </c>
      <c r="C615" t="s">
        <v>119</v>
      </c>
      <c r="D615"/>
      <c r="E615" t="s">
        <v>52</v>
      </c>
      <c r="F615" t="s">
        <v>53</v>
      </c>
      <c r="G615" t="s">
        <v>591</v>
      </c>
      <c r="H615">
        <v>1029</v>
      </c>
      <c r="I615" s="196" t="str">
        <f>VLOOKUP(E615,Refs!$P$2:$R$36,3,FALSE)</f>
        <v>Y61</v>
      </c>
      <c r="J615" s="196" t="str">
        <f>VLOOKUP(E615,Refs!$P$2:$S$36,4,FALSE)</f>
        <v>East of England</v>
      </c>
      <c r="K615" s="42">
        <f t="shared" si="19"/>
        <v>1029</v>
      </c>
    </row>
    <row r="616" spans="1:11" hidden="1" x14ac:dyDescent="0.35">
      <c r="A616" s="197">
        <f t="shared" si="18"/>
        <v>44287</v>
      </c>
      <c r="B616" t="s">
        <v>770</v>
      </c>
      <c r="C616" t="s">
        <v>119</v>
      </c>
      <c r="D616"/>
      <c r="E616" t="s">
        <v>52</v>
      </c>
      <c r="F616" t="s">
        <v>53</v>
      </c>
      <c r="G616" t="s">
        <v>592</v>
      </c>
      <c r="H616">
        <v>4501</v>
      </c>
      <c r="I616" s="196" t="str">
        <f>VLOOKUP(E616,Refs!$P$2:$R$36,3,FALSE)</f>
        <v>Y61</v>
      </c>
      <c r="J616" s="196" t="str">
        <f>VLOOKUP(E616,Refs!$P$2:$S$36,4,FALSE)</f>
        <v>East of England</v>
      </c>
      <c r="K616" s="42">
        <f t="shared" si="19"/>
        <v>4501</v>
      </c>
    </row>
    <row r="617" spans="1:11" hidden="1" x14ac:dyDescent="0.35">
      <c r="A617" s="197">
        <f t="shared" si="18"/>
        <v>44287</v>
      </c>
      <c r="B617" t="s">
        <v>770</v>
      </c>
      <c r="C617" t="s">
        <v>119</v>
      </c>
      <c r="D617"/>
      <c r="E617" t="s">
        <v>52</v>
      </c>
      <c r="F617" t="s">
        <v>53</v>
      </c>
      <c r="G617" t="s">
        <v>593</v>
      </c>
      <c r="H617">
        <v>3724</v>
      </c>
      <c r="I617" s="196" t="str">
        <f>VLOOKUP(E617,Refs!$P$2:$R$36,3,FALSE)</f>
        <v>Y61</v>
      </c>
      <c r="J617" s="196" t="str">
        <f>VLOOKUP(E617,Refs!$P$2:$S$36,4,FALSE)</f>
        <v>East of England</v>
      </c>
      <c r="K617" s="42">
        <f t="shared" si="19"/>
        <v>3724</v>
      </c>
    </row>
    <row r="618" spans="1:11" hidden="1" x14ac:dyDescent="0.35">
      <c r="A618" s="197">
        <f t="shared" si="18"/>
        <v>44287</v>
      </c>
      <c r="B618" t="s">
        <v>770</v>
      </c>
      <c r="C618" t="s">
        <v>119</v>
      </c>
      <c r="D618"/>
      <c r="E618" t="s">
        <v>52</v>
      </c>
      <c r="F618" t="s">
        <v>53</v>
      </c>
      <c r="G618" t="s">
        <v>594</v>
      </c>
      <c r="H618">
        <v>307</v>
      </c>
      <c r="I618" s="196" t="str">
        <f>VLOOKUP(E618,Refs!$P$2:$R$36,3,FALSE)</f>
        <v>Y61</v>
      </c>
      <c r="J618" s="196" t="str">
        <f>VLOOKUP(E618,Refs!$P$2:$S$36,4,FALSE)</f>
        <v>East of England</v>
      </c>
      <c r="K618" s="42">
        <f t="shared" si="19"/>
        <v>307</v>
      </c>
    </row>
    <row r="619" spans="1:11" hidden="1" x14ac:dyDescent="0.35">
      <c r="A619" s="197">
        <f t="shared" si="18"/>
        <v>44287</v>
      </c>
      <c r="B619" t="s">
        <v>770</v>
      </c>
      <c r="C619" t="s">
        <v>119</v>
      </c>
      <c r="D619"/>
      <c r="E619" t="s">
        <v>52</v>
      </c>
      <c r="F619" t="s">
        <v>53</v>
      </c>
      <c r="G619" t="s">
        <v>609</v>
      </c>
      <c r="H619">
        <v>22297</v>
      </c>
      <c r="I619" s="196" t="str">
        <f>VLOOKUP(E619,Refs!$P$2:$R$36,3,FALSE)</f>
        <v>Y61</v>
      </c>
      <c r="J619" s="196" t="str">
        <f>VLOOKUP(E619,Refs!$P$2:$S$36,4,FALSE)</f>
        <v>East of England</v>
      </c>
      <c r="K619" s="42">
        <f t="shared" si="19"/>
        <v>22297</v>
      </c>
    </row>
    <row r="620" spans="1:11" hidden="1" x14ac:dyDescent="0.35">
      <c r="A620" s="197">
        <f t="shared" si="18"/>
        <v>44287</v>
      </c>
      <c r="B620" t="s">
        <v>770</v>
      </c>
      <c r="C620" t="s">
        <v>119</v>
      </c>
      <c r="D620"/>
      <c r="E620" t="s">
        <v>52</v>
      </c>
      <c r="F620" t="s">
        <v>53</v>
      </c>
      <c r="G620" t="s">
        <v>610</v>
      </c>
      <c r="H620">
        <v>1834</v>
      </c>
      <c r="I620" s="196" t="str">
        <f>VLOOKUP(E620,Refs!$P$2:$R$36,3,FALSE)</f>
        <v>Y61</v>
      </c>
      <c r="J620" s="196" t="str">
        <f>VLOOKUP(E620,Refs!$P$2:$S$36,4,FALSE)</f>
        <v>East of England</v>
      </c>
      <c r="K620" s="42">
        <f t="shared" si="19"/>
        <v>1834</v>
      </c>
    </row>
    <row r="621" spans="1:11" hidden="1" x14ac:dyDescent="0.35">
      <c r="A621" s="197">
        <f t="shared" si="18"/>
        <v>44287</v>
      </c>
      <c r="B621" t="s">
        <v>770</v>
      </c>
      <c r="C621" t="s">
        <v>119</v>
      </c>
      <c r="D621"/>
      <c r="E621" t="s">
        <v>52</v>
      </c>
      <c r="F621" t="s">
        <v>53</v>
      </c>
      <c r="G621" t="s">
        <v>611</v>
      </c>
      <c r="H621">
        <v>2275</v>
      </c>
      <c r="I621" s="196" t="str">
        <f>VLOOKUP(E621,Refs!$P$2:$R$36,3,FALSE)</f>
        <v>Y61</v>
      </c>
      <c r="J621" s="196" t="str">
        <f>VLOOKUP(E621,Refs!$P$2:$S$36,4,FALSE)</f>
        <v>East of England</v>
      </c>
      <c r="K621" s="42">
        <f t="shared" si="19"/>
        <v>2275</v>
      </c>
    </row>
    <row r="622" spans="1:11" hidden="1" x14ac:dyDescent="0.35">
      <c r="A622" s="197">
        <f t="shared" si="18"/>
        <v>44287</v>
      </c>
      <c r="B622" t="s">
        <v>770</v>
      </c>
      <c r="C622" t="s">
        <v>119</v>
      </c>
      <c r="D622"/>
      <c r="E622" t="s">
        <v>52</v>
      </c>
      <c r="F622" t="s">
        <v>53</v>
      </c>
      <c r="G622" t="s">
        <v>612</v>
      </c>
      <c r="H622">
        <v>130</v>
      </c>
      <c r="I622" s="196" t="str">
        <f>VLOOKUP(E622,Refs!$P$2:$R$36,3,FALSE)</f>
        <v>Y61</v>
      </c>
      <c r="J622" s="196" t="str">
        <f>VLOOKUP(E622,Refs!$P$2:$S$36,4,FALSE)</f>
        <v>East of England</v>
      </c>
      <c r="K622" s="42">
        <f t="shared" si="19"/>
        <v>130</v>
      </c>
    </row>
    <row r="623" spans="1:11" hidden="1" x14ac:dyDescent="0.35">
      <c r="A623" s="197">
        <f t="shared" si="18"/>
        <v>44287</v>
      </c>
      <c r="B623" t="s">
        <v>770</v>
      </c>
      <c r="C623" t="s">
        <v>119</v>
      </c>
      <c r="D623"/>
      <c r="E623" t="s">
        <v>52</v>
      </c>
      <c r="F623" t="s">
        <v>53</v>
      </c>
      <c r="G623" t="s">
        <v>613</v>
      </c>
      <c r="H623">
        <v>0</v>
      </c>
      <c r="I623" s="196" t="str">
        <f>VLOOKUP(E623,Refs!$P$2:$R$36,3,FALSE)</f>
        <v>Y61</v>
      </c>
      <c r="J623" s="196" t="str">
        <f>VLOOKUP(E623,Refs!$P$2:$S$36,4,FALSE)</f>
        <v>East of England</v>
      </c>
      <c r="K623" s="42" t="str">
        <f t="shared" si="19"/>
        <v/>
      </c>
    </row>
    <row r="624" spans="1:11" hidden="1" x14ac:dyDescent="0.35">
      <c r="A624" s="197">
        <f t="shared" si="18"/>
        <v>44287</v>
      </c>
      <c r="B624" t="s">
        <v>770</v>
      </c>
      <c r="C624" t="s">
        <v>119</v>
      </c>
      <c r="D624"/>
      <c r="E624" t="s">
        <v>52</v>
      </c>
      <c r="F624" t="s">
        <v>53</v>
      </c>
      <c r="G624" t="s">
        <v>615</v>
      </c>
      <c r="H624">
        <v>7817</v>
      </c>
      <c r="I624" s="196" t="str">
        <f>VLOOKUP(E624,Refs!$P$2:$R$36,3,FALSE)</f>
        <v>Y61</v>
      </c>
      <c r="J624" s="196" t="str">
        <f>VLOOKUP(E624,Refs!$P$2:$S$36,4,FALSE)</f>
        <v>East of England</v>
      </c>
      <c r="K624" s="42">
        <f t="shared" si="19"/>
        <v>7817</v>
      </c>
    </row>
    <row r="625" spans="1:11" hidden="1" x14ac:dyDescent="0.35">
      <c r="A625" s="197">
        <f t="shared" si="18"/>
        <v>44287</v>
      </c>
      <c r="B625" t="s">
        <v>770</v>
      </c>
      <c r="C625" t="s">
        <v>119</v>
      </c>
      <c r="D625"/>
      <c r="E625" t="s">
        <v>52</v>
      </c>
      <c r="F625" t="s">
        <v>53</v>
      </c>
      <c r="G625" t="s">
        <v>616</v>
      </c>
      <c r="H625">
        <v>2896</v>
      </c>
      <c r="I625" s="196" t="str">
        <f>VLOOKUP(E625,Refs!$P$2:$R$36,3,FALSE)</f>
        <v>Y61</v>
      </c>
      <c r="J625" s="196" t="str">
        <f>VLOOKUP(E625,Refs!$P$2:$S$36,4,FALSE)</f>
        <v>East of England</v>
      </c>
      <c r="K625" s="42">
        <f t="shared" si="19"/>
        <v>2896</v>
      </c>
    </row>
    <row r="626" spans="1:11" hidden="1" x14ac:dyDescent="0.35">
      <c r="A626" s="197">
        <f t="shared" si="18"/>
        <v>44287</v>
      </c>
      <c r="B626" t="s">
        <v>770</v>
      </c>
      <c r="C626" t="s">
        <v>119</v>
      </c>
      <c r="D626"/>
      <c r="E626" t="s">
        <v>52</v>
      </c>
      <c r="F626" t="s">
        <v>53</v>
      </c>
      <c r="G626" t="s">
        <v>618</v>
      </c>
      <c r="H626">
        <v>1444</v>
      </c>
      <c r="I626" s="196" t="str">
        <f>VLOOKUP(E626,Refs!$P$2:$R$36,3,FALSE)</f>
        <v>Y61</v>
      </c>
      <c r="J626" s="196" t="str">
        <f>VLOOKUP(E626,Refs!$P$2:$S$36,4,FALSE)</f>
        <v>East of England</v>
      </c>
      <c r="K626" s="42">
        <f t="shared" si="19"/>
        <v>1444</v>
      </c>
    </row>
    <row r="627" spans="1:11" hidden="1" x14ac:dyDescent="0.35">
      <c r="A627" s="197">
        <f t="shared" si="18"/>
        <v>44287</v>
      </c>
      <c r="B627" t="s">
        <v>770</v>
      </c>
      <c r="C627" t="s">
        <v>119</v>
      </c>
      <c r="D627"/>
      <c r="E627" t="s">
        <v>52</v>
      </c>
      <c r="F627" t="s">
        <v>53</v>
      </c>
      <c r="G627" t="s">
        <v>619</v>
      </c>
      <c r="H627">
        <v>121</v>
      </c>
      <c r="I627" s="196" t="str">
        <f>VLOOKUP(E627,Refs!$P$2:$R$36,3,FALSE)</f>
        <v>Y61</v>
      </c>
      <c r="J627" s="196" t="str">
        <f>VLOOKUP(E627,Refs!$P$2:$S$36,4,FALSE)</f>
        <v>East of England</v>
      </c>
      <c r="K627" s="42">
        <f t="shared" si="19"/>
        <v>121</v>
      </c>
    </row>
    <row r="628" spans="1:11" hidden="1" x14ac:dyDescent="0.35">
      <c r="A628" s="197">
        <f t="shared" si="18"/>
        <v>44287</v>
      </c>
      <c r="B628" t="s">
        <v>770</v>
      </c>
      <c r="C628" t="s">
        <v>119</v>
      </c>
      <c r="D628"/>
      <c r="E628" t="s">
        <v>52</v>
      </c>
      <c r="F628" t="s">
        <v>53</v>
      </c>
      <c r="G628" t="s">
        <v>620</v>
      </c>
      <c r="H628">
        <v>1302</v>
      </c>
      <c r="I628" s="196" t="str">
        <f>VLOOKUP(E628,Refs!$P$2:$R$36,3,FALSE)</f>
        <v>Y61</v>
      </c>
      <c r="J628" s="196" t="str">
        <f>VLOOKUP(E628,Refs!$P$2:$S$36,4,FALSE)</f>
        <v>East of England</v>
      </c>
      <c r="K628" s="42">
        <f t="shared" si="19"/>
        <v>1302</v>
      </c>
    </row>
    <row r="629" spans="1:11" hidden="1" x14ac:dyDescent="0.35">
      <c r="A629" s="197">
        <f t="shared" si="18"/>
        <v>44287</v>
      </c>
      <c r="B629" t="s">
        <v>770</v>
      </c>
      <c r="C629" t="s">
        <v>119</v>
      </c>
      <c r="D629"/>
      <c r="E629" t="s">
        <v>52</v>
      </c>
      <c r="F629" t="s">
        <v>53</v>
      </c>
      <c r="G629" t="s">
        <v>621</v>
      </c>
      <c r="H629">
        <v>139</v>
      </c>
      <c r="I629" s="196" t="str">
        <f>VLOOKUP(E629,Refs!$P$2:$R$36,3,FALSE)</f>
        <v>Y61</v>
      </c>
      <c r="J629" s="196" t="str">
        <f>VLOOKUP(E629,Refs!$P$2:$S$36,4,FALSE)</f>
        <v>East of England</v>
      </c>
      <c r="K629" s="42">
        <f t="shared" si="19"/>
        <v>139</v>
      </c>
    </row>
    <row r="630" spans="1:11" hidden="1" x14ac:dyDescent="0.35">
      <c r="A630" s="197">
        <f t="shared" si="18"/>
        <v>44287</v>
      </c>
      <c r="B630" t="s">
        <v>770</v>
      </c>
      <c r="C630" t="s">
        <v>119</v>
      </c>
      <c r="D630"/>
      <c r="E630" t="s">
        <v>52</v>
      </c>
      <c r="F630" t="s">
        <v>53</v>
      </c>
      <c r="G630" t="s">
        <v>622</v>
      </c>
      <c r="H630">
        <v>922</v>
      </c>
      <c r="I630" s="196" t="str">
        <f>VLOOKUP(E630,Refs!$P$2:$R$36,3,FALSE)</f>
        <v>Y61</v>
      </c>
      <c r="J630" s="196" t="str">
        <f>VLOOKUP(E630,Refs!$P$2:$S$36,4,FALSE)</f>
        <v>East of England</v>
      </c>
      <c r="K630" s="42">
        <f t="shared" si="19"/>
        <v>922</v>
      </c>
    </row>
    <row r="631" spans="1:11" hidden="1" x14ac:dyDescent="0.35">
      <c r="A631" s="197">
        <f t="shared" si="18"/>
        <v>44287</v>
      </c>
      <c r="B631" t="s">
        <v>770</v>
      </c>
      <c r="C631" t="s">
        <v>119</v>
      </c>
      <c r="D631"/>
      <c r="E631" t="s">
        <v>52</v>
      </c>
      <c r="F631" t="s">
        <v>53</v>
      </c>
      <c r="G631" t="s">
        <v>623</v>
      </c>
      <c r="H631">
        <v>39</v>
      </c>
      <c r="I631" s="196" t="str">
        <f>VLOOKUP(E631,Refs!$P$2:$R$36,3,FALSE)</f>
        <v>Y61</v>
      </c>
      <c r="J631" s="196" t="str">
        <f>VLOOKUP(E631,Refs!$P$2:$S$36,4,FALSE)</f>
        <v>East of England</v>
      </c>
      <c r="K631" s="42">
        <f t="shared" si="19"/>
        <v>39</v>
      </c>
    </row>
    <row r="632" spans="1:11" hidden="1" x14ac:dyDescent="0.35">
      <c r="A632" s="197">
        <f t="shared" si="18"/>
        <v>44287</v>
      </c>
      <c r="B632" t="s">
        <v>770</v>
      </c>
      <c r="C632" t="s">
        <v>119</v>
      </c>
      <c r="D632"/>
      <c r="E632" t="s">
        <v>52</v>
      </c>
      <c r="F632" t="s">
        <v>53</v>
      </c>
      <c r="G632" t="s">
        <v>624</v>
      </c>
      <c r="H632">
        <v>2743</v>
      </c>
      <c r="I632" s="196" t="str">
        <f>VLOOKUP(E632,Refs!$P$2:$R$36,3,FALSE)</f>
        <v>Y61</v>
      </c>
      <c r="J632" s="196" t="str">
        <f>VLOOKUP(E632,Refs!$P$2:$S$36,4,FALSE)</f>
        <v>East of England</v>
      </c>
      <c r="K632" s="42">
        <f t="shared" si="19"/>
        <v>2743</v>
      </c>
    </row>
    <row r="633" spans="1:11" hidden="1" x14ac:dyDescent="0.35">
      <c r="A633" s="197">
        <f t="shared" si="18"/>
        <v>44287</v>
      </c>
      <c r="B633" t="s">
        <v>770</v>
      </c>
      <c r="C633" t="s">
        <v>119</v>
      </c>
      <c r="D633"/>
      <c r="E633" t="s">
        <v>52</v>
      </c>
      <c r="F633" t="s">
        <v>53</v>
      </c>
      <c r="G633" t="s">
        <v>625</v>
      </c>
      <c r="H633">
        <v>1551</v>
      </c>
      <c r="I633" s="196" t="str">
        <f>VLOOKUP(E633,Refs!$P$2:$R$36,3,FALSE)</f>
        <v>Y61</v>
      </c>
      <c r="J633" s="196" t="str">
        <f>VLOOKUP(E633,Refs!$P$2:$S$36,4,FALSE)</f>
        <v>East of England</v>
      </c>
      <c r="K633" s="42">
        <f t="shared" si="19"/>
        <v>1551</v>
      </c>
    </row>
    <row r="634" spans="1:11" hidden="1" x14ac:dyDescent="0.35">
      <c r="A634" s="197">
        <f t="shared" si="18"/>
        <v>44287</v>
      </c>
      <c r="B634" t="s">
        <v>770</v>
      </c>
      <c r="C634" t="s">
        <v>119</v>
      </c>
      <c r="D634"/>
      <c r="E634" t="s">
        <v>52</v>
      </c>
      <c r="F634" t="s">
        <v>53</v>
      </c>
      <c r="G634" t="s">
        <v>626</v>
      </c>
      <c r="H634">
        <v>765</v>
      </c>
      <c r="I634" s="196" t="str">
        <f>VLOOKUP(E634,Refs!$P$2:$R$36,3,FALSE)</f>
        <v>Y61</v>
      </c>
      <c r="J634" s="196" t="str">
        <f>VLOOKUP(E634,Refs!$P$2:$S$36,4,FALSE)</f>
        <v>East of England</v>
      </c>
      <c r="K634" s="42">
        <f t="shared" si="19"/>
        <v>765</v>
      </c>
    </row>
    <row r="635" spans="1:11" hidden="1" x14ac:dyDescent="0.35">
      <c r="A635" s="197">
        <f t="shared" si="18"/>
        <v>44287</v>
      </c>
      <c r="B635" t="s">
        <v>770</v>
      </c>
      <c r="C635" t="s">
        <v>119</v>
      </c>
      <c r="D635"/>
      <c r="E635" t="s">
        <v>52</v>
      </c>
      <c r="F635" t="s">
        <v>53</v>
      </c>
      <c r="G635" t="s">
        <v>642</v>
      </c>
      <c r="H635">
        <v>3000</v>
      </c>
      <c r="I635" s="196" t="str">
        <f>VLOOKUP(E635,Refs!$P$2:$R$36,3,FALSE)</f>
        <v>Y61</v>
      </c>
      <c r="J635" s="196" t="str">
        <f>VLOOKUP(E635,Refs!$P$2:$S$36,4,FALSE)</f>
        <v>East of England</v>
      </c>
      <c r="K635" s="42">
        <f t="shared" si="19"/>
        <v>3000</v>
      </c>
    </row>
    <row r="636" spans="1:11" hidden="1" x14ac:dyDescent="0.35">
      <c r="A636" s="197">
        <f t="shared" si="18"/>
        <v>44287</v>
      </c>
      <c r="B636" t="s">
        <v>770</v>
      </c>
      <c r="C636" t="s">
        <v>119</v>
      </c>
      <c r="D636"/>
      <c r="E636" t="s">
        <v>52</v>
      </c>
      <c r="F636" t="s">
        <v>53</v>
      </c>
      <c r="G636" t="s">
        <v>643</v>
      </c>
      <c r="H636">
        <v>2458</v>
      </c>
      <c r="I636" s="196" t="str">
        <f>VLOOKUP(E636,Refs!$P$2:$R$36,3,FALSE)</f>
        <v>Y61</v>
      </c>
      <c r="J636" s="196" t="str">
        <f>VLOOKUP(E636,Refs!$P$2:$S$36,4,FALSE)</f>
        <v>East of England</v>
      </c>
      <c r="K636" s="42">
        <f t="shared" si="19"/>
        <v>2458</v>
      </c>
    </row>
    <row r="637" spans="1:11" hidden="1" x14ac:dyDescent="0.35">
      <c r="A637" s="197">
        <f t="shared" si="18"/>
        <v>44287</v>
      </c>
      <c r="B637" t="s">
        <v>770</v>
      </c>
      <c r="C637" t="s">
        <v>119</v>
      </c>
      <c r="D637"/>
      <c r="E637" t="s">
        <v>52</v>
      </c>
      <c r="F637" t="s">
        <v>53</v>
      </c>
      <c r="G637" t="s">
        <v>644</v>
      </c>
      <c r="H637">
        <v>1325</v>
      </c>
      <c r="I637" s="196" t="str">
        <f>VLOOKUP(E637,Refs!$P$2:$R$36,3,FALSE)</f>
        <v>Y61</v>
      </c>
      <c r="J637" s="196" t="str">
        <f>VLOOKUP(E637,Refs!$P$2:$S$36,4,FALSE)</f>
        <v>East of England</v>
      </c>
      <c r="K637" s="42">
        <f t="shared" si="19"/>
        <v>1325</v>
      </c>
    </row>
    <row r="638" spans="1:11" hidden="1" x14ac:dyDescent="0.35">
      <c r="A638" s="197">
        <f t="shared" si="18"/>
        <v>44287</v>
      </c>
      <c r="B638" t="s">
        <v>770</v>
      </c>
      <c r="C638" t="s">
        <v>119</v>
      </c>
      <c r="D638"/>
      <c r="E638" t="s">
        <v>52</v>
      </c>
      <c r="F638" t="s">
        <v>53</v>
      </c>
      <c r="G638" t="s">
        <v>645</v>
      </c>
      <c r="H638">
        <v>587</v>
      </c>
      <c r="I638" s="196" t="str">
        <f>VLOOKUP(E638,Refs!$P$2:$R$36,3,FALSE)</f>
        <v>Y61</v>
      </c>
      <c r="J638" s="196" t="str">
        <f>VLOOKUP(E638,Refs!$P$2:$S$36,4,FALSE)</f>
        <v>East of England</v>
      </c>
      <c r="K638" s="42">
        <f t="shared" si="19"/>
        <v>587</v>
      </c>
    </row>
    <row r="639" spans="1:11" hidden="1" x14ac:dyDescent="0.35">
      <c r="A639" s="197">
        <f t="shared" si="18"/>
        <v>44287</v>
      </c>
      <c r="B639" t="s">
        <v>770</v>
      </c>
      <c r="C639" t="s">
        <v>119</v>
      </c>
      <c r="D639"/>
      <c r="E639" t="s">
        <v>52</v>
      </c>
      <c r="F639" t="s">
        <v>53</v>
      </c>
      <c r="G639" t="s">
        <v>646</v>
      </c>
      <c r="H639">
        <v>0</v>
      </c>
      <c r="I639" s="196" t="str">
        <f>VLOOKUP(E639,Refs!$P$2:$R$36,3,FALSE)</f>
        <v>Y61</v>
      </c>
      <c r="J639" s="196" t="str">
        <f>VLOOKUP(E639,Refs!$P$2:$S$36,4,FALSE)</f>
        <v>East of England</v>
      </c>
      <c r="K639" s="42" t="str">
        <f t="shared" si="19"/>
        <v/>
      </c>
    </row>
    <row r="640" spans="1:11" hidden="1" x14ac:dyDescent="0.35">
      <c r="A640" s="197">
        <f t="shared" si="18"/>
        <v>44287</v>
      </c>
      <c r="B640" t="s">
        <v>770</v>
      </c>
      <c r="C640" t="s">
        <v>119</v>
      </c>
      <c r="D640"/>
      <c r="E640" t="s">
        <v>52</v>
      </c>
      <c r="F640" t="s">
        <v>53</v>
      </c>
      <c r="G640" t="s">
        <v>647</v>
      </c>
      <c r="H640">
        <v>2229</v>
      </c>
      <c r="I640" s="196" t="str">
        <f>VLOOKUP(E640,Refs!$P$2:$R$36,3,FALSE)</f>
        <v>Y61</v>
      </c>
      <c r="J640" s="196" t="str">
        <f>VLOOKUP(E640,Refs!$P$2:$S$36,4,FALSE)</f>
        <v>East of England</v>
      </c>
      <c r="K640" s="42">
        <f t="shared" si="19"/>
        <v>2229</v>
      </c>
    </row>
    <row r="641" spans="1:11" hidden="1" x14ac:dyDescent="0.35">
      <c r="A641" s="197">
        <f t="shared" si="18"/>
        <v>44287</v>
      </c>
      <c r="B641" t="s">
        <v>770</v>
      </c>
      <c r="C641" t="s">
        <v>119</v>
      </c>
      <c r="D641"/>
      <c r="E641" t="s">
        <v>52</v>
      </c>
      <c r="F641" t="s">
        <v>53</v>
      </c>
      <c r="G641" t="s">
        <v>648</v>
      </c>
      <c r="H641">
        <v>5578838</v>
      </c>
      <c r="I641" s="196" t="str">
        <f>VLOOKUP(E641,Refs!$P$2:$R$36,3,FALSE)</f>
        <v>Y61</v>
      </c>
      <c r="J641" s="196" t="str">
        <f>VLOOKUP(E641,Refs!$P$2:$S$36,4,FALSE)</f>
        <v>East of England</v>
      </c>
      <c r="K641" s="42">
        <f t="shared" si="19"/>
        <v>5578838</v>
      </c>
    </row>
    <row r="642" spans="1:11" hidden="1" x14ac:dyDescent="0.35">
      <c r="A642" s="197">
        <f t="shared" si="18"/>
        <v>44287</v>
      </c>
      <c r="B642" t="s">
        <v>770</v>
      </c>
      <c r="C642" t="s">
        <v>119</v>
      </c>
      <c r="D642"/>
      <c r="E642" t="s">
        <v>52</v>
      </c>
      <c r="F642" t="s">
        <v>53</v>
      </c>
      <c r="G642" t="s">
        <v>649</v>
      </c>
      <c r="H642">
        <v>4129</v>
      </c>
      <c r="I642" s="196" t="str">
        <f>VLOOKUP(E642,Refs!$P$2:$R$36,3,FALSE)</f>
        <v>Y61</v>
      </c>
      <c r="J642" s="196" t="str">
        <f>VLOOKUP(E642,Refs!$P$2:$S$36,4,FALSE)</f>
        <v>East of England</v>
      </c>
      <c r="K642" s="42">
        <f t="shared" si="19"/>
        <v>4129</v>
      </c>
    </row>
    <row r="643" spans="1:11" hidden="1" x14ac:dyDescent="0.35">
      <c r="A643" s="197">
        <f t="shared" ref="A643:A706" si="20">DATEVALUE(RIGHT(B643,8))</f>
        <v>44287</v>
      </c>
      <c r="B643" t="s">
        <v>770</v>
      </c>
      <c r="C643" t="s">
        <v>119</v>
      </c>
      <c r="D643"/>
      <c r="E643" t="s">
        <v>52</v>
      </c>
      <c r="F643" t="s">
        <v>53</v>
      </c>
      <c r="G643" t="s">
        <v>650</v>
      </c>
      <c r="H643">
        <v>1909</v>
      </c>
      <c r="I643" s="196" t="str">
        <f>VLOOKUP(E643,Refs!$P$2:$R$36,3,FALSE)</f>
        <v>Y61</v>
      </c>
      <c r="J643" s="196" t="str">
        <f>VLOOKUP(E643,Refs!$P$2:$S$36,4,FALSE)</f>
        <v>East of England</v>
      </c>
      <c r="K643" s="42">
        <f t="shared" ref="K643:K706" si="21">IF(OR(H643="NULL",H643=0,H643=""),"",H643)</f>
        <v>1909</v>
      </c>
    </row>
    <row r="644" spans="1:11" hidden="1" x14ac:dyDescent="0.35">
      <c r="A644" s="197">
        <f t="shared" si="20"/>
        <v>44287</v>
      </c>
      <c r="B644" t="s">
        <v>770</v>
      </c>
      <c r="C644" t="s">
        <v>119</v>
      </c>
      <c r="D644"/>
      <c r="E644" t="s">
        <v>52</v>
      </c>
      <c r="F644" t="s">
        <v>53</v>
      </c>
      <c r="G644" t="s">
        <v>651</v>
      </c>
      <c r="H644">
        <v>79</v>
      </c>
      <c r="I644" s="196" t="str">
        <f>VLOOKUP(E644,Refs!$P$2:$R$36,3,FALSE)</f>
        <v>Y61</v>
      </c>
      <c r="J644" s="196" t="str">
        <f>VLOOKUP(E644,Refs!$P$2:$S$36,4,FALSE)</f>
        <v>East of England</v>
      </c>
      <c r="K644" s="42">
        <f t="shared" si="21"/>
        <v>79</v>
      </c>
    </row>
    <row r="645" spans="1:11" hidden="1" x14ac:dyDescent="0.35">
      <c r="A645" s="197">
        <f t="shared" si="20"/>
        <v>44287</v>
      </c>
      <c r="B645" t="s">
        <v>770</v>
      </c>
      <c r="C645" t="s">
        <v>119</v>
      </c>
      <c r="D645"/>
      <c r="E645" t="s">
        <v>52</v>
      </c>
      <c r="F645" t="s">
        <v>53</v>
      </c>
      <c r="G645" t="s">
        <v>652</v>
      </c>
      <c r="H645">
        <v>1830</v>
      </c>
      <c r="I645" s="196" t="str">
        <f>VLOOKUP(E645,Refs!$P$2:$R$36,3,FALSE)</f>
        <v>Y61</v>
      </c>
      <c r="J645" s="196" t="str">
        <f>VLOOKUP(E645,Refs!$P$2:$S$36,4,FALSE)</f>
        <v>East of England</v>
      </c>
      <c r="K645" s="42">
        <f t="shared" si="21"/>
        <v>1830</v>
      </c>
    </row>
    <row r="646" spans="1:11" hidden="1" x14ac:dyDescent="0.35">
      <c r="A646" s="197">
        <f t="shared" si="20"/>
        <v>44287</v>
      </c>
      <c r="B646" t="s">
        <v>770</v>
      </c>
      <c r="C646" t="s">
        <v>119</v>
      </c>
      <c r="D646"/>
      <c r="E646" t="s">
        <v>52</v>
      </c>
      <c r="F646" t="s">
        <v>53</v>
      </c>
      <c r="G646" t="s">
        <v>653</v>
      </c>
      <c r="H646">
        <v>4717414</v>
      </c>
      <c r="I646" s="196" t="str">
        <f>VLOOKUP(E646,Refs!$P$2:$R$36,3,FALSE)</f>
        <v>Y61</v>
      </c>
      <c r="J646" s="196" t="str">
        <f>VLOOKUP(E646,Refs!$P$2:$S$36,4,FALSE)</f>
        <v>East of England</v>
      </c>
      <c r="K646" s="42">
        <f t="shared" si="21"/>
        <v>4717414</v>
      </c>
    </row>
    <row r="647" spans="1:11" hidden="1" x14ac:dyDescent="0.35">
      <c r="A647" s="197">
        <f t="shared" si="20"/>
        <v>44287</v>
      </c>
      <c r="B647" t="s">
        <v>770</v>
      </c>
      <c r="C647" t="s">
        <v>119</v>
      </c>
      <c r="D647"/>
      <c r="E647" t="s">
        <v>52</v>
      </c>
      <c r="F647" t="s">
        <v>53</v>
      </c>
      <c r="G647" t="s">
        <v>654</v>
      </c>
      <c r="H647">
        <v>598</v>
      </c>
      <c r="I647" s="196" t="str">
        <f>VLOOKUP(E647,Refs!$P$2:$R$36,3,FALSE)</f>
        <v>Y61</v>
      </c>
      <c r="J647" s="196" t="str">
        <f>VLOOKUP(E647,Refs!$P$2:$S$36,4,FALSE)</f>
        <v>East of England</v>
      </c>
      <c r="K647" s="42">
        <f t="shared" si="21"/>
        <v>598</v>
      </c>
    </row>
    <row r="648" spans="1:11" hidden="1" x14ac:dyDescent="0.35">
      <c r="A648" s="197">
        <f t="shared" si="20"/>
        <v>44287</v>
      </c>
      <c r="B648" t="s">
        <v>770</v>
      </c>
      <c r="C648" t="s">
        <v>119</v>
      </c>
      <c r="D648"/>
      <c r="E648" t="s">
        <v>52</v>
      </c>
      <c r="F648" t="s">
        <v>53</v>
      </c>
      <c r="G648" t="s">
        <v>669</v>
      </c>
      <c r="H648">
        <v>21394</v>
      </c>
      <c r="I648" s="196" t="str">
        <f>VLOOKUP(E648,Refs!$P$2:$R$36,3,FALSE)</f>
        <v>Y61</v>
      </c>
      <c r="J648" s="196" t="str">
        <f>VLOOKUP(E648,Refs!$P$2:$S$36,4,FALSE)</f>
        <v>East of England</v>
      </c>
      <c r="K648" s="42">
        <f t="shared" si="21"/>
        <v>21394</v>
      </c>
    </row>
    <row r="649" spans="1:11" hidden="1" x14ac:dyDescent="0.35">
      <c r="A649" s="197">
        <f t="shared" si="20"/>
        <v>44287</v>
      </c>
      <c r="B649" t="s">
        <v>770</v>
      </c>
      <c r="C649" t="s">
        <v>119</v>
      </c>
      <c r="D649"/>
      <c r="E649" t="s">
        <v>52</v>
      </c>
      <c r="F649" t="s">
        <v>53</v>
      </c>
      <c r="G649" t="s">
        <v>670</v>
      </c>
      <c r="H649">
        <v>0</v>
      </c>
      <c r="I649" s="196" t="str">
        <f>VLOOKUP(E649,Refs!$P$2:$R$36,3,FALSE)</f>
        <v>Y61</v>
      </c>
      <c r="J649" s="196" t="str">
        <f>VLOOKUP(E649,Refs!$P$2:$S$36,4,FALSE)</f>
        <v>East of England</v>
      </c>
      <c r="K649" s="42" t="str">
        <f t="shared" si="21"/>
        <v/>
      </c>
    </row>
    <row r="650" spans="1:11" hidden="1" x14ac:dyDescent="0.35">
      <c r="A650" s="197">
        <f t="shared" si="20"/>
        <v>44287</v>
      </c>
      <c r="B650" t="s">
        <v>770</v>
      </c>
      <c r="C650" t="s">
        <v>119</v>
      </c>
      <c r="D650"/>
      <c r="E650" t="s">
        <v>52</v>
      </c>
      <c r="F650" t="s">
        <v>53</v>
      </c>
      <c r="G650" t="s">
        <v>671</v>
      </c>
      <c r="H650">
        <v>11991</v>
      </c>
      <c r="I650" s="196" t="str">
        <f>VLOOKUP(E650,Refs!$P$2:$R$36,3,FALSE)</f>
        <v>Y61</v>
      </c>
      <c r="J650" s="196" t="str">
        <f>VLOOKUP(E650,Refs!$P$2:$S$36,4,FALSE)</f>
        <v>East of England</v>
      </c>
      <c r="K650" s="42">
        <f t="shared" si="21"/>
        <v>11991</v>
      </c>
    </row>
    <row r="651" spans="1:11" hidden="1" x14ac:dyDescent="0.35">
      <c r="A651" s="197">
        <f t="shared" si="20"/>
        <v>44287</v>
      </c>
      <c r="B651" t="s">
        <v>770</v>
      </c>
      <c r="C651" t="s">
        <v>119</v>
      </c>
      <c r="D651"/>
      <c r="E651" t="s">
        <v>52</v>
      </c>
      <c r="F651" t="s">
        <v>53</v>
      </c>
      <c r="G651" t="s">
        <v>675</v>
      </c>
      <c r="H651">
        <v>7284</v>
      </c>
      <c r="I651" s="196" t="str">
        <f>VLOOKUP(E651,Refs!$P$2:$R$36,3,FALSE)</f>
        <v>Y61</v>
      </c>
      <c r="J651" s="196" t="str">
        <f>VLOOKUP(E651,Refs!$P$2:$S$36,4,FALSE)</f>
        <v>East of England</v>
      </c>
      <c r="K651" s="42">
        <f t="shared" si="21"/>
        <v>7284</v>
      </c>
    </row>
    <row r="652" spans="1:11" hidden="1" x14ac:dyDescent="0.35">
      <c r="A652" s="197">
        <f t="shared" si="20"/>
        <v>44287</v>
      </c>
      <c r="B652" t="s">
        <v>770</v>
      </c>
      <c r="C652" t="s">
        <v>119</v>
      </c>
      <c r="D652"/>
      <c r="E652" t="s">
        <v>52</v>
      </c>
      <c r="F652" t="s">
        <v>53</v>
      </c>
      <c r="G652" t="s">
        <v>678</v>
      </c>
      <c r="H652">
        <v>4794</v>
      </c>
      <c r="I652" s="196" t="str">
        <f>VLOOKUP(E652,Refs!$P$2:$R$36,3,FALSE)</f>
        <v>Y61</v>
      </c>
      <c r="J652" s="196" t="str">
        <f>VLOOKUP(E652,Refs!$P$2:$S$36,4,FALSE)</f>
        <v>East of England</v>
      </c>
      <c r="K652" s="42">
        <f t="shared" si="21"/>
        <v>4794</v>
      </c>
    </row>
    <row r="653" spans="1:11" hidden="1" x14ac:dyDescent="0.35">
      <c r="A653" s="197">
        <f t="shared" si="20"/>
        <v>44287</v>
      </c>
      <c r="B653" t="s">
        <v>770</v>
      </c>
      <c r="C653" t="s">
        <v>119</v>
      </c>
      <c r="D653"/>
      <c r="E653" t="s">
        <v>52</v>
      </c>
      <c r="F653" t="s">
        <v>53</v>
      </c>
      <c r="G653" t="s">
        <v>679</v>
      </c>
      <c r="H653">
        <v>3359</v>
      </c>
      <c r="I653" s="196" t="str">
        <f>VLOOKUP(E653,Refs!$P$2:$R$36,3,FALSE)</f>
        <v>Y61</v>
      </c>
      <c r="J653" s="196" t="str">
        <f>VLOOKUP(E653,Refs!$P$2:$S$36,4,FALSE)</f>
        <v>East of England</v>
      </c>
      <c r="K653" s="42">
        <f t="shared" si="21"/>
        <v>3359</v>
      </c>
    </row>
    <row r="654" spans="1:11" hidden="1" x14ac:dyDescent="0.35">
      <c r="A654" s="197">
        <f t="shared" si="20"/>
        <v>44287</v>
      </c>
      <c r="B654" t="s">
        <v>770</v>
      </c>
      <c r="C654" t="s">
        <v>119</v>
      </c>
      <c r="D654"/>
      <c r="E654" t="s">
        <v>52</v>
      </c>
      <c r="F654" t="s">
        <v>53</v>
      </c>
      <c r="G654" t="s">
        <v>680</v>
      </c>
      <c r="H654">
        <v>2072</v>
      </c>
      <c r="I654" s="196" t="str">
        <f>VLOOKUP(E654,Refs!$P$2:$R$36,3,FALSE)</f>
        <v>Y61</v>
      </c>
      <c r="J654" s="196" t="str">
        <f>VLOOKUP(E654,Refs!$P$2:$S$36,4,FALSE)</f>
        <v>East of England</v>
      </c>
      <c r="K654" s="42">
        <f t="shared" si="21"/>
        <v>2072</v>
      </c>
    </row>
    <row r="655" spans="1:11" hidden="1" x14ac:dyDescent="0.35">
      <c r="A655" s="197">
        <f t="shared" si="20"/>
        <v>44287</v>
      </c>
      <c r="B655" t="s">
        <v>770</v>
      </c>
      <c r="C655" t="s">
        <v>119</v>
      </c>
      <c r="D655"/>
      <c r="E655" t="s">
        <v>52</v>
      </c>
      <c r="F655" t="s">
        <v>53</v>
      </c>
      <c r="G655" t="s">
        <v>681</v>
      </c>
      <c r="H655">
        <v>1968</v>
      </c>
      <c r="I655" s="196" t="str">
        <f>VLOOKUP(E655,Refs!$P$2:$R$36,3,FALSE)</f>
        <v>Y61</v>
      </c>
      <c r="J655" s="196" t="str">
        <f>VLOOKUP(E655,Refs!$P$2:$S$36,4,FALSE)</f>
        <v>East of England</v>
      </c>
      <c r="K655" s="42">
        <f t="shared" si="21"/>
        <v>1968</v>
      </c>
    </row>
    <row r="656" spans="1:11" hidden="1" x14ac:dyDescent="0.35">
      <c r="A656" s="197">
        <f t="shared" si="20"/>
        <v>44287</v>
      </c>
      <c r="B656" t="s">
        <v>770</v>
      </c>
      <c r="C656" t="s">
        <v>119</v>
      </c>
      <c r="D656"/>
      <c r="E656" t="s">
        <v>52</v>
      </c>
      <c r="F656" t="s">
        <v>53</v>
      </c>
      <c r="G656" t="s">
        <v>682</v>
      </c>
      <c r="H656">
        <v>1310</v>
      </c>
      <c r="I656" s="196" t="str">
        <f>VLOOKUP(E656,Refs!$P$2:$R$36,3,FALSE)</f>
        <v>Y61</v>
      </c>
      <c r="J656" s="196" t="str">
        <f>VLOOKUP(E656,Refs!$P$2:$S$36,4,FALSE)</f>
        <v>East of England</v>
      </c>
      <c r="K656" s="42">
        <f t="shared" si="21"/>
        <v>1310</v>
      </c>
    </row>
    <row r="657" spans="1:11" hidden="1" x14ac:dyDescent="0.35">
      <c r="A657" s="197">
        <f t="shared" si="20"/>
        <v>44287</v>
      </c>
      <c r="B657" t="s">
        <v>770</v>
      </c>
      <c r="C657" t="s">
        <v>119</v>
      </c>
      <c r="D657"/>
      <c r="E657" t="s">
        <v>52</v>
      </c>
      <c r="F657" t="s">
        <v>53</v>
      </c>
      <c r="G657" t="s">
        <v>683</v>
      </c>
      <c r="H657">
        <v>1045</v>
      </c>
      <c r="I657" s="196" t="str">
        <f>VLOOKUP(E657,Refs!$P$2:$R$36,3,FALSE)</f>
        <v>Y61</v>
      </c>
      <c r="J657" s="196" t="str">
        <f>VLOOKUP(E657,Refs!$P$2:$S$36,4,FALSE)</f>
        <v>East of England</v>
      </c>
      <c r="K657" s="42">
        <f t="shared" si="21"/>
        <v>1045</v>
      </c>
    </row>
    <row r="658" spans="1:11" hidden="1" x14ac:dyDescent="0.35">
      <c r="A658" s="197">
        <f t="shared" si="20"/>
        <v>44287</v>
      </c>
      <c r="B658" t="s">
        <v>770</v>
      </c>
      <c r="C658" t="s">
        <v>119</v>
      </c>
      <c r="D658"/>
      <c r="E658" t="s">
        <v>52</v>
      </c>
      <c r="F658" t="s">
        <v>53</v>
      </c>
      <c r="G658" t="s">
        <v>684</v>
      </c>
      <c r="H658">
        <v>1853</v>
      </c>
      <c r="I658" s="196" t="str">
        <f>VLOOKUP(E658,Refs!$P$2:$R$36,3,FALSE)</f>
        <v>Y61</v>
      </c>
      <c r="J658" s="196" t="str">
        <f>VLOOKUP(E658,Refs!$P$2:$S$36,4,FALSE)</f>
        <v>East of England</v>
      </c>
      <c r="K658" s="42">
        <f t="shared" si="21"/>
        <v>1853</v>
      </c>
    </row>
    <row r="659" spans="1:11" hidden="1" x14ac:dyDescent="0.35">
      <c r="A659" s="197">
        <f t="shared" si="20"/>
        <v>44287</v>
      </c>
      <c r="B659" t="s">
        <v>770</v>
      </c>
      <c r="C659" t="s">
        <v>119</v>
      </c>
      <c r="D659"/>
      <c r="E659" t="s">
        <v>52</v>
      </c>
      <c r="F659" t="s">
        <v>53</v>
      </c>
      <c r="G659" t="s">
        <v>685</v>
      </c>
      <c r="H659">
        <v>447</v>
      </c>
      <c r="I659" s="196" t="str">
        <f>VLOOKUP(E659,Refs!$P$2:$R$36,3,FALSE)</f>
        <v>Y61</v>
      </c>
      <c r="J659" s="196" t="str">
        <f>VLOOKUP(E659,Refs!$P$2:$S$36,4,FALSE)</f>
        <v>East of England</v>
      </c>
      <c r="K659" s="42">
        <f t="shared" si="21"/>
        <v>447</v>
      </c>
    </row>
    <row r="660" spans="1:11" hidden="1" x14ac:dyDescent="0.35">
      <c r="A660" s="197">
        <f t="shared" si="20"/>
        <v>44287</v>
      </c>
      <c r="B660" t="s">
        <v>770</v>
      </c>
      <c r="C660" t="s">
        <v>119</v>
      </c>
      <c r="D660"/>
      <c r="E660" t="s">
        <v>52</v>
      </c>
      <c r="F660" t="s">
        <v>53</v>
      </c>
      <c r="G660" t="s">
        <v>686</v>
      </c>
      <c r="H660">
        <v>0</v>
      </c>
      <c r="I660" s="196" t="str">
        <f>VLOOKUP(E660,Refs!$P$2:$R$36,3,FALSE)</f>
        <v>Y61</v>
      </c>
      <c r="J660" s="196" t="str">
        <f>VLOOKUP(E660,Refs!$P$2:$S$36,4,FALSE)</f>
        <v>East of England</v>
      </c>
      <c r="K660" s="42" t="str">
        <f t="shared" si="21"/>
        <v/>
      </c>
    </row>
    <row r="661" spans="1:11" hidden="1" x14ac:dyDescent="0.35">
      <c r="A661" s="197">
        <f t="shared" si="20"/>
        <v>44287</v>
      </c>
      <c r="B661" t="s">
        <v>770</v>
      </c>
      <c r="C661" t="s">
        <v>119</v>
      </c>
      <c r="D661"/>
      <c r="E661" t="s">
        <v>52</v>
      </c>
      <c r="F661" t="s">
        <v>53</v>
      </c>
      <c r="G661" t="s">
        <v>687</v>
      </c>
      <c r="H661">
        <v>0</v>
      </c>
      <c r="I661" s="196" t="str">
        <f>VLOOKUP(E661,Refs!$P$2:$R$36,3,FALSE)</f>
        <v>Y61</v>
      </c>
      <c r="J661" s="196" t="str">
        <f>VLOOKUP(E661,Refs!$P$2:$S$36,4,FALSE)</f>
        <v>East of England</v>
      </c>
      <c r="K661" s="42" t="str">
        <f t="shared" si="21"/>
        <v/>
      </c>
    </row>
    <row r="662" spans="1:11" hidden="1" x14ac:dyDescent="0.35">
      <c r="A662" s="197">
        <f t="shared" si="20"/>
        <v>44287</v>
      </c>
      <c r="B662" t="s">
        <v>770</v>
      </c>
      <c r="C662" t="s">
        <v>119</v>
      </c>
      <c r="D662"/>
      <c r="E662" t="s">
        <v>52</v>
      </c>
      <c r="F662" t="s">
        <v>53</v>
      </c>
      <c r="G662" t="s">
        <v>688</v>
      </c>
      <c r="H662">
        <v>0</v>
      </c>
      <c r="I662" s="196" t="str">
        <f>VLOOKUP(E662,Refs!$P$2:$R$36,3,FALSE)</f>
        <v>Y61</v>
      </c>
      <c r="J662" s="196" t="str">
        <f>VLOOKUP(E662,Refs!$P$2:$S$36,4,FALSE)</f>
        <v>East of England</v>
      </c>
      <c r="K662" s="42" t="str">
        <f t="shared" si="21"/>
        <v/>
      </c>
    </row>
    <row r="663" spans="1:11" hidden="1" x14ac:dyDescent="0.35">
      <c r="A663" s="197">
        <f t="shared" si="20"/>
        <v>44287</v>
      </c>
      <c r="B663" t="s">
        <v>770</v>
      </c>
      <c r="C663" t="s">
        <v>119</v>
      </c>
      <c r="D663"/>
      <c r="E663" t="s">
        <v>52</v>
      </c>
      <c r="F663" t="s">
        <v>53</v>
      </c>
      <c r="G663" t="s">
        <v>689</v>
      </c>
      <c r="H663">
        <v>0</v>
      </c>
      <c r="I663" s="196" t="str">
        <f>VLOOKUP(E663,Refs!$P$2:$R$36,3,FALSE)</f>
        <v>Y61</v>
      </c>
      <c r="J663" s="196" t="str">
        <f>VLOOKUP(E663,Refs!$P$2:$S$36,4,FALSE)</f>
        <v>East of England</v>
      </c>
      <c r="K663" s="42" t="str">
        <f t="shared" si="21"/>
        <v/>
      </c>
    </row>
    <row r="664" spans="1:11" hidden="1" x14ac:dyDescent="0.35">
      <c r="A664" s="197">
        <f t="shared" si="20"/>
        <v>44287</v>
      </c>
      <c r="B664" t="s">
        <v>770</v>
      </c>
      <c r="C664" t="s">
        <v>119</v>
      </c>
      <c r="D664"/>
      <c r="E664" t="s">
        <v>52</v>
      </c>
      <c r="F664" t="s">
        <v>53</v>
      </c>
      <c r="G664" t="s">
        <v>690</v>
      </c>
      <c r="H664">
        <v>465</v>
      </c>
      <c r="I664" s="196" t="str">
        <f>VLOOKUP(E664,Refs!$P$2:$R$36,3,FALSE)</f>
        <v>Y61</v>
      </c>
      <c r="J664" s="196" t="str">
        <f>VLOOKUP(E664,Refs!$P$2:$S$36,4,FALSE)</f>
        <v>East of England</v>
      </c>
      <c r="K664" s="42">
        <f t="shared" si="21"/>
        <v>465</v>
      </c>
    </row>
    <row r="665" spans="1:11" hidden="1" x14ac:dyDescent="0.35">
      <c r="A665" s="197">
        <f t="shared" si="20"/>
        <v>44287</v>
      </c>
      <c r="B665" t="s">
        <v>770</v>
      </c>
      <c r="C665" t="s">
        <v>119</v>
      </c>
      <c r="D665"/>
      <c r="E665" t="s">
        <v>52</v>
      </c>
      <c r="F665" t="s">
        <v>53</v>
      </c>
      <c r="G665" t="s">
        <v>691</v>
      </c>
      <c r="H665">
        <v>551</v>
      </c>
      <c r="I665" s="196" t="str">
        <f>VLOOKUP(E665,Refs!$P$2:$R$36,3,FALSE)</f>
        <v>Y61</v>
      </c>
      <c r="J665" s="196" t="str">
        <f>VLOOKUP(E665,Refs!$P$2:$S$36,4,FALSE)</f>
        <v>East of England</v>
      </c>
      <c r="K665" s="42">
        <f t="shared" si="21"/>
        <v>551</v>
      </c>
    </row>
    <row r="666" spans="1:11" hidden="1" x14ac:dyDescent="0.35">
      <c r="A666" s="197">
        <f t="shared" si="20"/>
        <v>44287</v>
      </c>
      <c r="B666" t="s">
        <v>770</v>
      </c>
      <c r="C666" t="s">
        <v>119</v>
      </c>
      <c r="D666"/>
      <c r="E666" t="s">
        <v>52</v>
      </c>
      <c r="F666" t="s">
        <v>53</v>
      </c>
      <c r="G666" t="s">
        <v>692</v>
      </c>
      <c r="H666">
        <v>367</v>
      </c>
      <c r="I666" s="196" t="str">
        <f>VLOOKUP(E666,Refs!$P$2:$R$36,3,FALSE)</f>
        <v>Y61</v>
      </c>
      <c r="J666" s="196" t="str">
        <f>VLOOKUP(E666,Refs!$P$2:$S$36,4,FALSE)</f>
        <v>East of England</v>
      </c>
      <c r="K666" s="42">
        <f t="shared" si="21"/>
        <v>367</v>
      </c>
    </row>
    <row r="667" spans="1:11" hidden="1" x14ac:dyDescent="0.35">
      <c r="A667" s="197">
        <f t="shared" si="20"/>
        <v>44287</v>
      </c>
      <c r="B667" t="s">
        <v>770</v>
      </c>
      <c r="C667" t="s">
        <v>119</v>
      </c>
      <c r="D667"/>
      <c r="E667" t="s">
        <v>52</v>
      </c>
      <c r="F667" t="s">
        <v>53</v>
      </c>
      <c r="G667" t="s">
        <v>693</v>
      </c>
      <c r="H667">
        <v>364</v>
      </c>
      <c r="I667" s="196" t="str">
        <f>VLOOKUP(E667,Refs!$P$2:$R$36,3,FALSE)</f>
        <v>Y61</v>
      </c>
      <c r="J667" s="196" t="str">
        <f>VLOOKUP(E667,Refs!$P$2:$S$36,4,FALSE)</f>
        <v>East of England</v>
      </c>
      <c r="K667" s="42">
        <f t="shared" si="21"/>
        <v>364</v>
      </c>
    </row>
    <row r="668" spans="1:11" hidden="1" x14ac:dyDescent="0.35">
      <c r="A668" s="197">
        <f t="shared" si="20"/>
        <v>44287</v>
      </c>
      <c r="B668" t="s">
        <v>770</v>
      </c>
      <c r="C668" t="s">
        <v>119</v>
      </c>
      <c r="D668"/>
      <c r="E668" t="s">
        <v>52</v>
      </c>
      <c r="F668" t="s">
        <v>53</v>
      </c>
      <c r="G668" t="s">
        <v>694</v>
      </c>
      <c r="H668">
        <v>124</v>
      </c>
      <c r="I668" s="196" t="str">
        <f>VLOOKUP(E668,Refs!$P$2:$R$36,3,FALSE)</f>
        <v>Y61</v>
      </c>
      <c r="J668" s="196" t="str">
        <f>VLOOKUP(E668,Refs!$P$2:$S$36,4,FALSE)</f>
        <v>East of England</v>
      </c>
      <c r="K668" s="42">
        <f t="shared" si="21"/>
        <v>124</v>
      </c>
    </row>
    <row r="669" spans="1:11" hidden="1" x14ac:dyDescent="0.35">
      <c r="A669" s="197">
        <f t="shared" si="20"/>
        <v>44287</v>
      </c>
      <c r="B669" t="s">
        <v>770</v>
      </c>
      <c r="C669" t="s">
        <v>119</v>
      </c>
      <c r="D669"/>
      <c r="E669" t="s">
        <v>52</v>
      </c>
      <c r="F669" t="s">
        <v>53</v>
      </c>
      <c r="G669" t="s">
        <v>695</v>
      </c>
      <c r="H669">
        <v>108</v>
      </c>
      <c r="I669" s="196" t="str">
        <f>VLOOKUP(E669,Refs!$P$2:$R$36,3,FALSE)</f>
        <v>Y61</v>
      </c>
      <c r="J669" s="196" t="str">
        <f>VLOOKUP(E669,Refs!$P$2:$S$36,4,FALSE)</f>
        <v>East of England</v>
      </c>
      <c r="K669" s="42">
        <f t="shared" si="21"/>
        <v>108</v>
      </c>
    </row>
    <row r="670" spans="1:11" hidden="1" x14ac:dyDescent="0.35">
      <c r="A670" s="197">
        <f t="shared" si="20"/>
        <v>44287</v>
      </c>
      <c r="B670" t="s">
        <v>770</v>
      </c>
      <c r="C670" t="s">
        <v>119</v>
      </c>
      <c r="D670"/>
      <c r="E670" t="s">
        <v>52</v>
      </c>
      <c r="F670" t="s">
        <v>53</v>
      </c>
      <c r="G670" t="s">
        <v>696</v>
      </c>
      <c r="H670">
        <v>589</v>
      </c>
      <c r="I670" s="196" t="str">
        <f>VLOOKUP(E670,Refs!$P$2:$R$36,3,FALSE)</f>
        <v>Y61</v>
      </c>
      <c r="J670" s="196" t="str">
        <f>VLOOKUP(E670,Refs!$P$2:$S$36,4,FALSE)</f>
        <v>East of England</v>
      </c>
      <c r="K670" s="42">
        <f t="shared" si="21"/>
        <v>589</v>
      </c>
    </row>
    <row r="671" spans="1:11" hidden="1" x14ac:dyDescent="0.35">
      <c r="A671" s="197">
        <f t="shared" si="20"/>
        <v>44287</v>
      </c>
      <c r="B671" t="s">
        <v>770</v>
      </c>
      <c r="C671" t="s">
        <v>119</v>
      </c>
      <c r="D671"/>
      <c r="E671" t="s">
        <v>52</v>
      </c>
      <c r="F671" t="s">
        <v>53</v>
      </c>
      <c r="G671" t="s">
        <v>697</v>
      </c>
      <c r="H671">
        <v>542</v>
      </c>
      <c r="I671" s="196" t="str">
        <f>VLOOKUP(E671,Refs!$P$2:$R$36,3,FALSE)</f>
        <v>Y61</v>
      </c>
      <c r="J671" s="196" t="str">
        <f>VLOOKUP(E671,Refs!$P$2:$S$36,4,FALSE)</f>
        <v>East of England</v>
      </c>
      <c r="K671" s="42">
        <f t="shared" si="21"/>
        <v>542</v>
      </c>
    </row>
    <row r="672" spans="1:11" hidden="1" x14ac:dyDescent="0.35">
      <c r="A672" s="197">
        <f t="shared" si="20"/>
        <v>44287</v>
      </c>
      <c r="B672" t="s">
        <v>770</v>
      </c>
      <c r="C672" t="s">
        <v>119</v>
      </c>
      <c r="D672"/>
      <c r="E672" t="s">
        <v>52</v>
      </c>
      <c r="F672" t="s">
        <v>53</v>
      </c>
      <c r="G672" t="s">
        <v>698</v>
      </c>
      <c r="H672">
        <v>1525</v>
      </c>
      <c r="I672" s="196" t="str">
        <f>VLOOKUP(E672,Refs!$P$2:$R$36,3,FALSE)</f>
        <v>Y61</v>
      </c>
      <c r="J672" s="196" t="str">
        <f>VLOOKUP(E672,Refs!$P$2:$S$36,4,FALSE)</f>
        <v>East of England</v>
      </c>
      <c r="K672" s="42">
        <f t="shared" si="21"/>
        <v>1525</v>
      </c>
    </row>
    <row r="673" spans="1:11" hidden="1" x14ac:dyDescent="0.35">
      <c r="A673" s="197">
        <f t="shared" si="20"/>
        <v>44287</v>
      </c>
      <c r="B673" t="s">
        <v>770</v>
      </c>
      <c r="C673" t="s">
        <v>119</v>
      </c>
      <c r="D673"/>
      <c r="E673" t="s">
        <v>52</v>
      </c>
      <c r="F673" t="s">
        <v>53</v>
      </c>
      <c r="G673" t="s">
        <v>699</v>
      </c>
      <c r="H673">
        <v>1421</v>
      </c>
      <c r="I673" s="196" t="str">
        <f>VLOOKUP(E673,Refs!$P$2:$R$36,3,FALSE)</f>
        <v>Y61</v>
      </c>
      <c r="J673" s="196" t="str">
        <f>VLOOKUP(E673,Refs!$P$2:$S$36,4,FALSE)</f>
        <v>East of England</v>
      </c>
      <c r="K673" s="42">
        <f t="shared" si="21"/>
        <v>1421</v>
      </c>
    </row>
    <row r="674" spans="1:11" hidden="1" x14ac:dyDescent="0.35">
      <c r="A674" s="197">
        <f t="shared" si="20"/>
        <v>44287</v>
      </c>
      <c r="B674" t="s">
        <v>770</v>
      </c>
      <c r="C674" t="s">
        <v>119</v>
      </c>
      <c r="D674"/>
      <c r="E674" t="s">
        <v>52</v>
      </c>
      <c r="F674" t="s">
        <v>53</v>
      </c>
      <c r="G674" t="s">
        <v>720</v>
      </c>
      <c r="H674">
        <v>914</v>
      </c>
      <c r="I674" s="196" t="str">
        <f>VLOOKUP(E674,Refs!$P$2:$R$36,3,FALSE)</f>
        <v>Y61</v>
      </c>
      <c r="J674" s="196" t="str">
        <f>VLOOKUP(E674,Refs!$P$2:$S$36,4,FALSE)</f>
        <v>East of England</v>
      </c>
      <c r="K674" s="42">
        <f t="shared" si="21"/>
        <v>914</v>
      </c>
    </row>
    <row r="675" spans="1:11" hidden="1" x14ac:dyDescent="0.35">
      <c r="A675" s="197">
        <f t="shared" si="20"/>
        <v>44287</v>
      </c>
      <c r="B675" t="s">
        <v>770</v>
      </c>
      <c r="C675" t="s">
        <v>119</v>
      </c>
      <c r="D675"/>
      <c r="E675" t="s">
        <v>52</v>
      </c>
      <c r="F675" t="s">
        <v>53</v>
      </c>
      <c r="G675" t="s">
        <v>721</v>
      </c>
      <c r="H675">
        <v>837</v>
      </c>
      <c r="I675" s="196" t="str">
        <f>VLOOKUP(E675,Refs!$P$2:$R$36,3,FALSE)</f>
        <v>Y61</v>
      </c>
      <c r="J675" s="196" t="str">
        <f>VLOOKUP(E675,Refs!$P$2:$S$36,4,FALSE)</f>
        <v>East of England</v>
      </c>
      <c r="K675" s="42">
        <f t="shared" si="21"/>
        <v>837</v>
      </c>
    </row>
    <row r="676" spans="1:11" hidden="1" x14ac:dyDescent="0.35">
      <c r="A676" s="197">
        <f t="shared" si="20"/>
        <v>44287</v>
      </c>
      <c r="B676" t="s">
        <v>770</v>
      </c>
      <c r="C676" t="s">
        <v>119</v>
      </c>
      <c r="D676"/>
      <c r="E676" t="s">
        <v>52</v>
      </c>
      <c r="F676" t="s">
        <v>53</v>
      </c>
      <c r="G676" t="s">
        <v>722</v>
      </c>
      <c r="H676">
        <v>53</v>
      </c>
      <c r="I676" s="196" t="str">
        <f>VLOOKUP(E676,Refs!$P$2:$R$36,3,FALSE)</f>
        <v>Y61</v>
      </c>
      <c r="J676" s="196" t="str">
        <f>VLOOKUP(E676,Refs!$P$2:$S$36,4,FALSE)</f>
        <v>East of England</v>
      </c>
      <c r="K676" s="42">
        <f t="shared" si="21"/>
        <v>53</v>
      </c>
    </row>
    <row r="677" spans="1:11" hidden="1" x14ac:dyDescent="0.35">
      <c r="A677" s="197">
        <f t="shared" si="20"/>
        <v>44287</v>
      </c>
      <c r="B677" t="s">
        <v>770</v>
      </c>
      <c r="C677" t="s">
        <v>119</v>
      </c>
      <c r="D677"/>
      <c r="E677" t="s">
        <v>52</v>
      </c>
      <c r="F677" t="s">
        <v>53</v>
      </c>
      <c r="G677" t="s">
        <v>723</v>
      </c>
      <c r="H677">
        <v>35</v>
      </c>
      <c r="I677" s="196" t="str">
        <f>VLOOKUP(E677,Refs!$P$2:$R$36,3,FALSE)</f>
        <v>Y61</v>
      </c>
      <c r="J677" s="196" t="str">
        <f>VLOOKUP(E677,Refs!$P$2:$S$36,4,FALSE)</f>
        <v>East of England</v>
      </c>
      <c r="K677" s="42">
        <f t="shared" si="21"/>
        <v>35</v>
      </c>
    </row>
    <row r="678" spans="1:11" hidden="1" x14ac:dyDescent="0.35">
      <c r="A678" s="197">
        <f t="shared" si="20"/>
        <v>44287</v>
      </c>
      <c r="B678" t="s">
        <v>770</v>
      </c>
      <c r="C678" t="s">
        <v>119</v>
      </c>
      <c r="D678"/>
      <c r="E678" t="s">
        <v>52</v>
      </c>
      <c r="F678" t="s">
        <v>53</v>
      </c>
      <c r="G678" t="s">
        <v>724</v>
      </c>
      <c r="H678">
        <v>91</v>
      </c>
      <c r="I678" s="196" t="str">
        <f>VLOOKUP(E678,Refs!$P$2:$R$36,3,FALSE)</f>
        <v>Y61</v>
      </c>
      <c r="J678" s="196" t="str">
        <f>VLOOKUP(E678,Refs!$P$2:$S$36,4,FALSE)</f>
        <v>East of England</v>
      </c>
      <c r="K678" s="42">
        <f t="shared" si="21"/>
        <v>91</v>
      </c>
    </row>
    <row r="679" spans="1:11" hidden="1" x14ac:dyDescent="0.35">
      <c r="A679" s="197">
        <f t="shared" si="20"/>
        <v>44287</v>
      </c>
      <c r="B679" t="s">
        <v>770</v>
      </c>
      <c r="C679" t="s">
        <v>119</v>
      </c>
      <c r="D679"/>
      <c r="E679" t="s">
        <v>52</v>
      </c>
      <c r="F679" t="s">
        <v>53</v>
      </c>
      <c r="G679" t="s">
        <v>725</v>
      </c>
      <c r="H679">
        <v>91</v>
      </c>
      <c r="I679" s="196" t="str">
        <f>VLOOKUP(E679,Refs!$P$2:$R$36,3,FALSE)</f>
        <v>Y61</v>
      </c>
      <c r="J679" s="196" t="str">
        <f>VLOOKUP(E679,Refs!$P$2:$S$36,4,FALSE)</f>
        <v>East of England</v>
      </c>
      <c r="K679" s="42">
        <f t="shared" si="21"/>
        <v>91</v>
      </c>
    </row>
    <row r="680" spans="1:11" hidden="1" x14ac:dyDescent="0.35">
      <c r="A680" s="197">
        <f t="shared" si="20"/>
        <v>44287</v>
      </c>
      <c r="B680" t="s">
        <v>770</v>
      </c>
      <c r="C680" t="s">
        <v>119</v>
      </c>
      <c r="D680"/>
      <c r="E680" t="s">
        <v>52</v>
      </c>
      <c r="F680" t="s">
        <v>53</v>
      </c>
      <c r="G680" t="s">
        <v>726</v>
      </c>
      <c r="H680">
        <v>11</v>
      </c>
      <c r="I680" s="196" t="str">
        <f>VLOOKUP(E680,Refs!$P$2:$R$36,3,FALSE)</f>
        <v>Y61</v>
      </c>
      <c r="J680" s="196" t="str">
        <f>VLOOKUP(E680,Refs!$P$2:$S$36,4,FALSE)</f>
        <v>East of England</v>
      </c>
      <c r="K680" s="42">
        <f t="shared" si="21"/>
        <v>11</v>
      </c>
    </row>
    <row r="681" spans="1:11" hidden="1" x14ac:dyDescent="0.35">
      <c r="A681" s="197">
        <f t="shared" si="20"/>
        <v>44287</v>
      </c>
      <c r="B681" t="s">
        <v>770</v>
      </c>
      <c r="C681" t="s">
        <v>119</v>
      </c>
      <c r="D681"/>
      <c r="E681" t="s">
        <v>52</v>
      </c>
      <c r="F681" t="s">
        <v>53</v>
      </c>
      <c r="G681" t="s">
        <v>727</v>
      </c>
      <c r="H681">
        <v>11</v>
      </c>
      <c r="I681" s="196" t="str">
        <f>VLOOKUP(E681,Refs!$P$2:$R$36,3,FALSE)</f>
        <v>Y61</v>
      </c>
      <c r="J681" s="196" t="str">
        <f>VLOOKUP(E681,Refs!$P$2:$S$36,4,FALSE)</f>
        <v>East of England</v>
      </c>
      <c r="K681" s="42">
        <f t="shared" si="21"/>
        <v>11</v>
      </c>
    </row>
    <row r="682" spans="1:11" hidden="1" x14ac:dyDescent="0.35">
      <c r="A682" s="197">
        <f t="shared" si="20"/>
        <v>44287</v>
      </c>
      <c r="B682" t="s">
        <v>770</v>
      </c>
      <c r="C682" t="s">
        <v>119</v>
      </c>
      <c r="D682"/>
      <c r="E682" t="s">
        <v>52</v>
      </c>
      <c r="F682" t="s">
        <v>53</v>
      </c>
      <c r="G682" t="s">
        <v>728</v>
      </c>
      <c r="H682">
        <v>63</v>
      </c>
      <c r="I682" s="196" t="str">
        <f>VLOOKUP(E682,Refs!$P$2:$R$36,3,FALSE)</f>
        <v>Y61</v>
      </c>
      <c r="J682" s="196" t="str">
        <f>VLOOKUP(E682,Refs!$P$2:$S$36,4,FALSE)</f>
        <v>East of England</v>
      </c>
      <c r="K682" s="42">
        <f t="shared" si="21"/>
        <v>63</v>
      </c>
    </row>
    <row r="683" spans="1:11" hidden="1" x14ac:dyDescent="0.35">
      <c r="A683" s="197">
        <f t="shared" si="20"/>
        <v>44287</v>
      </c>
      <c r="B683" t="s">
        <v>770</v>
      </c>
      <c r="C683" t="s">
        <v>119</v>
      </c>
      <c r="D683"/>
      <c r="E683" t="s">
        <v>52</v>
      </c>
      <c r="F683" t="s">
        <v>53</v>
      </c>
      <c r="G683" t="s">
        <v>729</v>
      </c>
      <c r="H683">
        <v>18</v>
      </c>
      <c r="I683" s="196" t="str">
        <f>VLOOKUP(E683,Refs!$P$2:$R$36,3,FALSE)</f>
        <v>Y61</v>
      </c>
      <c r="J683" s="196" t="str">
        <f>VLOOKUP(E683,Refs!$P$2:$S$36,4,FALSE)</f>
        <v>East of England</v>
      </c>
      <c r="K683" s="42">
        <f t="shared" si="21"/>
        <v>18</v>
      </c>
    </row>
    <row r="684" spans="1:11" hidden="1" x14ac:dyDescent="0.35">
      <c r="A684" s="197">
        <f t="shared" si="20"/>
        <v>44287</v>
      </c>
      <c r="B684" t="s">
        <v>770</v>
      </c>
      <c r="C684" t="s">
        <v>119</v>
      </c>
      <c r="D684"/>
      <c r="E684" t="s">
        <v>52</v>
      </c>
      <c r="F684" t="s">
        <v>53</v>
      </c>
      <c r="G684" t="s">
        <v>730</v>
      </c>
      <c r="H684">
        <v>1</v>
      </c>
      <c r="I684" s="196" t="str">
        <f>VLOOKUP(E684,Refs!$P$2:$R$36,3,FALSE)</f>
        <v>Y61</v>
      </c>
      <c r="J684" s="196" t="str">
        <f>VLOOKUP(E684,Refs!$P$2:$S$36,4,FALSE)</f>
        <v>East of England</v>
      </c>
      <c r="K684" s="42">
        <f t="shared" si="21"/>
        <v>1</v>
      </c>
    </row>
    <row r="685" spans="1:11" hidden="1" x14ac:dyDescent="0.35">
      <c r="A685" s="197">
        <f t="shared" si="20"/>
        <v>44287</v>
      </c>
      <c r="B685" t="s">
        <v>770</v>
      </c>
      <c r="C685" t="s">
        <v>119</v>
      </c>
      <c r="D685"/>
      <c r="E685" t="s">
        <v>52</v>
      </c>
      <c r="F685" t="s">
        <v>53</v>
      </c>
      <c r="G685" t="s">
        <v>731</v>
      </c>
      <c r="H685">
        <v>0</v>
      </c>
      <c r="I685" s="196" t="str">
        <f>VLOOKUP(E685,Refs!$P$2:$R$36,3,FALSE)</f>
        <v>Y61</v>
      </c>
      <c r="J685" s="196" t="str">
        <f>VLOOKUP(E685,Refs!$P$2:$S$36,4,FALSE)</f>
        <v>East of England</v>
      </c>
      <c r="K685" s="42" t="str">
        <f t="shared" si="21"/>
        <v/>
      </c>
    </row>
    <row r="686" spans="1:11" hidden="1" x14ac:dyDescent="0.35">
      <c r="A686" s="197">
        <f t="shared" si="20"/>
        <v>44287</v>
      </c>
      <c r="B686" t="s">
        <v>770</v>
      </c>
      <c r="C686" t="s">
        <v>119</v>
      </c>
      <c r="D686"/>
      <c r="E686" t="s">
        <v>52</v>
      </c>
      <c r="F686" t="s">
        <v>53</v>
      </c>
      <c r="G686" t="s">
        <v>732</v>
      </c>
      <c r="H686">
        <v>84</v>
      </c>
      <c r="I686" s="196" t="str">
        <f>VLOOKUP(E686,Refs!$P$2:$R$36,3,FALSE)</f>
        <v>Y61</v>
      </c>
      <c r="J686" s="196" t="str">
        <f>VLOOKUP(E686,Refs!$P$2:$S$36,4,FALSE)</f>
        <v>East of England</v>
      </c>
      <c r="K686" s="42">
        <f t="shared" si="21"/>
        <v>84</v>
      </c>
    </row>
    <row r="687" spans="1:11" hidden="1" x14ac:dyDescent="0.35">
      <c r="A687" s="197">
        <f t="shared" si="20"/>
        <v>44287</v>
      </c>
      <c r="B687" t="s">
        <v>770</v>
      </c>
      <c r="C687" t="s">
        <v>119</v>
      </c>
      <c r="D687"/>
      <c r="E687" t="s">
        <v>52</v>
      </c>
      <c r="F687" t="s">
        <v>53</v>
      </c>
      <c r="G687" t="s">
        <v>733</v>
      </c>
      <c r="H687">
        <v>82</v>
      </c>
      <c r="I687" s="196" t="str">
        <f>VLOOKUP(E687,Refs!$P$2:$R$36,3,FALSE)</f>
        <v>Y61</v>
      </c>
      <c r="J687" s="196" t="str">
        <f>VLOOKUP(E687,Refs!$P$2:$S$36,4,FALSE)</f>
        <v>East of England</v>
      </c>
      <c r="K687" s="42">
        <f t="shared" si="21"/>
        <v>82</v>
      </c>
    </row>
    <row r="688" spans="1:11" hidden="1" x14ac:dyDescent="0.35">
      <c r="A688" s="197">
        <f t="shared" si="20"/>
        <v>44287</v>
      </c>
      <c r="B688" t="s">
        <v>770</v>
      </c>
      <c r="C688" t="s">
        <v>119</v>
      </c>
      <c r="D688"/>
      <c r="E688" t="s">
        <v>52</v>
      </c>
      <c r="F688" t="s">
        <v>53</v>
      </c>
      <c r="G688" t="s">
        <v>734</v>
      </c>
      <c r="H688">
        <v>6</v>
      </c>
      <c r="I688" s="196" t="str">
        <f>VLOOKUP(E688,Refs!$P$2:$R$36,3,FALSE)</f>
        <v>Y61</v>
      </c>
      <c r="J688" s="196" t="str">
        <f>VLOOKUP(E688,Refs!$P$2:$S$36,4,FALSE)</f>
        <v>East of England</v>
      </c>
      <c r="K688" s="42">
        <f t="shared" si="21"/>
        <v>6</v>
      </c>
    </row>
    <row r="689" spans="1:11" hidden="1" x14ac:dyDescent="0.35">
      <c r="A689" s="197">
        <f t="shared" si="20"/>
        <v>44287</v>
      </c>
      <c r="B689" t="s">
        <v>770</v>
      </c>
      <c r="C689" t="s">
        <v>119</v>
      </c>
      <c r="D689"/>
      <c r="E689" t="s">
        <v>52</v>
      </c>
      <c r="F689" t="s">
        <v>53</v>
      </c>
      <c r="G689" t="s">
        <v>735</v>
      </c>
      <c r="H689">
        <v>6</v>
      </c>
      <c r="I689" s="196" t="str">
        <f>VLOOKUP(E689,Refs!$P$2:$R$36,3,FALSE)</f>
        <v>Y61</v>
      </c>
      <c r="J689" s="196" t="str">
        <f>VLOOKUP(E689,Refs!$P$2:$S$36,4,FALSE)</f>
        <v>East of England</v>
      </c>
      <c r="K689" s="42">
        <f t="shared" si="21"/>
        <v>6</v>
      </c>
    </row>
    <row r="690" spans="1:11" hidden="1" x14ac:dyDescent="0.35">
      <c r="A690" s="197">
        <f t="shared" si="20"/>
        <v>44287</v>
      </c>
      <c r="B690" t="s">
        <v>770</v>
      </c>
      <c r="C690" t="s">
        <v>119</v>
      </c>
      <c r="D690"/>
      <c r="E690" t="s">
        <v>52</v>
      </c>
      <c r="F690" t="s">
        <v>53</v>
      </c>
      <c r="G690" t="s">
        <v>736</v>
      </c>
      <c r="H690">
        <v>156</v>
      </c>
      <c r="I690" s="196" t="str">
        <f>VLOOKUP(E690,Refs!$P$2:$R$36,3,FALSE)</f>
        <v>Y61</v>
      </c>
      <c r="J690" s="196" t="str">
        <f>VLOOKUP(E690,Refs!$P$2:$S$36,4,FALSE)</f>
        <v>East of England</v>
      </c>
      <c r="K690" s="42">
        <f t="shared" si="21"/>
        <v>156</v>
      </c>
    </row>
    <row r="691" spans="1:11" hidden="1" x14ac:dyDescent="0.35">
      <c r="A691" s="197">
        <f t="shared" si="20"/>
        <v>44287</v>
      </c>
      <c r="B691" t="s">
        <v>770</v>
      </c>
      <c r="C691" t="s">
        <v>119</v>
      </c>
      <c r="D691"/>
      <c r="E691" t="s">
        <v>52</v>
      </c>
      <c r="F691" t="s">
        <v>53</v>
      </c>
      <c r="G691" t="s">
        <v>737</v>
      </c>
      <c r="H691">
        <v>153</v>
      </c>
      <c r="I691" s="196" t="str">
        <f>VLOOKUP(E691,Refs!$P$2:$R$36,3,FALSE)</f>
        <v>Y61</v>
      </c>
      <c r="J691" s="196" t="str">
        <f>VLOOKUP(E691,Refs!$P$2:$S$36,4,FALSE)</f>
        <v>East of England</v>
      </c>
      <c r="K691" s="42">
        <f t="shared" si="21"/>
        <v>153</v>
      </c>
    </row>
    <row r="692" spans="1:11" hidden="1" x14ac:dyDescent="0.35">
      <c r="A692" s="197">
        <f t="shared" si="20"/>
        <v>44287</v>
      </c>
      <c r="B692" t="s">
        <v>770</v>
      </c>
      <c r="C692" t="s">
        <v>119</v>
      </c>
      <c r="D692"/>
      <c r="E692" t="s">
        <v>72</v>
      </c>
      <c r="F692" t="s">
        <v>73</v>
      </c>
      <c r="G692" t="s">
        <v>756</v>
      </c>
      <c r="H692">
        <v>10199</v>
      </c>
      <c r="I692" s="196" t="str">
        <f>VLOOKUP(E692,Refs!$P$2:$R$36,3,FALSE)</f>
        <v>Y61</v>
      </c>
      <c r="J692" s="196" t="str">
        <f>VLOOKUP(E692,Refs!$P$2:$S$36,4,FALSE)</f>
        <v>East of England</v>
      </c>
      <c r="K692" s="42">
        <f t="shared" si="21"/>
        <v>10199</v>
      </c>
    </row>
    <row r="693" spans="1:11" hidden="1" x14ac:dyDescent="0.35">
      <c r="A693" s="197">
        <f t="shared" si="20"/>
        <v>44287</v>
      </c>
      <c r="B693" t="s">
        <v>770</v>
      </c>
      <c r="C693" t="s">
        <v>119</v>
      </c>
      <c r="D693"/>
      <c r="E693" t="s">
        <v>72</v>
      </c>
      <c r="F693" t="s">
        <v>73</v>
      </c>
      <c r="G693" t="s">
        <v>757</v>
      </c>
      <c r="H693">
        <v>10198</v>
      </c>
      <c r="I693" s="196" t="str">
        <f>VLOOKUP(E693,Refs!$P$2:$R$36,3,FALSE)</f>
        <v>Y61</v>
      </c>
      <c r="J693" s="196" t="str">
        <f>VLOOKUP(E693,Refs!$P$2:$S$36,4,FALSE)</f>
        <v>East of England</v>
      </c>
      <c r="K693" s="42">
        <f t="shared" si="21"/>
        <v>10198</v>
      </c>
    </row>
    <row r="694" spans="1:11" hidden="1" x14ac:dyDescent="0.35">
      <c r="A694" s="197">
        <f t="shared" si="20"/>
        <v>44287</v>
      </c>
      <c r="B694" t="s">
        <v>770</v>
      </c>
      <c r="C694" t="s">
        <v>119</v>
      </c>
      <c r="D694"/>
      <c r="E694" t="s">
        <v>72</v>
      </c>
      <c r="F694" t="s">
        <v>73</v>
      </c>
      <c r="G694" t="s">
        <v>758</v>
      </c>
      <c r="H694">
        <v>8946</v>
      </c>
      <c r="I694" s="196" t="str">
        <f>VLOOKUP(E694,Refs!$P$2:$R$36,3,FALSE)</f>
        <v>Y61</v>
      </c>
      <c r="J694" s="196" t="str">
        <f>VLOOKUP(E694,Refs!$P$2:$S$36,4,FALSE)</f>
        <v>East of England</v>
      </c>
      <c r="K694" s="42">
        <f t="shared" si="21"/>
        <v>8946</v>
      </c>
    </row>
    <row r="695" spans="1:11" hidden="1" x14ac:dyDescent="0.35">
      <c r="A695" s="197">
        <f t="shared" si="20"/>
        <v>44287</v>
      </c>
      <c r="B695" t="s">
        <v>770</v>
      </c>
      <c r="C695" t="s">
        <v>119</v>
      </c>
      <c r="D695"/>
      <c r="E695" t="s">
        <v>72</v>
      </c>
      <c r="F695" t="s">
        <v>73</v>
      </c>
      <c r="G695" t="s">
        <v>759</v>
      </c>
      <c r="H695">
        <v>0</v>
      </c>
      <c r="I695" s="196" t="str">
        <f>VLOOKUP(E695,Refs!$P$2:$R$36,3,FALSE)</f>
        <v>Y61</v>
      </c>
      <c r="J695" s="196" t="str">
        <f>VLOOKUP(E695,Refs!$P$2:$S$36,4,FALSE)</f>
        <v>East of England</v>
      </c>
      <c r="K695" s="42" t="str">
        <f t="shared" si="21"/>
        <v/>
      </c>
    </row>
    <row r="696" spans="1:11" hidden="1" x14ac:dyDescent="0.35">
      <c r="A696" s="197">
        <f t="shared" si="20"/>
        <v>44287</v>
      </c>
      <c r="B696" t="s">
        <v>770</v>
      </c>
      <c r="C696" t="s">
        <v>119</v>
      </c>
      <c r="D696"/>
      <c r="E696" t="s">
        <v>72</v>
      </c>
      <c r="F696" t="s">
        <v>73</v>
      </c>
      <c r="G696" t="s">
        <v>760</v>
      </c>
      <c r="H696">
        <v>238</v>
      </c>
      <c r="I696" s="196" t="str">
        <f>VLOOKUP(E696,Refs!$P$2:$R$36,3,FALSE)</f>
        <v>Y61</v>
      </c>
      <c r="J696" s="196" t="str">
        <f>VLOOKUP(E696,Refs!$P$2:$S$36,4,FALSE)</f>
        <v>East of England</v>
      </c>
      <c r="K696" s="42">
        <f t="shared" si="21"/>
        <v>238</v>
      </c>
    </row>
    <row r="697" spans="1:11" hidden="1" x14ac:dyDescent="0.35">
      <c r="A697" s="197">
        <f t="shared" si="20"/>
        <v>44287</v>
      </c>
      <c r="B697" t="s">
        <v>770</v>
      </c>
      <c r="C697" t="s">
        <v>119</v>
      </c>
      <c r="D697"/>
      <c r="E697" t="s">
        <v>72</v>
      </c>
      <c r="F697" t="s">
        <v>73</v>
      </c>
      <c r="G697" t="s">
        <v>761</v>
      </c>
      <c r="H697">
        <v>0</v>
      </c>
      <c r="I697" s="196" t="str">
        <f>VLOOKUP(E697,Refs!$P$2:$R$36,3,FALSE)</f>
        <v>Y61</v>
      </c>
      <c r="J697" s="196" t="str">
        <f>VLOOKUP(E697,Refs!$P$2:$S$36,4,FALSE)</f>
        <v>East of England</v>
      </c>
      <c r="K697" s="42" t="str">
        <f t="shared" si="21"/>
        <v/>
      </c>
    </row>
    <row r="698" spans="1:11" hidden="1" x14ac:dyDescent="0.35">
      <c r="A698" s="197">
        <f t="shared" si="20"/>
        <v>44287</v>
      </c>
      <c r="B698" t="s">
        <v>770</v>
      </c>
      <c r="C698" t="s">
        <v>119</v>
      </c>
      <c r="D698"/>
      <c r="E698" t="s">
        <v>72</v>
      </c>
      <c r="F698" t="s">
        <v>73</v>
      </c>
      <c r="G698" t="s">
        <v>548</v>
      </c>
      <c r="H698">
        <v>6057</v>
      </c>
      <c r="I698" s="196" t="str">
        <f>VLOOKUP(E698,Refs!$P$2:$R$36,3,FALSE)</f>
        <v>Y61</v>
      </c>
      <c r="J698" s="196" t="str">
        <f>VLOOKUP(E698,Refs!$P$2:$S$36,4,FALSE)</f>
        <v>East of England</v>
      </c>
      <c r="K698" s="42">
        <f t="shared" si="21"/>
        <v>6057</v>
      </c>
    </row>
    <row r="699" spans="1:11" hidden="1" x14ac:dyDescent="0.35">
      <c r="A699" s="197">
        <f t="shared" si="20"/>
        <v>44287</v>
      </c>
      <c r="B699" t="s">
        <v>770</v>
      </c>
      <c r="C699" t="s">
        <v>119</v>
      </c>
      <c r="D699"/>
      <c r="E699" t="s">
        <v>72</v>
      </c>
      <c r="F699" t="s">
        <v>73</v>
      </c>
      <c r="G699" t="s">
        <v>549</v>
      </c>
      <c r="H699">
        <v>688</v>
      </c>
      <c r="I699" s="196" t="str">
        <f>VLOOKUP(E699,Refs!$P$2:$R$36,3,FALSE)</f>
        <v>Y61</v>
      </c>
      <c r="J699" s="196" t="str">
        <f>VLOOKUP(E699,Refs!$P$2:$S$36,4,FALSE)</f>
        <v>East of England</v>
      </c>
      <c r="K699" s="42">
        <f t="shared" si="21"/>
        <v>688</v>
      </c>
    </row>
    <row r="700" spans="1:11" hidden="1" x14ac:dyDescent="0.35">
      <c r="A700" s="197">
        <f t="shared" si="20"/>
        <v>44287</v>
      </c>
      <c r="B700" t="s">
        <v>770</v>
      </c>
      <c r="C700" t="s">
        <v>119</v>
      </c>
      <c r="D700"/>
      <c r="E700" t="s">
        <v>72</v>
      </c>
      <c r="F700" t="s">
        <v>73</v>
      </c>
      <c r="G700" t="s">
        <v>550</v>
      </c>
      <c r="H700">
        <v>88</v>
      </c>
      <c r="I700" s="196" t="str">
        <f>VLOOKUP(E700,Refs!$P$2:$R$36,3,FALSE)</f>
        <v>Y61</v>
      </c>
      <c r="J700" s="196" t="str">
        <f>VLOOKUP(E700,Refs!$P$2:$S$36,4,FALSE)</f>
        <v>East of England</v>
      </c>
      <c r="K700" s="42">
        <f t="shared" si="21"/>
        <v>88</v>
      </c>
    </row>
    <row r="701" spans="1:11" hidden="1" x14ac:dyDescent="0.35">
      <c r="A701" s="197">
        <f t="shared" si="20"/>
        <v>44287</v>
      </c>
      <c r="B701" t="s">
        <v>770</v>
      </c>
      <c r="C701" t="s">
        <v>119</v>
      </c>
      <c r="D701"/>
      <c r="E701" t="s">
        <v>72</v>
      </c>
      <c r="F701" t="s">
        <v>73</v>
      </c>
      <c r="G701" t="s">
        <v>551</v>
      </c>
      <c r="H701">
        <v>90</v>
      </c>
      <c r="I701" s="196" t="str">
        <f>VLOOKUP(E701,Refs!$P$2:$R$36,3,FALSE)</f>
        <v>Y61</v>
      </c>
      <c r="J701" s="196" t="str">
        <f>VLOOKUP(E701,Refs!$P$2:$S$36,4,FALSE)</f>
        <v>East of England</v>
      </c>
      <c r="K701" s="42">
        <f t="shared" si="21"/>
        <v>90</v>
      </c>
    </row>
    <row r="702" spans="1:11" hidden="1" x14ac:dyDescent="0.35">
      <c r="A702" s="197">
        <f t="shared" si="20"/>
        <v>44287</v>
      </c>
      <c r="B702" t="s">
        <v>770</v>
      </c>
      <c r="C702" t="s">
        <v>119</v>
      </c>
      <c r="D702"/>
      <c r="E702" t="s">
        <v>72</v>
      </c>
      <c r="F702" t="s">
        <v>73</v>
      </c>
      <c r="G702" t="s">
        <v>552</v>
      </c>
      <c r="H702">
        <v>510</v>
      </c>
      <c r="I702" s="196" t="str">
        <f>VLOOKUP(E702,Refs!$P$2:$R$36,3,FALSE)</f>
        <v>Y61</v>
      </c>
      <c r="J702" s="196" t="str">
        <f>VLOOKUP(E702,Refs!$P$2:$S$36,4,FALSE)</f>
        <v>East of England</v>
      </c>
      <c r="K702" s="42">
        <f t="shared" si="21"/>
        <v>510</v>
      </c>
    </row>
    <row r="703" spans="1:11" hidden="1" x14ac:dyDescent="0.35">
      <c r="A703" s="197">
        <f t="shared" si="20"/>
        <v>44287</v>
      </c>
      <c r="B703" t="s">
        <v>770</v>
      </c>
      <c r="C703" t="s">
        <v>119</v>
      </c>
      <c r="D703"/>
      <c r="E703" t="s">
        <v>72</v>
      </c>
      <c r="F703" t="s">
        <v>73</v>
      </c>
      <c r="G703" t="s">
        <v>553</v>
      </c>
      <c r="H703">
        <v>896134</v>
      </c>
      <c r="I703" s="196" t="str">
        <f>VLOOKUP(E703,Refs!$P$2:$R$36,3,FALSE)</f>
        <v>Y61</v>
      </c>
      <c r="J703" s="196" t="str">
        <f>VLOOKUP(E703,Refs!$P$2:$S$36,4,FALSE)</f>
        <v>East of England</v>
      </c>
      <c r="K703" s="42">
        <f t="shared" si="21"/>
        <v>896134</v>
      </c>
    </row>
    <row r="704" spans="1:11" hidden="1" x14ac:dyDescent="0.35">
      <c r="A704" s="197">
        <f t="shared" si="20"/>
        <v>44287</v>
      </c>
      <c r="B704" t="s">
        <v>770</v>
      </c>
      <c r="C704" t="s">
        <v>119</v>
      </c>
      <c r="D704"/>
      <c r="E704" t="s">
        <v>72</v>
      </c>
      <c r="F704" t="s">
        <v>73</v>
      </c>
      <c r="G704" t="s">
        <v>554</v>
      </c>
      <c r="H704">
        <v>540</v>
      </c>
      <c r="I704" s="196" t="str">
        <f>VLOOKUP(E704,Refs!$P$2:$R$36,3,FALSE)</f>
        <v>Y61</v>
      </c>
      <c r="J704" s="196" t="str">
        <f>VLOOKUP(E704,Refs!$P$2:$S$36,4,FALSE)</f>
        <v>East of England</v>
      </c>
      <c r="K704" s="42">
        <f t="shared" si="21"/>
        <v>540</v>
      </c>
    </row>
    <row r="705" spans="1:11" hidden="1" x14ac:dyDescent="0.35">
      <c r="A705" s="197">
        <f t="shared" si="20"/>
        <v>44287</v>
      </c>
      <c r="B705" t="s">
        <v>770</v>
      </c>
      <c r="C705" t="s">
        <v>119</v>
      </c>
      <c r="D705"/>
      <c r="E705" t="s">
        <v>72</v>
      </c>
      <c r="F705" t="s">
        <v>73</v>
      </c>
      <c r="G705" t="s">
        <v>555</v>
      </c>
      <c r="H705">
        <v>850</v>
      </c>
      <c r="I705" s="196" t="str">
        <f>VLOOKUP(E705,Refs!$P$2:$R$36,3,FALSE)</f>
        <v>Y61</v>
      </c>
      <c r="J705" s="196" t="str">
        <f>VLOOKUP(E705,Refs!$P$2:$S$36,4,FALSE)</f>
        <v>East of England</v>
      </c>
      <c r="K705" s="42">
        <f t="shared" si="21"/>
        <v>850</v>
      </c>
    </row>
    <row r="706" spans="1:11" hidden="1" x14ac:dyDescent="0.35">
      <c r="A706" s="197">
        <f t="shared" si="20"/>
        <v>44287</v>
      </c>
      <c r="B706" t="s">
        <v>770</v>
      </c>
      <c r="C706" t="s">
        <v>119</v>
      </c>
      <c r="D706"/>
      <c r="E706" t="s">
        <v>72</v>
      </c>
      <c r="F706" t="s">
        <v>73</v>
      </c>
      <c r="G706" t="s">
        <v>556</v>
      </c>
      <c r="H706">
        <v>130429</v>
      </c>
      <c r="I706" s="196" t="str">
        <f>VLOOKUP(E706,Refs!$P$2:$R$36,3,FALSE)</f>
        <v>Y61</v>
      </c>
      <c r="J706" s="196" t="str">
        <f>VLOOKUP(E706,Refs!$P$2:$S$36,4,FALSE)</f>
        <v>East of England</v>
      </c>
      <c r="K706" s="42">
        <f t="shared" si="21"/>
        <v>130429</v>
      </c>
    </row>
    <row r="707" spans="1:11" hidden="1" x14ac:dyDescent="0.35">
      <c r="A707" s="197">
        <f t="shared" ref="A707:A770" si="22">DATEVALUE(RIGHT(B707,8))</f>
        <v>44287</v>
      </c>
      <c r="B707" t="s">
        <v>770</v>
      </c>
      <c r="C707" t="s">
        <v>119</v>
      </c>
      <c r="D707"/>
      <c r="E707" t="s">
        <v>72</v>
      </c>
      <c r="F707" t="s">
        <v>73</v>
      </c>
      <c r="G707" t="s">
        <v>557</v>
      </c>
      <c r="H707">
        <v>5458</v>
      </c>
      <c r="I707" s="196" t="str">
        <f>VLOOKUP(E707,Refs!$P$2:$R$36,3,FALSE)</f>
        <v>Y61</v>
      </c>
      <c r="J707" s="196" t="str">
        <f>VLOOKUP(E707,Refs!$P$2:$S$36,4,FALSE)</f>
        <v>East of England</v>
      </c>
      <c r="K707" s="42">
        <f t="shared" ref="K707:K770" si="23">IF(OR(H707="NULL",H707=0,H707=""),"",H707)</f>
        <v>5458</v>
      </c>
    </row>
    <row r="708" spans="1:11" hidden="1" x14ac:dyDescent="0.35">
      <c r="A708" s="197">
        <f t="shared" si="22"/>
        <v>44287</v>
      </c>
      <c r="B708" t="s">
        <v>770</v>
      </c>
      <c r="C708" t="s">
        <v>119</v>
      </c>
      <c r="D708"/>
      <c r="E708" t="s">
        <v>72</v>
      </c>
      <c r="F708" t="s">
        <v>73</v>
      </c>
      <c r="G708" t="s">
        <v>558</v>
      </c>
      <c r="H708">
        <v>22206993</v>
      </c>
      <c r="I708" s="196" t="str">
        <f>VLOOKUP(E708,Refs!$P$2:$R$36,3,FALSE)</f>
        <v>Y61</v>
      </c>
      <c r="J708" s="196" t="str">
        <f>VLOOKUP(E708,Refs!$P$2:$S$36,4,FALSE)</f>
        <v>East of England</v>
      </c>
      <c r="K708" s="42">
        <f t="shared" si="23"/>
        <v>22206993</v>
      </c>
    </row>
    <row r="709" spans="1:11" hidden="1" x14ac:dyDescent="0.35">
      <c r="A709" s="197">
        <f t="shared" si="22"/>
        <v>44287</v>
      </c>
      <c r="B709" t="s">
        <v>770</v>
      </c>
      <c r="C709" t="s">
        <v>119</v>
      </c>
      <c r="D709"/>
      <c r="E709" t="s">
        <v>72</v>
      </c>
      <c r="F709" t="s">
        <v>73</v>
      </c>
      <c r="G709" t="s">
        <v>566</v>
      </c>
      <c r="H709">
        <v>7835</v>
      </c>
      <c r="I709" s="196" t="str">
        <f>VLOOKUP(E709,Refs!$P$2:$R$36,3,FALSE)</f>
        <v>Y61</v>
      </c>
      <c r="J709" s="196" t="str">
        <f>VLOOKUP(E709,Refs!$P$2:$S$36,4,FALSE)</f>
        <v>East of England</v>
      </c>
      <c r="K709" s="42">
        <f t="shared" si="23"/>
        <v>7835</v>
      </c>
    </row>
    <row r="710" spans="1:11" hidden="1" x14ac:dyDescent="0.35">
      <c r="A710" s="197">
        <f t="shared" si="22"/>
        <v>44287</v>
      </c>
      <c r="B710" t="s">
        <v>770</v>
      </c>
      <c r="C710" t="s">
        <v>119</v>
      </c>
      <c r="D710"/>
      <c r="E710" t="s">
        <v>72</v>
      </c>
      <c r="F710" t="s">
        <v>73</v>
      </c>
      <c r="G710" t="s">
        <v>567</v>
      </c>
      <c r="H710">
        <v>50</v>
      </c>
      <c r="I710" s="196" t="str">
        <f>VLOOKUP(E710,Refs!$P$2:$R$36,3,FALSE)</f>
        <v>Y61</v>
      </c>
      <c r="J710" s="196" t="str">
        <f>VLOOKUP(E710,Refs!$P$2:$S$36,4,FALSE)</f>
        <v>East of England</v>
      </c>
      <c r="K710" s="42">
        <f t="shared" si="23"/>
        <v>50</v>
      </c>
    </row>
    <row r="711" spans="1:11" hidden="1" x14ac:dyDescent="0.35">
      <c r="A711" s="197">
        <f t="shared" si="22"/>
        <v>44287</v>
      </c>
      <c r="B711" t="s">
        <v>770</v>
      </c>
      <c r="C711" t="s">
        <v>119</v>
      </c>
      <c r="D711"/>
      <c r="E711" t="s">
        <v>72</v>
      </c>
      <c r="F711" t="s">
        <v>73</v>
      </c>
      <c r="G711" t="s">
        <v>568</v>
      </c>
      <c r="H711">
        <v>2388</v>
      </c>
      <c r="I711" s="196" t="str">
        <f>VLOOKUP(E711,Refs!$P$2:$R$36,3,FALSE)</f>
        <v>Y61</v>
      </c>
      <c r="J711" s="196" t="str">
        <f>VLOOKUP(E711,Refs!$P$2:$S$36,4,FALSE)</f>
        <v>East of England</v>
      </c>
      <c r="K711" s="42">
        <f t="shared" si="23"/>
        <v>2388</v>
      </c>
    </row>
    <row r="712" spans="1:11" hidden="1" x14ac:dyDescent="0.35">
      <c r="A712" s="197">
        <f t="shared" si="22"/>
        <v>44287</v>
      </c>
      <c r="B712" t="s">
        <v>770</v>
      </c>
      <c r="C712" t="s">
        <v>119</v>
      </c>
      <c r="D712"/>
      <c r="E712" t="s">
        <v>72</v>
      </c>
      <c r="F712" t="s">
        <v>73</v>
      </c>
      <c r="G712" t="s">
        <v>569</v>
      </c>
      <c r="H712">
        <v>1220</v>
      </c>
      <c r="I712" s="196" t="str">
        <f>VLOOKUP(E712,Refs!$P$2:$R$36,3,FALSE)</f>
        <v>Y61</v>
      </c>
      <c r="J712" s="196" t="str">
        <f>VLOOKUP(E712,Refs!$P$2:$S$36,4,FALSE)</f>
        <v>East of England</v>
      </c>
      <c r="K712" s="42">
        <f t="shared" si="23"/>
        <v>1220</v>
      </c>
    </row>
    <row r="713" spans="1:11" hidden="1" x14ac:dyDescent="0.35">
      <c r="A713" s="197">
        <f t="shared" si="22"/>
        <v>44287</v>
      </c>
      <c r="B713" t="s">
        <v>770</v>
      </c>
      <c r="C713" t="s">
        <v>119</v>
      </c>
      <c r="D713"/>
      <c r="E713" t="s">
        <v>72</v>
      </c>
      <c r="F713" t="s">
        <v>73</v>
      </c>
      <c r="G713" t="s">
        <v>570</v>
      </c>
      <c r="H713">
        <v>4177</v>
      </c>
      <c r="I713" s="196" t="str">
        <f>VLOOKUP(E713,Refs!$P$2:$R$36,3,FALSE)</f>
        <v>Y61</v>
      </c>
      <c r="J713" s="196" t="str">
        <f>VLOOKUP(E713,Refs!$P$2:$S$36,4,FALSE)</f>
        <v>East of England</v>
      </c>
      <c r="K713" s="42">
        <f t="shared" si="23"/>
        <v>4177</v>
      </c>
    </row>
    <row r="714" spans="1:11" hidden="1" x14ac:dyDescent="0.35">
      <c r="A714" s="197">
        <f t="shared" si="22"/>
        <v>44287</v>
      </c>
      <c r="B714" t="s">
        <v>770</v>
      </c>
      <c r="C714" t="s">
        <v>119</v>
      </c>
      <c r="D714"/>
      <c r="E714" t="s">
        <v>72</v>
      </c>
      <c r="F714" t="s">
        <v>73</v>
      </c>
      <c r="G714" t="s">
        <v>571</v>
      </c>
      <c r="H714">
        <v>0</v>
      </c>
      <c r="I714" s="196" t="str">
        <f>VLOOKUP(E714,Refs!$P$2:$R$36,3,FALSE)</f>
        <v>Y61</v>
      </c>
      <c r="J714" s="196" t="str">
        <f>VLOOKUP(E714,Refs!$P$2:$S$36,4,FALSE)</f>
        <v>East of England</v>
      </c>
      <c r="K714" s="42" t="str">
        <f t="shared" si="23"/>
        <v/>
      </c>
    </row>
    <row r="715" spans="1:11" hidden="1" x14ac:dyDescent="0.35">
      <c r="A715" s="197">
        <f t="shared" si="22"/>
        <v>44287</v>
      </c>
      <c r="B715" t="s">
        <v>770</v>
      </c>
      <c r="C715" t="s">
        <v>119</v>
      </c>
      <c r="D715"/>
      <c r="E715" t="s">
        <v>72</v>
      </c>
      <c r="F715" t="s">
        <v>73</v>
      </c>
      <c r="G715" t="s">
        <v>576</v>
      </c>
      <c r="H715">
        <v>5397</v>
      </c>
      <c r="I715" s="196" t="str">
        <f>VLOOKUP(E715,Refs!$P$2:$R$36,3,FALSE)</f>
        <v>Y61</v>
      </c>
      <c r="J715" s="196" t="str">
        <f>VLOOKUP(E715,Refs!$P$2:$S$36,4,FALSE)</f>
        <v>East of England</v>
      </c>
      <c r="K715" s="42">
        <f t="shared" si="23"/>
        <v>5397</v>
      </c>
    </row>
    <row r="716" spans="1:11" hidden="1" x14ac:dyDescent="0.35">
      <c r="A716" s="197">
        <f t="shared" si="22"/>
        <v>44287</v>
      </c>
      <c r="B716" t="s">
        <v>770</v>
      </c>
      <c r="C716" t="s">
        <v>119</v>
      </c>
      <c r="D716"/>
      <c r="E716" t="s">
        <v>72</v>
      </c>
      <c r="F716" t="s">
        <v>73</v>
      </c>
      <c r="G716" t="s">
        <v>577</v>
      </c>
      <c r="H716">
        <v>3370</v>
      </c>
      <c r="I716" s="196" t="str">
        <f>VLOOKUP(E716,Refs!$P$2:$R$36,3,FALSE)</f>
        <v>Y61</v>
      </c>
      <c r="J716" s="196" t="str">
        <f>VLOOKUP(E716,Refs!$P$2:$S$36,4,FALSE)</f>
        <v>East of England</v>
      </c>
      <c r="K716" s="42">
        <f t="shared" si="23"/>
        <v>3370</v>
      </c>
    </row>
    <row r="717" spans="1:11" hidden="1" x14ac:dyDescent="0.35">
      <c r="A717" s="197">
        <f t="shared" si="22"/>
        <v>44287</v>
      </c>
      <c r="B717" t="s">
        <v>770</v>
      </c>
      <c r="C717" t="s">
        <v>119</v>
      </c>
      <c r="D717"/>
      <c r="E717" t="s">
        <v>72</v>
      </c>
      <c r="F717" t="s">
        <v>73</v>
      </c>
      <c r="G717" t="s">
        <v>578</v>
      </c>
      <c r="H717">
        <v>219</v>
      </c>
      <c r="I717" s="196" t="str">
        <f>VLOOKUP(E717,Refs!$P$2:$R$36,3,FALSE)</f>
        <v>Y61</v>
      </c>
      <c r="J717" s="196" t="str">
        <f>VLOOKUP(E717,Refs!$P$2:$S$36,4,FALSE)</f>
        <v>East of England</v>
      </c>
      <c r="K717" s="42">
        <f t="shared" si="23"/>
        <v>219</v>
      </c>
    </row>
    <row r="718" spans="1:11" hidden="1" x14ac:dyDescent="0.35">
      <c r="A718" s="197">
        <f t="shared" si="22"/>
        <v>44287</v>
      </c>
      <c r="B718" t="s">
        <v>770</v>
      </c>
      <c r="C718" t="s">
        <v>119</v>
      </c>
      <c r="D718"/>
      <c r="E718" t="s">
        <v>72</v>
      </c>
      <c r="F718" t="s">
        <v>73</v>
      </c>
      <c r="G718" t="s">
        <v>579</v>
      </c>
      <c r="H718">
        <v>0</v>
      </c>
      <c r="I718" s="196" t="str">
        <f>VLOOKUP(E718,Refs!$P$2:$R$36,3,FALSE)</f>
        <v>Y61</v>
      </c>
      <c r="J718" s="196" t="str">
        <f>VLOOKUP(E718,Refs!$P$2:$S$36,4,FALSE)</f>
        <v>East of England</v>
      </c>
      <c r="K718" s="42" t="str">
        <f t="shared" si="23"/>
        <v/>
      </c>
    </row>
    <row r="719" spans="1:11" hidden="1" x14ac:dyDescent="0.35">
      <c r="A719" s="197">
        <f t="shared" si="22"/>
        <v>44287</v>
      </c>
      <c r="B719" t="s">
        <v>770</v>
      </c>
      <c r="C719" t="s">
        <v>119</v>
      </c>
      <c r="D719"/>
      <c r="E719" t="s">
        <v>72</v>
      </c>
      <c r="F719" t="s">
        <v>73</v>
      </c>
      <c r="G719" t="s">
        <v>580</v>
      </c>
      <c r="H719">
        <v>11</v>
      </c>
      <c r="I719" s="196" t="str">
        <f>VLOOKUP(E719,Refs!$P$2:$R$36,3,FALSE)</f>
        <v>Y61</v>
      </c>
      <c r="J719" s="196" t="str">
        <f>VLOOKUP(E719,Refs!$P$2:$S$36,4,FALSE)</f>
        <v>East of England</v>
      </c>
      <c r="K719" s="42">
        <f t="shared" si="23"/>
        <v>11</v>
      </c>
    </row>
    <row r="720" spans="1:11" hidden="1" x14ac:dyDescent="0.35">
      <c r="A720" s="197">
        <f t="shared" si="22"/>
        <v>44287</v>
      </c>
      <c r="B720" t="s">
        <v>770</v>
      </c>
      <c r="C720" t="s">
        <v>119</v>
      </c>
      <c r="D720"/>
      <c r="E720" t="s">
        <v>72</v>
      </c>
      <c r="F720" t="s">
        <v>73</v>
      </c>
      <c r="G720" t="s">
        <v>581</v>
      </c>
      <c r="H720">
        <v>0</v>
      </c>
      <c r="I720" s="196" t="str">
        <f>VLOOKUP(E720,Refs!$P$2:$R$36,3,FALSE)</f>
        <v>Y61</v>
      </c>
      <c r="J720" s="196" t="str">
        <f>VLOOKUP(E720,Refs!$P$2:$S$36,4,FALSE)</f>
        <v>East of England</v>
      </c>
      <c r="K720" s="42" t="str">
        <f t="shared" si="23"/>
        <v/>
      </c>
    </row>
    <row r="721" spans="1:11" hidden="1" x14ac:dyDescent="0.35">
      <c r="A721" s="197">
        <f t="shared" si="22"/>
        <v>44287</v>
      </c>
      <c r="B721" t="s">
        <v>770</v>
      </c>
      <c r="C721" t="s">
        <v>119</v>
      </c>
      <c r="D721"/>
      <c r="E721" t="s">
        <v>72</v>
      </c>
      <c r="F721" t="s">
        <v>73</v>
      </c>
      <c r="G721" t="s">
        <v>582</v>
      </c>
      <c r="H721">
        <v>415</v>
      </c>
      <c r="I721" s="196" t="str">
        <f>VLOOKUP(E721,Refs!$P$2:$R$36,3,FALSE)</f>
        <v>Y61</v>
      </c>
      <c r="J721" s="196" t="str">
        <f>VLOOKUP(E721,Refs!$P$2:$S$36,4,FALSE)</f>
        <v>East of England</v>
      </c>
      <c r="K721" s="42">
        <f t="shared" si="23"/>
        <v>415</v>
      </c>
    </row>
    <row r="722" spans="1:11" hidden="1" x14ac:dyDescent="0.35">
      <c r="A722" s="197">
        <f t="shared" si="22"/>
        <v>44287</v>
      </c>
      <c r="B722" t="s">
        <v>770</v>
      </c>
      <c r="C722" t="s">
        <v>119</v>
      </c>
      <c r="D722"/>
      <c r="E722" t="s">
        <v>72</v>
      </c>
      <c r="F722" t="s">
        <v>73</v>
      </c>
      <c r="G722" t="s">
        <v>583</v>
      </c>
      <c r="H722">
        <v>51</v>
      </c>
      <c r="I722" s="196" t="str">
        <f>VLOOKUP(E722,Refs!$P$2:$R$36,3,FALSE)</f>
        <v>Y61</v>
      </c>
      <c r="J722" s="196" t="str">
        <f>VLOOKUP(E722,Refs!$P$2:$S$36,4,FALSE)</f>
        <v>East of England</v>
      </c>
      <c r="K722" s="42">
        <f t="shared" si="23"/>
        <v>51</v>
      </c>
    </row>
    <row r="723" spans="1:11" hidden="1" x14ac:dyDescent="0.35">
      <c r="A723" s="197">
        <f t="shared" si="22"/>
        <v>44287</v>
      </c>
      <c r="B723" t="s">
        <v>770</v>
      </c>
      <c r="C723" t="s">
        <v>119</v>
      </c>
      <c r="D723"/>
      <c r="E723" t="s">
        <v>72</v>
      </c>
      <c r="F723" t="s">
        <v>73</v>
      </c>
      <c r="G723" t="s">
        <v>584</v>
      </c>
      <c r="H723">
        <v>1331</v>
      </c>
      <c r="I723" s="196" t="str">
        <f>VLOOKUP(E723,Refs!$P$2:$R$36,3,FALSE)</f>
        <v>Y61</v>
      </c>
      <c r="J723" s="196" t="str">
        <f>VLOOKUP(E723,Refs!$P$2:$S$36,4,FALSE)</f>
        <v>East of England</v>
      </c>
      <c r="K723" s="42">
        <f t="shared" si="23"/>
        <v>1331</v>
      </c>
    </row>
    <row r="724" spans="1:11" hidden="1" x14ac:dyDescent="0.35">
      <c r="A724" s="197">
        <f t="shared" si="22"/>
        <v>44287</v>
      </c>
      <c r="B724" t="s">
        <v>770</v>
      </c>
      <c r="C724" t="s">
        <v>119</v>
      </c>
      <c r="D724"/>
      <c r="E724" t="s">
        <v>72</v>
      </c>
      <c r="F724" t="s">
        <v>73</v>
      </c>
      <c r="G724" t="s">
        <v>585</v>
      </c>
      <c r="H724">
        <v>117</v>
      </c>
      <c r="I724" s="196" t="str">
        <f>VLOOKUP(E724,Refs!$P$2:$R$36,3,FALSE)</f>
        <v>Y61</v>
      </c>
      <c r="J724" s="196" t="str">
        <f>VLOOKUP(E724,Refs!$P$2:$S$36,4,FALSE)</f>
        <v>East of England</v>
      </c>
      <c r="K724" s="42">
        <f t="shared" si="23"/>
        <v>117</v>
      </c>
    </row>
    <row r="725" spans="1:11" hidden="1" x14ac:dyDescent="0.35">
      <c r="A725" s="197">
        <f t="shared" si="22"/>
        <v>44287</v>
      </c>
      <c r="B725" t="s">
        <v>770</v>
      </c>
      <c r="C725" t="s">
        <v>119</v>
      </c>
      <c r="D725"/>
      <c r="E725" t="s">
        <v>72</v>
      </c>
      <c r="F725" t="s">
        <v>73</v>
      </c>
      <c r="G725" t="s">
        <v>586</v>
      </c>
      <c r="H725">
        <v>102</v>
      </c>
      <c r="I725" s="196" t="str">
        <f>VLOOKUP(E725,Refs!$P$2:$R$36,3,FALSE)</f>
        <v>Y61</v>
      </c>
      <c r="J725" s="196" t="str">
        <f>VLOOKUP(E725,Refs!$P$2:$S$36,4,FALSE)</f>
        <v>East of England</v>
      </c>
      <c r="K725" s="42">
        <f t="shared" si="23"/>
        <v>102</v>
      </c>
    </row>
    <row r="726" spans="1:11" hidden="1" x14ac:dyDescent="0.35">
      <c r="A726" s="197">
        <f t="shared" si="22"/>
        <v>44287</v>
      </c>
      <c r="B726" t="s">
        <v>770</v>
      </c>
      <c r="C726" t="s">
        <v>119</v>
      </c>
      <c r="D726"/>
      <c r="E726" t="s">
        <v>72</v>
      </c>
      <c r="F726" t="s">
        <v>73</v>
      </c>
      <c r="G726" t="s">
        <v>587</v>
      </c>
      <c r="H726">
        <v>0</v>
      </c>
      <c r="I726" s="196" t="str">
        <f>VLOOKUP(E726,Refs!$P$2:$R$36,3,FALSE)</f>
        <v>Y61</v>
      </c>
      <c r="J726" s="196" t="str">
        <f>VLOOKUP(E726,Refs!$P$2:$S$36,4,FALSE)</f>
        <v>East of England</v>
      </c>
      <c r="K726" s="42" t="str">
        <f t="shared" si="23"/>
        <v/>
      </c>
    </row>
    <row r="727" spans="1:11" hidden="1" x14ac:dyDescent="0.35">
      <c r="A727" s="197">
        <f t="shared" si="22"/>
        <v>44287</v>
      </c>
      <c r="B727" t="s">
        <v>770</v>
      </c>
      <c r="C727" t="s">
        <v>119</v>
      </c>
      <c r="D727"/>
      <c r="E727" t="s">
        <v>72</v>
      </c>
      <c r="F727" t="s">
        <v>73</v>
      </c>
      <c r="G727" t="s">
        <v>588</v>
      </c>
      <c r="H727">
        <v>2379</v>
      </c>
      <c r="I727" s="196" t="str">
        <f>VLOOKUP(E727,Refs!$P$2:$R$36,3,FALSE)</f>
        <v>Y61</v>
      </c>
      <c r="J727" s="196" t="str">
        <f>VLOOKUP(E727,Refs!$P$2:$S$36,4,FALSE)</f>
        <v>East of England</v>
      </c>
      <c r="K727" s="42">
        <f t="shared" si="23"/>
        <v>2379</v>
      </c>
    </row>
    <row r="728" spans="1:11" hidden="1" x14ac:dyDescent="0.35">
      <c r="A728" s="197">
        <f t="shared" si="22"/>
        <v>44287</v>
      </c>
      <c r="B728" t="s">
        <v>770</v>
      </c>
      <c r="C728" t="s">
        <v>119</v>
      </c>
      <c r="D728"/>
      <c r="E728" t="s">
        <v>72</v>
      </c>
      <c r="F728" t="s">
        <v>73</v>
      </c>
      <c r="G728" t="s">
        <v>589</v>
      </c>
      <c r="H728">
        <v>1047</v>
      </c>
      <c r="I728" s="196" t="str">
        <f>VLOOKUP(E728,Refs!$P$2:$R$36,3,FALSE)</f>
        <v>Y61</v>
      </c>
      <c r="J728" s="196" t="str">
        <f>VLOOKUP(E728,Refs!$P$2:$S$36,4,FALSE)</f>
        <v>East of England</v>
      </c>
      <c r="K728" s="42">
        <f t="shared" si="23"/>
        <v>1047</v>
      </c>
    </row>
    <row r="729" spans="1:11" hidden="1" x14ac:dyDescent="0.35">
      <c r="A729" s="197">
        <f t="shared" si="22"/>
        <v>44287</v>
      </c>
      <c r="B729" t="s">
        <v>770</v>
      </c>
      <c r="C729" t="s">
        <v>119</v>
      </c>
      <c r="D729"/>
      <c r="E729" t="s">
        <v>72</v>
      </c>
      <c r="F729" t="s">
        <v>73</v>
      </c>
      <c r="G729" t="s">
        <v>590</v>
      </c>
      <c r="H729">
        <v>502</v>
      </c>
      <c r="I729" s="196" t="str">
        <f>VLOOKUP(E729,Refs!$P$2:$R$36,3,FALSE)</f>
        <v>Y61</v>
      </c>
      <c r="J729" s="196" t="str">
        <f>VLOOKUP(E729,Refs!$P$2:$S$36,4,FALSE)</f>
        <v>East of England</v>
      </c>
      <c r="K729" s="42">
        <f t="shared" si="23"/>
        <v>502</v>
      </c>
    </row>
    <row r="730" spans="1:11" hidden="1" x14ac:dyDescent="0.35">
      <c r="A730" s="197">
        <f t="shared" si="22"/>
        <v>44287</v>
      </c>
      <c r="B730" t="s">
        <v>770</v>
      </c>
      <c r="C730" t="s">
        <v>119</v>
      </c>
      <c r="D730"/>
      <c r="E730" t="s">
        <v>72</v>
      </c>
      <c r="F730" t="s">
        <v>73</v>
      </c>
      <c r="G730" t="s">
        <v>591</v>
      </c>
      <c r="H730">
        <v>457</v>
      </c>
      <c r="I730" s="196" t="str">
        <f>VLOOKUP(E730,Refs!$P$2:$R$36,3,FALSE)</f>
        <v>Y61</v>
      </c>
      <c r="J730" s="196" t="str">
        <f>VLOOKUP(E730,Refs!$P$2:$S$36,4,FALSE)</f>
        <v>East of England</v>
      </c>
      <c r="K730" s="42">
        <f t="shared" si="23"/>
        <v>457</v>
      </c>
    </row>
    <row r="731" spans="1:11" hidden="1" x14ac:dyDescent="0.35">
      <c r="A731" s="197">
        <f t="shared" si="22"/>
        <v>44287</v>
      </c>
      <c r="B731" t="s">
        <v>770</v>
      </c>
      <c r="C731" t="s">
        <v>119</v>
      </c>
      <c r="D731"/>
      <c r="E731" t="s">
        <v>72</v>
      </c>
      <c r="F731" t="s">
        <v>73</v>
      </c>
      <c r="G731" t="s">
        <v>592</v>
      </c>
      <c r="H731">
        <v>2117</v>
      </c>
      <c r="I731" s="196" t="str">
        <f>VLOOKUP(E731,Refs!$P$2:$R$36,3,FALSE)</f>
        <v>Y61</v>
      </c>
      <c r="J731" s="196" t="str">
        <f>VLOOKUP(E731,Refs!$P$2:$S$36,4,FALSE)</f>
        <v>East of England</v>
      </c>
      <c r="K731" s="42">
        <f t="shared" si="23"/>
        <v>2117</v>
      </c>
    </row>
    <row r="732" spans="1:11" hidden="1" x14ac:dyDescent="0.35">
      <c r="A732" s="197">
        <f t="shared" si="22"/>
        <v>44287</v>
      </c>
      <c r="B732" t="s">
        <v>770</v>
      </c>
      <c r="C732" t="s">
        <v>119</v>
      </c>
      <c r="D732"/>
      <c r="E732" t="s">
        <v>72</v>
      </c>
      <c r="F732" t="s">
        <v>73</v>
      </c>
      <c r="G732" t="s">
        <v>593</v>
      </c>
      <c r="H732">
        <v>1883</v>
      </c>
      <c r="I732" s="196" t="str">
        <f>VLOOKUP(E732,Refs!$P$2:$R$36,3,FALSE)</f>
        <v>Y61</v>
      </c>
      <c r="J732" s="196" t="str">
        <f>VLOOKUP(E732,Refs!$P$2:$S$36,4,FALSE)</f>
        <v>East of England</v>
      </c>
      <c r="K732" s="42">
        <f t="shared" si="23"/>
        <v>1883</v>
      </c>
    </row>
    <row r="733" spans="1:11" hidden="1" x14ac:dyDescent="0.35">
      <c r="A733" s="197">
        <f t="shared" si="22"/>
        <v>44287</v>
      </c>
      <c r="B733" t="s">
        <v>770</v>
      </c>
      <c r="C733" t="s">
        <v>119</v>
      </c>
      <c r="D733"/>
      <c r="E733" t="s">
        <v>72</v>
      </c>
      <c r="F733" t="s">
        <v>73</v>
      </c>
      <c r="G733" t="s">
        <v>594</v>
      </c>
      <c r="H733">
        <v>371</v>
      </c>
      <c r="I733" s="196" t="str">
        <f>VLOOKUP(E733,Refs!$P$2:$R$36,3,FALSE)</f>
        <v>Y61</v>
      </c>
      <c r="J733" s="196" t="str">
        <f>VLOOKUP(E733,Refs!$P$2:$S$36,4,FALSE)</f>
        <v>East of England</v>
      </c>
      <c r="K733" s="42">
        <f t="shared" si="23"/>
        <v>371</v>
      </c>
    </row>
    <row r="734" spans="1:11" hidden="1" x14ac:dyDescent="0.35">
      <c r="A734" s="197">
        <f t="shared" si="22"/>
        <v>44287</v>
      </c>
      <c r="B734" t="s">
        <v>770</v>
      </c>
      <c r="C734" t="s">
        <v>119</v>
      </c>
      <c r="D734"/>
      <c r="E734" t="s">
        <v>72</v>
      </c>
      <c r="F734" t="s">
        <v>73</v>
      </c>
      <c r="G734" t="s">
        <v>609</v>
      </c>
      <c r="H734">
        <v>7835</v>
      </c>
      <c r="I734" s="196" t="str">
        <f>VLOOKUP(E734,Refs!$P$2:$R$36,3,FALSE)</f>
        <v>Y61</v>
      </c>
      <c r="J734" s="196" t="str">
        <f>VLOOKUP(E734,Refs!$P$2:$S$36,4,FALSE)</f>
        <v>East of England</v>
      </c>
      <c r="K734" s="42">
        <f t="shared" si="23"/>
        <v>7835</v>
      </c>
    </row>
    <row r="735" spans="1:11" hidden="1" x14ac:dyDescent="0.35">
      <c r="A735" s="197">
        <f t="shared" si="22"/>
        <v>44287</v>
      </c>
      <c r="B735" t="s">
        <v>770</v>
      </c>
      <c r="C735" t="s">
        <v>119</v>
      </c>
      <c r="D735"/>
      <c r="E735" t="s">
        <v>72</v>
      </c>
      <c r="F735" t="s">
        <v>73</v>
      </c>
      <c r="G735" t="s">
        <v>610</v>
      </c>
      <c r="H735">
        <v>683</v>
      </c>
      <c r="I735" s="196" t="str">
        <f>VLOOKUP(E735,Refs!$P$2:$R$36,3,FALSE)</f>
        <v>Y61</v>
      </c>
      <c r="J735" s="196" t="str">
        <f>VLOOKUP(E735,Refs!$P$2:$S$36,4,FALSE)</f>
        <v>East of England</v>
      </c>
      <c r="K735" s="42">
        <f t="shared" si="23"/>
        <v>683</v>
      </c>
    </row>
    <row r="736" spans="1:11" hidden="1" x14ac:dyDescent="0.35">
      <c r="A736" s="197">
        <f t="shared" si="22"/>
        <v>44287</v>
      </c>
      <c r="B736" t="s">
        <v>770</v>
      </c>
      <c r="C736" t="s">
        <v>119</v>
      </c>
      <c r="D736"/>
      <c r="E736" t="s">
        <v>72</v>
      </c>
      <c r="F736" t="s">
        <v>73</v>
      </c>
      <c r="G736" t="s">
        <v>611</v>
      </c>
      <c r="H736">
        <v>911</v>
      </c>
      <c r="I736" s="196" t="str">
        <f>VLOOKUP(E736,Refs!$P$2:$R$36,3,FALSE)</f>
        <v>Y61</v>
      </c>
      <c r="J736" s="196" t="str">
        <f>VLOOKUP(E736,Refs!$P$2:$S$36,4,FALSE)</f>
        <v>East of England</v>
      </c>
      <c r="K736" s="42">
        <f t="shared" si="23"/>
        <v>911</v>
      </c>
    </row>
    <row r="737" spans="1:11" hidden="1" x14ac:dyDescent="0.35">
      <c r="A737" s="197">
        <f t="shared" si="22"/>
        <v>44287</v>
      </c>
      <c r="B737" t="s">
        <v>770</v>
      </c>
      <c r="C737" t="s">
        <v>119</v>
      </c>
      <c r="D737"/>
      <c r="E737" t="s">
        <v>72</v>
      </c>
      <c r="F737" t="s">
        <v>73</v>
      </c>
      <c r="G737" t="s">
        <v>612</v>
      </c>
      <c r="H737">
        <v>77</v>
      </c>
      <c r="I737" s="196" t="str">
        <f>VLOOKUP(E737,Refs!$P$2:$R$36,3,FALSE)</f>
        <v>Y61</v>
      </c>
      <c r="J737" s="196" t="str">
        <f>VLOOKUP(E737,Refs!$P$2:$S$36,4,FALSE)</f>
        <v>East of England</v>
      </c>
      <c r="K737" s="42">
        <f t="shared" si="23"/>
        <v>77</v>
      </c>
    </row>
    <row r="738" spans="1:11" hidden="1" x14ac:dyDescent="0.35">
      <c r="A738" s="197">
        <f t="shared" si="22"/>
        <v>44287</v>
      </c>
      <c r="B738" t="s">
        <v>770</v>
      </c>
      <c r="C738" t="s">
        <v>119</v>
      </c>
      <c r="D738"/>
      <c r="E738" t="s">
        <v>72</v>
      </c>
      <c r="F738" t="s">
        <v>73</v>
      </c>
      <c r="G738" t="s">
        <v>613</v>
      </c>
      <c r="H738">
        <v>0</v>
      </c>
      <c r="I738" s="196" t="str">
        <f>VLOOKUP(E738,Refs!$P$2:$R$36,3,FALSE)</f>
        <v>Y61</v>
      </c>
      <c r="J738" s="196" t="str">
        <f>VLOOKUP(E738,Refs!$P$2:$S$36,4,FALSE)</f>
        <v>East of England</v>
      </c>
      <c r="K738" s="42" t="str">
        <f t="shared" si="23"/>
        <v/>
      </c>
    </row>
    <row r="739" spans="1:11" hidden="1" x14ac:dyDescent="0.35">
      <c r="A739" s="197">
        <f t="shared" si="22"/>
        <v>44287</v>
      </c>
      <c r="B739" t="s">
        <v>770</v>
      </c>
      <c r="C739" t="s">
        <v>119</v>
      </c>
      <c r="D739"/>
      <c r="E739" t="s">
        <v>72</v>
      </c>
      <c r="F739" t="s">
        <v>73</v>
      </c>
      <c r="G739" t="s">
        <v>615</v>
      </c>
      <c r="H739">
        <v>2238</v>
      </c>
      <c r="I739" s="196" t="str">
        <f>VLOOKUP(E739,Refs!$P$2:$R$36,3,FALSE)</f>
        <v>Y61</v>
      </c>
      <c r="J739" s="196" t="str">
        <f>VLOOKUP(E739,Refs!$P$2:$S$36,4,FALSE)</f>
        <v>East of England</v>
      </c>
      <c r="K739" s="42">
        <f t="shared" si="23"/>
        <v>2238</v>
      </c>
    </row>
    <row r="740" spans="1:11" hidden="1" x14ac:dyDescent="0.35">
      <c r="A740" s="197">
        <f t="shared" si="22"/>
        <v>44287</v>
      </c>
      <c r="B740" t="s">
        <v>770</v>
      </c>
      <c r="C740" t="s">
        <v>119</v>
      </c>
      <c r="D740"/>
      <c r="E740" t="s">
        <v>72</v>
      </c>
      <c r="F740" t="s">
        <v>73</v>
      </c>
      <c r="G740" t="s">
        <v>616</v>
      </c>
      <c r="H740">
        <v>1112</v>
      </c>
      <c r="I740" s="196" t="str">
        <f>VLOOKUP(E740,Refs!$P$2:$R$36,3,FALSE)</f>
        <v>Y61</v>
      </c>
      <c r="J740" s="196" t="str">
        <f>VLOOKUP(E740,Refs!$P$2:$S$36,4,FALSE)</f>
        <v>East of England</v>
      </c>
      <c r="K740" s="42">
        <f t="shared" si="23"/>
        <v>1112</v>
      </c>
    </row>
    <row r="741" spans="1:11" hidden="1" x14ac:dyDescent="0.35">
      <c r="A741" s="197">
        <f t="shared" si="22"/>
        <v>44287</v>
      </c>
      <c r="B741" t="s">
        <v>770</v>
      </c>
      <c r="C741" t="s">
        <v>119</v>
      </c>
      <c r="D741"/>
      <c r="E741" t="s">
        <v>72</v>
      </c>
      <c r="F741" t="s">
        <v>73</v>
      </c>
      <c r="G741" t="s">
        <v>618</v>
      </c>
      <c r="H741">
        <v>369</v>
      </c>
      <c r="I741" s="196" t="str">
        <f>VLOOKUP(E741,Refs!$P$2:$R$36,3,FALSE)</f>
        <v>Y61</v>
      </c>
      <c r="J741" s="196" t="str">
        <f>VLOOKUP(E741,Refs!$P$2:$S$36,4,FALSE)</f>
        <v>East of England</v>
      </c>
      <c r="K741" s="42">
        <f t="shared" si="23"/>
        <v>369</v>
      </c>
    </row>
    <row r="742" spans="1:11" hidden="1" x14ac:dyDescent="0.35">
      <c r="A742" s="197">
        <f t="shared" si="22"/>
        <v>44287</v>
      </c>
      <c r="B742" t="s">
        <v>770</v>
      </c>
      <c r="C742" t="s">
        <v>119</v>
      </c>
      <c r="D742"/>
      <c r="E742" t="s">
        <v>72</v>
      </c>
      <c r="F742" t="s">
        <v>73</v>
      </c>
      <c r="G742" t="s">
        <v>619</v>
      </c>
      <c r="H742">
        <v>68</v>
      </c>
      <c r="I742" s="196" t="str">
        <f>VLOOKUP(E742,Refs!$P$2:$R$36,3,FALSE)</f>
        <v>Y61</v>
      </c>
      <c r="J742" s="196" t="str">
        <f>VLOOKUP(E742,Refs!$P$2:$S$36,4,FALSE)</f>
        <v>East of England</v>
      </c>
      <c r="K742" s="42">
        <f t="shared" si="23"/>
        <v>68</v>
      </c>
    </row>
    <row r="743" spans="1:11" hidden="1" x14ac:dyDescent="0.35">
      <c r="A743" s="197">
        <f t="shared" si="22"/>
        <v>44287</v>
      </c>
      <c r="B743" t="s">
        <v>770</v>
      </c>
      <c r="C743" t="s">
        <v>119</v>
      </c>
      <c r="D743"/>
      <c r="E743" t="s">
        <v>72</v>
      </c>
      <c r="F743" t="s">
        <v>73</v>
      </c>
      <c r="G743" t="s">
        <v>620</v>
      </c>
      <c r="H743">
        <v>575</v>
      </c>
      <c r="I743" s="196" t="str">
        <f>VLOOKUP(E743,Refs!$P$2:$R$36,3,FALSE)</f>
        <v>Y61</v>
      </c>
      <c r="J743" s="196" t="str">
        <f>VLOOKUP(E743,Refs!$P$2:$S$36,4,FALSE)</f>
        <v>East of England</v>
      </c>
      <c r="K743" s="42">
        <f t="shared" si="23"/>
        <v>575</v>
      </c>
    </row>
    <row r="744" spans="1:11" hidden="1" x14ac:dyDescent="0.35">
      <c r="A744" s="197">
        <f t="shared" si="22"/>
        <v>44287</v>
      </c>
      <c r="B744" t="s">
        <v>770</v>
      </c>
      <c r="C744" t="s">
        <v>119</v>
      </c>
      <c r="D744"/>
      <c r="E744" t="s">
        <v>72</v>
      </c>
      <c r="F744" t="s">
        <v>73</v>
      </c>
      <c r="G744" t="s">
        <v>621</v>
      </c>
      <c r="H744">
        <v>39</v>
      </c>
      <c r="I744" s="196" t="str">
        <f>VLOOKUP(E744,Refs!$P$2:$R$36,3,FALSE)</f>
        <v>Y61</v>
      </c>
      <c r="J744" s="196" t="str">
        <f>VLOOKUP(E744,Refs!$P$2:$S$36,4,FALSE)</f>
        <v>East of England</v>
      </c>
      <c r="K744" s="42">
        <f t="shared" si="23"/>
        <v>39</v>
      </c>
    </row>
    <row r="745" spans="1:11" hidden="1" x14ac:dyDescent="0.35">
      <c r="A745" s="197">
        <f t="shared" si="22"/>
        <v>44287</v>
      </c>
      <c r="B745" t="s">
        <v>770</v>
      </c>
      <c r="C745" t="s">
        <v>119</v>
      </c>
      <c r="D745"/>
      <c r="E745" t="s">
        <v>72</v>
      </c>
      <c r="F745" t="s">
        <v>73</v>
      </c>
      <c r="G745" t="s">
        <v>622</v>
      </c>
      <c r="H745">
        <v>528</v>
      </c>
      <c r="I745" s="196" t="str">
        <f>VLOOKUP(E745,Refs!$P$2:$R$36,3,FALSE)</f>
        <v>Y61</v>
      </c>
      <c r="J745" s="196" t="str">
        <f>VLOOKUP(E745,Refs!$P$2:$S$36,4,FALSE)</f>
        <v>East of England</v>
      </c>
      <c r="K745" s="42">
        <f t="shared" si="23"/>
        <v>528</v>
      </c>
    </row>
    <row r="746" spans="1:11" hidden="1" x14ac:dyDescent="0.35">
      <c r="A746" s="197">
        <f t="shared" si="22"/>
        <v>44287</v>
      </c>
      <c r="B746" t="s">
        <v>770</v>
      </c>
      <c r="C746" t="s">
        <v>119</v>
      </c>
      <c r="D746"/>
      <c r="E746" t="s">
        <v>72</v>
      </c>
      <c r="F746" t="s">
        <v>73</v>
      </c>
      <c r="G746" t="s">
        <v>623</v>
      </c>
      <c r="H746">
        <v>13</v>
      </c>
      <c r="I746" s="196" t="str">
        <f>VLOOKUP(E746,Refs!$P$2:$R$36,3,FALSE)</f>
        <v>Y61</v>
      </c>
      <c r="J746" s="196" t="str">
        <f>VLOOKUP(E746,Refs!$P$2:$S$36,4,FALSE)</f>
        <v>East of England</v>
      </c>
      <c r="K746" s="42">
        <f t="shared" si="23"/>
        <v>13</v>
      </c>
    </row>
    <row r="747" spans="1:11" hidden="1" x14ac:dyDescent="0.35">
      <c r="A747" s="197">
        <f t="shared" si="22"/>
        <v>44287</v>
      </c>
      <c r="B747" t="s">
        <v>770</v>
      </c>
      <c r="C747" t="s">
        <v>119</v>
      </c>
      <c r="D747"/>
      <c r="E747" t="s">
        <v>72</v>
      </c>
      <c r="F747" t="s">
        <v>73</v>
      </c>
      <c r="G747" t="s">
        <v>624</v>
      </c>
      <c r="H747">
        <v>992</v>
      </c>
      <c r="I747" s="196" t="str">
        <f>VLOOKUP(E747,Refs!$P$2:$R$36,3,FALSE)</f>
        <v>Y61</v>
      </c>
      <c r="J747" s="196" t="str">
        <f>VLOOKUP(E747,Refs!$P$2:$S$36,4,FALSE)</f>
        <v>East of England</v>
      </c>
      <c r="K747" s="42">
        <f t="shared" si="23"/>
        <v>992</v>
      </c>
    </row>
    <row r="748" spans="1:11" hidden="1" x14ac:dyDescent="0.35">
      <c r="A748" s="197">
        <f t="shared" si="22"/>
        <v>44287</v>
      </c>
      <c r="B748" t="s">
        <v>770</v>
      </c>
      <c r="C748" t="s">
        <v>119</v>
      </c>
      <c r="D748"/>
      <c r="E748" t="s">
        <v>72</v>
      </c>
      <c r="F748" t="s">
        <v>73</v>
      </c>
      <c r="G748" t="s">
        <v>625</v>
      </c>
      <c r="H748">
        <v>624</v>
      </c>
      <c r="I748" s="196" t="str">
        <f>VLOOKUP(E748,Refs!$P$2:$R$36,3,FALSE)</f>
        <v>Y61</v>
      </c>
      <c r="J748" s="196" t="str">
        <f>VLOOKUP(E748,Refs!$P$2:$S$36,4,FALSE)</f>
        <v>East of England</v>
      </c>
      <c r="K748" s="42">
        <f t="shared" si="23"/>
        <v>624</v>
      </c>
    </row>
    <row r="749" spans="1:11" hidden="1" x14ac:dyDescent="0.35">
      <c r="A749" s="197">
        <f t="shared" si="22"/>
        <v>44287</v>
      </c>
      <c r="B749" t="s">
        <v>770</v>
      </c>
      <c r="C749" t="s">
        <v>119</v>
      </c>
      <c r="D749"/>
      <c r="E749" t="s">
        <v>72</v>
      </c>
      <c r="F749" t="s">
        <v>73</v>
      </c>
      <c r="G749" t="s">
        <v>626</v>
      </c>
      <c r="H749">
        <v>307</v>
      </c>
      <c r="I749" s="196" t="str">
        <f>VLOOKUP(E749,Refs!$P$2:$R$36,3,FALSE)</f>
        <v>Y61</v>
      </c>
      <c r="J749" s="196" t="str">
        <f>VLOOKUP(E749,Refs!$P$2:$S$36,4,FALSE)</f>
        <v>East of England</v>
      </c>
      <c r="K749" s="42">
        <f t="shared" si="23"/>
        <v>307</v>
      </c>
    </row>
    <row r="750" spans="1:11" hidden="1" x14ac:dyDescent="0.35">
      <c r="A750" s="197">
        <f t="shared" si="22"/>
        <v>44287</v>
      </c>
      <c r="B750" t="s">
        <v>770</v>
      </c>
      <c r="C750" t="s">
        <v>119</v>
      </c>
      <c r="D750"/>
      <c r="E750" t="s">
        <v>72</v>
      </c>
      <c r="F750" t="s">
        <v>73</v>
      </c>
      <c r="G750" t="s">
        <v>642</v>
      </c>
      <c r="H750">
        <v>985</v>
      </c>
      <c r="I750" s="196" t="str">
        <f>VLOOKUP(E750,Refs!$P$2:$R$36,3,FALSE)</f>
        <v>Y61</v>
      </c>
      <c r="J750" s="196" t="str">
        <f>VLOOKUP(E750,Refs!$P$2:$S$36,4,FALSE)</f>
        <v>East of England</v>
      </c>
      <c r="K750" s="42">
        <f t="shared" si="23"/>
        <v>985</v>
      </c>
    </row>
    <row r="751" spans="1:11" hidden="1" x14ac:dyDescent="0.35">
      <c r="A751" s="197">
        <f t="shared" si="22"/>
        <v>44287</v>
      </c>
      <c r="B751" t="s">
        <v>770</v>
      </c>
      <c r="C751" t="s">
        <v>119</v>
      </c>
      <c r="D751"/>
      <c r="E751" t="s">
        <v>72</v>
      </c>
      <c r="F751" t="s">
        <v>73</v>
      </c>
      <c r="G751" t="s">
        <v>643</v>
      </c>
      <c r="H751">
        <v>769</v>
      </c>
      <c r="I751" s="196" t="str">
        <f>VLOOKUP(E751,Refs!$P$2:$R$36,3,FALSE)</f>
        <v>Y61</v>
      </c>
      <c r="J751" s="196" t="str">
        <f>VLOOKUP(E751,Refs!$P$2:$S$36,4,FALSE)</f>
        <v>East of England</v>
      </c>
      <c r="K751" s="42">
        <f t="shared" si="23"/>
        <v>769</v>
      </c>
    </row>
    <row r="752" spans="1:11" hidden="1" x14ac:dyDescent="0.35">
      <c r="A752" s="197">
        <f t="shared" si="22"/>
        <v>44287</v>
      </c>
      <c r="B752" t="s">
        <v>770</v>
      </c>
      <c r="C752" t="s">
        <v>119</v>
      </c>
      <c r="D752"/>
      <c r="E752" t="s">
        <v>72</v>
      </c>
      <c r="F752" t="s">
        <v>73</v>
      </c>
      <c r="G752" t="s">
        <v>644</v>
      </c>
      <c r="H752">
        <v>491</v>
      </c>
      <c r="I752" s="196" t="str">
        <f>VLOOKUP(E752,Refs!$P$2:$R$36,3,FALSE)</f>
        <v>Y61</v>
      </c>
      <c r="J752" s="196" t="str">
        <f>VLOOKUP(E752,Refs!$P$2:$S$36,4,FALSE)</f>
        <v>East of England</v>
      </c>
      <c r="K752" s="42">
        <f t="shared" si="23"/>
        <v>491</v>
      </c>
    </row>
    <row r="753" spans="1:11" hidden="1" x14ac:dyDescent="0.35">
      <c r="A753" s="197">
        <f t="shared" si="22"/>
        <v>44287</v>
      </c>
      <c r="B753" t="s">
        <v>770</v>
      </c>
      <c r="C753" t="s">
        <v>119</v>
      </c>
      <c r="D753"/>
      <c r="E753" t="s">
        <v>72</v>
      </c>
      <c r="F753" t="s">
        <v>73</v>
      </c>
      <c r="G753" t="s">
        <v>645</v>
      </c>
      <c r="H753">
        <v>166</v>
      </c>
      <c r="I753" s="196" t="str">
        <f>VLOOKUP(E753,Refs!$P$2:$R$36,3,FALSE)</f>
        <v>Y61</v>
      </c>
      <c r="J753" s="196" t="str">
        <f>VLOOKUP(E753,Refs!$P$2:$S$36,4,FALSE)</f>
        <v>East of England</v>
      </c>
      <c r="K753" s="42">
        <f t="shared" si="23"/>
        <v>166</v>
      </c>
    </row>
    <row r="754" spans="1:11" hidden="1" x14ac:dyDescent="0.35">
      <c r="A754" s="197">
        <f t="shared" si="22"/>
        <v>44287</v>
      </c>
      <c r="B754" t="s">
        <v>770</v>
      </c>
      <c r="C754" t="s">
        <v>119</v>
      </c>
      <c r="D754"/>
      <c r="E754" t="s">
        <v>72</v>
      </c>
      <c r="F754" t="s">
        <v>73</v>
      </c>
      <c r="G754" t="s">
        <v>646</v>
      </c>
      <c r="H754">
        <v>0</v>
      </c>
      <c r="I754" s="196" t="str">
        <f>VLOOKUP(E754,Refs!$P$2:$R$36,3,FALSE)</f>
        <v>Y61</v>
      </c>
      <c r="J754" s="196" t="str">
        <f>VLOOKUP(E754,Refs!$P$2:$S$36,4,FALSE)</f>
        <v>East of England</v>
      </c>
      <c r="K754" s="42" t="str">
        <f t="shared" si="23"/>
        <v/>
      </c>
    </row>
    <row r="755" spans="1:11" hidden="1" x14ac:dyDescent="0.35">
      <c r="A755" s="197">
        <f t="shared" si="22"/>
        <v>44287</v>
      </c>
      <c r="B755" t="s">
        <v>770</v>
      </c>
      <c r="C755" t="s">
        <v>119</v>
      </c>
      <c r="D755"/>
      <c r="E755" t="s">
        <v>72</v>
      </c>
      <c r="F755" t="s">
        <v>73</v>
      </c>
      <c r="G755" t="s">
        <v>647</v>
      </c>
      <c r="H755">
        <v>671</v>
      </c>
      <c r="I755" s="196" t="str">
        <f>VLOOKUP(E755,Refs!$P$2:$R$36,3,FALSE)</f>
        <v>Y61</v>
      </c>
      <c r="J755" s="196" t="str">
        <f>VLOOKUP(E755,Refs!$P$2:$S$36,4,FALSE)</f>
        <v>East of England</v>
      </c>
      <c r="K755" s="42">
        <f t="shared" si="23"/>
        <v>671</v>
      </c>
    </row>
    <row r="756" spans="1:11" hidden="1" x14ac:dyDescent="0.35">
      <c r="A756" s="197">
        <f t="shared" si="22"/>
        <v>44287</v>
      </c>
      <c r="B756" t="s">
        <v>770</v>
      </c>
      <c r="C756" t="s">
        <v>119</v>
      </c>
      <c r="D756"/>
      <c r="E756" t="s">
        <v>72</v>
      </c>
      <c r="F756" t="s">
        <v>73</v>
      </c>
      <c r="G756" t="s">
        <v>648</v>
      </c>
      <c r="H756">
        <v>1495756</v>
      </c>
      <c r="I756" s="196" t="str">
        <f>VLOOKUP(E756,Refs!$P$2:$R$36,3,FALSE)</f>
        <v>Y61</v>
      </c>
      <c r="J756" s="196" t="str">
        <f>VLOOKUP(E756,Refs!$P$2:$S$36,4,FALSE)</f>
        <v>East of England</v>
      </c>
      <c r="K756" s="42">
        <f t="shared" si="23"/>
        <v>1495756</v>
      </c>
    </row>
    <row r="757" spans="1:11" hidden="1" x14ac:dyDescent="0.35">
      <c r="A757" s="197">
        <f t="shared" si="22"/>
        <v>44287</v>
      </c>
      <c r="B757" t="s">
        <v>770</v>
      </c>
      <c r="C757" t="s">
        <v>119</v>
      </c>
      <c r="D757"/>
      <c r="E757" t="s">
        <v>72</v>
      </c>
      <c r="F757" t="s">
        <v>73</v>
      </c>
      <c r="G757" t="s">
        <v>649</v>
      </c>
      <c r="H757">
        <v>1562</v>
      </c>
      <c r="I757" s="196" t="str">
        <f>VLOOKUP(E757,Refs!$P$2:$R$36,3,FALSE)</f>
        <v>Y61</v>
      </c>
      <c r="J757" s="196" t="str">
        <f>VLOOKUP(E757,Refs!$P$2:$S$36,4,FALSE)</f>
        <v>East of England</v>
      </c>
      <c r="K757" s="42">
        <f t="shared" si="23"/>
        <v>1562</v>
      </c>
    </row>
    <row r="758" spans="1:11" hidden="1" x14ac:dyDescent="0.35">
      <c r="A758" s="197">
        <f t="shared" si="22"/>
        <v>44287</v>
      </c>
      <c r="B758" t="s">
        <v>770</v>
      </c>
      <c r="C758" t="s">
        <v>119</v>
      </c>
      <c r="D758"/>
      <c r="E758" t="s">
        <v>72</v>
      </c>
      <c r="F758" t="s">
        <v>73</v>
      </c>
      <c r="G758" t="s">
        <v>650</v>
      </c>
      <c r="H758">
        <v>645</v>
      </c>
      <c r="I758" s="196" t="str">
        <f>VLOOKUP(E758,Refs!$P$2:$R$36,3,FALSE)</f>
        <v>Y61</v>
      </c>
      <c r="J758" s="196" t="str">
        <f>VLOOKUP(E758,Refs!$P$2:$S$36,4,FALSE)</f>
        <v>East of England</v>
      </c>
      <c r="K758" s="42">
        <f t="shared" si="23"/>
        <v>645</v>
      </c>
    </row>
    <row r="759" spans="1:11" hidden="1" x14ac:dyDescent="0.35">
      <c r="A759" s="197">
        <f t="shared" si="22"/>
        <v>44287</v>
      </c>
      <c r="B759" t="s">
        <v>770</v>
      </c>
      <c r="C759" t="s">
        <v>119</v>
      </c>
      <c r="D759"/>
      <c r="E759" t="s">
        <v>72</v>
      </c>
      <c r="F759" t="s">
        <v>73</v>
      </c>
      <c r="G759" t="s">
        <v>651</v>
      </c>
      <c r="H759">
        <v>36</v>
      </c>
      <c r="I759" s="196" t="str">
        <f>VLOOKUP(E759,Refs!$P$2:$R$36,3,FALSE)</f>
        <v>Y61</v>
      </c>
      <c r="J759" s="196" t="str">
        <f>VLOOKUP(E759,Refs!$P$2:$S$36,4,FALSE)</f>
        <v>East of England</v>
      </c>
      <c r="K759" s="42">
        <f t="shared" si="23"/>
        <v>36</v>
      </c>
    </row>
    <row r="760" spans="1:11" hidden="1" x14ac:dyDescent="0.35">
      <c r="A760" s="197">
        <f t="shared" si="22"/>
        <v>44287</v>
      </c>
      <c r="B760" t="s">
        <v>770</v>
      </c>
      <c r="C760" t="s">
        <v>119</v>
      </c>
      <c r="D760"/>
      <c r="E760" t="s">
        <v>72</v>
      </c>
      <c r="F760" t="s">
        <v>73</v>
      </c>
      <c r="G760" t="s">
        <v>652</v>
      </c>
      <c r="H760">
        <v>609</v>
      </c>
      <c r="I760" s="196" t="str">
        <f>VLOOKUP(E760,Refs!$P$2:$R$36,3,FALSE)</f>
        <v>Y61</v>
      </c>
      <c r="J760" s="196" t="str">
        <f>VLOOKUP(E760,Refs!$P$2:$S$36,4,FALSE)</f>
        <v>East of England</v>
      </c>
      <c r="K760" s="42">
        <f t="shared" si="23"/>
        <v>609</v>
      </c>
    </row>
    <row r="761" spans="1:11" hidden="1" x14ac:dyDescent="0.35">
      <c r="A761" s="197">
        <f t="shared" si="22"/>
        <v>44287</v>
      </c>
      <c r="B761" t="s">
        <v>770</v>
      </c>
      <c r="C761" t="s">
        <v>119</v>
      </c>
      <c r="D761"/>
      <c r="E761" t="s">
        <v>72</v>
      </c>
      <c r="F761" t="s">
        <v>73</v>
      </c>
      <c r="G761" t="s">
        <v>653</v>
      </c>
      <c r="H761">
        <v>1299051</v>
      </c>
      <c r="I761" s="196" t="str">
        <f>VLOOKUP(E761,Refs!$P$2:$R$36,3,FALSE)</f>
        <v>Y61</v>
      </c>
      <c r="J761" s="196" t="str">
        <f>VLOOKUP(E761,Refs!$P$2:$S$36,4,FALSE)</f>
        <v>East of England</v>
      </c>
      <c r="K761" s="42">
        <f t="shared" si="23"/>
        <v>1299051</v>
      </c>
    </row>
    <row r="762" spans="1:11" hidden="1" x14ac:dyDescent="0.35">
      <c r="A762" s="197">
        <f t="shared" si="22"/>
        <v>44287</v>
      </c>
      <c r="B762" t="s">
        <v>770</v>
      </c>
      <c r="C762" t="s">
        <v>119</v>
      </c>
      <c r="D762"/>
      <c r="E762" t="s">
        <v>72</v>
      </c>
      <c r="F762" t="s">
        <v>73</v>
      </c>
      <c r="G762" t="s">
        <v>654</v>
      </c>
      <c r="H762">
        <v>206</v>
      </c>
      <c r="I762" s="196" t="str">
        <f>VLOOKUP(E762,Refs!$P$2:$R$36,3,FALSE)</f>
        <v>Y61</v>
      </c>
      <c r="J762" s="196" t="str">
        <f>VLOOKUP(E762,Refs!$P$2:$S$36,4,FALSE)</f>
        <v>East of England</v>
      </c>
      <c r="K762" s="42">
        <f t="shared" si="23"/>
        <v>206</v>
      </c>
    </row>
    <row r="763" spans="1:11" hidden="1" x14ac:dyDescent="0.35">
      <c r="A763" s="197">
        <f t="shared" si="22"/>
        <v>44287</v>
      </c>
      <c r="B763" t="s">
        <v>770</v>
      </c>
      <c r="C763" t="s">
        <v>119</v>
      </c>
      <c r="D763"/>
      <c r="E763" t="s">
        <v>72</v>
      </c>
      <c r="F763" t="s">
        <v>73</v>
      </c>
      <c r="G763" t="s">
        <v>669</v>
      </c>
      <c r="H763">
        <v>7577</v>
      </c>
      <c r="I763" s="196" t="str">
        <f>VLOOKUP(E763,Refs!$P$2:$R$36,3,FALSE)</f>
        <v>Y61</v>
      </c>
      <c r="J763" s="196" t="str">
        <f>VLOOKUP(E763,Refs!$P$2:$S$36,4,FALSE)</f>
        <v>East of England</v>
      </c>
      <c r="K763" s="42">
        <f t="shared" si="23"/>
        <v>7577</v>
      </c>
    </row>
    <row r="764" spans="1:11" hidden="1" x14ac:dyDescent="0.35">
      <c r="A764" s="197">
        <f t="shared" si="22"/>
        <v>44287</v>
      </c>
      <c r="B764" t="s">
        <v>770</v>
      </c>
      <c r="C764" t="s">
        <v>119</v>
      </c>
      <c r="D764"/>
      <c r="E764" t="s">
        <v>72</v>
      </c>
      <c r="F764" t="s">
        <v>73</v>
      </c>
      <c r="G764" t="s">
        <v>670</v>
      </c>
      <c r="H764">
        <v>5</v>
      </c>
      <c r="I764" s="196" t="str">
        <f>VLOOKUP(E764,Refs!$P$2:$R$36,3,FALSE)</f>
        <v>Y61</v>
      </c>
      <c r="J764" s="196" t="str">
        <f>VLOOKUP(E764,Refs!$P$2:$S$36,4,FALSE)</f>
        <v>East of England</v>
      </c>
      <c r="K764" s="42">
        <f t="shared" si="23"/>
        <v>5</v>
      </c>
    </row>
    <row r="765" spans="1:11" hidden="1" x14ac:dyDescent="0.35">
      <c r="A765" s="197">
        <f t="shared" si="22"/>
        <v>44287</v>
      </c>
      <c r="B765" t="s">
        <v>770</v>
      </c>
      <c r="C765" t="s">
        <v>119</v>
      </c>
      <c r="D765"/>
      <c r="E765" t="s">
        <v>72</v>
      </c>
      <c r="F765" t="s">
        <v>73</v>
      </c>
      <c r="G765" t="s">
        <v>671</v>
      </c>
      <c r="H765">
        <v>5238</v>
      </c>
      <c r="I765" s="196" t="str">
        <f>VLOOKUP(E765,Refs!$P$2:$R$36,3,FALSE)</f>
        <v>Y61</v>
      </c>
      <c r="J765" s="196" t="str">
        <f>VLOOKUP(E765,Refs!$P$2:$S$36,4,FALSE)</f>
        <v>East of England</v>
      </c>
      <c r="K765" s="42">
        <f t="shared" si="23"/>
        <v>5238</v>
      </c>
    </row>
    <row r="766" spans="1:11" hidden="1" x14ac:dyDescent="0.35">
      <c r="A766" s="197">
        <f t="shared" si="22"/>
        <v>44287</v>
      </c>
      <c r="B766" t="s">
        <v>770</v>
      </c>
      <c r="C766" t="s">
        <v>119</v>
      </c>
      <c r="D766"/>
      <c r="E766" t="s">
        <v>72</v>
      </c>
      <c r="F766" t="s">
        <v>73</v>
      </c>
      <c r="G766" t="s">
        <v>675</v>
      </c>
      <c r="H766">
        <v>1780</v>
      </c>
      <c r="I766" s="196" t="str">
        <f>VLOOKUP(E766,Refs!$P$2:$R$36,3,FALSE)</f>
        <v>Y61</v>
      </c>
      <c r="J766" s="196" t="str">
        <f>VLOOKUP(E766,Refs!$P$2:$S$36,4,FALSE)</f>
        <v>East of England</v>
      </c>
      <c r="K766" s="42">
        <f t="shared" si="23"/>
        <v>1780</v>
      </c>
    </row>
    <row r="767" spans="1:11" hidden="1" x14ac:dyDescent="0.35">
      <c r="A767" s="197">
        <f t="shared" si="22"/>
        <v>44287</v>
      </c>
      <c r="B767" t="s">
        <v>770</v>
      </c>
      <c r="C767" t="s">
        <v>119</v>
      </c>
      <c r="D767"/>
      <c r="E767" t="s">
        <v>72</v>
      </c>
      <c r="F767" t="s">
        <v>73</v>
      </c>
      <c r="G767" t="s">
        <v>678</v>
      </c>
      <c r="H767">
        <v>1247</v>
      </c>
      <c r="I767" s="196" t="str">
        <f>VLOOKUP(E767,Refs!$P$2:$R$36,3,FALSE)</f>
        <v>Y61</v>
      </c>
      <c r="J767" s="196" t="str">
        <f>VLOOKUP(E767,Refs!$P$2:$S$36,4,FALSE)</f>
        <v>East of England</v>
      </c>
      <c r="K767" s="42">
        <f t="shared" si="23"/>
        <v>1247</v>
      </c>
    </row>
    <row r="768" spans="1:11" hidden="1" x14ac:dyDescent="0.35">
      <c r="A768" s="197">
        <f t="shared" si="22"/>
        <v>44287</v>
      </c>
      <c r="B768" t="s">
        <v>770</v>
      </c>
      <c r="C768" t="s">
        <v>119</v>
      </c>
      <c r="D768"/>
      <c r="E768" t="s">
        <v>72</v>
      </c>
      <c r="F768" t="s">
        <v>73</v>
      </c>
      <c r="G768" t="s">
        <v>679</v>
      </c>
      <c r="H768">
        <v>591</v>
      </c>
      <c r="I768" s="196" t="str">
        <f>VLOOKUP(E768,Refs!$P$2:$R$36,3,FALSE)</f>
        <v>Y61</v>
      </c>
      <c r="J768" s="196" t="str">
        <f>VLOOKUP(E768,Refs!$P$2:$S$36,4,FALSE)</f>
        <v>East of England</v>
      </c>
      <c r="K768" s="42">
        <f t="shared" si="23"/>
        <v>591</v>
      </c>
    </row>
    <row r="769" spans="1:11" hidden="1" x14ac:dyDescent="0.35">
      <c r="A769" s="197">
        <f t="shared" si="22"/>
        <v>44287</v>
      </c>
      <c r="B769" t="s">
        <v>770</v>
      </c>
      <c r="C769" t="s">
        <v>119</v>
      </c>
      <c r="D769"/>
      <c r="E769" t="s">
        <v>72</v>
      </c>
      <c r="F769" t="s">
        <v>73</v>
      </c>
      <c r="G769" t="s">
        <v>680</v>
      </c>
      <c r="H769">
        <v>913</v>
      </c>
      <c r="I769" s="196" t="str">
        <f>VLOOKUP(E769,Refs!$P$2:$R$36,3,FALSE)</f>
        <v>Y61</v>
      </c>
      <c r="J769" s="196" t="str">
        <f>VLOOKUP(E769,Refs!$P$2:$S$36,4,FALSE)</f>
        <v>East of England</v>
      </c>
      <c r="K769" s="42">
        <f t="shared" si="23"/>
        <v>913</v>
      </c>
    </row>
    <row r="770" spans="1:11" hidden="1" x14ac:dyDescent="0.35">
      <c r="A770" s="197">
        <f t="shared" si="22"/>
        <v>44287</v>
      </c>
      <c r="B770" t="s">
        <v>770</v>
      </c>
      <c r="C770" t="s">
        <v>119</v>
      </c>
      <c r="D770"/>
      <c r="E770" t="s">
        <v>72</v>
      </c>
      <c r="F770" t="s">
        <v>73</v>
      </c>
      <c r="G770" t="s">
        <v>681</v>
      </c>
      <c r="H770">
        <v>869</v>
      </c>
      <c r="I770" s="196" t="str">
        <f>VLOOKUP(E770,Refs!$P$2:$R$36,3,FALSE)</f>
        <v>Y61</v>
      </c>
      <c r="J770" s="196" t="str">
        <f>VLOOKUP(E770,Refs!$P$2:$S$36,4,FALSE)</f>
        <v>East of England</v>
      </c>
      <c r="K770" s="42">
        <f t="shared" si="23"/>
        <v>869</v>
      </c>
    </row>
    <row r="771" spans="1:11" hidden="1" x14ac:dyDescent="0.35">
      <c r="A771" s="197">
        <f t="shared" ref="A771:A834" si="24">DATEVALUE(RIGHT(B771,8))</f>
        <v>44287</v>
      </c>
      <c r="B771" t="s">
        <v>770</v>
      </c>
      <c r="C771" t="s">
        <v>119</v>
      </c>
      <c r="D771"/>
      <c r="E771" t="s">
        <v>72</v>
      </c>
      <c r="F771" t="s">
        <v>73</v>
      </c>
      <c r="G771" t="s">
        <v>682</v>
      </c>
      <c r="H771">
        <v>140</v>
      </c>
      <c r="I771" s="196" t="str">
        <f>VLOOKUP(E771,Refs!$P$2:$R$36,3,FALSE)</f>
        <v>Y61</v>
      </c>
      <c r="J771" s="196" t="str">
        <f>VLOOKUP(E771,Refs!$P$2:$S$36,4,FALSE)</f>
        <v>East of England</v>
      </c>
      <c r="K771" s="42">
        <f t="shared" ref="K771:K834" si="25">IF(OR(H771="NULL",H771=0,H771=""),"",H771)</f>
        <v>140</v>
      </c>
    </row>
    <row r="772" spans="1:11" hidden="1" x14ac:dyDescent="0.35">
      <c r="A772" s="197">
        <f t="shared" si="24"/>
        <v>44287</v>
      </c>
      <c r="B772" t="s">
        <v>770</v>
      </c>
      <c r="C772" t="s">
        <v>119</v>
      </c>
      <c r="D772"/>
      <c r="E772" t="s">
        <v>72</v>
      </c>
      <c r="F772" t="s">
        <v>73</v>
      </c>
      <c r="G772" t="s">
        <v>683</v>
      </c>
      <c r="H772">
        <v>3</v>
      </c>
      <c r="I772" s="196" t="str">
        <f>VLOOKUP(E772,Refs!$P$2:$R$36,3,FALSE)</f>
        <v>Y61</v>
      </c>
      <c r="J772" s="196" t="str">
        <f>VLOOKUP(E772,Refs!$P$2:$S$36,4,FALSE)</f>
        <v>East of England</v>
      </c>
      <c r="K772" s="42">
        <f t="shared" si="25"/>
        <v>3</v>
      </c>
    </row>
    <row r="773" spans="1:11" hidden="1" x14ac:dyDescent="0.35">
      <c r="A773" s="197">
        <f t="shared" si="24"/>
        <v>44287</v>
      </c>
      <c r="B773" t="s">
        <v>770</v>
      </c>
      <c r="C773" t="s">
        <v>119</v>
      </c>
      <c r="D773"/>
      <c r="E773" t="s">
        <v>72</v>
      </c>
      <c r="F773" t="s">
        <v>73</v>
      </c>
      <c r="G773" t="s">
        <v>684</v>
      </c>
      <c r="H773">
        <v>654</v>
      </c>
      <c r="I773" s="196" t="str">
        <f>VLOOKUP(E773,Refs!$P$2:$R$36,3,FALSE)</f>
        <v>Y61</v>
      </c>
      <c r="J773" s="196" t="str">
        <f>VLOOKUP(E773,Refs!$P$2:$S$36,4,FALSE)</f>
        <v>East of England</v>
      </c>
      <c r="K773" s="42">
        <f t="shared" si="25"/>
        <v>654</v>
      </c>
    </row>
    <row r="774" spans="1:11" hidden="1" x14ac:dyDescent="0.35">
      <c r="A774" s="197">
        <f t="shared" si="24"/>
        <v>44287</v>
      </c>
      <c r="B774" t="s">
        <v>770</v>
      </c>
      <c r="C774" t="s">
        <v>119</v>
      </c>
      <c r="D774"/>
      <c r="E774" t="s">
        <v>72</v>
      </c>
      <c r="F774" t="s">
        <v>73</v>
      </c>
      <c r="G774" t="s">
        <v>685</v>
      </c>
      <c r="H774">
        <v>188</v>
      </c>
      <c r="I774" s="196" t="str">
        <f>VLOOKUP(E774,Refs!$P$2:$R$36,3,FALSE)</f>
        <v>Y61</v>
      </c>
      <c r="J774" s="196" t="str">
        <f>VLOOKUP(E774,Refs!$P$2:$S$36,4,FALSE)</f>
        <v>East of England</v>
      </c>
      <c r="K774" s="42">
        <f t="shared" si="25"/>
        <v>188</v>
      </c>
    </row>
    <row r="775" spans="1:11" hidden="1" x14ac:dyDescent="0.35">
      <c r="A775" s="197">
        <f t="shared" si="24"/>
        <v>44287</v>
      </c>
      <c r="B775" t="s">
        <v>770</v>
      </c>
      <c r="C775" t="s">
        <v>119</v>
      </c>
      <c r="D775"/>
      <c r="E775" t="s">
        <v>72</v>
      </c>
      <c r="F775" t="s">
        <v>73</v>
      </c>
      <c r="G775" t="s">
        <v>686</v>
      </c>
      <c r="H775">
        <v>0</v>
      </c>
      <c r="I775" s="196" t="str">
        <f>VLOOKUP(E775,Refs!$P$2:$R$36,3,FALSE)</f>
        <v>Y61</v>
      </c>
      <c r="J775" s="196" t="str">
        <f>VLOOKUP(E775,Refs!$P$2:$S$36,4,FALSE)</f>
        <v>East of England</v>
      </c>
      <c r="K775" s="42" t="str">
        <f t="shared" si="25"/>
        <v/>
      </c>
    </row>
    <row r="776" spans="1:11" hidden="1" x14ac:dyDescent="0.35">
      <c r="A776" s="197">
        <f t="shared" si="24"/>
        <v>44287</v>
      </c>
      <c r="B776" t="s">
        <v>770</v>
      </c>
      <c r="C776" t="s">
        <v>119</v>
      </c>
      <c r="D776"/>
      <c r="E776" t="s">
        <v>72</v>
      </c>
      <c r="F776" t="s">
        <v>73</v>
      </c>
      <c r="G776" t="s">
        <v>687</v>
      </c>
      <c r="H776">
        <v>0</v>
      </c>
      <c r="I776" s="196" t="str">
        <f>VLOOKUP(E776,Refs!$P$2:$R$36,3,FALSE)</f>
        <v>Y61</v>
      </c>
      <c r="J776" s="196" t="str">
        <f>VLOOKUP(E776,Refs!$P$2:$S$36,4,FALSE)</f>
        <v>East of England</v>
      </c>
      <c r="K776" s="42" t="str">
        <f t="shared" si="25"/>
        <v/>
      </c>
    </row>
    <row r="777" spans="1:11" hidden="1" x14ac:dyDescent="0.35">
      <c r="A777" s="197">
        <f t="shared" si="24"/>
        <v>44287</v>
      </c>
      <c r="B777" t="s">
        <v>770</v>
      </c>
      <c r="C777" t="s">
        <v>119</v>
      </c>
      <c r="D777"/>
      <c r="E777" t="s">
        <v>72</v>
      </c>
      <c r="F777" t="s">
        <v>73</v>
      </c>
      <c r="G777" t="s">
        <v>688</v>
      </c>
      <c r="H777">
        <v>0</v>
      </c>
      <c r="I777" s="196" t="str">
        <f>VLOOKUP(E777,Refs!$P$2:$R$36,3,FALSE)</f>
        <v>Y61</v>
      </c>
      <c r="J777" s="196" t="str">
        <f>VLOOKUP(E777,Refs!$P$2:$S$36,4,FALSE)</f>
        <v>East of England</v>
      </c>
      <c r="K777" s="42" t="str">
        <f t="shared" si="25"/>
        <v/>
      </c>
    </row>
    <row r="778" spans="1:11" hidden="1" x14ac:dyDescent="0.35">
      <c r="A778" s="197">
        <f t="shared" si="24"/>
        <v>44287</v>
      </c>
      <c r="B778" t="s">
        <v>770</v>
      </c>
      <c r="C778" t="s">
        <v>119</v>
      </c>
      <c r="D778"/>
      <c r="E778" t="s">
        <v>72</v>
      </c>
      <c r="F778" t="s">
        <v>73</v>
      </c>
      <c r="G778" t="s">
        <v>689</v>
      </c>
      <c r="H778">
        <v>0</v>
      </c>
      <c r="I778" s="196" t="str">
        <f>VLOOKUP(E778,Refs!$P$2:$R$36,3,FALSE)</f>
        <v>Y61</v>
      </c>
      <c r="J778" s="196" t="str">
        <f>VLOOKUP(E778,Refs!$P$2:$S$36,4,FALSE)</f>
        <v>East of England</v>
      </c>
      <c r="K778" s="42" t="str">
        <f t="shared" si="25"/>
        <v/>
      </c>
    </row>
    <row r="779" spans="1:11" hidden="1" x14ac:dyDescent="0.35">
      <c r="A779" s="197">
        <f t="shared" si="24"/>
        <v>44287</v>
      </c>
      <c r="B779" t="s">
        <v>770</v>
      </c>
      <c r="C779" t="s">
        <v>119</v>
      </c>
      <c r="D779"/>
      <c r="E779" t="s">
        <v>72</v>
      </c>
      <c r="F779" t="s">
        <v>73</v>
      </c>
      <c r="G779" t="s">
        <v>690</v>
      </c>
      <c r="H779">
        <v>129</v>
      </c>
      <c r="I779" s="196" t="str">
        <f>VLOOKUP(E779,Refs!$P$2:$R$36,3,FALSE)</f>
        <v>Y61</v>
      </c>
      <c r="J779" s="196" t="str">
        <f>VLOOKUP(E779,Refs!$P$2:$S$36,4,FALSE)</f>
        <v>East of England</v>
      </c>
      <c r="K779" s="42">
        <f t="shared" si="25"/>
        <v>129</v>
      </c>
    </row>
    <row r="780" spans="1:11" hidden="1" x14ac:dyDescent="0.35">
      <c r="A780" s="197">
        <f t="shared" si="24"/>
        <v>44287</v>
      </c>
      <c r="B780" t="s">
        <v>770</v>
      </c>
      <c r="C780" t="s">
        <v>119</v>
      </c>
      <c r="D780"/>
      <c r="E780" t="s">
        <v>72</v>
      </c>
      <c r="F780" t="s">
        <v>73</v>
      </c>
      <c r="G780" t="s">
        <v>691</v>
      </c>
      <c r="H780">
        <v>392</v>
      </c>
      <c r="I780" s="196" t="str">
        <f>VLOOKUP(E780,Refs!$P$2:$R$36,3,FALSE)</f>
        <v>Y61</v>
      </c>
      <c r="J780" s="196" t="str">
        <f>VLOOKUP(E780,Refs!$P$2:$S$36,4,FALSE)</f>
        <v>East of England</v>
      </c>
      <c r="K780" s="42">
        <f t="shared" si="25"/>
        <v>392</v>
      </c>
    </row>
    <row r="781" spans="1:11" hidden="1" x14ac:dyDescent="0.35">
      <c r="A781" s="197">
        <f t="shared" si="24"/>
        <v>44287</v>
      </c>
      <c r="B781" t="s">
        <v>770</v>
      </c>
      <c r="C781" t="s">
        <v>119</v>
      </c>
      <c r="D781"/>
      <c r="E781" t="s">
        <v>72</v>
      </c>
      <c r="F781" t="s">
        <v>73</v>
      </c>
      <c r="G781" t="s">
        <v>692</v>
      </c>
      <c r="H781">
        <v>130</v>
      </c>
      <c r="I781" s="196" t="str">
        <f>VLOOKUP(E781,Refs!$P$2:$R$36,3,FALSE)</f>
        <v>Y61</v>
      </c>
      <c r="J781" s="196" t="str">
        <f>VLOOKUP(E781,Refs!$P$2:$S$36,4,FALSE)</f>
        <v>East of England</v>
      </c>
      <c r="K781" s="42">
        <f t="shared" si="25"/>
        <v>130</v>
      </c>
    </row>
    <row r="782" spans="1:11" hidden="1" x14ac:dyDescent="0.35">
      <c r="A782" s="197">
        <f t="shared" si="24"/>
        <v>44287</v>
      </c>
      <c r="B782" t="s">
        <v>770</v>
      </c>
      <c r="C782" t="s">
        <v>119</v>
      </c>
      <c r="D782"/>
      <c r="E782" t="s">
        <v>72</v>
      </c>
      <c r="F782" t="s">
        <v>73</v>
      </c>
      <c r="G782" t="s">
        <v>693</v>
      </c>
      <c r="H782">
        <v>129</v>
      </c>
      <c r="I782" s="196" t="str">
        <f>VLOOKUP(E782,Refs!$P$2:$R$36,3,FALSE)</f>
        <v>Y61</v>
      </c>
      <c r="J782" s="196" t="str">
        <f>VLOOKUP(E782,Refs!$P$2:$S$36,4,FALSE)</f>
        <v>East of England</v>
      </c>
      <c r="K782" s="42">
        <f t="shared" si="25"/>
        <v>129</v>
      </c>
    </row>
    <row r="783" spans="1:11" hidden="1" x14ac:dyDescent="0.35">
      <c r="A783" s="197">
        <f t="shared" si="24"/>
        <v>44287</v>
      </c>
      <c r="B783" t="s">
        <v>770</v>
      </c>
      <c r="C783" t="s">
        <v>119</v>
      </c>
      <c r="D783"/>
      <c r="E783" t="s">
        <v>72</v>
      </c>
      <c r="F783" t="s">
        <v>73</v>
      </c>
      <c r="G783" t="s">
        <v>694</v>
      </c>
      <c r="H783">
        <v>26</v>
      </c>
      <c r="I783" s="196" t="str">
        <f>VLOOKUP(E783,Refs!$P$2:$R$36,3,FALSE)</f>
        <v>Y61</v>
      </c>
      <c r="J783" s="196" t="str">
        <f>VLOOKUP(E783,Refs!$P$2:$S$36,4,FALSE)</f>
        <v>East of England</v>
      </c>
      <c r="K783" s="42">
        <f t="shared" si="25"/>
        <v>26</v>
      </c>
    </row>
    <row r="784" spans="1:11" hidden="1" x14ac:dyDescent="0.35">
      <c r="A784" s="197">
        <f t="shared" si="24"/>
        <v>44287</v>
      </c>
      <c r="B784" t="s">
        <v>770</v>
      </c>
      <c r="C784" t="s">
        <v>119</v>
      </c>
      <c r="D784"/>
      <c r="E784" t="s">
        <v>72</v>
      </c>
      <c r="F784" t="s">
        <v>73</v>
      </c>
      <c r="G784" t="s">
        <v>695</v>
      </c>
      <c r="H784">
        <v>26</v>
      </c>
      <c r="I784" s="196" t="str">
        <f>VLOOKUP(E784,Refs!$P$2:$R$36,3,FALSE)</f>
        <v>Y61</v>
      </c>
      <c r="J784" s="196" t="str">
        <f>VLOOKUP(E784,Refs!$P$2:$S$36,4,FALSE)</f>
        <v>East of England</v>
      </c>
      <c r="K784" s="42">
        <f t="shared" si="25"/>
        <v>26</v>
      </c>
    </row>
    <row r="785" spans="1:11" hidden="1" x14ac:dyDescent="0.35">
      <c r="A785" s="197">
        <f t="shared" si="24"/>
        <v>44287</v>
      </c>
      <c r="B785" t="s">
        <v>770</v>
      </c>
      <c r="C785" t="s">
        <v>119</v>
      </c>
      <c r="D785"/>
      <c r="E785" t="s">
        <v>72</v>
      </c>
      <c r="F785" t="s">
        <v>73</v>
      </c>
      <c r="G785" t="s">
        <v>696</v>
      </c>
      <c r="H785">
        <v>289</v>
      </c>
      <c r="I785" s="196" t="str">
        <f>VLOOKUP(E785,Refs!$P$2:$R$36,3,FALSE)</f>
        <v>Y61</v>
      </c>
      <c r="J785" s="196" t="str">
        <f>VLOOKUP(E785,Refs!$P$2:$S$36,4,FALSE)</f>
        <v>East of England</v>
      </c>
      <c r="K785" s="42">
        <f t="shared" si="25"/>
        <v>289</v>
      </c>
    </row>
    <row r="786" spans="1:11" hidden="1" x14ac:dyDescent="0.35">
      <c r="A786" s="197">
        <f t="shared" si="24"/>
        <v>44287</v>
      </c>
      <c r="B786" t="s">
        <v>770</v>
      </c>
      <c r="C786" t="s">
        <v>119</v>
      </c>
      <c r="D786"/>
      <c r="E786" t="s">
        <v>72</v>
      </c>
      <c r="F786" t="s">
        <v>73</v>
      </c>
      <c r="G786" t="s">
        <v>697</v>
      </c>
      <c r="H786">
        <v>262</v>
      </c>
      <c r="I786" s="196" t="str">
        <f>VLOOKUP(E786,Refs!$P$2:$R$36,3,FALSE)</f>
        <v>Y61</v>
      </c>
      <c r="J786" s="196" t="str">
        <f>VLOOKUP(E786,Refs!$P$2:$S$36,4,FALSE)</f>
        <v>East of England</v>
      </c>
      <c r="K786" s="42">
        <f t="shared" si="25"/>
        <v>262</v>
      </c>
    </row>
    <row r="787" spans="1:11" hidden="1" x14ac:dyDescent="0.35">
      <c r="A787" s="197">
        <f t="shared" si="24"/>
        <v>44287</v>
      </c>
      <c r="B787" t="s">
        <v>770</v>
      </c>
      <c r="C787" t="s">
        <v>119</v>
      </c>
      <c r="D787"/>
      <c r="E787" t="s">
        <v>72</v>
      </c>
      <c r="F787" t="s">
        <v>73</v>
      </c>
      <c r="G787" t="s">
        <v>698</v>
      </c>
      <c r="H787">
        <v>933</v>
      </c>
      <c r="I787" s="196" t="str">
        <f>VLOOKUP(E787,Refs!$P$2:$R$36,3,FALSE)</f>
        <v>Y61</v>
      </c>
      <c r="J787" s="196" t="str">
        <f>VLOOKUP(E787,Refs!$P$2:$S$36,4,FALSE)</f>
        <v>East of England</v>
      </c>
      <c r="K787" s="42">
        <f t="shared" si="25"/>
        <v>933</v>
      </c>
    </row>
    <row r="788" spans="1:11" hidden="1" x14ac:dyDescent="0.35">
      <c r="A788" s="197">
        <f t="shared" si="24"/>
        <v>44287</v>
      </c>
      <c r="B788" t="s">
        <v>770</v>
      </c>
      <c r="C788" t="s">
        <v>119</v>
      </c>
      <c r="D788"/>
      <c r="E788" t="s">
        <v>72</v>
      </c>
      <c r="F788" t="s">
        <v>73</v>
      </c>
      <c r="G788" t="s">
        <v>699</v>
      </c>
      <c r="H788">
        <v>806</v>
      </c>
      <c r="I788" s="196" t="str">
        <f>VLOOKUP(E788,Refs!$P$2:$R$36,3,FALSE)</f>
        <v>Y61</v>
      </c>
      <c r="J788" s="196" t="str">
        <f>VLOOKUP(E788,Refs!$P$2:$S$36,4,FALSE)</f>
        <v>East of England</v>
      </c>
      <c r="K788" s="42">
        <f t="shared" si="25"/>
        <v>806</v>
      </c>
    </row>
    <row r="789" spans="1:11" hidden="1" x14ac:dyDescent="0.35">
      <c r="A789" s="197">
        <f t="shared" si="24"/>
        <v>44287</v>
      </c>
      <c r="B789" t="s">
        <v>770</v>
      </c>
      <c r="C789" t="s">
        <v>119</v>
      </c>
      <c r="D789"/>
      <c r="E789" t="s">
        <v>72</v>
      </c>
      <c r="F789" t="s">
        <v>73</v>
      </c>
      <c r="G789" t="s">
        <v>720</v>
      </c>
      <c r="H789">
        <v>191</v>
      </c>
      <c r="I789" s="196" t="str">
        <f>VLOOKUP(E789,Refs!$P$2:$R$36,3,FALSE)</f>
        <v>Y61</v>
      </c>
      <c r="J789" s="196" t="str">
        <f>VLOOKUP(E789,Refs!$P$2:$S$36,4,FALSE)</f>
        <v>East of England</v>
      </c>
      <c r="K789" s="42">
        <f t="shared" si="25"/>
        <v>191</v>
      </c>
    </row>
    <row r="790" spans="1:11" hidden="1" x14ac:dyDescent="0.35">
      <c r="A790" s="197">
        <f t="shared" si="24"/>
        <v>44287</v>
      </c>
      <c r="B790" t="s">
        <v>770</v>
      </c>
      <c r="C790" t="s">
        <v>119</v>
      </c>
      <c r="D790"/>
      <c r="E790" t="s">
        <v>72</v>
      </c>
      <c r="F790" t="s">
        <v>73</v>
      </c>
      <c r="G790" t="s">
        <v>721</v>
      </c>
      <c r="H790">
        <v>188</v>
      </c>
      <c r="I790" s="196" t="str">
        <f>VLOOKUP(E790,Refs!$P$2:$R$36,3,FALSE)</f>
        <v>Y61</v>
      </c>
      <c r="J790" s="196" t="str">
        <f>VLOOKUP(E790,Refs!$P$2:$S$36,4,FALSE)</f>
        <v>East of England</v>
      </c>
      <c r="K790" s="42">
        <f t="shared" si="25"/>
        <v>188</v>
      </c>
    </row>
    <row r="791" spans="1:11" hidden="1" x14ac:dyDescent="0.35">
      <c r="A791" s="197">
        <f t="shared" si="24"/>
        <v>44287</v>
      </c>
      <c r="B791" t="s">
        <v>770</v>
      </c>
      <c r="C791" t="s">
        <v>119</v>
      </c>
      <c r="D791"/>
      <c r="E791" t="s">
        <v>72</v>
      </c>
      <c r="F791" t="s">
        <v>73</v>
      </c>
      <c r="G791" t="s">
        <v>722</v>
      </c>
      <c r="H791">
        <v>13</v>
      </c>
      <c r="I791" s="196" t="str">
        <f>VLOOKUP(E791,Refs!$P$2:$R$36,3,FALSE)</f>
        <v>Y61</v>
      </c>
      <c r="J791" s="196" t="str">
        <f>VLOOKUP(E791,Refs!$P$2:$S$36,4,FALSE)</f>
        <v>East of England</v>
      </c>
      <c r="K791" s="42">
        <f t="shared" si="25"/>
        <v>13</v>
      </c>
    </row>
    <row r="792" spans="1:11" hidden="1" x14ac:dyDescent="0.35">
      <c r="A792" s="197">
        <f t="shared" si="24"/>
        <v>44287</v>
      </c>
      <c r="B792" t="s">
        <v>770</v>
      </c>
      <c r="C792" t="s">
        <v>119</v>
      </c>
      <c r="D792"/>
      <c r="E792" t="s">
        <v>72</v>
      </c>
      <c r="F792" t="s">
        <v>73</v>
      </c>
      <c r="G792" t="s">
        <v>723</v>
      </c>
      <c r="H792">
        <v>4</v>
      </c>
      <c r="I792" s="196" t="str">
        <f>VLOOKUP(E792,Refs!$P$2:$R$36,3,FALSE)</f>
        <v>Y61</v>
      </c>
      <c r="J792" s="196" t="str">
        <f>VLOOKUP(E792,Refs!$P$2:$S$36,4,FALSE)</f>
        <v>East of England</v>
      </c>
      <c r="K792" s="42">
        <f t="shared" si="25"/>
        <v>4</v>
      </c>
    </row>
    <row r="793" spans="1:11" hidden="1" x14ac:dyDescent="0.35">
      <c r="A793" s="197">
        <f t="shared" si="24"/>
        <v>44287</v>
      </c>
      <c r="B793" t="s">
        <v>770</v>
      </c>
      <c r="C793" t="s">
        <v>119</v>
      </c>
      <c r="D793"/>
      <c r="E793" t="s">
        <v>72</v>
      </c>
      <c r="F793" t="s">
        <v>73</v>
      </c>
      <c r="G793" t="s">
        <v>724</v>
      </c>
      <c r="H793">
        <v>13</v>
      </c>
      <c r="I793" s="196" t="str">
        <f>VLOOKUP(E793,Refs!$P$2:$R$36,3,FALSE)</f>
        <v>Y61</v>
      </c>
      <c r="J793" s="196" t="str">
        <f>VLOOKUP(E793,Refs!$P$2:$S$36,4,FALSE)</f>
        <v>East of England</v>
      </c>
      <c r="K793" s="42">
        <f t="shared" si="25"/>
        <v>13</v>
      </c>
    </row>
    <row r="794" spans="1:11" hidden="1" x14ac:dyDescent="0.35">
      <c r="A794" s="197">
        <f t="shared" si="24"/>
        <v>44287</v>
      </c>
      <c r="B794" t="s">
        <v>770</v>
      </c>
      <c r="C794" t="s">
        <v>119</v>
      </c>
      <c r="D794"/>
      <c r="E794" t="s">
        <v>72</v>
      </c>
      <c r="F794" t="s">
        <v>73</v>
      </c>
      <c r="G794" t="s">
        <v>725</v>
      </c>
      <c r="H794">
        <v>13</v>
      </c>
      <c r="I794" s="196" t="str">
        <f>VLOOKUP(E794,Refs!$P$2:$R$36,3,FALSE)</f>
        <v>Y61</v>
      </c>
      <c r="J794" s="196" t="str">
        <f>VLOOKUP(E794,Refs!$P$2:$S$36,4,FALSE)</f>
        <v>East of England</v>
      </c>
      <c r="K794" s="42">
        <f t="shared" si="25"/>
        <v>13</v>
      </c>
    </row>
    <row r="795" spans="1:11" hidden="1" x14ac:dyDescent="0.35">
      <c r="A795" s="197">
        <f t="shared" si="24"/>
        <v>44287</v>
      </c>
      <c r="B795" t="s">
        <v>770</v>
      </c>
      <c r="C795" t="s">
        <v>119</v>
      </c>
      <c r="D795"/>
      <c r="E795" t="s">
        <v>72</v>
      </c>
      <c r="F795" t="s">
        <v>73</v>
      </c>
      <c r="G795" t="s">
        <v>726</v>
      </c>
      <c r="H795">
        <v>7</v>
      </c>
      <c r="I795" s="196" t="str">
        <f>VLOOKUP(E795,Refs!$P$2:$R$36,3,FALSE)</f>
        <v>Y61</v>
      </c>
      <c r="J795" s="196" t="str">
        <f>VLOOKUP(E795,Refs!$P$2:$S$36,4,FALSE)</f>
        <v>East of England</v>
      </c>
      <c r="K795" s="42">
        <f t="shared" si="25"/>
        <v>7</v>
      </c>
    </row>
    <row r="796" spans="1:11" hidden="1" x14ac:dyDescent="0.35">
      <c r="A796" s="197">
        <f t="shared" si="24"/>
        <v>44287</v>
      </c>
      <c r="B796" t="s">
        <v>770</v>
      </c>
      <c r="C796" t="s">
        <v>119</v>
      </c>
      <c r="D796"/>
      <c r="E796" t="s">
        <v>72</v>
      </c>
      <c r="F796" t="s">
        <v>73</v>
      </c>
      <c r="G796" t="s">
        <v>727</v>
      </c>
      <c r="H796">
        <v>0</v>
      </c>
      <c r="I796" s="196" t="str">
        <f>VLOOKUP(E796,Refs!$P$2:$R$36,3,FALSE)</f>
        <v>Y61</v>
      </c>
      <c r="J796" s="196" t="str">
        <f>VLOOKUP(E796,Refs!$P$2:$S$36,4,FALSE)</f>
        <v>East of England</v>
      </c>
      <c r="K796" s="42" t="str">
        <f t="shared" si="25"/>
        <v/>
      </c>
    </row>
    <row r="797" spans="1:11" hidden="1" x14ac:dyDescent="0.35">
      <c r="A797" s="197">
        <f t="shared" si="24"/>
        <v>44287</v>
      </c>
      <c r="B797" t="s">
        <v>770</v>
      </c>
      <c r="C797" t="s">
        <v>119</v>
      </c>
      <c r="D797"/>
      <c r="E797" t="s">
        <v>72</v>
      </c>
      <c r="F797" t="s">
        <v>73</v>
      </c>
      <c r="G797" t="s">
        <v>728</v>
      </c>
      <c r="H797">
        <v>23</v>
      </c>
      <c r="I797" s="196" t="str">
        <f>VLOOKUP(E797,Refs!$P$2:$R$36,3,FALSE)</f>
        <v>Y61</v>
      </c>
      <c r="J797" s="196" t="str">
        <f>VLOOKUP(E797,Refs!$P$2:$S$36,4,FALSE)</f>
        <v>East of England</v>
      </c>
      <c r="K797" s="42">
        <f t="shared" si="25"/>
        <v>23</v>
      </c>
    </row>
    <row r="798" spans="1:11" hidden="1" x14ac:dyDescent="0.35">
      <c r="A798" s="197">
        <f t="shared" si="24"/>
        <v>44287</v>
      </c>
      <c r="B798" t="s">
        <v>770</v>
      </c>
      <c r="C798" t="s">
        <v>119</v>
      </c>
      <c r="D798"/>
      <c r="E798" t="s">
        <v>72</v>
      </c>
      <c r="F798" t="s">
        <v>73</v>
      </c>
      <c r="G798" t="s">
        <v>729</v>
      </c>
      <c r="H798">
        <v>7</v>
      </c>
      <c r="I798" s="196" t="str">
        <f>VLOOKUP(E798,Refs!$P$2:$R$36,3,FALSE)</f>
        <v>Y61</v>
      </c>
      <c r="J798" s="196" t="str">
        <f>VLOOKUP(E798,Refs!$P$2:$S$36,4,FALSE)</f>
        <v>East of England</v>
      </c>
      <c r="K798" s="42">
        <f t="shared" si="25"/>
        <v>7</v>
      </c>
    </row>
    <row r="799" spans="1:11" hidden="1" x14ac:dyDescent="0.35">
      <c r="A799" s="197">
        <f t="shared" si="24"/>
        <v>44287</v>
      </c>
      <c r="B799" t="s">
        <v>770</v>
      </c>
      <c r="C799" t="s">
        <v>119</v>
      </c>
      <c r="D799"/>
      <c r="E799" t="s">
        <v>72</v>
      </c>
      <c r="F799" t="s">
        <v>73</v>
      </c>
      <c r="G799" t="s">
        <v>730</v>
      </c>
      <c r="H799">
        <v>0</v>
      </c>
      <c r="I799" s="196" t="str">
        <f>VLOOKUP(E799,Refs!$P$2:$R$36,3,FALSE)</f>
        <v>Y61</v>
      </c>
      <c r="J799" s="196" t="str">
        <f>VLOOKUP(E799,Refs!$P$2:$S$36,4,FALSE)</f>
        <v>East of England</v>
      </c>
      <c r="K799" s="42" t="str">
        <f t="shared" si="25"/>
        <v/>
      </c>
    </row>
    <row r="800" spans="1:11" hidden="1" x14ac:dyDescent="0.35">
      <c r="A800" s="197">
        <f t="shared" si="24"/>
        <v>44287</v>
      </c>
      <c r="B800" t="s">
        <v>770</v>
      </c>
      <c r="C800" t="s">
        <v>119</v>
      </c>
      <c r="D800"/>
      <c r="E800" t="s">
        <v>72</v>
      </c>
      <c r="F800" t="s">
        <v>73</v>
      </c>
      <c r="G800" t="s">
        <v>731</v>
      </c>
      <c r="H800">
        <v>0</v>
      </c>
      <c r="I800" s="196" t="str">
        <f>VLOOKUP(E800,Refs!$P$2:$R$36,3,FALSE)</f>
        <v>Y61</v>
      </c>
      <c r="J800" s="196" t="str">
        <f>VLOOKUP(E800,Refs!$P$2:$S$36,4,FALSE)</f>
        <v>East of England</v>
      </c>
      <c r="K800" s="42" t="str">
        <f t="shared" si="25"/>
        <v/>
      </c>
    </row>
    <row r="801" spans="1:11" hidden="1" x14ac:dyDescent="0.35">
      <c r="A801" s="197">
        <f t="shared" si="24"/>
        <v>44287</v>
      </c>
      <c r="B801" t="s">
        <v>770</v>
      </c>
      <c r="C801" t="s">
        <v>119</v>
      </c>
      <c r="D801"/>
      <c r="E801" t="s">
        <v>72</v>
      </c>
      <c r="F801" t="s">
        <v>73</v>
      </c>
      <c r="G801" t="s">
        <v>732</v>
      </c>
      <c r="H801">
        <v>55</v>
      </c>
      <c r="I801" s="196" t="str">
        <f>VLOOKUP(E801,Refs!$P$2:$R$36,3,FALSE)</f>
        <v>Y61</v>
      </c>
      <c r="J801" s="196" t="str">
        <f>VLOOKUP(E801,Refs!$P$2:$S$36,4,FALSE)</f>
        <v>East of England</v>
      </c>
      <c r="K801" s="42">
        <f t="shared" si="25"/>
        <v>55</v>
      </c>
    </row>
    <row r="802" spans="1:11" hidden="1" x14ac:dyDescent="0.35">
      <c r="A802" s="197">
        <f t="shared" si="24"/>
        <v>44287</v>
      </c>
      <c r="B802" t="s">
        <v>770</v>
      </c>
      <c r="C802" t="s">
        <v>119</v>
      </c>
      <c r="D802"/>
      <c r="E802" t="s">
        <v>72</v>
      </c>
      <c r="F802" t="s">
        <v>73</v>
      </c>
      <c r="G802" t="s">
        <v>733</v>
      </c>
      <c r="H802">
        <v>51</v>
      </c>
      <c r="I802" s="196" t="str">
        <f>VLOOKUP(E802,Refs!$P$2:$R$36,3,FALSE)</f>
        <v>Y61</v>
      </c>
      <c r="J802" s="196" t="str">
        <f>VLOOKUP(E802,Refs!$P$2:$S$36,4,FALSE)</f>
        <v>East of England</v>
      </c>
      <c r="K802" s="42">
        <f t="shared" si="25"/>
        <v>51</v>
      </c>
    </row>
    <row r="803" spans="1:11" hidden="1" x14ac:dyDescent="0.35">
      <c r="A803" s="197">
        <f t="shared" si="24"/>
        <v>44287</v>
      </c>
      <c r="B803" t="s">
        <v>770</v>
      </c>
      <c r="C803" t="s">
        <v>119</v>
      </c>
      <c r="D803"/>
      <c r="E803" t="s">
        <v>72</v>
      </c>
      <c r="F803" t="s">
        <v>73</v>
      </c>
      <c r="G803" t="s">
        <v>734</v>
      </c>
      <c r="H803">
        <v>3</v>
      </c>
      <c r="I803" s="196" t="str">
        <f>VLOOKUP(E803,Refs!$P$2:$R$36,3,FALSE)</f>
        <v>Y61</v>
      </c>
      <c r="J803" s="196" t="str">
        <f>VLOOKUP(E803,Refs!$P$2:$S$36,4,FALSE)</f>
        <v>East of England</v>
      </c>
      <c r="K803" s="42">
        <f t="shared" si="25"/>
        <v>3</v>
      </c>
    </row>
    <row r="804" spans="1:11" hidden="1" x14ac:dyDescent="0.35">
      <c r="A804" s="197">
        <f t="shared" si="24"/>
        <v>44287</v>
      </c>
      <c r="B804" t="s">
        <v>770</v>
      </c>
      <c r="C804" t="s">
        <v>119</v>
      </c>
      <c r="D804"/>
      <c r="E804" t="s">
        <v>72</v>
      </c>
      <c r="F804" t="s">
        <v>73</v>
      </c>
      <c r="G804" t="s">
        <v>735</v>
      </c>
      <c r="H804">
        <v>2</v>
      </c>
      <c r="I804" s="196" t="str">
        <f>VLOOKUP(E804,Refs!$P$2:$R$36,3,FALSE)</f>
        <v>Y61</v>
      </c>
      <c r="J804" s="196" t="str">
        <f>VLOOKUP(E804,Refs!$P$2:$S$36,4,FALSE)</f>
        <v>East of England</v>
      </c>
      <c r="K804" s="42">
        <f t="shared" si="25"/>
        <v>2</v>
      </c>
    </row>
    <row r="805" spans="1:11" hidden="1" x14ac:dyDescent="0.35">
      <c r="A805" s="197">
        <f t="shared" si="24"/>
        <v>44287</v>
      </c>
      <c r="B805" t="s">
        <v>770</v>
      </c>
      <c r="C805" t="s">
        <v>119</v>
      </c>
      <c r="D805"/>
      <c r="E805" t="s">
        <v>72</v>
      </c>
      <c r="F805" t="s">
        <v>73</v>
      </c>
      <c r="G805" t="s">
        <v>736</v>
      </c>
      <c r="H805">
        <v>27</v>
      </c>
      <c r="I805" s="196" t="str">
        <f>VLOOKUP(E805,Refs!$P$2:$R$36,3,FALSE)</f>
        <v>Y61</v>
      </c>
      <c r="J805" s="196" t="str">
        <f>VLOOKUP(E805,Refs!$P$2:$S$36,4,FALSE)</f>
        <v>East of England</v>
      </c>
      <c r="K805" s="42">
        <f t="shared" si="25"/>
        <v>27</v>
      </c>
    </row>
    <row r="806" spans="1:11" hidden="1" x14ac:dyDescent="0.35">
      <c r="A806" s="197">
        <f t="shared" si="24"/>
        <v>44287</v>
      </c>
      <c r="B806" t="s">
        <v>770</v>
      </c>
      <c r="C806" t="s">
        <v>119</v>
      </c>
      <c r="D806"/>
      <c r="E806" t="s">
        <v>72</v>
      </c>
      <c r="F806" t="s">
        <v>73</v>
      </c>
      <c r="G806" t="s">
        <v>737</v>
      </c>
      <c r="H806">
        <v>27</v>
      </c>
      <c r="I806" s="196" t="str">
        <f>VLOOKUP(E806,Refs!$P$2:$R$36,3,FALSE)</f>
        <v>Y61</v>
      </c>
      <c r="J806" s="196" t="str">
        <f>VLOOKUP(E806,Refs!$P$2:$S$36,4,FALSE)</f>
        <v>East of England</v>
      </c>
      <c r="K806" s="42">
        <f t="shared" si="25"/>
        <v>27</v>
      </c>
    </row>
    <row r="807" spans="1:11" hidden="1" x14ac:dyDescent="0.35">
      <c r="A807" s="197">
        <f t="shared" si="24"/>
        <v>44287</v>
      </c>
      <c r="B807" t="s">
        <v>770</v>
      </c>
      <c r="C807" t="s">
        <v>780</v>
      </c>
      <c r="D807"/>
      <c r="E807" t="s">
        <v>778</v>
      </c>
      <c r="F807" t="s">
        <v>779</v>
      </c>
      <c r="G807" t="s">
        <v>756</v>
      </c>
      <c r="H807">
        <v>35503</v>
      </c>
      <c r="I807" s="196" t="str">
        <f>VLOOKUP(E807,Refs!$P$2:$R$36,3,FALSE)</f>
        <v>Y58</v>
      </c>
      <c r="J807" s="196" t="str">
        <f>VLOOKUP(E807,Refs!$P$2:$S$36,4,FALSE)</f>
        <v>South West</v>
      </c>
      <c r="K807" s="42">
        <f t="shared" si="25"/>
        <v>35503</v>
      </c>
    </row>
    <row r="808" spans="1:11" hidden="1" x14ac:dyDescent="0.35">
      <c r="A808" s="197">
        <f t="shared" si="24"/>
        <v>44287</v>
      </c>
      <c r="B808" t="s">
        <v>770</v>
      </c>
      <c r="C808" t="s">
        <v>780</v>
      </c>
      <c r="D808"/>
      <c r="E808" t="s">
        <v>778</v>
      </c>
      <c r="F808" t="s">
        <v>779</v>
      </c>
      <c r="G808" t="s">
        <v>757</v>
      </c>
      <c r="H808">
        <v>35503</v>
      </c>
      <c r="I808" s="196" t="str">
        <f>VLOOKUP(E808,Refs!$P$2:$R$36,3,FALSE)</f>
        <v>Y58</v>
      </c>
      <c r="J808" s="196" t="str">
        <f>VLOOKUP(E808,Refs!$P$2:$S$36,4,FALSE)</f>
        <v>South West</v>
      </c>
      <c r="K808" s="42">
        <f t="shared" si="25"/>
        <v>35503</v>
      </c>
    </row>
    <row r="809" spans="1:11" hidden="1" x14ac:dyDescent="0.35">
      <c r="A809" s="197">
        <f t="shared" si="24"/>
        <v>44287</v>
      </c>
      <c r="B809" t="s">
        <v>770</v>
      </c>
      <c r="C809" t="s">
        <v>780</v>
      </c>
      <c r="D809"/>
      <c r="E809" t="s">
        <v>778</v>
      </c>
      <c r="F809" t="s">
        <v>779</v>
      </c>
      <c r="G809" t="s">
        <v>758</v>
      </c>
      <c r="H809">
        <v>31356</v>
      </c>
      <c r="I809" s="196" t="str">
        <f>VLOOKUP(E809,Refs!$P$2:$R$36,3,FALSE)</f>
        <v>Y58</v>
      </c>
      <c r="J809" s="196" t="str">
        <f>VLOOKUP(E809,Refs!$P$2:$S$36,4,FALSE)</f>
        <v>South West</v>
      </c>
      <c r="K809" s="42">
        <f t="shared" si="25"/>
        <v>31356</v>
      </c>
    </row>
    <row r="810" spans="1:11" hidden="1" x14ac:dyDescent="0.35">
      <c r="A810" s="197">
        <f t="shared" si="24"/>
        <v>44287</v>
      </c>
      <c r="B810" t="s">
        <v>770</v>
      </c>
      <c r="C810" t="s">
        <v>780</v>
      </c>
      <c r="D810"/>
      <c r="E810" t="s">
        <v>778</v>
      </c>
      <c r="F810" t="s">
        <v>779</v>
      </c>
      <c r="G810" t="s">
        <v>759</v>
      </c>
      <c r="H810">
        <v>2445</v>
      </c>
      <c r="I810" s="196" t="str">
        <f>VLOOKUP(E810,Refs!$P$2:$R$36,3,FALSE)</f>
        <v>Y58</v>
      </c>
      <c r="J810" s="196" t="str">
        <f>VLOOKUP(E810,Refs!$P$2:$S$36,4,FALSE)</f>
        <v>South West</v>
      </c>
      <c r="K810" s="42">
        <f t="shared" si="25"/>
        <v>2445</v>
      </c>
    </row>
    <row r="811" spans="1:11" hidden="1" x14ac:dyDescent="0.35">
      <c r="A811" s="197">
        <f t="shared" si="24"/>
        <v>44287</v>
      </c>
      <c r="B811" t="s">
        <v>770</v>
      </c>
      <c r="C811" t="s">
        <v>780</v>
      </c>
      <c r="D811"/>
      <c r="E811" t="s">
        <v>778</v>
      </c>
      <c r="F811" t="s">
        <v>779</v>
      </c>
      <c r="G811" t="s">
        <v>760</v>
      </c>
      <c r="H811">
        <v>5459</v>
      </c>
      <c r="I811" s="196" t="str">
        <f>VLOOKUP(E811,Refs!$P$2:$R$36,3,FALSE)</f>
        <v>Y58</v>
      </c>
      <c r="J811" s="196" t="str">
        <f>VLOOKUP(E811,Refs!$P$2:$S$36,4,FALSE)</f>
        <v>South West</v>
      </c>
      <c r="K811" s="42">
        <f t="shared" si="25"/>
        <v>5459</v>
      </c>
    </row>
    <row r="812" spans="1:11" hidden="1" x14ac:dyDescent="0.35">
      <c r="A812" s="197">
        <f t="shared" si="24"/>
        <v>44287</v>
      </c>
      <c r="B812" t="s">
        <v>770</v>
      </c>
      <c r="C812" t="s">
        <v>780</v>
      </c>
      <c r="D812"/>
      <c r="E812" t="s">
        <v>778</v>
      </c>
      <c r="F812" t="s">
        <v>779</v>
      </c>
      <c r="G812" t="s">
        <v>761</v>
      </c>
      <c r="H812">
        <v>59</v>
      </c>
      <c r="I812" s="196" t="str">
        <f>VLOOKUP(E812,Refs!$P$2:$R$36,3,FALSE)</f>
        <v>Y58</v>
      </c>
      <c r="J812" s="196" t="str">
        <f>VLOOKUP(E812,Refs!$P$2:$S$36,4,FALSE)</f>
        <v>South West</v>
      </c>
      <c r="K812" s="42">
        <f t="shared" si="25"/>
        <v>59</v>
      </c>
    </row>
    <row r="813" spans="1:11" hidden="1" x14ac:dyDescent="0.35">
      <c r="A813" s="197">
        <f t="shared" si="24"/>
        <v>44287</v>
      </c>
      <c r="B813" t="s">
        <v>770</v>
      </c>
      <c r="C813" t="s">
        <v>780</v>
      </c>
      <c r="D813"/>
      <c r="E813" t="s">
        <v>778</v>
      </c>
      <c r="F813" t="s">
        <v>779</v>
      </c>
      <c r="G813" t="s">
        <v>548</v>
      </c>
      <c r="H813">
        <v>26652</v>
      </c>
      <c r="I813" s="196" t="str">
        <f>VLOOKUP(E813,Refs!$P$2:$R$36,3,FALSE)</f>
        <v>Y58</v>
      </c>
      <c r="J813" s="196" t="str">
        <f>VLOOKUP(E813,Refs!$P$2:$S$36,4,FALSE)</f>
        <v>South West</v>
      </c>
      <c r="K813" s="42">
        <f t="shared" si="25"/>
        <v>26652</v>
      </c>
    </row>
    <row r="814" spans="1:11" hidden="1" x14ac:dyDescent="0.35">
      <c r="A814" s="197">
        <f t="shared" si="24"/>
        <v>44287</v>
      </c>
      <c r="B814" t="s">
        <v>770</v>
      </c>
      <c r="C814" t="s">
        <v>780</v>
      </c>
      <c r="D814"/>
      <c r="E814" t="s">
        <v>778</v>
      </c>
      <c r="F814" t="s">
        <v>779</v>
      </c>
      <c r="G814" t="s">
        <v>549</v>
      </c>
      <c r="H814">
        <v>4147</v>
      </c>
      <c r="I814" s="196" t="str">
        <f>VLOOKUP(E814,Refs!$P$2:$R$36,3,FALSE)</f>
        <v>Y58</v>
      </c>
      <c r="J814" s="196" t="str">
        <f>VLOOKUP(E814,Refs!$P$2:$S$36,4,FALSE)</f>
        <v>South West</v>
      </c>
      <c r="K814" s="42">
        <f t="shared" si="25"/>
        <v>4147</v>
      </c>
    </row>
    <row r="815" spans="1:11" hidden="1" x14ac:dyDescent="0.35">
      <c r="A815" s="197">
        <f t="shared" si="24"/>
        <v>44287</v>
      </c>
      <c r="B815" t="s">
        <v>770</v>
      </c>
      <c r="C815" t="s">
        <v>780</v>
      </c>
      <c r="D815"/>
      <c r="E815" t="s">
        <v>778</v>
      </c>
      <c r="F815" t="s">
        <v>779</v>
      </c>
      <c r="G815" t="s">
        <v>550</v>
      </c>
      <c r="H815">
        <v>2531</v>
      </c>
      <c r="I815" s="196" t="str">
        <f>VLOOKUP(E815,Refs!$P$2:$R$36,3,FALSE)</f>
        <v>Y58</v>
      </c>
      <c r="J815" s="196" t="str">
        <f>VLOOKUP(E815,Refs!$P$2:$S$36,4,FALSE)</f>
        <v>South West</v>
      </c>
      <c r="K815" s="42">
        <f t="shared" si="25"/>
        <v>2531</v>
      </c>
    </row>
    <row r="816" spans="1:11" hidden="1" x14ac:dyDescent="0.35">
      <c r="A816" s="197">
        <f t="shared" si="24"/>
        <v>44287</v>
      </c>
      <c r="B816" t="s">
        <v>770</v>
      </c>
      <c r="C816" t="s">
        <v>780</v>
      </c>
      <c r="D816"/>
      <c r="E816" t="s">
        <v>778</v>
      </c>
      <c r="F816" t="s">
        <v>779</v>
      </c>
      <c r="G816" t="s">
        <v>551</v>
      </c>
      <c r="H816">
        <v>391</v>
      </c>
      <c r="I816" s="196" t="str">
        <f>VLOOKUP(E816,Refs!$P$2:$R$36,3,FALSE)</f>
        <v>Y58</v>
      </c>
      <c r="J816" s="196" t="str">
        <f>VLOOKUP(E816,Refs!$P$2:$S$36,4,FALSE)</f>
        <v>South West</v>
      </c>
      <c r="K816" s="42">
        <f t="shared" si="25"/>
        <v>391</v>
      </c>
    </row>
    <row r="817" spans="1:11" hidden="1" x14ac:dyDescent="0.35">
      <c r="A817" s="197">
        <f t="shared" si="24"/>
        <v>44287</v>
      </c>
      <c r="B817" t="s">
        <v>770</v>
      </c>
      <c r="C817" t="s">
        <v>780</v>
      </c>
      <c r="D817"/>
      <c r="E817" t="s">
        <v>778</v>
      </c>
      <c r="F817" t="s">
        <v>779</v>
      </c>
      <c r="G817" t="s">
        <v>552</v>
      </c>
      <c r="H817">
        <v>1225</v>
      </c>
      <c r="I817" s="196" t="str">
        <f>VLOOKUP(E817,Refs!$P$2:$R$36,3,FALSE)</f>
        <v>Y58</v>
      </c>
      <c r="J817" s="196" t="str">
        <f>VLOOKUP(E817,Refs!$P$2:$S$36,4,FALSE)</f>
        <v>South West</v>
      </c>
      <c r="K817" s="42">
        <f t="shared" si="25"/>
        <v>1225</v>
      </c>
    </row>
    <row r="818" spans="1:11" hidden="1" x14ac:dyDescent="0.35">
      <c r="A818" s="197">
        <f t="shared" si="24"/>
        <v>44287</v>
      </c>
      <c r="B818" t="s">
        <v>770</v>
      </c>
      <c r="C818" t="s">
        <v>780</v>
      </c>
      <c r="D818"/>
      <c r="E818" t="s">
        <v>778</v>
      </c>
      <c r="F818" t="s">
        <v>779</v>
      </c>
      <c r="G818" t="s">
        <v>553</v>
      </c>
      <c r="H818">
        <v>3027019</v>
      </c>
      <c r="I818" s="196" t="str">
        <f>VLOOKUP(E818,Refs!$P$2:$R$36,3,FALSE)</f>
        <v>Y58</v>
      </c>
      <c r="J818" s="196" t="str">
        <f>VLOOKUP(E818,Refs!$P$2:$S$36,4,FALSE)</f>
        <v>South West</v>
      </c>
      <c r="K818" s="42">
        <f t="shared" si="25"/>
        <v>3027019</v>
      </c>
    </row>
    <row r="819" spans="1:11" hidden="1" x14ac:dyDescent="0.35">
      <c r="A819" s="197">
        <f t="shared" si="24"/>
        <v>44287</v>
      </c>
      <c r="B819" t="s">
        <v>770</v>
      </c>
      <c r="C819" t="s">
        <v>780</v>
      </c>
      <c r="D819"/>
      <c r="E819" t="s">
        <v>778</v>
      </c>
      <c r="F819" t="s">
        <v>779</v>
      </c>
      <c r="G819" t="s">
        <v>554</v>
      </c>
      <c r="H819">
        <v>497</v>
      </c>
      <c r="I819" s="196" t="str">
        <f>VLOOKUP(E819,Refs!$P$2:$R$36,3,FALSE)</f>
        <v>Y58</v>
      </c>
      <c r="J819" s="196" t="str">
        <f>VLOOKUP(E819,Refs!$P$2:$S$36,4,FALSE)</f>
        <v>South West</v>
      </c>
      <c r="K819" s="42">
        <f t="shared" si="25"/>
        <v>497</v>
      </c>
    </row>
    <row r="820" spans="1:11" hidden="1" x14ac:dyDescent="0.35">
      <c r="A820" s="197">
        <f t="shared" si="24"/>
        <v>44287</v>
      </c>
      <c r="B820" t="s">
        <v>770</v>
      </c>
      <c r="C820" t="s">
        <v>780</v>
      </c>
      <c r="D820"/>
      <c r="E820" t="s">
        <v>778</v>
      </c>
      <c r="F820" t="s">
        <v>779</v>
      </c>
      <c r="G820" t="s">
        <v>555</v>
      </c>
      <c r="H820">
        <v>836</v>
      </c>
      <c r="I820" s="196" t="str">
        <f>VLOOKUP(E820,Refs!$P$2:$R$36,3,FALSE)</f>
        <v>Y58</v>
      </c>
      <c r="J820" s="196" t="str">
        <f>VLOOKUP(E820,Refs!$P$2:$S$36,4,FALSE)</f>
        <v>South West</v>
      </c>
      <c r="K820" s="42">
        <f t="shared" si="25"/>
        <v>836</v>
      </c>
    </row>
    <row r="821" spans="1:11" hidden="1" x14ac:dyDescent="0.35">
      <c r="A821" s="197">
        <f t="shared" si="24"/>
        <v>44287</v>
      </c>
      <c r="B821" t="s">
        <v>770</v>
      </c>
      <c r="C821" t="s">
        <v>780</v>
      </c>
      <c r="D821"/>
      <c r="E821" t="s">
        <v>778</v>
      </c>
      <c r="F821" t="s">
        <v>779</v>
      </c>
      <c r="G821" t="s">
        <v>556</v>
      </c>
      <c r="H821">
        <v>244752</v>
      </c>
      <c r="I821" s="196" t="str">
        <f>VLOOKUP(E821,Refs!$P$2:$R$36,3,FALSE)</f>
        <v>Y58</v>
      </c>
      <c r="J821" s="196" t="str">
        <f>VLOOKUP(E821,Refs!$P$2:$S$36,4,FALSE)</f>
        <v>South West</v>
      </c>
      <c r="K821" s="42">
        <f t="shared" si="25"/>
        <v>244752</v>
      </c>
    </row>
    <row r="822" spans="1:11" hidden="1" x14ac:dyDescent="0.35">
      <c r="A822" s="197">
        <f t="shared" si="24"/>
        <v>44287</v>
      </c>
      <c r="B822" t="s">
        <v>770</v>
      </c>
      <c r="C822" t="s">
        <v>780</v>
      </c>
      <c r="D822"/>
      <c r="E822" t="s">
        <v>778</v>
      </c>
      <c r="F822" t="s">
        <v>779</v>
      </c>
      <c r="G822" t="s">
        <v>557</v>
      </c>
      <c r="H822">
        <v>16994</v>
      </c>
      <c r="I822" s="196" t="str">
        <f>VLOOKUP(E822,Refs!$P$2:$R$36,3,FALSE)</f>
        <v>Y58</v>
      </c>
      <c r="J822" s="196" t="str">
        <f>VLOOKUP(E822,Refs!$P$2:$S$36,4,FALSE)</f>
        <v>South West</v>
      </c>
      <c r="K822" s="42">
        <f t="shared" si="25"/>
        <v>16994</v>
      </c>
    </row>
    <row r="823" spans="1:11" hidden="1" x14ac:dyDescent="0.35">
      <c r="A823" s="197">
        <f t="shared" si="24"/>
        <v>44287</v>
      </c>
      <c r="B823" t="s">
        <v>770</v>
      </c>
      <c r="C823" t="s">
        <v>780</v>
      </c>
      <c r="D823"/>
      <c r="E823" t="s">
        <v>778</v>
      </c>
      <c r="F823" t="s">
        <v>779</v>
      </c>
      <c r="G823" t="s">
        <v>558</v>
      </c>
      <c r="H823">
        <v>80824320</v>
      </c>
      <c r="I823" s="196" t="str">
        <f>VLOOKUP(E823,Refs!$P$2:$R$36,3,FALSE)</f>
        <v>Y58</v>
      </c>
      <c r="J823" s="196" t="str">
        <f>VLOOKUP(E823,Refs!$P$2:$S$36,4,FALSE)</f>
        <v>South West</v>
      </c>
      <c r="K823" s="42">
        <f t="shared" si="25"/>
        <v>80824320</v>
      </c>
    </row>
    <row r="824" spans="1:11" hidden="1" x14ac:dyDescent="0.35">
      <c r="A824" s="197">
        <f t="shared" si="24"/>
        <v>44287</v>
      </c>
      <c r="B824" t="s">
        <v>770</v>
      </c>
      <c r="C824" t="s">
        <v>780</v>
      </c>
      <c r="D824"/>
      <c r="E824" t="s">
        <v>778</v>
      </c>
      <c r="F824" t="s">
        <v>779</v>
      </c>
      <c r="G824" t="s">
        <v>566</v>
      </c>
      <c r="H824">
        <v>26692</v>
      </c>
      <c r="I824" s="196" t="str">
        <f>VLOOKUP(E824,Refs!$P$2:$R$36,3,FALSE)</f>
        <v>Y58</v>
      </c>
      <c r="J824" s="196" t="str">
        <f>VLOOKUP(E824,Refs!$P$2:$S$36,4,FALSE)</f>
        <v>South West</v>
      </c>
      <c r="K824" s="42">
        <f t="shared" si="25"/>
        <v>26692</v>
      </c>
    </row>
    <row r="825" spans="1:11" hidden="1" x14ac:dyDescent="0.35">
      <c r="A825" s="197">
        <f t="shared" si="24"/>
        <v>44287</v>
      </c>
      <c r="B825" t="s">
        <v>770</v>
      </c>
      <c r="C825" t="s">
        <v>780</v>
      </c>
      <c r="D825"/>
      <c r="E825" t="s">
        <v>778</v>
      </c>
      <c r="F825" t="s">
        <v>779</v>
      </c>
      <c r="G825" t="s">
        <v>567</v>
      </c>
      <c r="H825">
        <v>0</v>
      </c>
      <c r="I825" s="196" t="str">
        <f>VLOOKUP(E825,Refs!$P$2:$R$36,3,FALSE)</f>
        <v>Y58</v>
      </c>
      <c r="J825" s="196" t="str">
        <f>VLOOKUP(E825,Refs!$P$2:$S$36,4,FALSE)</f>
        <v>South West</v>
      </c>
      <c r="K825" s="42" t="str">
        <f t="shared" si="25"/>
        <v/>
      </c>
    </row>
    <row r="826" spans="1:11" hidden="1" x14ac:dyDescent="0.35">
      <c r="A826" s="197">
        <f t="shared" si="24"/>
        <v>44287</v>
      </c>
      <c r="B826" t="s">
        <v>770</v>
      </c>
      <c r="C826" t="s">
        <v>780</v>
      </c>
      <c r="D826"/>
      <c r="E826" t="s">
        <v>778</v>
      </c>
      <c r="F826" t="s">
        <v>779</v>
      </c>
      <c r="G826" t="s">
        <v>568</v>
      </c>
      <c r="H826">
        <v>7851</v>
      </c>
      <c r="I826" s="196" t="str">
        <f>VLOOKUP(E826,Refs!$P$2:$R$36,3,FALSE)</f>
        <v>Y58</v>
      </c>
      <c r="J826" s="196" t="str">
        <f>VLOOKUP(E826,Refs!$P$2:$S$36,4,FALSE)</f>
        <v>South West</v>
      </c>
      <c r="K826" s="42">
        <f t="shared" si="25"/>
        <v>7851</v>
      </c>
    </row>
    <row r="827" spans="1:11" hidden="1" x14ac:dyDescent="0.35">
      <c r="A827" s="197">
        <f t="shared" si="24"/>
        <v>44287</v>
      </c>
      <c r="B827" t="s">
        <v>770</v>
      </c>
      <c r="C827" t="s">
        <v>780</v>
      </c>
      <c r="D827"/>
      <c r="E827" t="s">
        <v>778</v>
      </c>
      <c r="F827" t="s">
        <v>779</v>
      </c>
      <c r="G827" t="s">
        <v>569</v>
      </c>
      <c r="H827">
        <v>8969</v>
      </c>
      <c r="I827" s="196" t="str">
        <f>VLOOKUP(E827,Refs!$P$2:$R$36,3,FALSE)</f>
        <v>Y58</v>
      </c>
      <c r="J827" s="196" t="str">
        <f>VLOOKUP(E827,Refs!$P$2:$S$36,4,FALSE)</f>
        <v>South West</v>
      </c>
      <c r="K827" s="42">
        <f t="shared" si="25"/>
        <v>8969</v>
      </c>
    </row>
    <row r="828" spans="1:11" hidden="1" x14ac:dyDescent="0.35">
      <c r="A828" s="197">
        <f t="shared" si="24"/>
        <v>44287</v>
      </c>
      <c r="B828" t="s">
        <v>770</v>
      </c>
      <c r="C828" t="s">
        <v>780</v>
      </c>
      <c r="D828"/>
      <c r="E828" t="s">
        <v>778</v>
      </c>
      <c r="F828" t="s">
        <v>779</v>
      </c>
      <c r="G828" t="s">
        <v>570</v>
      </c>
      <c r="H828">
        <v>9853</v>
      </c>
      <c r="I828" s="196" t="str">
        <f>VLOOKUP(E828,Refs!$P$2:$R$36,3,FALSE)</f>
        <v>Y58</v>
      </c>
      <c r="J828" s="196" t="str">
        <f>VLOOKUP(E828,Refs!$P$2:$S$36,4,FALSE)</f>
        <v>South West</v>
      </c>
      <c r="K828" s="42">
        <f t="shared" si="25"/>
        <v>9853</v>
      </c>
    </row>
    <row r="829" spans="1:11" hidden="1" x14ac:dyDescent="0.35">
      <c r="A829" s="197">
        <f t="shared" si="24"/>
        <v>44287</v>
      </c>
      <c r="B829" t="s">
        <v>770</v>
      </c>
      <c r="C829" t="s">
        <v>780</v>
      </c>
      <c r="D829"/>
      <c r="E829" t="s">
        <v>778</v>
      </c>
      <c r="F829" t="s">
        <v>779</v>
      </c>
      <c r="G829" t="s">
        <v>571</v>
      </c>
      <c r="H829">
        <v>19</v>
      </c>
      <c r="I829" s="196" t="str">
        <f>VLOOKUP(E829,Refs!$P$2:$R$36,3,FALSE)</f>
        <v>Y58</v>
      </c>
      <c r="J829" s="196" t="str">
        <f>VLOOKUP(E829,Refs!$P$2:$S$36,4,FALSE)</f>
        <v>South West</v>
      </c>
      <c r="K829" s="42">
        <f t="shared" si="25"/>
        <v>19</v>
      </c>
    </row>
    <row r="830" spans="1:11" hidden="1" x14ac:dyDescent="0.35">
      <c r="A830" s="197">
        <f t="shared" si="24"/>
        <v>44287</v>
      </c>
      <c r="B830" t="s">
        <v>770</v>
      </c>
      <c r="C830" t="s">
        <v>780</v>
      </c>
      <c r="D830"/>
      <c r="E830" t="s">
        <v>778</v>
      </c>
      <c r="F830" t="s">
        <v>779</v>
      </c>
      <c r="G830" t="s">
        <v>576</v>
      </c>
      <c r="H830">
        <v>19106</v>
      </c>
      <c r="I830" s="196" t="str">
        <f>VLOOKUP(E830,Refs!$P$2:$R$36,3,FALSE)</f>
        <v>Y58</v>
      </c>
      <c r="J830" s="196" t="str">
        <f>VLOOKUP(E830,Refs!$P$2:$S$36,4,FALSE)</f>
        <v>South West</v>
      </c>
      <c r="K830" s="42">
        <f t="shared" si="25"/>
        <v>19106</v>
      </c>
    </row>
    <row r="831" spans="1:11" hidden="1" x14ac:dyDescent="0.35">
      <c r="A831" s="197">
        <f t="shared" si="24"/>
        <v>44287</v>
      </c>
      <c r="B831" t="s">
        <v>770</v>
      </c>
      <c r="C831" t="s">
        <v>780</v>
      </c>
      <c r="D831"/>
      <c r="E831" t="s">
        <v>778</v>
      </c>
      <c r="F831" t="s">
        <v>779</v>
      </c>
      <c r="G831" t="s">
        <v>577</v>
      </c>
      <c r="H831">
        <v>17041</v>
      </c>
      <c r="I831" s="196" t="str">
        <f>VLOOKUP(E831,Refs!$P$2:$R$36,3,FALSE)</f>
        <v>Y58</v>
      </c>
      <c r="J831" s="196" t="str">
        <f>VLOOKUP(E831,Refs!$P$2:$S$36,4,FALSE)</f>
        <v>South West</v>
      </c>
      <c r="K831" s="42">
        <f t="shared" si="25"/>
        <v>17041</v>
      </c>
    </row>
    <row r="832" spans="1:11" hidden="1" x14ac:dyDescent="0.35">
      <c r="A832" s="197">
        <f t="shared" si="24"/>
        <v>44287</v>
      </c>
      <c r="B832" t="s">
        <v>770</v>
      </c>
      <c r="C832" t="s">
        <v>780</v>
      </c>
      <c r="D832"/>
      <c r="E832" t="s">
        <v>778</v>
      </c>
      <c r="F832" t="s">
        <v>779</v>
      </c>
      <c r="G832" t="s">
        <v>578</v>
      </c>
      <c r="H832">
        <v>0</v>
      </c>
      <c r="I832" s="196" t="str">
        <f>VLOOKUP(E832,Refs!$P$2:$R$36,3,FALSE)</f>
        <v>Y58</v>
      </c>
      <c r="J832" s="196" t="str">
        <f>VLOOKUP(E832,Refs!$P$2:$S$36,4,FALSE)</f>
        <v>South West</v>
      </c>
      <c r="K832" s="42" t="str">
        <f t="shared" si="25"/>
        <v/>
      </c>
    </row>
    <row r="833" spans="1:11" hidden="1" x14ac:dyDescent="0.35">
      <c r="A833" s="197">
        <f t="shared" si="24"/>
        <v>44287</v>
      </c>
      <c r="B833" t="s">
        <v>770</v>
      </c>
      <c r="C833" t="s">
        <v>780</v>
      </c>
      <c r="D833"/>
      <c r="E833" t="s">
        <v>778</v>
      </c>
      <c r="F833" t="s">
        <v>779</v>
      </c>
      <c r="G833" t="s">
        <v>579</v>
      </c>
      <c r="H833">
        <v>0</v>
      </c>
      <c r="I833" s="196" t="str">
        <f>VLOOKUP(E833,Refs!$P$2:$R$36,3,FALSE)</f>
        <v>Y58</v>
      </c>
      <c r="J833" s="196" t="str">
        <f>VLOOKUP(E833,Refs!$P$2:$S$36,4,FALSE)</f>
        <v>South West</v>
      </c>
      <c r="K833" s="42" t="str">
        <f t="shared" si="25"/>
        <v/>
      </c>
    </row>
    <row r="834" spans="1:11" hidden="1" x14ac:dyDescent="0.35">
      <c r="A834" s="197">
        <f t="shared" si="24"/>
        <v>44287</v>
      </c>
      <c r="B834" t="s">
        <v>770</v>
      </c>
      <c r="C834" t="s">
        <v>780</v>
      </c>
      <c r="D834"/>
      <c r="E834" t="s">
        <v>778</v>
      </c>
      <c r="F834" t="s">
        <v>779</v>
      </c>
      <c r="G834" t="s">
        <v>580</v>
      </c>
      <c r="H834">
        <v>1632</v>
      </c>
      <c r="I834" s="196" t="str">
        <f>VLOOKUP(E834,Refs!$P$2:$R$36,3,FALSE)</f>
        <v>Y58</v>
      </c>
      <c r="J834" s="196" t="str">
        <f>VLOOKUP(E834,Refs!$P$2:$S$36,4,FALSE)</f>
        <v>South West</v>
      </c>
      <c r="K834" s="42">
        <f t="shared" si="25"/>
        <v>1632</v>
      </c>
    </row>
    <row r="835" spans="1:11" hidden="1" x14ac:dyDescent="0.35">
      <c r="A835" s="197">
        <f t="shared" ref="A835:A898" si="26">DATEVALUE(RIGHT(B835,8))</f>
        <v>44287</v>
      </c>
      <c r="B835" t="s">
        <v>770</v>
      </c>
      <c r="C835" t="s">
        <v>780</v>
      </c>
      <c r="D835"/>
      <c r="E835" t="s">
        <v>778</v>
      </c>
      <c r="F835" t="s">
        <v>779</v>
      </c>
      <c r="G835" t="s">
        <v>581</v>
      </c>
      <c r="H835">
        <v>0</v>
      </c>
      <c r="I835" s="196" t="str">
        <f>VLOOKUP(E835,Refs!$P$2:$R$36,3,FALSE)</f>
        <v>Y58</v>
      </c>
      <c r="J835" s="196" t="str">
        <f>VLOOKUP(E835,Refs!$P$2:$S$36,4,FALSE)</f>
        <v>South West</v>
      </c>
      <c r="K835" s="42" t="str">
        <f t="shared" ref="K835:K898" si="27">IF(OR(H835="NULL",H835=0,H835=""),"",H835)</f>
        <v/>
      </c>
    </row>
    <row r="836" spans="1:11" hidden="1" x14ac:dyDescent="0.35">
      <c r="A836" s="197">
        <f t="shared" si="26"/>
        <v>44287</v>
      </c>
      <c r="B836" t="s">
        <v>770</v>
      </c>
      <c r="C836" t="s">
        <v>780</v>
      </c>
      <c r="D836"/>
      <c r="E836" t="s">
        <v>778</v>
      </c>
      <c r="F836" t="s">
        <v>779</v>
      </c>
      <c r="G836" t="s">
        <v>582</v>
      </c>
      <c r="H836">
        <v>0</v>
      </c>
      <c r="I836" s="196" t="str">
        <f>VLOOKUP(E836,Refs!$P$2:$R$36,3,FALSE)</f>
        <v>Y58</v>
      </c>
      <c r="J836" s="196" t="str">
        <f>VLOOKUP(E836,Refs!$P$2:$S$36,4,FALSE)</f>
        <v>South West</v>
      </c>
      <c r="K836" s="42" t="str">
        <f t="shared" si="27"/>
        <v/>
      </c>
    </row>
    <row r="837" spans="1:11" hidden="1" x14ac:dyDescent="0.35">
      <c r="A837" s="197">
        <f t="shared" si="26"/>
        <v>44287</v>
      </c>
      <c r="B837" t="s">
        <v>770</v>
      </c>
      <c r="C837" t="s">
        <v>780</v>
      </c>
      <c r="D837"/>
      <c r="E837" t="s">
        <v>778</v>
      </c>
      <c r="F837" t="s">
        <v>779</v>
      </c>
      <c r="G837" t="s">
        <v>583</v>
      </c>
      <c r="H837">
        <v>433</v>
      </c>
      <c r="I837" s="196" t="str">
        <f>VLOOKUP(E837,Refs!$P$2:$R$36,3,FALSE)</f>
        <v>Y58</v>
      </c>
      <c r="J837" s="196" t="str">
        <f>VLOOKUP(E837,Refs!$P$2:$S$36,4,FALSE)</f>
        <v>South West</v>
      </c>
      <c r="K837" s="42">
        <f t="shared" si="27"/>
        <v>433</v>
      </c>
    </row>
    <row r="838" spans="1:11" hidden="1" x14ac:dyDescent="0.35">
      <c r="A838" s="197">
        <f t="shared" si="26"/>
        <v>44287</v>
      </c>
      <c r="B838" t="s">
        <v>770</v>
      </c>
      <c r="C838" t="s">
        <v>780</v>
      </c>
      <c r="D838"/>
      <c r="E838" t="s">
        <v>778</v>
      </c>
      <c r="F838" t="s">
        <v>779</v>
      </c>
      <c r="G838" t="s">
        <v>584</v>
      </c>
      <c r="H838">
        <v>0</v>
      </c>
      <c r="I838" s="196" t="str">
        <f>VLOOKUP(E838,Refs!$P$2:$R$36,3,FALSE)</f>
        <v>Y58</v>
      </c>
      <c r="J838" s="196" t="str">
        <f>VLOOKUP(E838,Refs!$P$2:$S$36,4,FALSE)</f>
        <v>South West</v>
      </c>
      <c r="K838" s="42" t="str">
        <f t="shared" si="27"/>
        <v/>
      </c>
    </row>
    <row r="839" spans="1:11" hidden="1" x14ac:dyDescent="0.35">
      <c r="A839" s="197">
        <f t="shared" si="26"/>
        <v>44287</v>
      </c>
      <c r="B839" t="s">
        <v>770</v>
      </c>
      <c r="C839" t="s">
        <v>780</v>
      </c>
      <c r="D839"/>
      <c r="E839" t="s">
        <v>778</v>
      </c>
      <c r="F839" t="s">
        <v>779</v>
      </c>
      <c r="G839" t="s">
        <v>585</v>
      </c>
      <c r="H839">
        <v>1071</v>
      </c>
      <c r="I839" s="196" t="str">
        <f>VLOOKUP(E839,Refs!$P$2:$R$36,3,FALSE)</f>
        <v>Y58</v>
      </c>
      <c r="J839" s="196" t="str">
        <f>VLOOKUP(E839,Refs!$P$2:$S$36,4,FALSE)</f>
        <v>South West</v>
      </c>
      <c r="K839" s="42">
        <f t="shared" si="27"/>
        <v>1071</v>
      </c>
    </row>
    <row r="840" spans="1:11" hidden="1" x14ac:dyDescent="0.35">
      <c r="A840" s="197">
        <f t="shared" si="26"/>
        <v>44287</v>
      </c>
      <c r="B840" t="s">
        <v>770</v>
      </c>
      <c r="C840" t="s">
        <v>780</v>
      </c>
      <c r="D840"/>
      <c r="E840" t="s">
        <v>778</v>
      </c>
      <c r="F840" t="s">
        <v>779</v>
      </c>
      <c r="G840" t="s">
        <v>586</v>
      </c>
      <c r="H840">
        <v>539</v>
      </c>
      <c r="I840" s="196" t="str">
        <f>VLOOKUP(E840,Refs!$P$2:$R$36,3,FALSE)</f>
        <v>Y58</v>
      </c>
      <c r="J840" s="196" t="str">
        <f>VLOOKUP(E840,Refs!$P$2:$S$36,4,FALSE)</f>
        <v>South West</v>
      </c>
      <c r="K840" s="42">
        <f t="shared" si="27"/>
        <v>539</v>
      </c>
    </row>
    <row r="841" spans="1:11" hidden="1" x14ac:dyDescent="0.35">
      <c r="A841" s="197">
        <f t="shared" si="26"/>
        <v>44287</v>
      </c>
      <c r="B841" t="s">
        <v>770</v>
      </c>
      <c r="C841" t="s">
        <v>780</v>
      </c>
      <c r="D841"/>
      <c r="E841" t="s">
        <v>778</v>
      </c>
      <c r="F841" t="s">
        <v>779</v>
      </c>
      <c r="G841" t="s">
        <v>587</v>
      </c>
      <c r="H841">
        <v>0</v>
      </c>
      <c r="I841" s="196" t="str">
        <f>VLOOKUP(E841,Refs!$P$2:$R$36,3,FALSE)</f>
        <v>Y58</v>
      </c>
      <c r="J841" s="196" t="str">
        <f>VLOOKUP(E841,Refs!$P$2:$S$36,4,FALSE)</f>
        <v>South West</v>
      </c>
      <c r="K841" s="42" t="str">
        <f t="shared" si="27"/>
        <v/>
      </c>
    </row>
    <row r="842" spans="1:11" hidden="1" x14ac:dyDescent="0.35">
      <c r="A842" s="197">
        <f t="shared" si="26"/>
        <v>44287</v>
      </c>
      <c r="B842" t="s">
        <v>770</v>
      </c>
      <c r="C842" t="s">
        <v>780</v>
      </c>
      <c r="D842"/>
      <c r="E842" t="s">
        <v>778</v>
      </c>
      <c r="F842" t="s">
        <v>779</v>
      </c>
      <c r="G842" t="s">
        <v>588</v>
      </c>
      <c r="H842">
        <v>5397</v>
      </c>
      <c r="I842" s="196" t="str">
        <f>VLOOKUP(E842,Refs!$P$2:$R$36,3,FALSE)</f>
        <v>Y58</v>
      </c>
      <c r="J842" s="196" t="str">
        <f>VLOOKUP(E842,Refs!$P$2:$S$36,4,FALSE)</f>
        <v>South West</v>
      </c>
      <c r="K842" s="42">
        <f t="shared" si="27"/>
        <v>5397</v>
      </c>
    </row>
    <row r="843" spans="1:11" hidden="1" x14ac:dyDescent="0.35">
      <c r="A843" s="197">
        <f t="shared" si="26"/>
        <v>44287</v>
      </c>
      <c r="B843" t="s">
        <v>770</v>
      </c>
      <c r="C843" t="s">
        <v>780</v>
      </c>
      <c r="D843"/>
      <c r="E843" t="s">
        <v>778</v>
      </c>
      <c r="F843" t="s">
        <v>779</v>
      </c>
      <c r="G843" t="s">
        <v>589</v>
      </c>
      <c r="H843">
        <v>3270</v>
      </c>
      <c r="I843" s="196" t="str">
        <f>VLOOKUP(E843,Refs!$P$2:$R$36,3,FALSE)</f>
        <v>Y58</v>
      </c>
      <c r="J843" s="196" t="str">
        <f>VLOOKUP(E843,Refs!$P$2:$S$36,4,FALSE)</f>
        <v>South West</v>
      </c>
      <c r="K843" s="42">
        <f t="shared" si="27"/>
        <v>3270</v>
      </c>
    </row>
    <row r="844" spans="1:11" hidden="1" x14ac:dyDescent="0.35">
      <c r="A844" s="197">
        <f t="shared" si="26"/>
        <v>44287</v>
      </c>
      <c r="B844" t="s">
        <v>770</v>
      </c>
      <c r="C844" t="s">
        <v>780</v>
      </c>
      <c r="D844"/>
      <c r="E844" t="s">
        <v>778</v>
      </c>
      <c r="F844" t="s">
        <v>779</v>
      </c>
      <c r="G844" t="s">
        <v>590</v>
      </c>
      <c r="H844">
        <v>7257</v>
      </c>
      <c r="I844" s="196" t="str">
        <f>VLOOKUP(E844,Refs!$P$2:$R$36,3,FALSE)</f>
        <v>Y58</v>
      </c>
      <c r="J844" s="196" t="str">
        <f>VLOOKUP(E844,Refs!$P$2:$S$36,4,FALSE)</f>
        <v>South West</v>
      </c>
      <c r="K844" s="42">
        <f t="shared" si="27"/>
        <v>7257</v>
      </c>
    </row>
    <row r="845" spans="1:11" hidden="1" x14ac:dyDescent="0.35">
      <c r="A845" s="197">
        <f t="shared" si="26"/>
        <v>44287</v>
      </c>
      <c r="B845" t="s">
        <v>770</v>
      </c>
      <c r="C845" t="s">
        <v>780</v>
      </c>
      <c r="D845"/>
      <c r="E845" t="s">
        <v>778</v>
      </c>
      <c r="F845" t="s">
        <v>779</v>
      </c>
      <c r="G845" t="s">
        <v>591</v>
      </c>
      <c r="H845">
        <v>5231</v>
      </c>
      <c r="I845" s="196" t="str">
        <f>VLOOKUP(E845,Refs!$P$2:$R$36,3,FALSE)</f>
        <v>Y58</v>
      </c>
      <c r="J845" s="196" t="str">
        <f>VLOOKUP(E845,Refs!$P$2:$S$36,4,FALSE)</f>
        <v>South West</v>
      </c>
      <c r="K845" s="42">
        <f t="shared" si="27"/>
        <v>5231</v>
      </c>
    </row>
    <row r="846" spans="1:11" hidden="1" x14ac:dyDescent="0.35">
      <c r="A846" s="197">
        <f t="shared" si="26"/>
        <v>44287</v>
      </c>
      <c r="B846" t="s">
        <v>770</v>
      </c>
      <c r="C846" t="s">
        <v>780</v>
      </c>
      <c r="D846"/>
      <c r="E846" t="s">
        <v>778</v>
      </c>
      <c r="F846" t="s">
        <v>779</v>
      </c>
      <c r="G846" t="s">
        <v>592</v>
      </c>
      <c r="H846">
        <v>7603</v>
      </c>
      <c r="I846" s="196" t="str">
        <f>VLOOKUP(E846,Refs!$P$2:$R$36,3,FALSE)</f>
        <v>Y58</v>
      </c>
      <c r="J846" s="196" t="str">
        <f>VLOOKUP(E846,Refs!$P$2:$S$36,4,FALSE)</f>
        <v>South West</v>
      </c>
      <c r="K846" s="42">
        <f t="shared" si="27"/>
        <v>7603</v>
      </c>
    </row>
    <row r="847" spans="1:11" hidden="1" x14ac:dyDescent="0.35">
      <c r="A847" s="197">
        <f t="shared" si="26"/>
        <v>44287</v>
      </c>
      <c r="B847" t="s">
        <v>770</v>
      </c>
      <c r="C847" t="s">
        <v>780</v>
      </c>
      <c r="D847"/>
      <c r="E847" t="s">
        <v>778</v>
      </c>
      <c r="F847" t="s">
        <v>779</v>
      </c>
      <c r="G847" t="s">
        <v>593</v>
      </c>
      <c r="H847">
        <v>5809</v>
      </c>
      <c r="I847" s="196" t="str">
        <f>VLOOKUP(E847,Refs!$P$2:$R$36,3,FALSE)</f>
        <v>Y58</v>
      </c>
      <c r="J847" s="196" t="str">
        <f>VLOOKUP(E847,Refs!$P$2:$S$36,4,FALSE)</f>
        <v>South West</v>
      </c>
      <c r="K847" s="42">
        <f t="shared" si="27"/>
        <v>5809</v>
      </c>
    </row>
    <row r="848" spans="1:11" hidden="1" x14ac:dyDescent="0.35">
      <c r="A848" s="197">
        <f t="shared" si="26"/>
        <v>44287</v>
      </c>
      <c r="B848" t="s">
        <v>770</v>
      </c>
      <c r="C848" t="s">
        <v>780</v>
      </c>
      <c r="D848"/>
      <c r="E848" t="s">
        <v>778</v>
      </c>
      <c r="F848" t="s">
        <v>779</v>
      </c>
      <c r="G848" t="s">
        <v>594</v>
      </c>
      <c r="H848">
        <v>919</v>
      </c>
      <c r="I848" s="196" t="str">
        <f>VLOOKUP(E848,Refs!$P$2:$R$36,3,FALSE)</f>
        <v>Y58</v>
      </c>
      <c r="J848" s="196" t="str">
        <f>VLOOKUP(E848,Refs!$P$2:$S$36,4,FALSE)</f>
        <v>South West</v>
      </c>
      <c r="K848" s="42">
        <f t="shared" si="27"/>
        <v>919</v>
      </c>
    </row>
    <row r="849" spans="1:11" hidden="1" x14ac:dyDescent="0.35">
      <c r="A849" s="197">
        <f t="shared" si="26"/>
        <v>44287</v>
      </c>
      <c r="B849" t="s">
        <v>770</v>
      </c>
      <c r="C849" t="s">
        <v>780</v>
      </c>
      <c r="D849"/>
      <c r="E849" t="s">
        <v>778</v>
      </c>
      <c r="F849" t="s">
        <v>779</v>
      </c>
      <c r="G849" t="s">
        <v>609</v>
      </c>
      <c r="H849">
        <v>26692</v>
      </c>
      <c r="I849" s="196" t="str">
        <f>VLOOKUP(E849,Refs!$P$2:$R$36,3,FALSE)</f>
        <v>Y58</v>
      </c>
      <c r="J849" s="196" t="str">
        <f>VLOOKUP(E849,Refs!$P$2:$S$36,4,FALSE)</f>
        <v>South West</v>
      </c>
      <c r="K849" s="42">
        <f t="shared" si="27"/>
        <v>26692</v>
      </c>
    </row>
    <row r="850" spans="1:11" hidden="1" x14ac:dyDescent="0.35">
      <c r="A850" s="197">
        <f t="shared" si="26"/>
        <v>44287</v>
      </c>
      <c r="B850" t="s">
        <v>770</v>
      </c>
      <c r="C850" t="s">
        <v>780</v>
      </c>
      <c r="D850"/>
      <c r="E850" t="s">
        <v>778</v>
      </c>
      <c r="F850" t="s">
        <v>779</v>
      </c>
      <c r="G850" t="s">
        <v>610</v>
      </c>
      <c r="H850">
        <v>2861</v>
      </c>
      <c r="I850" s="196" t="str">
        <f>VLOOKUP(E850,Refs!$P$2:$R$36,3,FALSE)</f>
        <v>Y58</v>
      </c>
      <c r="J850" s="196" t="str">
        <f>VLOOKUP(E850,Refs!$P$2:$S$36,4,FALSE)</f>
        <v>South West</v>
      </c>
      <c r="K850" s="42">
        <f t="shared" si="27"/>
        <v>2861</v>
      </c>
    </row>
    <row r="851" spans="1:11" hidden="1" x14ac:dyDescent="0.35">
      <c r="A851" s="197">
        <f t="shared" si="26"/>
        <v>44287</v>
      </c>
      <c r="B851" t="s">
        <v>770</v>
      </c>
      <c r="C851" t="s">
        <v>780</v>
      </c>
      <c r="D851"/>
      <c r="E851" t="s">
        <v>778</v>
      </c>
      <c r="F851" t="s">
        <v>779</v>
      </c>
      <c r="G851" t="s">
        <v>611</v>
      </c>
      <c r="H851">
        <v>3332</v>
      </c>
      <c r="I851" s="196" t="str">
        <f>VLOOKUP(E851,Refs!$P$2:$R$36,3,FALSE)</f>
        <v>Y58</v>
      </c>
      <c r="J851" s="196" t="str">
        <f>VLOOKUP(E851,Refs!$P$2:$S$36,4,FALSE)</f>
        <v>South West</v>
      </c>
      <c r="K851" s="42">
        <f t="shared" si="27"/>
        <v>3332</v>
      </c>
    </row>
    <row r="852" spans="1:11" hidden="1" x14ac:dyDescent="0.35">
      <c r="A852" s="197">
        <f t="shared" si="26"/>
        <v>44287</v>
      </c>
      <c r="B852" t="s">
        <v>770</v>
      </c>
      <c r="C852" t="s">
        <v>780</v>
      </c>
      <c r="D852"/>
      <c r="E852" t="s">
        <v>778</v>
      </c>
      <c r="F852" t="s">
        <v>779</v>
      </c>
      <c r="G852" t="s">
        <v>612</v>
      </c>
      <c r="H852">
        <v>417</v>
      </c>
      <c r="I852" s="196" t="str">
        <f>VLOOKUP(E852,Refs!$P$2:$R$36,3,FALSE)</f>
        <v>Y58</v>
      </c>
      <c r="J852" s="196" t="str">
        <f>VLOOKUP(E852,Refs!$P$2:$S$36,4,FALSE)</f>
        <v>South West</v>
      </c>
      <c r="K852" s="42">
        <f t="shared" si="27"/>
        <v>417</v>
      </c>
    </row>
    <row r="853" spans="1:11" hidden="1" x14ac:dyDescent="0.35">
      <c r="A853" s="197">
        <f t="shared" si="26"/>
        <v>44287</v>
      </c>
      <c r="B853" t="s">
        <v>770</v>
      </c>
      <c r="C853" t="s">
        <v>780</v>
      </c>
      <c r="D853"/>
      <c r="E853" t="s">
        <v>778</v>
      </c>
      <c r="F853" t="s">
        <v>779</v>
      </c>
      <c r="G853" t="s">
        <v>613</v>
      </c>
      <c r="H853">
        <v>1</v>
      </c>
      <c r="I853" s="196" t="str">
        <f>VLOOKUP(E853,Refs!$P$2:$R$36,3,FALSE)</f>
        <v>Y58</v>
      </c>
      <c r="J853" s="196" t="str">
        <f>VLOOKUP(E853,Refs!$P$2:$S$36,4,FALSE)</f>
        <v>South West</v>
      </c>
      <c r="K853" s="42">
        <f t="shared" si="27"/>
        <v>1</v>
      </c>
    </row>
    <row r="854" spans="1:11" hidden="1" x14ac:dyDescent="0.35">
      <c r="A854" s="197">
        <f t="shared" si="26"/>
        <v>44287</v>
      </c>
      <c r="B854" t="s">
        <v>770</v>
      </c>
      <c r="C854" t="s">
        <v>780</v>
      </c>
      <c r="D854"/>
      <c r="E854" t="s">
        <v>778</v>
      </c>
      <c r="F854" t="s">
        <v>779</v>
      </c>
      <c r="G854" t="s">
        <v>615</v>
      </c>
      <c r="H854">
        <v>6872</v>
      </c>
      <c r="I854" s="196" t="str">
        <f>VLOOKUP(E854,Refs!$P$2:$R$36,3,FALSE)</f>
        <v>Y58</v>
      </c>
      <c r="J854" s="196" t="str">
        <f>VLOOKUP(E854,Refs!$P$2:$S$36,4,FALSE)</f>
        <v>South West</v>
      </c>
      <c r="K854" s="42">
        <f t="shared" si="27"/>
        <v>6872</v>
      </c>
    </row>
    <row r="855" spans="1:11" hidden="1" x14ac:dyDescent="0.35">
      <c r="A855" s="197">
        <f t="shared" si="26"/>
        <v>44287</v>
      </c>
      <c r="B855" t="s">
        <v>770</v>
      </c>
      <c r="C855" t="s">
        <v>780</v>
      </c>
      <c r="D855"/>
      <c r="E855" t="s">
        <v>778</v>
      </c>
      <c r="F855" t="s">
        <v>779</v>
      </c>
      <c r="G855" t="s">
        <v>616</v>
      </c>
      <c r="H855">
        <v>1914</v>
      </c>
      <c r="I855" s="196" t="str">
        <f>VLOOKUP(E855,Refs!$P$2:$R$36,3,FALSE)</f>
        <v>Y58</v>
      </c>
      <c r="J855" s="196" t="str">
        <f>VLOOKUP(E855,Refs!$P$2:$S$36,4,FALSE)</f>
        <v>South West</v>
      </c>
      <c r="K855" s="42">
        <f t="shared" si="27"/>
        <v>1914</v>
      </c>
    </row>
    <row r="856" spans="1:11" hidden="1" x14ac:dyDescent="0.35">
      <c r="A856" s="197">
        <f t="shared" si="26"/>
        <v>44287</v>
      </c>
      <c r="B856" t="s">
        <v>770</v>
      </c>
      <c r="C856" t="s">
        <v>780</v>
      </c>
      <c r="D856"/>
      <c r="E856" t="s">
        <v>778</v>
      </c>
      <c r="F856" t="s">
        <v>779</v>
      </c>
      <c r="G856" t="s">
        <v>618</v>
      </c>
      <c r="H856">
        <v>1015</v>
      </c>
      <c r="I856" s="196" t="str">
        <f>VLOOKUP(E856,Refs!$P$2:$R$36,3,FALSE)</f>
        <v>Y58</v>
      </c>
      <c r="J856" s="196" t="str">
        <f>VLOOKUP(E856,Refs!$P$2:$S$36,4,FALSE)</f>
        <v>South West</v>
      </c>
      <c r="K856" s="42">
        <f t="shared" si="27"/>
        <v>1015</v>
      </c>
    </row>
    <row r="857" spans="1:11" hidden="1" x14ac:dyDescent="0.35">
      <c r="A857" s="197">
        <f t="shared" si="26"/>
        <v>44287</v>
      </c>
      <c r="B857" t="s">
        <v>770</v>
      </c>
      <c r="C857" t="s">
        <v>780</v>
      </c>
      <c r="D857"/>
      <c r="E857" t="s">
        <v>778</v>
      </c>
      <c r="F857" t="s">
        <v>779</v>
      </c>
      <c r="G857" t="s">
        <v>619</v>
      </c>
      <c r="H857">
        <v>247</v>
      </c>
      <c r="I857" s="196" t="str">
        <f>VLOOKUP(E857,Refs!$P$2:$R$36,3,FALSE)</f>
        <v>Y58</v>
      </c>
      <c r="J857" s="196" t="str">
        <f>VLOOKUP(E857,Refs!$P$2:$S$36,4,FALSE)</f>
        <v>South West</v>
      </c>
      <c r="K857" s="42">
        <f t="shared" si="27"/>
        <v>247</v>
      </c>
    </row>
    <row r="858" spans="1:11" hidden="1" x14ac:dyDescent="0.35">
      <c r="A858" s="197">
        <f t="shared" si="26"/>
        <v>44287</v>
      </c>
      <c r="B858" t="s">
        <v>770</v>
      </c>
      <c r="C858" t="s">
        <v>780</v>
      </c>
      <c r="D858"/>
      <c r="E858" t="s">
        <v>778</v>
      </c>
      <c r="F858" t="s">
        <v>779</v>
      </c>
      <c r="G858" t="s">
        <v>620</v>
      </c>
      <c r="H858">
        <v>1904</v>
      </c>
      <c r="I858" s="196" t="str">
        <f>VLOOKUP(E858,Refs!$P$2:$R$36,3,FALSE)</f>
        <v>Y58</v>
      </c>
      <c r="J858" s="196" t="str">
        <f>VLOOKUP(E858,Refs!$P$2:$S$36,4,FALSE)</f>
        <v>South West</v>
      </c>
      <c r="K858" s="42">
        <f t="shared" si="27"/>
        <v>1904</v>
      </c>
    </row>
    <row r="859" spans="1:11" hidden="1" x14ac:dyDescent="0.35">
      <c r="A859" s="197">
        <f t="shared" si="26"/>
        <v>44287</v>
      </c>
      <c r="B859" t="s">
        <v>770</v>
      </c>
      <c r="C859" t="s">
        <v>780</v>
      </c>
      <c r="D859"/>
      <c r="E859" t="s">
        <v>778</v>
      </c>
      <c r="F859" t="s">
        <v>779</v>
      </c>
      <c r="G859" t="s">
        <v>621</v>
      </c>
      <c r="H859">
        <v>63</v>
      </c>
      <c r="I859" s="196" t="str">
        <f>VLOOKUP(E859,Refs!$P$2:$R$36,3,FALSE)</f>
        <v>Y58</v>
      </c>
      <c r="J859" s="196" t="str">
        <f>VLOOKUP(E859,Refs!$P$2:$S$36,4,FALSE)</f>
        <v>South West</v>
      </c>
      <c r="K859" s="42">
        <f t="shared" si="27"/>
        <v>63</v>
      </c>
    </row>
    <row r="860" spans="1:11" hidden="1" x14ac:dyDescent="0.35">
      <c r="A860" s="197">
        <f t="shared" si="26"/>
        <v>44287</v>
      </c>
      <c r="B860" t="s">
        <v>770</v>
      </c>
      <c r="C860" t="s">
        <v>780</v>
      </c>
      <c r="D860"/>
      <c r="E860" t="s">
        <v>778</v>
      </c>
      <c r="F860" t="s">
        <v>779</v>
      </c>
      <c r="G860" t="s">
        <v>622</v>
      </c>
      <c r="H860">
        <v>534</v>
      </c>
      <c r="I860" s="196" t="str">
        <f>VLOOKUP(E860,Refs!$P$2:$R$36,3,FALSE)</f>
        <v>Y58</v>
      </c>
      <c r="J860" s="196" t="str">
        <f>VLOOKUP(E860,Refs!$P$2:$S$36,4,FALSE)</f>
        <v>South West</v>
      </c>
      <c r="K860" s="42">
        <f t="shared" si="27"/>
        <v>534</v>
      </c>
    </row>
    <row r="861" spans="1:11" hidden="1" x14ac:dyDescent="0.35">
      <c r="A861" s="197">
        <f t="shared" si="26"/>
        <v>44287</v>
      </c>
      <c r="B861" t="s">
        <v>770</v>
      </c>
      <c r="C861" t="s">
        <v>780</v>
      </c>
      <c r="D861"/>
      <c r="E861" t="s">
        <v>778</v>
      </c>
      <c r="F861" t="s">
        <v>779</v>
      </c>
      <c r="G861" t="s">
        <v>623</v>
      </c>
      <c r="H861">
        <v>317</v>
      </c>
      <c r="I861" s="196" t="str">
        <f>VLOOKUP(E861,Refs!$P$2:$R$36,3,FALSE)</f>
        <v>Y58</v>
      </c>
      <c r="J861" s="196" t="str">
        <f>VLOOKUP(E861,Refs!$P$2:$S$36,4,FALSE)</f>
        <v>South West</v>
      </c>
      <c r="K861" s="42">
        <f t="shared" si="27"/>
        <v>317</v>
      </c>
    </row>
    <row r="862" spans="1:11" hidden="1" x14ac:dyDescent="0.35">
      <c r="A862" s="197">
        <f t="shared" si="26"/>
        <v>44287</v>
      </c>
      <c r="B862" t="s">
        <v>770</v>
      </c>
      <c r="C862" t="s">
        <v>780</v>
      </c>
      <c r="D862"/>
      <c r="E862" t="s">
        <v>778</v>
      </c>
      <c r="F862" t="s">
        <v>779</v>
      </c>
      <c r="G862" t="s">
        <v>624</v>
      </c>
      <c r="H862">
        <v>5350</v>
      </c>
      <c r="I862" s="196" t="str">
        <f>VLOOKUP(E862,Refs!$P$2:$R$36,3,FALSE)</f>
        <v>Y58</v>
      </c>
      <c r="J862" s="196" t="str">
        <f>VLOOKUP(E862,Refs!$P$2:$S$36,4,FALSE)</f>
        <v>South West</v>
      </c>
      <c r="K862" s="42">
        <f t="shared" si="27"/>
        <v>5350</v>
      </c>
    </row>
    <row r="863" spans="1:11" hidden="1" x14ac:dyDescent="0.35">
      <c r="A863" s="197">
        <f t="shared" si="26"/>
        <v>44287</v>
      </c>
      <c r="B863" t="s">
        <v>770</v>
      </c>
      <c r="C863" t="s">
        <v>780</v>
      </c>
      <c r="D863"/>
      <c r="E863" t="s">
        <v>778</v>
      </c>
      <c r="F863" t="s">
        <v>779</v>
      </c>
      <c r="G863" t="s">
        <v>625</v>
      </c>
      <c r="H863">
        <v>5096</v>
      </c>
      <c r="I863" s="196" t="str">
        <f>VLOOKUP(E863,Refs!$P$2:$R$36,3,FALSE)</f>
        <v>Y58</v>
      </c>
      <c r="J863" s="196" t="str">
        <f>VLOOKUP(E863,Refs!$P$2:$S$36,4,FALSE)</f>
        <v>South West</v>
      </c>
      <c r="K863" s="42">
        <f t="shared" si="27"/>
        <v>5096</v>
      </c>
    </row>
    <row r="864" spans="1:11" hidden="1" x14ac:dyDescent="0.35">
      <c r="A864" s="197">
        <f t="shared" si="26"/>
        <v>44287</v>
      </c>
      <c r="B864" t="s">
        <v>770</v>
      </c>
      <c r="C864" t="s">
        <v>780</v>
      </c>
      <c r="D864"/>
      <c r="E864" t="s">
        <v>778</v>
      </c>
      <c r="F864" t="s">
        <v>779</v>
      </c>
      <c r="G864" t="s">
        <v>626</v>
      </c>
      <c r="H864">
        <v>2282</v>
      </c>
      <c r="I864" s="196" t="str">
        <f>VLOOKUP(E864,Refs!$P$2:$R$36,3,FALSE)</f>
        <v>Y58</v>
      </c>
      <c r="J864" s="196" t="str">
        <f>VLOOKUP(E864,Refs!$P$2:$S$36,4,FALSE)</f>
        <v>South West</v>
      </c>
      <c r="K864" s="42">
        <f t="shared" si="27"/>
        <v>2282</v>
      </c>
    </row>
    <row r="865" spans="1:11" hidden="1" x14ac:dyDescent="0.35">
      <c r="A865" s="197">
        <f t="shared" si="26"/>
        <v>44287</v>
      </c>
      <c r="B865" t="s">
        <v>770</v>
      </c>
      <c r="C865" t="s">
        <v>780</v>
      </c>
      <c r="D865"/>
      <c r="E865" t="s">
        <v>778</v>
      </c>
      <c r="F865" t="s">
        <v>779</v>
      </c>
      <c r="G865" t="s">
        <v>642</v>
      </c>
      <c r="H865">
        <v>2589</v>
      </c>
      <c r="I865" s="196" t="str">
        <f>VLOOKUP(E865,Refs!$P$2:$R$36,3,FALSE)</f>
        <v>Y58</v>
      </c>
      <c r="J865" s="196" t="str">
        <f>VLOOKUP(E865,Refs!$P$2:$S$36,4,FALSE)</f>
        <v>South West</v>
      </c>
      <c r="K865" s="42">
        <f t="shared" si="27"/>
        <v>2589</v>
      </c>
    </row>
    <row r="866" spans="1:11" hidden="1" x14ac:dyDescent="0.35">
      <c r="A866" s="197">
        <f t="shared" si="26"/>
        <v>44287</v>
      </c>
      <c r="B866" t="s">
        <v>770</v>
      </c>
      <c r="C866" t="s">
        <v>780</v>
      </c>
      <c r="D866"/>
      <c r="E866" t="s">
        <v>778</v>
      </c>
      <c r="F866" t="s">
        <v>779</v>
      </c>
      <c r="G866" t="s">
        <v>643</v>
      </c>
      <c r="H866">
        <v>2390</v>
      </c>
      <c r="I866" s="196" t="str">
        <f>VLOOKUP(E866,Refs!$P$2:$R$36,3,FALSE)</f>
        <v>Y58</v>
      </c>
      <c r="J866" s="196" t="str">
        <f>VLOOKUP(E866,Refs!$P$2:$S$36,4,FALSE)</f>
        <v>South West</v>
      </c>
      <c r="K866" s="42">
        <f t="shared" si="27"/>
        <v>2390</v>
      </c>
    </row>
    <row r="867" spans="1:11" hidden="1" x14ac:dyDescent="0.35">
      <c r="A867" s="197">
        <f t="shared" si="26"/>
        <v>44287</v>
      </c>
      <c r="B867" t="s">
        <v>770</v>
      </c>
      <c r="C867" t="s">
        <v>780</v>
      </c>
      <c r="D867"/>
      <c r="E867" t="s">
        <v>778</v>
      </c>
      <c r="F867" t="s">
        <v>779</v>
      </c>
      <c r="G867" t="s">
        <v>644</v>
      </c>
      <c r="H867">
        <v>1655</v>
      </c>
      <c r="I867" s="196" t="str">
        <f>VLOOKUP(E867,Refs!$P$2:$R$36,3,FALSE)</f>
        <v>Y58</v>
      </c>
      <c r="J867" s="196" t="str">
        <f>VLOOKUP(E867,Refs!$P$2:$S$36,4,FALSE)</f>
        <v>South West</v>
      </c>
      <c r="K867" s="42">
        <f t="shared" si="27"/>
        <v>1655</v>
      </c>
    </row>
    <row r="868" spans="1:11" hidden="1" x14ac:dyDescent="0.35">
      <c r="A868" s="197">
        <f t="shared" si="26"/>
        <v>44287</v>
      </c>
      <c r="B868" t="s">
        <v>770</v>
      </c>
      <c r="C868" t="s">
        <v>780</v>
      </c>
      <c r="D868"/>
      <c r="E868" t="s">
        <v>778</v>
      </c>
      <c r="F868" t="s">
        <v>779</v>
      </c>
      <c r="G868" t="s">
        <v>645</v>
      </c>
      <c r="H868">
        <v>573</v>
      </c>
      <c r="I868" s="196" t="str">
        <f>VLOOKUP(E868,Refs!$P$2:$R$36,3,FALSE)</f>
        <v>Y58</v>
      </c>
      <c r="J868" s="196" t="str">
        <f>VLOOKUP(E868,Refs!$P$2:$S$36,4,FALSE)</f>
        <v>South West</v>
      </c>
      <c r="K868" s="42">
        <f t="shared" si="27"/>
        <v>573</v>
      </c>
    </row>
    <row r="869" spans="1:11" hidden="1" x14ac:dyDescent="0.35">
      <c r="A869" s="197">
        <f t="shared" si="26"/>
        <v>44287</v>
      </c>
      <c r="B869" t="s">
        <v>770</v>
      </c>
      <c r="C869" t="s">
        <v>780</v>
      </c>
      <c r="D869"/>
      <c r="E869" t="s">
        <v>778</v>
      </c>
      <c r="F869" t="s">
        <v>779</v>
      </c>
      <c r="G869" t="s">
        <v>646</v>
      </c>
      <c r="H869">
        <v>89</v>
      </c>
      <c r="I869" s="196" t="str">
        <f>VLOOKUP(E869,Refs!$P$2:$R$36,3,FALSE)</f>
        <v>Y58</v>
      </c>
      <c r="J869" s="196" t="str">
        <f>VLOOKUP(E869,Refs!$P$2:$S$36,4,FALSE)</f>
        <v>South West</v>
      </c>
      <c r="K869" s="42">
        <f t="shared" si="27"/>
        <v>89</v>
      </c>
    </row>
    <row r="870" spans="1:11" hidden="1" x14ac:dyDescent="0.35">
      <c r="A870" s="197">
        <f t="shared" si="26"/>
        <v>44287</v>
      </c>
      <c r="B870" t="s">
        <v>770</v>
      </c>
      <c r="C870" t="s">
        <v>780</v>
      </c>
      <c r="D870"/>
      <c r="E870" t="s">
        <v>778</v>
      </c>
      <c r="F870" t="s">
        <v>779</v>
      </c>
      <c r="G870" t="s">
        <v>647</v>
      </c>
      <c r="H870">
        <v>1578</v>
      </c>
      <c r="I870" s="196" t="str">
        <f>VLOOKUP(E870,Refs!$P$2:$R$36,3,FALSE)</f>
        <v>Y58</v>
      </c>
      <c r="J870" s="196" t="str">
        <f>VLOOKUP(E870,Refs!$P$2:$S$36,4,FALSE)</f>
        <v>South West</v>
      </c>
      <c r="K870" s="42">
        <f t="shared" si="27"/>
        <v>1578</v>
      </c>
    </row>
    <row r="871" spans="1:11" hidden="1" x14ac:dyDescent="0.35">
      <c r="A871" s="197">
        <f t="shared" si="26"/>
        <v>44287</v>
      </c>
      <c r="B871" t="s">
        <v>770</v>
      </c>
      <c r="C871" t="s">
        <v>780</v>
      </c>
      <c r="D871"/>
      <c r="E871" t="s">
        <v>778</v>
      </c>
      <c r="F871" t="s">
        <v>779</v>
      </c>
      <c r="G871" t="s">
        <v>648</v>
      </c>
      <c r="H871">
        <v>64915</v>
      </c>
      <c r="I871" s="196" t="str">
        <f>VLOOKUP(E871,Refs!$P$2:$R$36,3,FALSE)</f>
        <v>Y58</v>
      </c>
      <c r="J871" s="196" t="str">
        <f>VLOOKUP(E871,Refs!$P$2:$S$36,4,FALSE)</f>
        <v>South West</v>
      </c>
      <c r="K871" s="42">
        <f t="shared" si="27"/>
        <v>64915</v>
      </c>
    </row>
    <row r="872" spans="1:11" hidden="1" x14ac:dyDescent="0.35">
      <c r="A872" s="197">
        <f t="shared" si="26"/>
        <v>44287</v>
      </c>
      <c r="B872" t="s">
        <v>770</v>
      </c>
      <c r="C872" t="s">
        <v>780</v>
      </c>
      <c r="D872"/>
      <c r="E872" t="s">
        <v>778</v>
      </c>
      <c r="F872" t="s">
        <v>779</v>
      </c>
      <c r="G872" t="s">
        <v>649</v>
      </c>
      <c r="H872">
        <v>4820</v>
      </c>
      <c r="I872" s="196" t="str">
        <f>VLOOKUP(E872,Refs!$P$2:$R$36,3,FALSE)</f>
        <v>Y58</v>
      </c>
      <c r="J872" s="196" t="str">
        <f>VLOOKUP(E872,Refs!$P$2:$S$36,4,FALSE)</f>
        <v>South West</v>
      </c>
      <c r="K872" s="42">
        <f t="shared" si="27"/>
        <v>4820</v>
      </c>
    </row>
    <row r="873" spans="1:11" hidden="1" x14ac:dyDescent="0.35">
      <c r="A873" s="197">
        <f t="shared" si="26"/>
        <v>44287</v>
      </c>
      <c r="B873" t="s">
        <v>770</v>
      </c>
      <c r="C873" t="s">
        <v>780</v>
      </c>
      <c r="D873"/>
      <c r="E873" t="s">
        <v>778</v>
      </c>
      <c r="F873" t="s">
        <v>779</v>
      </c>
      <c r="G873" t="s">
        <v>650</v>
      </c>
      <c r="H873">
        <v>4336</v>
      </c>
      <c r="I873" s="196" t="str">
        <f>VLOOKUP(E873,Refs!$P$2:$R$36,3,FALSE)</f>
        <v>Y58</v>
      </c>
      <c r="J873" s="196" t="str">
        <f>VLOOKUP(E873,Refs!$P$2:$S$36,4,FALSE)</f>
        <v>South West</v>
      </c>
      <c r="K873" s="42">
        <f t="shared" si="27"/>
        <v>4336</v>
      </c>
    </row>
    <row r="874" spans="1:11" hidden="1" x14ac:dyDescent="0.35">
      <c r="A874" s="197">
        <f t="shared" si="26"/>
        <v>44287</v>
      </c>
      <c r="B874" t="s">
        <v>770</v>
      </c>
      <c r="C874" t="s">
        <v>780</v>
      </c>
      <c r="D874"/>
      <c r="E874" t="s">
        <v>778</v>
      </c>
      <c r="F874" t="s">
        <v>779</v>
      </c>
      <c r="G874" t="s">
        <v>651</v>
      </c>
      <c r="H874">
        <v>147</v>
      </c>
      <c r="I874" s="196" t="str">
        <f>VLOOKUP(E874,Refs!$P$2:$R$36,3,FALSE)</f>
        <v>Y58</v>
      </c>
      <c r="J874" s="196" t="str">
        <f>VLOOKUP(E874,Refs!$P$2:$S$36,4,FALSE)</f>
        <v>South West</v>
      </c>
      <c r="K874" s="42">
        <f t="shared" si="27"/>
        <v>147</v>
      </c>
    </row>
    <row r="875" spans="1:11" hidden="1" x14ac:dyDescent="0.35">
      <c r="A875" s="197">
        <f t="shared" si="26"/>
        <v>44287</v>
      </c>
      <c r="B875" t="s">
        <v>770</v>
      </c>
      <c r="C875" t="s">
        <v>780</v>
      </c>
      <c r="D875"/>
      <c r="E875" t="s">
        <v>778</v>
      </c>
      <c r="F875" t="s">
        <v>779</v>
      </c>
      <c r="G875" t="s">
        <v>652</v>
      </c>
      <c r="H875">
        <v>1261</v>
      </c>
      <c r="I875" s="196" t="str">
        <f>VLOOKUP(E875,Refs!$P$2:$R$36,3,FALSE)</f>
        <v>Y58</v>
      </c>
      <c r="J875" s="196" t="str">
        <f>VLOOKUP(E875,Refs!$P$2:$S$36,4,FALSE)</f>
        <v>South West</v>
      </c>
      <c r="K875" s="42">
        <f t="shared" si="27"/>
        <v>1261</v>
      </c>
    </row>
    <row r="876" spans="1:11" hidden="1" x14ac:dyDescent="0.35">
      <c r="A876" s="197">
        <f t="shared" si="26"/>
        <v>44287</v>
      </c>
      <c r="B876" t="s">
        <v>770</v>
      </c>
      <c r="C876" t="s">
        <v>780</v>
      </c>
      <c r="D876"/>
      <c r="E876" t="s">
        <v>778</v>
      </c>
      <c r="F876" t="s">
        <v>779</v>
      </c>
      <c r="G876" t="s">
        <v>653</v>
      </c>
      <c r="H876">
        <v>168248</v>
      </c>
      <c r="I876" s="196" t="str">
        <f>VLOOKUP(E876,Refs!$P$2:$R$36,3,FALSE)</f>
        <v>Y58</v>
      </c>
      <c r="J876" s="196" t="str">
        <f>VLOOKUP(E876,Refs!$P$2:$S$36,4,FALSE)</f>
        <v>South West</v>
      </c>
      <c r="K876" s="42">
        <f t="shared" si="27"/>
        <v>168248</v>
      </c>
    </row>
    <row r="877" spans="1:11" hidden="1" x14ac:dyDescent="0.35">
      <c r="A877" s="197">
        <f t="shared" si="26"/>
        <v>44287</v>
      </c>
      <c r="B877" t="s">
        <v>770</v>
      </c>
      <c r="C877" t="s">
        <v>780</v>
      </c>
      <c r="D877"/>
      <c r="E877" t="s">
        <v>778</v>
      </c>
      <c r="F877" t="s">
        <v>779</v>
      </c>
      <c r="G877" t="s">
        <v>654</v>
      </c>
      <c r="H877">
        <v>724</v>
      </c>
      <c r="I877" s="196" t="str">
        <f>VLOOKUP(E877,Refs!$P$2:$R$36,3,FALSE)</f>
        <v>Y58</v>
      </c>
      <c r="J877" s="196" t="str">
        <f>VLOOKUP(E877,Refs!$P$2:$S$36,4,FALSE)</f>
        <v>South West</v>
      </c>
      <c r="K877" s="42">
        <f t="shared" si="27"/>
        <v>724</v>
      </c>
    </row>
    <row r="878" spans="1:11" hidden="1" x14ac:dyDescent="0.35">
      <c r="A878" s="197">
        <f t="shared" si="26"/>
        <v>44287</v>
      </c>
      <c r="B878" t="s">
        <v>770</v>
      </c>
      <c r="C878" t="s">
        <v>780</v>
      </c>
      <c r="D878"/>
      <c r="E878" t="s">
        <v>778</v>
      </c>
      <c r="F878" t="s">
        <v>779</v>
      </c>
      <c r="G878" t="s">
        <v>669</v>
      </c>
      <c r="H878">
        <v>11218</v>
      </c>
      <c r="I878" s="196" t="str">
        <f>VLOOKUP(E878,Refs!$P$2:$R$36,3,FALSE)</f>
        <v>Y58</v>
      </c>
      <c r="J878" s="196" t="str">
        <f>VLOOKUP(E878,Refs!$P$2:$S$36,4,FALSE)</f>
        <v>South West</v>
      </c>
      <c r="K878" s="42">
        <f t="shared" si="27"/>
        <v>11218</v>
      </c>
    </row>
    <row r="879" spans="1:11" hidden="1" x14ac:dyDescent="0.35">
      <c r="A879" s="197">
        <f t="shared" si="26"/>
        <v>44287</v>
      </c>
      <c r="B879" t="s">
        <v>770</v>
      </c>
      <c r="C879" t="s">
        <v>780</v>
      </c>
      <c r="D879"/>
      <c r="E879" t="s">
        <v>778</v>
      </c>
      <c r="F879" t="s">
        <v>779</v>
      </c>
      <c r="G879" t="s">
        <v>670</v>
      </c>
      <c r="H879">
        <v>10</v>
      </c>
      <c r="I879" s="196" t="str">
        <f>VLOOKUP(E879,Refs!$P$2:$R$36,3,FALSE)</f>
        <v>Y58</v>
      </c>
      <c r="J879" s="196" t="str">
        <f>VLOOKUP(E879,Refs!$P$2:$S$36,4,FALSE)</f>
        <v>South West</v>
      </c>
      <c r="K879" s="42">
        <f t="shared" si="27"/>
        <v>10</v>
      </c>
    </row>
    <row r="880" spans="1:11" hidden="1" x14ac:dyDescent="0.35">
      <c r="A880" s="197">
        <f t="shared" si="26"/>
        <v>44287</v>
      </c>
      <c r="B880" t="s">
        <v>770</v>
      </c>
      <c r="C880" t="s">
        <v>780</v>
      </c>
      <c r="D880"/>
      <c r="E880" t="s">
        <v>778</v>
      </c>
      <c r="F880" t="s">
        <v>779</v>
      </c>
      <c r="G880" t="s">
        <v>671</v>
      </c>
      <c r="H880">
        <v>6292</v>
      </c>
      <c r="I880" s="196" t="str">
        <f>VLOOKUP(E880,Refs!$P$2:$R$36,3,FALSE)</f>
        <v>Y58</v>
      </c>
      <c r="J880" s="196" t="str">
        <f>VLOOKUP(E880,Refs!$P$2:$S$36,4,FALSE)</f>
        <v>South West</v>
      </c>
      <c r="K880" s="42">
        <f t="shared" si="27"/>
        <v>6292</v>
      </c>
    </row>
    <row r="881" spans="1:11" hidden="1" x14ac:dyDescent="0.35">
      <c r="A881" s="197">
        <f t="shared" si="26"/>
        <v>44287</v>
      </c>
      <c r="B881" t="s">
        <v>770</v>
      </c>
      <c r="C881" t="s">
        <v>780</v>
      </c>
      <c r="D881"/>
      <c r="E881" t="s">
        <v>778</v>
      </c>
      <c r="F881" t="s">
        <v>779</v>
      </c>
      <c r="G881" t="s">
        <v>675</v>
      </c>
      <c r="H881">
        <v>5440</v>
      </c>
      <c r="I881" s="196" t="str">
        <f>VLOOKUP(E881,Refs!$P$2:$R$36,3,FALSE)</f>
        <v>Y58</v>
      </c>
      <c r="J881" s="196" t="str">
        <f>VLOOKUP(E881,Refs!$P$2:$S$36,4,FALSE)</f>
        <v>South West</v>
      </c>
      <c r="K881" s="42">
        <f t="shared" si="27"/>
        <v>5440</v>
      </c>
    </row>
    <row r="882" spans="1:11" hidden="1" x14ac:dyDescent="0.35">
      <c r="A882" s="197">
        <f t="shared" si="26"/>
        <v>44287</v>
      </c>
      <c r="B882" t="s">
        <v>770</v>
      </c>
      <c r="C882" t="s">
        <v>780</v>
      </c>
      <c r="D882"/>
      <c r="E882" t="s">
        <v>778</v>
      </c>
      <c r="F882" t="s">
        <v>779</v>
      </c>
      <c r="G882" t="s">
        <v>678</v>
      </c>
      <c r="H882">
        <v>3056</v>
      </c>
      <c r="I882" s="196" t="str">
        <f>VLOOKUP(E882,Refs!$P$2:$R$36,3,FALSE)</f>
        <v>Y58</v>
      </c>
      <c r="J882" s="196" t="str">
        <f>VLOOKUP(E882,Refs!$P$2:$S$36,4,FALSE)</f>
        <v>South West</v>
      </c>
      <c r="K882" s="42">
        <f t="shared" si="27"/>
        <v>3056</v>
      </c>
    </row>
    <row r="883" spans="1:11" hidden="1" x14ac:dyDescent="0.35">
      <c r="A883" s="197">
        <f t="shared" si="26"/>
        <v>44287</v>
      </c>
      <c r="B883" t="s">
        <v>770</v>
      </c>
      <c r="C883" t="s">
        <v>780</v>
      </c>
      <c r="D883"/>
      <c r="E883" t="s">
        <v>778</v>
      </c>
      <c r="F883" t="s">
        <v>779</v>
      </c>
      <c r="G883" t="s">
        <v>679</v>
      </c>
      <c r="H883">
        <v>1660</v>
      </c>
      <c r="I883" s="196" t="str">
        <f>VLOOKUP(E883,Refs!$P$2:$R$36,3,FALSE)</f>
        <v>Y58</v>
      </c>
      <c r="J883" s="196" t="str">
        <f>VLOOKUP(E883,Refs!$P$2:$S$36,4,FALSE)</f>
        <v>South West</v>
      </c>
      <c r="K883" s="42">
        <f t="shared" si="27"/>
        <v>1660</v>
      </c>
    </row>
    <row r="884" spans="1:11" hidden="1" x14ac:dyDescent="0.35">
      <c r="A884" s="197">
        <f t="shared" si="26"/>
        <v>44287</v>
      </c>
      <c r="B884" t="s">
        <v>770</v>
      </c>
      <c r="C884" t="s">
        <v>780</v>
      </c>
      <c r="D884"/>
      <c r="E884" t="s">
        <v>778</v>
      </c>
      <c r="F884" t="s">
        <v>779</v>
      </c>
      <c r="G884" t="s">
        <v>680</v>
      </c>
      <c r="H884">
        <v>983</v>
      </c>
      <c r="I884" s="196" t="str">
        <f>VLOOKUP(E884,Refs!$P$2:$R$36,3,FALSE)</f>
        <v>Y58</v>
      </c>
      <c r="J884" s="196" t="str">
        <f>VLOOKUP(E884,Refs!$P$2:$S$36,4,FALSE)</f>
        <v>South West</v>
      </c>
      <c r="K884" s="42">
        <f t="shared" si="27"/>
        <v>983</v>
      </c>
    </row>
    <row r="885" spans="1:11" hidden="1" x14ac:dyDescent="0.35">
      <c r="A885" s="197">
        <f t="shared" si="26"/>
        <v>44287</v>
      </c>
      <c r="B885" t="s">
        <v>770</v>
      </c>
      <c r="C885" t="s">
        <v>780</v>
      </c>
      <c r="D885"/>
      <c r="E885" t="s">
        <v>778</v>
      </c>
      <c r="F885" t="s">
        <v>779</v>
      </c>
      <c r="G885" t="s">
        <v>681</v>
      </c>
      <c r="H885">
        <v>5</v>
      </c>
      <c r="I885" s="196" t="str">
        <f>VLOOKUP(E885,Refs!$P$2:$R$36,3,FALSE)</f>
        <v>Y58</v>
      </c>
      <c r="J885" s="196" t="str">
        <f>VLOOKUP(E885,Refs!$P$2:$S$36,4,FALSE)</f>
        <v>South West</v>
      </c>
      <c r="K885" s="42">
        <f t="shared" si="27"/>
        <v>5</v>
      </c>
    </row>
    <row r="886" spans="1:11" hidden="1" x14ac:dyDescent="0.35">
      <c r="A886" s="197">
        <f t="shared" si="26"/>
        <v>44287</v>
      </c>
      <c r="B886" t="s">
        <v>770</v>
      </c>
      <c r="C886" t="s">
        <v>780</v>
      </c>
      <c r="D886"/>
      <c r="E886" t="s">
        <v>778</v>
      </c>
      <c r="F886" t="s">
        <v>779</v>
      </c>
      <c r="G886" t="s">
        <v>682</v>
      </c>
      <c r="H886">
        <v>1166</v>
      </c>
      <c r="I886" s="196" t="str">
        <f>VLOOKUP(E886,Refs!$P$2:$R$36,3,FALSE)</f>
        <v>Y58</v>
      </c>
      <c r="J886" s="196" t="str">
        <f>VLOOKUP(E886,Refs!$P$2:$S$36,4,FALSE)</f>
        <v>South West</v>
      </c>
      <c r="K886" s="42">
        <f t="shared" si="27"/>
        <v>1166</v>
      </c>
    </row>
    <row r="887" spans="1:11" hidden="1" x14ac:dyDescent="0.35">
      <c r="A887" s="197">
        <f t="shared" si="26"/>
        <v>44287</v>
      </c>
      <c r="B887" t="s">
        <v>770</v>
      </c>
      <c r="C887" t="s">
        <v>780</v>
      </c>
      <c r="D887"/>
      <c r="E887" t="s">
        <v>778</v>
      </c>
      <c r="F887" t="s">
        <v>779</v>
      </c>
      <c r="G887" t="s">
        <v>683</v>
      </c>
      <c r="H887">
        <v>814</v>
      </c>
      <c r="I887" s="196" t="str">
        <f>VLOOKUP(E887,Refs!$P$2:$R$36,3,FALSE)</f>
        <v>Y58</v>
      </c>
      <c r="J887" s="196" t="str">
        <f>VLOOKUP(E887,Refs!$P$2:$S$36,4,FALSE)</f>
        <v>South West</v>
      </c>
      <c r="K887" s="42">
        <f t="shared" si="27"/>
        <v>814</v>
      </c>
    </row>
    <row r="888" spans="1:11" hidden="1" x14ac:dyDescent="0.35">
      <c r="A888" s="197">
        <f t="shared" si="26"/>
        <v>44287</v>
      </c>
      <c r="B888" t="s">
        <v>770</v>
      </c>
      <c r="C888" t="s">
        <v>780</v>
      </c>
      <c r="D888"/>
      <c r="E888" t="s">
        <v>778</v>
      </c>
      <c r="F888" t="s">
        <v>779</v>
      </c>
      <c r="G888" t="s">
        <v>684</v>
      </c>
      <c r="H888">
        <v>2169</v>
      </c>
      <c r="I888" s="196" t="str">
        <f>VLOOKUP(E888,Refs!$P$2:$R$36,3,FALSE)</f>
        <v>Y58</v>
      </c>
      <c r="J888" s="196" t="str">
        <f>VLOOKUP(E888,Refs!$P$2:$S$36,4,FALSE)</f>
        <v>South West</v>
      </c>
      <c r="K888" s="42">
        <f t="shared" si="27"/>
        <v>2169</v>
      </c>
    </row>
    <row r="889" spans="1:11" hidden="1" x14ac:dyDescent="0.35">
      <c r="A889" s="197">
        <f t="shared" si="26"/>
        <v>44287</v>
      </c>
      <c r="B889" t="s">
        <v>770</v>
      </c>
      <c r="C889" t="s">
        <v>780</v>
      </c>
      <c r="D889"/>
      <c r="E889" t="s">
        <v>778</v>
      </c>
      <c r="F889" t="s">
        <v>779</v>
      </c>
      <c r="G889" t="s">
        <v>685</v>
      </c>
      <c r="H889">
        <v>794</v>
      </c>
      <c r="I889" s="196" t="str">
        <f>VLOOKUP(E889,Refs!$P$2:$R$36,3,FALSE)</f>
        <v>Y58</v>
      </c>
      <c r="J889" s="196" t="str">
        <f>VLOOKUP(E889,Refs!$P$2:$S$36,4,FALSE)</f>
        <v>South West</v>
      </c>
      <c r="K889" s="42">
        <f t="shared" si="27"/>
        <v>794</v>
      </c>
    </row>
    <row r="890" spans="1:11" hidden="1" x14ac:dyDescent="0.35">
      <c r="A890" s="197">
        <f t="shared" si="26"/>
        <v>44287</v>
      </c>
      <c r="B890" t="s">
        <v>770</v>
      </c>
      <c r="C890" t="s">
        <v>780</v>
      </c>
      <c r="D890"/>
      <c r="E890" t="s">
        <v>778</v>
      </c>
      <c r="F890" t="s">
        <v>779</v>
      </c>
      <c r="G890" t="s">
        <v>686</v>
      </c>
      <c r="H890">
        <v>0</v>
      </c>
      <c r="I890" s="196" t="str">
        <f>VLOOKUP(E890,Refs!$P$2:$R$36,3,FALSE)</f>
        <v>Y58</v>
      </c>
      <c r="J890" s="196" t="str">
        <f>VLOOKUP(E890,Refs!$P$2:$S$36,4,FALSE)</f>
        <v>South West</v>
      </c>
      <c r="K890" s="42" t="str">
        <f t="shared" si="27"/>
        <v/>
      </c>
    </row>
    <row r="891" spans="1:11" hidden="1" x14ac:dyDescent="0.35">
      <c r="A891" s="197">
        <f t="shared" si="26"/>
        <v>44287</v>
      </c>
      <c r="B891" t="s">
        <v>770</v>
      </c>
      <c r="C891" t="s">
        <v>780</v>
      </c>
      <c r="D891"/>
      <c r="E891" t="s">
        <v>778</v>
      </c>
      <c r="F891" t="s">
        <v>779</v>
      </c>
      <c r="G891" t="s">
        <v>687</v>
      </c>
      <c r="H891">
        <v>0</v>
      </c>
      <c r="I891" s="196" t="str">
        <f>VLOOKUP(E891,Refs!$P$2:$R$36,3,FALSE)</f>
        <v>Y58</v>
      </c>
      <c r="J891" s="196" t="str">
        <f>VLOOKUP(E891,Refs!$P$2:$S$36,4,FALSE)</f>
        <v>South West</v>
      </c>
      <c r="K891" s="42" t="str">
        <f t="shared" si="27"/>
        <v/>
      </c>
    </row>
    <row r="892" spans="1:11" hidden="1" x14ac:dyDescent="0.35">
      <c r="A892" s="197">
        <f t="shared" si="26"/>
        <v>44287</v>
      </c>
      <c r="B892" t="s">
        <v>770</v>
      </c>
      <c r="C892" t="s">
        <v>780</v>
      </c>
      <c r="D892"/>
      <c r="E892" t="s">
        <v>778</v>
      </c>
      <c r="F892" t="s">
        <v>779</v>
      </c>
      <c r="G892" t="s">
        <v>688</v>
      </c>
      <c r="H892">
        <v>475</v>
      </c>
      <c r="I892" s="196" t="str">
        <f>VLOOKUP(E892,Refs!$P$2:$R$36,3,FALSE)</f>
        <v>Y58</v>
      </c>
      <c r="J892" s="196" t="str">
        <f>VLOOKUP(E892,Refs!$P$2:$S$36,4,FALSE)</f>
        <v>South West</v>
      </c>
      <c r="K892" s="42">
        <f t="shared" si="27"/>
        <v>475</v>
      </c>
    </row>
    <row r="893" spans="1:11" hidden="1" x14ac:dyDescent="0.35">
      <c r="A893" s="197">
        <f t="shared" si="26"/>
        <v>44287</v>
      </c>
      <c r="B893" t="s">
        <v>770</v>
      </c>
      <c r="C893" t="s">
        <v>780</v>
      </c>
      <c r="D893"/>
      <c r="E893" t="s">
        <v>778</v>
      </c>
      <c r="F893" t="s">
        <v>779</v>
      </c>
      <c r="G893" t="s">
        <v>689</v>
      </c>
      <c r="H893">
        <v>475</v>
      </c>
      <c r="I893" s="196" t="str">
        <f>VLOOKUP(E893,Refs!$P$2:$R$36,3,FALSE)</f>
        <v>Y58</v>
      </c>
      <c r="J893" s="196" t="str">
        <f>VLOOKUP(E893,Refs!$P$2:$S$36,4,FALSE)</f>
        <v>South West</v>
      </c>
      <c r="K893" s="42">
        <f t="shared" si="27"/>
        <v>475</v>
      </c>
    </row>
    <row r="894" spans="1:11" hidden="1" x14ac:dyDescent="0.35">
      <c r="A894" s="197">
        <f t="shared" si="26"/>
        <v>44287</v>
      </c>
      <c r="B894" t="s">
        <v>770</v>
      </c>
      <c r="C894" t="s">
        <v>780</v>
      </c>
      <c r="D894"/>
      <c r="E894" t="s">
        <v>778</v>
      </c>
      <c r="F894" t="s">
        <v>779</v>
      </c>
      <c r="G894" t="s">
        <v>690</v>
      </c>
      <c r="H894">
        <v>1692</v>
      </c>
      <c r="I894" s="196" t="str">
        <f>VLOOKUP(E894,Refs!$P$2:$R$36,3,FALSE)</f>
        <v>Y58</v>
      </c>
      <c r="J894" s="196" t="str">
        <f>VLOOKUP(E894,Refs!$P$2:$S$36,4,FALSE)</f>
        <v>South West</v>
      </c>
      <c r="K894" s="42">
        <f t="shared" si="27"/>
        <v>1692</v>
      </c>
    </row>
    <row r="895" spans="1:11" hidden="1" x14ac:dyDescent="0.35">
      <c r="A895" s="197">
        <f t="shared" si="26"/>
        <v>44287</v>
      </c>
      <c r="B895" t="s">
        <v>770</v>
      </c>
      <c r="C895" t="s">
        <v>780</v>
      </c>
      <c r="D895"/>
      <c r="E895" t="s">
        <v>778</v>
      </c>
      <c r="F895" t="s">
        <v>779</v>
      </c>
      <c r="G895" t="s">
        <v>691</v>
      </c>
      <c r="H895">
        <v>130</v>
      </c>
      <c r="I895" s="196" t="str">
        <f>VLOOKUP(E895,Refs!$P$2:$R$36,3,FALSE)</f>
        <v>Y58</v>
      </c>
      <c r="J895" s="196" t="str">
        <f>VLOOKUP(E895,Refs!$P$2:$S$36,4,FALSE)</f>
        <v>South West</v>
      </c>
      <c r="K895" s="42">
        <f t="shared" si="27"/>
        <v>130</v>
      </c>
    </row>
    <row r="896" spans="1:11" hidden="1" x14ac:dyDescent="0.35">
      <c r="A896" s="197">
        <f t="shared" si="26"/>
        <v>44287</v>
      </c>
      <c r="B896" t="s">
        <v>770</v>
      </c>
      <c r="C896" t="s">
        <v>780</v>
      </c>
      <c r="D896"/>
      <c r="E896" t="s">
        <v>778</v>
      </c>
      <c r="F896" t="s">
        <v>779</v>
      </c>
      <c r="G896" t="s">
        <v>692</v>
      </c>
      <c r="H896">
        <v>386</v>
      </c>
      <c r="I896" s="196" t="str">
        <f>VLOOKUP(E896,Refs!$P$2:$R$36,3,FALSE)</f>
        <v>Y58</v>
      </c>
      <c r="J896" s="196" t="str">
        <f>VLOOKUP(E896,Refs!$P$2:$S$36,4,FALSE)</f>
        <v>South West</v>
      </c>
      <c r="K896" s="42">
        <f t="shared" si="27"/>
        <v>386</v>
      </c>
    </row>
    <row r="897" spans="1:11" hidden="1" x14ac:dyDescent="0.35">
      <c r="A897" s="197">
        <f t="shared" si="26"/>
        <v>44287</v>
      </c>
      <c r="B897" t="s">
        <v>770</v>
      </c>
      <c r="C897" t="s">
        <v>780</v>
      </c>
      <c r="D897"/>
      <c r="E897" t="s">
        <v>778</v>
      </c>
      <c r="F897" t="s">
        <v>779</v>
      </c>
      <c r="G897" t="s">
        <v>693</v>
      </c>
      <c r="H897">
        <v>379</v>
      </c>
      <c r="I897" s="196" t="str">
        <f>VLOOKUP(E897,Refs!$P$2:$R$36,3,FALSE)</f>
        <v>Y58</v>
      </c>
      <c r="J897" s="196" t="str">
        <f>VLOOKUP(E897,Refs!$P$2:$S$36,4,FALSE)</f>
        <v>South West</v>
      </c>
      <c r="K897" s="42">
        <f t="shared" si="27"/>
        <v>379</v>
      </c>
    </row>
    <row r="898" spans="1:11" hidden="1" x14ac:dyDescent="0.35">
      <c r="A898" s="197">
        <f t="shared" si="26"/>
        <v>44287</v>
      </c>
      <c r="B898" t="s">
        <v>770</v>
      </c>
      <c r="C898" t="s">
        <v>780</v>
      </c>
      <c r="D898"/>
      <c r="E898" t="s">
        <v>778</v>
      </c>
      <c r="F898" t="s">
        <v>779</v>
      </c>
      <c r="G898" t="s">
        <v>694</v>
      </c>
      <c r="H898">
        <v>57</v>
      </c>
      <c r="I898" s="196" t="str">
        <f>VLOOKUP(E898,Refs!$P$2:$R$36,3,FALSE)</f>
        <v>Y58</v>
      </c>
      <c r="J898" s="196" t="str">
        <f>VLOOKUP(E898,Refs!$P$2:$S$36,4,FALSE)</f>
        <v>South West</v>
      </c>
      <c r="K898" s="42">
        <f t="shared" si="27"/>
        <v>57</v>
      </c>
    </row>
    <row r="899" spans="1:11" hidden="1" x14ac:dyDescent="0.35">
      <c r="A899" s="197">
        <f t="shared" ref="A899:A962" si="28">DATEVALUE(RIGHT(B899,8))</f>
        <v>44287</v>
      </c>
      <c r="B899" t="s">
        <v>770</v>
      </c>
      <c r="C899" t="s">
        <v>780</v>
      </c>
      <c r="D899"/>
      <c r="E899" t="s">
        <v>778</v>
      </c>
      <c r="F899" t="s">
        <v>779</v>
      </c>
      <c r="G899" t="s">
        <v>695</v>
      </c>
      <c r="H899">
        <v>43</v>
      </c>
      <c r="I899" s="196" t="str">
        <f>VLOOKUP(E899,Refs!$P$2:$R$36,3,FALSE)</f>
        <v>Y58</v>
      </c>
      <c r="J899" s="196" t="str">
        <f>VLOOKUP(E899,Refs!$P$2:$S$36,4,FALSE)</f>
        <v>South West</v>
      </c>
      <c r="K899" s="42">
        <f t="shared" ref="K899:K962" si="29">IF(OR(H899="NULL",H899=0,H899=""),"",H899)</f>
        <v>43</v>
      </c>
    </row>
    <row r="900" spans="1:11" hidden="1" x14ac:dyDescent="0.35">
      <c r="A900" s="197">
        <f t="shared" si="28"/>
        <v>44287</v>
      </c>
      <c r="B900" t="s">
        <v>770</v>
      </c>
      <c r="C900" t="s">
        <v>780</v>
      </c>
      <c r="D900"/>
      <c r="E900" t="s">
        <v>778</v>
      </c>
      <c r="F900" t="s">
        <v>779</v>
      </c>
      <c r="G900" t="s">
        <v>696</v>
      </c>
      <c r="H900">
        <v>1418</v>
      </c>
      <c r="I900" s="196" t="str">
        <f>VLOOKUP(E900,Refs!$P$2:$R$36,3,FALSE)</f>
        <v>Y58</v>
      </c>
      <c r="J900" s="196" t="str">
        <f>VLOOKUP(E900,Refs!$P$2:$S$36,4,FALSE)</f>
        <v>South West</v>
      </c>
      <c r="K900" s="42">
        <f t="shared" si="29"/>
        <v>1418</v>
      </c>
    </row>
    <row r="901" spans="1:11" hidden="1" x14ac:dyDescent="0.35">
      <c r="A901" s="197">
        <f t="shared" si="28"/>
        <v>44287</v>
      </c>
      <c r="B901" t="s">
        <v>770</v>
      </c>
      <c r="C901" t="s">
        <v>780</v>
      </c>
      <c r="D901"/>
      <c r="E901" t="s">
        <v>778</v>
      </c>
      <c r="F901" t="s">
        <v>779</v>
      </c>
      <c r="G901" t="s">
        <v>697</v>
      </c>
      <c r="H901">
        <v>971</v>
      </c>
      <c r="I901" s="196" t="str">
        <f>VLOOKUP(E901,Refs!$P$2:$R$36,3,FALSE)</f>
        <v>Y58</v>
      </c>
      <c r="J901" s="196" t="str">
        <f>VLOOKUP(E901,Refs!$P$2:$S$36,4,FALSE)</f>
        <v>South West</v>
      </c>
      <c r="K901" s="42">
        <f t="shared" si="29"/>
        <v>971</v>
      </c>
    </row>
    <row r="902" spans="1:11" hidden="1" x14ac:dyDescent="0.35">
      <c r="A902" s="197">
        <f t="shared" si="28"/>
        <v>44287</v>
      </c>
      <c r="B902" t="s">
        <v>770</v>
      </c>
      <c r="C902" t="s">
        <v>780</v>
      </c>
      <c r="D902"/>
      <c r="E902" t="s">
        <v>778</v>
      </c>
      <c r="F902" t="s">
        <v>779</v>
      </c>
      <c r="G902" t="s">
        <v>698</v>
      </c>
      <c r="H902">
        <v>1715</v>
      </c>
      <c r="I902" s="196" t="str">
        <f>VLOOKUP(E902,Refs!$P$2:$R$36,3,FALSE)</f>
        <v>Y58</v>
      </c>
      <c r="J902" s="196" t="str">
        <f>VLOOKUP(E902,Refs!$P$2:$S$36,4,FALSE)</f>
        <v>South West</v>
      </c>
      <c r="K902" s="42">
        <f t="shared" si="29"/>
        <v>1715</v>
      </c>
    </row>
    <row r="903" spans="1:11" hidden="1" x14ac:dyDescent="0.35">
      <c r="A903" s="197">
        <f t="shared" si="28"/>
        <v>44287</v>
      </c>
      <c r="B903" t="s">
        <v>770</v>
      </c>
      <c r="C903" t="s">
        <v>780</v>
      </c>
      <c r="D903"/>
      <c r="E903" t="s">
        <v>778</v>
      </c>
      <c r="F903" t="s">
        <v>779</v>
      </c>
      <c r="G903" t="s">
        <v>699</v>
      </c>
      <c r="H903">
        <v>1432</v>
      </c>
      <c r="I903" s="196" t="str">
        <f>VLOOKUP(E903,Refs!$P$2:$R$36,3,FALSE)</f>
        <v>Y58</v>
      </c>
      <c r="J903" s="196" t="str">
        <f>VLOOKUP(E903,Refs!$P$2:$S$36,4,FALSE)</f>
        <v>South West</v>
      </c>
      <c r="K903" s="42">
        <f t="shared" si="29"/>
        <v>1432</v>
      </c>
    </row>
    <row r="904" spans="1:11" hidden="1" x14ac:dyDescent="0.35">
      <c r="A904" s="197">
        <f t="shared" si="28"/>
        <v>44287</v>
      </c>
      <c r="B904" t="s">
        <v>770</v>
      </c>
      <c r="C904" t="s">
        <v>780</v>
      </c>
      <c r="D904"/>
      <c r="E904" t="s">
        <v>778</v>
      </c>
      <c r="F904" t="s">
        <v>779</v>
      </c>
      <c r="G904" t="s">
        <v>720</v>
      </c>
      <c r="H904">
        <v>243</v>
      </c>
      <c r="I904" s="196" t="str">
        <f>VLOOKUP(E904,Refs!$P$2:$R$36,3,FALSE)</f>
        <v>Y58</v>
      </c>
      <c r="J904" s="196" t="str">
        <f>VLOOKUP(E904,Refs!$P$2:$S$36,4,FALSE)</f>
        <v>South West</v>
      </c>
      <c r="K904" s="42">
        <f t="shared" si="29"/>
        <v>243</v>
      </c>
    </row>
    <row r="905" spans="1:11" hidden="1" x14ac:dyDescent="0.35">
      <c r="A905" s="197">
        <f t="shared" si="28"/>
        <v>44287</v>
      </c>
      <c r="B905" t="s">
        <v>770</v>
      </c>
      <c r="C905" t="s">
        <v>780</v>
      </c>
      <c r="D905"/>
      <c r="E905" t="s">
        <v>778</v>
      </c>
      <c r="F905" t="s">
        <v>779</v>
      </c>
      <c r="G905" t="s">
        <v>721</v>
      </c>
      <c r="H905">
        <v>229</v>
      </c>
      <c r="I905" s="196" t="str">
        <f>VLOOKUP(E905,Refs!$P$2:$R$36,3,FALSE)</f>
        <v>Y58</v>
      </c>
      <c r="J905" s="196" t="str">
        <f>VLOOKUP(E905,Refs!$P$2:$S$36,4,FALSE)</f>
        <v>South West</v>
      </c>
      <c r="K905" s="42">
        <f t="shared" si="29"/>
        <v>229</v>
      </c>
    </row>
    <row r="906" spans="1:11" hidden="1" x14ac:dyDescent="0.35">
      <c r="A906" s="197">
        <f t="shared" si="28"/>
        <v>44287</v>
      </c>
      <c r="B906" t="s">
        <v>770</v>
      </c>
      <c r="C906" t="s">
        <v>780</v>
      </c>
      <c r="D906"/>
      <c r="E906" t="s">
        <v>778</v>
      </c>
      <c r="F906" t="s">
        <v>779</v>
      </c>
      <c r="G906" t="s">
        <v>722</v>
      </c>
      <c r="H906">
        <v>25</v>
      </c>
      <c r="I906" s="196" t="str">
        <f>VLOOKUP(E906,Refs!$P$2:$R$36,3,FALSE)</f>
        <v>Y58</v>
      </c>
      <c r="J906" s="196" t="str">
        <f>VLOOKUP(E906,Refs!$P$2:$S$36,4,FALSE)</f>
        <v>South West</v>
      </c>
      <c r="K906" s="42">
        <f t="shared" si="29"/>
        <v>25</v>
      </c>
    </row>
    <row r="907" spans="1:11" hidden="1" x14ac:dyDescent="0.35">
      <c r="A907" s="197">
        <f t="shared" si="28"/>
        <v>44287</v>
      </c>
      <c r="B907" t="s">
        <v>770</v>
      </c>
      <c r="C907" t="s">
        <v>780</v>
      </c>
      <c r="D907"/>
      <c r="E907" t="s">
        <v>778</v>
      </c>
      <c r="F907" t="s">
        <v>779</v>
      </c>
      <c r="G907" t="s">
        <v>723</v>
      </c>
      <c r="H907">
        <v>16</v>
      </c>
      <c r="I907" s="196" t="str">
        <f>VLOOKUP(E907,Refs!$P$2:$R$36,3,FALSE)</f>
        <v>Y58</v>
      </c>
      <c r="J907" s="196" t="str">
        <f>VLOOKUP(E907,Refs!$P$2:$S$36,4,FALSE)</f>
        <v>South West</v>
      </c>
      <c r="K907" s="42">
        <f t="shared" si="29"/>
        <v>16</v>
      </c>
    </row>
    <row r="908" spans="1:11" hidden="1" x14ac:dyDescent="0.35">
      <c r="A908" s="197">
        <f t="shared" si="28"/>
        <v>44287</v>
      </c>
      <c r="B908" t="s">
        <v>770</v>
      </c>
      <c r="C908" t="s">
        <v>780</v>
      </c>
      <c r="D908"/>
      <c r="E908" t="s">
        <v>778</v>
      </c>
      <c r="F908" t="s">
        <v>779</v>
      </c>
      <c r="G908" t="s">
        <v>724</v>
      </c>
      <c r="H908">
        <v>9</v>
      </c>
      <c r="I908" s="196" t="str">
        <f>VLOOKUP(E908,Refs!$P$2:$R$36,3,FALSE)</f>
        <v>Y58</v>
      </c>
      <c r="J908" s="196" t="str">
        <f>VLOOKUP(E908,Refs!$P$2:$S$36,4,FALSE)</f>
        <v>South West</v>
      </c>
      <c r="K908" s="42">
        <f t="shared" si="29"/>
        <v>9</v>
      </c>
    </row>
    <row r="909" spans="1:11" hidden="1" x14ac:dyDescent="0.35">
      <c r="A909" s="197">
        <f t="shared" si="28"/>
        <v>44287</v>
      </c>
      <c r="B909" t="s">
        <v>770</v>
      </c>
      <c r="C909" t="s">
        <v>780</v>
      </c>
      <c r="D909"/>
      <c r="E909" t="s">
        <v>778</v>
      </c>
      <c r="F909" t="s">
        <v>779</v>
      </c>
      <c r="G909" t="s">
        <v>725</v>
      </c>
      <c r="H909">
        <v>0</v>
      </c>
      <c r="I909" s="196" t="str">
        <f>VLOOKUP(E909,Refs!$P$2:$R$36,3,FALSE)</f>
        <v>Y58</v>
      </c>
      <c r="J909" s="196" t="str">
        <f>VLOOKUP(E909,Refs!$P$2:$S$36,4,FALSE)</f>
        <v>South West</v>
      </c>
      <c r="K909" s="42" t="str">
        <f t="shared" si="29"/>
        <v/>
      </c>
    </row>
    <row r="910" spans="1:11" hidden="1" x14ac:dyDescent="0.35">
      <c r="A910" s="197">
        <f t="shared" si="28"/>
        <v>44287</v>
      </c>
      <c r="B910" t="s">
        <v>770</v>
      </c>
      <c r="C910" t="s">
        <v>780</v>
      </c>
      <c r="D910"/>
      <c r="E910" t="s">
        <v>778</v>
      </c>
      <c r="F910" t="s">
        <v>779</v>
      </c>
      <c r="G910" t="s">
        <v>726</v>
      </c>
      <c r="H910">
        <v>20</v>
      </c>
      <c r="I910" s="196" t="str">
        <f>VLOOKUP(E910,Refs!$P$2:$R$36,3,FALSE)</f>
        <v>Y58</v>
      </c>
      <c r="J910" s="196" t="str">
        <f>VLOOKUP(E910,Refs!$P$2:$S$36,4,FALSE)</f>
        <v>South West</v>
      </c>
      <c r="K910" s="42">
        <f t="shared" si="29"/>
        <v>20</v>
      </c>
    </row>
    <row r="911" spans="1:11" hidden="1" x14ac:dyDescent="0.35">
      <c r="A911" s="197">
        <f t="shared" si="28"/>
        <v>44287</v>
      </c>
      <c r="B911" t="s">
        <v>770</v>
      </c>
      <c r="C911" t="s">
        <v>780</v>
      </c>
      <c r="D911"/>
      <c r="E911" t="s">
        <v>778</v>
      </c>
      <c r="F911" t="s">
        <v>779</v>
      </c>
      <c r="G911" t="s">
        <v>727</v>
      </c>
      <c r="H911">
        <v>11</v>
      </c>
      <c r="I911" s="196" t="str">
        <f>VLOOKUP(E911,Refs!$P$2:$R$36,3,FALSE)</f>
        <v>Y58</v>
      </c>
      <c r="J911" s="196" t="str">
        <f>VLOOKUP(E911,Refs!$P$2:$S$36,4,FALSE)</f>
        <v>South West</v>
      </c>
      <c r="K911" s="42">
        <f t="shared" si="29"/>
        <v>11</v>
      </c>
    </row>
    <row r="912" spans="1:11" hidden="1" x14ac:dyDescent="0.35">
      <c r="A912" s="197">
        <f t="shared" si="28"/>
        <v>44287</v>
      </c>
      <c r="B912" t="s">
        <v>770</v>
      </c>
      <c r="C912" t="s">
        <v>780</v>
      </c>
      <c r="D912"/>
      <c r="E912" t="s">
        <v>778</v>
      </c>
      <c r="F912" t="s">
        <v>779</v>
      </c>
      <c r="G912" t="s">
        <v>728</v>
      </c>
      <c r="H912">
        <v>10</v>
      </c>
      <c r="I912" s="196" t="str">
        <f>VLOOKUP(E912,Refs!$P$2:$R$36,3,FALSE)</f>
        <v>Y58</v>
      </c>
      <c r="J912" s="196" t="str">
        <f>VLOOKUP(E912,Refs!$P$2:$S$36,4,FALSE)</f>
        <v>South West</v>
      </c>
      <c r="K912" s="42">
        <f t="shared" si="29"/>
        <v>10</v>
      </c>
    </row>
    <row r="913" spans="1:11" hidden="1" x14ac:dyDescent="0.35">
      <c r="A913" s="197">
        <f t="shared" si="28"/>
        <v>44287</v>
      </c>
      <c r="B913" t="s">
        <v>770</v>
      </c>
      <c r="C913" t="s">
        <v>780</v>
      </c>
      <c r="D913"/>
      <c r="E913" t="s">
        <v>778</v>
      </c>
      <c r="F913" t="s">
        <v>779</v>
      </c>
      <c r="G913" t="s">
        <v>729</v>
      </c>
      <c r="H913">
        <v>4</v>
      </c>
      <c r="I913" s="196" t="str">
        <f>VLOOKUP(E913,Refs!$P$2:$R$36,3,FALSE)</f>
        <v>Y58</v>
      </c>
      <c r="J913" s="196" t="str">
        <f>VLOOKUP(E913,Refs!$P$2:$S$36,4,FALSE)</f>
        <v>South West</v>
      </c>
      <c r="K913" s="42">
        <f t="shared" si="29"/>
        <v>4</v>
      </c>
    </row>
    <row r="914" spans="1:11" hidden="1" x14ac:dyDescent="0.35">
      <c r="A914" s="197">
        <f t="shared" si="28"/>
        <v>44287</v>
      </c>
      <c r="B914" t="s">
        <v>770</v>
      </c>
      <c r="C914" t="s">
        <v>780</v>
      </c>
      <c r="D914"/>
      <c r="E914" t="s">
        <v>778</v>
      </c>
      <c r="F914" t="s">
        <v>779</v>
      </c>
      <c r="G914" t="s">
        <v>730</v>
      </c>
      <c r="H914">
        <v>0</v>
      </c>
      <c r="I914" s="196" t="str">
        <f>VLOOKUP(E914,Refs!$P$2:$R$36,3,FALSE)</f>
        <v>Y58</v>
      </c>
      <c r="J914" s="196" t="str">
        <f>VLOOKUP(E914,Refs!$P$2:$S$36,4,FALSE)</f>
        <v>South West</v>
      </c>
      <c r="K914" s="42" t="str">
        <f t="shared" si="29"/>
        <v/>
      </c>
    </row>
    <row r="915" spans="1:11" hidden="1" x14ac:dyDescent="0.35">
      <c r="A915" s="197">
        <f t="shared" si="28"/>
        <v>44287</v>
      </c>
      <c r="B915" t="s">
        <v>770</v>
      </c>
      <c r="C915" t="s">
        <v>780</v>
      </c>
      <c r="D915"/>
      <c r="E915" t="s">
        <v>778</v>
      </c>
      <c r="F915" t="s">
        <v>779</v>
      </c>
      <c r="G915" t="s">
        <v>731</v>
      </c>
      <c r="H915">
        <v>0</v>
      </c>
      <c r="I915" s="196" t="str">
        <f>VLOOKUP(E915,Refs!$P$2:$R$36,3,FALSE)</f>
        <v>Y58</v>
      </c>
      <c r="J915" s="196" t="str">
        <f>VLOOKUP(E915,Refs!$P$2:$S$36,4,FALSE)</f>
        <v>South West</v>
      </c>
      <c r="K915" s="42" t="str">
        <f t="shared" si="29"/>
        <v/>
      </c>
    </row>
    <row r="916" spans="1:11" hidden="1" x14ac:dyDescent="0.35">
      <c r="A916" s="197">
        <f t="shared" si="28"/>
        <v>44287</v>
      </c>
      <c r="B916" t="s">
        <v>770</v>
      </c>
      <c r="C916" t="s">
        <v>780</v>
      </c>
      <c r="D916"/>
      <c r="E916" t="s">
        <v>778</v>
      </c>
      <c r="F916" t="s">
        <v>779</v>
      </c>
      <c r="G916" t="s">
        <v>732</v>
      </c>
      <c r="H916">
        <v>0</v>
      </c>
      <c r="I916" s="196" t="str">
        <f>VLOOKUP(E916,Refs!$P$2:$R$36,3,FALSE)</f>
        <v>Y58</v>
      </c>
      <c r="J916" s="196" t="str">
        <f>VLOOKUP(E916,Refs!$P$2:$S$36,4,FALSE)</f>
        <v>South West</v>
      </c>
      <c r="K916" s="42" t="str">
        <f t="shared" si="29"/>
        <v/>
      </c>
    </row>
    <row r="917" spans="1:11" hidden="1" x14ac:dyDescent="0.35">
      <c r="A917" s="197">
        <f t="shared" si="28"/>
        <v>44287</v>
      </c>
      <c r="B917" t="s">
        <v>770</v>
      </c>
      <c r="C917" t="s">
        <v>780</v>
      </c>
      <c r="D917"/>
      <c r="E917" t="s">
        <v>778</v>
      </c>
      <c r="F917" t="s">
        <v>779</v>
      </c>
      <c r="G917" t="s">
        <v>733</v>
      </c>
      <c r="H917">
        <v>0</v>
      </c>
      <c r="I917" s="196" t="str">
        <f>VLOOKUP(E917,Refs!$P$2:$R$36,3,FALSE)</f>
        <v>Y58</v>
      </c>
      <c r="J917" s="196" t="str">
        <f>VLOOKUP(E917,Refs!$P$2:$S$36,4,FALSE)</f>
        <v>South West</v>
      </c>
      <c r="K917" s="42" t="str">
        <f t="shared" si="29"/>
        <v/>
      </c>
    </row>
    <row r="918" spans="1:11" hidden="1" x14ac:dyDescent="0.35">
      <c r="A918" s="197">
        <f t="shared" si="28"/>
        <v>44287</v>
      </c>
      <c r="B918" t="s">
        <v>770</v>
      </c>
      <c r="C918" t="s">
        <v>780</v>
      </c>
      <c r="D918"/>
      <c r="E918" t="s">
        <v>778</v>
      </c>
      <c r="F918" t="s">
        <v>779</v>
      </c>
      <c r="G918" t="s">
        <v>734</v>
      </c>
      <c r="H918">
        <v>0</v>
      </c>
      <c r="I918" s="196" t="str">
        <f>VLOOKUP(E918,Refs!$P$2:$R$36,3,FALSE)</f>
        <v>Y58</v>
      </c>
      <c r="J918" s="196" t="str">
        <f>VLOOKUP(E918,Refs!$P$2:$S$36,4,FALSE)</f>
        <v>South West</v>
      </c>
      <c r="K918" s="42" t="str">
        <f t="shared" si="29"/>
        <v/>
      </c>
    </row>
    <row r="919" spans="1:11" hidden="1" x14ac:dyDescent="0.35">
      <c r="A919" s="197">
        <f t="shared" si="28"/>
        <v>44287</v>
      </c>
      <c r="B919" t="s">
        <v>770</v>
      </c>
      <c r="C919" t="s">
        <v>780</v>
      </c>
      <c r="D919"/>
      <c r="E919" t="s">
        <v>778</v>
      </c>
      <c r="F919" t="s">
        <v>779</v>
      </c>
      <c r="G919" t="s">
        <v>735</v>
      </c>
      <c r="H919">
        <v>0</v>
      </c>
      <c r="I919" s="196" t="str">
        <f>VLOOKUP(E919,Refs!$P$2:$R$36,3,FALSE)</f>
        <v>Y58</v>
      </c>
      <c r="J919" s="196" t="str">
        <f>VLOOKUP(E919,Refs!$P$2:$S$36,4,FALSE)</f>
        <v>South West</v>
      </c>
      <c r="K919" s="42" t="str">
        <f t="shared" si="29"/>
        <v/>
      </c>
    </row>
    <row r="920" spans="1:11" hidden="1" x14ac:dyDescent="0.35">
      <c r="A920" s="197">
        <f t="shared" si="28"/>
        <v>44287</v>
      </c>
      <c r="B920" t="s">
        <v>770</v>
      </c>
      <c r="C920" t="s">
        <v>780</v>
      </c>
      <c r="D920"/>
      <c r="E920" t="s">
        <v>778</v>
      </c>
      <c r="F920" t="s">
        <v>779</v>
      </c>
      <c r="G920" t="s">
        <v>736</v>
      </c>
      <c r="H920">
        <v>20</v>
      </c>
      <c r="I920" s="196" t="str">
        <f>VLOOKUP(E920,Refs!$P$2:$R$36,3,FALSE)</f>
        <v>Y58</v>
      </c>
      <c r="J920" s="196" t="str">
        <f>VLOOKUP(E920,Refs!$P$2:$S$36,4,FALSE)</f>
        <v>South West</v>
      </c>
      <c r="K920" s="42">
        <f t="shared" si="29"/>
        <v>20</v>
      </c>
    </row>
    <row r="921" spans="1:11" hidden="1" x14ac:dyDescent="0.35">
      <c r="A921" s="197">
        <f t="shared" si="28"/>
        <v>44287</v>
      </c>
      <c r="B921" t="s">
        <v>770</v>
      </c>
      <c r="C921" t="s">
        <v>780</v>
      </c>
      <c r="D921"/>
      <c r="E921" t="s">
        <v>778</v>
      </c>
      <c r="F921" t="s">
        <v>779</v>
      </c>
      <c r="G921" t="s">
        <v>737</v>
      </c>
      <c r="H921">
        <v>20</v>
      </c>
      <c r="I921" s="196" t="str">
        <f>VLOOKUP(E921,Refs!$P$2:$R$36,3,FALSE)</f>
        <v>Y58</v>
      </c>
      <c r="J921" s="196" t="str">
        <f>VLOOKUP(E921,Refs!$P$2:$S$36,4,FALSE)</f>
        <v>South West</v>
      </c>
      <c r="K921" s="42">
        <f t="shared" si="29"/>
        <v>20</v>
      </c>
    </row>
    <row r="922" spans="1:11" hidden="1" x14ac:dyDescent="0.35">
      <c r="A922" s="197">
        <f t="shared" si="28"/>
        <v>44287</v>
      </c>
      <c r="B922" t="s">
        <v>770</v>
      </c>
      <c r="C922" t="s">
        <v>104</v>
      </c>
      <c r="D922" t="s">
        <v>997</v>
      </c>
      <c r="E922" t="s">
        <v>60</v>
      </c>
      <c r="F922" t="s">
        <v>537</v>
      </c>
      <c r="G922" t="s">
        <v>756</v>
      </c>
      <c r="H922">
        <v>42993</v>
      </c>
      <c r="I922" s="196" t="str">
        <f>VLOOKUP(E922,Refs!$P$2:$R$36,3,FALSE)</f>
        <v>Y61</v>
      </c>
      <c r="J922" s="196" t="str">
        <f>VLOOKUP(E922,Refs!$P$2:$S$36,4,FALSE)</f>
        <v>East of England</v>
      </c>
      <c r="K922" s="42">
        <f t="shared" si="29"/>
        <v>42993</v>
      </c>
    </row>
    <row r="923" spans="1:11" hidden="1" x14ac:dyDescent="0.35">
      <c r="A923" s="197">
        <f t="shared" si="28"/>
        <v>44287</v>
      </c>
      <c r="B923" t="s">
        <v>770</v>
      </c>
      <c r="C923" t="s">
        <v>104</v>
      </c>
      <c r="D923" t="s">
        <v>997</v>
      </c>
      <c r="E923" t="s">
        <v>60</v>
      </c>
      <c r="F923" t="s">
        <v>537</v>
      </c>
      <c r="G923" t="s">
        <v>757</v>
      </c>
      <c r="H923">
        <v>6821</v>
      </c>
      <c r="I923" s="196" t="str">
        <f>VLOOKUP(E923,Refs!$P$2:$R$36,3,FALSE)</f>
        <v>Y61</v>
      </c>
      <c r="J923" s="196" t="str">
        <f>VLOOKUP(E923,Refs!$P$2:$S$36,4,FALSE)</f>
        <v>East of England</v>
      </c>
      <c r="K923" s="42">
        <f t="shared" si="29"/>
        <v>6821</v>
      </c>
    </row>
    <row r="924" spans="1:11" hidden="1" x14ac:dyDescent="0.35">
      <c r="A924" s="197">
        <f t="shared" si="28"/>
        <v>44287</v>
      </c>
      <c r="B924" t="s">
        <v>770</v>
      </c>
      <c r="C924" t="s">
        <v>104</v>
      </c>
      <c r="D924" t="s">
        <v>997</v>
      </c>
      <c r="E924" t="s">
        <v>60</v>
      </c>
      <c r="F924" t="s">
        <v>537</v>
      </c>
      <c r="G924" t="s">
        <v>758</v>
      </c>
      <c r="H924">
        <v>38868</v>
      </c>
      <c r="I924" s="196" t="str">
        <f>VLOOKUP(E924,Refs!$P$2:$R$36,3,FALSE)</f>
        <v>Y61</v>
      </c>
      <c r="J924" s="196" t="str">
        <f>VLOOKUP(E924,Refs!$P$2:$S$36,4,FALSE)</f>
        <v>East of England</v>
      </c>
      <c r="K924" s="42">
        <f t="shared" si="29"/>
        <v>38868</v>
      </c>
    </row>
    <row r="925" spans="1:11" hidden="1" x14ac:dyDescent="0.35">
      <c r="A925" s="197">
        <f t="shared" si="28"/>
        <v>44287</v>
      </c>
      <c r="B925" t="s">
        <v>770</v>
      </c>
      <c r="C925" t="s">
        <v>104</v>
      </c>
      <c r="D925" t="s">
        <v>997</v>
      </c>
      <c r="E925" t="s">
        <v>60</v>
      </c>
      <c r="F925" t="s">
        <v>537</v>
      </c>
      <c r="G925" t="s">
        <v>759</v>
      </c>
      <c r="H925">
        <v>0</v>
      </c>
      <c r="I925" s="196" t="str">
        <f>VLOOKUP(E925,Refs!$P$2:$R$36,3,FALSE)</f>
        <v>Y61</v>
      </c>
      <c r="J925" s="196" t="str">
        <f>VLOOKUP(E925,Refs!$P$2:$S$36,4,FALSE)</f>
        <v>East of England</v>
      </c>
      <c r="K925" s="42" t="str">
        <f t="shared" si="29"/>
        <v/>
      </c>
    </row>
    <row r="926" spans="1:11" hidden="1" x14ac:dyDescent="0.35">
      <c r="A926" s="197">
        <f t="shared" si="28"/>
        <v>44287</v>
      </c>
      <c r="B926" t="s">
        <v>770</v>
      </c>
      <c r="C926" t="s">
        <v>104</v>
      </c>
      <c r="D926" t="s">
        <v>997</v>
      </c>
      <c r="E926" t="s">
        <v>60</v>
      </c>
      <c r="F926" t="s">
        <v>537</v>
      </c>
      <c r="G926" t="s">
        <v>760</v>
      </c>
      <c r="H926">
        <v>0</v>
      </c>
      <c r="I926" s="196" t="str">
        <f>VLOOKUP(E926,Refs!$P$2:$R$36,3,FALSE)</f>
        <v>Y61</v>
      </c>
      <c r="J926" s="196" t="str">
        <f>VLOOKUP(E926,Refs!$P$2:$S$36,4,FALSE)</f>
        <v>East of England</v>
      </c>
      <c r="K926" s="42" t="str">
        <f t="shared" si="29"/>
        <v/>
      </c>
    </row>
    <row r="927" spans="1:11" hidden="1" x14ac:dyDescent="0.35">
      <c r="A927" s="197">
        <f t="shared" si="28"/>
        <v>44287</v>
      </c>
      <c r="B927" t="s">
        <v>770</v>
      </c>
      <c r="C927" t="s">
        <v>104</v>
      </c>
      <c r="D927" t="s">
        <v>997</v>
      </c>
      <c r="E927" t="s">
        <v>60</v>
      </c>
      <c r="F927" t="s">
        <v>537</v>
      </c>
      <c r="G927" t="s">
        <v>761</v>
      </c>
      <c r="H927">
        <v>135</v>
      </c>
      <c r="I927" s="196" t="str">
        <f>VLOOKUP(E927,Refs!$P$2:$R$36,3,FALSE)</f>
        <v>Y61</v>
      </c>
      <c r="J927" s="196" t="str">
        <f>VLOOKUP(E927,Refs!$P$2:$S$36,4,FALSE)</f>
        <v>East of England</v>
      </c>
      <c r="K927" s="42">
        <f t="shared" si="29"/>
        <v>135</v>
      </c>
    </row>
    <row r="928" spans="1:11" hidden="1" x14ac:dyDescent="0.35">
      <c r="A928" s="197">
        <f t="shared" si="28"/>
        <v>44287</v>
      </c>
      <c r="B928" t="s">
        <v>770</v>
      </c>
      <c r="C928" t="s">
        <v>104</v>
      </c>
      <c r="D928" t="s">
        <v>997</v>
      </c>
      <c r="E928" t="s">
        <v>60</v>
      </c>
      <c r="F928" t="s">
        <v>537</v>
      </c>
      <c r="G928" t="s">
        <v>548</v>
      </c>
      <c r="H928">
        <v>28817</v>
      </c>
      <c r="I928" s="196" t="str">
        <f>VLOOKUP(E928,Refs!$P$2:$R$36,3,FALSE)</f>
        <v>Y61</v>
      </c>
      <c r="J928" s="196" t="str">
        <f>VLOOKUP(E928,Refs!$P$2:$S$36,4,FALSE)</f>
        <v>East of England</v>
      </c>
      <c r="K928" s="42">
        <f t="shared" si="29"/>
        <v>28817</v>
      </c>
    </row>
    <row r="929" spans="1:11" hidden="1" x14ac:dyDescent="0.35">
      <c r="A929" s="197">
        <f t="shared" si="28"/>
        <v>44287</v>
      </c>
      <c r="B929" t="s">
        <v>770</v>
      </c>
      <c r="C929" t="s">
        <v>104</v>
      </c>
      <c r="D929" t="s">
        <v>997</v>
      </c>
      <c r="E929" t="s">
        <v>60</v>
      </c>
      <c r="F929" t="s">
        <v>537</v>
      </c>
      <c r="G929" t="s">
        <v>549</v>
      </c>
      <c r="H929">
        <v>4125</v>
      </c>
      <c r="I929" s="196" t="str">
        <f>VLOOKUP(E929,Refs!$P$2:$R$36,3,FALSE)</f>
        <v>Y61</v>
      </c>
      <c r="J929" s="196" t="str">
        <f>VLOOKUP(E929,Refs!$P$2:$S$36,4,FALSE)</f>
        <v>East of England</v>
      </c>
      <c r="K929" s="42">
        <f t="shared" si="29"/>
        <v>4125</v>
      </c>
    </row>
    <row r="930" spans="1:11" hidden="1" x14ac:dyDescent="0.35">
      <c r="A930" s="197">
        <f t="shared" si="28"/>
        <v>44287</v>
      </c>
      <c r="B930" t="s">
        <v>770</v>
      </c>
      <c r="C930" t="s">
        <v>104</v>
      </c>
      <c r="D930" t="s">
        <v>997</v>
      </c>
      <c r="E930" t="s">
        <v>60</v>
      </c>
      <c r="F930" t="s">
        <v>537</v>
      </c>
      <c r="G930" t="s">
        <v>550</v>
      </c>
      <c r="H930">
        <v>1988</v>
      </c>
      <c r="I930" s="196" t="str">
        <f>VLOOKUP(E930,Refs!$P$2:$R$36,3,FALSE)</f>
        <v>Y61</v>
      </c>
      <c r="J930" s="196" t="str">
        <f>VLOOKUP(E930,Refs!$P$2:$S$36,4,FALSE)</f>
        <v>East of England</v>
      </c>
      <c r="K930" s="42">
        <f t="shared" si="29"/>
        <v>1988</v>
      </c>
    </row>
    <row r="931" spans="1:11" hidden="1" x14ac:dyDescent="0.35">
      <c r="A931" s="197">
        <f t="shared" si="28"/>
        <v>44287</v>
      </c>
      <c r="B931" t="s">
        <v>770</v>
      </c>
      <c r="C931" t="s">
        <v>104</v>
      </c>
      <c r="D931" t="s">
        <v>997</v>
      </c>
      <c r="E931" t="s">
        <v>60</v>
      </c>
      <c r="F931" t="s">
        <v>537</v>
      </c>
      <c r="G931" t="s">
        <v>551</v>
      </c>
      <c r="H931">
        <v>227</v>
      </c>
      <c r="I931" s="196" t="str">
        <f>VLOOKUP(E931,Refs!$P$2:$R$36,3,FALSE)</f>
        <v>Y61</v>
      </c>
      <c r="J931" s="196" t="str">
        <f>VLOOKUP(E931,Refs!$P$2:$S$36,4,FALSE)</f>
        <v>East of England</v>
      </c>
      <c r="K931" s="42">
        <f t="shared" si="29"/>
        <v>227</v>
      </c>
    </row>
    <row r="932" spans="1:11" hidden="1" x14ac:dyDescent="0.35">
      <c r="A932" s="197">
        <f t="shared" si="28"/>
        <v>44287</v>
      </c>
      <c r="B932" t="s">
        <v>770</v>
      </c>
      <c r="C932" t="s">
        <v>104</v>
      </c>
      <c r="D932" t="s">
        <v>997</v>
      </c>
      <c r="E932" t="s">
        <v>60</v>
      </c>
      <c r="F932" t="s">
        <v>537</v>
      </c>
      <c r="G932" t="s">
        <v>552</v>
      </c>
      <c r="H932">
        <v>1910</v>
      </c>
      <c r="I932" s="196" t="str">
        <f>VLOOKUP(E932,Refs!$P$2:$R$36,3,FALSE)</f>
        <v>Y61</v>
      </c>
      <c r="J932" s="196" t="str">
        <f>VLOOKUP(E932,Refs!$P$2:$S$36,4,FALSE)</f>
        <v>East of England</v>
      </c>
      <c r="K932" s="42">
        <f t="shared" si="29"/>
        <v>1910</v>
      </c>
    </row>
    <row r="933" spans="1:11" hidden="1" x14ac:dyDescent="0.35">
      <c r="A933" s="197">
        <f t="shared" si="28"/>
        <v>44287</v>
      </c>
      <c r="B933" t="s">
        <v>770</v>
      </c>
      <c r="C933" t="s">
        <v>104</v>
      </c>
      <c r="D933" t="s">
        <v>997</v>
      </c>
      <c r="E933" t="s">
        <v>60</v>
      </c>
      <c r="F933" t="s">
        <v>537</v>
      </c>
      <c r="G933" t="s">
        <v>553</v>
      </c>
      <c r="H933">
        <v>3070590</v>
      </c>
      <c r="I933" s="196" t="str">
        <f>VLOOKUP(E933,Refs!$P$2:$R$36,3,FALSE)</f>
        <v>Y61</v>
      </c>
      <c r="J933" s="196" t="str">
        <f>VLOOKUP(E933,Refs!$P$2:$S$36,4,FALSE)</f>
        <v>East of England</v>
      </c>
      <c r="K933" s="42">
        <f t="shared" si="29"/>
        <v>3070590</v>
      </c>
    </row>
    <row r="934" spans="1:11" hidden="1" x14ac:dyDescent="0.35">
      <c r="A934" s="197">
        <f t="shared" si="28"/>
        <v>44287</v>
      </c>
      <c r="B934" t="s">
        <v>770</v>
      </c>
      <c r="C934" t="s">
        <v>104</v>
      </c>
      <c r="D934" t="s">
        <v>997</v>
      </c>
      <c r="E934" t="s">
        <v>60</v>
      </c>
      <c r="F934" t="s">
        <v>537</v>
      </c>
      <c r="G934" t="s">
        <v>554</v>
      </c>
      <c r="H934">
        <v>6968</v>
      </c>
      <c r="I934" s="196" t="str">
        <f>VLOOKUP(E934,Refs!$P$2:$R$36,3,FALSE)</f>
        <v>Y61</v>
      </c>
      <c r="J934" s="196" t="str">
        <f>VLOOKUP(E934,Refs!$P$2:$S$36,4,FALSE)</f>
        <v>East of England</v>
      </c>
      <c r="K934" s="42">
        <f t="shared" si="29"/>
        <v>6968</v>
      </c>
    </row>
    <row r="935" spans="1:11" hidden="1" x14ac:dyDescent="0.35">
      <c r="A935" s="197">
        <f t="shared" si="28"/>
        <v>44287</v>
      </c>
      <c r="B935" t="s">
        <v>770</v>
      </c>
      <c r="C935" t="s">
        <v>104</v>
      </c>
      <c r="D935" t="s">
        <v>997</v>
      </c>
      <c r="E935" t="s">
        <v>60</v>
      </c>
      <c r="F935" t="s">
        <v>537</v>
      </c>
      <c r="G935" t="s">
        <v>555</v>
      </c>
      <c r="H935">
        <v>11566</v>
      </c>
      <c r="I935" s="196" t="str">
        <f>VLOOKUP(E935,Refs!$P$2:$R$36,3,FALSE)</f>
        <v>Y61</v>
      </c>
      <c r="J935" s="196" t="str">
        <f>VLOOKUP(E935,Refs!$P$2:$S$36,4,FALSE)</f>
        <v>East of England</v>
      </c>
      <c r="K935" s="42">
        <f t="shared" si="29"/>
        <v>11566</v>
      </c>
    </row>
    <row r="936" spans="1:11" hidden="1" x14ac:dyDescent="0.35">
      <c r="A936" s="197">
        <f t="shared" si="28"/>
        <v>44287</v>
      </c>
      <c r="B936" t="s">
        <v>770</v>
      </c>
      <c r="C936" t="s">
        <v>104</v>
      </c>
      <c r="D936" t="s">
        <v>997</v>
      </c>
      <c r="E936" t="s">
        <v>60</v>
      </c>
      <c r="F936" t="s">
        <v>537</v>
      </c>
      <c r="G936" t="s">
        <v>556</v>
      </c>
      <c r="H936">
        <v>404490</v>
      </c>
      <c r="I936" s="196" t="str">
        <f>VLOOKUP(E936,Refs!$P$2:$R$36,3,FALSE)</f>
        <v>Y61</v>
      </c>
      <c r="J936" s="196" t="str">
        <f>VLOOKUP(E936,Refs!$P$2:$S$36,4,FALSE)</f>
        <v>East of England</v>
      </c>
      <c r="K936" s="42">
        <f t="shared" si="29"/>
        <v>404490</v>
      </c>
    </row>
    <row r="937" spans="1:11" hidden="1" x14ac:dyDescent="0.35">
      <c r="A937" s="197">
        <f t="shared" si="28"/>
        <v>44287</v>
      </c>
      <c r="B937" t="s">
        <v>770</v>
      </c>
      <c r="C937" t="s">
        <v>104</v>
      </c>
      <c r="D937" t="s">
        <v>997</v>
      </c>
      <c r="E937" t="s">
        <v>60</v>
      </c>
      <c r="F937" t="s">
        <v>537</v>
      </c>
      <c r="G937" t="s">
        <v>557</v>
      </c>
      <c r="H937">
        <v>8658</v>
      </c>
      <c r="I937" s="196" t="str">
        <f>VLOOKUP(E937,Refs!$P$2:$R$36,3,FALSE)</f>
        <v>Y61</v>
      </c>
      <c r="J937" s="196" t="str">
        <f>VLOOKUP(E937,Refs!$P$2:$S$36,4,FALSE)</f>
        <v>East of England</v>
      </c>
      <c r="K937" s="42">
        <f t="shared" si="29"/>
        <v>8658</v>
      </c>
    </row>
    <row r="938" spans="1:11" hidden="1" x14ac:dyDescent="0.35">
      <c r="A938" s="197">
        <f t="shared" si="28"/>
        <v>44287</v>
      </c>
      <c r="B938" t="s">
        <v>770</v>
      </c>
      <c r="C938" t="s">
        <v>104</v>
      </c>
      <c r="D938" t="s">
        <v>997</v>
      </c>
      <c r="E938" t="s">
        <v>60</v>
      </c>
      <c r="F938" t="s">
        <v>537</v>
      </c>
      <c r="G938" t="s">
        <v>558</v>
      </c>
      <c r="H938">
        <v>48016465</v>
      </c>
      <c r="I938" s="196" t="str">
        <f>VLOOKUP(E938,Refs!$P$2:$R$36,3,FALSE)</f>
        <v>Y61</v>
      </c>
      <c r="J938" s="196" t="str">
        <f>VLOOKUP(E938,Refs!$P$2:$S$36,4,FALSE)</f>
        <v>East of England</v>
      </c>
      <c r="K938" s="42">
        <f t="shared" si="29"/>
        <v>48016465</v>
      </c>
    </row>
    <row r="939" spans="1:11" hidden="1" x14ac:dyDescent="0.35">
      <c r="A939" s="197">
        <f t="shared" si="28"/>
        <v>44287</v>
      </c>
      <c r="B939" t="s">
        <v>770</v>
      </c>
      <c r="C939" t="s">
        <v>104</v>
      </c>
      <c r="D939" t="s">
        <v>997</v>
      </c>
      <c r="E939" t="s">
        <v>60</v>
      </c>
      <c r="F939" t="s">
        <v>537</v>
      </c>
      <c r="G939" t="s">
        <v>566</v>
      </c>
      <c r="H939">
        <v>37091</v>
      </c>
      <c r="I939" s="196" t="str">
        <f>VLOOKUP(E939,Refs!$P$2:$R$36,3,FALSE)</f>
        <v>Y61</v>
      </c>
      <c r="J939" s="196" t="str">
        <f>VLOOKUP(E939,Refs!$P$2:$S$36,4,FALSE)</f>
        <v>East of England</v>
      </c>
      <c r="K939" s="42">
        <f t="shared" si="29"/>
        <v>37091</v>
      </c>
    </row>
    <row r="940" spans="1:11" hidden="1" x14ac:dyDescent="0.35">
      <c r="A940" s="197">
        <f t="shared" si="28"/>
        <v>44287</v>
      </c>
      <c r="B940" t="s">
        <v>770</v>
      </c>
      <c r="C940" t="s">
        <v>104</v>
      </c>
      <c r="D940" t="s">
        <v>997</v>
      </c>
      <c r="E940" t="s">
        <v>60</v>
      </c>
      <c r="F940" t="s">
        <v>537</v>
      </c>
      <c r="G940" t="s">
        <v>567</v>
      </c>
      <c r="H940">
        <v>1185</v>
      </c>
      <c r="I940" s="196" t="str">
        <f>VLOOKUP(E940,Refs!$P$2:$R$36,3,FALSE)</f>
        <v>Y61</v>
      </c>
      <c r="J940" s="196" t="str">
        <f>VLOOKUP(E940,Refs!$P$2:$S$36,4,FALSE)</f>
        <v>East of England</v>
      </c>
      <c r="K940" s="42">
        <f t="shared" si="29"/>
        <v>1185</v>
      </c>
    </row>
    <row r="941" spans="1:11" hidden="1" x14ac:dyDescent="0.35">
      <c r="A941" s="197">
        <f t="shared" si="28"/>
        <v>44287</v>
      </c>
      <c r="B941" t="s">
        <v>770</v>
      </c>
      <c r="C941" t="s">
        <v>104</v>
      </c>
      <c r="D941" t="s">
        <v>997</v>
      </c>
      <c r="E941" t="s">
        <v>60</v>
      </c>
      <c r="F941" t="s">
        <v>537</v>
      </c>
      <c r="G941" t="s">
        <v>568</v>
      </c>
      <c r="H941">
        <v>18921</v>
      </c>
      <c r="I941" s="196" t="str">
        <f>VLOOKUP(E941,Refs!$P$2:$R$36,3,FALSE)</f>
        <v>Y61</v>
      </c>
      <c r="J941" s="196" t="str">
        <f>VLOOKUP(E941,Refs!$P$2:$S$36,4,FALSE)</f>
        <v>East of England</v>
      </c>
      <c r="K941" s="42">
        <f t="shared" si="29"/>
        <v>18921</v>
      </c>
    </row>
    <row r="942" spans="1:11" hidden="1" x14ac:dyDescent="0.35">
      <c r="A942" s="197">
        <f t="shared" si="28"/>
        <v>44287</v>
      </c>
      <c r="B942" t="s">
        <v>770</v>
      </c>
      <c r="C942" t="s">
        <v>104</v>
      </c>
      <c r="D942" t="s">
        <v>997</v>
      </c>
      <c r="E942" t="s">
        <v>60</v>
      </c>
      <c r="F942" t="s">
        <v>537</v>
      </c>
      <c r="G942" t="s">
        <v>569</v>
      </c>
      <c r="H942">
        <v>10304</v>
      </c>
      <c r="I942" s="196" t="str">
        <f>VLOOKUP(E942,Refs!$P$2:$R$36,3,FALSE)</f>
        <v>Y61</v>
      </c>
      <c r="J942" s="196" t="str">
        <f>VLOOKUP(E942,Refs!$P$2:$S$36,4,FALSE)</f>
        <v>East of England</v>
      </c>
      <c r="K942" s="42">
        <f t="shared" si="29"/>
        <v>10304</v>
      </c>
    </row>
    <row r="943" spans="1:11" hidden="1" x14ac:dyDescent="0.35">
      <c r="A943" s="197">
        <f t="shared" si="28"/>
        <v>44287</v>
      </c>
      <c r="B943" t="s">
        <v>770</v>
      </c>
      <c r="C943" t="s">
        <v>104</v>
      </c>
      <c r="D943" t="s">
        <v>997</v>
      </c>
      <c r="E943" t="s">
        <v>60</v>
      </c>
      <c r="F943" t="s">
        <v>537</v>
      </c>
      <c r="G943" t="s">
        <v>570</v>
      </c>
      <c r="H943">
        <v>6674</v>
      </c>
      <c r="I943" s="196" t="str">
        <f>VLOOKUP(E943,Refs!$P$2:$R$36,3,FALSE)</f>
        <v>Y61</v>
      </c>
      <c r="J943" s="196" t="str">
        <f>VLOOKUP(E943,Refs!$P$2:$S$36,4,FALSE)</f>
        <v>East of England</v>
      </c>
      <c r="K943" s="42">
        <f t="shared" si="29"/>
        <v>6674</v>
      </c>
    </row>
    <row r="944" spans="1:11" hidden="1" x14ac:dyDescent="0.35">
      <c r="A944" s="197">
        <f t="shared" si="28"/>
        <v>44287</v>
      </c>
      <c r="B944" t="s">
        <v>770</v>
      </c>
      <c r="C944" t="s">
        <v>104</v>
      </c>
      <c r="D944" t="s">
        <v>997</v>
      </c>
      <c r="E944" t="s">
        <v>60</v>
      </c>
      <c r="F944" t="s">
        <v>537</v>
      </c>
      <c r="G944" t="s">
        <v>571</v>
      </c>
      <c r="H944">
        <v>7</v>
      </c>
      <c r="I944" s="196" t="str">
        <f>VLOOKUP(E944,Refs!$P$2:$R$36,3,FALSE)</f>
        <v>Y61</v>
      </c>
      <c r="J944" s="196" t="str">
        <f>VLOOKUP(E944,Refs!$P$2:$S$36,4,FALSE)</f>
        <v>East of England</v>
      </c>
      <c r="K944" s="42">
        <f t="shared" si="29"/>
        <v>7</v>
      </c>
    </row>
    <row r="945" spans="1:11" hidden="1" x14ac:dyDescent="0.35">
      <c r="A945" s="197">
        <f t="shared" si="28"/>
        <v>44287</v>
      </c>
      <c r="B945" t="s">
        <v>770</v>
      </c>
      <c r="C945" t="s">
        <v>104</v>
      </c>
      <c r="D945" t="s">
        <v>997</v>
      </c>
      <c r="E945" t="s">
        <v>60</v>
      </c>
      <c r="F945" t="s">
        <v>537</v>
      </c>
      <c r="G945" t="s">
        <v>576</v>
      </c>
      <c r="H945">
        <v>22491</v>
      </c>
      <c r="I945" s="196" t="str">
        <f>VLOOKUP(E945,Refs!$P$2:$R$36,3,FALSE)</f>
        <v>Y61</v>
      </c>
      <c r="J945" s="196" t="str">
        <f>VLOOKUP(E945,Refs!$P$2:$S$36,4,FALSE)</f>
        <v>East of England</v>
      </c>
      <c r="K945" s="42">
        <f t="shared" si="29"/>
        <v>22491</v>
      </c>
    </row>
    <row r="946" spans="1:11" hidden="1" x14ac:dyDescent="0.35">
      <c r="A946" s="197">
        <f t="shared" si="28"/>
        <v>44287</v>
      </c>
      <c r="B946" t="s">
        <v>770</v>
      </c>
      <c r="C946" t="s">
        <v>104</v>
      </c>
      <c r="D946" t="s">
        <v>997</v>
      </c>
      <c r="E946" t="s">
        <v>60</v>
      </c>
      <c r="F946" t="s">
        <v>537</v>
      </c>
      <c r="G946" t="s">
        <v>577</v>
      </c>
      <c r="H946">
        <v>8248</v>
      </c>
      <c r="I946" s="196" t="str">
        <f>VLOOKUP(E946,Refs!$P$2:$R$36,3,FALSE)</f>
        <v>Y61</v>
      </c>
      <c r="J946" s="196" t="str">
        <f>VLOOKUP(E946,Refs!$P$2:$S$36,4,FALSE)</f>
        <v>East of England</v>
      </c>
      <c r="K946" s="42">
        <f t="shared" si="29"/>
        <v>8248</v>
      </c>
    </row>
    <row r="947" spans="1:11" hidden="1" x14ac:dyDescent="0.35">
      <c r="A947" s="197">
        <f t="shared" si="28"/>
        <v>44287</v>
      </c>
      <c r="B947" t="s">
        <v>770</v>
      </c>
      <c r="C947" t="s">
        <v>104</v>
      </c>
      <c r="D947" t="s">
        <v>997</v>
      </c>
      <c r="E947" t="s">
        <v>60</v>
      </c>
      <c r="F947" t="s">
        <v>537</v>
      </c>
      <c r="G947" t="s">
        <v>578</v>
      </c>
      <c r="H947">
        <v>3328</v>
      </c>
      <c r="I947" s="196" t="str">
        <f>VLOOKUP(E947,Refs!$P$2:$R$36,3,FALSE)</f>
        <v>Y61</v>
      </c>
      <c r="J947" s="196" t="str">
        <f>VLOOKUP(E947,Refs!$P$2:$S$36,4,FALSE)</f>
        <v>East of England</v>
      </c>
      <c r="K947" s="42">
        <f t="shared" si="29"/>
        <v>3328</v>
      </c>
    </row>
    <row r="948" spans="1:11" hidden="1" x14ac:dyDescent="0.35">
      <c r="A948" s="197">
        <f t="shared" si="28"/>
        <v>44287</v>
      </c>
      <c r="B948" t="s">
        <v>770</v>
      </c>
      <c r="C948" t="s">
        <v>104</v>
      </c>
      <c r="D948" t="s">
        <v>997</v>
      </c>
      <c r="E948" t="s">
        <v>60</v>
      </c>
      <c r="F948" t="s">
        <v>537</v>
      </c>
      <c r="G948" t="s">
        <v>579</v>
      </c>
      <c r="H948">
        <v>0</v>
      </c>
      <c r="I948" s="196" t="str">
        <f>VLOOKUP(E948,Refs!$P$2:$R$36,3,FALSE)</f>
        <v>Y61</v>
      </c>
      <c r="J948" s="196" t="str">
        <f>VLOOKUP(E948,Refs!$P$2:$S$36,4,FALSE)</f>
        <v>East of England</v>
      </c>
      <c r="K948" s="42" t="str">
        <f t="shared" si="29"/>
        <v/>
      </c>
    </row>
    <row r="949" spans="1:11" hidden="1" x14ac:dyDescent="0.35">
      <c r="A949" s="197">
        <f t="shared" si="28"/>
        <v>44287</v>
      </c>
      <c r="B949" t="s">
        <v>770</v>
      </c>
      <c r="C949" t="s">
        <v>104</v>
      </c>
      <c r="D949" t="s">
        <v>997</v>
      </c>
      <c r="E949" t="s">
        <v>60</v>
      </c>
      <c r="F949" t="s">
        <v>537</v>
      </c>
      <c r="G949" t="s">
        <v>580</v>
      </c>
      <c r="H949">
        <v>8298</v>
      </c>
      <c r="I949" s="196" t="str">
        <f>VLOOKUP(E949,Refs!$P$2:$R$36,3,FALSE)</f>
        <v>Y61</v>
      </c>
      <c r="J949" s="196" t="str">
        <f>VLOOKUP(E949,Refs!$P$2:$S$36,4,FALSE)</f>
        <v>East of England</v>
      </c>
      <c r="K949" s="42">
        <f t="shared" si="29"/>
        <v>8298</v>
      </c>
    </row>
    <row r="950" spans="1:11" hidden="1" x14ac:dyDescent="0.35">
      <c r="A950" s="197">
        <f t="shared" si="28"/>
        <v>44287</v>
      </c>
      <c r="B950" t="s">
        <v>770</v>
      </c>
      <c r="C950" t="s">
        <v>104</v>
      </c>
      <c r="D950" t="s">
        <v>997</v>
      </c>
      <c r="E950" t="s">
        <v>60</v>
      </c>
      <c r="F950" t="s">
        <v>537</v>
      </c>
      <c r="G950" t="s">
        <v>581</v>
      </c>
      <c r="H950">
        <v>11</v>
      </c>
      <c r="I950" s="196" t="str">
        <f>VLOOKUP(E950,Refs!$P$2:$R$36,3,FALSE)</f>
        <v>Y61</v>
      </c>
      <c r="J950" s="196" t="str">
        <f>VLOOKUP(E950,Refs!$P$2:$S$36,4,FALSE)</f>
        <v>East of England</v>
      </c>
      <c r="K950" s="42">
        <f t="shared" si="29"/>
        <v>11</v>
      </c>
    </row>
    <row r="951" spans="1:11" hidden="1" x14ac:dyDescent="0.35">
      <c r="A951" s="197">
        <f t="shared" si="28"/>
        <v>44287</v>
      </c>
      <c r="B951" t="s">
        <v>770</v>
      </c>
      <c r="C951" t="s">
        <v>104</v>
      </c>
      <c r="D951" t="s">
        <v>997</v>
      </c>
      <c r="E951" t="s">
        <v>60</v>
      </c>
      <c r="F951" t="s">
        <v>537</v>
      </c>
      <c r="G951" t="s">
        <v>582</v>
      </c>
      <c r="H951">
        <v>0</v>
      </c>
      <c r="I951" s="196" t="str">
        <f>VLOOKUP(E951,Refs!$P$2:$R$36,3,FALSE)</f>
        <v>Y61</v>
      </c>
      <c r="J951" s="196" t="str">
        <f>VLOOKUP(E951,Refs!$P$2:$S$36,4,FALSE)</f>
        <v>East of England</v>
      </c>
      <c r="K951" s="42" t="str">
        <f t="shared" si="29"/>
        <v/>
      </c>
    </row>
    <row r="952" spans="1:11" hidden="1" x14ac:dyDescent="0.35">
      <c r="A952" s="197">
        <f t="shared" si="28"/>
        <v>44287</v>
      </c>
      <c r="B952" t="s">
        <v>770</v>
      </c>
      <c r="C952" t="s">
        <v>104</v>
      </c>
      <c r="D952" t="s">
        <v>997</v>
      </c>
      <c r="E952" t="s">
        <v>60</v>
      </c>
      <c r="F952" t="s">
        <v>537</v>
      </c>
      <c r="G952" t="s">
        <v>583</v>
      </c>
      <c r="H952">
        <v>392</v>
      </c>
      <c r="I952" s="196" t="str">
        <f>VLOOKUP(E952,Refs!$P$2:$R$36,3,FALSE)</f>
        <v>Y61</v>
      </c>
      <c r="J952" s="196" t="str">
        <f>VLOOKUP(E952,Refs!$P$2:$S$36,4,FALSE)</f>
        <v>East of England</v>
      </c>
      <c r="K952" s="42">
        <f t="shared" si="29"/>
        <v>392</v>
      </c>
    </row>
    <row r="953" spans="1:11" hidden="1" x14ac:dyDescent="0.35">
      <c r="A953" s="197">
        <f t="shared" si="28"/>
        <v>44287</v>
      </c>
      <c r="B953" t="s">
        <v>770</v>
      </c>
      <c r="C953" t="s">
        <v>104</v>
      </c>
      <c r="D953" t="s">
        <v>997</v>
      </c>
      <c r="E953" t="s">
        <v>60</v>
      </c>
      <c r="F953" t="s">
        <v>537</v>
      </c>
      <c r="G953" t="s">
        <v>584</v>
      </c>
      <c r="H953">
        <v>2214</v>
      </c>
      <c r="I953" s="196" t="str">
        <f>VLOOKUP(E953,Refs!$P$2:$R$36,3,FALSE)</f>
        <v>Y61</v>
      </c>
      <c r="J953" s="196" t="str">
        <f>VLOOKUP(E953,Refs!$P$2:$S$36,4,FALSE)</f>
        <v>East of England</v>
      </c>
      <c r="K953" s="42">
        <f t="shared" si="29"/>
        <v>2214</v>
      </c>
    </row>
    <row r="954" spans="1:11" hidden="1" x14ac:dyDescent="0.35">
      <c r="A954" s="197">
        <f t="shared" si="28"/>
        <v>44287</v>
      </c>
      <c r="B954" t="s">
        <v>770</v>
      </c>
      <c r="C954" t="s">
        <v>104</v>
      </c>
      <c r="D954" t="s">
        <v>997</v>
      </c>
      <c r="E954" t="s">
        <v>60</v>
      </c>
      <c r="F954" t="s">
        <v>537</v>
      </c>
      <c r="G954" t="s">
        <v>585</v>
      </c>
      <c r="H954">
        <v>1400</v>
      </c>
      <c r="I954" s="196" t="str">
        <f>VLOOKUP(E954,Refs!$P$2:$R$36,3,FALSE)</f>
        <v>Y61</v>
      </c>
      <c r="J954" s="196" t="str">
        <f>VLOOKUP(E954,Refs!$P$2:$S$36,4,FALSE)</f>
        <v>East of England</v>
      </c>
      <c r="K954" s="42">
        <f t="shared" si="29"/>
        <v>1400</v>
      </c>
    </row>
    <row r="955" spans="1:11" hidden="1" x14ac:dyDescent="0.35">
      <c r="A955" s="197">
        <f t="shared" si="28"/>
        <v>44287</v>
      </c>
      <c r="B955" t="s">
        <v>770</v>
      </c>
      <c r="C955" t="s">
        <v>104</v>
      </c>
      <c r="D955" t="s">
        <v>997</v>
      </c>
      <c r="E955" t="s">
        <v>60</v>
      </c>
      <c r="F955" t="s">
        <v>537</v>
      </c>
      <c r="G955" t="s">
        <v>586</v>
      </c>
      <c r="H955">
        <v>0</v>
      </c>
      <c r="I955" s="196" t="str">
        <f>VLOOKUP(E955,Refs!$P$2:$R$36,3,FALSE)</f>
        <v>Y61</v>
      </c>
      <c r="J955" s="196" t="str">
        <f>VLOOKUP(E955,Refs!$P$2:$S$36,4,FALSE)</f>
        <v>East of England</v>
      </c>
      <c r="K955" s="42" t="str">
        <f t="shared" si="29"/>
        <v/>
      </c>
    </row>
    <row r="956" spans="1:11" hidden="1" x14ac:dyDescent="0.35">
      <c r="A956" s="197">
        <f t="shared" si="28"/>
        <v>44287</v>
      </c>
      <c r="B956" t="s">
        <v>770</v>
      </c>
      <c r="C956" t="s">
        <v>104</v>
      </c>
      <c r="D956" t="s">
        <v>997</v>
      </c>
      <c r="E956" t="s">
        <v>60</v>
      </c>
      <c r="F956" t="s">
        <v>537</v>
      </c>
      <c r="G956" t="s">
        <v>587</v>
      </c>
      <c r="H956">
        <v>0</v>
      </c>
      <c r="I956" s="196" t="str">
        <f>VLOOKUP(E956,Refs!$P$2:$R$36,3,FALSE)</f>
        <v>Y61</v>
      </c>
      <c r="J956" s="196" t="str">
        <f>VLOOKUP(E956,Refs!$P$2:$S$36,4,FALSE)</f>
        <v>East of England</v>
      </c>
      <c r="K956" s="42" t="str">
        <f t="shared" si="29"/>
        <v/>
      </c>
    </row>
    <row r="957" spans="1:11" hidden="1" x14ac:dyDescent="0.35">
      <c r="A957" s="197">
        <f t="shared" si="28"/>
        <v>44287</v>
      </c>
      <c r="B957" t="s">
        <v>770</v>
      </c>
      <c r="C957" t="s">
        <v>104</v>
      </c>
      <c r="D957" t="s">
        <v>997</v>
      </c>
      <c r="E957" t="s">
        <v>60</v>
      </c>
      <c r="F957" t="s">
        <v>537</v>
      </c>
      <c r="G957" t="s">
        <v>588</v>
      </c>
      <c r="H957">
        <v>465</v>
      </c>
      <c r="I957" s="196" t="str">
        <f>VLOOKUP(E957,Refs!$P$2:$R$36,3,FALSE)</f>
        <v>Y61</v>
      </c>
      <c r="J957" s="196" t="str">
        <f>VLOOKUP(E957,Refs!$P$2:$S$36,4,FALSE)</f>
        <v>East of England</v>
      </c>
      <c r="K957" s="42">
        <f t="shared" si="29"/>
        <v>465</v>
      </c>
    </row>
    <row r="958" spans="1:11" hidden="1" x14ac:dyDescent="0.35">
      <c r="A958" s="197">
        <f t="shared" si="28"/>
        <v>44287</v>
      </c>
      <c r="B958" t="s">
        <v>770</v>
      </c>
      <c r="C958" t="s">
        <v>104</v>
      </c>
      <c r="D958" t="s">
        <v>997</v>
      </c>
      <c r="E958" t="s">
        <v>60</v>
      </c>
      <c r="F958" t="s">
        <v>537</v>
      </c>
      <c r="G958" t="s">
        <v>589</v>
      </c>
      <c r="H958">
        <v>213</v>
      </c>
      <c r="I958" s="196" t="str">
        <f>VLOOKUP(E958,Refs!$P$2:$R$36,3,FALSE)</f>
        <v>Y61</v>
      </c>
      <c r="J958" s="196" t="str">
        <f>VLOOKUP(E958,Refs!$P$2:$S$36,4,FALSE)</f>
        <v>East of England</v>
      </c>
      <c r="K958" s="42">
        <f t="shared" si="29"/>
        <v>213</v>
      </c>
    </row>
    <row r="959" spans="1:11" hidden="1" x14ac:dyDescent="0.35">
      <c r="A959" s="197">
        <f t="shared" si="28"/>
        <v>44287</v>
      </c>
      <c r="B959" t="s">
        <v>770</v>
      </c>
      <c r="C959" t="s">
        <v>104</v>
      </c>
      <c r="D959" t="s">
        <v>997</v>
      </c>
      <c r="E959" t="s">
        <v>60</v>
      </c>
      <c r="F959" t="s">
        <v>537</v>
      </c>
      <c r="G959" t="s">
        <v>590</v>
      </c>
      <c r="H959">
        <v>2</v>
      </c>
      <c r="I959" s="196" t="str">
        <f>VLOOKUP(E959,Refs!$P$2:$R$36,3,FALSE)</f>
        <v>Y61</v>
      </c>
      <c r="J959" s="196" t="str">
        <f>VLOOKUP(E959,Refs!$P$2:$S$36,4,FALSE)</f>
        <v>East of England</v>
      </c>
      <c r="K959" s="42">
        <f t="shared" si="29"/>
        <v>2</v>
      </c>
    </row>
    <row r="960" spans="1:11" hidden="1" x14ac:dyDescent="0.35">
      <c r="A960" s="197">
        <f t="shared" si="28"/>
        <v>44287</v>
      </c>
      <c r="B960" t="s">
        <v>770</v>
      </c>
      <c r="C960" t="s">
        <v>104</v>
      </c>
      <c r="D960" t="s">
        <v>997</v>
      </c>
      <c r="E960" t="s">
        <v>60</v>
      </c>
      <c r="F960" t="s">
        <v>537</v>
      </c>
      <c r="G960" t="s">
        <v>591</v>
      </c>
      <c r="H960">
        <v>0</v>
      </c>
      <c r="I960" s="196" t="str">
        <f>VLOOKUP(E960,Refs!$P$2:$R$36,3,FALSE)</f>
        <v>Y61</v>
      </c>
      <c r="J960" s="196" t="str">
        <f>VLOOKUP(E960,Refs!$P$2:$S$36,4,FALSE)</f>
        <v>East of England</v>
      </c>
      <c r="K960" s="42" t="str">
        <f t="shared" si="29"/>
        <v/>
      </c>
    </row>
    <row r="961" spans="1:11" hidden="1" x14ac:dyDescent="0.35">
      <c r="A961" s="197">
        <f t="shared" si="28"/>
        <v>44287</v>
      </c>
      <c r="B961" t="s">
        <v>770</v>
      </c>
      <c r="C961" t="s">
        <v>104</v>
      </c>
      <c r="D961" t="s">
        <v>997</v>
      </c>
      <c r="E961" t="s">
        <v>60</v>
      </c>
      <c r="F961" t="s">
        <v>537</v>
      </c>
      <c r="G961" t="s">
        <v>592</v>
      </c>
      <c r="H961">
        <v>26</v>
      </c>
      <c r="I961" s="196" t="str">
        <f>VLOOKUP(E961,Refs!$P$2:$R$36,3,FALSE)</f>
        <v>Y61</v>
      </c>
      <c r="J961" s="196" t="str">
        <f>VLOOKUP(E961,Refs!$P$2:$S$36,4,FALSE)</f>
        <v>East of England</v>
      </c>
      <c r="K961" s="42">
        <f t="shared" si="29"/>
        <v>26</v>
      </c>
    </row>
    <row r="962" spans="1:11" hidden="1" x14ac:dyDescent="0.35">
      <c r="A962" s="197">
        <f t="shared" si="28"/>
        <v>44287</v>
      </c>
      <c r="B962" t="s">
        <v>770</v>
      </c>
      <c r="C962" t="s">
        <v>104</v>
      </c>
      <c r="D962" t="s">
        <v>997</v>
      </c>
      <c r="E962" t="s">
        <v>60</v>
      </c>
      <c r="F962" t="s">
        <v>537</v>
      </c>
      <c r="G962" t="s">
        <v>593</v>
      </c>
      <c r="H962">
        <v>21</v>
      </c>
      <c r="I962" s="196" t="str">
        <f>VLOOKUP(E962,Refs!$P$2:$R$36,3,FALSE)</f>
        <v>Y61</v>
      </c>
      <c r="J962" s="196" t="str">
        <f>VLOOKUP(E962,Refs!$P$2:$S$36,4,FALSE)</f>
        <v>East of England</v>
      </c>
      <c r="K962" s="42">
        <f t="shared" si="29"/>
        <v>21</v>
      </c>
    </row>
    <row r="963" spans="1:11" hidden="1" x14ac:dyDescent="0.35">
      <c r="A963" s="197">
        <f t="shared" ref="A963:A1026" si="30">DATEVALUE(RIGHT(B963,8))</f>
        <v>44287</v>
      </c>
      <c r="B963" t="s">
        <v>770</v>
      </c>
      <c r="C963" t="s">
        <v>104</v>
      </c>
      <c r="D963" t="s">
        <v>997</v>
      </c>
      <c r="E963" t="s">
        <v>60</v>
      </c>
      <c r="F963" t="s">
        <v>537</v>
      </c>
      <c r="G963" t="s">
        <v>594</v>
      </c>
      <c r="H963">
        <v>0</v>
      </c>
      <c r="I963" s="196" t="str">
        <f>VLOOKUP(E963,Refs!$P$2:$R$36,3,FALSE)</f>
        <v>Y61</v>
      </c>
      <c r="J963" s="196" t="str">
        <f>VLOOKUP(E963,Refs!$P$2:$S$36,4,FALSE)</f>
        <v>East of England</v>
      </c>
      <c r="K963" s="42" t="str">
        <f t="shared" ref="K963:K1026" si="31">IF(OR(H963="NULL",H963=0,H963=""),"",H963)</f>
        <v/>
      </c>
    </row>
    <row r="964" spans="1:11" hidden="1" x14ac:dyDescent="0.35">
      <c r="A964" s="197">
        <f t="shared" si="30"/>
        <v>44287</v>
      </c>
      <c r="B964" t="s">
        <v>770</v>
      </c>
      <c r="C964" t="s">
        <v>104</v>
      </c>
      <c r="D964" t="s">
        <v>997</v>
      </c>
      <c r="E964" t="s">
        <v>60</v>
      </c>
      <c r="F964" t="s">
        <v>537</v>
      </c>
      <c r="G964" t="s">
        <v>609</v>
      </c>
      <c r="H964">
        <v>37091</v>
      </c>
      <c r="I964" s="196" t="str">
        <f>VLOOKUP(E964,Refs!$P$2:$R$36,3,FALSE)</f>
        <v>Y61</v>
      </c>
      <c r="J964" s="196" t="str">
        <f>VLOOKUP(E964,Refs!$P$2:$S$36,4,FALSE)</f>
        <v>East of England</v>
      </c>
      <c r="K964" s="42">
        <f t="shared" si="31"/>
        <v>37091</v>
      </c>
    </row>
    <row r="965" spans="1:11" hidden="1" x14ac:dyDescent="0.35">
      <c r="A965" s="197">
        <f t="shared" si="30"/>
        <v>44287</v>
      </c>
      <c r="B965" t="s">
        <v>770</v>
      </c>
      <c r="C965" t="s">
        <v>104</v>
      </c>
      <c r="D965" t="s">
        <v>997</v>
      </c>
      <c r="E965" t="s">
        <v>60</v>
      </c>
      <c r="F965" t="s">
        <v>537</v>
      </c>
      <c r="G965" t="s">
        <v>610</v>
      </c>
      <c r="H965">
        <v>4358</v>
      </c>
      <c r="I965" s="196" t="str">
        <f>VLOOKUP(E965,Refs!$P$2:$R$36,3,FALSE)</f>
        <v>Y61</v>
      </c>
      <c r="J965" s="196" t="str">
        <f>VLOOKUP(E965,Refs!$P$2:$S$36,4,FALSE)</f>
        <v>East of England</v>
      </c>
      <c r="K965" s="42">
        <f t="shared" si="31"/>
        <v>4358</v>
      </c>
    </row>
    <row r="966" spans="1:11" hidden="1" x14ac:dyDescent="0.35">
      <c r="A966" s="197">
        <f t="shared" si="30"/>
        <v>44287</v>
      </c>
      <c r="B966" t="s">
        <v>770</v>
      </c>
      <c r="C966" t="s">
        <v>104</v>
      </c>
      <c r="D966" t="s">
        <v>997</v>
      </c>
      <c r="E966" t="s">
        <v>60</v>
      </c>
      <c r="F966" t="s">
        <v>537</v>
      </c>
      <c r="G966" t="s">
        <v>611</v>
      </c>
      <c r="H966">
        <v>3768</v>
      </c>
      <c r="I966" s="196" t="str">
        <f>VLOOKUP(E966,Refs!$P$2:$R$36,3,FALSE)</f>
        <v>Y61</v>
      </c>
      <c r="J966" s="196" t="str">
        <f>VLOOKUP(E966,Refs!$P$2:$S$36,4,FALSE)</f>
        <v>East of England</v>
      </c>
      <c r="K966" s="42">
        <f t="shared" si="31"/>
        <v>3768</v>
      </c>
    </row>
    <row r="967" spans="1:11" hidden="1" x14ac:dyDescent="0.35">
      <c r="A967" s="197">
        <f t="shared" si="30"/>
        <v>44287</v>
      </c>
      <c r="B967" t="s">
        <v>770</v>
      </c>
      <c r="C967" t="s">
        <v>104</v>
      </c>
      <c r="D967" t="s">
        <v>997</v>
      </c>
      <c r="E967" t="s">
        <v>60</v>
      </c>
      <c r="F967" t="s">
        <v>537</v>
      </c>
      <c r="G967" t="s">
        <v>612</v>
      </c>
      <c r="H967">
        <v>3340</v>
      </c>
      <c r="I967" s="196" t="str">
        <f>VLOOKUP(E967,Refs!$P$2:$R$36,3,FALSE)</f>
        <v>Y61</v>
      </c>
      <c r="J967" s="196" t="str">
        <f>VLOOKUP(E967,Refs!$P$2:$S$36,4,FALSE)</f>
        <v>East of England</v>
      </c>
      <c r="K967" s="42">
        <f t="shared" si="31"/>
        <v>3340</v>
      </c>
    </row>
    <row r="968" spans="1:11" hidden="1" x14ac:dyDescent="0.35">
      <c r="A968" s="197">
        <f t="shared" si="30"/>
        <v>44287</v>
      </c>
      <c r="B968" t="s">
        <v>770</v>
      </c>
      <c r="C968" t="s">
        <v>104</v>
      </c>
      <c r="D968" t="s">
        <v>997</v>
      </c>
      <c r="E968" t="s">
        <v>60</v>
      </c>
      <c r="F968" t="s">
        <v>537</v>
      </c>
      <c r="G968" t="s">
        <v>613</v>
      </c>
      <c r="H968">
        <v>1</v>
      </c>
      <c r="I968" s="196" t="str">
        <f>VLOOKUP(E968,Refs!$P$2:$R$36,3,FALSE)</f>
        <v>Y61</v>
      </c>
      <c r="J968" s="196" t="str">
        <f>VLOOKUP(E968,Refs!$P$2:$S$36,4,FALSE)</f>
        <v>East of England</v>
      </c>
      <c r="K968" s="42">
        <f t="shared" si="31"/>
        <v>1</v>
      </c>
    </row>
    <row r="969" spans="1:11" hidden="1" x14ac:dyDescent="0.35">
      <c r="A969" s="197">
        <f t="shared" si="30"/>
        <v>44287</v>
      </c>
      <c r="B969" t="s">
        <v>770</v>
      </c>
      <c r="C969" t="s">
        <v>104</v>
      </c>
      <c r="D969" t="s">
        <v>997</v>
      </c>
      <c r="E969" t="s">
        <v>60</v>
      </c>
      <c r="F969" t="s">
        <v>537</v>
      </c>
      <c r="G969" t="s">
        <v>615</v>
      </c>
      <c r="H969">
        <v>12209</v>
      </c>
      <c r="I969" s="196" t="str">
        <f>VLOOKUP(E969,Refs!$P$2:$R$36,3,FALSE)</f>
        <v>Y61</v>
      </c>
      <c r="J969" s="196" t="str">
        <f>VLOOKUP(E969,Refs!$P$2:$S$36,4,FALSE)</f>
        <v>East of England</v>
      </c>
      <c r="K969" s="42">
        <f t="shared" si="31"/>
        <v>12209</v>
      </c>
    </row>
    <row r="970" spans="1:11" hidden="1" x14ac:dyDescent="0.35">
      <c r="A970" s="197">
        <f t="shared" si="30"/>
        <v>44287</v>
      </c>
      <c r="B970" t="s">
        <v>770</v>
      </c>
      <c r="C970" t="s">
        <v>104</v>
      </c>
      <c r="D970" t="s">
        <v>997</v>
      </c>
      <c r="E970" t="s">
        <v>60</v>
      </c>
      <c r="F970" t="s">
        <v>537</v>
      </c>
      <c r="G970" t="s">
        <v>616</v>
      </c>
      <c r="H970">
        <v>10</v>
      </c>
      <c r="I970" s="196" t="str">
        <f>VLOOKUP(E970,Refs!$P$2:$R$36,3,FALSE)</f>
        <v>Y61</v>
      </c>
      <c r="J970" s="196" t="str">
        <f>VLOOKUP(E970,Refs!$P$2:$S$36,4,FALSE)</f>
        <v>East of England</v>
      </c>
      <c r="K970" s="42">
        <f t="shared" si="31"/>
        <v>10</v>
      </c>
    </row>
    <row r="971" spans="1:11" hidden="1" x14ac:dyDescent="0.35">
      <c r="A971" s="197">
        <f t="shared" si="30"/>
        <v>44287</v>
      </c>
      <c r="B971" t="s">
        <v>770</v>
      </c>
      <c r="C971" t="s">
        <v>104</v>
      </c>
      <c r="D971" t="s">
        <v>997</v>
      </c>
      <c r="E971" t="s">
        <v>60</v>
      </c>
      <c r="F971" t="s">
        <v>537</v>
      </c>
      <c r="G971" t="s">
        <v>618</v>
      </c>
      <c r="H971">
        <v>5922</v>
      </c>
      <c r="I971" s="196" t="str">
        <f>VLOOKUP(E971,Refs!$P$2:$R$36,3,FALSE)</f>
        <v>Y61</v>
      </c>
      <c r="J971" s="196" t="str">
        <f>VLOOKUP(E971,Refs!$P$2:$S$36,4,FALSE)</f>
        <v>East of England</v>
      </c>
      <c r="K971" s="42">
        <f t="shared" si="31"/>
        <v>5922</v>
      </c>
    </row>
    <row r="972" spans="1:11" hidden="1" x14ac:dyDescent="0.35">
      <c r="A972" s="197">
        <f t="shared" si="30"/>
        <v>44287</v>
      </c>
      <c r="B972" t="s">
        <v>770</v>
      </c>
      <c r="C972" t="s">
        <v>104</v>
      </c>
      <c r="D972" t="s">
        <v>997</v>
      </c>
      <c r="E972" t="s">
        <v>60</v>
      </c>
      <c r="F972" t="s">
        <v>537</v>
      </c>
      <c r="G972" t="s">
        <v>619</v>
      </c>
      <c r="H972">
        <v>710</v>
      </c>
      <c r="I972" s="196" t="str">
        <f>VLOOKUP(E972,Refs!$P$2:$R$36,3,FALSE)</f>
        <v>Y61</v>
      </c>
      <c r="J972" s="196" t="str">
        <f>VLOOKUP(E972,Refs!$P$2:$S$36,4,FALSE)</f>
        <v>East of England</v>
      </c>
      <c r="K972" s="42">
        <f t="shared" si="31"/>
        <v>710</v>
      </c>
    </row>
    <row r="973" spans="1:11" hidden="1" x14ac:dyDescent="0.35">
      <c r="A973" s="197">
        <f t="shared" si="30"/>
        <v>44287</v>
      </c>
      <c r="B973" t="s">
        <v>770</v>
      </c>
      <c r="C973" t="s">
        <v>104</v>
      </c>
      <c r="D973" t="s">
        <v>997</v>
      </c>
      <c r="E973" t="s">
        <v>60</v>
      </c>
      <c r="F973" t="s">
        <v>537</v>
      </c>
      <c r="G973" t="s">
        <v>620</v>
      </c>
      <c r="H973">
        <v>1873</v>
      </c>
      <c r="I973" s="196" t="str">
        <f>VLOOKUP(E973,Refs!$P$2:$R$36,3,FALSE)</f>
        <v>Y61</v>
      </c>
      <c r="J973" s="196" t="str">
        <f>VLOOKUP(E973,Refs!$P$2:$S$36,4,FALSE)</f>
        <v>East of England</v>
      </c>
      <c r="K973" s="42">
        <f t="shared" si="31"/>
        <v>1873</v>
      </c>
    </row>
    <row r="974" spans="1:11" hidden="1" x14ac:dyDescent="0.35">
      <c r="A974" s="197">
        <f t="shared" si="30"/>
        <v>44287</v>
      </c>
      <c r="B974" t="s">
        <v>770</v>
      </c>
      <c r="C974" t="s">
        <v>104</v>
      </c>
      <c r="D974" t="s">
        <v>997</v>
      </c>
      <c r="E974" t="s">
        <v>60</v>
      </c>
      <c r="F974" t="s">
        <v>537</v>
      </c>
      <c r="G974" t="s">
        <v>621</v>
      </c>
      <c r="H974">
        <v>144</v>
      </c>
      <c r="I974" s="196" t="str">
        <f>VLOOKUP(E974,Refs!$P$2:$R$36,3,FALSE)</f>
        <v>Y61</v>
      </c>
      <c r="J974" s="196" t="str">
        <f>VLOOKUP(E974,Refs!$P$2:$S$36,4,FALSE)</f>
        <v>East of England</v>
      </c>
      <c r="K974" s="42">
        <f t="shared" si="31"/>
        <v>144</v>
      </c>
    </row>
    <row r="975" spans="1:11" hidden="1" x14ac:dyDescent="0.35">
      <c r="A975" s="197">
        <f t="shared" si="30"/>
        <v>44287</v>
      </c>
      <c r="B975" t="s">
        <v>770</v>
      </c>
      <c r="C975" t="s">
        <v>104</v>
      </c>
      <c r="D975" t="s">
        <v>997</v>
      </c>
      <c r="E975" t="s">
        <v>60</v>
      </c>
      <c r="F975" t="s">
        <v>537</v>
      </c>
      <c r="G975" t="s">
        <v>622</v>
      </c>
      <c r="H975">
        <v>1046</v>
      </c>
      <c r="I975" s="196" t="str">
        <f>VLOOKUP(E975,Refs!$P$2:$R$36,3,FALSE)</f>
        <v>Y61</v>
      </c>
      <c r="J975" s="196" t="str">
        <f>VLOOKUP(E975,Refs!$P$2:$S$36,4,FALSE)</f>
        <v>East of England</v>
      </c>
      <c r="K975" s="42">
        <f t="shared" si="31"/>
        <v>1046</v>
      </c>
    </row>
    <row r="976" spans="1:11" hidden="1" x14ac:dyDescent="0.35">
      <c r="A976" s="197">
        <f t="shared" si="30"/>
        <v>44287</v>
      </c>
      <c r="B976" t="s">
        <v>770</v>
      </c>
      <c r="C976" t="s">
        <v>104</v>
      </c>
      <c r="D976" t="s">
        <v>997</v>
      </c>
      <c r="E976" t="s">
        <v>60</v>
      </c>
      <c r="F976" t="s">
        <v>537</v>
      </c>
      <c r="G976" t="s">
        <v>623</v>
      </c>
      <c r="H976">
        <v>69</v>
      </c>
      <c r="I976" s="196" t="str">
        <f>VLOOKUP(E976,Refs!$P$2:$R$36,3,FALSE)</f>
        <v>Y61</v>
      </c>
      <c r="J976" s="196" t="str">
        <f>VLOOKUP(E976,Refs!$P$2:$S$36,4,FALSE)</f>
        <v>East of England</v>
      </c>
      <c r="K976" s="42">
        <f t="shared" si="31"/>
        <v>69</v>
      </c>
    </row>
    <row r="977" spans="1:11" hidden="1" x14ac:dyDescent="0.35">
      <c r="A977" s="197">
        <f t="shared" si="30"/>
        <v>44287</v>
      </c>
      <c r="B977" t="s">
        <v>770</v>
      </c>
      <c r="C977" t="s">
        <v>104</v>
      </c>
      <c r="D977" t="s">
        <v>997</v>
      </c>
      <c r="E977" t="s">
        <v>60</v>
      </c>
      <c r="F977" t="s">
        <v>537</v>
      </c>
      <c r="G977" t="s">
        <v>624</v>
      </c>
      <c r="H977">
        <v>1487</v>
      </c>
      <c r="I977" s="196" t="str">
        <f>VLOOKUP(E977,Refs!$P$2:$R$36,3,FALSE)</f>
        <v>Y61</v>
      </c>
      <c r="J977" s="196" t="str">
        <f>VLOOKUP(E977,Refs!$P$2:$S$36,4,FALSE)</f>
        <v>East of England</v>
      </c>
      <c r="K977" s="42">
        <f t="shared" si="31"/>
        <v>1487</v>
      </c>
    </row>
    <row r="978" spans="1:11" hidden="1" x14ac:dyDescent="0.35">
      <c r="A978" s="197">
        <f t="shared" si="30"/>
        <v>44287</v>
      </c>
      <c r="B978" t="s">
        <v>770</v>
      </c>
      <c r="C978" t="s">
        <v>104</v>
      </c>
      <c r="D978" t="s">
        <v>997</v>
      </c>
      <c r="E978" t="s">
        <v>60</v>
      </c>
      <c r="F978" t="s">
        <v>537</v>
      </c>
      <c r="G978" t="s">
        <v>625</v>
      </c>
      <c r="H978">
        <v>967</v>
      </c>
      <c r="I978" s="196" t="str">
        <f>VLOOKUP(E978,Refs!$P$2:$R$36,3,FALSE)</f>
        <v>Y61</v>
      </c>
      <c r="J978" s="196" t="str">
        <f>VLOOKUP(E978,Refs!$P$2:$S$36,4,FALSE)</f>
        <v>East of England</v>
      </c>
      <c r="K978" s="42">
        <f t="shared" si="31"/>
        <v>967</v>
      </c>
    </row>
    <row r="979" spans="1:11" hidden="1" x14ac:dyDescent="0.35">
      <c r="A979" s="197">
        <f t="shared" si="30"/>
        <v>44287</v>
      </c>
      <c r="B979" t="s">
        <v>770</v>
      </c>
      <c r="C979" t="s">
        <v>104</v>
      </c>
      <c r="D979" t="s">
        <v>997</v>
      </c>
      <c r="E979" t="s">
        <v>60</v>
      </c>
      <c r="F979" t="s">
        <v>537</v>
      </c>
      <c r="G979" t="s">
        <v>626</v>
      </c>
      <c r="H979">
        <v>5494</v>
      </c>
      <c r="I979" s="196" t="str">
        <f>VLOOKUP(E979,Refs!$P$2:$R$36,3,FALSE)</f>
        <v>Y61</v>
      </c>
      <c r="J979" s="196" t="str">
        <f>VLOOKUP(E979,Refs!$P$2:$S$36,4,FALSE)</f>
        <v>East of England</v>
      </c>
      <c r="K979" s="42">
        <f t="shared" si="31"/>
        <v>5494</v>
      </c>
    </row>
    <row r="980" spans="1:11" hidden="1" x14ac:dyDescent="0.35">
      <c r="A980" s="197">
        <f t="shared" si="30"/>
        <v>44287</v>
      </c>
      <c r="B980" t="s">
        <v>770</v>
      </c>
      <c r="C980" t="s">
        <v>104</v>
      </c>
      <c r="D980" t="s">
        <v>997</v>
      </c>
      <c r="E980" t="s">
        <v>60</v>
      </c>
      <c r="F980" t="s">
        <v>537</v>
      </c>
      <c r="G980" t="s">
        <v>642</v>
      </c>
      <c r="H980">
        <v>3269</v>
      </c>
      <c r="I980" s="196" t="str">
        <f>VLOOKUP(E980,Refs!$P$2:$R$36,3,FALSE)</f>
        <v>Y61</v>
      </c>
      <c r="J980" s="196" t="str">
        <f>VLOOKUP(E980,Refs!$P$2:$S$36,4,FALSE)</f>
        <v>East of England</v>
      </c>
      <c r="K980" s="42">
        <f t="shared" si="31"/>
        <v>3269</v>
      </c>
    </row>
    <row r="981" spans="1:11" hidden="1" x14ac:dyDescent="0.35">
      <c r="A981" s="197">
        <f t="shared" si="30"/>
        <v>44287</v>
      </c>
      <c r="B981" t="s">
        <v>770</v>
      </c>
      <c r="C981" t="s">
        <v>104</v>
      </c>
      <c r="D981" t="s">
        <v>997</v>
      </c>
      <c r="E981" t="s">
        <v>60</v>
      </c>
      <c r="F981" t="s">
        <v>537</v>
      </c>
      <c r="G981" t="s">
        <v>643</v>
      </c>
      <c r="H981">
        <v>3269</v>
      </c>
      <c r="I981" s="196" t="str">
        <f>VLOOKUP(E981,Refs!$P$2:$R$36,3,FALSE)</f>
        <v>Y61</v>
      </c>
      <c r="J981" s="196" t="str">
        <f>VLOOKUP(E981,Refs!$P$2:$S$36,4,FALSE)</f>
        <v>East of England</v>
      </c>
      <c r="K981" s="42">
        <f t="shared" si="31"/>
        <v>3269</v>
      </c>
    </row>
    <row r="982" spans="1:11" hidden="1" x14ac:dyDescent="0.35">
      <c r="A982" s="197">
        <f t="shared" si="30"/>
        <v>44287</v>
      </c>
      <c r="B982" t="s">
        <v>770</v>
      </c>
      <c r="C982" t="s">
        <v>104</v>
      </c>
      <c r="D982" t="s">
        <v>997</v>
      </c>
      <c r="E982" t="s">
        <v>60</v>
      </c>
      <c r="F982" t="s">
        <v>537</v>
      </c>
      <c r="G982" t="s">
        <v>644</v>
      </c>
      <c r="H982">
        <v>0</v>
      </c>
      <c r="I982" s="196" t="str">
        <f>VLOOKUP(E982,Refs!$P$2:$R$36,3,FALSE)</f>
        <v>Y61</v>
      </c>
      <c r="J982" s="196" t="str">
        <f>VLOOKUP(E982,Refs!$P$2:$S$36,4,FALSE)</f>
        <v>East of England</v>
      </c>
      <c r="K982" s="42" t="str">
        <f t="shared" si="31"/>
        <v/>
      </c>
    </row>
    <row r="983" spans="1:11" hidden="1" x14ac:dyDescent="0.35">
      <c r="A983" s="197">
        <f t="shared" si="30"/>
        <v>44287</v>
      </c>
      <c r="B983" t="s">
        <v>770</v>
      </c>
      <c r="C983" t="s">
        <v>104</v>
      </c>
      <c r="D983" t="s">
        <v>997</v>
      </c>
      <c r="E983" t="s">
        <v>60</v>
      </c>
      <c r="F983" t="s">
        <v>537</v>
      </c>
      <c r="G983" t="s">
        <v>645</v>
      </c>
      <c r="H983">
        <v>0</v>
      </c>
      <c r="I983" s="196" t="str">
        <f>VLOOKUP(E983,Refs!$P$2:$R$36,3,FALSE)</f>
        <v>Y61</v>
      </c>
      <c r="J983" s="196" t="str">
        <f>VLOOKUP(E983,Refs!$P$2:$S$36,4,FALSE)</f>
        <v>East of England</v>
      </c>
      <c r="K983" s="42" t="str">
        <f t="shared" si="31"/>
        <v/>
      </c>
    </row>
    <row r="984" spans="1:11" hidden="1" x14ac:dyDescent="0.35">
      <c r="A984" s="197">
        <f t="shared" si="30"/>
        <v>44287</v>
      </c>
      <c r="B984" t="s">
        <v>770</v>
      </c>
      <c r="C984" t="s">
        <v>104</v>
      </c>
      <c r="D984" t="s">
        <v>997</v>
      </c>
      <c r="E984" t="s">
        <v>60</v>
      </c>
      <c r="F984" t="s">
        <v>537</v>
      </c>
      <c r="G984" t="s">
        <v>646</v>
      </c>
      <c r="H984">
        <v>198</v>
      </c>
      <c r="I984" s="196" t="str">
        <f>VLOOKUP(E984,Refs!$P$2:$R$36,3,FALSE)</f>
        <v>Y61</v>
      </c>
      <c r="J984" s="196" t="str">
        <f>VLOOKUP(E984,Refs!$P$2:$S$36,4,FALSE)</f>
        <v>East of England</v>
      </c>
      <c r="K984" s="42">
        <f t="shared" si="31"/>
        <v>198</v>
      </c>
    </row>
    <row r="985" spans="1:11" hidden="1" x14ac:dyDescent="0.35">
      <c r="A985" s="197">
        <f t="shared" si="30"/>
        <v>44287</v>
      </c>
      <c r="B985" t="s">
        <v>770</v>
      </c>
      <c r="C985" t="s">
        <v>104</v>
      </c>
      <c r="D985" t="s">
        <v>997</v>
      </c>
      <c r="E985" t="s">
        <v>60</v>
      </c>
      <c r="F985" t="s">
        <v>537</v>
      </c>
      <c r="G985" t="s">
        <v>647</v>
      </c>
      <c r="H985">
        <v>1888</v>
      </c>
      <c r="I985" s="196" t="str">
        <f>VLOOKUP(E985,Refs!$P$2:$R$36,3,FALSE)</f>
        <v>Y61</v>
      </c>
      <c r="J985" s="196" t="str">
        <f>VLOOKUP(E985,Refs!$P$2:$S$36,4,FALSE)</f>
        <v>East of England</v>
      </c>
      <c r="K985" s="42">
        <f t="shared" si="31"/>
        <v>1888</v>
      </c>
    </row>
    <row r="986" spans="1:11" hidden="1" x14ac:dyDescent="0.35">
      <c r="A986" s="197">
        <f t="shared" si="30"/>
        <v>44287</v>
      </c>
      <c r="B986" t="s">
        <v>770</v>
      </c>
      <c r="C986" t="s">
        <v>104</v>
      </c>
      <c r="D986" t="s">
        <v>997</v>
      </c>
      <c r="E986" t="s">
        <v>60</v>
      </c>
      <c r="F986" t="s">
        <v>537</v>
      </c>
      <c r="G986" t="s">
        <v>648</v>
      </c>
      <c r="H986">
        <v>0</v>
      </c>
      <c r="I986" s="196" t="str">
        <f>VLOOKUP(E986,Refs!$P$2:$R$36,3,FALSE)</f>
        <v>Y61</v>
      </c>
      <c r="J986" s="196" t="str">
        <f>VLOOKUP(E986,Refs!$P$2:$S$36,4,FALSE)</f>
        <v>East of England</v>
      </c>
      <c r="K986" s="42" t="str">
        <f t="shared" si="31"/>
        <v/>
      </c>
    </row>
    <row r="987" spans="1:11" hidden="1" x14ac:dyDescent="0.35">
      <c r="A987" s="197">
        <f t="shared" si="30"/>
        <v>44287</v>
      </c>
      <c r="B987" t="s">
        <v>770</v>
      </c>
      <c r="C987" t="s">
        <v>104</v>
      </c>
      <c r="D987" t="s">
        <v>997</v>
      </c>
      <c r="E987" t="s">
        <v>60</v>
      </c>
      <c r="F987" t="s">
        <v>537</v>
      </c>
      <c r="G987" t="s">
        <v>649</v>
      </c>
      <c r="H987">
        <v>4079</v>
      </c>
      <c r="I987" s="196" t="str">
        <f>VLOOKUP(E987,Refs!$P$2:$R$36,3,FALSE)</f>
        <v>Y61</v>
      </c>
      <c r="J987" s="196" t="str">
        <f>VLOOKUP(E987,Refs!$P$2:$S$36,4,FALSE)</f>
        <v>East of England</v>
      </c>
      <c r="K987" s="42">
        <f t="shared" si="31"/>
        <v>4079</v>
      </c>
    </row>
    <row r="988" spans="1:11" hidden="1" x14ac:dyDescent="0.35">
      <c r="A988" s="197">
        <f t="shared" si="30"/>
        <v>44287</v>
      </c>
      <c r="B988" t="s">
        <v>770</v>
      </c>
      <c r="C988" t="s">
        <v>104</v>
      </c>
      <c r="D988" t="s">
        <v>997</v>
      </c>
      <c r="E988" t="s">
        <v>60</v>
      </c>
      <c r="F988" t="s">
        <v>537</v>
      </c>
      <c r="G988" t="s">
        <v>650</v>
      </c>
      <c r="H988">
        <v>4079</v>
      </c>
      <c r="I988" s="196" t="str">
        <f>VLOOKUP(E988,Refs!$P$2:$R$36,3,FALSE)</f>
        <v>Y61</v>
      </c>
      <c r="J988" s="196" t="str">
        <f>VLOOKUP(E988,Refs!$P$2:$S$36,4,FALSE)</f>
        <v>East of England</v>
      </c>
      <c r="K988" s="42">
        <f t="shared" si="31"/>
        <v>4079</v>
      </c>
    </row>
    <row r="989" spans="1:11" hidden="1" x14ac:dyDescent="0.35">
      <c r="A989" s="197">
        <f t="shared" si="30"/>
        <v>44287</v>
      </c>
      <c r="B989" t="s">
        <v>770</v>
      </c>
      <c r="C989" t="s">
        <v>104</v>
      </c>
      <c r="D989" t="s">
        <v>997</v>
      </c>
      <c r="E989" t="s">
        <v>60</v>
      </c>
      <c r="F989" t="s">
        <v>537</v>
      </c>
      <c r="G989" t="s">
        <v>651</v>
      </c>
      <c r="H989">
        <v>176</v>
      </c>
      <c r="I989" s="196" t="str">
        <f>VLOOKUP(E989,Refs!$P$2:$R$36,3,FALSE)</f>
        <v>Y61</v>
      </c>
      <c r="J989" s="196" t="str">
        <f>VLOOKUP(E989,Refs!$P$2:$S$36,4,FALSE)</f>
        <v>East of England</v>
      </c>
      <c r="K989" s="42">
        <f t="shared" si="31"/>
        <v>176</v>
      </c>
    </row>
    <row r="990" spans="1:11" hidden="1" x14ac:dyDescent="0.35">
      <c r="A990" s="197">
        <f t="shared" si="30"/>
        <v>44287</v>
      </c>
      <c r="B990" t="s">
        <v>770</v>
      </c>
      <c r="C990" t="s">
        <v>104</v>
      </c>
      <c r="D990" t="s">
        <v>997</v>
      </c>
      <c r="E990" t="s">
        <v>60</v>
      </c>
      <c r="F990" t="s">
        <v>537</v>
      </c>
      <c r="G990" t="s">
        <v>652</v>
      </c>
      <c r="H990">
        <v>1660</v>
      </c>
      <c r="I990" s="196" t="str">
        <f>VLOOKUP(E990,Refs!$P$2:$R$36,3,FALSE)</f>
        <v>Y61</v>
      </c>
      <c r="J990" s="196" t="str">
        <f>VLOOKUP(E990,Refs!$P$2:$S$36,4,FALSE)</f>
        <v>East of England</v>
      </c>
      <c r="K990" s="42">
        <f t="shared" si="31"/>
        <v>1660</v>
      </c>
    </row>
    <row r="991" spans="1:11" hidden="1" x14ac:dyDescent="0.35">
      <c r="A991" s="197">
        <f t="shared" si="30"/>
        <v>44287</v>
      </c>
      <c r="B991" t="s">
        <v>770</v>
      </c>
      <c r="C991" t="s">
        <v>104</v>
      </c>
      <c r="D991" t="s">
        <v>997</v>
      </c>
      <c r="E991" t="s">
        <v>60</v>
      </c>
      <c r="F991" t="s">
        <v>537</v>
      </c>
      <c r="G991" t="s">
        <v>653</v>
      </c>
      <c r="H991">
        <v>0</v>
      </c>
      <c r="I991" s="196" t="str">
        <f>VLOOKUP(E991,Refs!$P$2:$R$36,3,FALSE)</f>
        <v>Y61</v>
      </c>
      <c r="J991" s="196" t="str">
        <f>VLOOKUP(E991,Refs!$P$2:$S$36,4,FALSE)</f>
        <v>East of England</v>
      </c>
      <c r="K991" s="42" t="str">
        <f t="shared" si="31"/>
        <v/>
      </c>
    </row>
    <row r="992" spans="1:11" hidden="1" x14ac:dyDescent="0.35">
      <c r="A992" s="197">
        <f t="shared" si="30"/>
        <v>44287</v>
      </c>
      <c r="B992" t="s">
        <v>770</v>
      </c>
      <c r="C992" t="s">
        <v>104</v>
      </c>
      <c r="D992" t="s">
        <v>997</v>
      </c>
      <c r="E992" t="s">
        <v>60</v>
      </c>
      <c r="F992" t="s">
        <v>537</v>
      </c>
      <c r="G992" t="s">
        <v>654</v>
      </c>
      <c r="H992">
        <v>962</v>
      </c>
      <c r="I992" s="196" t="str">
        <f>VLOOKUP(E992,Refs!$P$2:$R$36,3,FALSE)</f>
        <v>Y61</v>
      </c>
      <c r="J992" s="196" t="str">
        <f>VLOOKUP(E992,Refs!$P$2:$S$36,4,FALSE)</f>
        <v>East of England</v>
      </c>
      <c r="K992" s="42">
        <f t="shared" si="31"/>
        <v>962</v>
      </c>
    </row>
    <row r="993" spans="1:11" hidden="1" x14ac:dyDescent="0.35">
      <c r="A993" s="197">
        <f t="shared" si="30"/>
        <v>44287</v>
      </c>
      <c r="B993" t="s">
        <v>770</v>
      </c>
      <c r="C993" t="s">
        <v>104</v>
      </c>
      <c r="D993" t="s">
        <v>997</v>
      </c>
      <c r="E993" t="s">
        <v>60</v>
      </c>
      <c r="F993" t="s">
        <v>537</v>
      </c>
      <c r="G993" t="s">
        <v>669</v>
      </c>
      <c r="H993">
        <v>25673</v>
      </c>
      <c r="I993" s="196" t="str">
        <f>VLOOKUP(E993,Refs!$P$2:$R$36,3,FALSE)</f>
        <v>Y61</v>
      </c>
      <c r="J993" s="196" t="str">
        <f>VLOOKUP(E993,Refs!$P$2:$S$36,4,FALSE)</f>
        <v>East of England</v>
      </c>
      <c r="K993" s="42">
        <f t="shared" si="31"/>
        <v>25673</v>
      </c>
    </row>
    <row r="994" spans="1:11" hidden="1" x14ac:dyDescent="0.35">
      <c r="A994" s="197">
        <f t="shared" si="30"/>
        <v>44287</v>
      </c>
      <c r="B994" t="s">
        <v>770</v>
      </c>
      <c r="C994" t="s">
        <v>104</v>
      </c>
      <c r="D994" t="s">
        <v>997</v>
      </c>
      <c r="E994" t="s">
        <v>60</v>
      </c>
      <c r="F994" t="s">
        <v>537</v>
      </c>
      <c r="G994" t="s">
        <v>670</v>
      </c>
      <c r="H994">
        <v>19</v>
      </c>
      <c r="I994" s="196" t="str">
        <f>VLOOKUP(E994,Refs!$P$2:$R$36,3,FALSE)</f>
        <v>Y61</v>
      </c>
      <c r="J994" s="196" t="str">
        <f>VLOOKUP(E994,Refs!$P$2:$S$36,4,FALSE)</f>
        <v>East of England</v>
      </c>
      <c r="K994" s="42">
        <f t="shared" si="31"/>
        <v>19</v>
      </c>
    </row>
    <row r="995" spans="1:11" hidden="1" x14ac:dyDescent="0.35">
      <c r="A995" s="197">
        <f t="shared" si="30"/>
        <v>44287</v>
      </c>
      <c r="B995" t="s">
        <v>770</v>
      </c>
      <c r="C995" t="s">
        <v>104</v>
      </c>
      <c r="D995" t="s">
        <v>997</v>
      </c>
      <c r="E995" t="s">
        <v>60</v>
      </c>
      <c r="F995" t="s">
        <v>537</v>
      </c>
      <c r="G995" t="s">
        <v>671</v>
      </c>
      <c r="H995">
        <v>18077</v>
      </c>
      <c r="I995" s="196" t="str">
        <f>VLOOKUP(E995,Refs!$P$2:$R$36,3,FALSE)</f>
        <v>Y61</v>
      </c>
      <c r="J995" s="196" t="str">
        <f>VLOOKUP(E995,Refs!$P$2:$S$36,4,FALSE)</f>
        <v>East of England</v>
      </c>
      <c r="K995" s="42">
        <f t="shared" si="31"/>
        <v>18077</v>
      </c>
    </row>
    <row r="996" spans="1:11" hidden="1" x14ac:dyDescent="0.35">
      <c r="A996" s="197">
        <f t="shared" si="30"/>
        <v>44287</v>
      </c>
      <c r="B996" t="s">
        <v>770</v>
      </c>
      <c r="C996" t="s">
        <v>104</v>
      </c>
      <c r="D996" t="s">
        <v>997</v>
      </c>
      <c r="E996" t="s">
        <v>60</v>
      </c>
      <c r="F996" t="s">
        <v>537</v>
      </c>
      <c r="G996" t="s">
        <v>675</v>
      </c>
      <c r="H996">
        <v>7454</v>
      </c>
      <c r="I996" s="196" t="str">
        <f>VLOOKUP(E996,Refs!$P$2:$R$36,3,FALSE)</f>
        <v>Y61</v>
      </c>
      <c r="J996" s="196" t="str">
        <f>VLOOKUP(E996,Refs!$P$2:$S$36,4,FALSE)</f>
        <v>East of England</v>
      </c>
      <c r="K996" s="42">
        <f t="shared" si="31"/>
        <v>7454</v>
      </c>
    </row>
    <row r="997" spans="1:11" hidden="1" x14ac:dyDescent="0.35">
      <c r="A997" s="197">
        <f t="shared" si="30"/>
        <v>44287</v>
      </c>
      <c r="B997" t="s">
        <v>770</v>
      </c>
      <c r="C997" t="s">
        <v>104</v>
      </c>
      <c r="D997" t="s">
        <v>997</v>
      </c>
      <c r="E997" t="s">
        <v>60</v>
      </c>
      <c r="F997" t="s">
        <v>537</v>
      </c>
      <c r="G997" t="s">
        <v>678</v>
      </c>
      <c r="H997">
        <v>5433</v>
      </c>
      <c r="I997" s="196" t="str">
        <f>VLOOKUP(E997,Refs!$P$2:$R$36,3,FALSE)</f>
        <v>Y61</v>
      </c>
      <c r="J997" s="196" t="str">
        <f>VLOOKUP(E997,Refs!$P$2:$S$36,4,FALSE)</f>
        <v>East of England</v>
      </c>
      <c r="K997" s="42">
        <f t="shared" si="31"/>
        <v>5433</v>
      </c>
    </row>
    <row r="998" spans="1:11" hidden="1" x14ac:dyDescent="0.35">
      <c r="A998" s="197">
        <f t="shared" si="30"/>
        <v>44287</v>
      </c>
      <c r="B998" t="s">
        <v>770</v>
      </c>
      <c r="C998" t="s">
        <v>104</v>
      </c>
      <c r="D998" t="s">
        <v>997</v>
      </c>
      <c r="E998" t="s">
        <v>60</v>
      </c>
      <c r="F998" t="s">
        <v>537</v>
      </c>
      <c r="G998" t="s">
        <v>679</v>
      </c>
      <c r="H998">
        <v>2056</v>
      </c>
      <c r="I998" s="196" t="str">
        <f>VLOOKUP(E998,Refs!$P$2:$R$36,3,FALSE)</f>
        <v>Y61</v>
      </c>
      <c r="J998" s="196" t="str">
        <f>VLOOKUP(E998,Refs!$P$2:$S$36,4,FALSE)</f>
        <v>East of England</v>
      </c>
      <c r="K998" s="42">
        <f t="shared" si="31"/>
        <v>2056</v>
      </c>
    </row>
    <row r="999" spans="1:11" hidden="1" x14ac:dyDescent="0.35">
      <c r="A999" s="197">
        <f t="shared" si="30"/>
        <v>44287</v>
      </c>
      <c r="B999" t="s">
        <v>770</v>
      </c>
      <c r="C999" t="s">
        <v>104</v>
      </c>
      <c r="D999" t="s">
        <v>997</v>
      </c>
      <c r="E999" t="s">
        <v>60</v>
      </c>
      <c r="F999" t="s">
        <v>537</v>
      </c>
      <c r="G999" t="s">
        <v>680</v>
      </c>
      <c r="H999">
        <v>12729</v>
      </c>
      <c r="I999" s="196" t="str">
        <f>VLOOKUP(E999,Refs!$P$2:$R$36,3,FALSE)</f>
        <v>Y61</v>
      </c>
      <c r="J999" s="196" t="str">
        <f>VLOOKUP(E999,Refs!$P$2:$S$36,4,FALSE)</f>
        <v>East of England</v>
      </c>
      <c r="K999" s="42">
        <f t="shared" si="31"/>
        <v>12729</v>
      </c>
    </row>
    <row r="1000" spans="1:11" hidden="1" x14ac:dyDescent="0.35">
      <c r="A1000" s="197">
        <f t="shared" si="30"/>
        <v>44287</v>
      </c>
      <c r="B1000" t="s">
        <v>770</v>
      </c>
      <c r="C1000" t="s">
        <v>104</v>
      </c>
      <c r="D1000" t="s">
        <v>997</v>
      </c>
      <c r="E1000" t="s">
        <v>60</v>
      </c>
      <c r="F1000" t="s">
        <v>537</v>
      </c>
      <c r="G1000" t="s">
        <v>681</v>
      </c>
      <c r="H1000">
        <v>2621</v>
      </c>
      <c r="I1000" s="196" t="str">
        <f>VLOOKUP(E1000,Refs!$P$2:$R$36,3,FALSE)</f>
        <v>Y61</v>
      </c>
      <c r="J1000" s="196" t="str">
        <f>VLOOKUP(E1000,Refs!$P$2:$S$36,4,FALSE)</f>
        <v>East of England</v>
      </c>
      <c r="K1000" s="42">
        <f t="shared" si="31"/>
        <v>2621</v>
      </c>
    </row>
    <row r="1001" spans="1:11" hidden="1" x14ac:dyDescent="0.35">
      <c r="A1001" s="197">
        <f t="shared" si="30"/>
        <v>44287</v>
      </c>
      <c r="B1001" t="s">
        <v>770</v>
      </c>
      <c r="C1001" t="s">
        <v>104</v>
      </c>
      <c r="D1001" t="s">
        <v>997</v>
      </c>
      <c r="E1001" t="s">
        <v>60</v>
      </c>
      <c r="F1001" t="s">
        <v>537</v>
      </c>
      <c r="G1001" t="s">
        <v>682</v>
      </c>
      <c r="H1001">
        <v>782</v>
      </c>
      <c r="I1001" s="196" t="str">
        <f>VLOOKUP(E1001,Refs!$P$2:$R$36,3,FALSE)</f>
        <v>Y61</v>
      </c>
      <c r="J1001" s="196" t="str">
        <f>VLOOKUP(E1001,Refs!$P$2:$S$36,4,FALSE)</f>
        <v>East of England</v>
      </c>
      <c r="K1001" s="42">
        <f t="shared" si="31"/>
        <v>782</v>
      </c>
    </row>
    <row r="1002" spans="1:11" hidden="1" x14ac:dyDescent="0.35">
      <c r="A1002" s="197">
        <f t="shared" si="30"/>
        <v>44287</v>
      </c>
      <c r="B1002" t="s">
        <v>770</v>
      </c>
      <c r="C1002" t="s">
        <v>104</v>
      </c>
      <c r="D1002" t="s">
        <v>997</v>
      </c>
      <c r="E1002" t="s">
        <v>60</v>
      </c>
      <c r="F1002" t="s">
        <v>537</v>
      </c>
      <c r="G1002" t="s">
        <v>683</v>
      </c>
      <c r="H1002">
        <v>11</v>
      </c>
      <c r="I1002" s="196" t="str">
        <f>VLOOKUP(E1002,Refs!$P$2:$R$36,3,FALSE)</f>
        <v>Y61</v>
      </c>
      <c r="J1002" s="196" t="str">
        <f>VLOOKUP(E1002,Refs!$P$2:$S$36,4,FALSE)</f>
        <v>East of England</v>
      </c>
      <c r="K1002" s="42">
        <f t="shared" si="31"/>
        <v>11</v>
      </c>
    </row>
    <row r="1003" spans="1:11" hidden="1" x14ac:dyDescent="0.35">
      <c r="A1003" s="197">
        <f t="shared" si="30"/>
        <v>44287</v>
      </c>
      <c r="B1003" t="s">
        <v>770</v>
      </c>
      <c r="C1003" t="s">
        <v>104</v>
      </c>
      <c r="D1003" t="s">
        <v>997</v>
      </c>
      <c r="E1003" t="s">
        <v>60</v>
      </c>
      <c r="F1003" t="s">
        <v>537</v>
      </c>
      <c r="G1003" t="s">
        <v>684</v>
      </c>
      <c r="H1003">
        <v>3469</v>
      </c>
      <c r="I1003" s="196" t="str">
        <f>VLOOKUP(E1003,Refs!$P$2:$R$36,3,FALSE)</f>
        <v>Y61</v>
      </c>
      <c r="J1003" s="196" t="str">
        <f>VLOOKUP(E1003,Refs!$P$2:$S$36,4,FALSE)</f>
        <v>East of England</v>
      </c>
      <c r="K1003" s="42">
        <f t="shared" si="31"/>
        <v>3469</v>
      </c>
    </row>
    <row r="1004" spans="1:11" hidden="1" x14ac:dyDescent="0.35">
      <c r="A1004" s="197">
        <f t="shared" si="30"/>
        <v>44287</v>
      </c>
      <c r="B1004" t="s">
        <v>770</v>
      </c>
      <c r="C1004" t="s">
        <v>104</v>
      </c>
      <c r="D1004" t="s">
        <v>997</v>
      </c>
      <c r="E1004" t="s">
        <v>60</v>
      </c>
      <c r="F1004" t="s">
        <v>537</v>
      </c>
      <c r="G1004" t="s">
        <v>685</v>
      </c>
      <c r="H1004">
        <v>2766</v>
      </c>
      <c r="I1004" s="196" t="str">
        <f>VLOOKUP(E1004,Refs!$P$2:$R$36,3,FALSE)</f>
        <v>Y61</v>
      </c>
      <c r="J1004" s="196" t="str">
        <f>VLOOKUP(E1004,Refs!$P$2:$S$36,4,FALSE)</f>
        <v>East of England</v>
      </c>
      <c r="K1004" s="42">
        <f t="shared" si="31"/>
        <v>2766</v>
      </c>
    </row>
    <row r="1005" spans="1:11" hidden="1" x14ac:dyDescent="0.35">
      <c r="A1005" s="197">
        <f t="shared" si="30"/>
        <v>44287</v>
      </c>
      <c r="B1005" t="s">
        <v>770</v>
      </c>
      <c r="C1005" t="s">
        <v>104</v>
      </c>
      <c r="D1005" t="s">
        <v>997</v>
      </c>
      <c r="E1005" t="s">
        <v>60</v>
      </c>
      <c r="F1005" t="s">
        <v>537</v>
      </c>
      <c r="G1005" t="s">
        <v>686</v>
      </c>
      <c r="H1005">
        <v>0</v>
      </c>
      <c r="I1005" s="196" t="str">
        <f>VLOOKUP(E1005,Refs!$P$2:$R$36,3,FALSE)</f>
        <v>Y61</v>
      </c>
      <c r="J1005" s="196" t="str">
        <f>VLOOKUP(E1005,Refs!$P$2:$S$36,4,FALSE)</f>
        <v>East of England</v>
      </c>
      <c r="K1005" s="42" t="str">
        <f t="shared" si="31"/>
        <v/>
      </c>
    </row>
    <row r="1006" spans="1:11" hidden="1" x14ac:dyDescent="0.35">
      <c r="A1006" s="197">
        <f t="shared" si="30"/>
        <v>44287</v>
      </c>
      <c r="B1006" t="s">
        <v>770</v>
      </c>
      <c r="C1006" t="s">
        <v>104</v>
      </c>
      <c r="D1006" t="s">
        <v>997</v>
      </c>
      <c r="E1006" t="s">
        <v>60</v>
      </c>
      <c r="F1006" t="s">
        <v>537</v>
      </c>
      <c r="G1006" t="s">
        <v>687</v>
      </c>
      <c r="H1006">
        <v>0</v>
      </c>
      <c r="I1006" s="196" t="str">
        <f>VLOOKUP(E1006,Refs!$P$2:$R$36,3,FALSE)</f>
        <v>Y61</v>
      </c>
      <c r="J1006" s="196" t="str">
        <f>VLOOKUP(E1006,Refs!$P$2:$S$36,4,FALSE)</f>
        <v>East of England</v>
      </c>
      <c r="K1006" s="42" t="str">
        <f t="shared" si="31"/>
        <v/>
      </c>
    </row>
    <row r="1007" spans="1:11" hidden="1" x14ac:dyDescent="0.35">
      <c r="A1007" s="197">
        <f t="shared" si="30"/>
        <v>44287</v>
      </c>
      <c r="B1007" t="s">
        <v>770</v>
      </c>
      <c r="C1007" t="s">
        <v>104</v>
      </c>
      <c r="D1007" t="s">
        <v>997</v>
      </c>
      <c r="E1007" t="s">
        <v>60</v>
      </c>
      <c r="F1007" t="s">
        <v>537</v>
      </c>
      <c r="G1007" t="s">
        <v>688</v>
      </c>
      <c r="H1007">
        <v>0</v>
      </c>
      <c r="I1007" s="196" t="str">
        <f>VLOOKUP(E1007,Refs!$P$2:$R$36,3,FALSE)</f>
        <v>Y61</v>
      </c>
      <c r="J1007" s="196" t="str">
        <f>VLOOKUP(E1007,Refs!$P$2:$S$36,4,FALSE)</f>
        <v>East of England</v>
      </c>
      <c r="K1007" s="42" t="str">
        <f t="shared" si="31"/>
        <v/>
      </c>
    </row>
    <row r="1008" spans="1:11" hidden="1" x14ac:dyDescent="0.35">
      <c r="A1008" s="197">
        <f t="shared" si="30"/>
        <v>44287</v>
      </c>
      <c r="B1008" t="s">
        <v>770</v>
      </c>
      <c r="C1008" t="s">
        <v>104</v>
      </c>
      <c r="D1008" t="s">
        <v>997</v>
      </c>
      <c r="E1008" t="s">
        <v>60</v>
      </c>
      <c r="F1008" t="s">
        <v>537</v>
      </c>
      <c r="G1008" t="s">
        <v>689</v>
      </c>
      <c r="H1008">
        <v>0</v>
      </c>
      <c r="I1008" s="196" t="str">
        <f>VLOOKUP(E1008,Refs!$P$2:$R$36,3,FALSE)</f>
        <v>Y61</v>
      </c>
      <c r="J1008" s="196" t="str">
        <f>VLOOKUP(E1008,Refs!$P$2:$S$36,4,FALSE)</f>
        <v>East of England</v>
      </c>
      <c r="K1008" s="42" t="str">
        <f t="shared" si="31"/>
        <v/>
      </c>
    </row>
    <row r="1009" spans="1:11" hidden="1" x14ac:dyDescent="0.35">
      <c r="A1009" s="197">
        <f t="shared" si="30"/>
        <v>44287</v>
      </c>
      <c r="B1009" t="s">
        <v>770</v>
      </c>
      <c r="C1009" t="s">
        <v>104</v>
      </c>
      <c r="D1009" t="s">
        <v>997</v>
      </c>
      <c r="E1009" t="s">
        <v>60</v>
      </c>
      <c r="F1009" t="s">
        <v>537</v>
      </c>
      <c r="G1009" t="s">
        <v>690</v>
      </c>
      <c r="H1009">
        <v>0</v>
      </c>
      <c r="I1009" s="196" t="str">
        <f>VLOOKUP(E1009,Refs!$P$2:$R$36,3,FALSE)</f>
        <v>Y61</v>
      </c>
      <c r="J1009" s="196" t="str">
        <f>VLOOKUP(E1009,Refs!$P$2:$S$36,4,FALSE)</f>
        <v>East of England</v>
      </c>
      <c r="K1009" s="42" t="str">
        <f t="shared" si="31"/>
        <v/>
      </c>
    </row>
    <row r="1010" spans="1:11" hidden="1" x14ac:dyDescent="0.35">
      <c r="A1010" s="197">
        <f t="shared" si="30"/>
        <v>44287</v>
      </c>
      <c r="B1010" t="s">
        <v>770</v>
      </c>
      <c r="C1010" t="s">
        <v>104</v>
      </c>
      <c r="D1010" t="s">
        <v>997</v>
      </c>
      <c r="E1010" t="s">
        <v>60</v>
      </c>
      <c r="F1010" t="s">
        <v>537</v>
      </c>
      <c r="G1010" t="s">
        <v>691</v>
      </c>
      <c r="H1010">
        <v>1046</v>
      </c>
      <c r="I1010" s="196" t="str">
        <f>VLOOKUP(E1010,Refs!$P$2:$R$36,3,FALSE)</f>
        <v>Y61</v>
      </c>
      <c r="J1010" s="196" t="str">
        <f>VLOOKUP(E1010,Refs!$P$2:$S$36,4,FALSE)</f>
        <v>East of England</v>
      </c>
      <c r="K1010" s="42">
        <f t="shared" si="31"/>
        <v>1046</v>
      </c>
    </row>
    <row r="1011" spans="1:11" hidden="1" x14ac:dyDescent="0.35">
      <c r="A1011" s="197">
        <f t="shared" si="30"/>
        <v>44287</v>
      </c>
      <c r="B1011" t="s">
        <v>770</v>
      </c>
      <c r="C1011" t="s">
        <v>104</v>
      </c>
      <c r="D1011" t="s">
        <v>997</v>
      </c>
      <c r="E1011" t="s">
        <v>60</v>
      </c>
      <c r="F1011" t="s">
        <v>537</v>
      </c>
      <c r="G1011" t="s">
        <v>692</v>
      </c>
      <c r="H1011">
        <v>925</v>
      </c>
      <c r="I1011" s="196" t="str">
        <f>VLOOKUP(E1011,Refs!$P$2:$R$36,3,FALSE)</f>
        <v>Y61</v>
      </c>
      <c r="J1011" s="196" t="str">
        <f>VLOOKUP(E1011,Refs!$P$2:$S$36,4,FALSE)</f>
        <v>East of England</v>
      </c>
      <c r="K1011" s="42">
        <f t="shared" si="31"/>
        <v>925</v>
      </c>
    </row>
    <row r="1012" spans="1:11" hidden="1" x14ac:dyDescent="0.35">
      <c r="A1012" s="197">
        <f t="shared" si="30"/>
        <v>44287</v>
      </c>
      <c r="B1012" t="s">
        <v>770</v>
      </c>
      <c r="C1012" t="s">
        <v>104</v>
      </c>
      <c r="D1012" t="s">
        <v>997</v>
      </c>
      <c r="E1012" t="s">
        <v>60</v>
      </c>
      <c r="F1012" t="s">
        <v>537</v>
      </c>
      <c r="G1012" t="s">
        <v>693</v>
      </c>
      <c r="H1012">
        <v>903</v>
      </c>
      <c r="I1012" s="196" t="str">
        <f>VLOOKUP(E1012,Refs!$P$2:$R$36,3,FALSE)</f>
        <v>Y61</v>
      </c>
      <c r="J1012" s="196" t="str">
        <f>VLOOKUP(E1012,Refs!$P$2:$S$36,4,FALSE)</f>
        <v>East of England</v>
      </c>
      <c r="K1012" s="42">
        <f t="shared" si="31"/>
        <v>903</v>
      </c>
    </row>
    <row r="1013" spans="1:11" hidden="1" x14ac:dyDescent="0.35">
      <c r="A1013" s="197">
        <f t="shared" si="30"/>
        <v>44287</v>
      </c>
      <c r="B1013" t="s">
        <v>770</v>
      </c>
      <c r="C1013" t="s">
        <v>104</v>
      </c>
      <c r="D1013" t="s">
        <v>997</v>
      </c>
      <c r="E1013" t="s">
        <v>60</v>
      </c>
      <c r="F1013" t="s">
        <v>537</v>
      </c>
      <c r="G1013" t="s">
        <v>694</v>
      </c>
      <c r="H1013">
        <v>1</v>
      </c>
      <c r="I1013" s="196" t="str">
        <f>VLOOKUP(E1013,Refs!$P$2:$R$36,3,FALSE)</f>
        <v>Y61</v>
      </c>
      <c r="J1013" s="196" t="str">
        <f>VLOOKUP(E1013,Refs!$P$2:$S$36,4,FALSE)</f>
        <v>East of England</v>
      </c>
      <c r="K1013" s="42">
        <f t="shared" si="31"/>
        <v>1</v>
      </c>
    </row>
    <row r="1014" spans="1:11" hidden="1" x14ac:dyDescent="0.35">
      <c r="A1014" s="197">
        <f t="shared" si="30"/>
        <v>44287</v>
      </c>
      <c r="B1014" t="s">
        <v>770</v>
      </c>
      <c r="C1014" t="s">
        <v>104</v>
      </c>
      <c r="D1014" t="s">
        <v>997</v>
      </c>
      <c r="E1014" t="s">
        <v>60</v>
      </c>
      <c r="F1014" t="s">
        <v>537</v>
      </c>
      <c r="G1014" t="s">
        <v>695</v>
      </c>
      <c r="H1014">
        <v>1</v>
      </c>
      <c r="I1014" s="196" t="str">
        <f>VLOOKUP(E1014,Refs!$P$2:$R$36,3,FALSE)</f>
        <v>Y61</v>
      </c>
      <c r="J1014" s="196" t="str">
        <f>VLOOKUP(E1014,Refs!$P$2:$S$36,4,FALSE)</f>
        <v>East of England</v>
      </c>
      <c r="K1014" s="42">
        <f t="shared" si="31"/>
        <v>1</v>
      </c>
    </row>
    <row r="1015" spans="1:11" hidden="1" x14ac:dyDescent="0.35">
      <c r="A1015" s="197">
        <f t="shared" si="30"/>
        <v>44287</v>
      </c>
      <c r="B1015" t="s">
        <v>770</v>
      </c>
      <c r="C1015" t="s">
        <v>104</v>
      </c>
      <c r="D1015" t="s">
        <v>997</v>
      </c>
      <c r="E1015" t="s">
        <v>60</v>
      </c>
      <c r="F1015" t="s">
        <v>537</v>
      </c>
      <c r="G1015" t="s">
        <v>696</v>
      </c>
      <c r="H1015">
        <v>29</v>
      </c>
      <c r="I1015" s="196" t="str">
        <f>VLOOKUP(E1015,Refs!$P$2:$R$36,3,FALSE)</f>
        <v>Y61</v>
      </c>
      <c r="J1015" s="196" t="str">
        <f>VLOOKUP(E1015,Refs!$P$2:$S$36,4,FALSE)</f>
        <v>East of England</v>
      </c>
      <c r="K1015" s="42">
        <f t="shared" si="31"/>
        <v>29</v>
      </c>
    </row>
    <row r="1016" spans="1:11" hidden="1" x14ac:dyDescent="0.35">
      <c r="A1016" s="197">
        <f t="shared" si="30"/>
        <v>44287</v>
      </c>
      <c r="B1016" t="s">
        <v>770</v>
      </c>
      <c r="C1016" t="s">
        <v>104</v>
      </c>
      <c r="D1016" t="s">
        <v>997</v>
      </c>
      <c r="E1016" t="s">
        <v>60</v>
      </c>
      <c r="F1016" t="s">
        <v>537</v>
      </c>
      <c r="G1016" t="s">
        <v>697</v>
      </c>
      <c r="H1016">
        <v>25</v>
      </c>
      <c r="I1016" s="196" t="str">
        <f>VLOOKUP(E1016,Refs!$P$2:$R$36,3,FALSE)</f>
        <v>Y61</v>
      </c>
      <c r="J1016" s="196" t="str">
        <f>VLOOKUP(E1016,Refs!$P$2:$S$36,4,FALSE)</f>
        <v>East of England</v>
      </c>
      <c r="K1016" s="42">
        <f t="shared" si="31"/>
        <v>25</v>
      </c>
    </row>
    <row r="1017" spans="1:11" hidden="1" x14ac:dyDescent="0.35">
      <c r="A1017" s="197">
        <f t="shared" si="30"/>
        <v>44287</v>
      </c>
      <c r="B1017" t="s">
        <v>770</v>
      </c>
      <c r="C1017" t="s">
        <v>104</v>
      </c>
      <c r="D1017" t="s">
        <v>997</v>
      </c>
      <c r="E1017" t="s">
        <v>60</v>
      </c>
      <c r="F1017" t="s">
        <v>537</v>
      </c>
      <c r="G1017" t="s">
        <v>698</v>
      </c>
      <c r="H1017">
        <v>9</v>
      </c>
      <c r="I1017" s="196" t="str">
        <f>VLOOKUP(E1017,Refs!$P$2:$R$36,3,FALSE)</f>
        <v>Y61</v>
      </c>
      <c r="J1017" s="196" t="str">
        <f>VLOOKUP(E1017,Refs!$P$2:$S$36,4,FALSE)</f>
        <v>East of England</v>
      </c>
      <c r="K1017" s="42">
        <f t="shared" si="31"/>
        <v>9</v>
      </c>
    </row>
    <row r="1018" spans="1:11" hidden="1" x14ac:dyDescent="0.35">
      <c r="A1018" s="197">
        <f t="shared" si="30"/>
        <v>44287</v>
      </c>
      <c r="B1018" t="s">
        <v>770</v>
      </c>
      <c r="C1018" t="s">
        <v>104</v>
      </c>
      <c r="D1018" t="s">
        <v>997</v>
      </c>
      <c r="E1018" t="s">
        <v>60</v>
      </c>
      <c r="F1018" t="s">
        <v>537</v>
      </c>
      <c r="G1018" t="s">
        <v>699</v>
      </c>
      <c r="H1018">
        <v>9</v>
      </c>
      <c r="I1018" s="196" t="str">
        <f>VLOOKUP(E1018,Refs!$P$2:$R$36,3,FALSE)</f>
        <v>Y61</v>
      </c>
      <c r="J1018" s="196" t="str">
        <f>VLOOKUP(E1018,Refs!$P$2:$S$36,4,FALSE)</f>
        <v>East of England</v>
      </c>
      <c r="K1018" s="42">
        <f t="shared" si="31"/>
        <v>9</v>
      </c>
    </row>
    <row r="1019" spans="1:11" hidden="1" x14ac:dyDescent="0.35">
      <c r="A1019" s="197">
        <f t="shared" si="30"/>
        <v>44287</v>
      </c>
      <c r="B1019" t="s">
        <v>770</v>
      </c>
      <c r="C1019" t="s">
        <v>104</v>
      </c>
      <c r="D1019" t="s">
        <v>997</v>
      </c>
      <c r="E1019" t="s">
        <v>60</v>
      </c>
      <c r="F1019" t="s">
        <v>537</v>
      </c>
      <c r="G1019" t="s">
        <v>720</v>
      </c>
      <c r="H1019">
        <v>137</v>
      </c>
      <c r="I1019" s="196" t="str">
        <f>VLOOKUP(E1019,Refs!$P$2:$R$36,3,FALSE)</f>
        <v>Y61</v>
      </c>
      <c r="J1019" s="196" t="str">
        <f>VLOOKUP(E1019,Refs!$P$2:$S$36,4,FALSE)</f>
        <v>East of England</v>
      </c>
      <c r="K1019" s="42">
        <f t="shared" si="31"/>
        <v>137</v>
      </c>
    </row>
    <row r="1020" spans="1:11" hidden="1" x14ac:dyDescent="0.35">
      <c r="A1020" s="197">
        <f t="shared" si="30"/>
        <v>44287</v>
      </c>
      <c r="B1020" t="s">
        <v>770</v>
      </c>
      <c r="C1020" t="s">
        <v>104</v>
      </c>
      <c r="D1020" t="s">
        <v>997</v>
      </c>
      <c r="E1020" t="s">
        <v>60</v>
      </c>
      <c r="F1020" t="s">
        <v>537</v>
      </c>
      <c r="G1020" t="s">
        <v>721</v>
      </c>
      <c r="H1020">
        <v>137</v>
      </c>
      <c r="I1020" s="196" t="str">
        <f>VLOOKUP(E1020,Refs!$P$2:$R$36,3,FALSE)</f>
        <v>Y61</v>
      </c>
      <c r="J1020" s="196" t="str">
        <f>VLOOKUP(E1020,Refs!$P$2:$S$36,4,FALSE)</f>
        <v>East of England</v>
      </c>
      <c r="K1020" s="42">
        <f t="shared" si="31"/>
        <v>137</v>
      </c>
    </row>
    <row r="1021" spans="1:11" hidden="1" x14ac:dyDescent="0.35">
      <c r="A1021" s="197">
        <f t="shared" si="30"/>
        <v>44287</v>
      </c>
      <c r="B1021" t="s">
        <v>770</v>
      </c>
      <c r="C1021" t="s">
        <v>104</v>
      </c>
      <c r="D1021" t="s">
        <v>997</v>
      </c>
      <c r="E1021" t="s">
        <v>60</v>
      </c>
      <c r="F1021" t="s">
        <v>537</v>
      </c>
      <c r="G1021" t="s">
        <v>722</v>
      </c>
      <c r="H1021">
        <v>26</v>
      </c>
      <c r="I1021" s="196" t="str">
        <f>VLOOKUP(E1021,Refs!$P$2:$R$36,3,FALSE)</f>
        <v>Y61</v>
      </c>
      <c r="J1021" s="196" t="str">
        <f>VLOOKUP(E1021,Refs!$P$2:$S$36,4,FALSE)</f>
        <v>East of England</v>
      </c>
      <c r="K1021" s="42">
        <f t="shared" si="31"/>
        <v>26</v>
      </c>
    </row>
    <row r="1022" spans="1:11" hidden="1" x14ac:dyDescent="0.35">
      <c r="A1022" s="197">
        <f t="shared" si="30"/>
        <v>44287</v>
      </c>
      <c r="B1022" t="s">
        <v>770</v>
      </c>
      <c r="C1022" t="s">
        <v>104</v>
      </c>
      <c r="D1022" t="s">
        <v>997</v>
      </c>
      <c r="E1022" t="s">
        <v>60</v>
      </c>
      <c r="F1022" t="s">
        <v>537</v>
      </c>
      <c r="G1022" t="s">
        <v>723</v>
      </c>
      <c r="H1022">
        <v>8</v>
      </c>
      <c r="I1022" s="196" t="str">
        <f>VLOOKUP(E1022,Refs!$P$2:$R$36,3,FALSE)</f>
        <v>Y61</v>
      </c>
      <c r="J1022" s="196" t="str">
        <f>VLOOKUP(E1022,Refs!$P$2:$S$36,4,FALSE)</f>
        <v>East of England</v>
      </c>
      <c r="K1022" s="42">
        <f t="shared" si="31"/>
        <v>8</v>
      </c>
    </row>
    <row r="1023" spans="1:11" hidden="1" x14ac:dyDescent="0.35">
      <c r="A1023" s="197">
        <f t="shared" si="30"/>
        <v>44287</v>
      </c>
      <c r="B1023" t="s">
        <v>770</v>
      </c>
      <c r="C1023" t="s">
        <v>104</v>
      </c>
      <c r="D1023" t="s">
        <v>997</v>
      </c>
      <c r="E1023" t="s">
        <v>60</v>
      </c>
      <c r="F1023" t="s">
        <v>537</v>
      </c>
      <c r="G1023" t="s">
        <v>724</v>
      </c>
      <c r="H1023">
        <v>55</v>
      </c>
      <c r="I1023" s="196" t="str">
        <f>VLOOKUP(E1023,Refs!$P$2:$R$36,3,FALSE)</f>
        <v>Y61</v>
      </c>
      <c r="J1023" s="196" t="str">
        <f>VLOOKUP(E1023,Refs!$P$2:$S$36,4,FALSE)</f>
        <v>East of England</v>
      </c>
      <c r="K1023" s="42">
        <f t="shared" si="31"/>
        <v>55</v>
      </c>
    </row>
    <row r="1024" spans="1:11" hidden="1" x14ac:dyDescent="0.35">
      <c r="A1024" s="197">
        <f t="shared" si="30"/>
        <v>44287</v>
      </c>
      <c r="B1024" t="s">
        <v>770</v>
      </c>
      <c r="C1024" t="s">
        <v>104</v>
      </c>
      <c r="D1024" t="s">
        <v>997</v>
      </c>
      <c r="E1024" t="s">
        <v>60</v>
      </c>
      <c r="F1024" t="s">
        <v>537</v>
      </c>
      <c r="G1024" t="s">
        <v>725</v>
      </c>
      <c r="H1024">
        <v>7</v>
      </c>
      <c r="I1024" s="196" t="str">
        <f>VLOOKUP(E1024,Refs!$P$2:$R$36,3,FALSE)</f>
        <v>Y61</v>
      </c>
      <c r="J1024" s="196" t="str">
        <f>VLOOKUP(E1024,Refs!$P$2:$S$36,4,FALSE)</f>
        <v>East of England</v>
      </c>
      <c r="K1024" s="42">
        <f t="shared" si="31"/>
        <v>7</v>
      </c>
    </row>
    <row r="1025" spans="1:11" hidden="1" x14ac:dyDescent="0.35">
      <c r="A1025" s="197">
        <f t="shared" si="30"/>
        <v>44287</v>
      </c>
      <c r="B1025" t="s">
        <v>770</v>
      </c>
      <c r="C1025" t="s">
        <v>104</v>
      </c>
      <c r="D1025" t="s">
        <v>997</v>
      </c>
      <c r="E1025" t="s">
        <v>60</v>
      </c>
      <c r="F1025" t="s">
        <v>537</v>
      </c>
      <c r="G1025" t="s">
        <v>726</v>
      </c>
      <c r="H1025">
        <v>2</v>
      </c>
      <c r="I1025" s="196" t="str">
        <f>VLOOKUP(E1025,Refs!$P$2:$R$36,3,FALSE)</f>
        <v>Y61</v>
      </c>
      <c r="J1025" s="196" t="str">
        <f>VLOOKUP(E1025,Refs!$P$2:$S$36,4,FALSE)</f>
        <v>East of England</v>
      </c>
      <c r="K1025" s="42">
        <f t="shared" si="31"/>
        <v>2</v>
      </c>
    </row>
    <row r="1026" spans="1:11" hidden="1" x14ac:dyDescent="0.35">
      <c r="A1026" s="197">
        <f t="shared" si="30"/>
        <v>44287</v>
      </c>
      <c r="B1026" t="s">
        <v>770</v>
      </c>
      <c r="C1026" t="s">
        <v>104</v>
      </c>
      <c r="D1026" t="s">
        <v>997</v>
      </c>
      <c r="E1026" t="s">
        <v>60</v>
      </c>
      <c r="F1026" t="s">
        <v>537</v>
      </c>
      <c r="G1026" t="s">
        <v>727</v>
      </c>
      <c r="H1026">
        <v>0</v>
      </c>
      <c r="I1026" s="196" t="str">
        <f>VLOOKUP(E1026,Refs!$P$2:$R$36,3,FALSE)</f>
        <v>Y61</v>
      </c>
      <c r="J1026" s="196" t="str">
        <f>VLOOKUP(E1026,Refs!$P$2:$S$36,4,FALSE)</f>
        <v>East of England</v>
      </c>
      <c r="K1026" s="42" t="str">
        <f t="shared" si="31"/>
        <v/>
      </c>
    </row>
    <row r="1027" spans="1:11" hidden="1" x14ac:dyDescent="0.35">
      <c r="A1027" s="197">
        <f t="shared" ref="A1027:A1090" si="32">DATEVALUE(RIGHT(B1027,8))</f>
        <v>44287</v>
      </c>
      <c r="B1027" t="s">
        <v>770</v>
      </c>
      <c r="C1027" t="s">
        <v>104</v>
      </c>
      <c r="D1027" t="s">
        <v>997</v>
      </c>
      <c r="E1027" t="s">
        <v>60</v>
      </c>
      <c r="F1027" t="s">
        <v>537</v>
      </c>
      <c r="G1027" t="s">
        <v>728</v>
      </c>
      <c r="H1027">
        <v>6</v>
      </c>
      <c r="I1027" s="196" t="str">
        <f>VLOOKUP(E1027,Refs!$P$2:$R$36,3,FALSE)</f>
        <v>Y61</v>
      </c>
      <c r="J1027" s="196" t="str">
        <f>VLOOKUP(E1027,Refs!$P$2:$S$36,4,FALSE)</f>
        <v>East of England</v>
      </c>
      <c r="K1027" s="42">
        <f t="shared" ref="K1027:K1090" si="33">IF(OR(H1027="NULL",H1027=0,H1027=""),"",H1027)</f>
        <v>6</v>
      </c>
    </row>
    <row r="1028" spans="1:11" hidden="1" x14ac:dyDescent="0.35">
      <c r="A1028" s="197">
        <f t="shared" si="32"/>
        <v>44287</v>
      </c>
      <c r="B1028" t="s">
        <v>770</v>
      </c>
      <c r="C1028" t="s">
        <v>104</v>
      </c>
      <c r="D1028" t="s">
        <v>997</v>
      </c>
      <c r="E1028" t="s">
        <v>60</v>
      </c>
      <c r="F1028" t="s">
        <v>537</v>
      </c>
      <c r="G1028" t="s">
        <v>729</v>
      </c>
      <c r="H1028">
        <v>6</v>
      </c>
      <c r="I1028" s="196" t="str">
        <f>VLOOKUP(E1028,Refs!$P$2:$R$36,3,FALSE)</f>
        <v>Y61</v>
      </c>
      <c r="J1028" s="196" t="str">
        <f>VLOOKUP(E1028,Refs!$P$2:$S$36,4,FALSE)</f>
        <v>East of England</v>
      </c>
      <c r="K1028" s="42">
        <f t="shared" si="33"/>
        <v>6</v>
      </c>
    </row>
    <row r="1029" spans="1:11" hidden="1" x14ac:dyDescent="0.35">
      <c r="A1029" s="197">
        <f t="shared" si="32"/>
        <v>44287</v>
      </c>
      <c r="B1029" t="s">
        <v>770</v>
      </c>
      <c r="C1029" t="s">
        <v>104</v>
      </c>
      <c r="D1029" t="s">
        <v>997</v>
      </c>
      <c r="E1029" t="s">
        <v>60</v>
      </c>
      <c r="F1029" t="s">
        <v>537</v>
      </c>
      <c r="G1029" t="s">
        <v>730</v>
      </c>
      <c r="H1029">
        <v>0</v>
      </c>
      <c r="I1029" s="196" t="str">
        <f>VLOOKUP(E1029,Refs!$P$2:$R$36,3,FALSE)</f>
        <v>Y61</v>
      </c>
      <c r="J1029" s="196" t="str">
        <f>VLOOKUP(E1029,Refs!$P$2:$S$36,4,FALSE)</f>
        <v>East of England</v>
      </c>
      <c r="K1029" s="42" t="str">
        <f t="shared" si="33"/>
        <v/>
      </c>
    </row>
    <row r="1030" spans="1:11" hidden="1" x14ac:dyDescent="0.35">
      <c r="A1030" s="197">
        <f t="shared" si="32"/>
        <v>44287</v>
      </c>
      <c r="B1030" t="s">
        <v>770</v>
      </c>
      <c r="C1030" t="s">
        <v>104</v>
      </c>
      <c r="D1030" t="s">
        <v>997</v>
      </c>
      <c r="E1030" t="s">
        <v>60</v>
      </c>
      <c r="F1030" t="s">
        <v>537</v>
      </c>
      <c r="G1030" t="s">
        <v>731</v>
      </c>
      <c r="H1030">
        <v>0</v>
      </c>
      <c r="I1030" s="196" t="str">
        <f>VLOOKUP(E1030,Refs!$P$2:$R$36,3,FALSE)</f>
        <v>Y61</v>
      </c>
      <c r="J1030" s="196" t="str">
        <f>VLOOKUP(E1030,Refs!$P$2:$S$36,4,FALSE)</f>
        <v>East of England</v>
      </c>
      <c r="K1030" s="42" t="str">
        <f t="shared" si="33"/>
        <v/>
      </c>
    </row>
    <row r="1031" spans="1:11" hidden="1" x14ac:dyDescent="0.35">
      <c r="A1031" s="197">
        <f t="shared" si="32"/>
        <v>44287</v>
      </c>
      <c r="B1031" t="s">
        <v>770</v>
      </c>
      <c r="C1031" t="s">
        <v>104</v>
      </c>
      <c r="D1031" t="s">
        <v>997</v>
      </c>
      <c r="E1031" t="s">
        <v>60</v>
      </c>
      <c r="F1031" t="s">
        <v>537</v>
      </c>
      <c r="G1031" t="s">
        <v>732</v>
      </c>
      <c r="H1031">
        <v>0</v>
      </c>
      <c r="I1031" s="196" t="str">
        <f>VLOOKUP(E1031,Refs!$P$2:$R$36,3,FALSE)</f>
        <v>Y61</v>
      </c>
      <c r="J1031" s="196" t="str">
        <f>VLOOKUP(E1031,Refs!$P$2:$S$36,4,FALSE)</f>
        <v>East of England</v>
      </c>
      <c r="K1031" s="42" t="str">
        <f t="shared" si="33"/>
        <v/>
      </c>
    </row>
    <row r="1032" spans="1:11" hidden="1" x14ac:dyDescent="0.35">
      <c r="A1032" s="197">
        <f t="shared" si="32"/>
        <v>44287</v>
      </c>
      <c r="B1032" t="s">
        <v>770</v>
      </c>
      <c r="C1032" t="s">
        <v>104</v>
      </c>
      <c r="D1032" t="s">
        <v>997</v>
      </c>
      <c r="E1032" t="s">
        <v>60</v>
      </c>
      <c r="F1032" t="s">
        <v>537</v>
      </c>
      <c r="G1032" t="s">
        <v>733</v>
      </c>
      <c r="H1032">
        <v>0</v>
      </c>
      <c r="I1032" s="196" t="str">
        <f>VLOOKUP(E1032,Refs!$P$2:$R$36,3,FALSE)</f>
        <v>Y61</v>
      </c>
      <c r="J1032" s="196" t="str">
        <f>VLOOKUP(E1032,Refs!$P$2:$S$36,4,FALSE)</f>
        <v>East of England</v>
      </c>
      <c r="K1032" s="42" t="str">
        <f t="shared" si="33"/>
        <v/>
      </c>
    </row>
    <row r="1033" spans="1:11" hidden="1" x14ac:dyDescent="0.35">
      <c r="A1033" s="197">
        <f t="shared" si="32"/>
        <v>44287</v>
      </c>
      <c r="B1033" t="s">
        <v>770</v>
      </c>
      <c r="C1033" t="s">
        <v>104</v>
      </c>
      <c r="D1033" t="s">
        <v>997</v>
      </c>
      <c r="E1033" t="s">
        <v>60</v>
      </c>
      <c r="F1033" t="s">
        <v>537</v>
      </c>
      <c r="G1033" t="s">
        <v>734</v>
      </c>
      <c r="H1033">
        <v>0</v>
      </c>
      <c r="I1033" s="196" t="str">
        <f>VLOOKUP(E1033,Refs!$P$2:$R$36,3,FALSE)</f>
        <v>Y61</v>
      </c>
      <c r="J1033" s="196" t="str">
        <f>VLOOKUP(E1033,Refs!$P$2:$S$36,4,FALSE)</f>
        <v>East of England</v>
      </c>
      <c r="K1033" s="42" t="str">
        <f t="shared" si="33"/>
        <v/>
      </c>
    </row>
    <row r="1034" spans="1:11" hidden="1" x14ac:dyDescent="0.35">
      <c r="A1034" s="197">
        <f t="shared" si="32"/>
        <v>44287</v>
      </c>
      <c r="B1034" t="s">
        <v>770</v>
      </c>
      <c r="C1034" t="s">
        <v>104</v>
      </c>
      <c r="D1034" t="s">
        <v>997</v>
      </c>
      <c r="E1034" t="s">
        <v>60</v>
      </c>
      <c r="F1034" t="s">
        <v>537</v>
      </c>
      <c r="G1034" t="s">
        <v>735</v>
      </c>
      <c r="H1034">
        <v>0</v>
      </c>
      <c r="I1034" s="196" t="str">
        <f>VLOOKUP(E1034,Refs!$P$2:$R$36,3,FALSE)</f>
        <v>Y61</v>
      </c>
      <c r="J1034" s="196" t="str">
        <f>VLOOKUP(E1034,Refs!$P$2:$S$36,4,FALSE)</f>
        <v>East of England</v>
      </c>
      <c r="K1034" s="42" t="str">
        <f t="shared" si="33"/>
        <v/>
      </c>
    </row>
    <row r="1035" spans="1:11" hidden="1" x14ac:dyDescent="0.35">
      <c r="A1035" s="197">
        <f t="shared" si="32"/>
        <v>44287</v>
      </c>
      <c r="B1035" t="s">
        <v>770</v>
      </c>
      <c r="C1035" t="s">
        <v>104</v>
      </c>
      <c r="D1035" t="s">
        <v>997</v>
      </c>
      <c r="E1035" t="s">
        <v>60</v>
      </c>
      <c r="F1035" t="s">
        <v>537</v>
      </c>
      <c r="G1035" t="s">
        <v>736</v>
      </c>
      <c r="H1035">
        <v>0</v>
      </c>
      <c r="I1035" s="196" t="str">
        <f>VLOOKUP(E1035,Refs!$P$2:$R$36,3,FALSE)</f>
        <v>Y61</v>
      </c>
      <c r="J1035" s="196" t="str">
        <f>VLOOKUP(E1035,Refs!$P$2:$S$36,4,FALSE)</f>
        <v>East of England</v>
      </c>
      <c r="K1035" s="42" t="str">
        <f t="shared" si="33"/>
        <v/>
      </c>
    </row>
    <row r="1036" spans="1:11" hidden="1" x14ac:dyDescent="0.35">
      <c r="A1036" s="197">
        <f t="shared" si="32"/>
        <v>44287</v>
      </c>
      <c r="B1036" t="s">
        <v>770</v>
      </c>
      <c r="C1036" t="s">
        <v>104</v>
      </c>
      <c r="D1036" t="s">
        <v>997</v>
      </c>
      <c r="E1036" t="s">
        <v>60</v>
      </c>
      <c r="F1036" t="s">
        <v>537</v>
      </c>
      <c r="G1036" t="s">
        <v>737</v>
      </c>
      <c r="H1036">
        <v>0</v>
      </c>
      <c r="I1036" s="196" t="str">
        <f>VLOOKUP(E1036,Refs!$P$2:$R$36,3,FALSE)</f>
        <v>Y61</v>
      </c>
      <c r="J1036" s="196" t="str">
        <f>VLOOKUP(E1036,Refs!$P$2:$S$36,4,FALSE)</f>
        <v>East of England</v>
      </c>
      <c r="K1036" s="42" t="str">
        <f t="shared" si="33"/>
        <v/>
      </c>
    </row>
    <row r="1037" spans="1:11" hidden="1" x14ac:dyDescent="0.35">
      <c r="A1037" s="197">
        <f t="shared" si="32"/>
        <v>44287</v>
      </c>
      <c r="B1037" t="s">
        <v>770</v>
      </c>
      <c r="C1037" t="s">
        <v>104</v>
      </c>
      <c r="D1037" t="s">
        <v>997</v>
      </c>
      <c r="E1037" t="s">
        <v>54</v>
      </c>
      <c r="F1037" t="s">
        <v>55</v>
      </c>
      <c r="G1037" t="s">
        <v>756</v>
      </c>
      <c r="H1037">
        <v>33105</v>
      </c>
      <c r="I1037" s="196" t="str">
        <f>VLOOKUP(E1037,Refs!$P$2:$R$36,3,FALSE)</f>
        <v>Y61</v>
      </c>
      <c r="J1037" s="196" t="str">
        <f>VLOOKUP(E1037,Refs!$P$2:$S$36,4,FALSE)</f>
        <v>East of England</v>
      </c>
      <c r="K1037" s="42">
        <f t="shared" si="33"/>
        <v>33105</v>
      </c>
    </row>
    <row r="1038" spans="1:11" hidden="1" x14ac:dyDescent="0.35">
      <c r="A1038" s="197">
        <f t="shared" si="32"/>
        <v>44287</v>
      </c>
      <c r="B1038" t="s">
        <v>770</v>
      </c>
      <c r="C1038" t="s">
        <v>104</v>
      </c>
      <c r="D1038" t="s">
        <v>997</v>
      </c>
      <c r="E1038" t="s">
        <v>54</v>
      </c>
      <c r="F1038" t="s">
        <v>55</v>
      </c>
      <c r="G1038" t="s">
        <v>757</v>
      </c>
      <c r="H1038">
        <v>6728</v>
      </c>
      <c r="I1038" s="196" t="str">
        <f>VLOOKUP(E1038,Refs!$P$2:$R$36,3,FALSE)</f>
        <v>Y61</v>
      </c>
      <c r="J1038" s="196" t="str">
        <f>VLOOKUP(E1038,Refs!$P$2:$S$36,4,FALSE)</f>
        <v>East of England</v>
      </c>
      <c r="K1038" s="42">
        <f t="shared" si="33"/>
        <v>6728</v>
      </c>
    </row>
    <row r="1039" spans="1:11" hidden="1" x14ac:dyDescent="0.35">
      <c r="A1039" s="197">
        <f t="shared" si="32"/>
        <v>44287</v>
      </c>
      <c r="B1039" t="s">
        <v>770</v>
      </c>
      <c r="C1039" t="s">
        <v>104</v>
      </c>
      <c r="D1039" t="s">
        <v>997</v>
      </c>
      <c r="E1039" t="s">
        <v>54</v>
      </c>
      <c r="F1039" t="s">
        <v>55</v>
      </c>
      <c r="G1039" t="s">
        <v>758</v>
      </c>
      <c r="H1039">
        <v>29341</v>
      </c>
      <c r="I1039" s="196" t="str">
        <f>VLOOKUP(E1039,Refs!$P$2:$R$36,3,FALSE)</f>
        <v>Y61</v>
      </c>
      <c r="J1039" s="196" t="str">
        <f>VLOOKUP(E1039,Refs!$P$2:$S$36,4,FALSE)</f>
        <v>East of England</v>
      </c>
      <c r="K1039" s="42">
        <f t="shared" si="33"/>
        <v>29341</v>
      </c>
    </row>
    <row r="1040" spans="1:11" hidden="1" x14ac:dyDescent="0.35">
      <c r="A1040" s="197">
        <f t="shared" si="32"/>
        <v>44287</v>
      </c>
      <c r="B1040" t="s">
        <v>770</v>
      </c>
      <c r="C1040" t="s">
        <v>104</v>
      </c>
      <c r="D1040" t="s">
        <v>997</v>
      </c>
      <c r="E1040" t="s">
        <v>54</v>
      </c>
      <c r="F1040" t="s">
        <v>55</v>
      </c>
      <c r="G1040" t="s">
        <v>759</v>
      </c>
      <c r="H1040">
        <v>0</v>
      </c>
      <c r="I1040" s="196" t="str">
        <f>VLOOKUP(E1040,Refs!$P$2:$R$36,3,FALSE)</f>
        <v>Y61</v>
      </c>
      <c r="J1040" s="196" t="str">
        <f>VLOOKUP(E1040,Refs!$P$2:$S$36,4,FALSE)</f>
        <v>East of England</v>
      </c>
      <c r="K1040" s="42" t="str">
        <f t="shared" si="33"/>
        <v/>
      </c>
    </row>
    <row r="1041" spans="1:11" hidden="1" x14ac:dyDescent="0.35">
      <c r="A1041" s="197">
        <f t="shared" si="32"/>
        <v>44287</v>
      </c>
      <c r="B1041" t="s">
        <v>770</v>
      </c>
      <c r="C1041" t="s">
        <v>104</v>
      </c>
      <c r="D1041" t="s">
        <v>997</v>
      </c>
      <c r="E1041" t="s">
        <v>54</v>
      </c>
      <c r="F1041" t="s">
        <v>55</v>
      </c>
      <c r="G1041" t="s">
        <v>760</v>
      </c>
      <c r="H1041">
        <v>0</v>
      </c>
      <c r="I1041" s="196" t="str">
        <f>VLOOKUP(E1041,Refs!$P$2:$R$36,3,FALSE)</f>
        <v>Y61</v>
      </c>
      <c r="J1041" s="196" t="str">
        <f>VLOOKUP(E1041,Refs!$P$2:$S$36,4,FALSE)</f>
        <v>East of England</v>
      </c>
      <c r="K1041" s="42" t="str">
        <f t="shared" si="33"/>
        <v/>
      </c>
    </row>
    <row r="1042" spans="1:11" hidden="1" x14ac:dyDescent="0.35">
      <c r="A1042" s="197">
        <f t="shared" si="32"/>
        <v>44287</v>
      </c>
      <c r="B1042" t="s">
        <v>770</v>
      </c>
      <c r="C1042" t="s">
        <v>104</v>
      </c>
      <c r="D1042" t="s">
        <v>997</v>
      </c>
      <c r="E1042" t="s">
        <v>54</v>
      </c>
      <c r="F1042" t="s">
        <v>55</v>
      </c>
      <c r="G1042" t="s">
        <v>761</v>
      </c>
      <c r="H1042">
        <v>45</v>
      </c>
      <c r="I1042" s="196" t="str">
        <f>VLOOKUP(E1042,Refs!$P$2:$R$36,3,FALSE)</f>
        <v>Y61</v>
      </c>
      <c r="J1042" s="196" t="str">
        <f>VLOOKUP(E1042,Refs!$P$2:$S$36,4,FALSE)</f>
        <v>East of England</v>
      </c>
      <c r="K1042" s="42">
        <f t="shared" si="33"/>
        <v>45</v>
      </c>
    </row>
    <row r="1043" spans="1:11" hidden="1" x14ac:dyDescent="0.35">
      <c r="A1043" s="197">
        <f t="shared" si="32"/>
        <v>44287</v>
      </c>
      <c r="B1043" t="s">
        <v>770</v>
      </c>
      <c r="C1043" t="s">
        <v>104</v>
      </c>
      <c r="D1043" t="s">
        <v>997</v>
      </c>
      <c r="E1043" t="s">
        <v>54</v>
      </c>
      <c r="F1043" t="s">
        <v>55</v>
      </c>
      <c r="G1043" t="s">
        <v>548</v>
      </c>
      <c r="H1043">
        <v>22257</v>
      </c>
      <c r="I1043" s="196" t="str">
        <f>VLOOKUP(E1043,Refs!$P$2:$R$36,3,FALSE)</f>
        <v>Y61</v>
      </c>
      <c r="J1043" s="196" t="str">
        <f>VLOOKUP(E1043,Refs!$P$2:$S$36,4,FALSE)</f>
        <v>East of England</v>
      </c>
      <c r="K1043" s="42">
        <f t="shared" si="33"/>
        <v>22257</v>
      </c>
    </row>
    <row r="1044" spans="1:11" hidden="1" x14ac:dyDescent="0.35">
      <c r="A1044" s="197">
        <f t="shared" si="32"/>
        <v>44287</v>
      </c>
      <c r="B1044" t="s">
        <v>770</v>
      </c>
      <c r="C1044" t="s">
        <v>104</v>
      </c>
      <c r="D1044" t="s">
        <v>997</v>
      </c>
      <c r="E1044" t="s">
        <v>54</v>
      </c>
      <c r="F1044" t="s">
        <v>55</v>
      </c>
      <c r="G1044" t="s">
        <v>549</v>
      </c>
      <c r="H1044">
        <v>3764</v>
      </c>
      <c r="I1044" s="196" t="str">
        <f>VLOOKUP(E1044,Refs!$P$2:$R$36,3,FALSE)</f>
        <v>Y61</v>
      </c>
      <c r="J1044" s="196" t="str">
        <f>VLOOKUP(E1044,Refs!$P$2:$S$36,4,FALSE)</f>
        <v>East of England</v>
      </c>
      <c r="K1044" s="42">
        <f t="shared" si="33"/>
        <v>3764</v>
      </c>
    </row>
    <row r="1045" spans="1:11" hidden="1" x14ac:dyDescent="0.35">
      <c r="A1045" s="197">
        <f t="shared" si="32"/>
        <v>44287</v>
      </c>
      <c r="B1045" t="s">
        <v>770</v>
      </c>
      <c r="C1045" t="s">
        <v>104</v>
      </c>
      <c r="D1045" t="s">
        <v>997</v>
      </c>
      <c r="E1045" t="s">
        <v>54</v>
      </c>
      <c r="F1045" t="s">
        <v>55</v>
      </c>
      <c r="G1045" t="s">
        <v>550</v>
      </c>
      <c r="H1045">
        <v>2179</v>
      </c>
      <c r="I1045" s="196" t="str">
        <f>VLOOKUP(E1045,Refs!$P$2:$R$36,3,FALSE)</f>
        <v>Y61</v>
      </c>
      <c r="J1045" s="196" t="str">
        <f>VLOOKUP(E1045,Refs!$P$2:$S$36,4,FALSE)</f>
        <v>East of England</v>
      </c>
      <c r="K1045" s="42">
        <f t="shared" si="33"/>
        <v>2179</v>
      </c>
    </row>
    <row r="1046" spans="1:11" hidden="1" x14ac:dyDescent="0.35">
      <c r="A1046" s="197">
        <f t="shared" si="32"/>
        <v>44287</v>
      </c>
      <c r="B1046" t="s">
        <v>770</v>
      </c>
      <c r="C1046" t="s">
        <v>104</v>
      </c>
      <c r="D1046" t="s">
        <v>997</v>
      </c>
      <c r="E1046" t="s">
        <v>54</v>
      </c>
      <c r="F1046" t="s">
        <v>55</v>
      </c>
      <c r="G1046" t="s">
        <v>551</v>
      </c>
      <c r="H1046">
        <v>160</v>
      </c>
      <c r="I1046" s="196" t="str">
        <f>VLOOKUP(E1046,Refs!$P$2:$R$36,3,FALSE)</f>
        <v>Y61</v>
      </c>
      <c r="J1046" s="196" t="str">
        <f>VLOOKUP(E1046,Refs!$P$2:$S$36,4,FALSE)</f>
        <v>East of England</v>
      </c>
      <c r="K1046" s="42">
        <f t="shared" si="33"/>
        <v>160</v>
      </c>
    </row>
    <row r="1047" spans="1:11" hidden="1" x14ac:dyDescent="0.35">
      <c r="A1047" s="197">
        <f t="shared" si="32"/>
        <v>44287</v>
      </c>
      <c r="B1047" t="s">
        <v>770</v>
      </c>
      <c r="C1047" t="s">
        <v>104</v>
      </c>
      <c r="D1047" t="s">
        <v>997</v>
      </c>
      <c r="E1047" t="s">
        <v>54</v>
      </c>
      <c r="F1047" t="s">
        <v>55</v>
      </c>
      <c r="G1047" t="s">
        <v>552</v>
      </c>
      <c r="H1047">
        <v>1425</v>
      </c>
      <c r="I1047" s="196" t="str">
        <f>VLOOKUP(E1047,Refs!$P$2:$R$36,3,FALSE)</f>
        <v>Y61</v>
      </c>
      <c r="J1047" s="196" t="str">
        <f>VLOOKUP(E1047,Refs!$P$2:$S$36,4,FALSE)</f>
        <v>East of England</v>
      </c>
      <c r="K1047" s="42">
        <f t="shared" si="33"/>
        <v>1425</v>
      </c>
    </row>
    <row r="1048" spans="1:11" hidden="1" x14ac:dyDescent="0.35">
      <c r="A1048" s="197">
        <f t="shared" si="32"/>
        <v>44287</v>
      </c>
      <c r="B1048" t="s">
        <v>770</v>
      </c>
      <c r="C1048" t="s">
        <v>104</v>
      </c>
      <c r="D1048" t="s">
        <v>997</v>
      </c>
      <c r="E1048" t="s">
        <v>54</v>
      </c>
      <c r="F1048" t="s">
        <v>55</v>
      </c>
      <c r="G1048" t="s">
        <v>553</v>
      </c>
      <c r="H1048">
        <v>2102781</v>
      </c>
      <c r="I1048" s="196" t="str">
        <f>VLOOKUP(E1048,Refs!$P$2:$R$36,3,FALSE)</f>
        <v>Y61</v>
      </c>
      <c r="J1048" s="196" t="str">
        <f>VLOOKUP(E1048,Refs!$P$2:$S$36,4,FALSE)</f>
        <v>East of England</v>
      </c>
      <c r="K1048" s="42">
        <f t="shared" si="33"/>
        <v>2102781</v>
      </c>
    </row>
    <row r="1049" spans="1:11" hidden="1" x14ac:dyDescent="0.35">
      <c r="A1049" s="197">
        <f t="shared" si="32"/>
        <v>44287</v>
      </c>
      <c r="B1049" t="s">
        <v>770</v>
      </c>
      <c r="C1049" t="s">
        <v>104</v>
      </c>
      <c r="D1049" t="s">
        <v>997</v>
      </c>
      <c r="E1049" t="s">
        <v>54</v>
      </c>
      <c r="F1049" t="s">
        <v>55</v>
      </c>
      <c r="G1049" t="s">
        <v>554</v>
      </c>
      <c r="H1049">
        <v>7048</v>
      </c>
      <c r="I1049" s="196" t="str">
        <f>VLOOKUP(E1049,Refs!$P$2:$R$36,3,FALSE)</f>
        <v>Y61</v>
      </c>
      <c r="J1049" s="196" t="str">
        <f>VLOOKUP(E1049,Refs!$P$2:$S$36,4,FALSE)</f>
        <v>East of England</v>
      </c>
      <c r="K1049" s="42">
        <f t="shared" si="33"/>
        <v>7048</v>
      </c>
    </row>
    <row r="1050" spans="1:11" hidden="1" x14ac:dyDescent="0.35">
      <c r="A1050" s="197">
        <f t="shared" si="32"/>
        <v>44287</v>
      </c>
      <c r="B1050" t="s">
        <v>770</v>
      </c>
      <c r="C1050" t="s">
        <v>104</v>
      </c>
      <c r="D1050" t="s">
        <v>997</v>
      </c>
      <c r="E1050" t="s">
        <v>54</v>
      </c>
      <c r="F1050" t="s">
        <v>55</v>
      </c>
      <c r="G1050" t="s">
        <v>555</v>
      </c>
      <c r="H1050">
        <v>11512</v>
      </c>
      <c r="I1050" s="196" t="str">
        <f>VLOOKUP(E1050,Refs!$P$2:$R$36,3,FALSE)</f>
        <v>Y61</v>
      </c>
      <c r="J1050" s="196" t="str">
        <f>VLOOKUP(E1050,Refs!$P$2:$S$36,4,FALSE)</f>
        <v>East of England</v>
      </c>
      <c r="K1050" s="42">
        <f t="shared" si="33"/>
        <v>11512</v>
      </c>
    </row>
    <row r="1051" spans="1:11" hidden="1" x14ac:dyDescent="0.35">
      <c r="A1051" s="197">
        <f t="shared" si="32"/>
        <v>44287</v>
      </c>
      <c r="B1051" t="s">
        <v>770</v>
      </c>
      <c r="C1051" t="s">
        <v>104</v>
      </c>
      <c r="D1051" t="s">
        <v>997</v>
      </c>
      <c r="E1051" t="s">
        <v>54</v>
      </c>
      <c r="F1051" t="s">
        <v>55</v>
      </c>
      <c r="G1051" t="s">
        <v>556</v>
      </c>
      <c r="H1051">
        <v>295132</v>
      </c>
      <c r="I1051" s="196" t="str">
        <f>VLOOKUP(E1051,Refs!$P$2:$R$36,3,FALSE)</f>
        <v>Y61</v>
      </c>
      <c r="J1051" s="196" t="str">
        <f>VLOOKUP(E1051,Refs!$P$2:$S$36,4,FALSE)</f>
        <v>East of England</v>
      </c>
      <c r="K1051" s="42">
        <f t="shared" si="33"/>
        <v>295132</v>
      </c>
    </row>
    <row r="1052" spans="1:11" hidden="1" x14ac:dyDescent="0.35">
      <c r="A1052" s="197">
        <f t="shared" si="32"/>
        <v>44287</v>
      </c>
      <c r="B1052" t="s">
        <v>770</v>
      </c>
      <c r="C1052" t="s">
        <v>104</v>
      </c>
      <c r="D1052" t="s">
        <v>997</v>
      </c>
      <c r="E1052" t="s">
        <v>54</v>
      </c>
      <c r="F1052" t="s">
        <v>55</v>
      </c>
      <c r="G1052" t="s">
        <v>557</v>
      </c>
      <c r="H1052">
        <v>5566</v>
      </c>
      <c r="I1052" s="196" t="str">
        <f>VLOOKUP(E1052,Refs!$P$2:$R$36,3,FALSE)</f>
        <v>Y61</v>
      </c>
      <c r="J1052" s="196" t="str">
        <f>VLOOKUP(E1052,Refs!$P$2:$S$36,4,FALSE)</f>
        <v>East of England</v>
      </c>
      <c r="K1052" s="42">
        <f t="shared" si="33"/>
        <v>5566</v>
      </c>
    </row>
    <row r="1053" spans="1:11" hidden="1" x14ac:dyDescent="0.35">
      <c r="A1053" s="197">
        <f t="shared" si="32"/>
        <v>44287</v>
      </c>
      <c r="B1053" t="s">
        <v>770</v>
      </c>
      <c r="C1053" t="s">
        <v>104</v>
      </c>
      <c r="D1053" t="s">
        <v>997</v>
      </c>
      <c r="E1053" t="s">
        <v>54</v>
      </c>
      <c r="F1053" t="s">
        <v>55</v>
      </c>
      <c r="G1053" t="s">
        <v>558</v>
      </c>
      <c r="H1053">
        <v>29797253</v>
      </c>
      <c r="I1053" s="196" t="str">
        <f>VLOOKUP(E1053,Refs!$P$2:$R$36,3,FALSE)</f>
        <v>Y61</v>
      </c>
      <c r="J1053" s="196" t="str">
        <f>VLOOKUP(E1053,Refs!$P$2:$S$36,4,FALSE)</f>
        <v>East of England</v>
      </c>
      <c r="K1053" s="42">
        <f t="shared" si="33"/>
        <v>29797253</v>
      </c>
    </row>
    <row r="1054" spans="1:11" hidden="1" x14ac:dyDescent="0.35">
      <c r="A1054" s="197">
        <f t="shared" si="32"/>
        <v>44287</v>
      </c>
      <c r="B1054" t="s">
        <v>770</v>
      </c>
      <c r="C1054" t="s">
        <v>104</v>
      </c>
      <c r="D1054" t="s">
        <v>997</v>
      </c>
      <c r="E1054" t="s">
        <v>54</v>
      </c>
      <c r="F1054" t="s">
        <v>55</v>
      </c>
      <c r="G1054" t="s">
        <v>566</v>
      </c>
      <c r="H1054">
        <v>27819</v>
      </c>
      <c r="I1054" s="196" t="str">
        <f>VLOOKUP(E1054,Refs!$P$2:$R$36,3,FALSE)</f>
        <v>Y61</v>
      </c>
      <c r="J1054" s="196" t="str">
        <f>VLOOKUP(E1054,Refs!$P$2:$S$36,4,FALSE)</f>
        <v>East of England</v>
      </c>
      <c r="K1054" s="42">
        <f t="shared" si="33"/>
        <v>27819</v>
      </c>
    </row>
    <row r="1055" spans="1:11" hidden="1" x14ac:dyDescent="0.35">
      <c r="A1055" s="197">
        <f t="shared" si="32"/>
        <v>44287</v>
      </c>
      <c r="B1055" t="s">
        <v>770</v>
      </c>
      <c r="C1055" t="s">
        <v>104</v>
      </c>
      <c r="D1055" t="s">
        <v>997</v>
      </c>
      <c r="E1055" t="s">
        <v>54</v>
      </c>
      <c r="F1055" t="s">
        <v>55</v>
      </c>
      <c r="G1055" t="s">
        <v>567</v>
      </c>
      <c r="H1055">
        <v>812</v>
      </c>
      <c r="I1055" s="196" t="str">
        <f>VLOOKUP(E1055,Refs!$P$2:$R$36,3,FALSE)</f>
        <v>Y61</v>
      </c>
      <c r="J1055" s="196" t="str">
        <f>VLOOKUP(E1055,Refs!$P$2:$S$36,4,FALSE)</f>
        <v>East of England</v>
      </c>
      <c r="K1055" s="42">
        <f t="shared" si="33"/>
        <v>812</v>
      </c>
    </row>
    <row r="1056" spans="1:11" hidden="1" x14ac:dyDescent="0.35">
      <c r="A1056" s="197">
        <f t="shared" si="32"/>
        <v>44287</v>
      </c>
      <c r="B1056" t="s">
        <v>770</v>
      </c>
      <c r="C1056" t="s">
        <v>104</v>
      </c>
      <c r="D1056" t="s">
        <v>997</v>
      </c>
      <c r="E1056" t="s">
        <v>54</v>
      </c>
      <c r="F1056" t="s">
        <v>55</v>
      </c>
      <c r="G1056" t="s">
        <v>568</v>
      </c>
      <c r="H1056">
        <v>13515</v>
      </c>
      <c r="I1056" s="196" t="str">
        <f>VLOOKUP(E1056,Refs!$P$2:$R$36,3,FALSE)</f>
        <v>Y61</v>
      </c>
      <c r="J1056" s="196" t="str">
        <f>VLOOKUP(E1056,Refs!$P$2:$S$36,4,FALSE)</f>
        <v>East of England</v>
      </c>
      <c r="K1056" s="42">
        <f t="shared" si="33"/>
        <v>13515</v>
      </c>
    </row>
    <row r="1057" spans="1:11" hidden="1" x14ac:dyDescent="0.35">
      <c r="A1057" s="197">
        <f t="shared" si="32"/>
        <v>44287</v>
      </c>
      <c r="B1057" t="s">
        <v>770</v>
      </c>
      <c r="C1057" t="s">
        <v>104</v>
      </c>
      <c r="D1057" t="s">
        <v>997</v>
      </c>
      <c r="E1057" t="s">
        <v>54</v>
      </c>
      <c r="F1057" t="s">
        <v>55</v>
      </c>
      <c r="G1057" t="s">
        <v>569</v>
      </c>
      <c r="H1057">
        <v>6453</v>
      </c>
      <c r="I1057" s="196" t="str">
        <f>VLOOKUP(E1057,Refs!$P$2:$R$36,3,FALSE)</f>
        <v>Y61</v>
      </c>
      <c r="J1057" s="196" t="str">
        <f>VLOOKUP(E1057,Refs!$P$2:$S$36,4,FALSE)</f>
        <v>East of England</v>
      </c>
      <c r="K1057" s="42">
        <f t="shared" si="33"/>
        <v>6453</v>
      </c>
    </row>
    <row r="1058" spans="1:11" hidden="1" x14ac:dyDescent="0.35">
      <c r="A1058" s="197">
        <f t="shared" si="32"/>
        <v>44287</v>
      </c>
      <c r="B1058" t="s">
        <v>770</v>
      </c>
      <c r="C1058" t="s">
        <v>104</v>
      </c>
      <c r="D1058" t="s">
        <v>997</v>
      </c>
      <c r="E1058" t="s">
        <v>54</v>
      </c>
      <c r="F1058" t="s">
        <v>55</v>
      </c>
      <c r="G1058" t="s">
        <v>570</v>
      </c>
      <c r="H1058">
        <v>7035</v>
      </c>
      <c r="I1058" s="196" t="str">
        <f>VLOOKUP(E1058,Refs!$P$2:$R$36,3,FALSE)</f>
        <v>Y61</v>
      </c>
      <c r="J1058" s="196" t="str">
        <f>VLOOKUP(E1058,Refs!$P$2:$S$36,4,FALSE)</f>
        <v>East of England</v>
      </c>
      <c r="K1058" s="42">
        <f t="shared" si="33"/>
        <v>7035</v>
      </c>
    </row>
    <row r="1059" spans="1:11" hidden="1" x14ac:dyDescent="0.35">
      <c r="A1059" s="197">
        <f t="shared" si="32"/>
        <v>44287</v>
      </c>
      <c r="B1059" t="s">
        <v>770</v>
      </c>
      <c r="C1059" t="s">
        <v>104</v>
      </c>
      <c r="D1059" t="s">
        <v>997</v>
      </c>
      <c r="E1059" t="s">
        <v>54</v>
      </c>
      <c r="F1059" t="s">
        <v>55</v>
      </c>
      <c r="G1059" t="s">
        <v>571</v>
      </c>
      <c r="H1059">
        <v>4</v>
      </c>
      <c r="I1059" s="196" t="str">
        <f>VLOOKUP(E1059,Refs!$P$2:$R$36,3,FALSE)</f>
        <v>Y61</v>
      </c>
      <c r="J1059" s="196" t="str">
        <f>VLOOKUP(E1059,Refs!$P$2:$S$36,4,FALSE)</f>
        <v>East of England</v>
      </c>
      <c r="K1059" s="42">
        <f t="shared" si="33"/>
        <v>4</v>
      </c>
    </row>
    <row r="1060" spans="1:11" hidden="1" x14ac:dyDescent="0.35">
      <c r="A1060" s="197">
        <f t="shared" si="32"/>
        <v>44287</v>
      </c>
      <c r="B1060" t="s">
        <v>770</v>
      </c>
      <c r="C1060" t="s">
        <v>104</v>
      </c>
      <c r="D1060" t="s">
        <v>997</v>
      </c>
      <c r="E1060" t="s">
        <v>54</v>
      </c>
      <c r="F1060" t="s">
        <v>55</v>
      </c>
      <c r="G1060" t="s">
        <v>576</v>
      </c>
      <c r="H1060">
        <v>15935</v>
      </c>
      <c r="I1060" s="196" t="str">
        <f>VLOOKUP(E1060,Refs!$P$2:$R$36,3,FALSE)</f>
        <v>Y61</v>
      </c>
      <c r="J1060" s="196" t="str">
        <f>VLOOKUP(E1060,Refs!$P$2:$S$36,4,FALSE)</f>
        <v>East of England</v>
      </c>
      <c r="K1060" s="42">
        <f t="shared" si="33"/>
        <v>15935</v>
      </c>
    </row>
    <row r="1061" spans="1:11" hidden="1" x14ac:dyDescent="0.35">
      <c r="A1061" s="197">
        <f t="shared" si="32"/>
        <v>44287</v>
      </c>
      <c r="B1061" t="s">
        <v>770</v>
      </c>
      <c r="C1061" t="s">
        <v>104</v>
      </c>
      <c r="D1061" t="s">
        <v>997</v>
      </c>
      <c r="E1061" t="s">
        <v>54</v>
      </c>
      <c r="F1061" t="s">
        <v>55</v>
      </c>
      <c r="G1061" t="s">
        <v>577</v>
      </c>
      <c r="H1061">
        <v>7665</v>
      </c>
      <c r="I1061" s="196" t="str">
        <f>VLOOKUP(E1061,Refs!$P$2:$R$36,3,FALSE)</f>
        <v>Y61</v>
      </c>
      <c r="J1061" s="196" t="str">
        <f>VLOOKUP(E1061,Refs!$P$2:$S$36,4,FALSE)</f>
        <v>East of England</v>
      </c>
      <c r="K1061" s="42">
        <f t="shared" si="33"/>
        <v>7665</v>
      </c>
    </row>
    <row r="1062" spans="1:11" hidden="1" x14ac:dyDescent="0.35">
      <c r="A1062" s="197">
        <f t="shared" si="32"/>
        <v>44287</v>
      </c>
      <c r="B1062" t="s">
        <v>770</v>
      </c>
      <c r="C1062" t="s">
        <v>104</v>
      </c>
      <c r="D1062" t="s">
        <v>997</v>
      </c>
      <c r="E1062" t="s">
        <v>54</v>
      </c>
      <c r="F1062" t="s">
        <v>55</v>
      </c>
      <c r="G1062" t="s">
        <v>578</v>
      </c>
      <c r="H1062">
        <v>1041</v>
      </c>
      <c r="I1062" s="196" t="str">
        <f>VLOOKUP(E1062,Refs!$P$2:$R$36,3,FALSE)</f>
        <v>Y61</v>
      </c>
      <c r="J1062" s="196" t="str">
        <f>VLOOKUP(E1062,Refs!$P$2:$S$36,4,FALSE)</f>
        <v>East of England</v>
      </c>
      <c r="K1062" s="42">
        <f t="shared" si="33"/>
        <v>1041</v>
      </c>
    </row>
    <row r="1063" spans="1:11" hidden="1" x14ac:dyDescent="0.35">
      <c r="A1063" s="197">
        <f t="shared" si="32"/>
        <v>44287</v>
      </c>
      <c r="B1063" t="s">
        <v>770</v>
      </c>
      <c r="C1063" t="s">
        <v>104</v>
      </c>
      <c r="D1063" t="s">
        <v>997</v>
      </c>
      <c r="E1063" t="s">
        <v>54</v>
      </c>
      <c r="F1063" t="s">
        <v>55</v>
      </c>
      <c r="G1063" t="s">
        <v>579</v>
      </c>
      <c r="H1063">
        <v>0</v>
      </c>
      <c r="I1063" s="196" t="str">
        <f>VLOOKUP(E1063,Refs!$P$2:$R$36,3,FALSE)</f>
        <v>Y61</v>
      </c>
      <c r="J1063" s="196" t="str">
        <f>VLOOKUP(E1063,Refs!$P$2:$S$36,4,FALSE)</f>
        <v>East of England</v>
      </c>
      <c r="K1063" s="42" t="str">
        <f t="shared" si="33"/>
        <v/>
      </c>
    </row>
    <row r="1064" spans="1:11" hidden="1" x14ac:dyDescent="0.35">
      <c r="A1064" s="197">
        <f t="shared" si="32"/>
        <v>44287</v>
      </c>
      <c r="B1064" t="s">
        <v>770</v>
      </c>
      <c r="C1064" t="s">
        <v>104</v>
      </c>
      <c r="D1064" t="s">
        <v>997</v>
      </c>
      <c r="E1064" t="s">
        <v>54</v>
      </c>
      <c r="F1064" t="s">
        <v>55</v>
      </c>
      <c r="G1064" t="s">
        <v>580</v>
      </c>
      <c r="H1064">
        <v>5140</v>
      </c>
      <c r="I1064" s="196" t="str">
        <f>VLOOKUP(E1064,Refs!$P$2:$R$36,3,FALSE)</f>
        <v>Y61</v>
      </c>
      <c r="J1064" s="196" t="str">
        <f>VLOOKUP(E1064,Refs!$P$2:$S$36,4,FALSE)</f>
        <v>East of England</v>
      </c>
      <c r="K1064" s="42">
        <f t="shared" si="33"/>
        <v>5140</v>
      </c>
    </row>
    <row r="1065" spans="1:11" hidden="1" x14ac:dyDescent="0.35">
      <c r="A1065" s="197">
        <f t="shared" si="32"/>
        <v>44287</v>
      </c>
      <c r="B1065" t="s">
        <v>770</v>
      </c>
      <c r="C1065" t="s">
        <v>104</v>
      </c>
      <c r="D1065" t="s">
        <v>997</v>
      </c>
      <c r="E1065" t="s">
        <v>54</v>
      </c>
      <c r="F1065" t="s">
        <v>55</v>
      </c>
      <c r="G1065" t="s">
        <v>581</v>
      </c>
      <c r="H1065">
        <v>416</v>
      </c>
      <c r="I1065" s="196" t="str">
        <f>VLOOKUP(E1065,Refs!$P$2:$R$36,3,FALSE)</f>
        <v>Y61</v>
      </c>
      <c r="J1065" s="196" t="str">
        <f>VLOOKUP(E1065,Refs!$P$2:$S$36,4,FALSE)</f>
        <v>East of England</v>
      </c>
      <c r="K1065" s="42">
        <f t="shared" si="33"/>
        <v>416</v>
      </c>
    </row>
    <row r="1066" spans="1:11" hidden="1" x14ac:dyDescent="0.35">
      <c r="A1066" s="197">
        <f t="shared" si="32"/>
        <v>44287</v>
      </c>
      <c r="B1066" t="s">
        <v>770</v>
      </c>
      <c r="C1066" t="s">
        <v>104</v>
      </c>
      <c r="D1066" t="s">
        <v>997</v>
      </c>
      <c r="E1066" t="s">
        <v>54</v>
      </c>
      <c r="F1066" t="s">
        <v>55</v>
      </c>
      <c r="G1066" t="s">
        <v>582</v>
      </c>
      <c r="H1066">
        <v>0</v>
      </c>
      <c r="I1066" s="196" t="str">
        <f>VLOOKUP(E1066,Refs!$P$2:$R$36,3,FALSE)</f>
        <v>Y61</v>
      </c>
      <c r="J1066" s="196" t="str">
        <f>VLOOKUP(E1066,Refs!$P$2:$S$36,4,FALSE)</f>
        <v>East of England</v>
      </c>
      <c r="K1066" s="42" t="str">
        <f t="shared" si="33"/>
        <v/>
      </c>
    </row>
    <row r="1067" spans="1:11" hidden="1" x14ac:dyDescent="0.35">
      <c r="A1067" s="197">
        <f t="shared" si="32"/>
        <v>44287</v>
      </c>
      <c r="B1067" t="s">
        <v>770</v>
      </c>
      <c r="C1067" t="s">
        <v>104</v>
      </c>
      <c r="D1067" t="s">
        <v>997</v>
      </c>
      <c r="E1067" t="s">
        <v>54</v>
      </c>
      <c r="F1067" t="s">
        <v>55</v>
      </c>
      <c r="G1067" t="s">
        <v>583</v>
      </c>
      <c r="H1067">
        <v>125</v>
      </c>
      <c r="I1067" s="196" t="str">
        <f>VLOOKUP(E1067,Refs!$P$2:$R$36,3,FALSE)</f>
        <v>Y61</v>
      </c>
      <c r="J1067" s="196" t="str">
        <f>VLOOKUP(E1067,Refs!$P$2:$S$36,4,FALSE)</f>
        <v>East of England</v>
      </c>
      <c r="K1067" s="42">
        <f t="shared" si="33"/>
        <v>125</v>
      </c>
    </row>
    <row r="1068" spans="1:11" hidden="1" x14ac:dyDescent="0.35">
      <c r="A1068" s="197">
        <f t="shared" si="32"/>
        <v>44287</v>
      </c>
      <c r="B1068" t="s">
        <v>770</v>
      </c>
      <c r="C1068" t="s">
        <v>104</v>
      </c>
      <c r="D1068" t="s">
        <v>997</v>
      </c>
      <c r="E1068" t="s">
        <v>54</v>
      </c>
      <c r="F1068" t="s">
        <v>55</v>
      </c>
      <c r="G1068" t="s">
        <v>584</v>
      </c>
      <c r="H1068">
        <v>1548</v>
      </c>
      <c r="I1068" s="196" t="str">
        <f>VLOOKUP(E1068,Refs!$P$2:$R$36,3,FALSE)</f>
        <v>Y61</v>
      </c>
      <c r="J1068" s="196" t="str">
        <f>VLOOKUP(E1068,Refs!$P$2:$S$36,4,FALSE)</f>
        <v>East of England</v>
      </c>
      <c r="K1068" s="42">
        <f t="shared" si="33"/>
        <v>1548</v>
      </c>
    </row>
    <row r="1069" spans="1:11" hidden="1" x14ac:dyDescent="0.35">
      <c r="A1069" s="197">
        <f t="shared" si="32"/>
        <v>44287</v>
      </c>
      <c r="B1069" t="s">
        <v>770</v>
      </c>
      <c r="C1069" t="s">
        <v>104</v>
      </c>
      <c r="D1069" t="s">
        <v>997</v>
      </c>
      <c r="E1069" t="s">
        <v>54</v>
      </c>
      <c r="F1069" t="s">
        <v>55</v>
      </c>
      <c r="G1069" t="s">
        <v>585</v>
      </c>
      <c r="H1069">
        <v>1269</v>
      </c>
      <c r="I1069" s="196" t="str">
        <f>VLOOKUP(E1069,Refs!$P$2:$R$36,3,FALSE)</f>
        <v>Y61</v>
      </c>
      <c r="J1069" s="196" t="str">
        <f>VLOOKUP(E1069,Refs!$P$2:$S$36,4,FALSE)</f>
        <v>East of England</v>
      </c>
      <c r="K1069" s="42">
        <f t="shared" si="33"/>
        <v>1269</v>
      </c>
    </row>
    <row r="1070" spans="1:11" hidden="1" x14ac:dyDescent="0.35">
      <c r="A1070" s="197">
        <f t="shared" si="32"/>
        <v>44287</v>
      </c>
      <c r="B1070" t="s">
        <v>770</v>
      </c>
      <c r="C1070" t="s">
        <v>104</v>
      </c>
      <c r="D1070" t="s">
        <v>997</v>
      </c>
      <c r="E1070" t="s">
        <v>54</v>
      </c>
      <c r="F1070" t="s">
        <v>55</v>
      </c>
      <c r="G1070" t="s">
        <v>586</v>
      </c>
      <c r="H1070">
        <v>0</v>
      </c>
      <c r="I1070" s="196" t="str">
        <f>VLOOKUP(E1070,Refs!$P$2:$R$36,3,FALSE)</f>
        <v>Y61</v>
      </c>
      <c r="J1070" s="196" t="str">
        <f>VLOOKUP(E1070,Refs!$P$2:$S$36,4,FALSE)</f>
        <v>East of England</v>
      </c>
      <c r="K1070" s="42" t="str">
        <f t="shared" si="33"/>
        <v/>
      </c>
    </row>
    <row r="1071" spans="1:11" hidden="1" x14ac:dyDescent="0.35">
      <c r="A1071" s="197">
        <f t="shared" si="32"/>
        <v>44287</v>
      </c>
      <c r="B1071" t="s">
        <v>770</v>
      </c>
      <c r="C1071" t="s">
        <v>104</v>
      </c>
      <c r="D1071" t="s">
        <v>997</v>
      </c>
      <c r="E1071" t="s">
        <v>54</v>
      </c>
      <c r="F1071" t="s">
        <v>55</v>
      </c>
      <c r="G1071" t="s">
        <v>587</v>
      </c>
      <c r="H1071">
        <v>0</v>
      </c>
      <c r="I1071" s="196" t="str">
        <f>VLOOKUP(E1071,Refs!$P$2:$R$36,3,FALSE)</f>
        <v>Y61</v>
      </c>
      <c r="J1071" s="196" t="str">
        <f>VLOOKUP(E1071,Refs!$P$2:$S$36,4,FALSE)</f>
        <v>East of England</v>
      </c>
      <c r="K1071" s="42" t="str">
        <f t="shared" si="33"/>
        <v/>
      </c>
    </row>
    <row r="1072" spans="1:11" hidden="1" x14ac:dyDescent="0.35">
      <c r="A1072" s="197">
        <f t="shared" si="32"/>
        <v>44287</v>
      </c>
      <c r="B1072" t="s">
        <v>770</v>
      </c>
      <c r="C1072" t="s">
        <v>104</v>
      </c>
      <c r="D1072" t="s">
        <v>997</v>
      </c>
      <c r="E1072" t="s">
        <v>54</v>
      </c>
      <c r="F1072" t="s">
        <v>55</v>
      </c>
      <c r="G1072" t="s">
        <v>588</v>
      </c>
      <c r="H1072">
        <v>517</v>
      </c>
      <c r="I1072" s="196" t="str">
        <f>VLOOKUP(E1072,Refs!$P$2:$R$36,3,FALSE)</f>
        <v>Y61</v>
      </c>
      <c r="J1072" s="196" t="str">
        <f>VLOOKUP(E1072,Refs!$P$2:$S$36,4,FALSE)</f>
        <v>East of England</v>
      </c>
      <c r="K1072" s="42">
        <f t="shared" si="33"/>
        <v>517</v>
      </c>
    </row>
    <row r="1073" spans="1:11" hidden="1" x14ac:dyDescent="0.35">
      <c r="A1073" s="197">
        <f t="shared" si="32"/>
        <v>44287</v>
      </c>
      <c r="B1073" t="s">
        <v>770</v>
      </c>
      <c r="C1073" t="s">
        <v>104</v>
      </c>
      <c r="D1073" t="s">
        <v>997</v>
      </c>
      <c r="E1073" t="s">
        <v>54</v>
      </c>
      <c r="F1073" t="s">
        <v>55</v>
      </c>
      <c r="G1073" t="s">
        <v>589</v>
      </c>
      <c r="H1073">
        <v>246</v>
      </c>
      <c r="I1073" s="196" t="str">
        <f>VLOOKUP(E1073,Refs!$P$2:$R$36,3,FALSE)</f>
        <v>Y61</v>
      </c>
      <c r="J1073" s="196" t="str">
        <f>VLOOKUP(E1073,Refs!$P$2:$S$36,4,FALSE)</f>
        <v>East of England</v>
      </c>
      <c r="K1073" s="42">
        <f t="shared" si="33"/>
        <v>246</v>
      </c>
    </row>
    <row r="1074" spans="1:11" hidden="1" x14ac:dyDescent="0.35">
      <c r="A1074" s="197">
        <f t="shared" si="32"/>
        <v>44287</v>
      </c>
      <c r="B1074" t="s">
        <v>770</v>
      </c>
      <c r="C1074" t="s">
        <v>104</v>
      </c>
      <c r="D1074" t="s">
        <v>997</v>
      </c>
      <c r="E1074" t="s">
        <v>54</v>
      </c>
      <c r="F1074" t="s">
        <v>55</v>
      </c>
      <c r="G1074" t="s">
        <v>590</v>
      </c>
      <c r="H1074">
        <v>4</v>
      </c>
      <c r="I1074" s="196" t="str">
        <f>VLOOKUP(E1074,Refs!$P$2:$R$36,3,FALSE)</f>
        <v>Y61</v>
      </c>
      <c r="J1074" s="196" t="str">
        <f>VLOOKUP(E1074,Refs!$P$2:$S$36,4,FALSE)</f>
        <v>East of England</v>
      </c>
      <c r="K1074" s="42">
        <f t="shared" si="33"/>
        <v>4</v>
      </c>
    </row>
    <row r="1075" spans="1:11" hidden="1" x14ac:dyDescent="0.35">
      <c r="A1075" s="197">
        <f t="shared" si="32"/>
        <v>44287</v>
      </c>
      <c r="B1075" t="s">
        <v>770</v>
      </c>
      <c r="C1075" t="s">
        <v>104</v>
      </c>
      <c r="D1075" t="s">
        <v>997</v>
      </c>
      <c r="E1075" t="s">
        <v>54</v>
      </c>
      <c r="F1075" t="s">
        <v>55</v>
      </c>
      <c r="G1075" t="s">
        <v>591</v>
      </c>
      <c r="H1075">
        <v>0</v>
      </c>
      <c r="I1075" s="196" t="str">
        <f>VLOOKUP(E1075,Refs!$P$2:$R$36,3,FALSE)</f>
        <v>Y61</v>
      </c>
      <c r="J1075" s="196" t="str">
        <f>VLOOKUP(E1075,Refs!$P$2:$S$36,4,FALSE)</f>
        <v>East of England</v>
      </c>
      <c r="K1075" s="42" t="str">
        <f t="shared" si="33"/>
        <v/>
      </c>
    </row>
    <row r="1076" spans="1:11" hidden="1" x14ac:dyDescent="0.35">
      <c r="A1076" s="197">
        <f t="shared" si="32"/>
        <v>44287</v>
      </c>
      <c r="B1076" t="s">
        <v>770</v>
      </c>
      <c r="C1076" t="s">
        <v>104</v>
      </c>
      <c r="D1076" t="s">
        <v>997</v>
      </c>
      <c r="E1076" t="s">
        <v>54</v>
      </c>
      <c r="F1076" t="s">
        <v>55</v>
      </c>
      <c r="G1076" t="s">
        <v>592</v>
      </c>
      <c r="H1076">
        <v>27</v>
      </c>
      <c r="I1076" s="196" t="str">
        <f>VLOOKUP(E1076,Refs!$P$2:$R$36,3,FALSE)</f>
        <v>Y61</v>
      </c>
      <c r="J1076" s="196" t="str">
        <f>VLOOKUP(E1076,Refs!$P$2:$S$36,4,FALSE)</f>
        <v>East of England</v>
      </c>
      <c r="K1076" s="42">
        <f t="shared" si="33"/>
        <v>27</v>
      </c>
    </row>
    <row r="1077" spans="1:11" hidden="1" x14ac:dyDescent="0.35">
      <c r="A1077" s="197">
        <f t="shared" si="32"/>
        <v>44287</v>
      </c>
      <c r="B1077" t="s">
        <v>770</v>
      </c>
      <c r="C1077" t="s">
        <v>104</v>
      </c>
      <c r="D1077" t="s">
        <v>997</v>
      </c>
      <c r="E1077" t="s">
        <v>54</v>
      </c>
      <c r="F1077" t="s">
        <v>55</v>
      </c>
      <c r="G1077" t="s">
        <v>593</v>
      </c>
      <c r="H1077">
        <v>27</v>
      </c>
      <c r="I1077" s="196" t="str">
        <f>VLOOKUP(E1077,Refs!$P$2:$R$36,3,FALSE)</f>
        <v>Y61</v>
      </c>
      <c r="J1077" s="196" t="str">
        <f>VLOOKUP(E1077,Refs!$P$2:$S$36,4,FALSE)</f>
        <v>East of England</v>
      </c>
      <c r="K1077" s="42">
        <f t="shared" si="33"/>
        <v>27</v>
      </c>
    </row>
    <row r="1078" spans="1:11" hidden="1" x14ac:dyDescent="0.35">
      <c r="A1078" s="197">
        <f t="shared" si="32"/>
        <v>44287</v>
      </c>
      <c r="B1078" t="s">
        <v>770</v>
      </c>
      <c r="C1078" t="s">
        <v>104</v>
      </c>
      <c r="D1078" t="s">
        <v>997</v>
      </c>
      <c r="E1078" t="s">
        <v>54</v>
      </c>
      <c r="F1078" t="s">
        <v>55</v>
      </c>
      <c r="G1078" t="s">
        <v>594</v>
      </c>
      <c r="H1078">
        <v>0</v>
      </c>
      <c r="I1078" s="196" t="str">
        <f>VLOOKUP(E1078,Refs!$P$2:$R$36,3,FALSE)</f>
        <v>Y61</v>
      </c>
      <c r="J1078" s="196" t="str">
        <f>VLOOKUP(E1078,Refs!$P$2:$S$36,4,FALSE)</f>
        <v>East of England</v>
      </c>
      <c r="K1078" s="42" t="str">
        <f t="shared" si="33"/>
        <v/>
      </c>
    </row>
    <row r="1079" spans="1:11" hidden="1" x14ac:dyDescent="0.35">
      <c r="A1079" s="197">
        <f t="shared" si="32"/>
        <v>44287</v>
      </c>
      <c r="B1079" t="s">
        <v>770</v>
      </c>
      <c r="C1079" t="s">
        <v>104</v>
      </c>
      <c r="D1079" t="s">
        <v>997</v>
      </c>
      <c r="E1079" t="s">
        <v>54</v>
      </c>
      <c r="F1079" t="s">
        <v>55</v>
      </c>
      <c r="G1079" t="s">
        <v>609</v>
      </c>
      <c r="H1079">
        <v>27819</v>
      </c>
      <c r="I1079" s="196" t="str">
        <f>VLOOKUP(E1079,Refs!$P$2:$R$36,3,FALSE)</f>
        <v>Y61</v>
      </c>
      <c r="J1079" s="196" t="str">
        <f>VLOOKUP(E1079,Refs!$P$2:$S$36,4,FALSE)</f>
        <v>East of England</v>
      </c>
      <c r="K1079" s="42">
        <f t="shared" si="33"/>
        <v>27819</v>
      </c>
    </row>
    <row r="1080" spans="1:11" hidden="1" x14ac:dyDescent="0.35">
      <c r="A1080" s="197">
        <f t="shared" si="32"/>
        <v>44287</v>
      </c>
      <c r="B1080" t="s">
        <v>770</v>
      </c>
      <c r="C1080" t="s">
        <v>104</v>
      </c>
      <c r="D1080" t="s">
        <v>997</v>
      </c>
      <c r="E1080" t="s">
        <v>54</v>
      </c>
      <c r="F1080" t="s">
        <v>55</v>
      </c>
      <c r="G1080" t="s">
        <v>610</v>
      </c>
      <c r="H1080">
        <v>4061</v>
      </c>
      <c r="I1080" s="196" t="str">
        <f>VLOOKUP(E1080,Refs!$P$2:$R$36,3,FALSE)</f>
        <v>Y61</v>
      </c>
      <c r="J1080" s="196" t="str">
        <f>VLOOKUP(E1080,Refs!$P$2:$S$36,4,FALSE)</f>
        <v>East of England</v>
      </c>
      <c r="K1080" s="42">
        <f t="shared" si="33"/>
        <v>4061</v>
      </c>
    </row>
    <row r="1081" spans="1:11" hidden="1" x14ac:dyDescent="0.35">
      <c r="A1081" s="197">
        <f t="shared" si="32"/>
        <v>44287</v>
      </c>
      <c r="B1081" t="s">
        <v>770</v>
      </c>
      <c r="C1081" t="s">
        <v>104</v>
      </c>
      <c r="D1081" t="s">
        <v>997</v>
      </c>
      <c r="E1081" t="s">
        <v>54</v>
      </c>
      <c r="F1081" t="s">
        <v>55</v>
      </c>
      <c r="G1081" t="s">
        <v>611</v>
      </c>
      <c r="H1081">
        <v>1888</v>
      </c>
      <c r="I1081" s="196" t="str">
        <f>VLOOKUP(E1081,Refs!$P$2:$R$36,3,FALSE)</f>
        <v>Y61</v>
      </c>
      <c r="J1081" s="196" t="str">
        <f>VLOOKUP(E1081,Refs!$P$2:$S$36,4,FALSE)</f>
        <v>East of England</v>
      </c>
      <c r="K1081" s="42">
        <f t="shared" si="33"/>
        <v>1888</v>
      </c>
    </row>
    <row r="1082" spans="1:11" hidden="1" x14ac:dyDescent="0.35">
      <c r="A1082" s="197">
        <f t="shared" si="32"/>
        <v>44287</v>
      </c>
      <c r="B1082" t="s">
        <v>770</v>
      </c>
      <c r="C1082" t="s">
        <v>104</v>
      </c>
      <c r="D1082" t="s">
        <v>997</v>
      </c>
      <c r="E1082" t="s">
        <v>54</v>
      </c>
      <c r="F1082" t="s">
        <v>55</v>
      </c>
      <c r="G1082" t="s">
        <v>612</v>
      </c>
      <c r="H1082">
        <v>1681</v>
      </c>
      <c r="I1082" s="196" t="str">
        <f>VLOOKUP(E1082,Refs!$P$2:$R$36,3,FALSE)</f>
        <v>Y61</v>
      </c>
      <c r="J1082" s="196" t="str">
        <f>VLOOKUP(E1082,Refs!$P$2:$S$36,4,FALSE)</f>
        <v>East of England</v>
      </c>
      <c r="K1082" s="42">
        <f t="shared" si="33"/>
        <v>1681</v>
      </c>
    </row>
    <row r="1083" spans="1:11" hidden="1" x14ac:dyDescent="0.35">
      <c r="A1083" s="197">
        <f t="shared" si="32"/>
        <v>44287</v>
      </c>
      <c r="B1083" t="s">
        <v>770</v>
      </c>
      <c r="C1083" t="s">
        <v>104</v>
      </c>
      <c r="D1083" t="s">
        <v>997</v>
      </c>
      <c r="E1083" t="s">
        <v>54</v>
      </c>
      <c r="F1083" t="s">
        <v>55</v>
      </c>
      <c r="G1083" t="s">
        <v>613</v>
      </c>
      <c r="H1083">
        <v>2</v>
      </c>
      <c r="I1083" s="196" t="str">
        <f>VLOOKUP(E1083,Refs!$P$2:$R$36,3,FALSE)</f>
        <v>Y61</v>
      </c>
      <c r="J1083" s="196" t="str">
        <f>VLOOKUP(E1083,Refs!$P$2:$S$36,4,FALSE)</f>
        <v>East of England</v>
      </c>
      <c r="K1083" s="42">
        <f t="shared" si="33"/>
        <v>2</v>
      </c>
    </row>
    <row r="1084" spans="1:11" hidden="1" x14ac:dyDescent="0.35">
      <c r="A1084" s="197">
        <f t="shared" si="32"/>
        <v>44287</v>
      </c>
      <c r="B1084" t="s">
        <v>770</v>
      </c>
      <c r="C1084" t="s">
        <v>104</v>
      </c>
      <c r="D1084" t="s">
        <v>997</v>
      </c>
      <c r="E1084" t="s">
        <v>54</v>
      </c>
      <c r="F1084" t="s">
        <v>55</v>
      </c>
      <c r="G1084" t="s">
        <v>615</v>
      </c>
      <c r="H1084">
        <v>7581</v>
      </c>
      <c r="I1084" s="196" t="str">
        <f>VLOOKUP(E1084,Refs!$P$2:$R$36,3,FALSE)</f>
        <v>Y61</v>
      </c>
      <c r="J1084" s="196" t="str">
        <f>VLOOKUP(E1084,Refs!$P$2:$S$36,4,FALSE)</f>
        <v>East of England</v>
      </c>
      <c r="K1084" s="42">
        <f t="shared" si="33"/>
        <v>7581</v>
      </c>
    </row>
    <row r="1085" spans="1:11" hidden="1" x14ac:dyDescent="0.35">
      <c r="A1085" s="197">
        <f t="shared" si="32"/>
        <v>44287</v>
      </c>
      <c r="B1085" t="s">
        <v>770</v>
      </c>
      <c r="C1085" t="s">
        <v>104</v>
      </c>
      <c r="D1085" t="s">
        <v>997</v>
      </c>
      <c r="E1085" t="s">
        <v>54</v>
      </c>
      <c r="F1085" t="s">
        <v>55</v>
      </c>
      <c r="G1085" t="s">
        <v>616</v>
      </c>
      <c r="H1085">
        <v>2</v>
      </c>
      <c r="I1085" s="196" t="str">
        <f>VLOOKUP(E1085,Refs!$P$2:$R$36,3,FALSE)</f>
        <v>Y61</v>
      </c>
      <c r="J1085" s="196" t="str">
        <f>VLOOKUP(E1085,Refs!$P$2:$S$36,4,FALSE)</f>
        <v>East of England</v>
      </c>
      <c r="K1085" s="42">
        <f t="shared" si="33"/>
        <v>2</v>
      </c>
    </row>
    <row r="1086" spans="1:11" hidden="1" x14ac:dyDescent="0.35">
      <c r="A1086" s="197">
        <f t="shared" si="32"/>
        <v>44287</v>
      </c>
      <c r="B1086" t="s">
        <v>770</v>
      </c>
      <c r="C1086" t="s">
        <v>104</v>
      </c>
      <c r="D1086" t="s">
        <v>997</v>
      </c>
      <c r="E1086" t="s">
        <v>54</v>
      </c>
      <c r="F1086" t="s">
        <v>55</v>
      </c>
      <c r="G1086" t="s">
        <v>618</v>
      </c>
      <c r="H1086">
        <v>3825</v>
      </c>
      <c r="I1086" s="196" t="str">
        <f>VLOOKUP(E1086,Refs!$P$2:$R$36,3,FALSE)</f>
        <v>Y61</v>
      </c>
      <c r="J1086" s="196" t="str">
        <f>VLOOKUP(E1086,Refs!$P$2:$S$36,4,FALSE)</f>
        <v>East of England</v>
      </c>
      <c r="K1086" s="42">
        <f t="shared" si="33"/>
        <v>3825</v>
      </c>
    </row>
    <row r="1087" spans="1:11" hidden="1" x14ac:dyDescent="0.35">
      <c r="A1087" s="197">
        <f t="shared" si="32"/>
        <v>44287</v>
      </c>
      <c r="B1087" t="s">
        <v>770</v>
      </c>
      <c r="C1087" t="s">
        <v>104</v>
      </c>
      <c r="D1087" t="s">
        <v>997</v>
      </c>
      <c r="E1087" t="s">
        <v>54</v>
      </c>
      <c r="F1087" t="s">
        <v>55</v>
      </c>
      <c r="G1087" t="s">
        <v>619</v>
      </c>
      <c r="H1087">
        <v>514</v>
      </c>
      <c r="I1087" s="196" t="str">
        <f>VLOOKUP(E1087,Refs!$P$2:$R$36,3,FALSE)</f>
        <v>Y61</v>
      </c>
      <c r="J1087" s="196" t="str">
        <f>VLOOKUP(E1087,Refs!$P$2:$S$36,4,FALSE)</f>
        <v>East of England</v>
      </c>
      <c r="K1087" s="42">
        <f t="shared" si="33"/>
        <v>514</v>
      </c>
    </row>
    <row r="1088" spans="1:11" hidden="1" x14ac:dyDescent="0.35">
      <c r="A1088" s="197">
        <f t="shared" si="32"/>
        <v>44287</v>
      </c>
      <c r="B1088" t="s">
        <v>770</v>
      </c>
      <c r="C1088" t="s">
        <v>104</v>
      </c>
      <c r="D1088" t="s">
        <v>997</v>
      </c>
      <c r="E1088" t="s">
        <v>54</v>
      </c>
      <c r="F1088" t="s">
        <v>55</v>
      </c>
      <c r="G1088" t="s">
        <v>620</v>
      </c>
      <c r="H1088">
        <v>2502</v>
      </c>
      <c r="I1088" s="196" t="str">
        <f>VLOOKUP(E1088,Refs!$P$2:$R$36,3,FALSE)</f>
        <v>Y61</v>
      </c>
      <c r="J1088" s="196" t="str">
        <f>VLOOKUP(E1088,Refs!$P$2:$S$36,4,FALSE)</f>
        <v>East of England</v>
      </c>
      <c r="K1088" s="42">
        <f t="shared" si="33"/>
        <v>2502</v>
      </c>
    </row>
    <row r="1089" spans="1:11" hidden="1" x14ac:dyDescent="0.35">
      <c r="A1089" s="197">
        <f t="shared" si="32"/>
        <v>44287</v>
      </c>
      <c r="B1089" t="s">
        <v>770</v>
      </c>
      <c r="C1089" t="s">
        <v>104</v>
      </c>
      <c r="D1089" t="s">
        <v>997</v>
      </c>
      <c r="E1089" t="s">
        <v>54</v>
      </c>
      <c r="F1089" t="s">
        <v>55</v>
      </c>
      <c r="G1089" t="s">
        <v>621</v>
      </c>
      <c r="H1089">
        <v>112</v>
      </c>
      <c r="I1089" s="196" t="str">
        <f>VLOOKUP(E1089,Refs!$P$2:$R$36,3,FALSE)</f>
        <v>Y61</v>
      </c>
      <c r="J1089" s="196" t="str">
        <f>VLOOKUP(E1089,Refs!$P$2:$S$36,4,FALSE)</f>
        <v>East of England</v>
      </c>
      <c r="K1089" s="42">
        <f t="shared" si="33"/>
        <v>112</v>
      </c>
    </row>
    <row r="1090" spans="1:11" hidden="1" x14ac:dyDescent="0.35">
      <c r="A1090" s="197">
        <f t="shared" si="32"/>
        <v>44287</v>
      </c>
      <c r="B1090" t="s">
        <v>770</v>
      </c>
      <c r="C1090" t="s">
        <v>104</v>
      </c>
      <c r="D1090" t="s">
        <v>997</v>
      </c>
      <c r="E1090" t="s">
        <v>54</v>
      </c>
      <c r="F1090" t="s">
        <v>55</v>
      </c>
      <c r="G1090" t="s">
        <v>622</v>
      </c>
      <c r="H1090">
        <v>552</v>
      </c>
      <c r="I1090" s="196" t="str">
        <f>VLOOKUP(E1090,Refs!$P$2:$R$36,3,FALSE)</f>
        <v>Y61</v>
      </c>
      <c r="J1090" s="196" t="str">
        <f>VLOOKUP(E1090,Refs!$P$2:$S$36,4,FALSE)</f>
        <v>East of England</v>
      </c>
      <c r="K1090" s="42">
        <f t="shared" si="33"/>
        <v>552</v>
      </c>
    </row>
    <row r="1091" spans="1:11" hidden="1" x14ac:dyDescent="0.35">
      <c r="A1091" s="197">
        <f t="shared" ref="A1091:A1154" si="34">DATEVALUE(RIGHT(B1091,8))</f>
        <v>44287</v>
      </c>
      <c r="B1091" t="s">
        <v>770</v>
      </c>
      <c r="C1091" t="s">
        <v>104</v>
      </c>
      <c r="D1091" t="s">
        <v>997</v>
      </c>
      <c r="E1091" t="s">
        <v>54</v>
      </c>
      <c r="F1091" t="s">
        <v>55</v>
      </c>
      <c r="G1091" t="s">
        <v>623</v>
      </c>
      <c r="H1091">
        <v>72</v>
      </c>
      <c r="I1091" s="196" t="str">
        <f>VLOOKUP(E1091,Refs!$P$2:$R$36,3,FALSE)</f>
        <v>Y61</v>
      </c>
      <c r="J1091" s="196" t="str">
        <f>VLOOKUP(E1091,Refs!$P$2:$S$36,4,FALSE)</f>
        <v>East of England</v>
      </c>
      <c r="K1091" s="42">
        <f t="shared" ref="K1091:K1154" si="35">IF(OR(H1091="NULL",H1091=0,H1091=""),"",H1091)</f>
        <v>72</v>
      </c>
    </row>
    <row r="1092" spans="1:11" hidden="1" x14ac:dyDescent="0.35">
      <c r="A1092" s="197">
        <f t="shared" si="34"/>
        <v>44287</v>
      </c>
      <c r="B1092" t="s">
        <v>770</v>
      </c>
      <c r="C1092" t="s">
        <v>104</v>
      </c>
      <c r="D1092" t="s">
        <v>997</v>
      </c>
      <c r="E1092" t="s">
        <v>54</v>
      </c>
      <c r="F1092" t="s">
        <v>55</v>
      </c>
      <c r="G1092" t="s">
        <v>624</v>
      </c>
      <c r="H1092">
        <v>1283</v>
      </c>
      <c r="I1092" s="196" t="str">
        <f>VLOOKUP(E1092,Refs!$P$2:$R$36,3,FALSE)</f>
        <v>Y61</v>
      </c>
      <c r="J1092" s="196" t="str">
        <f>VLOOKUP(E1092,Refs!$P$2:$S$36,4,FALSE)</f>
        <v>East of England</v>
      </c>
      <c r="K1092" s="42">
        <f t="shared" si="35"/>
        <v>1283</v>
      </c>
    </row>
    <row r="1093" spans="1:11" hidden="1" x14ac:dyDescent="0.35">
      <c r="A1093" s="197">
        <f t="shared" si="34"/>
        <v>44287</v>
      </c>
      <c r="B1093" t="s">
        <v>770</v>
      </c>
      <c r="C1093" t="s">
        <v>104</v>
      </c>
      <c r="D1093" t="s">
        <v>997</v>
      </c>
      <c r="E1093" t="s">
        <v>54</v>
      </c>
      <c r="F1093" t="s">
        <v>55</v>
      </c>
      <c r="G1093" t="s">
        <v>625</v>
      </c>
      <c r="H1093">
        <v>801</v>
      </c>
      <c r="I1093" s="196" t="str">
        <f>VLOOKUP(E1093,Refs!$P$2:$R$36,3,FALSE)</f>
        <v>Y61</v>
      </c>
      <c r="J1093" s="196" t="str">
        <f>VLOOKUP(E1093,Refs!$P$2:$S$36,4,FALSE)</f>
        <v>East of England</v>
      </c>
      <c r="K1093" s="42">
        <f t="shared" si="35"/>
        <v>801</v>
      </c>
    </row>
    <row r="1094" spans="1:11" hidden="1" x14ac:dyDescent="0.35">
      <c r="A1094" s="197">
        <f t="shared" si="34"/>
        <v>44287</v>
      </c>
      <c r="B1094" t="s">
        <v>770</v>
      </c>
      <c r="C1094" t="s">
        <v>104</v>
      </c>
      <c r="D1094" t="s">
        <v>997</v>
      </c>
      <c r="E1094" t="s">
        <v>54</v>
      </c>
      <c r="F1094" t="s">
        <v>55</v>
      </c>
      <c r="G1094" t="s">
        <v>626</v>
      </c>
      <c r="H1094">
        <v>5425</v>
      </c>
      <c r="I1094" s="196" t="str">
        <f>VLOOKUP(E1094,Refs!$P$2:$R$36,3,FALSE)</f>
        <v>Y61</v>
      </c>
      <c r="J1094" s="196" t="str">
        <f>VLOOKUP(E1094,Refs!$P$2:$S$36,4,FALSE)</f>
        <v>East of England</v>
      </c>
      <c r="K1094" s="42">
        <f t="shared" si="35"/>
        <v>5425</v>
      </c>
    </row>
    <row r="1095" spans="1:11" hidden="1" x14ac:dyDescent="0.35">
      <c r="A1095" s="197">
        <f t="shared" si="34"/>
        <v>44287</v>
      </c>
      <c r="B1095" t="s">
        <v>770</v>
      </c>
      <c r="C1095" t="s">
        <v>104</v>
      </c>
      <c r="D1095" t="s">
        <v>997</v>
      </c>
      <c r="E1095" t="s">
        <v>54</v>
      </c>
      <c r="F1095" t="s">
        <v>55</v>
      </c>
      <c r="G1095" t="s">
        <v>642</v>
      </c>
      <c r="H1095">
        <v>2888</v>
      </c>
      <c r="I1095" s="196" t="str">
        <f>VLOOKUP(E1095,Refs!$P$2:$R$36,3,FALSE)</f>
        <v>Y61</v>
      </c>
      <c r="J1095" s="196" t="str">
        <f>VLOOKUP(E1095,Refs!$P$2:$S$36,4,FALSE)</f>
        <v>East of England</v>
      </c>
      <c r="K1095" s="42">
        <f t="shared" si="35"/>
        <v>2888</v>
      </c>
    </row>
    <row r="1096" spans="1:11" hidden="1" x14ac:dyDescent="0.35">
      <c r="A1096" s="197">
        <f t="shared" si="34"/>
        <v>44287</v>
      </c>
      <c r="B1096" t="s">
        <v>770</v>
      </c>
      <c r="C1096" t="s">
        <v>104</v>
      </c>
      <c r="D1096" t="s">
        <v>997</v>
      </c>
      <c r="E1096" t="s">
        <v>54</v>
      </c>
      <c r="F1096" t="s">
        <v>55</v>
      </c>
      <c r="G1096" t="s">
        <v>643</v>
      </c>
      <c r="H1096">
        <v>2888</v>
      </c>
      <c r="I1096" s="196" t="str">
        <f>VLOOKUP(E1096,Refs!$P$2:$R$36,3,FALSE)</f>
        <v>Y61</v>
      </c>
      <c r="J1096" s="196" t="str">
        <f>VLOOKUP(E1096,Refs!$P$2:$S$36,4,FALSE)</f>
        <v>East of England</v>
      </c>
      <c r="K1096" s="42">
        <f t="shared" si="35"/>
        <v>2888</v>
      </c>
    </row>
    <row r="1097" spans="1:11" hidden="1" x14ac:dyDescent="0.35">
      <c r="A1097" s="197">
        <f t="shared" si="34"/>
        <v>44287</v>
      </c>
      <c r="B1097" t="s">
        <v>770</v>
      </c>
      <c r="C1097" t="s">
        <v>104</v>
      </c>
      <c r="D1097" t="s">
        <v>997</v>
      </c>
      <c r="E1097" t="s">
        <v>54</v>
      </c>
      <c r="F1097" t="s">
        <v>55</v>
      </c>
      <c r="G1097" t="s">
        <v>644</v>
      </c>
      <c r="H1097">
        <v>0</v>
      </c>
      <c r="I1097" s="196" t="str">
        <f>VLOOKUP(E1097,Refs!$P$2:$R$36,3,FALSE)</f>
        <v>Y61</v>
      </c>
      <c r="J1097" s="196" t="str">
        <f>VLOOKUP(E1097,Refs!$P$2:$S$36,4,FALSE)</f>
        <v>East of England</v>
      </c>
      <c r="K1097" s="42" t="str">
        <f t="shared" si="35"/>
        <v/>
      </c>
    </row>
    <row r="1098" spans="1:11" hidden="1" x14ac:dyDescent="0.35">
      <c r="A1098" s="197">
        <f t="shared" si="34"/>
        <v>44287</v>
      </c>
      <c r="B1098" t="s">
        <v>770</v>
      </c>
      <c r="C1098" t="s">
        <v>104</v>
      </c>
      <c r="D1098" t="s">
        <v>997</v>
      </c>
      <c r="E1098" t="s">
        <v>54</v>
      </c>
      <c r="F1098" t="s">
        <v>55</v>
      </c>
      <c r="G1098" t="s">
        <v>645</v>
      </c>
      <c r="H1098">
        <v>0</v>
      </c>
      <c r="I1098" s="196" t="str">
        <f>VLOOKUP(E1098,Refs!$P$2:$R$36,3,FALSE)</f>
        <v>Y61</v>
      </c>
      <c r="J1098" s="196" t="str">
        <f>VLOOKUP(E1098,Refs!$P$2:$S$36,4,FALSE)</f>
        <v>East of England</v>
      </c>
      <c r="K1098" s="42" t="str">
        <f t="shared" si="35"/>
        <v/>
      </c>
    </row>
    <row r="1099" spans="1:11" hidden="1" x14ac:dyDescent="0.35">
      <c r="A1099" s="197">
        <f t="shared" si="34"/>
        <v>44287</v>
      </c>
      <c r="B1099" t="s">
        <v>770</v>
      </c>
      <c r="C1099" t="s">
        <v>104</v>
      </c>
      <c r="D1099" t="s">
        <v>997</v>
      </c>
      <c r="E1099" t="s">
        <v>54</v>
      </c>
      <c r="F1099" t="s">
        <v>55</v>
      </c>
      <c r="G1099" t="s">
        <v>646</v>
      </c>
      <c r="H1099">
        <v>153</v>
      </c>
      <c r="I1099" s="196" t="str">
        <f>VLOOKUP(E1099,Refs!$P$2:$R$36,3,FALSE)</f>
        <v>Y61</v>
      </c>
      <c r="J1099" s="196" t="str">
        <f>VLOOKUP(E1099,Refs!$P$2:$S$36,4,FALSE)</f>
        <v>East of England</v>
      </c>
      <c r="K1099" s="42">
        <f t="shared" si="35"/>
        <v>153</v>
      </c>
    </row>
    <row r="1100" spans="1:11" hidden="1" x14ac:dyDescent="0.35">
      <c r="A1100" s="197">
        <f t="shared" si="34"/>
        <v>44287</v>
      </c>
      <c r="B1100" t="s">
        <v>770</v>
      </c>
      <c r="C1100" t="s">
        <v>104</v>
      </c>
      <c r="D1100" t="s">
        <v>997</v>
      </c>
      <c r="E1100" t="s">
        <v>54</v>
      </c>
      <c r="F1100" t="s">
        <v>55</v>
      </c>
      <c r="G1100" t="s">
        <v>647</v>
      </c>
      <c r="H1100">
        <v>1686</v>
      </c>
      <c r="I1100" s="196" t="str">
        <f>VLOOKUP(E1100,Refs!$P$2:$R$36,3,FALSE)</f>
        <v>Y61</v>
      </c>
      <c r="J1100" s="196" t="str">
        <f>VLOOKUP(E1100,Refs!$P$2:$S$36,4,FALSE)</f>
        <v>East of England</v>
      </c>
      <c r="K1100" s="42">
        <f t="shared" si="35"/>
        <v>1686</v>
      </c>
    </row>
    <row r="1101" spans="1:11" hidden="1" x14ac:dyDescent="0.35">
      <c r="A1101" s="197">
        <f t="shared" si="34"/>
        <v>44287</v>
      </c>
      <c r="B1101" t="s">
        <v>770</v>
      </c>
      <c r="C1101" t="s">
        <v>104</v>
      </c>
      <c r="D1101" t="s">
        <v>997</v>
      </c>
      <c r="E1101" t="s">
        <v>54</v>
      </c>
      <c r="F1101" t="s">
        <v>55</v>
      </c>
      <c r="G1101" t="s">
        <v>648</v>
      </c>
      <c r="H1101">
        <v>0</v>
      </c>
      <c r="I1101" s="196" t="str">
        <f>VLOOKUP(E1101,Refs!$P$2:$R$36,3,FALSE)</f>
        <v>Y61</v>
      </c>
      <c r="J1101" s="196" t="str">
        <f>VLOOKUP(E1101,Refs!$P$2:$S$36,4,FALSE)</f>
        <v>East of England</v>
      </c>
      <c r="K1101" s="42" t="str">
        <f t="shared" si="35"/>
        <v/>
      </c>
    </row>
    <row r="1102" spans="1:11" hidden="1" x14ac:dyDescent="0.35">
      <c r="A1102" s="197">
        <f t="shared" si="34"/>
        <v>44287</v>
      </c>
      <c r="B1102" t="s">
        <v>770</v>
      </c>
      <c r="C1102" t="s">
        <v>104</v>
      </c>
      <c r="D1102" t="s">
        <v>997</v>
      </c>
      <c r="E1102" t="s">
        <v>54</v>
      </c>
      <c r="F1102" t="s">
        <v>55</v>
      </c>
      <c r="G1102" t="s">
        <v>649</v>
      </c>
      <c r="H1102">
        <v>2691</v>
      </c>
      <c r="I1102" s="196" t="str">
        <f>VLOOKUP(E1102,Refs!$P$2:$R$36,3,FALSE)</f>
        <v>Y61</v>
      </c>
      <c r="J1102" s="196" t="str">
        <f>VLOOKUP(E1102,Refs!$P$2:$S$36,4,FALSE)</f>
        <v>East of England</v>
      </c>
      <c r="K1102" s="42">
        <f t="shared" si="35"/>
        <v>2691</v>
      </c>
    </row>
    <row r="1103" spans="1:11" hidden="1" x14ac:dyDescent="0.35">
      <c r="A1103" s="197">
        <f t="shared" si="34"/>
        <v>44287</v>
      </c>
      <c r="B1103" t="s">
        <v>770</v>
      </c>
      <c r="C1103" t="s">
        <v>104</v>
      </c>
      <c r="D1103" t="s">
        <v>997</v>
      </c>
      <c r="E1103" t="s">
        <v>54</v>
      </c>
      <c r="F1103" t="s">
        <v>55</v>
      </c>
      <c r="G1103" t="s">
        <v>650</v>
      </c>
      <c r="H1103">
        <v>2691</v>
      </c>
      <c r="I1103" s="196" t="str">
        <f>VLOOKUP(E1103,Refs!$P$2:$R$36,3,FALSE)</f>
        <v>Y61</v>
      </c>
      <c r="J1103" s="196" t="str">
        <f>VLOOKUP(E1103,Refs!$P$2:$S$36,4,FALSE)</f>
        <v>East of England</v>
      </c>
      <c r="K1103" s="42">
        <f t="shared" si="35"/>
        <v>2691</v>
      </c>
    </row>
    <row r="1104" spans="1:11" hidden="1" x14ac:dyDescent="0.35">
      <c r="A1104" s="197">
        <f t="shared" si="34"/>
        <v>44287</v>
      </c>
      <c r="B1104" t="s">
        <v>770</v>
      </c>
      <c r="C1104" t="s">
        <v>104</v>
      </c>
      <c r="D1104" t="s">
        <v>997</v>
      </c>
      <c r="E1104" t="s">
        <v>54</v>
      </c>
      <c r="F1104" t="s">
        <v>55</v>
      </c>
      <c r="G1104" t="s">
        <v>651</v>
      </c>
      <c r="H1104">
        <v>146</v>
      </c>
      <c r="I1104" s="196" t="str">
        <f>VLOOKUP(E1104,Refs!$P$2:$R$36,3,FALSE)</f>
        <v>Y61</v>
      </c>
      <c r="J1104" s="196" t="str">
        <f>VLOOKUP(E1104,Refs!$P$2:$S$36,4,FALSE)</f>
        <v>East of England</v>
      </c>
      <c r="K1104" s="42">
        <f t="shared" si="35"/>
        <v>146</v>
      </c>
    </row>
    <row r="1105" spans="1:11" hidden="1" x14ac:dyDescent="0.35">
      <c r="A1105" s="197">
        <f t="shared" si="34"/>
        <v>44287</v>
      </c>
      <c r="B1105" t="s">
        <v>770</v>
      </c>
      <c r="C1105" t="s">
        <v>104</v>
      </c>
      <c r="D1105" t="s">
        <v>997</v>
      </c>
      <c r="E1105" t="s">
        <v>54</v>
      </c>
      <c r="F1105" t="s">
        <v>55</v>
      </c>
      <c r="G1105" t="s">
        <v>652</v>
      </c>
      <c r="H1105">
        <v>1543</v>
      </c>
      <c r="I1105" s="196" t="str">
        <f>VLOOKUP(E1105,Refs!$P$2:$R$36,3,FALSE)</f>
        <v>Y61</v>
      </c>
      <c r="J1105" s="196" t="str">
        <f>VLOOKUP(E1105,Refs!$P$2:$S$36,4,FALSE)</f>
        <v>East of England</v>
      </c>
      <c r="K1105" s="42">
        <f t="shared" si="35"/>
        <v>1543</v>
      </c>
    </row>
    <row r="1106" spans="1:11" hidden="1" x14ac:dyDescent="0.35">
      <c r="A1106" s="197">
        <f t="shared" si="34"/>
        <v>44287</v>
      </c>
      <c r="B1106" t="s">
        <v>770</v>
      </c>
      <c r="C1106" t="s">
        <v>104</v>
      </c>
      <c r="D1106" t="s">
        <v>997</v>
      </c>
      <c r="E1106" t="s">
        <v>54</v>
      </c>
      <c r="F1106" t="s">
        <v>55</v>
      </c>
      <c r="G1106" t="s">
        <v>653</v>
      </c>
      <c r="H1106">
        <v>0</v>
      </c>
      <c r="I1106" s="196" t="str">
        <f>VLOOKUP(E1106,Refs!$P$2:$R$36,3,FALSE)</f>
        <v>Y61</v>
      </c>
      <c r="J1106" s="196" t="str">
        <f>VLOOKUP(E1106,Refs!$P$2:$S$36,4,FALSE)</f>
        <v>East of England</v>
      </c>
      <c r="K1106" s="42" t="str">
        <f t="shared" si="35"/>
        <v/>
      </c>
    </row>
    <row r="1107" spans="1:11" hidden="1" x14ac:dyDescent="0.35">
      <c r="A1107" s="197">
        <f t="shared" si="34"/>
        <v>44287</v>
      </c>
      <c r="B1107" t="s">
        <v>770</v>
      </c>
      <c r="C1107" t="s">
        <v>104</v>
      </c>
      <c r="D1107" t="s">
        <v>997</v>
      </c>
      <c r="E1107" t="s">
        <v>54</v>
      </c>
      <c r="F1107" t="s">
        <v>55</v>
      </c>
      <c r="G1107" t="s">
        <v>654</v>
      </c>
      <c r="H1107">
        <v>562</v>
      </c>
      <c r="I1107" s="196" t="str">
        <f>VLOOKUP(E1107,Refs!$P$2:$R$36,3,FALSE)</f>
        <v>Y61</v>
      </c>
      <c r="J1107" s="196" t="str">
        <f>VLOOKUP(E1107,Refs!$P$2:$S$36,4,FALSE)</f>
        <v>East of England</v>
      </c>
      <c r="K1107" s="42">
        <f t="shared" si="35"/>
        <v>562</v>
      </c>
    </row>
    <row r="1108" spans="1:11" hidden="1" x14ac:dyDescent="0.35">
      <c r="A1108" s="197">
        <f t="shared" si="34"/>
        <v>44287</v>
      </c>
      <c r="B1108" t="s">
        <v>770</v>
      </c>
      <c r="C1108" t="s">
        <v>104</v>
      </c>
      <c r="D1108" t="s">
        <v>997</v>
      </c>
      <c r="E1108" t="s">
        <v>54</v>
      </c>
      <c r="F1108" t="s">
        <v>55</v>
      </c>
      <c r="G1108" t="s">
        <v>669</v>
      </c>
      <c r="H1108">
        <v>17562</v>
      </c>
      <c r="I1108" s="196" t="str">
        <f>VLOOKUP(E1108,Refs!$P$2:$R$36,3,FALSE)</f>
        <v>Y61</v>
      </c>
      <c r="J1108" s="196" t="str">
        <f>VLOOKUP(E1108,Refs!$P$2:$S$36,4,FALSE)</f>
        <v>East of England</v>
      </c>
      <c r="K1108" s="42">
        <f t="shared" si="35"/>
        <v>17562</v>
      </c>
    </row>
    <row r="1109" spans="1:11" hidden="1" x14ac:dyDescent="0.35">
      <c r="A1109" s="197">
        <f t="shared" si="34"/>
        <v>44287</v>
      </c>
      <c r="B1109" t="s">
        <v>770</v>
      </c>
      <c r="C1109" t="s">
        <v>104</v>
      </c>
      <c r="D1109" t="s">
        <v>997</v>
      </c>
      <c r="E1109" t="s">
        <v>54</v>
      </c>
      <c r="F1109" t="s">
        <v>55</v>
      </c>
      <c r="G1109" t="s">
        <v>670</v>
      </c>
      <c r="H1109">
        <v>13</v>
      </c>
      <c r="I1109" s="196" t="str">
        <f>VLOOKUP(E1109,Refs!$P$2:$R$36,3,FALSE)</f>
        <v>Y61</v>
      </c>
      <c r="J1109" s="196" t="str">
        <f>VLOOKUP(E1109,Refs!$P$2:$S$36,4,FALSE)</f>
        <v>East of England</v>
      </c>
      <c r="K1109" s="42">
        <f t="shared" si="35"/>
        <v>13</v>
      </c>
    </row>
    <row r="1110" spans="1:11" hidden="1" x14ac:dyDescent="0.35">
      <c r="A1110" s="197">
        <f t="shared" si="34"/>
        <v>44287</v>
      </c>
      <c r="B1110" t="s">
        <v>770</v>
      </c>
      <c r="C1110" t="s">
        <v>104</v>
      </c>
      <c r="D1110" t="s">
        <v>997</v>
      </c>
      <c r="E1110" t="s">
        <v>54</v>
      </c>
      <c r="F1110" t="s">
        <v>55</v>
      </c>
      <c r="G1110" t="s">
        <v>671</v>
      </c>
      <c r="H1110">
        <v>12108</v>
      </c>
      <c r="I1110" s="196" t="str">
        <f>VLOOKUP(E1110,Refs!$P$2:$R$36,3,FALSE)</f>
        <v>Y61</v>
      </c>
      <c r="J1110" s="196" t="str">
        <f>VLOOKUP(E1110,Refs!$P$2:$S$36,4,FALSE)</f>
        <v>East of England</v>
      </c>
      <c r="K1110" s="42">
        <f t="shared" si="35"/>
        <v>12108</v>
      </c>
    </row>
    <row r="1111" spans="1:11" hidden="1" x14ac:dyDescent="0.35">
      <c r="A1111" s="197">
        <f t="shared" si="34"/>
        <v>44287</v>
      </c>
      <c r="B1111" t="s">
        <v>770</v>
      </c>
      <c r="C1111" t="s">
        <v>104</v>
      </c>
      <c r="D1111" t="s">
        <v>997</v>
      </c>
      <c r="E1111" t="s">
        <v>54</v>
      </c>
      <c r="F1111" t="s">
        <v>55</v>
      </c>
      <c r="G1111" t="s">
        <v>675</v>
      </c>
      <c r="H1111">
        <v>3631</v>
      </c>
      <c r="I1111" s="196" t="str">
        <f>VLOOKUP(E1111,Refs!$P$2:$R$36,3,FALSE)</f>
        <v>Y61</v>
      </c>
      <c r="J1111" s="196" t="str">
        <f>VLOOKUP(E1111,Refs!$P$2:$S$36,4,FALSE)</f>
        <v>East of England</v>
      </c>
      <c r="K1111" s="42">
        <f t="shared" si="35"/>
        <v>3631</v>
      </c>
    </row>
    <row r="1112" spans="1:11" hidden="1" x14ac:dyDescent="0.35">
      <c r="A1112" s="197">
        <f t="shared" si="34"/>
        <v>44287</v>
      </c>
      <c r="B1112" t="s">
        <v>770</v>
      </c>
      <c r="C1112" t="s">
        <v>104</v>
      </c>
      <c r="D1112" t="s">
        <v>997</v>
      </c>
      <c r="E1112" t="s">
        <v>54</v>
      </c>
      <c r="F1112" t="s">
        <v>55</v>
      </c>
      <c r="G1112" t="s">
        <v>678</v>
      </c>
      <c r="H1112">
        <v>3385</v>
      </c>
      <c r="I1112" s="196" t="str">
        <f>VLOOKUP(E1112,Refs!$P$2:$R$36,3,FALSE)</f>
        <v>Y61</v>
      </c>
      <c r="J1112" s="196" t="str">
        <f>VLOOKUP(E1112,Refs!$P$2:$S$36,4,FALSE)</f>
        <v>East of England</v>
      </c>
      <c r="K1112" s="42">
        <f t="shared" si="35"/>
        <v>3385</v>
      </c>
    </row>
    <row r="1113" spans="1:11" hidden="1" x14ac:dyDescent="0.35">
      <c r="A1113" s="197">
        <f t="shared" si="34"/>
        <v>44287</v>
      </c>
      <c r="B1113" t="s">
        <v>770</v>
      </c>
      <c r="C1113" t="s">
        <v>104</v>
      </c>
      <c r="D1113" t="s">
        <v>997</v>
      </c>
      <c r="E1113" t="s">
        <v>54</v>
      </c>
      <c r="F1113" t="s">
        <v>55</v>
      </c>
      <c r="G1113" t="s">
        <v>679</v>
      </c>
      <c r="H1113">
        <v>1195</v>
      </c>
      <c r="I1113" s="196" t="str">
        <f>VLOOKUP(E1113,Refs!$P$2:$R$36,3,FALSE)</f>
        <v>Y61</v>
      </c>
      <c r="J1113" s="196" t="str">
        <f>VLOOKUP(E1113,Refs!$P$2:$S$36,4,FALSE)</f>
        <v>East of England</v>
      </c>
      <c r="K1113" s="42">
        <f t="shared" si="35"/>
        <v>1195</v>
      </c>
    </row>
    <row r="1114" spans="1:11" hidden="1" x14ac:dyDescent="0.35">
      <c r="A1114" s="197">
        <f t="shared" si="34"/>
        <v>44287</v>
      </c>
      <c r="B1114" t="s">
        <v>770</v>
      </c>
      <c r="C1114" t="s">
        <v>104</v>
      </c>
      <c r="D1114" t="s">
        <v>997</v>
      </c>
      <c r="E1114" t="s">
        <v>54</v>
      </c>
      <c r="F1114" t="s">
        <v>55</v>
      </c>
      <c r="G1114" t="s">
        <v>680</v>
      </c>
      <c r="H1114">
        <v>8783</v>
      </c>
      <c r="I1114" s="196" t="str">
        <f>VLOOKUP(E1114,Refs!$P$2:$R$36,3,FALSE)</f>
        <v>Y61</v>
      </c>
      <c r="J1114" s="196" t="str">
        <f>VLOOKUP(E1114,Refs!$P$2:$S$36,4,FALSE)</f>
        <v>East of England</v>
      </c>
      <c r="K1114" s="42">
        <f t="shared" si="35"/>
        <v>8783</v>
      </c>
    </row>
    <row r="1115" spans="1:11" hidden="1" x14ac:dyDescent="0.35">
      <c r="A1115" s="197">
        <f t="shared" si="34"/>
        <v>44287</v>
      </c>
      <c r="B1115" t="s">
        <v>770</v>
      </c>
      <c r="C1115" t="s">
        <v>104</v>
      </c>
      <c r="D1115" t="s">
        <v>997</v>
      </c>
      <c r="E1115" t="s">
        <v>54</v>
      </c>
      <c r="F1115" t="s">
        <v>55</v>
      </c>
      <c r="G1115" t="s">
        <v>681</v>
      </c>
      <c r="H1115">
        <v>1179</v>
      </c>
      <c r="I1115" s="196" t="str">
        <f>VLOOKUP(E1115,Refs!$P$2:$R$36,3,FALSE)</f>
        <v>Y61</v>
      </c>
      <c r="J1115" s="196" t="str">
        <f>VLOOKUP(E1115,Refs!$P$2:$S$36,4,FALSE)</f>
        <v>East of England</v>
      </c>
      <c r="K1115" s="42">
        <f t="shared" si="35"/>
        <v>1179</v>
      </c>
    </row>
    <row r="1116" spans="1:11" hidden="1" x14ac:dyDescent="0.35">
      <c r="A1116" s="197">
        <f t="shared" si="34"/>
        <v>44287</v>
      </c>
      <c r="B1116" t="s">
        <v>770</v>
      </c>
      <c r="C1116" t="s">
        <v>104</v>
      </c>
      <c r="D1116" t="s">
        <v>997</v>
      </c>
      <c r="E1116" t="s">
        <v>54</v>
      </c>
      <c r="F1116" t="s">
        <v>55</v>
      </c>
      <c r="G1116" t="s">
        <v>682</v>
      </c>
      <c r="H1116">
        <v>424</v>
      </c>
      <c r="I1116" s="196" t="str">
        <f>VLOOKUP(E1116,Refs!$P$2:$R$36,3,FALSE)</f>
        <v>Y61</v>
      </c>
      <c r="J1116" s="196" t="str">
        <f>VLOOKUP(E1116,Refs!$P$2:$S$36,4,FALSE)</f>
        <v>East of England</v>
      </c>
      <c r="K1116" s="42">
        <f t="shared" si="35"/>
        <v>424</v>
      </c>
    </row>
    <row r="1117" spans="1:11" hidden="1" x14ac:dyDescent="0.35">
      <c r="A1117" s="197">
        <f t="shared" si="34"/>
        <v>44287</v>
      </c>
      <c r="B1117" t="s">
        <v>770</v>
      </c>
      <c r="C1117" t="s">
        <v>104</v>
      </c>
      <c r="D1117" t="s">
        <v>997</v>
      </c>
      <c r="E1117" t="s">
        <v>54</v>
      </c>
      <c r="F1117" t="s">
        <v>55</v>
      </c>
      <c r="G1117" t="s">
        <v>683</v>
      </c>
      <c r="H1117">
        <v>10</v>
      </c>
      <c r="I1117" s="196" t="str">
        <f>VLOOKUP(E1117,Refs!$P$2:$R$36,3,FALSE)</f>
        <v>Y61</v>
      </c>
      <c r="J1117" s="196" t="str">
        <f>VLOOKUP(E1117,Refs!$P$2:$S$36,4,FALSE)</f>
        <v>East of England</v>
      </c>
      <c r="K1117" s="42">
        <f t="shared" si="35"/>
        <v>10</v>
      </c>
    </row>
    <row r="1118" spans="1:11" hidden="1" x14ac:dyDescent="0.35">
      <c r="A1118" s="197">
        <f t="shared" si="34"/>
        <v>44287</v>
      </c>
      <c r="B1118" t="s">
        <v>770</v>
      </c>
      <c r="C1118" t="s">
        <v>104</v>
      </c>
      <c r="D1118" t="s">
        <v>997</v>
      </c>
      <c r="E1118" t="s">
        <v>54</v>
      </c>
      <c r="F1118" t="s">
        <v>55</v>
      </c>
      <c r="G1118" t="s">
        <v>684</v>
      </c>
      <c r="H1118">
        <v>1729</v>
      </c>
      <c r="I1118" s="196" t="str">
        <f>VLOOKUP(E1118,Refs!$P$2:$R$36,3,FALSE)</f>
        <v>Y61</v>
      </c>
      <c r="J1118" s="196" t="str">
        <f>VLOOKUP(E1118,Refs!$P$2:$S$36,4,FALSE)</f>
        <v>East of England</v>
      </c>
      <c r="K1118" s="42">
        <f t="shared" si="35"/>
        <v>1729</v>
      </c>
    </row>
    <row r="1119" spans="1:11" hidden="1" x14ac:dyDescent="0.35">
      <c r="A1119" s="197">
        <f t="shared" si="34"/>
        <v>44287</v>
      </c>
      <c r="B1119" t="s">
        <v>770</v>
      </c>
      <c r="C1119" t="s">
        <v>104</v>
      </c>
      <c r="D1119" t="s">
        <v>997</v>
      </c>
      <c r="E1119" t="s">
        <v>54</v>
      </c>
      <c r="F1119" t="s">
        <v>55</v>
      </c>
      <c r="G1119" t="s">
        <v>685</v>
      </c>
      <c r="H1119">
        <v>1247</v>
      </c>
      <c r="I1119" s="196" t="str">
        <f>VLOOKUP(E1119,Refs!$P$2:$R$36,3,FALSE)</f>
        <v>Y61</v>
      </c>
      <c r="J1119" s="196" t="str">
        <f>VLOOKUP(E1119,Refs!$P$2:$S$36,4,FALSE)</f>
        <v>East of England</v>
      </c>
      <c r="K1119" s="42">
        <f t="shared" si="35"/>
        <v>1247</v>
      </c>
    </row>
    <row r="1120" spans="1:11" hidden="1" x14ac:dyDescent="0.35">
      <c r="A1120" s="197">
        <f t="shared" si="34"/>
        <v>44287</v>
      </c>
      <c r="B1120" t="s">
        <v>770</v>
      </c>
      <c r="C1120" t="s">
        <v>104</v>
      </c>
      <c r="D1120" t="s">
        <v>997</v>
      </c>
      <c r="E1120" t="s">
        <v>54</v>
      </c>
      <c r="F1120" t="s">
        <v>55</v>
      </c>
      <c r="G1120" t="s">
        <v>686</v>
      </c>
      <c r="H1120">
        <v>0</v>
      </c>
      <c r="I1120" s="196" t="str">
        <f>VLOOKUP(E1120,Refs!$P$2:$R$36,3,FALSE)</f>
        <v>Y61</v>
      </c>
      <c r="J1120" s="196" t="str">
        <f>VLOOKUP(E1120,Refs!$P$2:$S$36,4,FALSE)</f>
        <v>East of England</v>
      </c>
      <c r="K1120" s="42" t="str">
        <f t="shared" si="35"/>
        <v/>
      </c>
    </row>
    <row r="1121" spans="1:11" hidden="1" x14ac:dyDescent="0.35">
      <c r="A1121" s="197">
        <f t="shared" si="34"/>
        <v>44287</v>
      </c>
      <c r="B1121" t="s">
        <v>770</v>
      </c>
      <c r="C1121" t="s">
        <v>104</v>
      </c>
      <c r="D1121" t="s">
        <v>997</v>
      </c>
      <c r="E1121" t="s">
        <v>54</v>
      </c>
      <c r="F1121" t="s">
        <v>55</v>
      </c>
      <c r="G1121" t="s">
        <v>687</v>
      </c>
      <c r="H1121">
        <v>0</v>
      </c>
      <c r="I1121" s="196" t="str">
        <f>VLOOKUP(E1121,Refs!$P$2:$R$36,3,FALSE)</f>
        <v>Y61</v>
      </c>
      <c r="J1121" s="196" t="str">
        <f>VLOOKUP(E1121,Refs!$P$2:$S$36,4,FALSE)</f>
        <v>East of England</v>
      </c>
      <c r="K1121" s="42" t="str">
        <f t="shared" si="35"/>
        <v/>
      </c>
    </row>
    <row r="1122" spans="1:11" hidden="1" x14ac:dyDescent="0.35">
      <c r="A1122" s="197">
        <f t="shared" si="34"/>
        <v>44287</v>
      </c>
      <c r="B1122" t="s">
        <v>770</v>
      </c>
      <c r="C1122" t="s">
        <v>104</v>
      </c>
      <c r="D1122" t="s">
        <v>997</v>
      </c>
      <c r="E1122" t="s">
        <v>54</v>
      </c>
      <c r="F1122" t="s">
        <v>55</v>
      </c>
      <c r="G1122" t="s">
        <v>688</v>
      </c>
      <c r="H1122">
        <v>0</v>
      </c>
      <c r="I1122" s="196" t="str">
        <f>VLOOKUP(E1122,Refs!$P$2:$R$36,3,FALSE)</f>
        <v>Y61</v>
      </c>
      <c r="J1122" s="196" t="str">
        <f>VLOOKUP(E1122,Refs!$P$2:$S$36,4,FALSE)</f>
        <v>East of England</v>
      </c>
      <c r="K1122" s="42" t="str">
        <f t="shared" si="35"/>
        <v/>
      </c>
    </row>
    <row r="1123" spans="1:11" hidden="1" x14ac:dyDescent="0.35">
      <c r="A1123" s="197">
        <f t="shared" si="34"/>
        <v>44287</v>
      </c>
      <c r="B1123" t="s">
        <v>770</v>
      </c>
      <c r="C1123" t="s">
        <v>104</v>
      </c>
      <c r="D1123" t="s">
        <v>997</v>
      </c>
      <c r="E1123" t="s">
        <v>54</v>
      </c>
      <c r="F1123" t="s">
        <v>55</v>
      </c>
      <c r="G1123" t="s">
        <v>689</v>
      </c>
      <c r="H1123">
        <v>0</v>
      </c>
      <c r="I1123" s="196" t="str">
        <f>VLOOKUP(E1123,Refs!$P$2:$R$36,3,FALSE)</f>
        <v>Y61</v>
      </c>
      <c r="J1123" s="196" t="str">
        <f>VLOOKUP(E1123,Refs!$P$2:$S$36,4,FALSE)</f>
        <v>East of England</v>
      </c>
      <c r="K1123" s="42" t="str">
        <f t="shared" si="35"/>
        <v/>
      </c>
    </row>
    <row r="1124" spans="1:11" hidden="1" x14ac:dyDescent="0.35">
      <c r="A1124" s="197">
        <f t="shared" si="34"/>
        <v>44287</v>
      </c>
      <c r="B1124" t="s">
        <v>770</v>
      </c>
      <c r="C1124" t="s">
        <v>104</v>
      </c>
      <c r="D1124" t="s">
        <v>997</v>
      </c>
      <c r="E1124" t="s">
        <v>54</v>
      </c>
      <c r="F1124" t="s">
        <v>55</v>
      </c>
      <c r="G1124" t="s">
        <v>690</v>
      </c>
      <c r="H1124">
        <v>0</v>
      </c>
      <c r="I1124" s="196" t="str">
        <f>VLOOKUP(E1124,Refs!$P$2:$R$36,3,FALSE)</f>
        <v>Y61</v>
      </c>
      <c r="J1124" s="196" t="str">
        <f>VLOOKUP(E1124,Refs!$P$2:$S$36,4,FALSE)</f>
        <v>East of England</v>
      </c>
      <c r="K1124" s="42" t="str">
        <f t="shared" si="35"/>
        <v/>
      </c>
    </row>
    <row r="1125" spans="1:11" hidden="1" x14ac:dyDescent="0.35">
      <c r="A1125" s="197">
        <f t="shared" si="34"/>
        <v>44287</v>
      </c>
      <c r="B1125" t="s">
        <v>770</v>
      </c>
      <c r="C1125" t="s">
        <v>104</v>
      </c>
      <c r="D1125" t="s">
        <v>997</v>
      </c>
      <c r="E1125" t="s">
        <v>54</v>
      </c>
      <c r="F1125" t="s">
        <v>55</v>
      </c>
      <c r="G1125" t="s">
        <v>691</v>
      </c>
      <c r="H1125">
        <v>552</v>
      </c>
      <c r="I1125" s="196" t="str">
        <f>VLOOKUP(E1125,Refs!$P$2:$R$36,3,FALSE)</f>
        <v>Y61</v>
      </c>
      <c r="J1125" s="196" t="str">
        <f>VLOOKUP(E1125,Refs!$P$2:$S$36,4,FALSE)</f>
        <v>East of England</v>
      </c>
      <c r="K1125" s="42">
        <f t="shared" si="35"/>
        <v>552</v>
      </c>
    </row>
    <row r="1126" spans="1:11" hidden="1" x14ac:dyDescent="0.35">
      <c r="A1126" s="197">
        <f t="shared" si="34"/>
        <v>44287</v>
      </c>
      <c r="B1126" t="s">
        <v>770</v>
      </c>
      <c r="C1126" t="s">
        <v>104</v>
      </c>
      <c r="D1126" t="s">
        <v>997</v>
      </c>
      <c r="E1126" t="s">
        <v>54</v>
      </c>
      <c r="F1126" t="s">
        <v>55</v>
      </c>
      <c r="G1126" t="s">
        <v>692</v>
      </c>
      <c r="H1126">
        <v>484</v>
      </c>
      <c r="I1126" s="196" t="str">
        <f>VLOOKUP(E1126,Refs!$P$2:$R$36,3,FALSE)</f>
        <v>Y61</v>
      </c>
      <c r="J1126" s="196" t="str">
        <f>VLOOKUP(E1126,Refs!$P$2:$S$36,4,FALSE)</f>
        <v>East of England</v>
      </c>
      <c r="K1126" s="42">
        <f t="shared" si="35"/>
        <v>484</v>
      </c>
    </row>
    <row r="1127" spans="1:11" hidden="1" x14ac:dyDescent="0.35">
      <c r="A1127" s="197">
        <f t="shared" si="34"/>
        <v>44287</v>
      </c>
      <c r="B1127" t="s">
        <v>770</v>
      </c>
      <c r="C1127" t="s">
        <v>104</v>
      </c>
      <c r="D1127" t="s">
        <v>997</v>
      </c>
      <c r="E1127" t="s">
        <v>54</v>
      </c>
      <c r="F1127" t="s">
        <v>55</v>
      </c>
      <c r="G1127" t="s">
        <v>693</v>
      </c>
      <c r="H1127">
        <v>481</v>
      </c>
      <c r="I1127" s="196" t="str">
        <f>VLOOKUP(E1127,Refs!$P$2:$R$36,3,FALSE)</f>
        <v>Y61</v>
      </c>
      <c r="J1127" s="196" t="str">
        <f>VLOOKUP(E1127,Refs!$P$2:$S$36,4,FALSE)</f>
        <v>East of England</v>
      </c>
      <c r="K1127" s="42">
        <f t="shared" si="35"/>
        <v>481</v>
      </c>
    </row>
    <row r="1128" spans="1:11" hidden="1" x14ac:dyDescent="0.35">
      <c r="A1128" s="197">
        <f t="shared" si="34"/>
        <v>44287</v>
      </c>
      <c r="B1128" t="s">
        <v>770</v>
      </c>
      <c r="C1128" t="s">
        <v>104</v>
      </c>
      <c r="D1128" t="s">
        <v>997</v>
      </c>
      <c r="E1128" t="s">
        <v>54</v>
      </c>
      <c r="F1128" t="s">
        <v>55</v>
      </c>
      <c r="G1128" t="s">
        <v>694</v>
      </c>
      <c r="H1128">
        <v>0</v>
      </c>
      <c r="I1128" s="196" t="str">
        <f>VLOOKUP(E1128,Refs!$P$2:$R$36,3,FALSE)</f>
        <v>Y61</v>
      </c>
      <c r="J1128" s="196" t="str">
        <f>VLOOKUP(E1128,Refs!$P$2:$S$36,4,FALSE)</f>
        <v>East of England</v>
      </c>
      <c r="K1128" s="42" t="str">
        <f t="shared" si="35"/>
        <v/>
      </c>
    </row>
    <row r="1129" spans="1:11" hidden="1" x14ac:dyDescent="0.35">
      <c r="A1129" s="197">
        <f t="shared" si="34"/>
        <v>44287</v>
      </c>
      <c r="B1129" t="s">
        <v>770</v>
      </c>
      <c r="C1129" t="s">
        <v>104</v>
      </c>
      <c r="D1129" t="s">
        <v>997</v>
      </c>
      <c r="E1129" t="s">
        <v>54</v>
      </c>
      <c r="F1129" t="s">
        <v>55</v>
      </c>
      <c r="G1129" t="s">
        <v>695</v>
      </c>
      <c r="H1129">
        <v>0</v>
      </c>
      <c r="I1129" s="196" t="str">
        <f>VLOOKUP(E1129,Refs!$P$2:$R$36,3,FALSE)</f>
        <v>Y61</v>
      </c>
      <c r="J1129" s="196" t="str">
        <f>VLOOKUP(E1129,Refs!$P$2:$S$36,4,FALSE)</f>
        <v>East of England</v>
      </c>
      <c r="K1129" s="42" t="str">
        <f t="shared" si="35"/>
        <v/>
      </c>
    </row>
    <row r="1130" spans="1:11" hidden="1" x14ac:dyDescent="0.35">
      <c r="A1130" s="197">
        <f t="shared" si="34"/>
        <v>44287</v>
      </c>
      <c r="B1130" t="s">
        <v>770</v>
      </c>
      <c r="C1130" t="s">
        <v>104</v>
      </c>
      <c r="D1130" t="s">
        <v>997</v>
      </c>
      <c r="E1130" t="s">
        <v>54</v>
      </c>
      <c r="F1130" t="s">
        <v>55</v>
      </c>
      <c r="G1130" t="s">
        <v>696</v>
      </c>
      <c r="H1130">
        <v>3167</v>
      </c>
      <c r="I1130" s="196" t="str">
        <f>VLOOKUP(E1130,Refs!$P$2:$R$36,3,FALSE)</f>
        <v>Y61</v>
      </c>
      <c r="J1130" s="196" t="str">
        <f>VLOOKUP(E1130,Refs!$P$2:$S$36,4,FALSE)</f>
        <v>East of England</v>
      </c>
      <c r="K1130" s="42">
        <f t="shared" si="35"/>
        <v>3167</v>
      </c>
    </row>
    <row r="1131" spans="1:11" hidden="1" x14ac:dyDescent="0.35">
      <c r="A1131" s="197">
        <f t="shared" si="34"/>
        <v>44287</v>
      </c>
      <c r="B1131" t="s">
        <v>770</v>
      </c>
      <c r="C1131" t="s">
        <v>104</v>
      </c>
      <c r="D1131" t="s">
        <v>997</v>
      </c>
      <c r="E1131" t="s">
        <v>54</v>
      </c>
      <c r="F1131" t="s">
        <v>55</v>
      </c>
      <c r="G1131" t="s">
        <v>697</v>
      </c>
      <c r="H1131">
        <v>3007</v>
      </c>
      <c r="I1131" s="196" t="str">
        <f>VLOOKUP(E1131,Refs!$P$2:$R$36,3,FALSE)</f>
        <v>Y61</v>
      </c>
      <c r="J1131" s="196" t="str">
        <f>VLOOKUP(E1131,Refs!$P$2:$S$36,4,FALSE)</f>
        <v>East of England</v>
      </c>
      <c r="K1131" s="42">
        <f t="shared" si="35"/>
        <v>3007</v>
      </c>
    </row>
    <row r="1132" spans="1:11" hidden="1" x14ac:dyDescent="0.35">
      <c r="A1132" s="197">
        <f t="shared" si="34"/>
        <v>44287</v>
      </c>
      <c r="B1132" t="s">
        <v>770</v>
      </c>
      <c r="C1132" t="s">
        <v>104</v>
      </c>
      <c r="D1132" t="s">
        <v>997</v>
      </c>
      <c r="E1132" t="s">
        <v>54</v>
      </c>
      <c r="F1132" t="s">
        <v>55</v>
      </c>
      <c r="G1132" t="s">
        <v>698</v>
      </c>
      <c r="H1132">
        <v>659</v>
      </c>
      <c r="I1132" s="196" t="str">
        <f>VLOOKUP(E1132,Refs!$P$2:$R$36,3,FALSE)</f>
        <v>Y61</v>
      </c>
      <c r="J1132" s="196" t="str">
        <f>VLOOKUP(E1132,Refs!$P$2:$S$36,4,FALSE)</f>
        <v>East of England</v>
      </c>
      <c r="K1132" s="42">
        <f t="shared" si="35"/>
        <v>659</v>
      </c>
    </row>
    <row r="1133" spans="1:11" hidden="1" x14ac:dyDescent="0.35">
      <c r="A1133" s="197">
        <f t="shared" si="34"/>
        <v>44287</v>
      </c>
      <c r="B1133" t="s">
        <v>770</v>
      </c>
      <c r="C1133" t="s">
        <v>104</v>
      </c>
      <c r="D1133" t="s">
        <v>997</v>
      </c>
      <c r="E1133" t="s">
        <v>54</v>
      </c>
      <c r="F1133" t="s">
        <v>55</v>
      </c>
      <c r="G1133" t="s">
        <v>699</v>
      </c>
      <c r="H1133">
        <v>524</v>
      </c>
      <c r="I1133" s="196" t="str">
        <f>VLOOKUP(E1133,Refs!$P$2:$R$36,3,FALSE)</f>
        <v>Y61</v>
      </c>
      <c r="J1133" s="196" t="str">
        <f>VLOOKUP(E1133,Refs!$P$2:$S$36,4,FALSE)</f>
        <v>East of England</v>
      </c>
      <c r="K1133" s="42">
        <f t="shared" si="35"/>
        <v>524</v>
      </c>
    </row>
    <row r="1134" spans="1:11" hidden="1" x14ac:dyDescent="0.35">
      <c r="A1134" s="197">
        <f t="shared" si="34"/>
        <v>44287</v>
      </c>
      <c r="B1134" t="s">
        <v>770</v>
      </c>
      <c r="C1134" t="s">
        <v>104</v>
      </c>
      <c r="D1134" t="s">
        <v>997</v>
      </c>
      <c r="E1134" t="s">
        <v>54</v>
      </c>
      <c r="F1134" t="s">
        <v>55</v>
      </c>
      <c r="G1134" t="s">
        <v>720</v>
      </c>
      <c r="H1134">
        <v>123</v>
      </c>
      <c r="I1134" s="196" t="str">
        <f>VLOOKUP(E1134,Refs!$P$2:$R$36,3,FALSE)</f>
        <v>Y61</v>
      </c>
      <c r="J1134" s="196" t="str">
        <f>VLOOKUP(E1134,Refs!$P$2:$S$36,4,FALSE)</f>
        <v>East of England</v>
      </c>
      <c r="K1134" s="42">
        <f t="shared" si="35"/>
        <v>123</v>
      </c>
    </row>
    <row r="1135" spans="1:11" hidden="1" x14ac:dyDescent="0.35">
      <c r="A1135" s="197">
        <f t="shared" si="34"/>
        <v>44287</v>
      </c>
      <c r="B1135" t="s">
        <v>770</v>
      </c>
      <c r="C1135" t="s">
        <v>104</v>
      </c>
      <c r="D1135" t="s">
        <v>997</v>
      </c>
      <c r="E1135" t="s">
        <v>54</v>
      </c>
      <c r="F1135" t="s">
        <v>55</v>
      </c>
      <c r="G1135" t="s">
        <v>721</v>
      </c>
      <c r="H1135">
        <v>123</v>
      </c>
      <c r="I1135" s="196" t="str">
        <f>VLOOKUP(E1135,Refs!$P$2:$R$36,3,FALSE)</f>
        <v>Y61</v>
      </c>
      <c r="J1135" s="196" t="str">
        <f>VLOOKUP(E1135,Refs!$P$2:$S$36,4,FALSE)</f>
        <v>East of England</v>
      </c>
      <c r="K1135" s="42">
        <f t="shared" si="35"/>
        <v>123</v>
      </c>
    </row>
    <row r="1136" spans="1:11" hidden="1" x14ac:dyDescent="0.35">
      <c r="A1136" s="197">
        <f t="shared" si="34"/>
        <v>44287</v>
      </c>
      <c r="B1136" t="s">
        <v>770</v>
      </c>
      <c r="C1136" t="s">
        <v>104</v>
      </c>
      <c r="D1136" t="s">
        <v>997</v>
      </c>
      <c r="E1136" t="s">
        <v>54</v>
      </c>
      <c r="F1136" t="s">
        <v>55</v>
      </c>
      <c r="G1136" t="s">
        <v>722</v>
      </c>
      <c r="H1136">
        <v>15</v>
      </c>
      <c r="I1136" s="196" t="str">
        <f>VLOOKUP(E1136,Refs!$P$2:$R$36,3,FALSE)</f>
        <v>Y61</v>
      </c>
      <c r="J1136" s="196" t="str">
        <f>VLOOKUP(E1136,Refs!$P$2:$S$36,4,FALSE)</f>
        <v>East of England</v>
      </c>
      <c r="K1136" s="42">
        <f t="shared" si="35"/>
        <v>15</v>
      </c>
    </row>
    <row r="1137" spans="1:11" hidden="1" x14ac:dyDescent="0.35">
      <c r="A1137" s="197">
        <f t="shared" si="34"/>
        <v>44287</v>
      </c>
      <c r="B1137" t="s">
        <v>770</v>
      </c>
      <c r="C1137" t="s">
        <v>104</v>
      </c>
      <c r="D1137" t="s">
        <v>997</v>
      </c>
      <c r="E1137" t="s">
        <v>54</v>
      </c>
      <c r="F1137" t="s">
        <v>55</v>
      </c>
      <c r="G1137" t="s">
        <v>723</v>
      </c>
      <c r="H1137">
        <v>6</v>
      </c>
      <c r="I1137" s="196" t="str">
        <f>VLOOKUP(E1137,Refs!$P$2:$R$36,3,FALSE)</f>
        <v>Y61</v>
      </c>
      <c r="J1137" s="196" t="str">
        <f>VLOOKUP(E1137,Refs!$P$2:$S$36,4,FALSE)</f>
        <v>East of England</v>
      </c>
      <c r="K1137" s="42">
        <f t="shared" si="35"/>
        <v>6</v>
      </c>
    </row>
    <row r="1138" spans="1:11" hidden="1" x14ac:dyDescent="0.35">
      <c r="A1138" s="197">
        <f t="shared" si="34"/>
        <v>44287</v>
      </c>
      <c r="B1138" t="s">
        <v>770</v>
      </c>
      <c r="C1138" t="s">
        <v>104</v>
      </c>
      <c r="D1138" t="s">
        <v>997</v>
      </c>
      <c r="E1138" t="s">
        <v>54</v>
      </c>
      <c r="F1138" t="s">
        <v>55</v>
      </c>
      <c r="G1138" t="s">
        <v>724</v>
      </c>
      <c r="H1138">
        <v>31</v>
      </c>
      <c r="I1138" s="196" t="str">
        <f>VLOOKUP(E1138,Refs!$P$2:$R$36,3,FALSE)</f>
        <v>Y61</v>
      </c>
      <c r="J1138" s="196" t="str">
        <f>VLOOKUP(E1138,Refs!$P$2:$S$36,4,FALSE)</f>
        <v>East of England</v>
      </c>
      <c r="K1138" s="42">
        <f t="shared" si="35"/>
        <v>31</v>
      </c>
    </row>
    <row r="1139" spans="1:11" hidden="1" x14ac:dyDescent="0.35">
      <c r="A1139" s="197">
        <f t="shared" si="34"/>
        <v>44287</v>
      </c>
      <c r="B1139" t="s">
        <v>770</v>
      </c>
      <c r="C1139" t="s">
        <v>104</v>
      </c>
      <c r="D1139" t="s">
        <v>997</v>
      </c>
      <c r="E1139" t="s">
        <v>54</v>
      </c>
      <c r="F1139" t="s">
        <v>55</v>
      </c>
      <c r="G1139" t="s">
        <v>725</v>
      </c>
      <c r="H1139">
        <v>7</v>
      </c>
      <c r="I1139" s="196" t="str">
        <f>VLOOKUP(E1139,Refs!$P$2:$R$36,3,FALSE)</f>
        <v>Y61</v>
      </c>
      <c r="J1139" s="196" t="str">
        <f>VLOOKUP(E1139,Refs!$P$2:$S$36,4,FALSE)</f>
        <v>East of England</v>
      </c>
      <c r="K1139" s="42">
        <f t="shared" si="35"/>
        <v>7</v>
      </c>
    </row>
    <row r="1140" spans="1:11" hidden="1" x14ac:dyDescent="0.35">
      <c r="A1140" s="197">
        <f t="shared" si="34"/>
        <v>44287</v>
      </c>
      <c r="B1140" t="s">
        <v>770</v>
      </c>
      <c r="C1140" t="s">
        <v>104</v>
      </c>
      <c r="D1140" t="s">
        <v>997</v>
      </c>
      <c r="E1140" t="s">
        <v>54</v>
      </c>
      <c r="F1140" t="s">
        <v>55</v>
      </c>
      <c r="G1140" t="s">
        <v>726</v>
      </c>
      <c r="H1140">
        <v>1</v>
      </c>
      <c r="I1140" s="196" t="str">
        <f>VLOOKUP(E1140,Refs!$P$2:$R$36,3,FALSE)</f>
        <v>Y61</v>
      </c>
      <c r="J1140" s="196" t="str">
        <f>VLOOKUP(E1140,Refs!$P$2:$S$36,4,FALSE)</f>
        <v>East of England</v>
      </c>
      <c r="K1140" s="42">
        <f t="shared" si="35"/>
        <v>1</v>
      </c>
    </row>
    <row r="1141" spans="1:11" hidden="1" x14ac:dyDescent="0.35">
      <c r="A1141" s="197">
        <f t="shared" si="34"/>
        <v>44287</v>
      </c>
      <c r="B1141" t="s">
        <v>770</v>
      </c>
      <c r="C1141" t="s">
        <v>104</v>
      </c>
      <c r="D1141" t="s">
        <v>997</v>
      </c>
      <c r="E1141" t="s">
        <v>54</v>
      </c>
      <c r="F1141" t="s">
        <v>55</v>
      </c>
      <c r="G1141" t="s">
        <v>727</v>
      </c>
      <c r="H1141">
        <v>0</v>
      </c>
      <c r="I1141" s="196" t="str">
        <f>VLOOKUP(E1141,Refs!$P$2:$R$36,3,FALSE)</f>
        <v>Y61</v>
      </c>
      <c r="J1141" s="196" t="str">
        <f>VLOOKUP(E1141,Refs!$P$2:$S$36,4,FALSE)</f>
        <v>East of England</v>
      </c>
      <c r="K1141" s="42" t="str">
        <f t="shared" si="35"/>
        <v/>
      </c>
    </row>
    <row r="1142" spans="1:11" hidden="1" x14ac:dyDescent="0.35">
      <c r="A1142" s="197">
        <f t="shared" si="34"/>
        <v>44287</v>
      </c>
      <c r="B1142" t="s">
        <v>770</v>
      </c>
      <c r="C1142" t="s">
        <v>104</v>
      </c>
      <c r="D1142" t="s">
        <v>997</v>
      </c>
      <c r="E1142" t="s">
        <v>54</v>
      </c>
      <c r="F1142" t="s">
        <v>55</v>
      </c>
      <c r="G1142" t="s">
        <v>728</v>
      </c>
      <c r="H1142">
        <v>8</v>
      </c>
      <c r="I1142" s="196" t="str">
        <f>VLOOKUP(E1142,Refs!$P$2:$R$36,3,FALSE)</f>
        <v>Y61</v>
      </c>
      <c r="J1142" s="196" t="str">
        <f>VLOOKUP(E1142,Refs!$P$2:$S$36,4,FALSE)</f>
        <v>East of England</v>
      </c>
      <c r="K1142" s="42">
        <f t="shared" si="35"/>
        <v>8</v>
      </c>
    </row>
    <row r="1143" spans="1:11" hidden="1" x14ac:dyDescent="0.35">
      <c r="A1143" s="197">
        <f t="shared" si="34"/>
        <v>44287</v>
      </c>
      <c r="B1143" t="s">
        <v>770</v>
      </c>
      <c r="C1143" t="s">
        <v>104</v>
      </c>
      <c r="D1143" t="s">
        <v>997</v>
      </c>
      <c r="E1143" t="s">
        <v>54</v>
      </c>
      <c r="F1143" t="s">
        <v>55</v>
      </c>
      <c r="G1143" t="s">
        <v>729</v>
      </c>
      <c r="H1143">
        <v>6</v>
      </c>
      <c r="I1143" s="196" t="str">
        <f>VLOOKUP(E1143,Refs!$P$2:$R$36,3,FALSE)</f>
        <v>Y61</v>
      </c>
      <c r="J1143" s="196" t="str">
        <f>VLOOKUP(E1143,Refs!$P$2:$S$36,4,FALSE)</f>
        <v>East of England</v>
      </c>
      <c r="K1143" s="42">
        <f t="shared" si="35"/>
        <v>6</v>
      </c>
    </row>
    <row r="1144" spans="1:11" hidden="1" x14ac:dyDescent="0.35">
      <c r="A1144" s="197">
        <f t="shared" si="34"/>
        <v>44287</v>
      </c>
      <c r="B1144" t="s">
        <v>770</v>
      </c>
      <c r="C1144" t="s">
        <v>104</v>
      </c>
      <c r="D1144" t="s">
        <v>997</v>
      </c>
      <c r="E1144" t="s">
        <v>54</v>
      </c>
      <c r="F1144" t="s">
        <v>55</v>
      </c>
      <c r="G1144" t="s">
        <v>730</v>
      </c>
      <c r="H1144">
        <v>0</v>
      </c>
      <c r="I1144" s="196" t="str">
        <f>VLOOKUP(E1144,Refs!$P$2:$R$36,3,FALSE)</f>
        <v>Y61</v>
      </c>
      <c r="J1144" s="196" t="str">
        <f>VLOOKUP(E1144,Refs!$P$2:$S$36,4,FALSE)</f>
        <v>East of England</v>
      </c>
      <c r="K1144" s="42" t="str">
        <f t="shared" si="35"/>
        <v/>
      </c>
    </row>
    <row r="1145" spans="1:11" hidden="1" x14ac:dyDescent="0.35">
      <c r="A1145" s="197">
        <f t="shared" si="34"/>
        <v>44287</v>
      </c>
      <c r="B1145" t="s">
        <v>770</v>
      </c>
      <c r="C1145" t="s">
        <v>104</v>
      </c>
      <c r="D1145" t="s">
        <v>997</v>
      </c>
      <c r="E1145" t="s">
        <v>54</v>
      </c>
      <c r="F1145" t="s">
        <v>55</v>
      </c>
      <c r="G1145" t="s">
        <v>731</v>
      </c>
      <c r="H1145">
        <v>0</v>
      </c>
      <c r="I1145" s="196" t="str">
        <f>VLOOKUP(E1145,Refs!$P$2:$R$36,3,FALSE)</f>
        <v>Y61</v>
      </c>
      <c r="J1145" s="196" t="str">
        <f>VLOOKUP(E1145,Refs!$P$2:$S$36,4,FALSE)</f>
        <v>East of England</v>
      </c>
      <c r="K1145" s="42" t="str">
        <f t="shared" si="35"/>
        <v/>
      </c>
    </row>
    <row r="1146" spans="1:11" hidden="1" x14ac:dyDescent="0.35">
      <c r="A1146" s="197">
        <f t="shared" si="34"/>
        <v>44287</v>
      </c>
      <c r="B1146" t="s">
        <v>770</v>
      </c>
      <c r="C1146" t="s">
        <v>104</v>
      </c>
      <c r="D1146" t="s">
        <v>997</v>
      </c>
      <c r="E1146" t="s">
        <v>54</v>
      </c>
      <c r="F1146" t="s">
        <v>55</v>
      </c>
      <c r="G1146" t="s">
        <v>732</v>
      </c>
      <c r="H1146">
        <v>15</v>
      </c>
      <c r="I1146" s="196" t="str">
        <f>VLOOKUP(E1146,Refs!$P$2:$R$36,3,FALSE)</f>
        <v>Y61</v>
      </c>
      <c r="J1146" s="196" t="str">
        <f>VLOOKUP(E1146,Refs!$P$2:$S$36,4,FALSE)</f>
        <v>East of England</v>
      </c>
      <c r="K1146" s="42">
        <f t="shared" si="35"/>
        <v>15</v>
      </c>
    </row>
    <row r="1147" spans="1:11" hidden="1" x14ac:dyDescent="0.35">
      <c r="A1147" s="197">
        <f t="shared" si="34"/>
        <v>44287</v>
      </c>
      <c r="B1147" t="s">
        <v>770</v>
      </c>
      <c r="C1147" t="s">
        <v>104</v>
      </c>
      <c r="D1147" t="s">
        <v>997</v>
      </c>
      <c r="E1147" t="s">
        <v>54</v>
      </c>
      <c r="F1147" t="s">
        <v>55</v>
      </c>
      <c r="G1147" t="s">
        <v>733</v>
      </c>
      <c r="H1147">
        <v>13</v>
      </c>
      <c r="I1147" s="196" t="str">
        <f>VLOOKUP(E1147,Refs!$P$2:$R$36,3,FALSE)</f>
        <v>Y61</v>
      </c>
      <c r="J1147" s="196" t="str">
        <f>VLOOKUP(E1147,Refs!$P$2:$S$36,4,FALSE)</f>
        <v>East of England</v>
      </c>
      <c r="K1147" s="42">
        <f t="shared" si="35"/>
        <v>13</v>
      </c>
    </row>
    <row r="1148" spans="1:11" hidden="1" x14ac:dyDescent="0.35">
      <c r="A1148" s="197">
        <f t="shared" si="34"/>
        <v>44287</v>
      </c>
      <c r="B1148" t="s">
        <v>770</v>
      </c>
      <c r="C1148" t="s">
        <v>104</v>
      </c>
      <c r="D1148" t="s">
        <v>997</v>
      </c>
      <c r="E1148" t="s">
        <v>54</v>
      </c>
      <c r="F1148" t="s">
        <v>55</v>
      </c>
      <c r="G1148" t="s">
        <v>734</v>
      </c>
      <c r="H1148">
        <v>1</v>
      </c>
      <c r="I1148" s="196" t="str">
        <f>VLOOKUP(E1148,Refs!$P$2:$R$36,3,FALSE)</f>
        <v>Y61</v>
      </c>
      <c r="J1148" s="196" t="str">
        <f>VLOOKUP(E1148,Refs!$P$2:$S$36,4,FALSE)</f>
        <v>East of England</v>
      </c>
      <c r="K1148" s="42">
        <f t="shared" si="35"/>
        <v>1</v>
      </c>
    </row>
    <row r="1149" spans="1:11" hidden="1" x14ac:dyDescent="0.35">
      <c r="A1149" s="197">
        <f t="shared" si="34"/>
        <v>44287</v>
      </c>
      <c r="B1149" t="s">
        <v>770</v>
      </c>
      <c r="C1149" t="s">
        <v>104</v>
      </c>
      <c r="D1149" t="s">
        <v>997</v>
      </c>
      <c r="E1149" t="s">
        <v>54</v>
      </c>
      <c r="F1149" t="s">
        <v>55</v>
      </c>
      <c r="G1149" t="s">
        <v>735</v>
      </c>
      <c r="H1149">
        <v>1</v>
      </c>
      <c r="I1149" s="196" t="str">
        <f>VLOOKUP(E1149,Refs!$P$2:$R$36,3,FALSE)</f>
        <v>Y61</v>
      </c>
      <c r="J1149" s="196" t="str">
        <f>VLOOKUP(E1149,Refs!$P$2:$S$36,4,FALSE)</f>
        <v>East of England</v>
      </c>
      <c r="K1149" s="42">
        <f t="shared" si="35"/>
        <v>1</v>
      </c>
    </row>
    <row r="1150" spans="1:11" hidden="1" x14ac:dyDescent="0.35">
      <c r="A1150" s="197">
        <f t="shared" si="34"/>
        <v>44287</v>
      </c>
      <c r="B1150" t="s">
        <v>770</v>
      </c>
      <c r="C1150" t="s">
        <v>104</v>
      </c>
      <c r="D1150" t="s">
        <v>997</v>
      </c>
      <c r="E1150" t="s">
        <v>54</v>
      </c>
      <c r="F1150" t="s">
        <v>55</v>
      </c>
      <c r="G1150" t="s">
        <v>736</v>
      </c>
      <c r="H1150">
        <v>0</v>
      </c>
      <c r="I1150" s="196" t="str">
        <f>VLOOKUP(E1150,Refs!$P$2:$R$36,3,FALSE)</f>
        <v>Y61</v>
      </c>
      <c r="J1150" s="196" t="str">
        <f>VLOOKUP(E1150,Refs!$P$2:$S$36,4,FALSE)</f>
        <v>East of England</v>
      </c>
      <c r="K1150" s="42" t="str">
        <f t="shared" si="35"/>
        <v/>
      </c>
    </row>
    <row r="1151" spans="1:11" hidden="1" x14ac:dyDescent="0.35">
      <c r="A1151" s="197">
        <f t="shared" si="34"/>
        <v>44287</v>
      </c>
      <c r="B1151" t="s">
        <v>770</v>
      </c>
      <c r="C1151" t="s">
        <v>104</v>
      </c>
      <c r="D1151" t="s">
        <v>997</v>
      </c>
      <c r="E1151" t="s">
        <v>54</v>
      </c>
      <c r="F1151" t="s">
        <v>55</v>
      </c>
      <c r="G1151" t="s">
        <v>737</v>
      </c>
      <c r="H1151">
        <v>0</v>
      </c>
      <c r="I1151" s="196" t="str">
        <f>VLOOKUP(E1151,Refs!$P$2:$R$36,3,FALSE)</f>
        <v>Y61</v>
      </c>
      <c r="J1151" s="196" t="str">
        <f>VLOOKUP(E1151,Refs!$P$2:$S$36,4,FALSE)</f>
        <v>East of England</v>
      </c>
      <c r="K1151" s="42" t="str">
        <f t="shared" si="35"/>
        <v/>
      </c>
    </row>
    <row r="1152" spans="1:11" hidden="1" x14ac:dyDescent="0.35">
      <c r="A1152" s="197">
        <f t="shared" si="34"/>
        <v>44287</v>
      </c>
      <c r="B1152" t="s">
        <v>770</v>
      </c>
      <c r="C1152" t="s">
        <v>112</v>
      </c>
      <c r="D1152" t="s">
        <v>998</v>
      </c>
      <c r="E1152" t="s">
        <v>15</v>
      </c>
      <c r="F1152" t="s">
        <v>16</v>
      </c>
      <c r="G1152" t="s">
        <v>756</v>
      </c>
      <c r="H1152">
        <v>112379</v>
      </c>
      <c r="I1152" s="196" t="str">
        <f>VLOOKUP(E1152,Refs!$P$2:$R$36,3,FALSE)</f>
        <v>Y63</v>
      </c>
      <c r="J1152" s="196" t="str">
        <f>VLOOKUP(E1152,Refs!$P$2:$S$36,4,FALSE)</f>
        <v>North East and Yorkshire</v>
      </c>
      <c r="K1152" s="42">
        <f t="shared" si="35"/>
        <v>112379</v>
      </c>
    </row>
    <row r="1153" spans="1:11" hidden="1" x14ac:dyDescent="0.35">
      <c r="A1153" s="197">
        <f t="shared" si="34"/>
        <v>44287</v>
      </c>
      <c r="B1153" t="s">
        <v>770</v>
      </c>
      <c r="C1153" t="s">
        <v>112</v>
      </c>
      <c r="D1153" t="s">
        <v>998</v>
      </c>
      <c r="E1153" t="s">
        <v>15</v>
      </c>
      <c r="F1153" t="s">
        <v>16</v>
      </c>
      <c r="G1153" t="s">
        <v>757</v>
      </c>
      <c r="H1153">
        <v>112379</v>
      </c>
      <c r="I1153" s="196" t="str">
        <f>VLOOKUP(E1153,Refs!$P$2:$R$36,3,FALSE)</f>
        <v>Y63</v>
      </c>
      <c r="J1153" s="196" t="str">
        <f>VLOOKUP(E1153,Refs!$P$2:$S$36,4,FALSE)</f>
        <v>North East and Yorkshire</v>
      </c>
      <c r="K1153" s="42">
        <f t="shared" si="35"/>
        <v>112379</v>
      </c>
    </row>
    <row r="1154" spans="1:11" hidden="1" x14ac:dyDescent="0.35">
      <c r="A1154" s="197">
        <f t="shared" si="34"/>
        <v>44287</v>
      </c>
      <c r="B1154" t="s">
        <v>770</v>
      </c>
      <c r="C1154" t="s">
        <v>112</v>
      </c>
      <c r="D1154" t="s">
        <v>998</v>
      </c>
      <c r="E1154" t="s">
        <v>15</v>
      </c>
      <c r="F1154" t="s">
        <v>16</v>
      </c>
      <c r="G1154" t="s">
        <v>758</v>
      </c>
      <c r="H1154">
        <v>78564</v>
      </c>
      <c r="I1154" s="196" t="str">
        <f>VLOOKUP(E1154,Refs!$P$2:$R$36,3,FALSE)</f>
        <v>Y63</v>
      </c>
      <c r="J1154" s="196" t="str">
        <f>VLOOKUP(E1154,Refs!$P$2:$S$36,4,FALSE)</f>
        <v>North East and Yorkshire</v>
      </c>
      <c r="K1154" s="42">
        <f t="shared" si="35"/>
        <v>78564</v>
      </c>
    </row>
    <row r="1155" spans="1:11" hidden="1" x14ac:dyDescent="0.35">
      <c r="A1155" s="197">
        <f t="shared" ref="A1155:A1218" si="36">DATEVALUE(RIGHT(B1155,8))</f>
        <v>44287</v>
      </c>
      <c r="B1155" t="s">
        <v>770</v>
      </c>
      <c r="C1155" t="s">
        <v>112</v>
      </c>
      <c r="D1155" t="s">
        <v>998</v>
      </c>
      <c r="E1155" t="s">
        <v>15</v>
      </c>
      <c r="F1155" t="s">
        <v>16</v>
      </c>
      <c r="G1155" t="s">
        <v>759</v>
      </c>
      <c r="H1155" t="s">
        <v>999</v>
      </c>
      <c r="I1155" s="196" t="str">
        <f>VLOOKUP(E1155,Refs!$P$2:$R$36,3,FALSE)</f>
        <v>Y63</v>
      </c>
      <c r="J1155" s="196" t="str">
        <f>VLOOKUP(E1155,Refs!$P$2:$S$36,4,FALSE)</f>
        <v>North East and Yorkshire</v>
      </c>
      <c r="K1155" s="42" t="str">
        <f t="shared" ref="K1155:K1218" si="37">IF(OR(H1155="NULL",H1155=0,H1155=""),"",H1155)</f>
        <v>-</v>
      </c>
    </row>
    <row r="1156" spans="1:11" hidden="1" x14ac:dyDescent="0.35">
      <c r="A1156" s="197">
        <f t="shared" si="36"/>
        <v>44287</v>
      </c>
      <c r="B1156" t="s">
        <v>770</v>
      </c>
      <c r="C1156" t="s">
        <v>112</v>
      </c>
      <c r="D1156" t="s">
        <v>998</v>
      </c>
      <c r="E1156" t="s">
        <v>15</v>
      </c>
      <c r="F1156" t="s">
        <v>16</v>
      </c>
      <c r="G1156" t="s">
        <v>760</v>
      </c>
      <c r="H1156">
        <v>1755</v>
      </c>
      <c r="I1156" s="196" t="str">
        <f>VLOOKUP(E1156,Refs!$P$2:$R$36,3,FALSE)</f>
        <v>Y63</v>
      </c>
      <c r="J1156" s="196" t="str">
        <f>VLOOKUP(E1156,Refs!$P$2:$S$36,4,FALSE)</f>
        <v>North East and Yorkshire</v>
      </c>
      <c r="K1156" s="42">
        <f t="shared" si="37"/>
        <v>1755</v>
      </c>
    </row>
    <row r="1157" spans="1:11" hidden="1" x14ac:dyDescent="0.35">
      <c r="A1157" s="197">
        <f t="shared" si="36"/>
        <v>44287</v>
      </c>
      <c r="B1157" t="s">
        <v>770</v>
      </c>
      <c r="C1157" t="s">
        <v>112</v>
      </c>
      <c r="D1157" t="s">
        <v>998</v>
      </c>
      <c r="E1157" t="s">
        <v>15</v>
      </c>
      <c r="F1157" t="s">
        <v>16</v>
      </c>
      <c r="G1157" t="s">
        <v>761</v>
      </c>
      <c r="H1157" t="s">
        <v>999</v>
      </c>
      <c r="I1157" s="196" t="str">
        <f>VLOOKUP(E1157,Refs!$P$2:$R$36,3,FALSE)</f>
        <v>Y63</v>
      </c>
      <c r="J1157" s="196" t="str">
        <f>VLOOKUP(E1157,Refs!$P$2:$S$36,4,FALSE)</f>
        <v>North East and Yorkshire</v>
      </c>
      <c r="K1157" s="42" t="str">
        <f t="shared" si="37"/>
        <v>-</v>
      </c>
    </row>
    <row r="1158" spans="1:11" hidden="1" x14ac:dyDescent="0.35">
      <c r="A1158" s="197">
        <f t="shared" si="36"/>
        <v>44287</v>
      </c>
      <c r="B1158" t="s">
        <v>770</v>
      </c>
      <c r="C1158" t="s">
        <v>112</v>
      </c>
      <c r="D1158" t="s">
        <v>998</v>
      </c>
      <c r="E1158" t="s">
        <v>15</v>
      </c>
      <c r="F1158" t="s">
        <v>16</v>
      </c>
      <c r="G1158" t="s">
        <v>548</v>
      </c>
      <c r="H1158">
        <v>42669</v>
      </c>
      <c r="I1158" s="196" t="str">
        <f>VLOOKUP(E1158,Refs!$P$2:$R$36,3,FALSE)</f>
        <v>Y63</v>
      </c>
      <c r="J1158" s="196" t="str">
        <f>VLOOKUP(E1158,Refs!$P$2:$S$36,4,FALSE)</f>
        <v>North East and Yorkshire</v>
      </c>
      <c r="K1158" s="42">
        <f t="shared" si="37"/>
        <v>42669</v>
      </c>
    </row>
    <row r="1159" spans="1:11" hidden="1" x14ac:dyDescent="0.35">
      <c r="A1159" s="197">
        <f t="shared" si="36"/>
        <v>44287</v>
      </c>
      <c r="B1159" t="s">
        <v>770</v>
      </c>
      <c r="C1159" t="s">
        <v>112</v>
      </c>
      <c r="D1159" t="s">
        <v>998</v>
      </c>
      <c r="E1159" t="s">
        <v>15</v>
      </c>
      <c r="F1159" t="s">
        <v>16</v>
      </c>
      <c r="G1159" t="s">
        <v>549</v>
      </c>
      <c r="H1159">
        <v>18201</v>
      </c>
      <c r="I1159" s="196" t="str">
        <f>VLOOKUP(E1159,Refs!$P$2:$R$36,3,FALSE)</f>
        <v>Y63</v>
      </c>
      <c r="J1159" s="196" t="str">
        <f>VLOOKUP(E1159,Refs!$P$2:$S$36,4,FALSE)</f>
        <v>North East and Yorkshire</v>
      </c>
      <c r="K1159" s="42">
        <f t="shared" si="37"/>
        <v>18201</v>
      </c>
    </row>
    <row r="1160" spans="1:11" hidden="1" x14ac:dyDescent="0.35">
      <c r="A1160" s="197">
        <f t="shared" si="36"/>
        <v>44287</v>
      </c>
      <c r="B1160" t="s">
        <v>770</v>
      </c>
      <c r="C1160" t="s">
        <v>112</v>
      </c>
      <c r="D1160" t="s">
        <v>998</v>
      </c>
      <c r="E1160" t="s">
        <v>15</v>
      </c>
      <c r="F1160" t="s">
        <v>16</v>
      </c>
      <c r="G1160" t="s">
        <v>550</v>
      </c>
      <c r="H1160" t="s">
        <v>999</v>
      </c>
      <c r="I1160" s="196" t="str">
        <f>VLOOKUP(E1160,Refs!$P$2:$R$36,3,FALSE)</f>
        <v>Y63</v>
      </c>
      <c r="J1160" s="196" t="str">
        <f>VLOOKUP(E1160,Refs!$P$2:$S$36,4,FALSE)</f>
        <v>North East and Yorkshire</v>
      </c>
      <c r="K1160" s="42" t="str">
        <f t="shared" si="37"/>
        <v>-</v>
      </c>
    </row>
    <row r="1161" spans="1:11" hidden="1" x14ac:dyDescent="0.35">
      <c r="A1161" s="197">
        <f t="shared" si="36"/>
        <v>44287</v>
      </c>
      <c r="B1161" t="s">
        <v>770</v>
      </c>
      <c r="C1161" t="s">
        <v>112</v>
      </c>
      <c r="D1161" t="s">
        <v>998</v>
      </c>
      <c r="E1161" t="s">
        <v>15</v>
      </c>
      <c r="F1161" t="s">
        <v>16</v>
      </c>
      <c r="G1161" t="s">
        <v>551</v>
      </c>
      <c r="H1161" t="s">
        <v>999</v>
      </c>
      <c r="I1161" s="196" t="str">
        <f>VLOOKUP(E1161,Refs!$P$2:$R$36,3,FALSE)</f>
        <v>Y63</v>
      </c>
      <c r="J1161" s="196" t="str">
        <f>VLOOKUP(E1161,Refs!$P$2:$S$36,4,FALSE)</f>
        <v>North East and Yorkshire</v>
      </c>
      <c r="K1161" s="42" t="str">
        <f t="shared" si="37"/>
        <v>-</v>
      </c>
    </row>
    <row r="1162" spans="1:11" hidden="1" x14ac:dyDescent="0.35">
      <c r="A1162" s="197">
        <f t="shared" si="36"/>
        <v>44287</v>
      </c>
      <c r="B1162" t="s">
        <v>770</v>
      </c>
      <c r="C1162" t="s">
        <v>112</v>
      </c>
      <c r="D1162" t="s">
        <v>998</v>
      </c>
      <c r="E1162" t="s">
        <v>15</v>
      </c>
      <c r="F1162" t="s">
        <v>16</v>
      </c>
      <c r="G1162" t="s">
        <v>552</v>
      </c>
      <c r="H1162" t="s">
        <v>999</v>
      </c>
      <c r="I1162" s="196" t="str">
        <f>VLOOKUP(E1162,Refs!$P$2:$R$36,3,FALSE)</f>
        <v>Y63</v>
      </c>
      <c r="J1162" s="196" t="str">
        <f>VLOOKUP(E1162,Refs!$P$2:$S$36,4,FALSE)</f>
        <v>North East and Yorkshire</v>
      </c>
      <c r="K1162" s="42" t="str">
        <f t="shared" si="37"/>
        <v>-</v>
      </c>
    </row>
    <row r="1163" spans="1:11" hidden="1" x14ac:dyDescent="0.35">
      <c r="A1163" s="197">
        <f t="shared" si="36"/>
        <v>44287</v>
      </c>
      <c r="B1163" t="s">
        <v>770</v>
      </c>
      <c r="C1163" t="s">
        <v>112</v>
      </c>
      <c r="D1163" t="s">
        <v>998</v>
      </c>
      <c r="E1163" t="s">
        <v>15</v>
      </c>
      <c r="F1163" t="s">
        <v>16</v>
      </c>
      <c r="G1163" t="s">
        <v>553</v>
      </c>
      <c r="H1163">
        <v>26416387</v>
      </c>
      <c r="I1163" s="196" t="str">
        <f>VLOOKUP(E1163,Refs!$P$2:$R$36,3,FALSE)</f>
        <v>Y63</v>
      </c>
      <c r="J1163" s="196" t="str">
        <f>VLOOKUP(E1163,Refs!$P$2:$S$36,4,FALSE)</f>
        <v>North East and Yorkshire</v>
      </c>
      <c r="K1163" s="42">
        <f t="shared" si="37"/>
        <v>26416387</v>
      </c>
    </row>
    <row r="1164" spans="1:11" hidden="1" x14ac:dyDescent="0.35">
      <c r="A1164" s="197">
        <f t="shared" si="36"/>
        <v>44287</v>
      </c>
      <c r="B1164" t="s">
        <v>770</v>
      </c>
      <c r="C1164" t="s">
        <v>112</v>
      </c>
      <c r="D1164" t="s">
        <v>998</v>
      </c>
      <c r="E1164" t="s">
        <v>15</v>
      </c>
      <c r="F1164" t="s">
        <v>16</v>
      </c>
      <c r="G1164" t="s">
        <v>554</v>
      </c>
      <c r="H1164">
        <v>1272</v>
      </c>
      <c r="I1164" s="196" t="str">
        <f>VLOOKUP(E1164,Refs!$P$2:$R$36,3,FALSE)</f>
        <v>Y63</v>
      </c>
      <c r="J1164" s="196" t="str">
        <f>VLOOKUP(E1164,Refs!$P$2:$S$36,4,FALSE)</f>
        <v>North East and Yorkshire</v>
      </c>
      <c r="K1164" s="42">
        <f t="shared" si="37"/>
        <v>1272</v>
      </c>
    </row>
    <row r="1165" spans="1:11" hidden="1" x14ac:dyDescent="0.35">
      <c r="A1165" s="197">
        <f t="shared" si="36"/>
        <v>44287</v>
      </c>
      <c r="B1165" t="s">
        <v>770</v>
      </c>
      <c r="C1165" t="s">
        <v>112</v>
      </c>
      <c r="D1165" t="s">
        <v>998</v>
      </c>
      <c r="E1165" t="s">
        <v>15</v>
      </c>
      <c r="F1165" t="s">
        <v>16</v>
      </c>
      <c r="G1165" t="s">
        <v>555</v>
      </c>
      <c r="H1165">
        <v>2405</v>
      </c>
      <c r="I1165" s="196" t="str">
        <f>VLOOKUP(E1165,Refs!$P$2:$R$36,3,FALSE)</f>
        <v>Y63</v>
      </c>
      <c r="J1165" s="196" t="str">
        <f>VLOOKUP(E1165,Refs!$P$2:$S$36,4,FALSE)</f>
        <v>North East and Yorkshire</v>
      </c>
      <c r="K1165" s="42">
        <f t="shared" si="37"/>
        <v>2405</v>
      </c>
    </row>
    <row r="1166" spans="1:11" hidden="1" x14ac:dyDescent="0.35">
      <c r="A1166" s="197">
        <f t="shared" si="36"/>
        <v>44287</v>
      </c>
      <c r="B1166" t="s">
        <v>770</v>
      </c>
      <c r="C1166" t="s">
        <v>112</v>
      </c>
      <c r="D1166" t="s">
        <v>998</v>
      </c>
      <c r="E1166" t="s">
        <v>15</v>
      </c>
      <c r="F1166" t="s">
        <v>16</v>
      </c>
      <c r="G1166" t="s">
        <v>556</v>
      </c>
      <c r="H1166" t="s">
        <v>999</v>
      </c>
      <c r="I1166" s="196" t="str">
        <f>VLOOKUP(E1166,Refs!$P$2:$R$36,3,FALSE)</f>
        <v>Y63</v>
      </c>
      <c r="J1166" s="196" t="str">
        <f>VLOOKUP(E1166,Refs!$P$2:$S$36,4,FALSE)</f>
        <v>North East and Yorkshire</v>
      </c>
      <c r="K1166" s="42" t="str">
        <f t="shared" si="37"/>
        <v>-</v>
      </c>
    </row>
    <row r="1167" spans="1:11" hidden="1" x14ac:dyDescent="0.35">
      <c r="A1167" s="197">
        <f t="shared" si="36"/>
        <v>44287</v>
      </c>
      <c r="B1167" t="s">
        <v>770</v>
      </c>
      <c r="C1167" t="s">
        <v>112</v>
      </c>
      <c r="D1167" t="s">
        <v>998</v>
      </c>
      <c r="E1167" t="s">
        <v>15</v>
      </c>
      <c r="F1167" t="s">
        <v>16</v>
      </c>
      <c r="G1167" t="s">
        <v>557</v>
      </c>
      <c r="H1167">
        <v>12019</v>
      </c>
      <c r="I1167" s="196" t="str">
        <f>VLOOKUP(E1167,Refs!$P$2:$R$36,3,FALSE)</f>
        <v>Y63</v>
      </c>
      <c r="J1167" s="196" t="str">
        <f>VLOOKUP(E1167,Refs!$P$2:$S$36,4,FALSE)</f>
        <v>North East and Yorkshire</v>
      </c>
      <c r="K1167" s="42">
        <f t="shared" si="37"/>
        <v>12019</v>
      </c>
    </row>
    <row r="1168" spans="1:11" hidden="1" x14ac:dyDescent="0.35">
      <c r="A1168" s="197">
        <f t="shared" si="36"/>
        <v>44287</v>
      </c>
      <c r="B1168" t="s">
        <v>770</v>
      </c>
      <c r="C1168" t="s">
        <v>112</v>
      </c>
      <c r="D1168" t="s">
        <v>998</v>
      </c>
      <c r="E1168" t="s">
        <v>15</v>
      </c>
      <c r="F1168" t="s">
        <v>16</v>
      </c>
      <c r="G1168" t="s">
        <v>558</v>
      </c>
      <c r="H1168">
        <v>50480597</v>
      </c>
      <c r="I1168" s="196" t="str">
        <f>VLOOKUP(E1168,Refs!$P$2:$R$36,3,FALSE)</f>
        <v>Y63</v>
      </c>
      <c r="J1168" s="196" t="str">
        <f>VLOOKUP(E1168,Refs!$P$2:$S$36,4,FALSE)</f>
        <v>North East and Yorkshire</v>
      </c>
      <c r="K1168" s="42">
        <f t="shared" si="37"/>
        <v>50480597</v>
      </c>
    </row>
    <row r="1169" spans="1:11" hidden="1" x14ac:dyDescent="0.35">
      <c r="A1169" s="197">
        <f t="shared" si="36"/>
        <v>44287</v>
      </c>
      <c r="B1169" t="s">
        <v>770</v>
      </c>
      <c r="C1169" t="s">
        <v>112</v>
      </c>
      <c r="D1169" t="s">
        <v>998</v>
      </c>
      <c r="E1169" t="s">
        <v>15</v>
      </c>
      <c r="F1169" t="s">
        <v>16</v>
      </c>
      <c r="G1169" t="s">
        <v>566</v>
      </c>
      <c r="H1169">
        <v>76778</v>
      </c>
      <c r="I1169" s="196" t="str">
        <f>VLOOKUP(E1169,Refs!$P$2:$R$36,3,FALSE)</f>
        <v>Y63</v>
      </c>
      <c r="J1169" s="196" t="str">
        <f>VLOOKUP(E1169,Refs!$P$2:$S$36,4,FALSE)</f>
        <v>North East and Yorkshire</v>
      </c>
      <c r="K1169" s="42">
        <f t="shared" si="37"/>
        <v>76778</v>
      </c>
    </row>
    <row r="1170" spans="1:11" hidden="1" x14ac:dyDescent="0.35">
      <c r="A1170" s="197">
        <f t="shared" si="36"/>
        <v>44287</v>
      </c>
      <c r="B1170" t="s">
        <v>770</v>
      </c>
      <c r="C1170" t="s">
        <v>112</v>
      </c>
      <c r="D1170" t="s">
        <v>998</v>
      </c>
      <c r="E1170" t="s">
        <v>15</v>
      </c>
      <c r="F1170" t="s">
        <v>16</v>
      </c>
      <c r="G1170" t="s">
        <v>567</v>
      </c>
      <c r="H1170">
        <v>0</v>
      </c>
      <c r="I1170" s="196" t="str">
        <f>VLOOKUP(E1170,Refs!$P$2:$R$36,3,FALSE)</f>
        <v>Y63</v>
      </c>
      <c r="J1170" s="196" t="str">
        <f>VLOOKUP(E1170,Refs!$P$2:$S$36,4,FALSE)</f>
        <v>North East and Yorkshire</v>
      </c>
      <c r="K1170" s="42" t="str">
        <f t="shared" si="37"/>
        <v/>
      </c>
    </row>
    <row r="1171" spans="1:11" hidden="1" x14ac:dyDescent="0.35">
      <c r="A1171" s="197">
        <f t="shared" si="36"/>
        <v>44287</v>
      </c>
      <c r="B1171" t="s">
        <v>770</v>
      </c>
      <c r="C1171" t="s">
        <v>112</v>
      </c>
      <c r="D1171" t="s">
        <v>998</v>
      </c>
      <c r="E1171" t="s">
        <v>15</v>
      </c>
      <c r="F1171" t="s">
        <v>16</v>
      </c>
      <c r="G1171" t="s">
        <v>568</v>
      </c>
      <c r="H1171">
        <v>55909</v>
      </c>
      <c r="I1171" s="196" t="str">
        <f>VLOOKUP(E1171,Refs!$P$2:$R$36,3,FALSE)</f>
        <v>Y63</v>
      </c>
      <c r="J1171" s="196" t="str">
        <f>VLOOKUP(E1171,Refs!$P$2:$S$36,4,FALSE)</f>
        <v>North East and Yorkshire</v>
      </c>
      <c r="K1171" s="42">
        <f t="shared" si="37"/>
        <v>55909</v>
      </c>
    </row>
    <row r="1172" spans="1:11" hidden="1" x14ac:dyDescent="0.35">
      <c r="A1172" s="197">
        <f t="shared" si="36"/>
        <v>44287</v>
      </c>
      <c r="B1172" t="s">
        <v>770</v>
      </c>
      <c r="C1172" t="s">
        <v>112</v>
      </c>
      <c r="D1172" t="s">
        <v>998</v>
      </c>
      <c r="E1172" t="s">
        <v>15</v>
      </c>
      <c r="F1172" t="s">
        <v>16</v>
      </c>
      <c r="G1172" t="s">
        <v>569</v>
      </c>
      <c r="H1172">
        <v>11909</v>
      </c>
      <c r="I1172" s="196" t="str">
        <f>VLOOKUP(E1172,Refs!$P$2:$R$36,3,FALSE)</f>
        <v>Y63</v>
      </c>
      <c r="J1172" s="196" t="str">
        <f>VLOOKUP(E1172,Refs!$P$2:$S$36,4,FALSE)</f>
        <v>North East and Yorkshire</v>
      </c>
      <c r="K1172" s="42">
        <f t="shared" si="37"/>
        <v>11909</v>
      </c>
    </row>
    <row r="1173" spans="1:11" hidden="1" x14ac:dyDescent="0.35">
      <c r="A1173" s="197">
        <f t="shared" si="36"/>
        <v>44287</v>
      </c>
      <c r="B1173" t="s">
        <v>770</v>
      </c>
      <c r="C1173" t="s">
        <v>112</v>
      </c>
      <c r="D1173" t="s">
        <v>998</v>
      </c>
      <c r="E1173" t="s">
        <v>15</v>
      </c>
      <c r="F1173" t="s">
        <v>16</v>
      </c>
      <c r="G1173" t="s">
        <v>570</v>
      </c>
      <c r="H1173">
        <v>8947</v>
      </c>
      <c r="I1173" s="196" t="str">
        <f>VLOOKUP(E1173,Refs!$P$2:$R$36,3,FALSE)</f>
        <v>Y63</v>
      </c>
      <c r="J1173" s="196" t="str">
        <f>VLOOKUP(E1173,Refs!$P$2:$S$36,4,FALSE)</f>
        <v>North East and Yorkshire</v>
      </c>
      <c r="K1173" s="42">
        <f t="shared" si="37"/>
        <v>8947</v>
      </c>
    </row>
    <row r="1174" spans="1:11" hidden="1" x14ac:dyDescent="0.35">
      <c r="A1174" s="197">
        <f t="shared" si="36"/>
        <v>44287</v>
      </c>
      <c r="B1174" t="s">
        <v>770</v>
      </c>
      <c r="C1174" t="s">
        <v>112</v>
      </c>
      <c r="D1174" t="s">
        <v>998</v>
      </c>
      <c r="E1174" t="s">
        <v>15</v>
      </c>
      <c r="F1174" t="s">
        <v>16</v>
      </c>
      <c r="G1174" t="s">
        <v>571</v>
      </c>
      <c r="H1174">
        <v>13</v>
      </c>
      <c r="I1174" s="196" t="str">
        <f>VLOOKUP(E1174,Refs!$P$2:$R$36,3,FALSE)</f>
        <v>Y63</v>
      </c>
      <c r="J1174" s="196" t="str">
        <f>VLOOKUP(E1174,Refs!$P$2:$S$36,4,FALSE)</f>
        <v>North East and Yorkshire</v>
      </c>
      <c r="K1174" s="42">
        <f t="shared" si="37"/>
        <v>13</v>
      </c>
    </row>
    <row r="1175" spans="1:11" hidden="1" x14ac:dyDescent="0.35">
      <c r="A1175" s="197">
        <f t="shared" si="36"/>
        <v>44287</v>
      </c>
      <c r="B1175" t="s">
        <v>770</v>
      </c>
      <c r="C1175" t="s">
        <v>112</v>
      </c>
      <c r="D1175" t="s">
        <v>998</v>
      </c>
      <c r="E1175" t="s">
        <v>15</v>
      </c>
      <c r="F1175" t="s">
        <v>16</v>
      </c>
      <c r="G1175" t="s">
        <v>576</v>
      </c>
      <c r="H1175">
        <v>25789</v>
      </c>
      <c r="I1175" s="196" t="str">
        <f>VLOOKUP(E1175,Refs!$P$2:$R$36,3,FALSE)</f>
        <v>Y63</v>
      </c>
      <c r="J1175" s="196" t="str">
        <f>VLOOKUP(E1175,Refs!$P$2:$S$36,4,FALSE)</f>
        <v>North East and Yorkshire</v>
      </c>
      <c r="K1175" s="42">
        <f t="shared" si="37"/>
        <v>25789</v>
      </c>
    </row>
    <row r="1176" spans="1:11" hidden="1" x14ac:dyDescent="0.35">
      <c r="A1176" s="197">
        <f t="shared" si="36"/>
        <v>44287</v>
      </c>
      <c r="B1176" t="s">
        <v>770</v>
      </c>
      <c r="C1176" t="s">
        <v>112</v>
      </c>
      <c r="D1176" t="s">
        <v>998</v>
      </c>
      <c r="E1176" t="s">
        <v>15</v>
      </c>
      <c r="F1176" t="s">
        <v>16</v>
      </c>
      <c r="G1176" t="s">
        <v>577</v>
      </c>
      <c r="H1176">
        <v>2505</v>
      </c>
      <c r="I1176" s="196" t="str">
        <f>VLOOKUP(E1176,Refs!$P$2:$R$36,3,FALSE)</f>
        <v>Y63</v>
      </c>
      <c r="J1176" s="196" t="str">
        <f>VLOOKUP(E1176,Refs!$P$2:$S$36,4,FALSE)</f>
        <v>North East and Yorkshire</v>
      </c>
      <c r="K1176" s="42">
        <f t="shared" si="37"/>
        <v>2505</v>
      </c>
    </row>
    <row r="1177" spans="1:11" hidden="1" x14ac:dyDescent="0.35">
      <c r="A1177" s="197">
        <f t="shared" si="36"/>
        <v>44287</v>
      </c>
      <c r="B1177" t="s">
        <v>770</v>
      </c>
      <c r="C1177" t="s">
        <v>112</v>
      </c>
      <c r="D1177" t="s">
        <v>998</v>
      </c>
      <c r="E1177" t="s">
        <v>15</v>
      </c>
      <c r="F1177" t="s">
        <v>16</v>
      </c>
      <c r="G1177" t="s">
        <v>578</v>
      </c>
      <c r="H1177">
        <v>5275</v>
      </c>
      <c r="I1177" s="196" t="str">
        <f>VLOOKUP(E1177,Refs!$P$2:$R$36,3,FALSE)</f>
        <v>Y63</v>
      </c>
      <c r="J1177" s="196" t="str">
        <f>VLOOKUP(E1177,Refs!$P$2:$S$36,4,FALSE)</f>
        <v>North East and Yorkshire</v>
      </c>
      <c r="K1177" s="42">
        <f t="shared" si="37"/>
        <v>5275</v>
      </c>
    </row>
    <row r="1178" spans="1:11" hidden="1" x14ac:dyDescent="0.35">
      <c r="A1178" s="197">
        <f t="shared" si="36"/>
        <v>44287</v>
      </c>
      <c r="B1178" t="s">
        <v>770</v>
      </c>
      <c r="C1178" t="s">
        <v>112</v>
      </c>
      <c r="D1178" t="s">
        <v>998</v>
      </c>
      <c r="E1178" t="s">
        <v>15</v>
      </c>
      <c r="F1178" t="s">
        <v>16</v>
      </c>
      <c r="G1178" t="s">
        <v>579</v>
      </c>
      <c r="H1178">
        <v>0</v>
      </c>
      <c r="I1178" s="196" t="str">
        <f>VLOOKUP(E1178,Refs!$P$2:$R$36,3,FALSE)</f>
        <v>Y63</v>
      </c>
      <c r="J1178" s="196" t="str">
        <f>VLOOKUP(E1178,Refs!$P$2:$S$36,4,FALSE)</f>
        <v>North East and Yorkshire</v>
      </c>
      <c r="K1178" s="42" t="str">
        <f t="shared" si="37"/>
        <v/>
      </c>
    </row>
    <row r="1179" spans="1:11" hidden="1" x14ac:dyDescent="0.35">
      <c r="A1179" s="197">
        <f t="shared" si="36"/>
        <v>44287</v>
      </c>
      <c r="B1179" t="s">
        <v>770</v>
      </c>
      <c r="C1179" t="s">
        <v>112</v>
      </c>
      <c r="D1179" t="s">
        <v>998</v>
      </c>
      <c r="E1179" t="s">
        <v>15</v>
      </c>
      <c r="F1179" t="s">
        <v>16</v>
      </c>
      <c r="G1179" t="s">
        <v>580</v>
      </c>
      <c r="H1179">
        <v>8971</v>
      </c>
      <c r="I1179" s="196" t="str">
        <f>VLOOKUP(E1179,Refs!$P$2:$R$36,3,FALSE)</f>
        <v>Y63</v>
      </c>
      <c r="J1179" s="196" t="str">
        <f>VLOOKUP(E1179,Refs!$P$2:$S$36,4,FALSE)</f>
        <v>North East and Yorkshire</v>
      </c>
      <c r="K1179" s="42">
        <f t="shared" si="37"/>
        <v>8971</v>
      </c>
    </row>
    <row r="1180" spans="1:11" hidden="1" x14ac:dyDescent="0.35">
      <c r="A1180" s="197">
        <f t="shared" si="36"/>
        <v>44287</v>
      </c>
      <c r="B1180" t="s">
        <v>770</v>
      </c>
      <c r="C1180" t="s">
        <v>112</v>
      </c>
      <c r="D1180" t="s">
        <v>998</v>
      </c>
      <c r="E1180" t="s">
        <v>15</v>
      </c>
      <c r="F1180" t="s">
        <v>16</v>
      </c>
      <c r="G1180" t="s">
        <v>581</v>
      </c>
      <c r="H1180">
        <v>386</v>
      </c>
      <c r="I1180" s="196" t="str">
        <f>VLOOKUP(E1180,Refs!$P$2:$R$36,3,FALSE)</f>
        <v>Y63</v>
      </c>
      <c r="J1180" s="196" t="str">
        <f>VLOOKUP(E1180,Refs!$P$2:$S$36,4,FALSE)</f>
        <v>North East and Yorkshire</v>
      </c>
      <c r="K1180" s="42">
        <f t="shared" si="37"/>
        <v>386</v>
      </c>
    </row>
    <row r="1181" spans="1:11" hidden="1" x14ac:dyDescent="0.35">
      <c r="A1181" s="197">
        <f t="shared" si="36"/>
        <v>44287</v>
      </c>
      <c r="B1181" t="s">
        <v>770</v>
      </c>
      <c r="C1181" t="s">
        <v>112</v>
      </c>
      <c r="D1181" t="s">
        <v>998</v>
      </c>
      <c r="E1181" t="s">
        <v>15</v>
      </c>
      <c r="F1181" t="s">
        <v>16</v>
      </c>
      <c r="G1181" t="s">
        <v>582</v>
      </c>
      <c r="H1181">
        <v>2938</v>
      </c>
      <c r="I1181" s="196" t="str">
        <f>VLOOKUP(E1181,Refs!$P$2:$R$36,3,FALSE)</f>
        <v>Y63</v>
      </c>
      <c r="J1181" s="196" t="str">
        <f>VLOOKUP(E1181,Refs!$P$2:$S$36,4,FALSE)</f>
        <v>North East and Yorkshire</v>
      </c>
      <c r="K1181" s="42">
        <f t="shared" si="37"/>
        <v>2938</v>
      </c>
    </row>
    <row r="1182" spans="1:11" hidden="1" x14ac:dyDescent="0.35">
      <c r="A1182" s="197">
        <f t="shared" si="36"/>
        <v>44287</v>
      </c>
      <c r="B1182" t="s">
        <v>770</v>
      </c>
      <c r="C1182" t="s">
        <v>112</v>
      </c>
      <c r="D1182" t="s">
        <v>998</v>
      </c>
      <c r="E1182" t="s">
        <v>15</v>
      </c>
      <c r="F1182" t="s">
        <v>16</v>
      </c>
      <c r="G1182" t="s">
        <v>583</v>
      </c>
      <c r="H1182">
        <v>97</v>
      </c>
      <c r="I1182" s="196" t="str">
        <f>VLOOKUP(E1182,Refs!$P$2:$R$36,3,FALSE)</f>
        <v>Y63</v>
      </c>
      <c r="J1182" s="196" t="str">
        <f>VLOOKUP(E1182,Refs!$P$2:$S$36,4,FALSE)</f>
        <v>North East and Yorkshire</v>
      </c>
      <c r="K1182" s="42">
        <f t="shared" si="37"/>
        <v>97</v>
      </c>
    </row>
    <row r="1183" spans="1:11" hidden="1" x14ac:dyDescent="0.35">
      <c r="A1183" s="197">
        <f t="shared" si="36"/>
        <v>44287</v>
      </c>
      <c r="B1183" t="s">
        <v>770</v>
      </c>
      <c r="C1183" t="s">
        <v>112</v>
      </c>
      <c r="D1183" t="s">
        <v>998</v>
      </c>
      <c r="E1183" t="s">
        <v>15</v>
      </c>
      <c r="F1183" t="s">
        <v>16</v>
      </c>
      <c r="G1183" t="s">
        <v>584</v>
      </c>
      <c r="H1183">
        <v>684</v>
      </c>
      <c r="I1183" s="196" t="str">
        <f>VLOOKUP(E1183,Refs!$P$2:$R$36,3,FALSE)</f>
        <v>Y63</v>
      </c>
      <c r="J1183" s="196" t="str">
        <f>VLOOKUP(E1183,Refs!$P$2:$S$36,4,FALSE)</f>
        <v>North East and Yorkshire</v>
      </c>
      <c r="K1183" s="42">
        <f t="shared" si="37"/>
        <v>684</v>
      </c>
    </row>
    <row r="1184" spans="1:11" hidden="1" x14ac:dyDescent="0.35">
      <c r="A1184" s="197">
        <f t="shared" si="36"/>
        <v>44287</v>
      </c>
      <c r="B1184" t="s">
        <v>770</v>
      </c>
      <c r="C1184" t="s">
        <v>112</v>
      </c>
      <c r="D1184" t="s">
        <v>998</v>
      </c>
      <c r="E1184" t="s">
        <v>15</v>
      </c>
      <c r="F1184" t="s">
        <v>16</v>
      </c>
      <c r="G1184" t="s">
        <v>585</v>
      </c>
      <c r="H1184">
        <v>551</v>
      </c>
      <c r="I1184" s="196" t="str">
        <f>VLOOKUP(E1184,Refs!$P$2:$R$36,3,FALSE)</f>
        <v>Y63</v>
      </c>
      <c r="J1184" s="196" t="str">
        <f>VLOOKUP(E1184,Refs!$P$2:$S$36,4,FALSE)</f>
        <v>North East and Yorkshire</v>
      </c>
      <c r="K1184" s="42">
        <f t="shared" si="37"/>
        <v>551</v>
      </c>
    </row>
    <row r="1185" spans="1:11" hidden="1" x14ac:dyDescent="0.35">
      <c r="A1185" s="197">
        <f t="shared" si="36"/>
        <v>44287</v>
      </c>
      <c r="B1185" t="s">
        <v>770</v>
      </c>
      <c r="C1185" t="s">
        <v>112</v>
      </c>
      <c r="D1185" t="s">
        <v>998</v>
      </c>
      <c r="E1185" t="s">
        <v>15</v>
      </c>
      <c r="F1185" t="s">
        <v>16</v>
      </c>
      <c r="G1185" t="s">
        <v>586</v>
      </c>
      <c r="H1185" t="s">
        <v>999</v>
      </c>
      <c r="I1185" s="196" t="str">
        <f>VLOOKUP(E1185,Refs!$P$2:$R$36,3,FALSE)</f>
        <v>Y63</v>
      </c>
      <c r="J1185" s="196" t="str">
        <f>VLOOKUP(E1185,Refs!$P$2:$S$36,4,FALSE)</f>
        <v>North East and Yorkshire</v>
      </c>
      <c r="K1185" s="42" t="str">
        <f t="shared" si="37"/>
        <v>-</v>
      </c>
    </row>
    <row r="1186" spans="1:11" hidden="1" x14ac:dyDescent="0.35">
      <c r="A1186" s="197">
        <f t="shared" si="36"/>
        <v>44287</v>
      </c>
      <c r="B1186" t="s">
        <v>770</v>
      </c>
      <c r="C1186" t="s">
        <v>112</v>
      </c>
      <c r="D1186" t="s">
        <v>998</v>
      </c>
      <c r="E1186" t="s">
        <v>15</v>
      </c>
      <c r="F1186" t="s">
        <v>16</v>
      </c>
      <c r="G1186" t="s">
        <v>587</v>
      </c>
      <c r="H1186" t="s">
        <v>999</v>
      </c>
      <c r="I1186" s="196" t="str">
        <f>VLOOKUP(E1186,Refs!$P$2:$R$36,3,FALSE)</f>
        <v>Y63</v>
      </c>
      <c r="J1186" s="196" t="str">
        <f>VLOOKUP(E1186,Refs!$P$2:$S$36,4,FALSE)</f>
        <v>North East and Yorkshire</v>
      </c>
      <c r="K1186" s="42" t="str">
        <f t="shared" si="37"/>
        <v>-</v>
      </c>
    </row>
    <row r="1187" spans="1:11" hidden="1" x14ac:dyDescent="0.35">
      <c r="A1187" s="197">
        <f t="shared" si="36"/>
        <v>44287</v>
      </c>
      <c r="B1187" t="s">
        <v>770</v>
      </c>
      <c r="C1187" t="s">
        <v>112</v>
      </c>
      <c r="D1187" t="s">
        <v>998</v>
      </c>
      <c r="E1187" t="s">
        <v>15</v>
      </c>
      <c r="F1187" t="s">
        <v>16</v>
      </c>
      <c r="G1187" t="s">
        <v>588</v>
      </c>
      <c r="H1187">
        <v>9929</v>
      </c>
      <c r="I1187" s="196" t="str">
        <f>VLOOKUP(E1187,Refs!$P$2:$R$36,3,FALSE)</f>
        <v>Y63</v>
      </c>
      <c r="J1187" s="196" t="str">
        <f>VLOOKUP(E1187,Refs!$P$2:$S$36,4,FALSE)</f>
        <v>North East and Yorkshire</v>
      </c>
      <c r="K1187" s="42">
        <f t="shared" si="37"/>
        <v>9929</v>
      </c>
    </row>
    <row r="1188" spans="1:11" hidden="1" x14ac:dyDescent="0.35">
      <c r="A1188" s="197">
        <f t="shared" si="36"/>
        <v>44287</v>
      </c>
      <c r="B1188" t="s">
        <v>770</v>
      </c>
      <c r="C1188" t="s">
        <v>112</v>
      </c>
      <c r="D1188" t="s">
        <v>998</v>
      </c>
      <c r="E1188" t="s">
        <v>15</v>
      </c>
      <c r="F1188" t="s">
        <v>16</v>
      </c>
      <c r="G1188" t="s">
        <v>589</v>
      </c>
      <c r="H1188">
        <v>3356</v>
      </c>
      <c r="I1188" s="196" t="str">
        <f>VLOOKUP(E1188,Refs!$P$2:$R$36,3,FALSE)</f>
        <v>Y63</v>
      </c>
      <c r="J1188" s="196" t="str">
        <f>VLOOKUP(E1188,Refs!$P$2:$S$36,4,FALSE)</f>
        <v>North East and Yorkshire</v>
      </c>
      <c r="K1188" s="42">
        <f t="shared" si="37"/>
        <v>3356</v>
      </c>
    </row>
    <row r="1189" spans="1:11" hidden="1" x14ac:dyDescent="0.35">
      <c r="A1189" s="197">
        <f t="shared" si="36"/>
        <v>44287</v>
      </c>
      <c r="B1189" t="s">
        <v>770</v>
      </c>
      <c r="C1189" t="s">
        <v>112</v>
      </c>
      <c r="D1189" t="s">
        <v>998</v>
      </c>
      <c r="E1189" t="s">
        <v>15</v>
      </c>
      <c r="F1189" t="s">
        <v>16</v>
      </c>
      <c r="G1189" t="s">
        <v>590</v>
      </c>
      <c r="H1189">
        <v>1682</v>
      </c>
      <c r="I1189" s="196" t="str">
        <f>VLOOKUP(E1189,Refs!$P$2:$R$36,3,FALSE)</f>
        <v>Y63</v>
      </c>
      <c r="J1189" s="196" t="str">
        <f>VLOOKUP(E1189,Refs!$P$2:$S$36,4,FALSE)</f>
        <v>North East and Yorkshire</v>
      </c>
      <c r="K1189" s="42">
        <f t="shared" si="37"/>
        <v>1682</v>
      </c>
    </row>
    <row r="1190" spans="1:11" hidden="1" x14ac:dyDescent="0.35">
      <c r="A1190" s="197">
        <f t="shared" si="36"/>
        <v>44287</v>
      </c>
      <c r="B1190" t="s">
        <v>770</v>
      </c>
      <c r="C1190" t="s">
        <v>112</v>
      </c>
      <c r="D1190" t="s">
        <v>998</v>
      </c>
      <c r="E1190" t="s">
        <v>15</v>
      </c>
      <c r="F1190" t="s">
        <v>16</v>
      </c>
      <c r="G1190" t="s">
        <v>591</v>
      </c>
      <c r="H1190">
        <v>519</v>
      </c>
      <c r="I1190" s="196" t="str">
        <f>VLOOKUP(E1190,Refs!$P$2:$R$36,3,FALSE)</f>
        <v>Y63</v>
      </c>
      <c r="J1190" s="196" t="str">
        <f>VLOOKUP(E1190,Refs!$P$2:$S$36,4,FALSE)</f>
        <v>North East and Yorkshire</v>
      </c>
      <c r="K1190" s="42">
        <f t="shared" si="37"/>
        <v>519</v>
      </c>
    </row>
    <row r="1191" spans="1:11" hidden="1" x14ac:dyDescent="0.35">
      <c r="A1191" s="197">
        <f t="shared" si="36"/>
        <v>44287</v>
      </c>
      <c r="B1191" t="s">
        <v>770</v>
      </c>
      <c r="C1191" t="s">
        <v>112</v>
      </c>
      <c r="D1191" t="s">
        <v>998</v>
      </c>
      <c r="E1191" t="s">
        <v>15</v>
      </c>
      <c r="F1191" t="s">
        <v>16</v>
      </c>
      <c r="G1191" t="s">
        <v>592</v>
      </c>
      <c r="H1191">
        <v>1981</v>
      </c>
      <c r="I1191" s="196" t="str">
        <f>VLOOKUP(E1191,Refs!$P$2:$R$36,3,FALSE)</f>
        <v>Y63</v>
      </c>
      <c r="J1191" s="196" t="str">
        <f>VLOOKUP(E1191,Refs!$P$2:$S$36,4,FALSE)</f>
        <v>North East and Yorkshire</v>
      </c>
      <c r="K1191" s="42">
        <f t="shared" si="37"/>
        <v>1981</v>
      </c>
    </row>
    <row r="1192" spans="1:11" hidden="1" x14ac:dyDescent="0.35">
      <c r="A1192" s="197">
        <f t="shared" si="36"/>
        <v>44287</v>
      </c>
      <c r="B1192" t="s">
        <v>770</v>
      </c>
      <c r="C1192" t="s">
        <v>112</v>
      </c>
      <c r="D1192" t="s">
        <v>998</v>
      </c>
      <c r="E1192" t="s">
        <v>15</v>
      </c>
      <c r="F1192" t="s">
        <v>16</v>
      </c>
      <c r="G1192" t="s">
        <v>593</v>
      </c>
      <c r="H1192">
        <v>1301</v>
      </c>
      <c r="I1192" s="196" t="str">
        <f>VLOOKUP(E1192,Refs!$P$2:$R$36,3,FALSE)</f>
        <v>Y63</v>
      </c>
      <c r="J1192" s="196" t="str">
        <f>VLOOKUP(E1192,Refs!$P$2:$S$36,4,FALSE)</f>
        <v>North East and Yorkshire</v>
      </c>
      <c r="K1192" s="42">
        <f t="shared" si="37"/>
        <v>1301</v>
      </c>
    </row>
    <row r="1193" spans="1:11" hidden="1" x14ac:dyDescent="0.35">
      <c r="A1193" s="197">
        <f t="shared" si="36"/>
        <v>44287</v>
      </c>
      <c r="B1193" t="s">
        <v>770</v>
      </c>
      <c r="C1193" t="s">
        <v>112</v>
      </c>
      <c r="D1193" t="s">
        <v>998</v>
      </c>
      <c r="E1193" t="s">
        <v>15</v>
      </c>
      <c r="F1193" t="s">
        <v>16</v>
      </c>
      <c r="G1193" t="s">
        <v>594</v>
      </c>
      <c r="H1193" t="s">
        <v>999</v>
      </c>
      <c r="I1193" s="196" t="str">
        <f>VLOOKUP(E1193,Refs!$P$2:$R$36,3,FALSE)</f>
        <v>Y63</v>
      </c>
      <c r="J1193" s="196" t="str">
        <f>VLOOKUP(E1193,Refs!$P$2:$S$36,4,FALSE)</f>
        <v>North East and Yorkshire</v>
      </c>
      <c r="K1193" s="42" t="str">
        <f t="shared" si="37"/>
        <v>-</v>
      </c>
    </row>
    <row r="1194" spans="1:11" hidden="1" x14ac:dyDescent="0.35">
      <c r="A1194" s="197">
        <f t="shared" si="36"/>
        <v>44287</v>
      </c>
      <c r="B1194" t="s">
        <v>770</v>
      </c>
      <c r="C1194" t="s">
        <v>112</v>
      </c>
      <c r="D1194" t="s">
        <v>998</v>
      </c>
      <c r="E1194" t="s">
        <v>15</v>
      </c>
      <c r="F1194" t="s">
        <v>16</v>
      </c>
      <c r="G1194" t="s">
        <v>609</v>
      </c>
      <c r="H1194">
        <v>76778</v>
      </c>
      <c r="I1194" s="196" t="str">
        <f>VLOOKUP(E1194,Refs!$P$2:$R$36,3,FALSE)</f>
        <v>Y63</v>
      </c>
      <c r="J1194" s="196" t="str">
        <f>VLOOKUP(E1194,Refs!$P$2:$S$36,4,FALSE)</f>
        <v>North East and Yorkshire</v>
      </c>
      <c r="K1194" s="42">
        <f t="shared" si="37"/>
        <v>76778</v>
      </c>
    </row>
    <row r="1195" spans="1:11" hidden="1" x14ac:dyDescent="0.35">
      <c r="A1195" s="197">
        <f t="shared" si="36"/>
        <v>44287</v>
      </c>
      <c r="B1195" t="s">
        <v>770</v>
      </c>
      <c r="C1195" t="s">
        <v>112</v>
      </c>
      <c r="D1195" t="s">
        <v>998</v>
      </c>
      <c r="E1195" t="s">
        <v>15</v>
      </c>
      <c r="F1195" t="s">
        <v>16</v>
      </c>
      <c r="G1195" t="s">
        <v>610</v>
      </c>
      <c r="H1195">
        <v>10801</v>
      </c>
      <c r="I1195" s="196" t="str">
        <f>VLOOKUP(E1195,Refs!$P$2:$R$36,3,FALSE)</f>
        <v>Y63</v>
      </c>
      <c r="J1195" s="196" t="str">
        <f>VLOOKUP(E1195,Refs!$P$2:$S$36,4,FALSE)</f>
        <v>North East and Yorkshire</v>
      </c>
      <c r="K1195" s="42">
        <f t="shared" si="37"/>
        <v>10801</v>
      </c>
    </row>
    <row r="1196" spans="1:11" hidden="1" x14ac:dyDescent="0.35">
      <c r="A1196" s="197">
        <f t="shared" si="36"/>
        <v>44287</v>
      </c>
      <c r="B1196" t="s">
        <v>770</v>
      </c>
      <c r="C1196" t="s">
        <v>112</v>
      </c>
      <c r="D1196" t="s">
        <v>998</v>
      </c>
      <c r="E1196" t="s">
        <v>15</v>
      </c>
      <c r="F1196" t="s">
        <v>16</v>
      </c>
      <c r="G1196" t="s">
        <v>611</v>
      </c>
      <c r="H1196">
        <v>9803</v>
      </c>
      <c r="I1196" s="196" t="str">
        <f>VLOOKUP(E1196,Refs!$P$2:$R$36,3,FALSE)</f>
        <v>Y63</v>
      </c>
      <c r="J1196" s="196" t="str">
        <f>VLOOKUP(E1196,Refs!$P$2:$S$36,4,FALSE)</f>
        <v>North East and Yorkshire</v>
      </c>
      <c r="K1196" s="42">
        <f t="shared" si="37"/>
        <v>9803</v>
      </c>
    </row>
    <row r="1197" spans="1:11" hidden="1" x14ac:dyDescent="0.35">
      <c r="A1197" s="197">
        <f t="shared" si="36"/>
        <v>44287</v>
      </c>
      <c r="B1197" t="s">
        <v>770</v>
      </c>
      <c r="C1197" t="s">
        <v>112</v>
      </c>
      <c r="D1197" t="s">
        <v>998</v>
      </c>
      <c r="E1197" t="s">
        <v>15</v>
      </c>
      <c r="F1197" t="s">
        <v>16</v>
      </c>
      <c r="G1197" t="s">
        <v>612</v>
      </c>
      <c r="H1197">
        <v>2117</v>
      </c>
      <c r="I1197" s="196" t="str">
        <f>VLOOKUP(E1197,Refs!$P$2:$R$36,3,FALSE)</f>
        <v>Y63</v>
      </c>
      <c r="J1197" s="196" t="str">
        <f>VLOOKUP(E1197,Refs!$P$2:$S$36,4,FALSE)</f>
        <v>North East and Yorkshire</v>
      </c>
      <c r="K1197" s="42">
        <f t="shared" si="37"/>
        <v>2117</v>
      </c>
    </row>
    <row r="1198" spans="1:11" hidden="1" x14ac:dyDescent="0.35">
      <c r="A1198" s="197">
        <f t="shared" si="36"/>
        <v>44287</v>
      </c>
      <c r="B1198" t="s">
        <v>770</v>
      </c>
      <c r="C1198" t="s">
        <v>112</v>
      </c>
      <c r="D1198" t="s">
        <v>998</v>
      </c>
      <c r="E1198" t="s">
        <v>15</v>
      </c>
      <c r="F1198" t="s">
        <v>16</v>
      </c>
      <c r="G1198" t="s">
        <v>613</v>
      </c>
      <c r="H1198">
        <v>2</v>
      </c>
      <c r="I1198" s="196" t="str">
        <f>VLOOKUP(E1198,Refs!$P$2:$R$36,3,FALSE)</f>
        <v>Y63</v>
      </c>
      <c r="J1198" s="196" t="str">
        <f>VLOOKUP(E1198,Refs!$P$2:$S$36,4,FALSE)</f>
        <v>North East and Yorkshire</v>
      </c>
      <c r="K1198" s="42">
        <f t="shared" si="37"/>
        <v>2</v>
      </c>
    </row>
    <row r="1199" spans="1:11" hidden="1" x14ac:dyDescent="0.35">
      <c r="A1199" s="197">
        <f t="shared" si="36"/>
        <v>44287</v>
      </c>
      <c r="B1199" t="s">
        <v>770</v>
      </c>
      <c r="C1199" t="s">
        <v>112</v>
      </c>
      <c r="D1199" t="s">
        <v>998</v>
      </c>
      <c r="E1199" t="s">
        <v>15</v>
      </c>
      <c r="F1199" t="s">
        <v>16</v>
      </c>
      <c r="G1199" t="s">
        <v>615</v>
      </c>
      <c r="H1199">
        <v>26686</v>
      </c>
      <c r="I1199" s="196" t="str">
        <f>VLOOKUP(E1199,Refs!$P$2:$R$36,3,FALSE)</f>
        <v>Y63</v>
      </c>
      <c r="J1199" s="196" t="str">
        <f>VLOOKUP(E1199,Refs!$P$2:$S$36,4,FALSE)</f>
        <v>North East and Yorkshire</v>
      </c>
      <c r="K1199" s="42">
        <f t="shared" si="37"/>
        <v>26686</v>
      </c>
    </row>
    <row r="1200" spans="1:11" hidden="1" x14ac:dyDescent="0.35">
      <c r="A1200" s="197">
        <f t="shared" si="36"/>
        <v>44287</v>
      </c>
      <c r="B1200" t="s">
        <v>770</v>
      </c>
      <c r="C1200" t="s">
        <v>112</v>
      </c>
      <c r="D1200" t="s">
        <v>998</v>
      </c>
      <c r="E1200" t="s">
        <v>15</v>
      </c>
      <c r="F1200" t="s">
        <v>16</v>
      </c>
      <c r="G1200" t="s">
        <v>616</v>
      </c>
      <c r="H1200">
        <v>15</v>
      </c>
      <c r="I1200" s="196" t="str">
        <f>VLOOKUP(E1200,Refs!$P$2:$R$36,3,FALSE)</f>
        <v>Y63</v>
      </c>
      <c r="J1200" s="196" t="str">
        <f>VLOOKUP(E1200,Refs!$P$2:$S$36,4,FALSE)</f>
        <v>North East and Yorkshire</v>
      </c>
      <c r="K1200" s="42">
        <f t="shared" si="37"/>
        <v>15</v>
      </c>
    </row>
    <row r="1201" spans="1:11" hidden="1" x14ac:dyDescent="0.35">
      <c r="A1201" s="197">
        <f t="shared" si="36"/>
        <v>44287</v>
      </c>
      <c r="B1201" t="s">
        <v>770</v>
      </c>
      <c r="C1201" t="s">
        <v>112</v>
      </c>
      <c r="D1201" t="s">
        <v>998</v>
      </c>
      <c r="E1201" t="s">
        <v>15</v>
      </c>
      <c r="F1201" t="s">
        <v>16</v>
      </c>
      <c r="G1201" t="s">
        <v>618</v>
      </c>
      <c r="H1201">
        <v>6642</v>
      </c>
      <c r="I1201" s="196" t="str">
        <f>VLOOKUP(E1201,Refs!$P$2:$R$36,3,FALSE)</f>
        <v>Y63</v>
      </c>
      <c r="J1201" s="196" t="str">
        <f>VLOOKUP(E1201,Refs!$P$2:$S$36,4,FALSE)</f>
        <v>North East and Yorkshire</v>
      </c>
      <c r="K1201" s="42">
        <f t="shared" si="37"/>
        <v>6642</v>
      </c>
    </row>
    <row r="1202" spans="1:11" hidden="1" x14ac:dyDescent="0.35">
      <c r="A1202" s="197">
        <f t="shared" si="36"/>
        <v>44287</v>
      </c>
      <c r="B1202" t="s">
        <v>770</v>
      </c>
      <c r="C1202" t="s">
        <v>112</v>
      </c>
      <c r="D1202" t="s">
        <v>998</v>
      </c>
      <c r="E1202" t="s">
        <v>15</v>
      </c>
      <c r="F1202" t="s">
        <v>16</v>
      </c>
      <c r="G1202" t="s">
        <v>619</v>
      </c>
      <c r="H1202">
        <v>537</v>
      </c>
      <c r="I1202" s="196" t="str">
        <f>VLOOKUP(E1202,Refs!$P$2:$R$36,3,FALSE)</f>
        <v>Y63</v>
      </c>
      <c r="J1202" s="196" t="str">
        <f>VLOOKUP(E1202,Refs!$P$2:$S$36,4,FALSE)</f>
        <v>North East and Yorkshire</v>
      </c>
      <c r="K1202" s="42">
        <f t="shared" si="37"/>
        <v>537</v>
      </c>
    </row>
    <row r="1203" spans="1:11" hidden="1" x14ac:dyDescent="0.35">
      <c r="A1203" s="197">
        <f t="shared" si="36"/>
        <v>44287</v>
      </c>
      <c r="B1203" t="s">
        <v>770</v>
      </c>
      <c r="C1203" t="s">
        <v>112</v>
      </c>
      <c r="D1203" t="s">
        <v>998</v>
      </c>
      <c r="E1203" t="s">
        <v>15</v>
      </c>
      <c r="F1203" t="s">
        <v>16</v>
      </c>
      <c r="G1203" t="s">
        <v>620</v>
      </c>
      <c r="H1203">
        <v>6836</v>
      </c>
      <c r="I1203" s="196" t="str">
        <f>VLOOKUP(E1203,Refs!$P$2:$R$36,3,FALSE)</f>
        <v>Y63</v>
      </c>
      <c r="J1203" s="196" t="str">
        <f>VLOOKUP(E1203,Refs!$P$2:$S$36,4,FALSE)</f>
        <v>North East and Yorkshire</v>
      </c>
      <c r="K1203" s="42">
        <f t="shared" si="37"/>
        <v>6836</v>
      </c>
    </row>
    <row r="1204" spans="1:11" hidden="1" x14ac:dyDescent="0.35">
      <c r="A1204" s="197">
        <f t="shared" si="36"/>
        <v>44287</v>
      </c>
      <c r="B1204" t="s">
        <v>770</v>
      </c>
      <c r="C1204" t="s">
        <v>112</v>
      </c>
      <c r="D1204" t="s">
        <v>998</v>
      </c>
      <c r="E1204" t="s">
        <v>15</v>
      </c>
      <c r="F1204" t="s">
        <v>16</v>
      </c>
      <c r="G1204" t="s">
        <v>621</v>
      </c>
      <c r="H1204">
        <v>213</v>
      </c>
      <c r="I1204" s="196" t="str">
        <f>VLOOKUP(E1204,Refs!$P$2:$R$36,3,FALSE)</f>
        <v>Y63</v>
      </c>
      <c r="J1204" s="196" t="str">
        <f>VLOOKUP(E1204,Refs!$P$2:$S$36,4,FALSE)</f>
        <v>North East and Yorkshire</v>
      </c>
      <c r="K1204" s="42">
        <f t="shared" si="37"/>
        <v>213</v>
      </c>
    </row>
    <row r="1205" spans="1:11" hidden="1" x14ac:dyDescent="0.35">
      <c r="A1205" s="197">
        <f t="shared" si="36"/>
        <v>44287</v>
      </c>
      <c r="B1205" t="s">
        <v>770</v>
      </c>
      <c r="C1205" t="s">
        <v>112</v>
      </c>
      <c r="D1205" t="s">
        <v>998</v>
      </c>
      <c r="E1205" t="s">
        <v>15</v>
      </c>
      <c r="F1205" t="s">
        <v>16</v>
      </c>
      <c r="G1205" t="s">
        <v>622</v>
      </c>
      <c r="H1205">
        <v>2398</v>
      </c>
      <c r="I1205" s="196" t="str">
        <f>VLOOKUP(E1205,Refs!$P$2:$R$36,3,FALSE)</f>
        <v>Y63</v>
      </c>
      <c r="J1205" s="196" t="str">
        <f>VLOOKUP(E1205,Refs!$P$2:$S$36,4,FALSE)</f>
        <v>North East and Yorkshire</v>
      </c>
      <c r="K1205" s="42">
        <f t="shared" si="37"/>
        <v>2398</v>
      </c>
    </row>
    <row r="1206" spans="1:11" hidden="1" x14ac:dyDescent="0.35">
      <c r="A1206" s="197">
        <f t="shared" si="36"/>
        <v>44287</v>
      </c>
      <c r="B1206" t="s">
        <v>770</v>
      </c>
      <c r="C1206" t="s">
        <v>112</v>
      </c>
      <c r="D1206" t="s">
        <v>998</v>
      </c>
      <c r="E1206" t="s">
        <v>15</v>
      </c>
      <c r="F1206" t="s">
        <v>16</v>
      </c>
      <c r="G1206" t="s">
        <v>623</v>
      </c>
      <c r="H1206">
        <v>117</v>
      </c>
      <c r="I1206" s="196" t="str">
        <f>VLOOKUP(E1206,Refs!$P$2:$R$36,3,FALSE)</f>
        <v>Y63</v>
      </c>
      <c r="J1206" s="196" t="str">
        <f>VLOOKUP(E1206,Refs!$P$2:$S$36,4,FALSE)</f>
        <v>North East and Yorkshire</v>
      </c>
      <c r="K1206" s="42">
        <f t="shared" si="37"/>
        <v>117</v>
      </c>
    </row>
    <row r="1207" spans="1:11" hidden="1" x14ac:dyDescent="0.35">
      <c r="A1207" s="197">
        <f t="shared" si="36"/>
        <v>44287</v>
      </c>
      <c r="B1207" t="s">
        <v>770</v>
      </c>
      <c r="C1207" t="s">
        <v>112</v>
      </c>
      <c r="D1207" t="s">
        <v>998</v>
      </c>
      <c r="E1207" t="s">
        <v>15</v>
      </c>
      <c r="F1207" t="s">
        <v>16</v>
      </c>
      <c r="G1207" t="s">
        <v>624</v>
      </c>
      <c r="H1207">
        <v>4428</v>
      </c>
      <c r="I1207" s="196" t="str">
        <f>VLOOKUP(E1207,Refs!$P$2:$R$36,3,FALSE)</f>
        <v>Y63</v>
      </c>
      <c r="J1207" s="196" t="str">
        <f>VLOOKUP(E1207,Refs!$P$2:$S$36,4,FALSE)</f>
        <v>North East and Yorkshire</v>
      </c>
      <c r="K1207" s="42">
        <f t="shared" si="37"/>
        <v>4428</v>
      </c>
    </row>
    <row r="1208" spans="1:11" hidden="1" x14ac:dyDescent="0.35">
      <c r="A1208" s="197">
        <f t="shared" si="36"/>
        <v>44287</v>
      </c>
      <c r="B1208" t="s">
        <v>770</v>
      </c>
      <c r="C1208" t="s">
        <v>112</v>
      </c>
      <c r="D1208" t="s">
        <v>998</v>
      </c>
      <c r="E1208" t="s">
        <v>15</v>
      </c>
      <c r="F1208" t="s">
        <v>16</v>
      </c>
      <c r="G1208" t="s">
        <v>625</v>
      </c>
      <c r="H1208">
        <v>3628</v>
      </c>
      <c r="I1208" s="196" t="str">
        <f>VLOOKUP(E1208,Refs!$P$2:$R$36,3,FALSE)</f>
        <v>Y63</v>
      </c>
      <c r="J1208" s="196" t="str">
        <f>VLOOKUP(E1208,Refs!$P$2:$S$36,4,FALSE)</f>
        <v>North East and Yorkshire</v>
      </c>
      <c r="K1208" s="42">
        <f t="shared" si="37"/>
        <v>3628</v>
      </c>
    </row>
    <row r="1209" spans="1:11" hidden="1" x14ac:dyDescent="0.35">
      <c r="A1209" s="197">
        <f t="shared" si="36"/>
        <v>44287</v>
      </c>
      <c r="B1209" t="s">
        <v>770</v>
      </c>
      <c r="C1209" t="s">
        <v>112</v>
      </c>
      <c r="D1209" t="s">
        <v>998</v>
      </c>
      <c r="E1209" t="s">
        <v>15</v>
      </c>
      <c r="F1209" t="s">
        <v>16</v>
      </c>
      <c r="G1209" t="s">
        <v>626</v>
      </c>
      <c r="H1209">
        <v>8300</v>
      </c>
      <c r="I1209" s="196" t="str">
        <f>VLOOKUP(E1209,Refs!$P$2:$R$36,3,FALSE)</f>
        <v>Y63</v>
      </c>
      <c r="J1209" s="196" t="str">
        <f>VLOOKUP(E1209,Refs!$P$2:$S$36,4,FALSE)</f>
        <v>North East and Yorkshire</v>
      </c>
      <c r="K1209" s="42">
        <f t="shared" si="37"/>
        <v>8300</v>
      </c>
    </row>
    <row r="1210" spans="1:11" hidden="1" x14ac:dyDescent="0.35">
      <c r="A1210" s="197">
        <f t="shared" si="36"/>
        <v>44287</v>
      </c>
      <c r="B1210" t="s">
        <v>770</v>
      </c>
      <c r="C1210" t="s">
        <v>112</v>
      </c>
      <c r="D1210" t="s">
        <v>998</v>
      </c>
      <c r="E1210" t="s">
        <v>15</v>
      </c>
      <c r="F1210" t="s">
        <v>16</v>
      </c>
      <c r="G1210" t="s">
        <v>642</v>
      </c>
      <c r="H1210">
        <v>5480</v>
      </c>
      <c r="I1210" s="196" t="str">
        <f>VLOOKUP(E1210,Refs!$P$2:$R$36,3,FALSE)</f>
        <v>Y63</v>
      </c>
      <c r="J1210" s="196" t="str">
        <f>VLOOKUP(E1210,Refs!$P$2:$S$36,4,FALSE)</f>
        <v>North East and Yorkshire</v>
      </c>
      <c r="K1210" s="42">
        <f t="shared" si="37"/>
        <v>5480</v>
      </c>
    </row>
    <row r="1211" spans="1:11" hidden="1" x14ac:dyDescent="0.35">
      <c r="A1211" s="197">
        <f t="shared" si="36"/>
        <v>44287</v>
      </c>
      <c r="B1211" t="s">
        <v>770</v>
      </c>
      <c r="C1211" t="s">
        <v>112</v>
      </c>
      <c r="D1211" t="s">
        <v>998</v>
      </c>
      <c r="E1211" t="s">
        <v>15</v>
      </c>
      <c r="F1211" t="s">
        <v>16</v>
      </c>
      <c r="G1211" t="s">
        <v>643</v>
      </c>
      <c r="H1211">
        <v>1915</v>
      </c>
      <c r="I1211" s="196" t="str">
        <f>VLOOKUP(E1211,Refs!$P$2:$R$36,3,FALSE)</f>
        <v>Y63</v>
      </c>
      <c r="J1211" s="196" t="str">
        <f>VLOOKUP(E1211,Refs!$P$2:$S$36,4,FALSE)</f>
        <v>North East and Yorkshire</v>
      </c>
      <c r="K1211" s="42">
        <f t="shared" si="37"/>
        <v>1915</v>
      </c>
    </row>
    <row r="1212" spans="1:11" hidden="1" x14ac:dyDescent="0.35">
      <c r="A1212" s="197">
        <f t="shared" si="36"/>
        <v>44287</v>
      </c>
      <c r="B1212" t="s">
        <v>770</v>
      </c>
      <c r="C1212" t="s">
        <v>112</v>
      </c>
      <c r="D1212" t="s">
        <v>998</v>
      </c>
      <c r="E1212" t="s">
        <v>15</v>
      </c>
      <c r="F1212" t="s">
        <v>16</v>
      </c>
      <c r="G1212" t="s">
        <v>644</v>
      </c>
      <c r="H1212">
        <v>1490</v>
      </c>
      <c r="I1212" s="196" t="str">
        <f>VLOOKUP(E1212,Refs!$P$2:$R$36,3,FALSE)</f>
        <v>Y63</v>
      </c>
      <c r="J1212" s="196" t="str">
        <f>VLOOKUP(E1212,Refs!$P$2:$S$36,4,FALSE)</f>
        <v>North East and Yorkshire</v>
      </c>
      <c r="K1212" s="42">
        <f t="shared" si="37"/>
        <v>1490</v>
      </c>
    </row>
    <row r="1213" spans="1:11" hidden="1" x14ac:dyDescent="0.35">
      <c r="A1213" s="197">
        <f t="shared" si="36"/>
        <v>44287</v>
      </c>
      <c r="B1213" t="s">
        <v>770</v>
      </c>
      <c r="C1213" t="s">
        <v>112</v>
      </c>
      <c r="D1213" t="s">
        <v>998</v>
      </c>
      <c r="E1213" t="s">
        <v>15</v>
      </c>
      <c r="F1213" t="s">
        <v>16</v>
      </c>
      <c r="G1213" t="s">
        <v>645</v>
      </c>
      <c r="H1213">
        <v>191</v>
      </c>
      <c r="I1213" s="196" t="str">
        <f>VLOOKUP(E1213,Refs!$P$2:$R$36,3,FALSE)</f>
        <v>Y63</v>
      </c>
      <c r="J1213" s="196" t="str">
        <f>VLOOKUP(E1213,Refs!$P$2:$S$36,4,FALSE)</f>
        <v>North East and Yorkshire</v>
      </c>
      <c r="K1213" s="42">
        <f t="shared" si="37"/>
        <v>191</v>
      </c>
    </row>
    <row r="1214" spans="1:11" hidden="1" x14ac:dyDescent="0.35">
      <c r="A1214" s="197">
        <f t="shared" si="36"/>
        <v>44287</v>
      </c>
      <c r="B1214" t="s">
        <v>770</v>
      </c>
      <c r="C1214" t="s">
        <v>112</v>
      </c>
      <c r="D1214" t="s">
        <v>998</v>
      </c>
      <c r="E1214" t="s">
        <v>15</v>
      </c>
      <c r="F1214" t="s">
        <v>16</v>
      </c>
      <c r="G1214" t="s">
        <v>646</v>
      </c>
      <c r="H1214">
        <v>191</v>
      </c>
      <c r="I1214" s="196" t="str">
        <f>VLOOKUP(E1214,Refs!$P$2:$R$36,3,FALSE)</f>
        <v>Y63</v>
      </c>
      <c r="J1214" s="196" t="str">
        <f>VLOOKUP(E1214,Refs!$P$2:$S$36,4,FALSE)</f>
        <v>North East and Yorkshire</v>
      </c>
      <c r="K1214" s="42">
        <f t="shared" si="37"/>
        <v>191</v>
      </c>
    </row>
    <row r="1215" spans="1:11" hidden="1" x14ac:dyDescent="0.35">
      <c r="A1215" s="197">
        <f t="shared" si="36"/>
        <v>44287</v>
      </c>
      <c r="B1215" t="s">
        <v>770</v>
      </c>
      <c r="C1215" t="s">
        <v>112</v>
      </c>
      <c r="D1215" t="s">
        <v>998</v>
      </c>
      <c r="E1215" t="s">
        <v>15</v>
      </c>
      <c r="F1215" t="s">
        <v>16</v>
      </c>
      <c r="G1215" t="s">
        <v>647</v>
      </c>
      <c r="H1215">
        <v>901</v>
      </c>
      <c r="I1215" s="196" t="str">
        <f>VLOOKUP(E1215,Refs!$P$2:$R$36,3,FALSE)</f>
        <v>Y63</v>
      </c>
      <c r="J1215" s="196" t="str">
        <f>VLOOKUP(E1215,Refs!$P$2:$S$36,4,FALSE)</f>
        <v>North East and Yorkshire</v>
      </c>
      <c r="K1215" s="42">
        <f t="shared" si="37"/>
        <v>901</v>
      </c>
    </row>
    <row r="1216" spans="1:11" hidden="1" x14ac:dyDescent="0.35">
      <c r="A1216" s="197">
        <f t="shared" si="36"/>
        <v>44287</v>
      </c>
      <c r="B1216" t="s">
        <v>770</v>
      </c>
      <c r="C1216" t="s">
        <v>112</v>
      </c>
      <c r="D1216" t="s">
        <v>998</v>
      </c>
      <c r="E1216" t="s">
        <v>15</v>
      </c>
      <c r="F1216" t="s">
        <v>16</v>
      </c>
      <c r="G1216" t="s">
        <v>648</v>
      </c>
      <c r="H1216">
        <v>3625747</v>
      </c>
      <c r="I1216" s="196" t="str">
        <f>VLOOKUP(E1216,Refs!$P$2:$R$36,3,FALSE)</f>
        <v>Y63</v>
      </c>
      <c r="J1216" s="196" t="str">
        <f>VLOOKUP(E1216,Refs!$P$2:$S$36,4,FALSE)</f>
        <v>North East and Yorkshire</v>
      </c>
      <c r="K1216" s="42">
        <f t="shared" si="37"/>
        <v>3625747</v>
      </c>
    </row>
    <row r="1217" spans="1:11" hidden="1" x14ac:dyDescent="0.35">
      <c r="A1217" s="197">
        <f t="shared" si="36"/>
        <v>44287</v>
      </c>
      <c r="B1217" t="s">
        <v>770</v>
      </c>
      <c r="C1217" t="s">
        <v>112</v>
      </c>
      <c r="D1217" t="s">
        <v>998</v>
      </c>
      <c r="E1217" t="s">
        <v>15</v>
      </c>
      <c r="F1217" t="s">
        <v>16</v>
      </c>
      <c r="G1217" t="s">
        <v>649</v>
      </c>
      <c r="H1217">
        <v>9929</v>
      </c>
      <c r="I1217" s="196" t="str">
        <f>VLOOKUP(E1217,Refs!$P$2:$R$36,3,FALSE)</f>
        <v>Y63</v>
      </c>
      <c r="J1217" s="196" t="str">
        <f>VLOOKUP(E1217,Refs!$P$2:$S$36,4,FALSE)</f>
        <v>North East and Yorkshire</v>
      </c>
      <c r="K1217" s="42">
        <f t="shared" si="37"/>
        <v>9929</v>
      </c>
    </row>
    <row r="1218" spans="1:11" hidden="1" x14ac:dyDescent="0.35">
      <c r="A1218" s="197">
        <f t="shared" si="36"/>
        <v>44287</v>
      </c>
      <c r="B1218" t="s">
        <v>770</v>
      </c>
      <c r="C1218" t="s">
        <v>112</v>
      </c>
      <c r="D1218" t="s">
        <v>998</v>
      </c>
      <c r="E1218" t="s">
        <v>15</v>
      </c>
      <c r="F1218" t="s">
        <v>16</v>
      </c>
      <c r="G1218" t="s">
        <v>650</v>
      </c>
      <c r="H1218">
        <v>2614</v>
      </c>
      <c r="I1218" s="196" t="str">
        <f>VLOOKUP(E1218,Refs!$P$2:$R$36,3,FALSE)</f>
        <v>Y63</v>
      </c>
      <c r="J1218" s="196" t="str">
        <f>VLOOKUP(E1218,Refs!$P$2:$S$36,4,FALSE)</f>
        <v>North East and Yorkshire</v>
      </c>
      <c r="K1218" s="42">
        <f t="shared" si="37"/>
        <v>2614</v>
      </c>
    </row>
    <row r="1219" spans="1:11" hidden="1" x14ac:dyDescent="0.35">
      <c r="A1219" s="197">
        <f t="shared" ref="A1219:A1282" si="38">DATEVALUE(RIGHT(B1219,8))</f>
        <v>44287</v>
      </c>
      <c r="B1219" t="s">
        <v>770</v>
      </c>
      <c r="C1219" t="s">
        <v>112</v>
      </c>
      <c r="D1219" t="s">
        <v>998</v>
      </c>
      <c r="E1219" t="s">
        <v>15</v>
      </c>
      <c r="F1219" t="s">
        <v>16</v>
      </c>
      <c r="G1219" t="s">
        <v>651</v>
      </c>
      <c r="H1219">
        <v>84</v>
      </c>
      <c r="I1219" s="196" t="str">
        <f>VLOOKUP(E1219,Refs!$P$2:$R$36,3,FALSE)</f>
        <v>Y63</v>
      </c>
      <c r="J1219" s="196" t="str">
        <f>VLOOKUP(E1219,Refs!$P$2:$S$36,4,FALSE)</f>
        <v>North East and Yorkshire</v>
      </c>
      <c r="K1219" s="42">
        <f t="shared" ref="K1219:K1282" si="39">IF(OR(H1219="NULL",H1219=0,H1219=""),"",H1219)</f>
        <v>84</v>
      </c>
    </row>
    <row r="1220" spans="1:11" hidden="1" x14ac:dyDescent="0.35">
      <c r="A1220" s="197">
        <f t="shared" si="38"/>
        <v>44287</v>
      </c>
      <c r="B1220" t="s">
        <v>770</v>
      </c>
      <c r="C1220" t="s">
        <v>112</v>
      </c>
      <c r="D1220" t="s">
        <v>998</v>
      </c>
      <c r="E1220" t="s">
        <v>15</v>
      </c>
      <c r="F1220" t="s">
        <v>16</v>
      </c>
      <c r="G1220" t="s">
        <v>652</v>
      </c>
      <c r="H1220">
        <v>841</v>
      </c>
      <c r="I1220" s="196" t="str">
        <f>VLOOKUP(E1220,Refs!$P$2:$R$36,3,FALSE)</f>
        <v>Y63</v>
      </c>
      <c r="J1220" s="196" t="str">
        <f>VLOOKUP(E1220,Refs!$P$2:$S$36,4,FALSE)</f>
        <v>North East and Yorkshire</v>
      </c>
      <c r="K1220" s="42">
        <f t="shared" si="39"/>
        <v>841</v>
      </c>
    </row>
    <row r="1221" spans="1:11" hidden="1" x14ac:dyDescent="0.35">
      <c r="A1221" s="197">
        <f t="shared" si="38"/>
        <v>44287</v>
      </c>
      <c r="B1221" t="s">
        <v>770</v>
      </c>
      <c r="C1221" t="s">
        <v>112</v>
      </c>
      <c r="D1221" t="s">
        <v>998</v>
      </c>
      <c r="E1221" t="s">
        <v>15</v>
      </c>
      <c r="F1221" t="s">
        <v>16</v>
      </c>
      <c r="G1221" t="s">
        <v>653</v>
      </c>
      <c r="H1221">
        <v>4182133</v>
      </c>
      <c r="I1221" s="196" t="str">
        <f>VLOOKUP(E1221,Refs!$P$2:$R$36,3,FALSE)</f>
        <v>Y63</v>
      </c>
      <c r="J1221" s="196" t="str">
        <f>VLOOKUP(E1221,Refs!$P$2:$S$36,4,FALSE)</f>
        <v>North East and Yorkshire</v>
      </c>
      <c r="K1221" s="42">
        <f t="shared" si="39"/>
        <v>4182133</v>
      </c>
    </row>
    <row r="1222" spans="1:11" hidden="1" x14ac:dyDescent="0.35">
      <c r="A1222" s="197">
        <f t="shared" si="38"/>
        <v>44287</v>
      </c>
      <c r="B1222" t="s">
        <v>770</v>
      </c>
      <c r="C1222" t="s">
        <v>112</v>
      </c>
      <c r="D1222" t="s">
        <v>998</v>
      </c>
      <c r="E1222" t="s">
        <v>15</v>
      </c>
      <c r="F1222" t="s">
        <v>16</v>
      </c>
      <c r="G1222" t="s">
        <v>654</v>
      </c>
      <c r="H1222">
        <v>7515</v>
      </c>
      <c r="I1222" s="196" t="str">
        <f>VLOOKUP(E1222,Refs!$P$2:$R$36,3,FALSE)</f>
        <v>Y63</v>
      </c>
      <c r="J1222" s="196" t="str">
        <f>VLOOKUP(E1222,Refs!$P$2:$S$36,4,FALSE)</f>
        <v>North East and Yorkshire</v>
      </c>
      <c r="K1222" s="42">
        <f t="shared" si="39"/>
        <v>7515</v>
      </c>
    </row>
    <row r="1223" spans="1:11" hidden="1" x14ac:dyDescent="0.35">
      <c r="A1223" s="197">
        <f t="shared" si="38"/>
        <v>44287</v>
      </c>
      <c r="B1223" t="s">
        <v>770</v>
      </c>
      <c r="C1223" t="s">
        <v>112</v>
      </c>
      <c r="D1223" t="s">
        <v>998</v>
      </c>
      <c r="E1223" t="s">
        <v>15</v>
      </c>
      <c r="F1223" t="s">
        <v>16</v>
      </c>
      <c r="G1223" t="s">
        <v>669</v>
      </c>
      <c r="H1223">
        <v>60266</v>
      </c>
      <c r="I1223" s="196" t="str">
        <f>VLOOKUP(E1223,Refs!$P$2:$R$36,3,FALSE)</f>
        <v>Y63</v>
      </c>
      <c r="J1223" s="196" t="str">
        <f>VLOOKUP(E1223,Refs!$P$2:$S$36,4,FALSE)</f>
        <v>North East and Yorkshire</v>
      </c>
      <c r="K1223" s="42">
        <f t="shared" si="39"/>
        <v>60266</v>
      </c>
    </row>
    <row r="1224" spans="1:11" hidden="1" x14ac:dyDescent="0.35">
      <c r="A1224" s="197">
        <f t="shared" si="38"/>
        <v>44287</v>
      </c>
      <c r="B1224" t="s">
        <v>770</v>
      </c>
      <c r="C1224" t="s">
        <v>112</v>
      </c>
      <c r="D1224" t="s">
        <v>998</v>
      </c>
      <c r="E1224" t="s">
        <v>15</v>
      </c>
      <c r="F1224" t="s">
        <v>16</v>
      </c>
      <c r="G1224" t="s">
        <v>670</v>
      </c>
      <c r="H1224">
        <v>26</v>
      </c>
      <c r="I1224" s="196" t="str">
        <f>VLOOKUP(E1224,Refs!$P$2:$R$36,3,FALSE)</f>
        <v>Y63</v>
      </c>
      <c r="J1224" s="196" t="str">
        <f>VLOOKUP(E1224,Refs!$P$2:$S$36,4,FALSE)</f>
        <v>North East and Yorkshire</v>
      </c>
      <c r="K1224" s="42">
        <f t="shared" si="39"/>
        <v>26</v>
      </c>
    </row>
    <row r="1225" spans="1:11" hidden="1" x14ac:dyDescent="0.35">
      <c r="A1225" s="197">
        <f t="shared" si="38"/>
        <v>44287</v>
      </c>
      <c r="B1225" t="s">
        <v>770</v>
      </c>
      <c r="C1225" t="s">
        <v>112</v>
      </c>
      <c r="D1225" t="s">
        <v>998</v>
      </c>
      <c r="E1225" t="s">
        <v>15</v>
      </c>
      <c r="F1225" t="s">
        <v>16</v>
      </c>
      <c r="G1225" t="s">
        <v>671</v>
      </c>
      <c r="H1225">
        <v>42009</v>
      </c>
      <c r="I1225" s="196" t="str">
        <f>VLOOKUP(E1225,Refs!$P$2:$R$36,3,FALSE)</f>
        <v>Y63</v>
      </c>
      <c r="J1225" s="196" t="str">
        <f>VLOOKUP(E1225,Refs!$P$2:$S$36,4,FALSE)</f>
        <v>North East and Yorkshire</v>
      </c>
      <c r="K1225" s="42">
        <f t="shared" si="39"/>
        <v>42009</v>
      </c>
    </row>
    <row r="1226" spans="1:11" hidden="1" x14ac:dyDescent="0.35">
      <c r="A1226" s="197">
        <f t="shared" si="38"/>
        <v>44287</v>
      </c>
      <c r="B1226" t="s">
        <v>770</v>
      </c>
      <c r="C1226" t="s">
        <v>112</v>
      </c>
      <c r="D1226" t="s">
        <v>998</v>
      </c>
      <c r="E1226" t="s">
        <v>15</v>
      </c>
      <c r="F1226" t="s">
        <v>16</v>
      </c>
      <c r="G1226" t="s">
        <v>675</v>
      </c>
      <c r="H1226">
        <v>11656</v>
      </c>
      <c r="I1226" s="196" t="str">
        <f>VLOOKUP(E1226,Refs!$P$2:$R$36,3,FALSE)</f>
        <v>Y63</v>
      </c>
      <c r="J1226" s="196" t="str">
        <f>VLOOKUP(E1226,Refs!$P$2:$S$36,4,FALSE)</f>
        <v>North East and Yorkshire</v>
      </c>
      <c r="K1226" s="42">
        <f t="shared" si="39"/>
        <v>11656</v>
      </c>
    </row>
    <row r="1227" spans="1:11" hidden="1" x14ac:dyDescent="0.35">
      <c r="A1227" s="197">
        <f t="shared" si="38"/>
        <v>44287</v>
      </c>
      <c r="B1227" t="s">
        <v>770</v>
      </c>
      <c r="C1227" t="s">
        <v>112</v>
      </c>
      <c r="D1227" t="s">
        <v>998</v>
      </c>
      <c r="E1227" t="s">
        <v>15</v>
      </c>
      <c r="F1227" t="s">
        <v>16</v>
      </c>
      <c r="G1227" t="s">
        <v>678</v>
      </c>
      <c r="H1227">
        <v>9524</v>
      </c>
      <c r="I1227" s="196" t="str">
        <f>VLOOKUP(E1227,Refs!$P$2:$R$36,3,FALSE)</f>
        <v>Y63</v>
      </c>
      <c r="J1227" s="196" t="str">
        <f>VLOOKUP(E1227,Refs!$P$2:$S$36,4,FALSE)</f>
        <v>North East and Yorkshire</v>
      </c>
      <c r="K1227" s="42">
        <f t="shared" si="39"/>
        <v>9524</v>
      </c>
    </row>
    <row r="1228" spans="1:11" hidden="1" x14ac:dyDescent="0.35">
      <c r="A1228" s="197">
        <f t="shared" si="38"/>
        <v>44287</v>
      </c>
      <c r="B1228" t="s">
        <v>770</v>
      </c>
      <c r="C1228" t="s">
        <v>112</v>
      </c>
      <c r="D1228" t="s">
        <v>998</v>
      </c>
      <c r="E1228" t="s">
        <v>15</v>
      </c>
      <c r="F1228" t="s">
        <v>16</v>
      </c>
      <c r="G1228" t="s">
        <v>679</v>
      </c>
      <c r="H1228">
        <v>4718</v>
      </c>
      <c r="I1228" s="196" t="str">
        <f>VLOOKUP(E1228,Refs!$P$2:$R$36,3,FALSE)</f>
        <v>Y63</v>
      </c>
      <c r="J1228" s="196" t="str">
        <f>VLOOKUP(E1228,Refs!$P$2:$S$36,4,FALSE)</f>
        <v>North East and Yorkshire</v>
      </c>
      <c r="K1228" s="42">
        <f t="shared" si="39"/>
        <v>4718</v>
      </c>
    </row>
    <row r="1229" spans="1:11" hidden="1" x14ac:dyDescent="0.35">
      <c r="A1229" s="197">
        <f t="shared" si="38"/>
        <v>44287</v>
      </c>
      <c r="B1229" t="s">
        <v>770</v>
      </c>
      <c r="C1229" t="s">
        <v>112</v>
      </c>
      <c r="D1229" t="s">
        <v>998</v>
      </c>
      <c r="E1229" t="s">
        <v>15</v>
      </c>
      <c r="F1229" t="s">
        <v>16</v>
      </c>
      <c r="G1229" t="s">
        <v>680</v>
      </c>
      <c r="H1229">
        <v>1854</v>
      </c>
      <c r="I1229" s="196" t="str">
        <f>VLOOKUP(E1229,Refs!$P$2:$R$36,3,FALSE)</f>
        <v>Y63</v>
      </c>
      <c r="J1229" s="196" t="str">
        <f>VLOOKUP(E1229,Refs!$P$2:$S$36,4,FALSE)</f>
        <v>North East and Yorkshire</v>
      </c>
      <c r="K1229" s="42">
        <f t="shared" si="39"/>
        <v>1854</v>
      </c>
    </row>
    <row r="1230" spans="1:11" hidden="1" x14ac:dyDescent="0.35">
      <c r="A1230" s="197">
        <f t="shared" si="38"/>
        <v>44287</v>
      </c>
      <c r="B1230" t="s">
        <v>770</v>
      </c>
      <c r="C1230" t="s">
        <v>112</v>
      </c>
      <c r="D1230" t="s">
        <v>998</v>
      </c>
      <c r="E1230" t="s">
        <v>15</v>
      </c>
      <c r="F1230" t="s">
        <v>16</v>
      </c>
      <c r="G1230" t="s">
        <v>681</v>
      </c>
      <c r="H1230">
        <v>2</v>
      </c>
      <c r="I1230" s="196" t="str">
        <f>VLOOKUP(E1230,Refs!$P$2:$R$36,3,FALSE)</f>
        <v>Y63</v>
      </c>
      <c r="J1230" s="196" t="str">
        <f>VLOOKUP(E1230,Refs!$P$2:$S$36,4,FALSE)</f>
        <v>North East and Yorkshire</v>
      </c>
      <c r="K1230" s="42">
        <f t="shared" si="39"/>
        <v>2</v>
      </c>
    </row>
    <row r="1231" spans="1:11" hidden="1" x14ac:dyDescent="0.35">
      <c r="A1231" s="197">
        <f t="shared" si="38"/>
        <v>44287</v>
      </c>
      <c r="B1231" t="s">
        <v>770</v>
      </c>
      <c r="C1231" t="s">
        <v>112</v>
      </c>
      <c r="D1231" t="s">
        <v>998</v>
      </c>
      <c r="E1231" t="s">
        <v>15</v>
      </c>
      <c r="F1231" t="s">
        <v>16</v>
      </c>
      <c r="G1231" t="s">
        <v>682</v>
      </c>
      <c r="H1231">
        <v>9472</v>
      </c>
      <c r="I1231" s="196" t="str">
        <f>VLOOKUP(E1231,Refs!$P$2:$R$36,3,FALSE)</f>
        <v>Y63</v>
      </c>
      <c r="J1231" s="196" t="str">
        <f>VLOOKUP(E1231,Refs!$P$2:$S$36,4,FALSE)</f>
        <v>North East and Yorkshire</v>
      </c>
      <c r="K1231" s="42">
        <f t="shared" si="39"/>
        <v>9472</v>
      </c>
    </row>
    <row r="1232" spans="1:11" hidden="1" x14ac:dyDescent="0.35">
      <c r="A1232" s="197">
        <f t="shared" si="38"/>
        <v>44287</v>
      </c>
      <c r="B1232" t="s">
        <v>770</v>
      </c>
      <c r="C1232" t="s">
        <v>112</v>
      </c>
      <c r="D1232" t="s">
        <v>998</v>
      </c>
      <c r="E1232" t="s">
        <v>15</v>
      </c>
      <c r="F1232" t="s">
        <v>16</v>
      </c>
      <c r="G1232" t="s">
        <v>683</v>
      </c>
      <c r="H1232">
        <v>3762</v>
      </c>
      <c r="I1232" s="196" t="str">
        <f>VLOOKUP(E1232,Refs!$P$2:$R$36,3,FALSE)</f>
        <v>Y63</v>
      </c>
      <c r="J1232" s="196" t="str">
        <f>VLOOKUP(E1232,Refs!$P$2:$S$36,4,FALSE)</f>
        <v>North East and Yorkshire</v>
      </c>
      <c r="K1232" s="42">
        <f t="shared" si="39"/>
        <v>3762</v>
      </c>
    </row>
    <row r="1233" spans="1:11" hidden="1" x14ac:dyDescent="0.35">
      <c r="A1233" s="197">
        <f t="shared" si="38"/>
        <v>44287</v>
      </c>
      <c r="B1233" t="s">
        <v>770</v>
      </c>
      <c r="C1233" t="s">
        <v>112</v>
      </c>
      <c r="D1233" t="s">
        <v>998</v>
      </c>
      <c r="E1233" t="s">
        <v>15</v>
      </c>
      <c r="F1233" t="s">
        <v>16</v>
      </c>
      <c r="G1233" t="s">
        <v>684</v>
      </c>
      <c r="H1233">
        <v>2117</v>
      </c>
      <c r="I1233" s="196" t="str">
        <f>VLOOKUP(E1233,Refs!$P$2:$R$36,3,FALSE)</f>
        <v>Y63</v>
      </c>
      <c r="J1233" s="196" t="str">
        <f>VLOOKUP(E1233,Refs!$P$2:$S$36,4,FALSE)</f>
        <v>North East and Yorkshire</v>
      </c>
      <c r="K1233" s="42">
        <f t="shared" si="39"/>
        <v>2117</v>
      </c>
    </row>
    <row r="1234" spans="1:11" hidden="1" x14ac:dyDescent="0.35">
      <c r="A1234" s="197">
        <f t="shared" si="38"/>
        <v>44287</v>
      </c>
      <c r="B1234" t="s">
        <v>770</v>
      </c>
      <c r="C1234" t="s">
        <v>112</v>
      </c>
      <c r="D1234" t="s">
        <v>998</v>
      </c>
      <c r="E1234" t="s">
        <v>15</v>
      </c>
      <c r="F1234" t="s">
        <v>16</v>
      </c>
      <c r="G1234" t="s">
        <v>685</v>
      </c>
      <c r="H1234">
        <v>1033</v>
      </c>
      <c r="I1234" s="196" t="str">
        <f>VLOOKUP(E1234,Refs!$P$2:$R$36,3,FALSE)</f>
        <v>Y63</v>
      </c>
      <c r="J1234" s="196" t="str">
        <f>VLOOKUP(E1234,Refs!$P$2:$S$36,4,FALSE)</f>
        <v>North East and Yorkshire</v>
      </c>
      <c r="K1234" s="42">
        <f t="shared" si="39"/>
        <v>1033</v>
      </c>
    </row>
    <row r="1235" spans="1:11" hidden="1" x14ac:dyDescent="0.35">
      <c r="A1235" s="197">
        <f t="shared" si="38"/>
        <v>44287</v>
      </c>
      <c r="B1235" t="s">
        <v>770</v>
      </c>
      <c r="C1235" t="s">
        <v>112</v>
      </c>
      <c r="D1235" t="s">
        <v>998</v>
      </c>
      <c r="E1235" t="s">
        <v>15</v>
      </c>
      <c r="F1235" t="s">
        <v>16</v>
      </c>
      <c r="G1235" t="s">
        <v>686</v>
      </c>
      <c r="H1235">
        <v>0</v>
      </c>
      <c r="I1235" s="196" t="str">
        <f>VLOOKUP(E1235,Refs!$P$2:$R$36,3,FALSE)</f>
        <v>Y63</v>
      </c>
      <c r="J1235" s="196" t="str">
        <f>VLOOKUP(E1235,Refs!$P$2:$S$36,4,FALSE)</f>
        <v>North East and Yorkshire</v>
      </c>
      <c r="K1235" s="42" t="str">
        <f t="shared" si="39"/>
        <v/>
      </c>
    </row>
    <row r="1236" spans="1:11" hidden="1" x14ac:dyDescent="0.35">
      <c r="A1236" s="197">
        <f t="shared" si="38"/>
        <v>44287</v>
      </c>
      <c r="B1236" t="s">
        <v>770</v>
      </c>
      <c r="C1236" t="s">
        <v>112</v>
      </c>
      <c r="D1236" t="s">
        <v>998</v>
      </c>
      <c r="E1236" t="s">
        <v>15</v>
      </c>
      <c r="F1236" t="s">
        <v>16</v>
      </c>
      <c r="G1236" t="s">
        <v>687</v>
      </c>
      <c r="H1236">
        <v>0</v>
      </c>
      <c r="I1236" s="196" t="str">
        <f>VLOOKUP(E1236,Refs!$P$2:$R$36,3,FALSE)</f>
        <v>Y63</v>
      </c>
      <c r="J1236" s="196" t="str">
        <f>VLOOKUP(E1236,Refs!$P$2:$S$36,4,FALSE)</f>
        <v>North East and Yorkshire</v>
      </c>
      <c r="K1236" s="42" t="str">
        <f t="shared" si="39"/>
        <v/>
      </c>
    </row>
    <row r="1237" spans="1:11" hidden="1" x14ac:dyDescent="0.35">
      <c r="A1237" s="197">
        <f t="shared" si="38"/>
        <v>44287</v>
      </c>
      <c r="B1237" t="s">
        <v>770</v>
      </c>
      <c r="C1237" t="s">
        <v>112</v>
      </c>
      <c r="D1237" t="s">
        <v>998</v>
      </c>
      <c r="E1237" t="s">
        <v>15</v>
      </c>
      <c r="F1237" t="s">
        <v>16</v>
      </c>
      <c r="G1237" t="s">
        <v>688</v>
      </c>
      <c r="H1237" t="s">
        <v>999</v>
      </c>
      <c r="I1237" s="196" t="str">
        <f>VLOOKUP(E1237,Refs!$P$2:$R$36,3,FALSE)</f>
        <v>Y63</v>
      </c>
      <c r="J1237" s="196" t="str">
        <f>VLOOKUP(E1237,Refs!$P$2:$S$36,4,FALSE)</f>
        <v>North East and Yorkshire</v>
      </c>
      <c r="K1237" s="42" t="str">
        <f t="shared" si="39"/>
        <v>-</v>
      </c>
    </row>
    <row r="1238" spans="1:11" hidden="1" x14ac:dyDescent="0.35">
      <c r="A1238" s="197">
        <f t="shared" si="38"/>
        <v>44287</v>
      </c>
      <c r="B1238" t="s">
        <v>770</v>
      </c>
      <c r="C1238" t="s">
        <v>112</v>
      </c>
      <c r="D1238" t="s">
        <v>998</v>
      </c>
      <c r="E1238" t="s">
        <v>15</v>
      </c>
      <c r="F1238" t="s">
        <v>16</v>
      </c>
      <c r="G1238" t="s">
        <v>689</v>
      </c>
      <c r="H1238" t="s">
        <v>999</v>
      </c>
      <c r="I1238" s="196" t="str">
        <f>VLOOKUP(E1238,Refs!$P$2:$R$36,3,FALSE)</f>
        <v>Y63</v>
      </c>
      <c r="J1238" s="196" t="str">
        <f>VLOOKUP(E1238,Refs!$P$2:$S$36,4,FALSE)</f>
        <v>North East and Yorkshire</v>
      </c>
      <c r="K1238" s="42" t="str">
        <f t="shared" si="39"/>
        <v>-</v>
      </c>
    </row>
    <row r="1239" spans="1:11" hidden="1" x14ac:dyDescent="0.35">
      <c r="A1239" s="197">
        <f t="shared" si="38"/>
        <v>44287</v>
      </c>
      <c r="B1239" t="s">
        <v>770</v>
      </c>
      <c r="C1239" t="s">
        <v>112</v>
      </c>
      <c r="D1239" t="s">
        <v>998</v>
      </c>
      <c r="E1239" t="s">
        <v>15</v>
      </c>
      <c r="F1239" t="s">
        <v>16</v>
      </c>
      <c r="G1239" t="s">
        <v>690</v>
      </c>
      <c r="H1239">
        <v>2141</v>
      </c>
      <c r="I1239" s="196" t="str">
        <f>VLOOKUP(E1239,Refs!$P$2:$R$36,3,FALSE)</f>
        <v>Y63</v>
      </c>
      <c r="J1239" s="196" t="str">
        <f>VLOOKUP(E1239,Refs!$P$2:$S$36,4,FALSE)</f>
        <v>North East and Yorkshire</v>
      </c>
      <c r="K1239" s="42">
        <f t="shared" si="39"/>
        <v>2141</v>
      </c>
    </row>
    <row r="1240" spans="1:11" hidden="1" x14ac:dyDescent="0.35">
      <c r="A1240" s="197">
        <f t="shared" si="38"/>
        <v>44287</v>
      </c>
      <c r="B1240" t="s">
        <v>770</v>
      </c>
      <c r="C1240" t="s">
        <v>112</v>
      </c>
      <c r="D1240" t="s">
        <v>998</v>
      </c>
      <c r="E1240" t="s">
        <v>15</v>
      </c>
      <c r="F1240" t="s">
        <v>16</v>
      </c>
      <c r="G1240" t="s">
        <v>691</v>
      </c>
      <c r="H1240">
        <v>28</v>
      </c>
      <c r="I1240" s="196" t="str">
        <f>VLOOKUP(E1240,Refs!$P$2:$R$36,3,FALSE)</f>
        <v>Y63</v>
      </c>
      <c r="J1240" s="196" t="str">
        <f>VLOOKUP(E1240,Refs!$P$2:$S$36,4,FALSE)</f>
        <v>North East and Yorkshire</v>
      </c>
      <c r="K1240" s="42">
        <f t="shared" si="39"/>
        <v>28</v>
      </c>
    </row>
    <row r="1241" spans="1:11" hidden="1" x14ac:dyDescent="0.35">
      <c r="A1241" s="197">
        <f t="shared" si="38"/>
        <v>44287</v>
      </c>
      <c r="B1241" t="s">
        <v>770</v>
      </c>
      <c r="C1241" t="s">
        <v>112</v>
      </c>
      <c r="D1241" t="s">
        <v>998</v>
      </c>
      <c r="E1241" t="s">
        <v>15</v>
      </c>
      <c r="F1241" t="s">
        <v>16</v>
      </c>
      <c r="G1241" t="s">
        <v>692</v>
      </c>
      <c r="H1241">
        <v>2380</v>
      </c>
      <c r="I1241" s="196" t="str">
        <f>VLOOKUP(E1241,Refs!$P$2:$R$36,3,FALSE)</f>
        <v>Y63</v>
      </c>
      <c r="J1241" s="196" t="str">
        <f>VLOOKUP(E1241,Refs!$P$2:$S$36,4,FALSE)</f>
        <v>North East and Yorkshire</v>
      </c>
      <c r="K1241" s="42">
        <f t="shared" si="39"/>
        <v>2380</v>
      </c>
    </row>
    <row r="1242" spans="1:11" hidden="1" x14ac:dyDescent="0.35">
      <c r="A1242" s="197">
        <f t="shared" si="38"/>
        <v>44287</v>
      </c>
      <c r="B1242" t="s">
        <v>770</v>
      </c>
      <c r="C1242" t="s">
        <v>112</v>
      </c>
      <c r="D1242" t="s">
        <v>998</v>
      </c>
      <c r="E1242" t="s">
        <v>15</v>
      </c>
      <c r="F1242" t="s">
        <v>16</v>
      </c>
      <c r="G1242" t="s">
        <v>693</v>
      </c>
      <c r="H1242">
        <v>2329</v>
      </c>
      <c r="I1242" s="196" t="str">
        <f>VLOOKUP(E1242,Refs!$P$2:$R$36,3,FALSE)</f>
        <v>Y63</v>
      </c>
      <c r="J1242" s="196" t="str">
        <f>VLOOKUP(E1242,Refs!$P$2:$S$36,4,FALSE)</f>
        <v>North East and Yorkshire</v>
      </c>
      <c r="K1242" s="42">
        <f t="shared" si="39"/>
        <v>2329</v>
      </c>
    </row>
    <row r="1243" spans="1:11" hidden="1" x14ac:dyDescent="0.35">
      <c r="A1243" s="197">
        <f t="shared" si="38"/>
        <v>44287</v>
      </c>
      <c r="B1243" t="s">
        <v>770</v>
      </c>
      <c r="C1243" t="s">
        <v>112</v>
      </c>
      <c r="D1243" t="s">
        <v>998</v>
      </c>
      <c r="E1243" t="s">
        <v>15</v>
      </c>
      <c r="F1243" t="s">
        <v>16</v>
      </c>
      <c r="G1243" t="s">
        <v>694</v>
      </c>
      <c r="H1243">
        <v>210</v>
      </c>
      <c r="I1243" s="196" t="str">
        <f>VLOOKUP(E1243,Refs!$P$2:$R$36,3,FALSE)</f>
        <v>Y63</v>
      </c>
      <c r="J1243" s="196" t="str">
        <f>VLOOKUP(E1243,Refs!$P$2:$S$36,4,FALSE)</f>
        <v>North East and Yorkshire</v>
      </c>
      <c r="K1243" s="42">
        <f t="shared" si="39"/>
        <v>210</v>
      </c>
    </row>
    <row r="1244" spans="1:11" hidden="1" x14ac:dyDescent="0.35">
      <c r="A1244" s="197">
        <f t="shared" si="38"/>
        <v>44287</v>
      </c>
      <c r="B1244" t="s">
        <v>770</v>
      </c>
      <c r="C1244" t="s">
        <v>112</v>
      </c>
      <c r="D1244" t="s">
        <v>998</v>
      </c>
      <c r="E1244" t="s">
        <v>15</v>
      </c>
      <c r="F1244" t="s">
        <v>16</v>
      </c>
      <c r="G1244" t="s">
        <v>695</v>
      </c>
      <c r="H1244">
        <v>150</v>
      </c>
      <c r="I1244" s="196" t="str">
        <f>VLOOKUP(E1244,Refs!$P$2:$R$36,3,FALSE)</f>
        <v>Y63</v>
      </c>
      <c r="J1244" s="196" t="str">
        <f>VLOOKUP(E1244,Refs!$P$2:$S$36,4,FALSE)</f>
        <v>North East and Yorkshire</v>
      </c>
      <c r="K1244" s="42">
        <f t="shared" si="39"/>
        <v>150</v>
      </c>
    </row>
    <row r="1245" spans="1:11" hidden="1" x14ac:dyDescent="0.35">
      <c r="A1245" s="197">
        <f t="shared" si="38"/>
        <v>44287</v>
      </c>
      <c r="B1245" t="s">
        <v>770</v>
      </c>
      <c r="C1245" t="s">
        <v>112</v>
      </c>
      <c r="D1245" t="s">
        <v>998</v>
      </c>
      <c r="E1245" t="s">
        <v>15</v>
      </c>
      <c r="F1245" t="s">
        <v>16</v>
      </c>
      <c r="G1245" t="s">
        <v>696</v>
      </c>
      <c r="H1245">
        <v>29</v>
      </c>
      <c r="I1245" s="196" t="str">
        <f>VLOOKUP(E1245,Refs!$P$2:$R$36,3,FALSE)</f>
        <v>Y63</v>
      </c>
      <c r="J1245" s="196" t="str">
        <f>VLOOKUP(E1245,Refs!$P$2:$S$36,4,FALSE)</f>
        <v>North East and Yorkshire</v>
      </c>
      <c r="K1245" s="42">
        <f t="shared" si="39"/>
        <v>29</v>
      </c>
    </row>
    <row r="1246" spans="1:11" hidden="1" x14ac:dyDescent="0.35">
      <c r="A1246" s="197">
        <f t="shared" si="38"/>
        <v>44287</v>
      </c>
      <c r="B1246" t="s">
        <v>770</v>
      </c>
      <c r="C1246" t="s">
        <v>112</v>
      </c>
      <c r="D1246" t="s">
        <v>998</v>
      </c>
      <c r="E1246" t="s">
        <v>15</v>
      </c>
      <c r="F1246" t="s">
        <v>16</v>
      </c>
      <c r="G1246" t="s">
        <v>697</v>
      </c>
      <c r="H1246">
        <v>25</v>
      </c>
      <c r="I1246" s="196" t="str">
        <f>VLOOKUP(E1246,Refs!$P$2:$R$36,3,FALSE)</f>
        <v>Y63</v>
      </c>
      <c r="J1246" s="196" t="str">
        <f>VLOOKUP(E1246,Refs!$P$2:$S$36,4,FALSE)</f>
        <v>North East and Yorkshire</v>
      </c>
      <c r="K1246" s="42">
        <f t="shared" si="39"/>
        <v>25</v>
      </c>
    </row>
    <row r="1247" spans="1:11" hidden="1" x14ac:dyDescent="0.35">
      <c r="A1247" s="197">
        <f t="shared" si="38"/>
        <v>44287</v>
      </c>
      <c r="B1247" t="s">
        <v>770</v>
      </c>
      <c r="C1247" t="s">
        <v>112</v>
      </c>
      <c r="D1247" t="s">
        <v>998</v>
      </c>
      <c r="E1247" t="s">
        <v>15</v>
      </c>
      <c r="F1247" t="s">
        <v>16</v>
      </c>
      <c r="G1247" t="s">
        <v>698</v>
      </c>
      <c r="H1247" t="s">
        <v>999</v>
      </c>
      <c r="I1247" s="196" t="str">
        <f>VLOOKUP(E1247,Refs!$P$2:$R$36,3,FALSE)</f>
        <v>Y63</v>
      </c>
      <c r="J1247" s="196" t="str">
        <f>VLOOKUP(E1247,Refs!$P$2:$S$36,4,FALSE)</f>
        <v>North East and Yorkshire</v>
      </c>
      <c r="K1247" s="42" t="str">
        <f t="shared" si="39"/>
        <v>-</v>
      </c>
    </row>
    <row r="1248" spans="1:11" hidden="1" x14ac:dyDescent="0.35">
      <c r="A1248" s="197">
        <f t="shared" si="38"/>
        <v>44287</v>
      </c>
      <c r="B1248" t="s">
        <v>770</v>
      </c>
      <c r="C1248" t="s">
        <v>112</v>
      </c>
      <c r="D1248" t="s">
        <v>998</v>
      </c>
      <c r="E1248" t="s">
        <v>15</v>
      </c>
      <c r="F1248" t="s">
        <v>16</v>
      </c>
      <c r="G1248" t="s">
        <v>699</v>
      </c>
      <c r="H1248" t="s">
        <v>999</v>
      </c>
      <c r="I1248" s="196" t="str">
        <f>VLOOKUP(E1248,Refs!$P$2:$R$36,3,FALSE)</f>
        <v>Y63</v>
      </c>
      <c r="J1248" s="196" t="str">
        <f>VLOOKUP(E1248,Refs!$P$2:$S$36,4,FALSE)</f>
        <v>North East and Yorkshire</v>
      </c>
      <c r="K1248" s="42" t="str">
        <f t="shared" si="39"/>
        <v>-</v>
      </c>
    </row>
    <row r="1249" spans="1:11" hidden="1" x14ac:dyDescent="0.35">
      <c r="A1249" s="197">
        <f t="shared" si="38"/>
        <v>44287</v>
      </c>
      <c r="B1249" t="s">
        <v>770</v>
      </c>
      <c r="C1249" t="s">
        <v>112</v>
      </c>
      <c r="D1249" t="s">
        <v>998</v>
      </c>
      <c r="E1249" t="s">
        <v>15</v>
      </c>
      <c r="F1249" t="s">
        <v>16</v>
      </c>
      <c r="G1249" t="s">
        <v>720</v>
      </c>
      <c r="H1249" t="s">
        <v>999</v>
      </c>
      <c r="I1249" s="196" t="str">
        <f>VLOOKUP(E1249,Refs!$P$2:$R$36,3,FALSE)</f>
        <v>Y63</v>
      </c>
      <c r="J1249" s="196" t="str">
        <f>VLOOKUP(E1249,Refs!$P$2:$S$36,4,FALSE)</f>
        <v>North East and Yorkshire</v>
      </c>
      <c r="K1249" s="42" t="str">
        <f t="shared" si="39"/>
        <v>-</v>
      </c>
    </row>
    <row r="1250" spans="1:11" hidden="1" x14ac:dyDescent="0.35">
      <c r="A1250" s="197">
        <f t="shared" si="38"/>
        <v>44287</v>
      </c>
      <c r="B1250" t="s">
        <v>770</v>
      </c>
      <c r="C1250" t="s">
        <v>112</v>
      </c>
      <c r="D1250" t="s">
        <v>998</v>
      </c>
      <c r="E1250" t="s">
        <v>15</v>
      </c>
      <c r="F1250" t="s">
        <v>16</v>
      </c>
      <c r="G1250" t="s">
        <v>721</v>
      </c>
      <c r="H1250" t="s">
        <v>999</v>
      </c>
      <c r="I1250" s="196" t="str">
        <f>VLOOKUP(E1250,Refs!$P$2:$R$36,3,FALSE)</f>
        <v>Y63</v>
      </c>
      <c r="J1250" s="196" t="str">
        <f>VLOOKUP(E1250,Refs!$P$2:$S$36,4,FALSE)</f>
        <v>North East and Yorkshire</v>
      </c>
      <c r="K1250" s="42" t="str">
        <f t="shared" si="39"/>
        <v>-</v>
      </c>
    </row>
    <row r="1251" spans="1:11" hidden="1" x14ac:dyDescent="0.35">
      <c r="A1251" s="197">
        <f t="shared" si="38"/>
        <v>44287</v>
      </c>
      <c r="B1251" t="s">
        <v>770</v>
      </c>
      <c r="C1251" t="s">
        <v>112</v>
      </c>
      <c r="D1251" t="s">
        <v>998</v>
      </c>
      <c r="E1251" t="s">
        <v>15</v>
      </c>
      <c r="F1251" t="s">
        <v>16</v>
      </c>
      <c r="G1251" t="s">
        <v>722</v>
      </c>
      <c r="H1251" t="s">
        <v>999</v>
      </c>
      <c r="I1251" s="196" t="str">
        <f>VLOOKUP(E1251,Refs!$P$2:$R$36,3,FALSE)</f>
        <v>Y63</v>
      </c>
      <c r="J1251" s="196" t="str">
        <f>VLOOKUP(E1251,Refs!$P$2:$S$36,4,FALSE)</f>
        <v>North East and Yorkshire</v>
      </c>
      <c r="K1251" s="42" t="str">
        <f t="shared" si="39"/>
        <v>-</v>
      </c>
    </row>
    <row r="1252" spans="1:11" hidden="1" x14ac:dyDescent="0.35">
      <c r="A1252" s="197">
        <f t="shared" si="38"/>
        <v>44287</v>
      </c>
      <c r="B1252" t="s">
        <v>770</v>
      </c>
      <c r="C1252" t="s">
        <v>112</v>
      </c>
      <c r="D1252" t="s">
        <v>998</v>
      </c>
      <c r="E1252" t="s">
        <v>15</v>
      </c>
      <c r="F1252" t="s">
        <v>16</v>
      </c>
      <c r="G1252" t="s">
        <v>723</v>
      </c>
      <c r="H1252" t="s">
        <v>999</v>
      </c>
      <c r="I1252" s="196" t="str">
        <f>VLOOKUP(E1252,Refs!$P$2:$R$36,3,FALSE)</f>
        <v>Y63</v>
      </c>
      <c r="J1252" s="196" t="str">
        <f>VLOOKUP(E1252,Refs!$P$2:$S$36,4,FALSE)</f>
        <v>North East and Yorkshire</v>
      </c>
      <c r="K1252" s="42" t="str">
        <f t="shared" si="39"/>
        <v>-</v>
      </c>
    </row>
    <row r="1253" spans="1:11" hidden="1" x14ac:dyDescent="0.35">
      <c r="A1253" s="197">
        <f t="shared" si="38"/>
        <v>44287</v>
      </c>
      <c r="B1253" t="s">
        <v>770</v>
      </c>
      <c r="C1253" t="s">
        <v>112</v>
      </c>
      <c r="D1253" t="s">
        <v>998</v>
      </c>
      <c r="E1253" t="s">
        <v>15</v>
      </c>
      <c r="F1253" t="s">
        <v>16</v>
      </c>
      <c r="G1253" t="s">
        <v>724</v>
      </c>
      <c r="H1253" t="s">
        <v>999</v>
      </c>
      <c r="I1253" s="196" t="str">
        <f>VLOOKUP(E1253,Refs!$P$2:$R$36,3,FALSE)</f>
        <v>Y63</v>
      </c>
      <c r="J1253" s="196" t="str">
        <f>VLOOKUP(E1253,Refs!$P$2:$S$36,4,FALSE)</f>
        <v>North East and Yorkshire</v>
      </c>
      <c r="K1253" s="42" t="str">
        <f t="shared" si="39"/>
        <v>-</v>
      </c>
    </row>
    <row r="1254" spans="1:11" hidden="1" x14ac:dyDescent="0.35">
      <c r="A1254" s="197">
        <f t="shared" si="38"/>
        <v>44287</v>
      </c>
      <c r="B1254" t="s">
        <v>770</v>
      </c>
      <c r="C1254" t="s">
        <v>112</v>
      </c>
      <c r="D1254" t="s">
        <v>998</v>
      </c>
      <c r="E1254" t="s">
        <v>15</v>
      </c>
      <c r="F1254" t="s">
        <v>16</v>
      </c>
      <c r="G1254" t="s">
        <v>725</v>
      </c>
      <c r="H1254" t="s">
        <v>999</v>
      </c>
      <c r="I1254" s="196" t="str">
        <f>VLOOKUP(E1254,Refs!$P$2:$R$36,3,FALSE)</f>
        <v>Y63</v>
      </c>
      <c r="J1254" s="196" t="str">
        <f>VLOOKUP(E1254,Refs!$P$2:$S$36,4,FALSE)</f>
        <v>North East and Yorkshire</v>
      </c>
      <c r="K1254" s="42" t="str">
        <f t="shared" si="39"/>
        <v>-</v>
      </c>
    </row>
    <row r="1255" spans="1:11" hidden="1" x14ac:dyDescent="0.35">
      <c r="A1255" s="197">
        <f t="shared" si="38"/>
        <v>44287</v>
      </c>
      <c r="B1255" t="s">
        <v>770</v>
      </c>
      <c r="C1255" t="s">
        <v>112</v>
      </c>
      <c r="D1255" t="s">
        <v>998</v>
      </c>
      <c r="E1255" t="s">
        <v>15</v>
      </c>
      <c r="F1255" t="s">
        <v>16</v>
      </c>
      <c r="G1255" t="s">
        <v>726</v>
      </c>
      <c r="H1255" t="s">
        <v>999</v>
      </c>
      <c r="I1255" s="196" t="str">
        <f>VLOOKUP(E1255,Refs!$P$2:$R$36,3,FALSE)</f>
        <v>Y63</v>
      </c>
      <c r="J1255" s="196" t="str">
        <f>VLOOKUP(E1255,Refs!$P$2:$S$36,4,FALSE)</f>
        <v>North East and Yorkshire</v>
      </c>
      <c r="K1255" s="42" t="str">
        <f t="shared" si="39"/>
        <v>-</v>
      </c>
    </row>
    <row r="1256" spans="1:11" hidden="1" x14ac:dyDescent="0.35">
      <c r="A1256" s="197">
        <f t="shared" si="38"/>
        <v>44287</v>
      </c>
      <c r="B1256" t="s">
        <v>770</v>
      </c>
      <c r="C1256" t="s">
        <v>112</v>
      </c>
      <c r="D1256" t="s">
        <v>998</v>
      </c>
      <c r="E1256" t="s">
        <v>15</v>
      </c>
      <c r="F1256" t="s">
        <v>16</v>
      </c>
      <c r="G1256" t="s">
        <v>727</v>
      </c>
      <c r="H1256" t="s">
        <v>999</v>
      </c>
      <c r="I1256" s="196" t="str">
        <f>VLOOKUP(E1256,Refs!$P$2:$R$36,3,FALSE)</f>
        <v>Y63</v>
      </c>
      <c r="J1256" s="196" t="str">
        <f>VLOOKUP(E1256,Refs!$P$2:$S$36,4,FALSE)</f>
        <v>North East and Yorkshire</v>
      </c>
      <c r="K1256" s="42" t="str">
        <f t="shared" si="39"/>
        <v>-</v>
      </c>
    </row>
    <row r="1257" spans="1:11" hidden="1" x14ac:dyDescent="0.35">
      <c r="A1257" s="197">
        <f t="shared" si="38"/>
        <v>44287</v>
      </c>
      <c r="B1257" t="s">
        <v>770</v>
      </c>
      <c r="C1257" t="s">
        <v>112</v>
      </c>
      <c r="D1257" t="s">
        <v>998</v>
      </c>
      <c r="E1257" t="s">
        <v>15</v>
      </c>
      <c r="F1257" t="s">
        <v>16</v>
      </c>
      <c r="G1257" t="s">
        <v>728</v>
      </c>
      <c r="H1257" t="s">
        <v>999</v>
      </c>
      <c r="I1257" s="196" t="str">
        <f>VLOOKUP(E1257,Refs!$P$2:$R$36,3,FALSE)</f>
        <v>Y63</v>
      </c>
      <c r="J1257" s="196" t="str">
        <f>VLOOKUP(E1257,Refs!$P$2:$S$36,4,FALSE)</f>
        <v>North East and Yorkshire</v>
      </c>
      <c r="K1257" s="42" t="str">
        <f t="shared" si="39"/>
        <v>-</v>
      </c>
    </row>
    <row r="1258" spans="1:11" hidden="1" x14ac:dyDescent="0.35">
      <c r="A1258" s="197">
        <f t="shared" si="38"/>
        <v>44287</v>
      </c>
      <c r="B1258" t="s">
        <v>770</v>
      </c>
      <c r="C1258" t="s">
        <v>112</v>
      </c>
      <c r="D1258" t="s">
        <v>998</v>
      </c>
      <c r="E1258" t="s">
        <v>15</v>
      </c>
      <c r="F1258" t="s">
        <v>16</v>
      </c>
      <c r="G1258" t="s">
        <v>729</v>
      </c>
      <c r="H1258" t="s">
        <v>999</v>
      </c>
      <c r="I1258" s="196" t="str">
        <f>VLOOKUP(E1258,Refs!$P$2:$R$36,3,FALSE)</f>
        <v>Y63</v>
      </c>
      <c r="J1258" s="196" t="str">
        <f>VLOOKUP(E1258,Refs!$P$2:$S$36,4,FALSE)</f>
        <v>North East and Yorkshire</v>
      </c>
      <c r="K1258" s="42" t="str">
        <f t="shared" si="39"/>
        <v>-</v>
      </c>
    </row>
    <row r="1259" spans="1:11" hidden="1" x14ac:dyDescent="0.35">
      <c r="A1259" s="197">
        <f t="shared" si="38"/>
        <v>44287</v>
      </c>
      <c r="B1259" t="s">
        <v>770</v>
      </c>
      <c r="C1259" t="s">
        <v>112</v>
      </c>
      <c r="D1259" t="s">
        <v>998</v>
      </c>
      <c r="E1259" t="s">
        <v>15</v>
      </c>
      <c r="F1259" t="s">
        <v>16</v>
      </c>
      <c r="G1259" t="s">
        <v>730</v>
      </c>
      <c r="H1259" t="s">
        <v>999</v>
      </c>
      <c r="I1259" s="196" t="str">
        <f>VLOOKUP(E1259,Refs!$P$2:$R$36,3,FALSE)</f>
        <v>Y63</v>
      </c>
      <c r="J1259" s="196" t="str">
        <f>VLOOKUP(E1259,Refs!$P$2:$S$36,4,FALSE)</f>
        <v>North East and Yorkshire</v>
      </c>
      <c r="K1259" s="42" t="str">
        <f t="shared" si="39"/>
        <v>-</v>
      </c>
    </row>
    <row r="1260" spans="1:11" hidden="1" x14ac:dyDescent="0.35">
      <c r="A1260" s="197">
        <f t="shared" si="38"/>
        <v>44287</v>
      </c>
      <c r="B1260" t="s">
        <v>770</v>
      </c>
      <c r="C1260" t="s">
        <v>112</v>
      </c>
      <c r="D1260" t="s">
        <v>998</v>
      </c>
      <c r="E1260" t="s">
        <v>15</v>
      </c>
      <c r="F1260" t="s">
        <v>16</v>
      </c>
      <c r="G1260" t="s">
        <v>731</v>
      </c>
      <c r="H1260" t="s">
        <v>999</v>
      </c>
      <c r="I1260" s="196" t="str">
        <f>VLOOKUP(E1260,Refs!$P$2:$R$36,3,FALSE)</f>
        <v>Y63</v>
      </c>
      <c r="J1260" s="196" t="str">
        <f>VLOOKUP(E1260,Refs!$P$2:$S$36,4,FALSE)</f>
        <v>North East and Yorkshire</v>
      </c>
      <c r="K1260" s="42" t="str">
        <f t="shared" si="39"/>
        <v>-</v>
      </c>
    </row>
    <row r="1261" spans="1:11" hidden="1" x14ac:dyDescent="0.35">
      <c r="A1261" s="197">
        <f t="shared" si="38"/>
        <v>44287</v>
      </c>
      <c r="B1261" t="s">
        <v>770</v>
      </c>
      <c r="C1261" t="s">
        <v>112</v>
      </c>
      <c r="D1261" t="s">
        <v>998</v>
      </c>
      <c r="E1261" t="s">
        <v>15</v>
      </c>
      <c r="F1261" t="s">
        <v>16</v>
      </c>
      <c r="G1261" t="s">
        <v>732</v>
      </c>
      <c r="H1261" t="s">
        <v>999</v>
      </c>
      <c r="I1261" s="196" t="str">
        <f>VLOOKUP(E1261,Refs!$P$2:$R$36,3,FALSE)</f>
        <v>Y63</v>
      </c>
      <c r="J1261" s="196" t="str">
        <f>VLOOKUP(E1261,Refs!$P$2:$S$36,4,FALSE)</f>
        <v>North East and Yorkshire</v>
      </c>
      <c r="K1261" s="42" t="str">
        <f t="shared" si="39"/>
        <v>-</v>
      </c>
    </row>
    <row r="1262" spans="1:11" hidden="1" x14ac:dyDescent="0.35">
      <c r="A1262" s="197">
        <f t="shared" si="38"/>
        <v>44287</v>
      </c>
      <c r="B1262" t="s">
        <v>770</v>
      </c>
      <c r="C1262" t="s">
        <v>112</v>
      </c>
      <c r="D1262" t="s">
        <v>998</v>
      </c>
      <c r="E1262" t="s">
        <v>15</v>
      </c>
      <c r="F1262" t="s">
        <v>16</v>
      </c>
      <c r="G1262" t="s">
        <v>733</v>
      </c>
      <c r="H1262" t="s">
        <v>999</v>
      </c>
      <c r="I1262" s="196" t="str">
        <f>VLOOKUP(E1262,Refs!$P$2:$R$36,3,FALSE)</f>
        <v>Y63</v>
      </c>
      <c r="J1262" s="196" t="str">
        <f>VLOOKUP(E1262,Refs!$P$2:$S$36,4,FALSE)</f>
        <v>North East and Yorkshire</v>
      </c>
      <c r="K1262" s="42" t="str">
        <f t="shared" si="39"/>
        <v>-</v>
      </c>
    </row>
    <row r="1263" spans="1:11" hidden="1" x14ac:dyDescent="0.35">
      <c r="A1263" s="197">
        <f t="shared" si="38"/>
        <v>44287</v>
      </c>
      <c r="B1263" t="s">
        <v>770</v>
      </c>
      <c r="C1263" t="s">
        <v>112</v>
      </c>
      <c r="D1263" t="s">
        <v>998</v>
      </c>
      <c r="E1263" t="s">
        <v>15</v>
      </c>
      <c r="F1263" t="s">
        <v>16</v>
      </c>
      <c r="G1263" t="s">
        <v>734</v>
      </c>
      <c r="H1263" t="s">
        <v>999</v>
      </c>
      <c r="I1263" s="196" t="str">
        <f>VLOOKUP(E1263,Refs!$P$2:$R$36,3,FALSE)</f>
        <v>Y63</v>
      </c>
      <c r="J1263" s="196" t="str">
        <f>VLOOKUP(E1263,Refs!$P$2:$S$36,4,FALSE)</f>
        <v>North East and Yorkshire</v>
      </c>
      <c r="K1263" s="42" t="str">
        <f t="shared" si="39"/>
        <v>-</v>
      </c>
    </row>
    <row r="1264" spans="1:11" hidden="1" x14ac:dyDescent="0.35">
      <c r="A1264" s="197">
        <f t="shared" si="38"/>
        <v>44287</v>
      </c>
      <c r="B1264" t="s">
        <v>770</v>
      </c>
      <c r="C1264" t="s">
        <v>112</v>
      </c>
      <c r="D1264" t="s">
        <v>998</v>
      </c>
      <c r="E1264" t="s">
        <v>15</v>
      </c>
      <c r="F1264" t="s">
        <v>16</v>
      </c>
      <c r="G1264" t="s">
        <v>735</v>
      </c>
      <c r="H1264" t="s">
        <v>999</v>
      </c>
      <c r="I1264" s="196" t="str">
        <f>VLOOKUP(E1264,Refs!$P$2:$R$36,3,FALSE)</f>
        <v>Y63</v>
      </c>
      <c r="J1264" s="196" t="str">
        <f>VLOOKUP(E1264,Refs!$P$2:$S$36,4,FALSE)</f>
        <v>North East and Yorkshire</v>
      </c>
      <c r="K1264" s="42" t="str">
        <f t="shared" si="39"/>
        <v>-</v>
      </c>
    </row>
    <row r="1265" spans="1:11" hidden="1" x14ac:dyDescent="0.35">
      <c r="A1265" s="197">
        <f t="shared" si="38"/>
        <v>44287</v>
      </c>
      <c r="B1265" t="s">
        <v>770</v>
      </c>
      <c r="C1265" t="s">
        <v>112</v>
      </c>
      <c r="D1265" t="s">
        <v>998</v>
      </c>
      <c r="E1265" t="s">
        <v>15</v>
      </c>
      <c r="F1265" t="s">
        <v>16</v>
      </c>
      <c r="G1265" t="s">
        <v>736</v>
      </c>
      <c r="H1265" t="s">
        <v>999</v>
      </c>
      <c r="I1265" s="196" t="str">
        <f>VLOOKUP(E1265,Refs!$P$2:$R$36,3,FALSE)</f>
        <v>Y63</v>
      </c>
      <c r="J1265" s="196" t="str">
        <f>VLOOKUP(E1265,Refs!$P$2:$S$36,4,FALSE)</f>
        <v>North East and Yorkshire</v>
      </c>
      <c r="K1265" s="42" t="str">
        <f t="shared" si="39"/>
        <v>-</v>
      </c>
    </row>
    <row r="1266" spans="1:11" hidden="1" x14ac:dyDescent="0.35">
      <c r="A1266" s="197">
        <f t="shared" si="38"/>
        <v>44287</v>
      </c>
      <c r="B1266" t="s">
        <v>770</v>
      </c>
      <c r="C1266" t="s">
        <v>112</v>
      </c>
      <c r="D1266" t="s">
        <v>998</v>
      </c>
      <c r="E1266" t="s">
        <v>15</v>
      </c>
      <c r="F1266" t="s">
        <v>16</v>
      </c>
      <c r="G1266" t="s">
        <v>737</v>
      </c>
      <c r="H1266" t="s">
        <v>999</v>
      </c>
      <c r="I1266" s="196" t="str">
        <f>VLOOKUP(E1266,Refs!$P$2:$R$36,3,FALSE)</f>
        <v>Y63</v>
      </c>
      <c r="J1266" s="196" t="str">
        <f>VLOOKUP(E1266,Refs!$P$2:$S$36,4,FALSE)</f>
        <v>North East and Yorkshire</v>
      </c>
      <c r="K1266" s="42" t="str">
        <f t="shared" si="39"/>
        <v>-</v>
      </c>
    </row>
    <row r="1267" spans="1:11" hidden="1" x14ac:dyDescent="0.35">
      <c r="A1267" s="197">
        <f t="shared" si="38"/>
        <v>44287</v>
      </c>
      <c r="B1267" t="s">
        <v>770</v>
      </c>
      <c r="C1267" t="s">
        <v>95</v>
      </c>
      <c r="D1267" t="s">
        <v>1000</v>
      </c>
      <c r="E1267" t="s">
        <v>41</v>
      </c>
      <c r="F1267" t="s">
        <v>42</v>
      </c>
      <c r="G1267" t="s">
        <v>756</v>
      </c>
      <c r="H1267">
        <v>43122</v>
      </c>
      <c r="I1267" s="196" t="str">
        <f>VLOOKUP(E1267,Refs!$P$2:$R$36,3,FALSE)</f>
        <v>Y56</v>
      </c>
      <c r="J1267" s="196" t="str">
        <f>VLOOKUP(E1267,Refs!$P$2:$S$36,4,FALSE)</f>
        <v>London</v>
      </c>
      <c r="K1267" s="42">
        <f t="shared" si="39"/>
        <v>43122</v>
      </c>
    </row>
    <row r="1268" spans="1:11" hidden="1" x14ac:dyDescent="0.35">
      <c r="A1268" s="197">
        <f t="shared" si="38"/>
        <v>44287</v>
      </c>
      <c r="B1268" t="s">
        <v>770</v>
      </c>
      <c r="C1268" t="s">
        <v>95</v>
      </c>
      <c r="D1268" t="s">
        <v>1000</v>
      </c>
      <c r="E1268" t="s">
        <v>41</v>
      </c>
      <c r="F1268" t="s">
        <v>42</v>
      </c>
      <c r="G1268" t="s">
        <v>757</v>
      </c>
      <c r="H1268">
        <v>43122</v>
      </c>
      <c r="I1268" s="196" t="str">
        <f>VLOOKUP(E1268,Refs!$P$2:$R$36,3,FALSE)</f>
        <v>Y56</v>
      </c>
      <c r="J1268" s="196" t="str">
        <f>VLOOKUP(E1268,Refs!$P$2:$S$36,4,FALSE)</f>
        <v>London</v>
      </c>
      <c r="K1268" s="42">
        <f t="shared" si="39"/>
        <v>43122</v>
      </c>
    </row>
    <row r="1269" spans="1:11" hidden="1" x14ac:dyDescent="0.35">
      <c r="A1269" s="197">
        <f t="shared" si="38"/>
        <v>44287</v>
      </c>
      <c r="B1269" t="s">
        <v>770</v>
      </c>
      <c r="C1269" t="s">
        <v>95</v>
      </c>
      <c r="D1269" t="s">
        <v>1000</v>
      </c>
      <c r="E1269" t="s">
        <v>41</v>
      </c>
      <c r="F1269" t="s">
        <v>42</v>
      </c>
      <c r="G1269" t="s">
        <v>758</v>
      </c>
      <c r="H1269">
        <v>42347</v>
      </c>
      <c r="I1269" s="196" t="str">
        <f>VLOOKUP(E1269,Refs!$P$2:$R$36,3,FALSE)</f>
        <v>Y56</v>
      </c>
      <c r="J1269" s="196" t="str">
        <f>VLOOKUP(E1269,Refs!$P$2:$S$36,4,FALSE)</f>
        <v>London</v>
      </c>
      <c r="K1269" s="42">
        <f t="shared" si="39"/>
        <v>42347</v>
      </c>
    </row>
    <row r="1270" spans="1:11" hidden="1" x14ac:dyDescent="0.35">
      <c r="A1270" s="197">
        <f t="shared" si="38"/>
        <v>44287</v>
      </c>
      <c r="B1270" t="s">
        <v>770</v>
      </c>
      <c r="C1270" t="s">
        <v>95</v>
      </c>
      <c r="D1270" t="s">
        <v>1000</v>
      </c>
      <c r="E1270" t="s">
        <v>41</v>
      </c>
      <c r="F1270" t="s">
        <v>42</v>
      </c>
      <c r="G1270" t="s">
        <v>759</v>
      </c>
      <c r="H1270">
        <v>406</v>
      </c>
      <c r="I1270" s="196" t="str">
        <f>VLOOKUP(E1270,Refs!$P$2:$R$36,3,FALSE)</f>
        <v>Y56</v>
      </c>
      <c r="J1270" s="196" t="str">
        <f>VLOOKUP(E1270,Refs!$P$2:$S$36,4,FALSE)</f>
        <v>London</v>
      </c>
      <c r="K1270" s="42">
        <f t="shared" si="39"/>
        <v>406</v>
      </c>
    </row>
    <row r="1271" spans="1:11" hidden="1" x14ac:dyDescent="0.35">
      <c r="A1271" s="197">
        <f t="shared" si="38"/>
        <v>44287</v>
      </c>
      <c r="B1271" t="s">
        <v>770</v>
      </c>
      <c r="C1271" t="s">
        <v>95</v>
      </c>
      <c r="D1271" t="s">
        <v>1000</v>
      </c>
      <c r="E1271" t="s">
        <v>41</v>
      </c>
      <c r="F1271" t="s">
        <v>42</v>
      </c>
      <c r="G1271" t="s">
        <v>760</v>
      </c>
      <c r="H1271">
        <v>742</v>
      </c>
      <c r="I1271" s="196" t="str">
        <f>VLOOKUP(E1271,Refs!$P$2:$R$36,3,FALSE)</f>
        <v>Y56</v>
      </c>
      <c r="J1271" s="196" t="str">
        <f>VLOOKUP(E1271,Refs!$P$2:$S$36,4,FALSE)</f>
        <v>London</v>
      </c>
      <c r="K1271" s="42">
        <f t="shared" si="39"/>
        <v>742</v>
      </c>
    </row>
    <row r="1272" spans="1:11" hidden="1" x14ac:dyDescent="0.35">
      <c r="A1272" s="197">
        <f t="shared" si="38"/>
        <v>44287</v>
      </c>
      <c r="B1272" t="s">
        <v>770</v>
      </c>
      <c r="C1272" t="s">
        <v>95</v>
      </c>
      <c r="D1272" t="s">
        <v>1000</v>
      </c>
      <c r="E1272" t="s">
        <v>41</v>
      </c>
      <c r="F1272" t="s">
        <v>42</v>
      </c>
      <c r="G1272" t="s">
        <v>761</v>
      </c>
      <c r="H1272">
        <v>35</v>
      </c>
      <c r="I1272" s="196" t="str">
        <f>VLOOKUP(E1272,Refs!$P$2:$R$36,3,FALSE)</f>
        <v>Y56</v>
      </c>
      <c r="J1272" s="196" t="str">
        <f>VLOOKUP(E1272,Refs!$P$2:$S$36,4,FALSE)</f>
        <v>London</v>
      </c>
      <c r="K1272" s="42">
        <f t="shared" si="39"/>
        <v>35</v>
      </c>
    </row>
    <row r="1273" spans="1:11" hidden="1" x14ac:dyDescent="0.35">
      <c r="A1273" s="197">
        <f t="shared" si="38"/>
        <v>44287</v>
      </c>
      <c r="B1273" t="s">
        <v>770</v>
      </c>
      <c r="C1273" t="s">
        <v>95</v>
      </c>
      <c r="D1273" t="s">
        <v>1000</v>
      </c>
      <c r="E1273" t="s">
        <v>41</v>
      </c>
      <c r="F1273" t="s">
        <v>42</v>
      </c>
      <c r="G1273" t="s">
        <v>548</v>
      </c>
      <c r="H1273">
        <v>37394</v>
      </c>
      <c r="I1273" s="196" t="str">
        <f>VLOOKUP(E1273,Refs!$P$2:$R$36,3,FALSE)</f>
        <v>Y56</v>
      </c>
      <c r="J1273" s="196" t="str">
        <f>VLOOKUP(E1273,Refs!$P$2:$S$36,4,FALSE)</f>
        <v>London</v>
      </c>
      <c r="K1273" s="42">
        <f t="shared" si="39"/>
        <v>37394</v>
      </c>
    </row>
    <row r="1274" spans="1:11" hidden="1" x14ac:dyDescent="0.35">
      <c r="A1274" s="197">
        <f t="shared" si="38"/>
        <v>44287</v>
      </c>
      <c r="B1274" t="s">
        <v>770</v>
      </c>
      <c r="C1274" t="s">
        <v>95</v>
      </c>
      <c r="D1274" t="s">
        <v>1000</v>
      </c>
      <c r="E1274" t="s">
        <v>41</v>
      </c>
      <c r="F1274" t="s">
        <v>42</v>
      </c>
      <c r="G1274" t="s">
        <v>549</v>
      </c>
      <c r="H1274">
        <v>775</v>
      </c>
      <c r="I1274" s="196" t="str">
        <f>VLOOKUP(E1274,Refs!$P$2:$R$36,3,FALSE)</f>
        <v>Y56</v>
      </c>
      <c r="J1274" s="196" t="str">
        <f>VLOOKUP(E1274,Refs!$P$2:$S$36,4,FALSE)</f>
        <v>London</v>
      </c>
      <c r="K1274" s="42">
        <f t="shared" si="39"/>
        <v>775</v>
      </c>
    </row>
    <row r="1275" spans="1:11" hidden="1" x14ac:dyDescent="0.35">
      <c r="A1275" s="197">
        <f t="shared" si="38"/>
        <v>44287</v>
      </c>
      <c r="B1275" t="s">
        <v>770</v>
      </c>
      <c r="C1275" t="s">
        <v>95</v>
      </c>
      <c r="D1275" t="s">
        <v>1000</v>
      </c>
      <c r="E1275" t="s">
        <v>41</v>
      </c>
      <c r="F1275" t="s">
        <v>42</v>
      </c>
      <c r="G1275" t="s">
        <v>550</v>
      </c>
      <c r="H1275">
        <v>251</v>
      </c>
      <c r="I1275" s="196" t="str">
        <f>VLOOKUP(E1275,Refs!$P$2:$R$36,3,FALSE)</f>
        <v>Y56</v>
      </c>
      <c r="J1275" s="196" t="str">
        <f>VLOOKUP(E1275,Refs!$P$2:$S$36,4,FALSE)</f>
        <v>London</v>
      </c>
      <c r="K1275" s="42">
        <f t="shared" si="39"/>
        <v>251</v>
      </c>
    </row>
    <row r="1276" spans="1:11" hidden="1" x14ac:dyDescent="0.35">
      <c r="A1276" s="197">
        <f t="shared" si="38"/>
        <v>44287</v>
      </c>
      <c r="B1276" t="s">
        <v>770</v>
      </c>
      <c r="C1276" t="s">
        <v>95</v>
      </c>
      <c r="D1276" t="s">
        <v>1000</v>
      </c>
      <c r="E1276" t="s">
        <v>41</v>
      </c>
      <c r="F1276" t="s">
        <v>42</v>
      </c>
      <c r="G1276" t="s">
        <v>551</v>
      </c>
      <c r="H1276">
        <v>153</v>
      </c>
      <c r="I1276" s="196" t="str">
        <f>VLOOKUP(E1276,Refs!$P$2:$R$36,3,FALSE)</f>
        <v>Y56</v>
      </c>
      <c r="J1276" s="196" t="str">
        <f>VLOOKUP(E1276,Refs!$P$2:$S$36,4,FALSE)</f>
        <v>London</v>
      </c>
      <c r="K1276" s="42">
        <f t="shared" si="39"/>
        <v>153</v>
      </c>
    </row>
    <row r="1277" spans="1:11" hidden="1" x14ac:dyDescent="0.35">
      <c r="A1277" s="197">
        <f t="shared" si="38"/>
        <v>44287</v>
      </c>
      <c r="B1277" t="s">
        <v>770</v>
      </c>
      <c r="C1277" t="s">
        <v>95</v>
      </c>
      <c r="D1277" t="s">
        <v>1000</v>
      </c>
      <c r="E1277" t="s">
        <v>41</v>
      </c>
      <c r="F1277" t="s">
        <v>42</v>
      </c>
      <c r="G1277" t="s">
        <v>552</v>
      </c>
      <c r="H1277">
        <v>371</v>
      </c>
      <c r="I1277" s="196" t="str">
        <f>VLOOKUP(E1277,Refs!$P$2:$R$36,3,FALSE)</f>
        <v>Y56</v>
      </c>
      <c r="J1277" s="196" t="str">
        <f>VLOOKUP(E1277,Refs!$P$2:$S$36,4,FALSE)</f>
        <v>London</v>
      </c>
      <c r="K1277" s="42">
        <f t="shared" si="39"/>
        <v>371</v>
      </c>
    </row>
    <row r="1278" spans="1:11" hidden="1" x14ac:dyDescent="0.35">
      <c r="A1278" s="197">
        <f t="shared" si="38"/>
        <v>44287</v>
      </c>
      <c r="B1278" t="s">
        <v>770</v>
      </c>
      <c r="C1278" t="s">
        <v>95</v>
      </c>
      <c r="D1278" t="s">
        <v>1000</v>
      </c>
      <c r="E1278" t="s">
        <v>41</v>
      </c>
      <c r="F1278" t="s">
        <v>42</v>
      </c>
      <c r="G1278" t="s">
        <v>553</v>
      </c>
      <c r="H1278">
        <v>1733931</v>
      </c>
      <c r="I1278" s="196" t="str">
        <f>VLOOKUP(E1278,Refs!$P$2:$R$36,3,FALSE)</f>
        <v>Y56</v>
      </c>
      <c r="J1278" s="196" t="str">
        <f>VLOOKUP(E1278,Refs!$P$2:$S$36,4,FALSE)</f>
        <v>London</v>
      </c>
      <c r="K1278" s="42">
        <f t="shared" si="39"/>
        <v>1733931</v>
      </c>
    </row>
    <row r="1279" spans="1:11" hidden="1" x14ac:dyDescent="0.35">
      <c r="A1279" s="197">
        <f t="shared" si="38"/>
        <v>44287</v>
      </c>
      <c r="B1279" t="s">
        <v>770</v>
      </c>
      <c r="C1279" t="s">
        <v>95</v>
      </c>
      <c r="D1279" t="s">
        <v>1000</v>
      </c>
      <c r="E1279" t="s">
        <v>41</v>
      </c>
      <c r="F1279" t="s">
        <v>42</v>
      </c>
      <c r="G1279" t="s">
        <v>554</v>
      </c>
      <c r="H1279">
        <v>204</v>
      </c>
      <c r="I1279" s="196" t="str">
        <f>VLOOKUP(E1279,Refs!$P$2:$R$36,3,FALSE)</f>
        <v>Y56</v>
      </c>
      <c r="J1279" s="196" t="str">
        <f>VLOOKUP(E1279,Refs!$P$2:$S$36,4,FALSE)</f>
        <v>London</v>
      </c>
      <c r="K1279" s="42">
        <f t="shared" si="39"/>
        <v>204</v>
      </c>
    </row>
    <row r="1280" spans="1:11" hidden="1" x14ac:dyDescent="0.35">
      <c r="A1280" s="197">
        <f t="shared" si="38"/>
        <v>44287</v>
      </c>
      <c r="B1280" t="s">
        <v>770</v>
      </c>
      <c r="C1280" t="s">
        <v>95</v>
      </c>
      <c r="D1280" t="s">
        <v>1000</v>
      </c>
      <c r="E1280" t="s">
        <v>41</v>
      </c>
      <c r="F1280" t="s">
        <v>42</v>
      </c>
      <c r="G1280" t="s">
        <v>555</v>
      </c>
      <c r="H1280">
        <v>571</v>
      </c>
      <c r="I1280" s="196" t="str">
        <f>VLOOKUP(E1280,Refs!$P$2:$R$36,3,FALSE)</f>
        <v>Y56</v>
      </c>
      <c r="J1280" s="196" t="str">
        <f>VLOOKUP(E1280,Refs!$P$2:$S$36,4,FALSE)</f>
        <v>London</v>
      </c>
      <c r="K1280" s="42">
        <f t="shared" si="39"/>
        <v>571</v>
      </c>
    </row>
    <row r="1281" spans="1:11" hidden="1" x14ac:dyDescent="0.35">
      <c r="A1281" s="197">
        <f t="shared" si="38"/>
        <v>44287</v>
      </c>
      <c r="B1281" t="s">
        <v>770</v>
      </c>
      <c r="C1281" t="s">
        <v>95</v>
      </c>
      <c r="D1281" t="s">
        <v>1000</v>
      </c>
      <c r="E1281" t="s">
        <v>41</v>
      </c>
      <c r="F1281" t="s">
        <v>42</v>
      </c>
      <c r="G1281" t="s">
        <v>556</v>
      </c>
      <c r="H1281">
        <v>89813</v>
      </c>
      <c r="I1281" s="196" t="str">
        <f>VLOOKUP(E1281,Refs!$P$2:$R$36,3,FALSE)</f>
        <v>Y56</v>
      </c>
      <c r="J1281" s="196" t="str">
        <f>VLOOKUP(E1281,Refs!$P$2:$S$36,4,FALSE)</f>
        <v>London</v>
      </c>
      <c r="K1281" s="42">
        <f t="shared" si="39"/>
        <v>89813</v>
      </c>
    </row>
    <row r="1282" spans="1:11" hidden="1" x14ac:dyDescent="0.35">
      <c r="A1282" s="197">
        <f t="shared" si="38"/>
        <v>44287</v>
      </c>
      <c r="B1282" t="s">
        <v>770</v>
      </c>
      <c r="C1282" t="s">
        <v>95</v>
      </c>
      <c r="D1282" t="s">
        <v>1000</v>
      </c>
      <c r="E1282" t="s">
        <v>41</v>
      </c>
      <c r="F1282" t="s">
        <v>42</v>
      </c>
      <c r="G1282" t="s">
        <v>557</v>
      </c>
      <c r="H1282">
        <v>10529</v>
      </c>
      <c r="I1282" s="196" t="str">
        <f>VLOOKUP(E1282,Refs!$P$2:$R$36,3,FALSE)</f>
        <v>Y56</v>
      </c>
      <c r="J1282" s="196" t="str">
        <f>VLOOKUP(E1282,Refs!$P$2:$S$36,4,FALSE)</f>
        <v>London</v>
      </c>
      <c r="K1282" s="42">
        <f t="shared" si="39"/>
        <v>10529</v>
      </c>
    </row>
    <row r="1283" spans="1:11" hidden="1" x14ac:dyDescent="0.35">
      <c r="A1283" s="197">
        <f t="shared" ref="A1283:A1346" si="40">DATEVALUE(RIGHT(B1283,8))</f>
        <v>44287</v>
      </c>
      <c r="B1283" t="s">
        <v>770</v>
      </c>
      <c r="C1283" t="s">
        <v>95</v>
      </c>
      <c r="D1283" t="s">
        <v>1000</v>
      </c>
      <c r="E1283" t="s">
        <v>41</v>
      </c>
      <c r="F1283" t="s">
        <v>42</v>
      </c>
      <c r="G1283" t="s">
        <v>558</v>
      </c>
      <c r="H1283">
        <v>40865917</v>
      </c>
      <c r="I1283" s="196" t="str">
        <f>VLOOKUP(E1283,Refs!$P$2:$R$36,3,FALSE)</f>
        <v>Y56</v>
      </c>
      <c r="J1283" s="196" t="str">
        <f>VLOOKUP(E1283,Refs!$P$2:$S$36,4,FALSE)</f>
        <v>London</v>
      </c>
      <c r="K1283" s="42">
        <f t="shared" ref="K1283:K1346" si="41">IF(OR(H1283="NULL",H1283=0,H1283=""),"",H1283)</f>
        <v>40865917</v>
      </c>
    </row>
    <row r="1284" spans="1:11" hidden="1" x14ac:dyDescent="0.35">
      <c r="A1284" s="197">
        <f t="shared" si="40"/>
        <v>44287</v>
      </c>
      <c r="B1284" t="s">
        <v>770</v>
      </c>
      <c r="C1284" t="s">
        <v>95</v>
      </c>
      <c r="D1284" t="s">
        <v>1000</v>
      </c>
      <c r="E1284" t="s">
        <v>41</v>
      </c>
      <c r="F1284" t="s">
        <v>42</v>
      </c>
      <c r="G1284" t="s">
        <v>566</v>
      </c>
      <c r="H1284">
        <v>31096</v>
      </c>
      <c r="I1284" s="196" t="str">
        <f>VLOOKUP(E1284,Refs!$P$2:$R$36,3,FALSE)</f>
        <v>Y56</v>
      </c>
      <c r="J1284" s="196" t="str">
        <f>VLOOKUP(E1284,Refs!$P$2:$S$36,4,FALSE)</f>
        <v>London</v>
      </c>
      <c r="K1284" s="42">
        <f t="shared" si="41"/>
        <v>31096</v>
      </c>
    </row>
    <row r="1285" spans="1:11" hidden="1" x14ac:dyDescent="0.35">
      <c r="A1285" s="197">
        <f t="shared" si="40"/>
        <v>44287</v>
      </c>
      <c r="B1285" t="s">
        <v>770</v>
      </c>
      <c r="C1285" t="s">
        <v>95</v>
      </c>
      <c r="D1285" t="s">
        <v>1000</v>
      </c>
      <c r="E1285" t="s">
        <v>41</v>
      </c>
      <c r="F1285" t="s">
        <v>42</v>
      </c>
      <c r="G1285" t="s">
        <v>567</v>
      </c>
      <c r="H1285">
        <v>69</v>
      </c>
      <c r="I1285" s="196" t="str">
        <f>VLOOKUP(E1285,Refs!$P$2:$R$36,3,FALSE)</f>
        <v>Y56</v>
      </c>
      <c r="J1285" s="196" t="str">
        <f>VLOOKUP(E1285,Refs!$P$2:$S$36,4,FALSE)</f>
        <v>London</v>
      </c>
      <c r="K1285" s="42">
        <f t="shared" si="41"/>
        <v>69</v>
      </c>
    </row>
    <row r="1286" spans="1:11" hidden="1" x14ac:dyDescent="0.35">
      <c r="A1286" s="197">
        <f t="shared" si="40"/>
        <v>44287</v>
      </c>
      <c r="B1286" t="s">
        <v>770</v>
      </c>
      <c r="C1286" t="s">
        <v>95</v>
      </c>
      <c r="D1286" t="s">
        <v>1000</v>
      </c>
      <c r="E1286" t="s">
        <v>41</v>
      </c>
      <c r="F1286" t="s">
        <v>42</v>
      </c>
      <c r="G1286" t="s">
        <v>568</v>
      </c>
      <c r="H1286">
        <v>17303</v>
      </c>
      <c r="I1286" s="196" t="str">
        <f>VLOOKUP(E1286,Refs!$P$2:$R$36,3,FALSE)</f>
        <v>Y56</v>
      </c>
      <c r="J1286" s="196" t="str">
        <f>VLOOKUP(E1286,Refs!$P$2:$S$36,4,FALSE)</f>
        <v>London</v>
      </c>
      <c r="K1286" s="42">
        <f t="shared" si="41"/>
        <v>17303</v>
      </c>
    </row>
    <row r="1287" spans="1:11" hidden="1" x14ac:dyDescent="0.35">
      <c r="A1287" s="197">
        <f t="shared" si="40"/>
        <v>44287</v>
      </c>
      <c r="B1287" t="s">
        <v>770</v>
      </c>
      <c r="C1287" t="s">
        <v>95</v>
      </c>
      <c r="D1287" t="s">
        <v>1000</v>
      </c>
      <c r="E1287" t="s">
        <v>41</v>
      </c>
      <c r="F1287" t="s">
        <v>42</v>
      </c>
      <c r="G1287" t="s">
        <v>569</v>
      </c>
      <c r="H1287">
        <v>5850</v>
      </c>
      <c r="I1287" s="196" t="str">
        <f>VLOOKUP(E1287,Refs!$P$2:$R$36,3,FALSE)</f>
        <v>Y56</v>
      </c>
      <c r="J1287" s="196" t="str">
        <f>VLOOKUP(E1287,Refs!$P$2:$S$36,4,FALSE)</f>
        <v>London</v>
      </c>
      <c r="K1287" s="42">
        <f t="shared" si="41"/>
        <v>5850</v>
      </c>
    </row>
    <row r="1288" spans="1:11" hidden="1" x14ac:dyDescent="0.35">
      <c r="A1288" s="197">
        <f t="shared" si="40"/>
        <v>44287</v>
      </c>
      <c r="B1288" t="s">
        <v>770</v>
      </c>
      <c r="C1288" t="s">
        <v>95</v>
      </c>
      <c r="D1288" t="s">
        <v>1000</v>
      </c>
      <c r="E1288" t="s">
        <v>41</v>
      </c>
      <c r="F1288" t="s">
        <v>42</v>
      </c>
      <c r="G1288" t="s">
        <v>570</v>
      </c>
      <c r="H1288">
        <v>6973</v>
      </c>
      <c r="I1288" s="196" t="str">
        <f>VLOOKUP(E1288,Refs!$P$2:$R$36,3,FALSE)</f>
        <v>Y56</v>
      </c>
      <c r="J1288" s="196" t="str">
        <f>VLOOKUP(E1288,Refs!$P$2:$S$36,4,FALSE)</f>
        <v>London</v>
      </c>
      <c r="K1288" s="42">
        <f t="shared" si="41"/>
        <v>6973</v>
      </c>
    </row>
    <row r="1289" spans="1:11" hidden="1" x14ac:dyDescent="0.35">
      <c r="A1289" s="197">
        <f t="shared" si="40"/>
        <v>44287</v>
      </c>
      <c r="B1289" t="s">
        <v>770</v>
      </c>
      <c r="C1289" t="s">
        <v>95</v>
      </c>
      <c r="D1289" t="s">
        <v>1000</v>
      </c>
      <c r="E1289" t="s">
        <v>41</v>
      </c>
      <c r="F1289" t="s">
        <v>42</v>
      </c>
      <c r="G1289" t="s">
        <v>571</v>
      </c>
      <c r="H1289">
        <v>901</v>
      </c>
      <c r="I1289" s="196" t="str">
        <f>VLOOKUP(E1289,Refs!$P$2:$R$36,3,FALSE)</f>
        <v>Y56</v>
      </c>
      <c r="J1289" s="196" t="str">
        <f>VLOOKUP(E1289,Refs!$P$2:$S$36,4,FALSE)</f>
        <v>London</v>
      </c>
      <c r="K1289" s="42">
        <f t="shared" si="41"/>
        <v>901</v>
      </c>
    </row>
    <row r="1290" spans="1:11" hidden="1" x14ac:dyDescent="0.35">
      <c r="A1290" s="197">
        <f t="shared" si="40"/>
        <v>44287</v>
      </c>
      <c r="B1290" t="s">
        <v>770</v>
      </c>
      <c r="C1290" t="s">
        <v>95</v>
      </c>
      <c r="D1290" t="s">
        <v>1000</v>
      </c>
      <c r="E1290" t="s">
        <v>41</v>
      </c>
      <c r="F1290" t="s">
        <v>42</v>
      </c>
      <c r="G1290" t="s">
        <v>576</v>
      </c>
      <c r="H1290">
        <v>13585</v>
      </c>
      <c r="I1290" s="196" t="str">
        <f>VLOOKUP(E1290,Refs!$P$2:$R$36,3,FALSE)</f>
        <v>Y56</v>
      </c>
      <c r="J1290" s="196" t="str">
        <f>VLOOKUP(E1290,Refs!$P$2:$S$36,4,FALSE)</f>
        <v>London</v>
      </c>
      <c r="K1290" s="42">
        <f t="shared" si="41"/>
        <v>13585</v>
      </c>
    </row>
    <row r="1291" spans="1:11" hidden="1" x14ac:dyDescent="0.35">
      <c r="A1291" s="197">
        <f t="shared" si="40"/>
        <v>44287</v>
      </c>
      <c r="B1291" t="s">
        <v>770</v>
      </c>
      <c r="C1291" t="s">
        <v>95</v>
      </c>
      <c r="D1291" t="s">
        <v>1000</v>
      </c>
      <c r="E1291" t="s">
        <v>41</v>
      </c>
      <c r="F1291" t="s">
        <v>42</v>
      </c>
      <c r="G1291" t="s">
        <v>577</v>
      </c>
      <c r="H1291">
        <v>6816</v>
      </c>
      <c r="I1291" s="196" t="str">
        <f>VLOOKUP(E1291,Refs!$P$2:$R$36,3,FALSE)</f>
        <v>Y56</v>
      </c>
      <c r="J1291" s="196" t="str">
        <f>VLOOKUP(E1291,Refs!$P$2:$S$36,4,FALSE)</f>
        <v>London</v>
      </c>
      <c r="K1291" s="42">
        <f t="shared" si="41"/>
        <v>6816</v>
      </c>
    </row>
    <row r="1292" spans="1:11" hidden="1" x14ac:dyDescent="0.35">
      <c r="A1292" s="197">
        <f t="shared" si="40"/>
        <v>44287</v>
      </c>
      <c r="B1292" t="s">
        <v>770</v>
      </c>
      <c r="C1292" t="s">
        <v>95</v>
      </c>
      <c r="D1292" t="s">
        <v>1000</v>
      </c>
      <c r="E1292" t="s">
        <v>41</v>
      </c>
      <c r="F1292" t="s">
        <v>42</v>
      </c>
      <c r="G1292" t="s">
        <v>578</v>
      </c>
      <c r="H1292">
        <v>203</v>
      </c>
      <c r="I1292" s="196" t="str">
        <f>VLOOKUP(E1292,Refs!$P$2:$R$36,3,FALSE)</f>
        <v>Y56</v>
      </c>
      <c r="J1292" s="196" t="str">
        <f>VLOOKUP(E1292,Refs!$P$2:$S$36,4,FALSE)</f>
        <v>London</v>
      </c>
      <c r="K1292" s="42">
        <f t="shared" si="41"/>
        <v>203</v>
      </c>
    </row>
    <row r="1293" spans="1:11" hidden="1" x14ac:dyDescent="0.35">
      <c r="A1293" s="197">
        <f t="shared" si="40"/>
        <v>44287</v>
      </c>
      <c r="B1293" t="s">
        <v>770</v>
      </c>
      <c r="C1293" t="s">
        <v>95</v>
      </c>
      <c r="D1293" t="s">
        <v>1000</v>
      </c>
      <c r="E1293" t="s">
        <v>41</v>
      </c>
      <c r="F1293" t="s">
        <v>42</v>
      </c>
      <c r="G1293" t="s">
        <v>579</v>
      </c>
      <c r="H1293" t="s">
        <v>999</v>
      </c>
      <c r="I1293" s="196" t="str">
        <f>VLOOKUP(E1293,Refs!$P$2:$R$36,3,FALSE)</f>
        <v>Y56</v>
      </c>
      <c r="J1293" s="196" t="str">
        <f>VLOOKUP(E1293,Refs!$P$2:$S$36,4,FALSE)</f>
        <v>London</v>
      </c>
      <c r="K1293" s="42" t="str">
        <f t="shared" si="41"/>
        <v>-</v>
      </c>
    </row>
    <row r="1294" spans="1:11" hidden="1" x14ac:dyDescent="0.35">
      <c r="A1294" s="197">
        <f t="shared" si="40"/>
        <v>44287</v>
      </c>
      <c r="B1294" t="s">
        <v>770</v>
      </c>
      <c r="C1294" t="s">
        <v>95</v>
      </c>
      <c r="D1294" t="s">
        <v>1000</v>
      </c>
      <c r="E1294" t="s">
        <v>41</v>
      </c>
      <c r="F1294" t="s">
        <v>42</v>
      </c>
      <c r="G1294" t="s">
        <v>580</v>
      </c>
      <c r="H1294">
        <v>5524</v>
      </c>
      <c r="I1294" s="196" t="str">
        <f>VLOOKUP(E1294,Refs!$P$2:$R$36,3,FALSE)</f>
        <v>Y56</v>
      </c>
      <c r="J1294" s="196" t="str">
        <f>VLOOKUP(E1294,Refs!$P$2:$S$36,4,FALSE)</f>
        <v>London</v>
      </c>
      <c r="K1294" s="42">
        <f t="shared" si="41"/>
        <v>5524</v>
      </c>
    </row>
    <row r="1295" spans="1:11" hidden="1" x14ac:dyDescent="0.35">
      <c r="A1295" s="197">
        <f t="shared" si="40"/>
        <v>44287</v>
      </c>
      <c r="B1295" t="s">
        <v>770</v>
      </c>
      <c r="C1295" t="s">
        <v>95</v>
      </c>
      <c r="D1295" t="s">
        <v>1000</v>
      </c>
      <c r="E1295" t="s">
        <v>41</v>
      </c>
      <c r="F1295" t="s">
        <v>42</v>
      </c>
      <c r="G1295" t="s">
        <v>581</v>
      </c>
      <c r="H1295">
        <v>25</v>
      </c>
      <c r="I1295" s="196" t="str">
        <f>VLOOKUP(E1295,Refs!$P$2:$R$36,3,FALSE)</f>
        <v>Y56</v>
      </c>
      <c r="J1295" s="196" t="str">
        <f>VLOOKUP(E1295,Refs!$P$2:$S$36,4,FALSE)</f>
        <v>London</v>
      </c>
      <c r="K1295" s="42">
        <f t="shared" si="41"/>
        <v>25</v>
      </c>
    </row>
    <row r="1296" spans="1:11" hidden="1" x14ac:dyDescent="0.35">
      <c r="A1296" s="197">
        <f t="shared" si="40"/>
        <v>44287</v>
      </c>
      <c r="B1296" t="s">
        <v>770</v>
      </c>
      <c r="C1296" t="s">
        <v>95</v>
      </c>
      <c r="D1296" t="s">
        <v>1000</v>
      </c>
      <c r="E1296" t="s">
        <v>41</v>
      </c>
      <c r="F1296" t="s">
        <v>42</v>
      </c>
      <c r="G1296" t="s">
        <v>582</v>
      </c>
      <c r="H1296" t="s">
        <v>999</v>
      </c>
      <c r="I1296" s="196" t="str">
        <f>VLOOKUP(E1296,Refs!$P$2:$R$36,3,FALSE)</f>
        <v>Y56</v>
      </c>
      <c r="J1296" s="196" t="str">
        <f>VLOOKUP(E1296,Refs!$P$2:$S$36,4,FALSE)</f>
        <v>London</v>
      </c>
      <c r="K1296" s="42" t="str">
        <f t="shared" si="41"/>
        <v>-</v>
      </c>
    </row>
    <row r="1297" spans="1:11" hidden="1" x14ac:dyDescent="0.35">
      <c r="A1297" s="197">
        <f t="shared" si="40"/>
        <v>44287</v>
      </c>
      <c r="B1297" t="s">
        <v>770</v>
      </c>
      <c r="C1297" t="s">
        <v>95</v>
      </c>
      <c r="D1297" t="s">
        <v>1000</v>
      </c>
      <c r="E1297" t="s">
        <v>41</v>
      </c>
      <c r="F1297" t="s">
        <v>42</v>
      </c>
      <c r="G1297" t="s">
        <v>583</v>
      </c>
      <c r="H1297">
        <v>201</v>
      </c>
      <c r="I1297" s="196" t="str">
        <f>VLOOKUP(E1297,Refs!$P$2:$R$36,3,FALSE)</f>
        <v>Y56</v>
      </c>
      <c r="J1297" s="196" t="str">
        <f>VLOOKUP(E1297,Refs!$P$2:$S$36,4,FALSE)</f>
        <v>London</v>
      </c>
      <c r="K1297" s="42">
        <f t="shared" si="41"/>
        <v>201</v>
      </c>
    </row>
    <row r="1298" spans="1:11" hidden="1" x14ac:dyDescent="0.35">
      <c r="A1298" s="197">
        <f t="shared" si="40"/>
        <v>44287</v>
      </c>
      <c r="B1298" t="s">
        <v>770</v>
      </c>
      <c r="C1298" t="s">
        <v>95</v>
      </c>
      <c r="D1298" t="s">
        <v>1000</v>
      </c>
      <c r="E1298" t="s">
        <v>41</v>
      </c>
      <c r="F1298" t="s">
        <v>42</v>
      </c>
      <c r="G1298" t="s">
        <v>584</v>
      </c>
      <c r="H1298">
        <v>816</v>
      </c>
      <c r="I1298" s="196" t="str">
        <f>VLOOKUP(E1298,Refs!$P$2:$R$36,3,FALSE)</f>
        <v>Y56</v>
      </c>
      <c r="J1298" s="196" t="str">
        <f>VLOOKUP(E1298,Refs!$P$2:$S$36,4,FALSE)</f>
        <v>London</v>
      </c>
      <c r="K1298" s="42">
        <f t="shared" si="41"/>
        <v>816</v>
      </c>
    </row>
    <row r="1299" spans="1:11" hidden="1" x14ac:dyDescent="0.35">
      <c r="A1299" s="197">
        <f t="shared" si="40"/>
        <v>44287</v>
      </c>
      <c r="B1299" t="s">
        <v>770</v>
      </c>
      <c r="C1299" t="s">
        <v>95</v>
      </c>
      <c r="D1299" t="s">
        <v>1000</v>
      </c>
      <c r="E1299" t="s">
        <v>41</v>
      </c>
      <c r="F1299" t="s">
        <v>42</v>
      </c>
      <c r="G1299" t="s">
        <v>585</v>
      </c>
      <c r="H1299">
        <v>5347</v>
      </c>
      <c r="I1299" s="196" t="str">
        <f>VLOOKUP(E1299,Refs!$P$2:$R$36,3,FALSE)</f>
        <v>Y56</v>
      </c>
      <c r="J1299" s="196" t="str">
        <f>VLOOKUP(E1299,Refs!$P$2:$S$36,4,FALSE)</f>
        <v>London</v>
      </c>
      <c r="K1299" s="42">
        <f t="shared" si="41"/>
        <v>5347</v>
      </c>
    </row>
    <row r="1300" spans="1:11" hidden="1" x14ac:dyDescent="0.35">
      <c r="A1300" s="197">
        <f t="shared" si="40"/>
        <v>44287</v>
      </c>
      <c r="B1300" t="s">
        <v>770</v>
      </c>
      <c r="C1300" t="s">
        <v>95</v>
      </c>
      <c r="D1300" t="s">
        <v>1000</v>
      </c>
      <c r="E1300" t="s">
        <v>41</v>
      </c>
      <c r="F1300" t="s">
        <v>42</v>
      </c>
      <c r="G1300" t="s">
        <v>586</v>
      </c>
      <c r="H1300" t="s">
        <v>999</v>
      </c>
      <c r="I1300" s="196" t="str">
        <f>VLOOKUP(E1300,Refs!$P$2:$R$36,3,FALSE)</f>
        <v>Y56</v>
      </c>
      <c r="J1300" s="196" t="str">
        <f>VLOOKUP(E1300,Refs!$P$2:$S$36,4,FALSE)</f>
        <v>London</v>
      </c>
      <c r="K1300" s="42" t="str">
        <f t="shared" si="41"/>
        <v>-</v>
      </c>
    </row>
    <row r="1301" spans="1:11" hidden="1" x14ac:dyDescent="0.35">
      <c r="A1301" s="197">
        <f t="shared" si="40"/>
        <v>44287</v>
      </c>
      <c r="B1301" t="s">
        <v>770</v>
      </c>
      <c r="C1301" t="s">
        <v>95</v>
      </c>
      <c r="D1301" t="s">
        <v>1000</v>
      </c>
      <c r="E1301" t="s">
        <v>41</v>
      </c>
      <c r="F1301" t="s">
        <v>42</v>
      </c>
      <c r="G1301" t="s">
        <v>587</v>
      </c>
      <c r="H1301" t="s">
        <v>999</v>
      </c>
      <c r="I1301" s="196" t="str">
        <f>VLOOKUP(E1301,Refs!$P$2:$R$36,3,FALSE)</f>
        <v>Y56</v>
      </c>
      <c r="J1301" s="196" t="str">
        <f>VLOOKUP(E1301,Refs!$P$2:$S$36,4,FALSE)</f>
        <v>London</v>
      </c>
      <c r="K1301" s="42" t="str">
        <f t="shared" si="41"/>
        <v>-</v>
      </c>
    </row>
    <row r="1302" spans="1:11" hidden="1" x14ac:dyDescent="0.35">
      <c r="A1302" s="197">
        <f t="shared" si="40"/>
        <v>44287</v>
      </c>
      <c r="B1302" t="s">
        <v>770</v>
      </c>
      <c r="C1302" t="s">
        <v>95</v>
      </c>
      <c r="D1302" t="s">
        <v>1000</v>
      </c>
      <c r="E1302" t="s">
        <v>41</v>
      </c>
      <c r="F1302" t="s">
        <v>42</v>
      </c>
      <c r="G1302" t="s">
        <v>588</v>
      </c>
      <c r="H1302" t="s">
        <v>999</v>
      </c>
      <c r="I1302" s="196" t="str">
        <f>VLOOKUP(E1302,Refs!$P$2:$R$36,3,FALSE)</f>
        <v>Y56</v>
      </c>
      <c r="J1302" s="196" t="str">
        <f>VLOOKUP(E1302,Refs!$P$2:$S$36,4,FALSE)</f>
        <v>London</v>
      </c>
      <c r="K1302" s="42" t="str">
        <f t="shared" si="41"/>
        <v>-</v>
      </c>
    </row>
    <row r="1303" spans="1:11" hidden="1" x14ac:dyDescent="0.35">
      <c r="A1303" s="197">
        <f t="shared" si="40"/>
        <v>44287</v>
      </c>
      <c r="B1303" t="s">
        <v>770</v>
      </c>
      <c r="C1303" t="s">
        <v>95</v>
      </c>
      <c r="D1303" t="s">
        <v>1000</v>
      </c>
      <c r="E1303" t="s">
        <v>41</v>
      </c>
      <c r="F1303" t="s">
        <v>42</v>
      </c>
      <c r="G1303" t="s">
        <v>589</v>
      </c>
      <c r="H1303" t="s">
        <v>999</v>
      </c>
      <c r="I1303" s="196" t="str">
        <f>VLOOKUP(E1303,Refs!$P$2:$R$36,3,FALSE)</f>
        <v>Y56</v>
      </c>
      <c r="J1303" s="196" t="str">
        <f>VLOOKUP(E1303,Refs!$P$2:$S$36,4,FALSE)</f>
        <v>London</v>
      </c>
      <c r="K1303" s="42" t="str">
        <f t="shared" si="41"/>
        <v>-</v>
      </c>
    </row>
    <row r="1304" spans="1:11" hidden="1" x14ac:dyDescent="0.35">
      <c r="A1304" s="197">
        <f t="shared" si="40"/>
        <v>44287</v>
      </c>
      <c r="B1304" t="s">
        <v>770</v>
      </c>
      <c r="C1304" t="s">
        <v>95</v>
      </c>
      <c r="D1304" t="s">
        <v>1000</v>
      </c>
      <c r="E1304" t="s">
        <v>41</v>
      </c>
      <c r="F1304" t="s">
        <v>42</v>
      </c>
      <c r="G1304" t="s">
        <v>590</v>
      </c>
      <c r="H1304" t="s">
        <v>999</v>
      </c>
      <c r="I1304" s="196" t="str">
        <f>VLOOKUP(E1304,Refs!$P$2:$R$36,3,FALSE)</f>
        <v>Y56</v>
      </c>
      <c r="J1304" s="196" t="str">
        <f>VLOOKUP(E1304,Refs!$P$2:$S$36,4,FALSE)</f>
        <v>London</v>
      </c>
      <c r="K1304" s="42" t="str">
        <f t="shared" si="41"/>
        <v>-</v>
      </c>
    </row>
    <row r="1305" spans="1:11" hidden="1" x14ac:dyDescent="0.35">
      <c r="A1305" s="197">
        <f t="shared" si="40"/>
        <v>44287</v>
      </c>
      <c r="B1305" t="s">
        <v>770</v>
      </c>
      <c r="C1305" t="s">
        <v>95</v>
      </c>
      <c r="D1305" t="s">
        <v>1000</v>
      </c>
      <c r="E1305" t="s">
        <v>41</v>
      </c>
      <c r="F1305" t="s">
        <v>42</v>
      </c>
      <c r="G1305" t="s">
        <v>591</v>
      </c>
      <c r="H1305" t="s">
        <v>999</v>
      </c>
      <c r="I1305" s="196" t="str">
        <f>VLOOKUP(E1305,Refs!$P$2:$R$36,3,FALSE)</f>
        <v>Y56</v>
      </c>
      <c r="J1305" s="196" t="str">
        <f>VLOOKUP(E1305,Refs!$P$2:$S$36,4,FALSE)</f>
        <v>London</v>
      </c>
      <c r="K1305" s="42" t="str">
        <f t="shared" si="41"/>
        <v>-</v>
      </c>
    </row>
    <row r="1306" spans="1:11" hidden="1" x14ac:dyDescent="0.35">
      <c r="A1306" s="197">
        <f t="shared" si="40"/>
        <v>44287</v>
      </c>
      <c r="B1306" t="s">
        <v>770</v>
      </c>
      <c r="C1306" t="s">
        <v>95</v>
      </c>
      <c r="D1306" t="s">
        <v>1000</v>
      </c>
      <c r="E1306" t="s">
        <v>41</v>
      </c>
      <c r="F1306" t="s">
        <v>42</v>
      </c>
      <c r="G1306" t="s">
        <v>592</v>
      </c>
      <c r="H1306" t="s">
        <v>999</v>
      </c>
      <c r="I1306" s="196" t="str">
        <f>VLOOKUP(E1306,Refs!$P$2:$R$36,3,FALSE)</f>
        <v>Y56</v>
      </c>
      <c r="J1306" s="196" t="str">
        <f>VLOOKUP(E1306,Refs!$P$2:$S$36,4,FALSE)</f>
        <v>London</v>
      </c>
      <c r="K1306" s="42" t="str">
        <f t="shared" si="41"/>
        <v>-</v>
      </c>
    </row>
    <row r="1307" spans="1:11" hidden="1" x14ac:dyDescent="0.35">
      <c r="A1307" s="197">
        <f t="shared" si="40"/>
        <v>44287</v>
      </c>
      <c r="B1307" t="s">
        <v>770</v>
      </c>
      <c r="C1307" t="s">
        <v>95</v>
      </c>
      <c r="D1307" t="s">
        <v>1000</v>
      </c>
      <c r="E1307" t="s">
        <v>41</v>
      </c>
      <c r="F1307" t="s">
        <v>42</v>
      </c>
      <c r="G1307" t="s">
        <v>593</v>
      </c>
      <c r="H1307" t="s">
        <v>999</v>
      </c>
      <c r="I1307" s="196" t="str">
        <f>VLOOKUP(E1307,Refs!$P$2:$R$36,3,FALSE)</f>
        <v>Y56</v>
      </c>
      <c r="J1307" s="196" t="str">
        <f>VLOOKUP(E1307,Refs!$P$2:$S$36,4,FALSE)</f>
        <v>London</v>
      </c>
      <c r="K1307" s="42" t="str">
        <f t="shared" si="41"/>
        <v>-</v>
      </c>
    </row>
    <row r="1308" spans="1:11" hidden="1" x14ac:dyDescent="0.35">
      <c r="A1308" s="197">
        <f t="shared" si="40"/>
        <v>44287</v>
      </c>
      <c r="B1308" t="s">
        <v>770</v>
      </c>
      <c r="C1308" t="s">
        <v>95</v>
      </c>
      <c r="D1308" t="s">
        <v>1000</v>
      </c>
      <c r="E1308" t="s">
        <v>41</v>
      </c>
      <c r="F1308" t="s">
        <v>42</v>
      </c>
      <c r="G1308" t="s">
        <v>594</v>
      </c>
      <c r="H1308">
        <v>1292</v>
      </c>
      <c r="I1308" s="196" t="str">
        <f>VLOOKUP(E1308,Refs!$P$2:$R$36,3,FALSE)</f>
        <v>Y56</v>
      </c>
      <c r="J1308" s="196" t="str">
        <f>VLOOKUP(E1308,Refs!$P$2:$S$36,4,FALSE)</f>
        <v>London</v>
      </c>
      <c r="K1308" s="42">
        <f t="shared" si="41"/>
        <v>1292</v>
      </c>
    </row>
    <row r="1309" spans="1:11" hidden="1" x14ac:dyDescent="0.35">
      <c r="A1309" s="197">
        <f t="shared" si="40"/>
        <v>44287</v>
      </c>
      <c r="B1309" t="s">
        <v>770</v>
      </c>
      <c r="C1309" t="s">
        <v>95</v>
      </c>
      <c r="D1309" t="s">
        <v>1000</v>
      </c>
      <c r="E1309" t="s">
        <v>41</v>
      </c>
      <c r="F1309" t="s">
        <v>42</v>
      </c>
      <c r="G1309" t="s">
        <v>609</v>
      </c>
      <c r="H1309">
        <v>41466</v>
      </c>
      <c r="I1309" s="196" t="str">
        <f>VLOOKUP(E1309,Refs!$P$2:$R$36,3,FALSE)</f>
        <v>Y56</v>
      </c>
      <c r="J1309" s="196" t="str">
        <f>VLOOKUP(E1309,Refs!$P$2:$S$36,4,FALSE)</f>
        <v>London</v>
      </c>
      <c r="K1309" s="42">
        <f t="shared" si="41"/>
        <v>41466</v>
      </c>
    </row>
    <row r="1310" spans="1:11" hidden="1" x14ac:dyDescent="0.35">
      <c r="A1310" s="197">
        <f t="shared" si="40"/>
        <v>44287</v>
      </c>
      <c r="B1310" t="s">
        <v>770</v>
      </c>
      <c r="C1310" t="s">
        <v>95</v>
      </c>
      <c r="D1310" t="s">
        <v>1000</v>
      </c>
      <c r="E1310" t="s">
        <v>41</v>
      </c>
      <c r="F1310" t="s">
        <v>42</v>
      </c>
      <c r="G1310" t="s">
        <v>610</v>
      </c>
      <c r="H1310">
        <v>4093</v>
      </c>
      <c r="I1310" s="196" t="str">
        <f>VLOOKUP(E1310,Refs!$P$2:$R$36,3,FALSE)</f>
        <v>Y56</v>
      </c>
      <c r="J1310" s="196" t="str">
        <f>VLOOKUP(E1310,Refs!$P$2:$S$36,4,FALSE)</f>
        <v>London</v>
      </c>
      <c r="K1310" s="42">
        <f t="shared" si="41"/>
        <v>4093</v>
      </c>
    </row>
    <row r="1311" spans="1:11" hidden="1" x14ac:dyDescent="0.35">
      <c r="A1311" s="197">
        <f t="shared" si="40"/>
        <v>44287</v>
      </c>
      <c r="B1311" t="s">
        <v>770</v>
      </c>
      <c r="C1311" t="s">
        <v>95</v>
      </c>
      <c r="D1311" t="s">
        <v>1000</v>
      </c>
      <c r="E1311" t="s">
        <v>41</v>
      </c>
      <c r="F1311" t="s">
        <v>42</v>
      </c>
      <c r="G1311" t="s">
        <v>611</v>
      </c>
      <c r="H1311">
        <v>6090</v>
      </c>
      <c r="I1311" s="196" t="str">
        <f>VLOOKUP(E1311,Refs!$P$2:$R$36,3,FALSE)</f>
        <v>Y56</v>
      </c>
      <c r="J1311" s="196" t="str">
        <f>VLOOKUP(E1311,Refs!$P$2:$S$36,4,FALSE)</f>
        <v>London</v>
      </c>
      <c r="K1311" s="42">
        <f t="shared" si="41"/>
        <v>6090</v>
      </c>
    </row>
    <row r="1312" spans="1:11" hidden="1" x14ac:dyDescent="0.35">
      <c r="A1312" s="197">
        <f t="shared" si="40"/>
        <v>44287</v>
      </c>
      <c r="B1312" t="s">
        <v>770</v>
      </c>
      <c r="C1312" t="s">
        <v>95</v>
      </c>
      <c r="D1312" t="s">
        <v>1000</v>
      </c>
      <c r="E1312" t="s">
        <v>41</v>
      </c>
      <c r="F1312" t="s">
        <v>42</v>
      </c>
      <c r="G1312" t="s">
        <v>612</v>
      </c>
      <c r="H1312">
        <v>6056</v>
      </c>
      <c r="I1312" s="196" t="str">
        <f>VLOOKUP(E1312,Refs!$P$2:$R$36,3,FALSE)</f>
        <v>Y56</v>
      </c>
      <c r="J1312" s="196" t="str">
        <f>VLOOKUP(E1312,Refs!$P$2:$S$36,4,FALSE)</f>
        <v>London</v>
      </c>
      <c r="K1312" s="42">
        <f t="shared" si="41"/>
        <v>6056</v>
      </c>
    </row>
    <row r="1313" spans="1:11" hidden="1" x14ac:dyDescent="0.35">
      <c r="A1313" s="197">
        <f t="shared" si="40"/>
        <v>44287</v>
      </c>
      <c r="B1313" t="s">
        <v>770</v>
      </c>
      <c r="C1313" t="s">
        <v>95</v>
      </c>
      <c r="D1313" t="s">
        <v>1000</v>
      </c>
      <c r="E1313" t="s">
        <v>41</v>
      </c>
      <c r="F1313" t="s">
        <v>42</v>
      </c>
      <c r="G1313" t="s">
        <v>613</v>
      </c>
      <c r="H1313" t="s">
        <v>999</v>
      </c>
      <c r="I1313" s="196" t="str">
        <f>VLOOKUP(E1313,Refs!$P$2:$R$36,3,FALSE)</f>
        <v>Y56</v>
      </c>
      <c r="J1313" s="196" t="str">
        <f>VLOOKUP(E1313,Refs!$P$2:$S$36,4,FALSE)</f>
        <v>London</v>
      </c>
      <c r="K1313" s="42" t="str">
        <f t="shared" si="41"/>
        <v>-</v>
      </c>
    </row>
    <row r="1314" spans="1:11" hidden="1" x14ac:dyDescent="0.35">
      <c r="A1314" s="197">
        <f t="shared" si="40"/>
        <v>44287</v>
      </c>
      <c r="B1314" t="s">
        <v>770</v>
      </c>
      <c r="C1314" t="s">
        <v>95</v>
      </c>
      <c r="D1314" t="s">
        <v>1000</v>
      </c>
      <c r="E1314" t="s">
        <v>41</v>
      </c>
      <c r="F1314" t="s">
        <v>42</v>
      </c>
      <c r="G1314" t="s">
        <v>615</v>
      </c>
      <c r="H1314">
        <v>10549</v>
      </c>
      <c r="I1314" s="196" t="str">
        <f>VLOOKUP(E1314,Refs!$P$2:$R$36,3,FALSE)</f>
        <v>Y56</v>
      </c>
      <c r="J1314" s="196" t="str">
        <f>VLOOKUP(E1314,Refs!$P$2:$S$36,4,FALSE)</f>
        <v>London</v>
      </c>
      <c r="K1314" s="42">
        <f t="shared" si="41"/>
        <v>10549</v>
      </c>
    </row>
    <row r="1315" spans="1:11" hidden="1" x14ac:dyDescent="0.35">
      <c r="A1315" s="197">
        <f t="shared" si="40"/>
        <v>44287</v>
      </c>
      <c r="B1315" t="s">
        <v>770</v>
      </c>
      <c r="C1315" t="s">
        <v>95</v>
      </c>
      <c r="D1315" t="s">
        <v>1000</v>
      </c>
      <c r="E1315" t="s">
        <v>41</v>
      </c>
      <c r="F1315" t="s">
        <v>42</v>
      </c>
      <c r="G1315" t="s">
        <v>616</v>
      </c>
      <c r="H1315">
        <v>1110</v>
      </c>
      <c r="I1315" s="196" t="str">
        <f>VLOOKUP(E1315,Refs!$P$2:$R$36,3,FALSE)</f>
        <v>Y56</v>
      </c>
      <c r="J1315" s="196" t="str">
        <f>VLOOKUP(E1315,Refs!$P$2:$S$36,4,FALSE)</f>
        <v>London</v>
      </c>
      <c r="K1315" s="42">
        <f t="shared" si="41"/>
        <v>1110</v>
      </c>
    </row>
    <row r="1316" spans="1:11" hidden="1" x14ac:dyDescent="0.35">
      <c r="A1316" s="197">
        <f t="shared" si="40"/>
        <v>44287</v>
      </c>
      <c r="B1316" t="s">
        <v>770</v>
      </c>
      <c r="C1316" t="s">
        <v>95</v>
      </c>
      <c r="D1316" t="s">
        <v>1000</v>
      </c>
      <c r="E1316" t="s">
        <v>41</v>
      </c>
      <c r="F1316" t="s">
        <v>42</v>
      </c>
      <c r="G1316" t="s">
        <v>618</v>
      </c>
      <c r="H1316" t="s">
        <v>999</v>
      </c>
      <c r="I1316" s="196" t="str">
        <f>VLOOKUP(E1316,Refs!$P$2:$R$36,3,FALSE)</f>
        <v>Y56</v>
      </c>
      <c r="J1316" s="196" t="str">
        <f>VLOOKUP(E1316,Refs!$P$2:$S$36,4,FALSE)</f>
        <v>London</v>
      </c>
      <c r="K1316" s="42" t="str">
        <f t="shared" si="41"/>
        <v>-</v>
      </c>
    </row>
    <row r="1317" spans="1:11" hidden="1" x14ac:dyDescent="0.35">
      <c r="A1317" s="197">
        <f t="shared" si="40"/>
        <v>44287</v>
      </c>
      <c r="B1317" t="s">
        <v>770</v>
      </c>
      <c r="C1317" t="s">
        <v>95</v>
      </c>
      <c r="D1317" t="s">
        <v>1000</v>
      </c>
      <c r="E1317" t="s">
        <v>41</v>
      </c>
      <c r="F1317" t="s">
        <v>42</v>
      </c>
      <c r="G1317" t="s">
        <v>619</v>
      </c>
      <c r="H1317" t="s">
        <v>999</v>
      </c>
      <c r="I1317" s="196" t="str">
        <f>VLOOKUP(E1317,Refs!$P$2:$R$36,3,FALSE)</f>
        <v>Y56</v>
      </c>
      <c r="J1317" s="196" t="str">
        <f>VLOOKUP(E1317,Refs!$P$2:$S$36,4,FALSE)</f>
        <v>London</v>
      </c>
      <c r="K1317" s="42" t="str">
        <f t="shared" si="41"/>
        <v>-</v>
      </c>
    </row>
    <row r="1318" spans="1:11" hidden="1" x14ac:dyDescent="0.35">
      <c r="A1318" s="197">
        <f t="shared" si="40"/>
        <v>44287</v>
      </c>
      <c r="B1318" t="s">
        <v>770</v>
      </c>
      <c r="C1318" t="s">
        <v>95</v>
      </c>
      <c r="D1318" t="s">
        <v>1000</v>
      </c>
      <c r="E1318" t="s">
        <v>41</v>
      </c>
      <c r="F1318" t="s">
        <v>42</v>
      </c>
      <c r="G1318" t="s">
        <v>620</v>
      </c>
      <c r="H1318">
        <v>3164</v>
      </c>
      <c r="I1318" s="196" t="str">
        <f>VLOOKUP(E1318,Refs!$P$2:$R$36,3,FALSE)</f>
        <v>Y56</v>
      </c>
      <c r="J1318" s="196" t="str">
        <f>VLOOKUP(E1318,Refs!$P$2:$S$36,4,FALSE)</f>
        <v>London</v>
      </c>
      <c r="K1318" s="42">
        <f t="shared" si="41"/>
        <v>3164</v>
      </c>
    </row>
    <row r="1319" spans="1:11" hidden="1" x14ac:dyDescent="0.35">
      <c r="A1319" s="197">
        <f t="shared" si="40"/>
        <v>44287</v>
      </c>
      <c r="B1319" t="s">
        <v>770</v>
      </c>
      <c r="C1319" t="s">
        <v>95</v>
      </c>
      <c r="D1319" t="s">
        <v>1000</v>
      </c>
      <c r="E1319" t="s">
        <v>41</v>
      </c>
      <c r="F1319" t="s">
        <v>42</v>
      </c>
      <c r="G1319" t="s">
        <v>621</v>
      </c>
      <c r="H1319">
        <v>177</v>
      </c>
      <c r="I1319" s="196" t="str">
        <f>VLOOKUP(E1319,Refs!$P$2:$R$36,3,FALSE)</f>
        <v>Y56</v>
      </c>
      <c r="J1319" s="196" t="str">
        <f>VLOOKUP(E1319,Refs!$P$2:$S$36,4,FALSE)</f>
        <v>London</v>
      </c>
      <c r="K1319" s="42">
        <f t="shared" si="41"/>
        <v>177</v>
      </c>
    </row>
    <row r="1320" spans="1:11" hidden="1" x14ac:dyDescent="0.35">
      <c r="A1320" s="197">
        <f t="shared" si="40"/>
        <v>44287</v>
      </c>
      <c r="B1320" t="s">
        <v>770</v>
      </c>
      <c r="C1320" t="s">
        <v>95</v>
      </c>
      <c r="D1320" t="s">
        <v>1000</v>
      </c>
      <c r="E1320" t="s">
        <v>41</v>
      </c>
      <c r="F1320" t="s">
        <v>42</v>
      </c>
      <c r="G1320" t="s">
        <v>622</v>
      </c>
      <c r="H1320">
        <v>679</v>
      </c>
      <c r="I1320" s="196" t="str">
        <f>VLOOKUP(E1320,Refs!$P$2:$R$36,3,FALSE)</f>
        <v>Y56</v>
      </c>
      <c r="J1320" s="196" t="str">
        <f>VLOOKUP(E1320,Refs!$P$2:$S$36,4,FALSE)</f>
        <v>London</v>
      </c>
      <c r="K1320" s="42">
        <f t="shared" si="41"/>
        <v>679</v>
      </c>
    </row>
    <row r="1321" spans="1:11" hidden="1" x14ac:dyDescent="0.35">
      <c r="A1321" s="197">
        <f t="shared" si="40"/>
        <v>44287</v>
      </c>
      <c r="B1321" t="s">
        <v>770</v>
      </c>
      <c r="C1321" t="s">
        <v>95</v>
      </c>
      <c r="D1321" t="s">
        <v>1000</v>
      </c>
      <c r="E1321" t="s">
        <v>41</v>
      </c>
      <c r="F1321" t="s">
        <v>42</v>
      </c>
      <c r="G1321" t="s">
        <v>623</v>
      </c>
      <c r="H1321">
        <v>387</v>
      </c>
      <c r="I1321" s="196" t="str">
        <f>VLOOKUP(E1321,Refs!$P$2:$R$36,3,FALSE)</f>
        <v>Y56</v>
      </c>
      <c r="J1321" s="196" t="str">
        <f>VLOOKUP(E1321,Refs!$P$2:$S$36,4,FALSE)</f>
        <v>London</v>
      </c>
      <c r="K1321" s="42">
        <f t="shared" si="41"/>
        <v>387</v>
      </c>
    </row>
    <row r="1322" spans="1:11" hidden="1" x14ac:dyDescent="0.35">
      <c r="A1322" s="197">
        <f t="shared" si="40"/>
        <v>44287</v>
      </c>
      <c r="B1322" t="s">
        <v>770</v>
      </c>
      <c r="C1322" t="s">
        <v>95</v>
      </c>
      <c r="D1322" t="s">
        <v>1000</v>
      </c>
      <c r="E1322" t="s">
        <v>41</v>
      </c>
      <c r="F1322" t="s">
        <v>42</v>
      </c>
      <c r="G1322" t="s">
        <v>624</v>
      </c>
      <c r="H1322">
        <v>4263</v>
      </c>
      <c r="I1322" s="196" t="str">
        <f>VLOOKUP(E1322,Refs!$P$2:$R$36,3,FALSE)</f>
        <v>Y56</v>
      </c>
      <c r="J1322" s="196" t="str">
        <f>VLOOKUP(E1322,Refs!$P$2:$S$36,4,FALSE)</f>
        <v>London</v>
      </c>
      <c r="K1322" s="42">
        <f t="shared" si="41"/>
        <v>4263</v>
      </c>
    </row>
    <row r="1323" spans="1:11" hidden="1" x14ac:dyDescent="0.35">
      <c r="A1323" s="197">
        <f t="shared" si="40"/>
        <v>44287</v>
      </c>
      <c r="B1323" t="s">
        <v>770</v>
      </c>
      <c r="C1323" t="s">
        <v>95</v>
      </c>
      <c r="D1323" t="s">
        <v>1000</v>
      </c>
      <c r="E1323" t="s">
        <v>41</v>
      </c>
      <c r="F1323" t="s">
        <v>42</v>
      </c>
      <c r="G1323" t="s">
        <v>625</v>
      </c>
      <c r="H1323">
        <v>4263</v>
      </c>
      <c r="I1323" s="196" t="str">
        <f>VLOOKUP(E1323,Refs!$P$2:$R$36,3,FALSE)</f>
        <v>Y56</v>
      </c>
      <c r="J1323" s="196" t="str">
        <f>VLOOKUP(E1323,Refs!$P$2:$S$36,4,FALSE)</f>
        <v>London</v>
      </c>
      <c r="K1323" s="42">
        <f t="shared" si="41"/>
        <v>4263</v>
      </c>
    </row>
    <row r="1324" spans="1:11" hidden="1" x14ac:dyDescent="0.35">
      <c r="A1324" s="197">
        <f t="shared" si="40"/>
        <v>44287</v>
      </c>
      <c r="B1324" t="s">
        <v>770</v>
      </c>
      <c r="C1324" t="s">
        <v>95</v>
      </c>
      <c r="D1324" t="s">
        <v>1000</v>
      </c>
      <c r="E1324" t="s">
        <v>41</v>
      </c>
      <c r="F1324" t="s">
        <v>42</v>
      </c>
      <c r="G1324" t="s">
        <v>626</v>
      </c>
      <c r="H1324">
        <v>6540</v>
      </c>
      <c r="I1324" s="196" t="str">
        <f>VLOOKUP(E1324,Refs!$P$2:$R$36,3,FALSE)</f>
        <v>Y56</v>
      </c>
      <c r="J1324" s="196" t="str">
        <f>VLOOKUP(E1324,Refs!$P$2:$S$36,4,FALSE)</f>
        <v>London</v>
      </c>
      <c r="K1324" s="42">
        <f t="shared" si="41"/>
        <v>6540</v>
      </c>
    </row>
    <row r="1325" spans="1:11" hidden="1" x14ac:dyDescent="0.35">
      <c r="A1325" s="197">
        <f t="shared" si="40"/>
        <v>44287</v>
      </c>
      <c r="B1325" t="s">
        <v>770</v>
      </c>
      <c r="C1325" t="s">
        <v>95</v>
      </c>
      <c r="D1325" t="s">
        <v>1000</v>
      </c>
      <c r="E1325" t="s">
        <v>41</v>
      </c>
      <c r="F1325" t="s">
        <v>42</v>
      </c>
      <c r="G1325" t="s">
        <v>642</v>
      </c>
      <c r="H1325">
        <v>3415</v>
      </c>
      <c r="I1325" s="196" t="str">
        <f>VLOOKUP(E1325,Refs!$P$2:$R$36,3,FALSE)</f>
        <v>Y56</v>
      </c>
      <c r="J1325" s="196" t="str">
        <f>VLOOKUP(E1325,Refs!$P$2:$S$36,4,FALSE)</f>
        <v>London</v>
      </c>
      <c r="K1325" s="42">
        <f t="shared" si="41"/>
        <v>3415</v>
      </c>
    </row>
    <row r="1326" spans="1:11" hidden="1" x14ac:dyDescent="0.35">
      <c r="A1326" s="197">
        <f t="shared" si="40"/>
        <v>44287</v>
      </c>
      <c r="B1326" t="s">
        <v>770</v>
      </c>
      <c r="C1326" t="s">
        <v>95</v>
      </c>
      <c r="D1326" t="s">
        <v>1000</v>
      </c>
      <c r="E1326" t="s">
        <v>41</v>
      </c>
      <c r="F1326" t="s">
        <v>42</v>
      </c>
      <c r="G1326" t="s">
        <v>643</v>
      </c>
      <c r="H1326">
        <v>2740</v>
      </c>
      <c r="I1326" s="196" t="str">
        <f>VLOOKUP(E1326,Refs!$P$2:$R$36,3,FALSE)</f>
        <v>Y56</v>
      </c>
      <c r="J1326" s="196" t="str">
        <f>VLOOKUP(E1326,Refs!$P$2:$S$36,4,FALSE)</f>
        <v>London</v>
      </c>
      <c r="K1326" s="42">
        <f t="shared" si="41"/>
        <v>2740</v>
      </c>
    </row>
    <row r="1327" spans="1:11" hidden="1" x14ac:dyDescent="0.35">
      <c r="A1327" s="197">
        <f t="shared" si="40"/>
        <v>44287</v>
      </c>
      <c r="B1327" t="s">
        <v>770</v>
      </c>
      <c r="C1327" t="s">
        <v>95</v>
      </c>
      <c r="D1327" t="s">
        <v>1000</v>
      </c>
      <c r="E1327" t="s">
        <v>41</v>
      </c>
      <c r="F1327" t="s">
        <v>42</v>
      </c>
      <c r="G1327" t="s">
        <v>644</v>
      </c>
      <c r="H1327">
        <v>2404</v>
      </c>
      <c r="I1327" s="196" t="str">
        <f>VLOOKUP(E1327,Refs!$P$2:$R$36,3,FALSE)</f>
        <v>Y56</v>
      </c>
      <c r="J1327" s="196" t="str">
        <f>VLOOKUP(E1327,Refs!$P$2:$S$36,4,FALSE)</f>
        <v>London</v>
      </c>
      <c r="K1327" s="42">
        <f t="shared" si="41"/>
        <v>2404</v>
      </c>
    </row>
    <row r="1328" spans="1:11" hidden="1" x14ac:dyDescent="0.35">
      <c r="A1328" s="197">
        <f t="shared" si="40"/>
        <v>44287</v>
      </c>
      <c r="B1328" t="s">
        <v>770</v>
      </c>
      <c r="C1328" t="s">
        <v>95</v>
      </c>
      <c r="D1328" t="s">
        <v>1000</v>
      </c>
      <c r="E1328" t="s">
        <v>41</v>
      </c>
      <c r="F1328" t="s">
        <v>42</v>
      </c>
      <c r="G1328" t="s">
        <v>645</v>
      </c>
      <c r="H1328">
        <v>223</v>
      </c>
      <c r="I1328" s="196" t="str">
        <f>VLOOKUP(E1328,Refs!$P$2:$R$36,3,FALSE)</f>
        <v>Y56</v>
      </c>
      <c r="J1328" s="196" t="str">
        <f>VLOOKUP(E1328,Refs!$P$2:$S$36,4,FALSE)</f>
        <v>London</v>
      </c>
      <c r="K1328" s="42">
        <f t="shared" si="41"/>
        <v>223</v>
      </c>
    </row>
    <row r="1329" spans="1:11" hidden="1" x14ac:dyDescent="0.35">
      <c r="A1329" s="197">
        <f t="shared" si="40"/>
        <v>44287</v>
      </c>
      <c r="B1329" t="s">
        <v>770</v>
      </c>
      <c r="C1329" t="s">
        <v>95</v>
      </c>
      <c r="D1329" t="s">
        <v>1000</v>
      </c>
      <c r="E1329" t="s">
        <v>41</v>
      </c>
      <c r="F1329" t="s">
        <v>42</v>
      </c>
      <c r="G1329" t="s">
        <v>646</v>
      </c>
      <c r="H1329" t="s">
        <v>999</v>
      </c>
      <c r="I1329" s="196" t="str">
        <f>VLOOKUP(E1329,Refs!$P$2:$R$36,3,FALSE)</f>
        <v>Y56</v>
      </c>
      <c r="J1329" s="196" t="str">
        <f>VLOOKUP(E1329,Refs!$P$2:$S$36,4,FALSE)</f>
        <v>London</v>
      </c>
      <c r="K1329" s="42" t="str">
        <f t="shared" si="41"/>
        <v>-</v>
      </c>
    </row>
    <row r="1330" spans="1:11" hidden="1" x14ac:dyDescent="0.35">
      <c r="A1330" s="197">
        <f t="shared" si="40"/>
        <v>44287</v>
      </c>
      <c r="B1330" t="s">
        <v>770</v>
      </c>
      <c r="C1330" t="s">
        <v>95</v>
      </c>
      <c r="D1330" t="s">
        <v>1000</v>
      </c>
      <c r="E1330" t="s">
        <v>41</v>
      </c>
      <c r="F1330" t="s">
        <v>42</v>
      </c>
      <c r="G1330" t="s">
        <v>647</v>
      </c>
      <c r="H1330">
        <v>720</v>
      </c>
      <c r="I1330" s="196" t="str">
        <f>VLOOKUP(E1330,Refs!$P$2:$R$36,3,FALSE)</f>
        <v>Y56</v>
      </c>
      <c r="J1330" s="196" t="str">
        <f>VLOOKUP(E1330,Refs!$P$2:$S$36,4,FALSE)</f>
        <v>London</v>
      </c>
      <c r="K1330" s="42">
        <f t="shared" si="41"/>
        <v>720</v>
      </c>
    </row>
    <row r="1331" spans="1:11" hidden="1" x14ac:dyDescent="0.35">
      <c r="A1331" s="197">
        <f t="shared" si="40"/>
        <v>44287</v>
      </c>
      <c r="B1331" t="s">
        <v>770</v>
      </c>
      <c r="C1331" t="s">
        <v>95</v>
      </c>
      <c r="D1331" t="s">
        <v>1000</v>
      </c>
      <c r="E1331" t="s">
        <v>41</v>
      </c>
      <c r="F1331" t="s">
        <v>42</v>
      </c>
      <c r="G1331" t="s">
        <v>648</v>
      </c>
      <c r="H1331">
        <v>2232075</v>
      </c>
      <c r="I1331" s="196" t="str">
        <f>VLOOKUP(E1331,Refs!$P$2:$R$36,3,FALSE)</f>
        <v>Y56</v>
      </c>
      <c r="J1331" s="196" t="str">
        <f>VLOOKUP(E1331,Refs!$P$2:$S$36,4,FALSE)</f>
        <v>London</v>
      </c>
      <c r="K1331" s="42">
        <f t="shared" si="41"/>
        <v>2232075</v>
      </c>
    </row>
    <row r="1332" spans="1:11" hidden="1" x14ac:dyDescent="0.35">
      <c r="A1332" s="197">
        <f t="shared" si="40"/>
        <v>44287</v>
      </c>
      <c r="B1332" t="s">
        <v>770</v>
      </c>
      <c r="C1332" t="s">
        <v>95</v>
      </c>
      <c r="D1332" t="s">
        <v>1000</v>
      </c>
      <c r="E1332" t="s">
        <v>41</v>
      </c>
      <c r="F1332" t="s">
        <v>42</v>
      </c>
      <c r="G1332" t="s">
        <v>649</v>
      </c>
      <c r="H1332">
        <v>3611</v>
      </c>
      <c r="I1332" s="196" t="str">
        <f>VLOOKUP(E1332,Refs!$P$2:$R$36,3,FALSE)</f>
        <v>Y56</v>
      </c>
      <c r="J1332" s="196" t="str">
        <f>VLOOKUP(E1332,Refs!$P$2:$S$36,4,FALSE)</f>
        <v>London</v>
      </c>
      <c r="K1332" s="42">
        <f t="shared" si="41"/>
        <v>3611</v>
      </c>
    </row>
    <row r="1333" spans="1:11" hidden="1" x14ac:dyDescent="0.35">
      <c r="A1333" s="197">
        <f t="shared" si="40"/>
        <v>44287</v>
      </c>
      <c r="B1333" t="s">
        <v>770</v>
      </c>
      <c r="C1333" t="s">
        <v>95</v>
      </c>
      <c r="D1333" t="s">
        <v>1000</v>
      </c>
      <c r="E1333" t="s">
        <v>41</v>
      </c>
      <c r="F1333" t="s">
        <v>42</v>
      </c>
      <c r="G1333" t="s">
        <v>650</v>
      </c>
      <c r="H1333">
        <v>318</v>
      </c>
      <c r="I1333" s="196" t="str">
        <f>VLOOKUP(E1333,Refs!$P$2:$R$36,3,FALSE)</f>
        <v>Y56</v>
      </c>
      <c r="J1333" s="196" t="str">
        <f>VLOOKUP(E1333,Refs!$P$2:$S$36,4,FALSE)</f>
        <v>London</v>
      </c>
      <c r="K1333" s="42">
        <f t="shared" si="41"/>
        <v>318</v>
      </c>
    </row>
    <row r="1334" spans="1:11" hidden="1" x14ac:dyDescent="0.35">
      <c r="A1334" s="197">
        <f t="shared" si="40"/>
        <v>44287</v>
      </c>
      <c r="B1334" t="s">
        <v>770</v>
      </c>
      <c r="C1334" t="s">
        <v>95</v>
      </c>
      <c r="D1334" t="s">
        <v>1000</v>
      </c>
      <c r="E1334" t="s">
        <v>41</v>
      </c>
      <c r="F1334" t="s">
        <v>42</v>
      </c>
      <c r="G1334" t="s">
        <v>651</v>
      </c>
      <c r="H1334" t="s">
        <v>999</v>
      </c>
      <c r="I1334" s="196" t="str">
        <f>VLOOKUP(E1334,Refs!$P$2:$R$36,3,FALSE)</f>
        <v>Y56</v>
      </c>
      <c r="J1334" s="196" t="str">
        <f>VLOOKUP(E1334,Refs!$P$2:$S$36,4,FALSE)</f>
        <v>London</v>
      </c>
      <c r="K1334" s="42" t="str">
        <f t="shared" si="41"/>
        <v>-</v>
      </c>
    </row>
    <row r="1335" spans="1:11" hidden="1" x14ac:dyDescent="0.35">
      <c r="A1335" s="197">
        <f t="shared" si="40"/>
        <v>44287</v>
      </c>
      <c r="B1335" t="s">
        <v>770</v>
      </c>
      <c r="C1335" t="s">
        <v>95</v>
      </c>
      <c r="D1335" t="s">
        <v>1000</v>
      </c>
      <c r="E1335" t="s">
        <v>41</v>
      </c>
      <c r="F1335" t="s">
        <v>42</v>
      </c>
      <c r="G1335" t="s">
        <v>652</v>
      </c>
      <c r="H1335">
        <v>134</v>
      </c>
      <c r="I1335" s="196" t="str">
        <f>VLOOKUP(E1335,Refs!$P$2:$R$36,3,FALSE)</f>
        <v>Y56</v>
      </c>
      <c r="J1335" s="196" t="str">
        <f>VLOOKUP(E1335,Refs!$P$2:$S$36,4,FALSE)</f>
        <v>London</v>
      </c>
      <c r="K1335" s="42">
        <f t="shared" si="41"/>
        <v>134</v>
      </c>
    </row>
    <row r="1336" spans="1:11" hidden="1" x14ac:dyDescent="0.35">
      <c r="A1336" s="197">
        <f t="shared" si="40"/>
        <v>44287</v>
      </c>
      <c r="B1336" t="s">
        <v>770</v>
      </c>
      <c r="C1336" t="s">
        <v>95</v>
      </c>
      <c r="D1336" t="s">
        <v>1000</v>
      </c>
      <c r="E1336" t="s">
        <v>41</v>
      </c>
      <c r="F1336" t="s">
        <v>42</v>
      </c>
      <c r="G1336" t="s">
        <v>653</v>
      </c>
      <c r="H1336">
        <v>293053</v>
      </c>
      <c r="I1336" s="196" t="str">
        <f>VLOOKUP(E1336,Refs!$P$2:$R$36,3,FALSE)</f>
        <v>Y56</v>
      </c>
      <c r="J1336" s="196" t="str">
        <f>VLOOKUP(E1336,Refs!$P$2:$S$36,4,FALSE)</f>
        <v>London</v>
      </c>
      <c r="K1336" s="42">
        <f t="shared" si="41"/>
        <v>293053</v>
      </c>
    </row>
    <row r="1337" spans="1:11" hidden="1" x14ac:dyDescent="0.35">
      <c r="A1337" s="197">
        <f t="shared" si="40"/>
        <v>44287</v>
      </c>
      <c r="B1337" t="s">
        <v>770</v>
      </c>
      <c r="C1337" t="s">
        <v>95</v>
      </c>
      <c r="D1337" t="s">
        <v>1000</v>
      </c>
      <c r="E1337" t="s">
        <v>41</v>
      </c>
      <c r="F1337" t="s">
        <v>42</v>
      </c>
      <c r="G1337" t="s">
        <v>654</v>
      </c>
      <c r="H1337" t="s">
        <v>999</v>
      </c>
      <c r="I1337" s="196" t="str">
        <f>VLOOKUP(E1337,Refs!$P$2:$R$36,3,FALSE)</f>
        <v>Y56</v>
      </c>
      <c r="J1337" s="196" t="str">
        <f>VLOOKUP(E1337,Refs!$P$2:$S$36,4,FALSE)</f>
        <v>London</v>
      </c>
      <c r="K1337" s="42" t="str">
        <f t="shared" si="41"/>
        <v>-</v>
      </c>
    </row>
    <row r="1338" spans="1:11" hidden="1" x14ac:dyDescent="0.35">
      <c r="A1338" s="197">
        <f t="shared" si="40"/>
        <v>44287</v>
      </c>
      <c r="B1338" t="s">
        <v>770</v>
      </c>
      <c r="C1338" t="s">
        <v>95</v>
      </c>
      <c r="D1338" t="s">
        <v>1000</v>
      </c>
      <c r="E1338" t="s">
        <v>41</v>
      </c>
      <c r="F1338" t="s">
        <v>42</v>
      </c>
      <c r="G1338" t="s">
        <v>669</v>
      </c>
      <c r="H1338">
        <v>29517</v>
      </c>
      <c r="I1338" s="196" t="str">
        <f>VLOOKUP(E1338,Refs!$P$2:$R$36,3,FALSE)</f>
        <v>Y56</v>
      </c>
      <c r="J1338" s="196" t="str">
        <f>VLOOKUP(E1338,Refs!$P$2:$S$36,4,FALSE)</f>
        <v>London</v>
      </c>
      <c r="K1338" s="42">
        <f t="shared" si="41"/>
        <v>29517</v>
      </c>
    </row>
    <row r="1339" spans="1:11" hidden="1" x14ac:dyDescent="0.35">
      <c r="A1339" s="197">
        <f t="shared" si="40"/>
        <v>44287</v>
      </c>
      <c r="B1339" t="s">
        <v>770</v>
      </c>
      <c r="C1339" t="s">
        <v>95</v>
      </c>
      <c r="D1339" t="s">
        <v>1000</v>
      </c>
      <c r="E1339" t="s">
        <v>41</v>
      </c>
      <c r="F1339" t="s">
        <v>42</v>
      </c>
      <c r="G1339" t="s">
        <v>670</v>
      </c>
      <c r="H1339">
        <v>8</v>
      </c>
      <c r="I1339" s="196" t="str">
        <f>VLOOKUP(E1339,Refs!$P$2:$R$36,3,FALSE)</f>
        <v>Y56</v>
      </c>
      <c r="J1339" s="196" t="str">
        <f>VLOOKUP(E1339,Refs!$P$2:$S$36,4,FALSE)</f>
        <v>London</v>
      </c>
      <c r="K1339" s="42">
        <f t="shared" si="41"/>
        <v>8</v>
      </c>
    </row>
    <row r="1340" spans="1:11" hidden="1" x14ac:dyDescent="0.35">
      <c r="A1340" s="197">
        <f t="shared" si="40"/>
        <v>44287</v>
      </c>
      <c r="B1340" t="s">
        <v>770</v>
      </c>
      <c r="C1340" t="s">
        <v>95</v>
      </c>
      <c r="D1340" t="s">
        <v>1000</v>
      </c>
      <c r="E1340" t="s">
        <v>41</v>
      </c>
      <c r="F1340" t="s">
        <v>42</v>
      </c>
      <c r="G1340" t="s">
        <v>671</v>
      </c>
      <c r="H1340">
        <v>12110</v>
      </c>
      <c r="I1340" s="196" t="str">
        <f>VLOOKUP(E1340,Refs!$P$2:$R$36,3,FALSE)</f>
        <v>Y56</v>
      </c>
      <c r="J1340" s="196" t="str">
        <f>VLOOKUP(E1340,Refs!$P$2:$S$36,4,FALSE)</f>
        <v>London</v>
      </c>
      <c r="K1340" s="42">
        <f t="shared" si="41"/>
        <v>12110</v>
      </c>
    </row>
    <row r="1341" spans="1:11" hidden="1" x14ac:dyDescent="0.35">
      <c r="A1341" s="197">
        <f t="shared" si="40"/>
        <v>44287</v>
      </c>
      <c r="B1341" t="s">
        <v>770</v>
      </c>
      <c r="C1341" t="s">
        <v>95</v>
      </c>
      <c r="D1341" t="s">
        <v>1000</v>
      </c>
      <c r="E1341" t="s">
        <v>41</v>
      </c>
      <c r="F1341" t="s">
        <v>42</v>
      </c>
      <c r="G1341" t="s">
        <v>675</v>
      </c>
      <c r="H1341">
        <v>4381</v>
      </c>
      <c r="I1341" s="196" t="str">
        <f>VLOOKUP(E1341,Refs!$P$2:$R$36,3,FALSE)</f>
        <v>Y56</v>
      </c>
      <c r="J1341" s="196" t="str">
        <f>VLOOKUP(E1341,Refs!$P$2:$S$36,4,FALSE)</f>
        <v>London</v>
      </c>
      <c r="K1341" s="42">
        <f t="shared" si="41"/>
        <v>4381</v>
      </c>
    </row>
    <row r="1342" spans="1:11" hidden="1" x14ac:dyDescent="0.35">
      <c r="A1342" s="197">
        <f t="shared" si="40"/>
        <v>44287</v>
      </c>
      <c r="B1342" t="s">
        <v>770</v>
      </c>
      <c r="C1342" t="s">
        <v>95</v>
      </c>
      <c r="D1342" t="s">
        <v>1000</v>
      </c>
      <c r="E1342" t="s">
        <v>41</v>
      </c>
      <c r="F1342" t="s">
        <v>42</v>
      </c>
      <c r="G1342" t="s">
        <v>678</v>
      </c>
      <c r="H1342">
        <v>1454</v>
      </c>
      <c r="I1342" s="196" t="str">
        <f>VLOOKUP(E1342,Refs!$P$2:$R$36,3,FALSE)</f>
        <v>Y56</v>
      </c>
      <c r="J1342" s="196" t="str">
        <f>VLOOKUP(E1342,Refs!$P$2:$S$36,4,FALSE)</f>
        <v>London</v>
      </c>
      <c r="K1342" s="42">
        <f t="shared" si="41"/>
        <v>1454</v>
      </c>
    </row>
    <row r="1343" spans="1:11" hidden="1" x14ac:dyDescent="0.35">
      <c r="A1343" s="197">
        <f t="shared" si="40"/>
        <v>44287</v>
      </c>
      <c r="B1343" t="s">
        <v>770</v>
      </c>
      <c r="C1343" t="s">
        <v>95</v>
      </c>
      <c r="D1343" t="s">
        <v>1000</v>
      </c>
      <c r="E1343" t="s">
        <v>41</v>
      </c>
      <c r="F1343" t="s">
        <v>42</v>
      </c>
      <c r="G1343" t="s">
        <v>679</v>
      </c>
      <c r="H1343">
        <v>1454</v>
      </c>
      <c r="I1343" s="196" t="str">
        <f>VLOOKUP(E1343,Refs!$P$2:$R$36,3,FALSE)</f>
        <v>Y56</v>
      </c>
      <c r="J1343" s="196" t="str">
        <f>VLOOKUP(E1343,Refs!$P$2:$S$36,4,FALSE)</f>
        <v>London</v>
      </c>
      <c r="K1343" s="42">
        <f t="shared" si="41"/>
        <v>1454</v>
      </c>
    </row>
    <row r="1344" spans="1:11" hidden="1" x14ac:dyDescent="0.35">
      <c r="A1344" s="197">
        <f t="shared" si="40"/>
        <v>44287</v>
      </c>
      <c r="B1344" t="s">
        <v>770</v>
      </c>
      <c r="C1344" t="s">
        <v>95</v>
      </c>
      <c r="D1344" t="s">
        <v>1000</v>
      </c>
      <c r="E1344" t="s">
        <v>41</v>
      </c>
      <c r="F1344" t="s">
        <v>42</v>
      </c>
      <c r="G1344" t="s">
        <v>680</v>
      </c>
      <c r="H1344">
        <v>4489</v>
      </c>
      <c r="I1344" s="196" t="str">
        <f>VLOOKUP(E1344,Refs!$P$2:$R$36,3,FALSE)</f>
        <v>Y56</v>
      </c>
      <c r="J1344" s="196" t="str">
        <f>VLOOKUP(E1344,Refs!$P$2:$S$36,4,FALSE)</f>
        <v>London</v>
      </c>
      <c r="K1344" s="42">
        <f t="shared" si="41"/>
        <v>4489</v>
      </c>
    </row>
    <row r="1345" spans="1:11" hidden="1" x14ac:dyDescent="0.35">
      <c r="A1345" s="197">
        <f t="shared" si="40"/>
        <v>44287</v>
      </c>
      <c r="B1345" t="s">
        <v>770</v>
      </c>
      <c r="C1345" t="s">
        <v>95</v>
      </c>
      <c r="D1345" t="s">
        <v>1000</v>
      </c>
      <c r="E1345" t="s">
        <v>41</v>
      </c>
      <c r="F1345" t="s">
        <v>42</v>
      </c>
      <c r="G1345" t="s">
        <v>681</v>
      </c>
      <c r="H1345">
        <v>2162</v>
      </c>
      <c r="I1345" s="196" t="str">
        <f>VLOOKUP(E1345,Refs!$P$2:$R$36,3,FALSE)</f>
        <v>Y56</v>
      </c>
      <c r="J1345" s="196" t="str">
        <f>VLOOKUP(E1345,Refs!$P$2:$S$36,4,FALSE)</f>
        <v>London</v>
      </c>
      <c r="K1345" s="42">
        <f t="shared" si="41"/>
        <v>2162</v>
      </c>
    </row>
    <row r="1346" spans="1:11" hidden="1" x14ac:dyDescent="0.35">
      <c r="A1346" s="197">
        <f t="shared" si="40"/>
        <v>44287</v>
      </c>
      <c r="B1346" t="s">
        <v>770</v>
      </c>
      <c r="C1346" t="s">
        <v>95</v>
      </c>
      <c r="D1346" t="s">
        <v>1000</v>
      </c>
      <c r="E1346" t="s">
        <v>41</v>
      </c>
      <c r="F1346" t="s">
        <v>42</v>
      </c>
      <c r="G1346" t="s">
        <v>682</v>
      </c>
      <c r="H1346">
        <v>1514</v>
      </c>
      <c r="I1346" s="196" t="str">
        <f>VLOOKUP(E1346,Refs!$P$2:$R$36,3,FALSE)</f>
        <v>Y56</v>
      </c>
      <c r="J1346" s="196" t="str">
        <f>VLOOKUP(E1346,Refs!$P$2:$S$36,4,FALSE)</f>
        <v>London</v>
      </c>
      <c r="K1346" s="42">
        <f t="shared" si="41"/>
        <v>1514</v>
      </c>
    </row>
    <row r="1347" spans="1:11" hidden="1" x14ac:dyDescent="0.35">
      <c r="A1347" s="197">
        <f t="shared" ref="A1347:A1410" si="42">DATEVALUE(RIGHT(B1347,8))</f>
        <v>44287</v>
      </c>
      <c r="B1347" t="s">
        <v>770</v>
      </c>
      <c r="C1347" t="s">
        <v>95</v>
      </c>
      <c r="D1347" t="s">
        <v>1000</v>
      </c>
      <c r="E1347" t="s">
        <v>41</v>
      </c>
      <c r="F1347" t="s">
        <v>42</v>
      </c>
      <c r="G1347" t="s">
        <v>683</v>
      </c>
      <c r="H1347">
        <v>764</v>
      </c>
      <c r="I1347" s="196" t="str">
        <f>VLOOKUP(E1347,Refs!$P$2:$R$36,3,FALSE)</f>
        <v>Y56</v>
      </c>
      <c r="J1347" s="196" t="str">
        <f>VLOOKUP(E1347,Refs!$P$2:$S$36,4,FALSE)</f>
        <v>London</v>
      </c>
      <c r="K1347" s="42">
        <f t="shared" ref="K1347:K1410" si="43">IF(OR(H1347="NULL",H1347=0,H1347=""),"",H1347)</f>
        <v>764</v>
      </c>
    </row>
    <row r="1348" spans="1:11" hidden="1" x14ac:dyDescent="0.35">
      <c r="A1348" s="197">
        <f t="shared" si="42"/>
        <v>44287</v>
      </c>
      <c r="B1348" t="s">
        <v>770</v>
      </c>
      <c r="C1348" t="s">
        <v>95</v>
      </c>
      <c r="D1348" t="s">
        <v>1000</v>
      </c>
      <c r="E1348" t="s">
        <v>41</v>
      </c>
      <c r="F1348" t="s">
        <v>42</v>
      </c>
      <c r="G1348" t="s">
        <v>684</v>
      </c>
      <c r="H1348" t="s">
        <v>999</v>
      </c>
      <c r="I1348" s="196" t="str">
        <f>VLOOKUP(E1348,Refs!$P$2:$R$36,3,FALSE)</f>
        <v>Y56</v>
      </c>
      <c r="J1348" s="196" t="str">
        <f>VLOOKUP(E1348,Refs!$P$2:$S$36,4,FALSE)</f>
        <v>London</v>
      </c>
      <c r="K1348" s="42" t="str">
        <f t="shared" si="43"/>
        <v>-</v>
      </c>
    </row>
    <row r="1349" spans="1:11" hidden="1" x14ac:dyDescent="0.35">
      <c r="A1349" s="197">
        <f t="shared" si="42"/>
        <v>44287</v>
      </c>
      <c r="B1349" t="s">
        <v>770</v>
      </c>
      <c r="C1349" t="s">
        <v>95</v>
      </c>
      <c r="D1349" t="s">
        <v>1000</v>
      </c>
      <c r="E1349" t="s">
        <v>41</v>
      </c>
      <c r="F1349" t="s">
        <v>42</v>
      </c>
      <c r="G1349" t="s">
        <v>685</v>
      </c>
      <c r="H1349" t="s">
        <v>999</v>
      </c>
      <c r="I1349" s="196" t="str">
        <f>VLOOKUP(E1349,Refs!$P$2:$R$36,3,FALSE)</f>
        <v>Y56</v>
      </c>
      <c r="J1349" s="196" t="str">
        <f>VLOOKUP(E1349,Refs!$P$2:$S$36,4,FALSE)</f>
        <v>London</v>
      </c>
      <c r="K1349" s="42" t="str">
        <f t="shared" si="43"/>
        <v>-</v>
      </c>
    </row>
    <row r="1350" spans="1:11" hidden="1" x14ac:dyDescent="0.35">
      <c r="A1350" s="197">
        <f t="shared" si="42"/>
        <v>44287</v>
      </c>
      <c r="B1350" t="s">
        <v>770</v>
      </c>
      <c r="C1350" t="s">
        <v>95</v>
      </c>
      <c r="D1350" t="s">
        <v>1000</v>
      </c>
      <c r="E1350" t="s">
        <v>41</v>
      </c>
      <c r="F1350" t="s">
        <v>42</v>
      </c>
      <c r="G1350" t="s">
        <v>686</v>
      </c>
      <c r="H1350" t="s">
        <v>999</v>
      </c>
      <c r="I1350" s="196" t="str">
        <f>VLOOKUP(E1350,Refs!$P$2:$R$36,3,FALSE)</f>
        <v>Y56</v>
      </c>
      <c r="J1350" s="196" t="str">
        <f>VLOOKUP(E1350,Refs!$P$2:$S$36,4,FALSE)</f>
        <v>London</v>
      </c>
      <c r="K1350" s="42" t="str">
        <f t="shared" si="43"/>
        <v>-</v>
      </c>
    </row>
    <row r="1351" spans="1:11" hidden="1" x14ac:dyDescent="0.35">
      <c r="A1351" s="197">
        <f t="shared" si="42"/>
        <v>44287</v>
      </c>
      <c r="B1351" t="s">
        <v>770</v>
      </c>
      <c r="C1351" t="s">
        <v>95</v>
      </c>
      <c r="D1351" t="s">
        <v>1000</v>
      </c>
      <c r="E1351" t="s">
        <v>41</v>
      </c>
      <c r="F1351" t="s">
        <v>42</v>
      </c>
      <c r="G1351" t="s">
        <v>687</v>
      </c>
      <c r="H1351" t="s">
        <v>999</v>
      </c>
      <c r="I1351" s="196" t="str">
        <f>VLOOKUP(E1351,Refs!$P$2:$R$36,3,FALSE)</f>
        <v>Y56</v>
      </c>
      <c r="J1351" s="196" t="str">
        <f>VLOOKUP(E1351,Refs!$P$2:$S$36,4,FALSE)</f>
        <v>London</v>
      </c>
      <c r="K1351" s="42" t="str">
        <f t="shared" si="43"/>
        <v>-</v>
      </c>
    </row>
    <row r="1352" spans="1:11" hidden="1" x14ac:dyDescent="0.35">
      <c r="A1352" s="197">
        <f t="shared" si="42"/>
        <v>44287</v>
      </c>
      <c r="B1352" t="s">
        <v>770</v>
      </c>
      <c r="C1352" t="s">
        <v>95</v>
      </c>
      <c r="D1352" t="s">
        <v>1000</v>
      </c>
      <c r="E1352" t="s">
        <v>41</v>
      </c>
      <c r="F1352" t="s">
        <v>42</v>
      </c>
      <c r="G1352" t="s">
        <v>688</v>
      </c>
      <c r="H1352" t="s">
        <v>999</v>
      </c>
      <c r="I1352" s="196" t="str">
        <f>VLOOKUP(E1352,Refs!$P$2:$R$36,3,FALSE)</f>
        <v>Y56</v>
      </c>
      <c r="J1352" s="196" t="str">
        <f>VLOOKUP(E1352,Refs!$P$2:$S$36,4,FALSE)</f>
        <v>London</v>
      </c>
      <c r="K1352" s="42" t="str">
        <f t="shared" si="43"/>
        <v>-</v>
      </c>
    </row>
    <row r="1353" spans="1:11" hidden="1" x14ac:dyDescent="0.35">
      <c r="A1353" s="197">
        <f t="shared" si="42"/>
        <v>44287</v>
      </c>
      <c r="B1353" t="s">
        <v>770</v>
      </c>
      <c r="C1353" t="s">
        <v>95</v>
      </c>
      <c r="D1353" t="s">
        <v>1000</v>
      </c>
      <c r="E1353" t="s">
        <v>41</v>
      </c>
      <c r="F1353" t="s">
        <v>42</v>
      </c>
      <c r="G1353" t="s">
        <v>689</v>
      </c>
      <c r="H1353" t="s">
        <v>999</v>
      </c>
      <c r="I1353" s="196" t="str">
        <f>VLOOKUP(E1353,Refs!$P$2:$R$36,3,FALSE)</f>
        <v>Y56</v>
      </c>
      <c r="J1353" s="196" t="str">
        <f>VLOOKUP(E1353,Refs!$P$2:$S$36,4,FALSE)</f>
        <v>London</v>
      </c>
      <c r="K1353" s="42" t="str">
        <f t="shared" si="43"/>
        <v>-</v>
      </c>
    </row>
    <row r="1354" spans="1:11" hidden="1" x14ac:dyDescent="0.35">
      <c r="A1354" s="197">
        <f t="shared" si="42"/>
        <v>44287</v>
      </c>
      <c r="B1354" t="s">
        <v>770</v>
      </c>
      <c r="C1354" t="s">
        <v>95</v>
      </c>
      <c r="D1354" t="s">
        <v>1000</v>
      </c>
      <c r="E1354" t="s">
        <v>41</v>
      </c>
      <c r="F1354" t="s">
        <v>42</v>
      </c>
      <c r="G1354" t="s">
        <v>690</v>
      </c>
      <c r="H1354">
        <v>1</v>
      </c>
      <c r="I1354" s="196" t="str">
        <f>VLOOKUP(E1354,Refs!$P$2:$R$36,3,FALSE)</f>
        <v>Y56</v>
      </c>
      <c r="J1354" s="196" t="str">
        <f>VLOOKUP(E1354,Refs!$P$2:$S$36,4,FALSE)</f>
        <v>London</v>
      </c>
      <c r="K1354" s="42">
        <f t="shared" si="43"/>
        <v>1</v>
      </c>
    </row>
    <row r="1355" spans="1:11" hidden="1" x14ac:dyDescent="0.35">
      <c r="A1355" s="197">
        <f t="shared" si="42"/>
        <v>44287</v>
      </c>
      <c r="B1355" t="s">
        <v>770</v>
      </c>
      <c r="C1355" t="s">
        <v>95</v>
      </c>
      <c r="D1355" t="s">
        <v>1000</v>
      </c>
      <c r="E1355" t="s">
        <v>41</v>
      </c>
      <c r="F1355" t="s">
        <v>42</v>
      </c>
      <c r="G1355" t="s">
        <v>691</v>
      </c>
      <c r="H1355">
        <v>490</v>
      </c>
      <c r="I1355" s="196" t="str">
        <f>VLOOKUP(E1355,Refs!$P$2:$R$36,3,FALSE)</f>
        <v>Y56</v>
      </c>
      <c r="J1355" s="196" t="str">
        <f>VLOOKUP(E1355,Refs!$P$2:$S$36,4,FALSE)</f>
        <v>London</v>
      </c>
      <c r="K1355" s="42">
        <f t="shared" si="43"/>
        <v>490</v>
      </c>
    </row>
    <row r="1356" spans="1:11" hidden="1" x14ac:dyDescent="0.35">
      <c r="A1356" s="197">
        <f t="shared" si="42"/>
        <v>44287</v>
      </c>
      <c r="B1356" t="s">
        <v>770</v>
      </c>
      <c r="C1356" t="s">
        <v>95</v>
      </c>
      <c r="D1356" t="s">
        <v>1000</v>
      </c>
      <c r="E1356" t="s">
        <v>41</v>
      </c>
      <c r="F1356" t="s">
        <v>42</v>
      </c>
      <c r="G1356" t="s">
        <v>692</v>
      </c>
      <c r="H1356">
        <v>669</v>
      </c>
      <c r="I1356" s="196" t="str">
        <f>VLOOKUP(E1356,Refs!$P$2:$R$36,3,FALSE)</f>
        <v>Y56</v>
      </c>
      <c r="J1356" s="196" t="str">
        <f>VLOOKUP(E1356,Refs!$P$2:$S$36,4,FALSE)</f>
        <v>London</v>
      </c>
      <c r="K1356" s="42">
        <f t="shared" si="43"/>
        <v>669</v>
      </c>
    </row>
    <row r="1357" spans="1:11" hidden="1" x14ac:dyDescent="0.35">
      <c r="A1357" s="197">
        <f t="shared" si="42"/>
        <v>44287</v>
      </c>
      <c r="B1357" t="s">
        <v>770</v>
      </c>
      <c r="C1357" t="s">
        <v>95</v>
      </c>
      <c r="D1357" t="s">
        <v>1000</v>
      </c>
      <c r="E1357" t="s">
        <v>41</v>
      </c>
      <c r="F1357" t="s">
        <v>42</v>
      </c>
      <c r="G1357" t="s">
        <v>693</v>
      </c>
      <c r="H1357">
        <v>488</v>
      </c>
      <c r="I1357" s="196" t="str">
        <f>VLOOKUP(E1357,Refs!$P$2:$R$36,3,FALSE)</f>
        <v>Y56</v>
      </c>
      <c r="J1357" s="196" t="str">
        <f>VLOOKUP(E1357,Refs!$P$2:$S$36,4,FALSE)</f>
        <v>London</v>
      </c>
      <c r="K1357" s="42">
        <f t="shared" si="43"/>
        <v>488</v>
      </c>
    </row>
    <row r="1358" spans="1:11" hidden="1" x14ac:dyDescent="0.35">
      <c r="A1358" s="197">
        <f t="shared" si="42"/>
        <v>44287</v>
      </c>
      <c r="B1358" t="s">
        <v>770</v>
      </c>
      <c r="C1358" t="s">
        <v>95</v>
      </c>
      <c r="D1358" t="s">
        <v>1000</v>
      </c>
      <c r="E1358" t="s">
        <v>41</v>
      </c>
      <c r="F1358" t="s">
        <v>42</v>
      </c>
      <c r="G1358" t="s">
        <v>694</v>
      </c>
      <c r="H1358" t="s">
        <v>999</v>
      </c>
      <c r="I1358" s="196" t="str">
        <f>VLOOKUP(E1358,Refs!$P$2:$R$36,3,FALSE)</f>
        <v>Y56</v>
      </c>
      <c r="J1358" s="196" t="str">
        <f>VLOOKUP(E1358,Refs!$P$2:$S$36,4,FALSE)</f>
        <v>London</v>
      </c>
      <c r="K1358" s="42" t="str">
        <f t="shared" si="43"/>
        <v>-</v>
      </c>
    </row>
    <row r="1359" spans="1:11" hidden="1" x14ac:dyDescent="0.35">
      <c r="A1359" s="197">
        <f t="shared" si="42"/>
        <v>44287</v>
      </c>
      <c r="B1359" t="s">
        <v>770</v>
      </c>
      <c r="C1359" t="s">
        <v>95</v>
      </c>
      <c r="D1359" t="s">
        <v>1000</v>
      </c>
      <c r="E1359" t="s">
        <v>41</v>
      </c>
      <c r="F1359" t="s">
        <v>42</v>
      </c>
      <c r="G1359" t="s">
        <v>695</v>
      </c>
      <c r="H1359" t="s">
        <v>999</v>
      </c>
      <c r="I1359" s="196" t="str">
        <f>VLOOKUP(E1359,Refs!$P$2:$R$36,3,FALSE)</f>
        <v>Y56</v>
      </c>
      <c r="J1359" s="196" t="str">
        <f>VLOOKUP(E1359,Refs!$P$2:$S$36,4,FALSE)</f>
        <v>London</v>
      </c>
      <c r="K1359" s="42" t="str">
        <f t="shared" si="43"/>
        <v>-</v>
      </c>
    </row>
    <row r="1360" spans="1:11" hidden="1" x14ac:dyDescent="0.35">
      <c r="A1360" s="197">
        <f t="shared" si="42"/>
        <v>44287</v>
      </c>
      <c r="B1360" t="s">
        <v>770</v>
      </c>
      <c r="C1360" t="s">
        <v>95</v>
      </c>
      <c r="D1360" t="s">
        <v>1000</v>
      </c>
      <c r="E1360" t="s">
        <v>41</v>
      </c>
      <c r="F1360" t="s">
        <v>42</v>
      </c>
      <c r="G1360" t="s">
        <v>696</v>
      </c>
      <c r="H1360">
        <v>321</v>
      </c>
      <c r="I1360" s="196" t="str">
        <f>VLOOKUP(E1360,Refs!$P$2:$R$36,3,FALSE)</f>
        <v>Y56</v>
      </c>
      <c r="J1360" s="196" t="str">
        <f>VLOOKUP(E1360,Refs!$P$2:$S$36,4,FALSE)</f>
        <v>London</v>
      </c>
      <c r="K1360" s="42">
        <f t="shared" si="43"/>
        <v>321</v>
      </c>
    </row>
    <row r="1361" spans="1:11" hidden="1" x14ac:dyDescent="0.35">
      <c r="A1361" s="197">
        <f t="shared" si="42"/>
        <v>44287</v>
      </c>
      <c r="B1361" t="s">
        <v>770</v>
      </c>
      <c r="C1361" t="s">
        <v>95</v>
      </c>
      <c r="D1361" t="s">
        <v>1000</v>
      </c>
      <c r="E1361" t="s">
        <v>41</v>
      </c>
      <c r="F1361" t="s">
        <v>42</v>
      </c>
      <c r="G1361" t="s">
        <v>697</v>
      </c>
      <c r="H1361">
        <v>318</v>
      </c>
      <c r="I1361" s="196" t="str">
        <f>VLOOKUP(E1361,Refs!$P$2:$R$36,3,FALSE)</f>
        <v>Y56</v>
      </c>
      <c r="J1361" s="196" t="str">
        <f>VLOOKUP(E1361,Refs!$P$2:$S$36,4,FALSE)</f>
        <v>London</v>
      </c>
      <c r="K1361" s="42">
        <f t="shared" si="43"/>
        <v>318</v>
      </c>
    </row>
    <row r="1362" spans="1:11" hidden="1" x14ac:dyDescent="0.35">
      <c r="A1362" s="197">
        <f t="shared" si="42"/>
        <v>44287</v>
      </c>
      <c r="B1362" t="s">
        <v>770</v>
      </c>
      <c r="C1362" t="s">
        <v>95</v>
      </c>
      <c r="D1362" t="s">
        <v>1000</v>
      </c>
      <c r="E1362" t="s">
        <v>41</v>
      </c>
      <c r="F1362" t="s">
        <v>42</v>
      </c>
      <c r="G1362" t="s">
        <v>698</v>
      </c>
      <c r="H1362">
        <v>663</v>
      </c>
      <c r="I1362" s="196" t="str">
        <f>VLOOKUP(E1362,Refs!$P$2:$R$36,3,FALSE)</f>
        <v>Y56</v>
      </c>
      <c r="J1362" s="196" t="str">
        <f>VLOOKUP(E1362,Refs!$P$2:$S$36,4,FALSE)</f>
        <v>London</v>
      </c>
      <c r="K1362" s="42">
        <f t="shared" si="43"/>
        <v>663</v>
      </c>
    </row>
    <row r="1363" spans="1:11" hidden="1" x14ac:dyDescent="0.35">
      <c r="A1363" s="197">
        <f t="shared" si="42"/>
        <v>44287</v>
      </c>
      <c r="B1363" t="s">
        <v>770</v>
      </c>
      <c r="C1363" t="s">
        <v>95</v>
      </c>
      <c r="D1363" t="s">
        <v>1000</v>
      </c>
      <c r="E1363" t="s">
        <v>41</v>
      </c>
      <c r="F1363" t="s">
        <v>42</v>
      </c>
      <c r="G1363" t="s">
        <v>699</v>
      </c>
      <c r="H1363">
        <v>656</v>
      </c>
      <c r="I1363" s="196" t="str">
        <f>VLOOKUP(E1363,Refs!$P$2:$R$36,3,FALSE)</f>
        <v>Y56</v>
      </c>
      <c r="J1363" s="196" t="str">
        <f>VLOOKUP(E1363,Refs!$P$2:$S$36,4,FALSE)</f>
        <v>London</v>
      </c>
      <c r="K1363" s="42">
        <f t="shared" si="43"/>
        <v>656</v>
      </c>
    </row>
    <row r="1364" spans="1:11" hidden="1" x14ac:dyDescent="0.35">
      <c r="A1364" s="197">
        <f t="shared" si="42"/>
        <v>44287</v>
      </c>
      <c r="B1364" t="s">
        <v>770</v>
      </c>
      <c r="C1364" t="s">
        <v>95</v>
      </c>
      <c r="D1364" t="s">
        <v>1000</v>
      </c>
      <c r="E1364" t="s">
        <v>41</v>
      </c>
      <c r="F1364" t="s">
        <v>42</v>
      </c>
      <c r="G1364" t="s">
        <v>720</v>
      </c>
      <c r="H1364">
        <v>1098</v>
      </c>
      <c r="I1364" s="196" t="str">
        <f>VLOOKUP(E1364,Refs!$P$2:$R$36,3,FALSE)</f>
        <v>Y56</v>
      </c>
      <c r="J1364" s="196" t="str">
        <f>VLOOKUP(E1364,Refs!$P$2:$S$36,4,FALSE)</f>
        <v>London</v>
      </c>
      <c r="K1364" s="42">
        <f t="shared" si="43"/>
        <v>1098</v>
      </c>
    </row>
    <row r="1365" spans="1:11" hidden="1" x14ac:dyDescent="0.35">
      <c r="A1365" s="197">
        <f t="shared" si="42"/>
        <v>44287</v>
      </c>
      <c r="B1365" t="s">
        <v>770</v>
      </c>
      <c r="C1365" t="s">
        <v>95</v>
      </c>
      <c r="D1365" t="s">
        <v>1000</v>
      </c>
      <c r="E1365" t="s">
        <v>41</v>
      </c>
      <c r="F1365" t="s">
        <v>42</v>
      </c>
      <c r="G1365" t="s">
        <v>721</v>
      </c>
      <c r="H1365">
        <v>1056</v>
      </c>
      <c r="I1365" s="196" t="str">
        <f>VLOOKUP(E1365,Refs!$P$2:$R$36,3,FALSE)</f>
        <v>Y56</v>
      </c>
      <c r="J1365" s="196" t="str">
        <f>VLOOKUP(E1365,Refs!$P$2:$S$36,4,FALSE)</f>
        <v>London</v>
      </c>
      <c r="K1365" s="42">
        <f t="shared" si="43"/>
        <v>1056</v>
      </c>
    </row>
    <row r="1366" spans="1:11" hidden="1" x14ac:dyDescent="0.35">
      <c r="A1366" s="197">
        <f t="shared" si="42"/>
        <v>44287</v>
      </c>
      <c r="B1366" t="s">
        <v>770</v>
      </c>
      <c r="C1366" t="s">
        <v>95</v>
      </c>
      <c r="D1366" t="s">
        <v>1000</v>
      </c>
      <c r="E1366" t="s">
        <v>41</v>
      </c>
      <c r="F1366" t="s">
        <v>42</v>
      </c>
      <c r="G1366" t="s">
        <v>722</v>
      </c>
      <c r="H1366">
        <v>70</v>
      </c>
      <c r="I1366" s="196" t="str">
        <f>VLOOKUP(E1366,Refs!$P$2:$R$36,3,FALSE)</f>
        <v>Y56</v>
      </c>
      <c r="J1366" s="196" t="str">
        <f>VLOOKUP(E1366,Refs!$P$2:$S$36,4,FALSE)</f>
        <v>London</v>
      </c>
      <c r="K1366" s="42">
        <f t="shared" si="43"/>
        <v>70</v>
      </c>
    </row>
    <row r="1367" spans="1:11" hidden="1" x14ac:dyDescent="0.35">
      <c r="A1367" s="197">
        <f t="shared" si="42"/>
        <v>44287</v>
      </c>
      <c r="B1367" t="s">
        <v>770</v>
      </c>
      <c r="C1367" t="s">
        <v>95</v>
      </c>
      <c r="D1367" t="s">
        <v>1000</v>
      </c>
      <c r="E1367" t="s">
        <v>41</v>
      </c>
      <c r="F1367" t="s">
        <v>42</v>
      </c>
      <c r="G1367" t="s">
        <v>723</v>
      </c>
      <c r="H1367">
        <v>31</v>
      </c>
      <c r="I1367" s="196" t="str">
        <f>VLOOKUP(E1367,Refs!$P$2:$R$36,3,FALSE)</f>
        <v>Y56</v>
      </c>
      <c r="J1367" s="196" t="str">
        <f>VLOOKUP(E1367,Refs!$P$2:$S$36,4,FALSE)</f>
        <v>London</v>
      </c>
      <c r="K1367" s="42">
        <f t="shared" si="43"/>
        <v>31</v>
      </c>
    </row>
    <row r="1368" spans="1:11" hidden="1" x14ac:dyDescent="0.35">
      <c r="A1368" s="197">
        <f t="shared" si="42"/>
        <v>44287</v>
      </c>
      <c r="B1368" t="s">
        <v>770</v>
      </c>
      <c r="C1368" t="s">
        <v>95</v>
      </c>
      <c r="D1368" t="s">
        <v>1000</v>
      </c>
      <c r="E1368" t="s">
        <v>41</v>
      </c>
      <c r="F1368" t="s">
        <v>42</v>
      </c>
      <c r="G1368" t="s">
        <v>724</v>
      </c>
      <c r="H1368">
        <v>111</v>
      </c>
      <c r="I1368" s="196" t="str">
        <f>VLOOKUP(E1368,Refs!$P$2:$R$36,3,FALSE)</f>
        <v>Y56</v>
      </c>
      <c r="J1368" s="196" t="str">
        <f>VLOOKUP(E1368,Refs!$P$2:$S$36,4,FALSE)</f>
        <v>London</v>
      </c>
      <c r="K1368" s="42">
        <f t="shared" si="43"/>
        <v>111</v>
      </c>
    </row>
    <row r="1369" spans="1:11" hidden="1" x14ac:dyDescent="0.35">
      <c r="A1369" s="197">
        <f t="shared" si="42"/>
        <v>44287</v>
      </c>
      <c r="B1369" t="s">
        <v>770</v>
      </c>
      <c r="C1369" t="s">
        <v>95</v>
      </c>
      <c r="D1369" t="s">
        <v>1000</v>
      </c>
      <c r="E1369" t="s">
        <v>41</v>
      </c>
      <c r="F1369" t="s">
        <v>42</v>
      </c>
      <c r="G1369" t="s">
        <v>725</v>
      </c>
      <c r="H1369">
        <v>74</v>
      </c>
      <c r="I1369" s="196" t="str">
        <f>VLOOKUP(E1369,Refs!$P$2:$R$36,3,FALSE)</f>
        <v>Y56</v>
      </c>
      <c r="J1369" s="196" t="str">
        <f>VLOOKUP(E1369,Refs!$P$2:$S$36,4,FALSE)</f>
        <v>London</v>
      </c>
      <c r="K1369" s="42">
        <f t="shared" si="43"/>
        <v>74</v>
      </c>
    </row>
    <row r="1370" spans="1:11" hidden="1" x14ac:dyDescent="0.35">
      <c r="A1370" s="197">
        <f t="shared" si="42"/>
        <v>44287</v>
      </c>
      <c r="B1370" t="s">
        <v>770</v>
      </c>
      <c r="C1370" t="s">
        <v>95</v>
      </c>
      <c r="D1370" t="s">
        <v>1000</v>
      </c>
      <c r="E1370" t="s">
        <v>41</v>
      </c>
      <c r="F1370" t="s">
        <v>42</v>
      </c>
      <c r="G1370" t="s">
        <v>726</v>
      </c>
      <c r="H1370">
        <v>170</v>
      </c>
      <c r="I1370" s="196" t="str">
        <f>VLOOKUP(E1370,Refs!$P$2:$R$36,3,FALSE)</f>
        <v>Y56</v>
      </c>
      <c r="J1370" s="196" t="str">
        <f>VLOOKUP(E1370,Refs!$P$2:$S$36,4,FALSE)</f>
        <v>London</v>
      </c>
      <c r="K1370" s="42">
        <f t="shared" si="43"/>
        <v>170</v>
      </c>
    </row>
    <row r="1371" spans="1:11" hidden="1" x14ac:dyDescent="0.35">
      <c r="A1371" s="197">
        <f t="shared" si="42"/>
        <v>44287</v>
      </c>
      <c r="B1371" t="s">
        <v>770</v>
      </c>
      <c r="C1371" t="s">
        <v>95</v>
      </c>
      <c r="D1371" t="s">
        <v>1000</v>
      </c>
      <c r="E1371" t="s">
        <v>41</v>
      </c>
      <c r="F1371" t="s">
        <v>42</v>
      </c>
      <c r="G1371" t="s">
        <v>727</v>
      </c>
      <c r="H1371" t="s">
        <v>999</v>
      </c>
      <c r="I1371" s="196" t="str">
        <f>VLOOKUP(E1371,Refs!$P$2:$R$36,3,FALSE)</f>
        <v>Y56</v>
      </c>
      <c r="J1371" s="196" t="str">
        <f>VLOOKUP(E1371,Refs!$P$2:$S$36,4,FALSE)</f>
        <v>London</v>
      </c>
      <c r="K1371" s="42" t="str">
        <f t="shared" si="43"/>
        <v>-</v>
      </c>
    </row>
    <row r="1372" spans="1:11" hidden="1" x14ac:dyDescent="0.35">
      <c r="A1372" s="197">
        <f t="shared" si="42"/>
        <v>44287</v>
      </c>
      <c r="B1372" t="s">
        <v>770</v>
      </c>
      <c r="C1372" t="s">
        <v>95</v>
      </c>
      <c r="D1372" t="s">
        <v>1000</v>
      </c>
      <c r="E1372" t="s">
        <v>41</v>
      </c>
      <c r="F1372" t="s">
        <v>42</v>
      </c>
      <c r="G1372" t="s">
        <v>728</v>
      </c>
      <c r="H1372" t="s">
        <v>999</v>
      </c>
      <c r="I1372" s="196" t="str">
        <f>VLOOKUP(E1372,Refs!$P$2:$R$36,3,FALSE)</f>
        <v>Y56</v>
      </c>
      <c r="J1372" s="196" t="str">
        <f>VLOOKUP(E1372,Refs!$P$2:$S$36,4,FALSE)</f>
        <v>London</v>
      </c>
      <c r="K1372" s="42" t="str">
        <f t="shared" si="43"/>
        <v>-</v>
      </c>
    </row>
    <row r="1373" spans="1:11" hidden="1" x14ac:dyDescent="0.35">
      <c r="A1373" s="197">
        <f t="shared" si="42"/>
        <v>44287</v>
      </c>
      <c r="B1373" t="s">
        <v>770</v>
      </c>
      <c r="C1373" t="s">
        <v>95</v>
      </c>
      <c r="D1373" t="s">
        <v>1000</v>
      </c>
      <c r="E1373" t="s">
        <v>41</v>
      </c>
      <c r="F1373" t="s">
        <v>42</v>
      </c>
      <c r="G1373" t="s">
        <v>729</v>
      </c>
      <c r="H1373" t="s">
        <v>999</v>
      </c>
      <c r="I1373" s="196" t="str">
        <f>VLOOKUP(E1373,Refs!$P$2:$R$36,3,FALSE)</f>
        <v>Y56</v>
      </c>
      <c r="J1373" s="196" t="str">
        <f>VLOOKUP(E1373,Refs!$P$2:$S$36,4,FALSE)</f>
        <v>London</v>
      </c>
      <c r="K1373" s="42" t="str">
        <f t="shared" si="43"/>
        <v>-</v>
      </c>
    </row>
    <row r="1374" spans="1:11" hidden="1" x14ac:dyDescent="0.35">
      <c r="A1374" s="197">
        <f t="shared" si="42"/>
        <v>44287</v>
      </c>
      <c r="B1374" t="s">
        <v>770</v>
      </c>
      <c r="C1374" t="s">
        <v>95</v>
      </c>
      <c r="D1374" t="s">
        <v>1000</v>
      </c>
      <c r="E1374" t="s">
        <v>41</v>
      </c>
      <c r="F1374" t="s">
        <v>42</v>
      </c>
      <c r="G1374" t="s">
        <v>730</v>
      </c>
      <c r="H1374" t="s">
        <v>999</v>
      </c>
      <c r="I1374" s="196" t="str">
        <f>VLOOKUP(E1374,Refs!$P$2:$R$36,3,FALSE)</f>
        <v>Y56</v>
      </c>
      <c r="J1374" s="196" t="str">
        <f>VLOOKUP(E1374,Refs!$P$2:$S$36,4,FALSE)</f>
        <v>London</v>
      </c>
      <c r="K1374" s="42" t="str">
        <f t="shared" si="43"/>
        <v>-</v>
      </c>
    </row>
    <row r="1375" spans="1:11" hidden="1" x14ac:dyDescent="0.35">
      <c r="A1375" s="197">
        <f t="shared" si="42"/>
        <v>44287</v>
      </c>
      <c r="B1375" t="s">
        <v>770</v>
      </c>
      <c r="C1375" t="s">
        <v>95</v>
      </c>
      <c r="D1375" t="s">
        <v>1000</v>
      </c>
      <c r="E1375" t="s">
        <v>41</v>
      </c>
      <c r="F1375" t="s">
        <v>42</v>
      </c>
      <c r="G1375" t="s">
        <v>731</v>
      </c>
      <c r="H1375" t="s">
        <v>999</v>
      </c>
      <c r="I1375" s="196" t="str">
        <f>VLOOKUP(E1375,Refs!$P$2:$R$36,3,FALSE)</f>
        <v>Y56</v>
      </c>
      <c r="J1375" s="196" t="str">
        <f>VLOOKUP(E1375,Refs!$P$2:$S$36,4,FALSE)</f>
        <v>London</v>
      </c>
      <c r="K1375" s="42" t="str">
        <f t="shared" si="43"/>
        <v>-</v>
      </c>
    </row>
    <row r="1376" spans="1:11" hidden="1" x14ac:dyDescent="0.35">
      <c r="A1376" s="197">
        <f t="shared" si="42"/>
        <v>44287</v>
      </c>
      <c r="B1376" t="s">
        <v>770</v>
      </c>
      <c r="C1376" t="s">
        <v>95</v>
      </c>
      <c r="D1376" t="s">
        <v>1000</v>
      </c>
      <c r="E1376" t="s">
        <v>41</v>
      </c>
      <c r="F1376" t="s">
        <v>42</v>
      </c>
      <c r="G1376" t="s">
        <v>732</v>
      </c>
      <c r="H1376">
        <v>23</v>
      </c>
      <c r="I1376" s="196" t="str">
        <f>VLOOKUP(E1376,Refs!$P$2:$R$36,3,FALSE)</f>
        <v>Y56</v>
      </c>
      <c r="J1376" s="196" t="str">
        <f>VLOOKUP(E1376,Refs!$P$2:$S$36,4,FALSE)</f>
        <v>London</v>
      </c>
      <c r="K1376" s="42">
        <f t="shared" si="43"/>
        <v>23</v>
      </c>
    </row>
    <row r="1377" spans="1:11" hidden="1" x14ac:dyDescent="0.35">
      <c r="A1377" s="197">
        <f t="shared" si="42"/>
        <v>44287</v>
      </c>
      <c r="B1377" t="s">
        <v>770</v>
      </c>
      <c r="C1377" t="s">
        <v>95</v>
      </c>
      <c r="D1377" t="s">
        <v>1000</v>
      </c>
      <c r="E1377" t="s">
        <v>41</v>
      </c>
      <c r="F1377" t="s">
        <v>42</v>
      </c>
      <c r="G1377" t="s">
        <v>733</v>
      </c>
      <c r="H1377">
        <v>18</v>
      </c>
      <c r="I1377" s="196" t="str">
        <f>VLOOKUP(E1377,Refs!$P$2:$R$36,3,FALSE)</f>
        <v>Y56</v>
      </c>
      <c r="J1377" s="196" t="str">
        <f>VLOOKUP(E1377,Refs!$P$2:$S$36,4,FALSE)</f>
        <v>London</v>
      </c>
      <c r="K1377" s="42">
        <f t="shared" si="43"/>
        <v>18</v>
      </c>
    </row>
    <row r="1378" spans="1:11" hidden="1" x14ac:dyDescent="0.35">
      <c r="A1378" s="197">
        <f t="shared" si="42"/>
        <v>44287</v>
      </c>
      <c r="B1378" t="s">
        <v>770</v>
      </c>
      <c r="C1378" t="s">
        <v>95</v>
      </c>
      <c r="D1378" t="s">
        <v>1000</v>
      </c>
      <c r="E1378" t="s">
        <v>41</v>
      </c>
      <c r="F1378" t="s">
        <v>42</v>
      </c>
      <c r="G1378" t="s">
        <v>734</v>
      </c>
      <c r="H1378" t="s">
        <v>999</v>
      </c>
      <c r="I1378" s="196" t="str">
        <f>VLOOKUP(E1378,Refs!$P$2:$R$36,3,FALSE)</f>
        <v>Y56</v>
      </c>
      <c r="J1378" s="196" t="str">
        <f>VLOOKUP(E1378,Refs!$P$2:$S$36,4,FALSE)</f>
        <v>London</v>
      </c>
      <c r="K1378" s="42" t="str">
        <f t="shared" si="43"/>
        <v>-</v>
      </c>
    </row>
    <row r="1379" spans="1:11" hidden="1" x14ac:dyDescent="0.35">
      <c r="A1379" s="197">
        <f t="shared" si="42"/>
        <v>44287</v>
      </c>
      <c r="B1379" t="s">
        <v>770</v>
      </c>
      <c r="C1379" t="s">
        <v>95</v>
      </c>
      <c r="D1379" t="s">
        <v>1000</v>
      </c>
      <c r="E1379" t="s">
        <v>41</v>
      </c>
      <c r="F1379" t="s">
        <v>42</v>
      </c>
      <c r="G1379" t="s">
        <v>735</v>
      </c>
      <c r="H1379" t="s">
        <v>999</v>
      </c>
      <c r="I1379" s="196" t="str">
        <f>VLOOKUP(E1379,Refs!$P$2:$R$36,3,FALSE)</f>
        <v>Y56</v>
      </c>
      <c r="J1379" s="196" t="str">
        <f>VLOOKUP(E1379,Refs!$P$2:$S$36,4,FALSE)</f>
        <v>London</v>
      </c>
      <c r="K1379" s="42" t="str">
        <f t="shared" si="43"/>
        <v>-</v>
      </c>
    </row>
    <row r="1380" spans="1:11" hidden="1" x14ac:dyDescent="0.35">
      <c r="A1380" s="197">
        <f t="shared" si="42"/>
        <v>44287</v>
      </c>
      <c r="B1380" t="s">
        <v>770</v>
      </c>
      <c r="C1380" t="s">
        <v>95</v>
      </c>
      <c r="D1380" t="s">
        <v>1000</v>
      </c>
      <c r="E1380" t="s">
        <v>41</v>
      </c>
      <c r="F1380" t="s">
        <v>42</v>
      </c>
      <c r="G1380" t="s">
        <v>736</v>
      </c>
      <c r="H1380" t="s">
        <v>999</v>
      </c>
      <c r="I1380" s="196" t="str">
        <f>VLOOKUP(E1380,Refs!$P$2:$R$36,3,FALSE)</f>
        <v>Y56</v>
      </c>
      <c r="J1380" s="196" t="str">
        <f>VLOOKUP(E1380,Refs!$P$2:$S$36,4,FALSE)</f>
        <v>London</v>
      </c>
      <c r="K1380" s="42" t="str">
        <f t="shared" si="43"/>
        <v>-</v>
      </c>
    </row>
    <row r="1381" spans="1:11" hidden="1" x14ac:dyDescent="0.35">
      <c r="A1381" s="197">
        <f t="shared" si="42"/>
        <v>44287</v>
      </c>
      <c r="B1381" t="s">
        <v>770</v>
      </c>
      <c r="C1381" t="s">
        <v>95</v>
      </c>
      <c r="D1381" t="s">
        <v>1000</v>
      </c>
      <c r="E1381" t="s">
        <v>41</v>
      </c>
      <c r="F1381" t="s">
        <v>42</v>
      </c>
      <c r="G1381" t="s">
        <v>737</v>
      </c>
      <c r="H1381" t="s">
        <v>999</v>
      </c>
      <c r="I1381" s="196" t="str">
        <f>VLOOKUP(E1381,Refs!$P$2:$R$36,3,FALSE)</f>
        <v>Y56</v>
      </c>
      <c r="J1381" s="196" t="str">
        <f>VLOOKUP(E1381,Refs!$P$2:$S$36,4,FALSE)</f>
        <v>London</v>
      </c>
      <c r="K1381" s="42" t="str">
        <f t="shared" si="43"/>
        <v>-</v>
      </c>
    </row>
    <row r="1382" spans="1:11" hidden="1" x14ac:dyDescent="0.35">
      <c r="A1382" s="197">
        <f t="shared" si="42"/>
        <v>44287</v>
      </c>
      <c r="B1382" t="s">
        <v>770</v>
      </c>
      <c r="C1382" t="s">
        <v>102</v>
      </c>
      <c r="D1382" t="s">
        <v>1001</v>
      </c>
      <c r="E1382" t="s">
        <v>58</v>
      </c>
      <c r="F1382" t="s">
        <v>59</v>
      </c>
      <c r="G1382" t="s">
        <v>756</v>
      </c>
      <c r="H1382">
        <v>15376</v>
      </c>
      <c r="I1382" s="196" t="str">
        <f>VLOOKUP(E1382,Refs!$P$2:$R$36,3,FALSE)</f>
        <v>Y58</v>
      </c>
      <c r="J1382" s="196" t="str">
        <f>VLOOKUP(E1382,Refs!$P$2:$S$36,4,FALSE)</f>
        <v>South West</v>
      </c>
      <c r="K1382" s="42">
        <f t="shared" si="43"/>
        <v>15376</v>
      </c>
    </row>
    <row r="1383" spans="1:11" hidden="1" x14ac:dyDescent="0.35">
      <c r="A1383" s="197">
        <f t="shared" si="42"/>
        <v>44287</v>
      </c>
      <c r="B1383" t="s">
        <v>770</v>
      </c>
      <c r="C1383" t="s">
        <v>102</v>
      </c>
      <c r="D1383" t="s">
        <v>1001</v>
      </c>
      <c r="E1383" t="s">
        <v>58</v>
      </c>
      <c r="F1383" t="s">
        <v>59</v>
      </c>
      <c r="G1383" t="s">
        <v>757</v>
      </c>
      <c r="H1383">
        <v>15376</v>
      </c>
      <c r="I1383" s="196" t="str">
        <f>VLOOKUP(E1383,Refs!$P$2:$R$36,3,FALSE)</f>
        <v>Y58</v>
      </c>
      <c r="J1383" s="196" t="str">
        <f>VLOOKUP(E1383,Refs!$P$2:$S$36,4,FALSE)</f>
        <v>South West</v>
      </c>
      <c r="K1383" s="42">
        <f t="shared" si="43"/>
        <v>15376</v>
      </c>
    </row>
    <row r="1384" spans="1:11" hidden="1" x14ac:dyDescent="0.35">
      <c r="A1384" s="197">
        <f t="shared" si="42"/>
        <v>44287</v>
      </c>
      <c r="B1384" t="s">
        <v>770</v>
      </c>
      <c r="C1384" t="s">
        <v>102</v>
      </c>
      <c r="D1384" t="s">
        <v>1001</v>
      </c>
      <c r="E1384" t="s">
        <v>58</v>
      </c>
      <c r="F1384" t="s">
        <v>59</v>
      </c>
      <c r="G1384" t="s">
        <v>758</v>
      </c>
      <c r="H1384">
        <v>14580</v>
      </c>
      <c r="I1384" s="196" t="str">
        <f>VLOOKUP(E1384,Refs!$P$2:$R$36,3,FALSE)</f>
        <v>Y58</v>
      </c>
      <c r="J1384" s="196" t="str">
        <f>VLOOKUP(E1384,Refs!$P$2:$S$36,4,FALSE)</f>
        <v>South West</v>
      </c>
      <c r="K1384" s="42">
        <f t="shared" si="43"/>
        <v>14580</v>
      </c>
    </row>
    <row r="1385" spans="1:11" hidden="1" x14ac:dyDescent="0.35">
      <c r="A1385" s="197">
        <f t="shared" si="42"/>
        <v>44287</v>
      </c>
      <c r="B1385" t="s">
        <v>770</v>
      </c>
      <c r="C1385" t="s">
        <v>102</v>
      </c>
      <c r="D1385" t="s">
        <v>1001</v>
      </c>
      <c r="E1385" t="s">
        <v>58</v>
      </c>
      <c r="F1385" t="s">
        <v>59</v>
      </c>
      <c r="G1385" t="s">
        <v>759</v>
      </c>
      <c r="H1385">
        <v>0</v>
      </c>
      <c r="I1385" s="196" t="str">
        <f>VLOOKUP(E1385,Refs!$P$2:$R$36,3,FALSE)</f>
        <v>Y58</v>
      </c>
      <c r="J1385" s="196" t="str">
        <f>VLOOKUP(E1385,Refs!$P$2:$S$36,4,FALSE)</f>
        <v>South West</v>
      </c>
      <c r="K1385" s="42" t="str">
        <f t="shared" si="43"/>
        <v/>
      </c>
    </row>
    <row r="1386" spans="1:11" hidden="1" x14ac:dyDescent="0.35">
      <c r="A1386" s="197">
        <f t="shared" si="42"/>
        <v>44287</v>
      </c>
      <c r="B1386" t="s">
        <v>770</v>
      </c>
      <c r="C1386" t="s">
        <v>102</v>
      </c>
      <c r="D1386" t="s">
        <v>1001</v>
      </c>
      <c r="E1386" t="s">
        <v>58</v>
      </c>
      <c r="F1386" t="s">
        <v>59</v>
      </c>
      <c r="G1386" t="s">
        <v>760</v>
      </c>
      <c r="H1386">
        <v>97</v>
      </c>
      <c r="I1386" s="196" t="str">
        <f>VLOOKUP(E1386,Refs!$P$2:$R$36,3,FALSE)</f>
        <v>Y58</v>
      </c>
      <c r="J1386" s="196" t="str">
        <f>VLOOKUP(E1386,Refs!$P$2:$S$36,4,FALSE)</f>
        <v>South West</v>
      </c>
      <c r="K1386" s="42">
        <f t="shared" si="43"/>
        <v>97</v>
      </c>
    </row>
    <row r="1387" spans="1:11" hidden="1" x14ac:dyDescent="0.35">
      <c r="A1387" s="197">
        <f t="shared" si="42"/>
        <v>44287</v>
      </c>
      <c r="B1387" t="s">
        <v>770</v>
      </c>
      <c r="C1387" t="s">
        <v>102</v>
      </c>
      <c r="D1387" t="s">
        <v>1001</v>
      </c>
      <c r="E1387" t="s">
        <v>58</v>
      </c>
      <c r="F1387" t="s">
        <v>59</v>
      </c>
      <c r="G1387" t="s">
        <v>761</v>
      </c>
      <c r="H1387">
        <v>0</v>
      </c>
      <c r="I1387" s="196" t="str">
        <f>VLOOKUP(E1387,Refs!$P$2:$R$36,3,FALSE)</f>
        <v>Y58</v>
      </c>
      <c r="J1387" s="196" t="str">
        <f>VLOOKUP(E1387,Refs!$P$2:$S$36,4,FALSE)</f>
        <v>South West</v>
      </c>
      <c r="K1387" s="42" t="str">
        <f t="shared" si="43"/>
        <v/>
      </c>
    </row>
    <row r="1388" spans="1:11" hidden="1" x14ac:dyDescent="0.35">
      <c r="A1388" s="197">
        <f t="shared" si="42"/>
        <v>44287</v>
      </c>
      <c r="B1388" t="s">
        <v>770</v>
      </c>
      <c r="C1388" t="s">
        <v>102</v>
      </c>
      <c r="D1388" t="s">
        <v>1001</v>
      </c>
      <c r="E1388" t="s">
        <v>58</v>
      </c>
      <c r="F1388" t="s">
        <v>59</v>
      </c>
      <c r="G1388" t="s">
        <v>548</v>
      </c>
      <c r="H1388">
        <v>11387</v>
      </c>
      <c r="I1388" s="196" t="str">
        <f>VLOOKUP(E1388,Refs!$P$2:$R$36,3,FALSE)</f>
        <v>Y58</v>
      </c>
      <c r="J1388" s="196" t="str">
        <f>VLOOKUP(E1388,Refs!$P$2:$S$36,4,FALSE)</f>
        <v>South West</v>
      </c>
      <c r="K1388" s="42">
        <f t="shared" si="43"/>
        <v>11387</v>
      </c>
    </row>
    <row r="1389" spans="1:11" hidden="1" x14ac:dyDescent="0.35">
      <c r="A1389" s="197">
        <f t="shared" si="42"/>
        <v>44287</v>
      </c>
      <c r="B1389" t="s">
        <v>770</v>
      </c>
      <c r="C1389" t="s">
        <v>102</v>
      </c>
      <c r="D1389" t="s">
        <v>1001</v>
      </c>
      <c r="E1389" t="s">
        <v>58</v>
      </c>
      <c r="F1389" t="s">
        <v>59</v>
      </c>
      <c r="G1389" t="s">
        <v>549</v>
      </c>
      <c r="H1389">
        <v>718</v>
      </c>
      <c r="I1389" s="196" t="str">
        <f>VLOOKUP(E1389,Refs!$P$2:$R$36,3,FALSE)</f>
        <v>Y58</v>
      </c>
      <c r="J1389" s="196" t="str">
        <f>VLOOKUP(E1389,Refs!$P$2:$S$36,4,FALSE)</f>
        <v>South West</v>
      </c>
      <c r="K1389" s="42">
        <f t="shared" si="43"/>
        <v>718</v>
      </c>
    </row>
    <row r="1390" spans="1:11" hidden="1" x14ac:dyDescent="0.35">
      <c r="A1390" s="197">
        <f t="shared" si="42"/>
        <v>44287</v>
      </c>
      <c r="B1390" t="s">
        <v>770</v>
      </c>
      <c r="C1390" t="s">
        <v>102</v>
      </c>
      <c r="D1390" t="s">
        <v>1001</v>
      </c>
      <c r="E1390" t="s">
        <v>58</v>
      </c>
      <c r="F1390" t="s">
        <v>59</v>
      </c>
      <c r="G1390" t="s">
        <v>550</v>
      </c>
      <c r="H1390">
        <v>93</v>
      </c>
      <c r="I1390" s="196" t="str">
        <f>VLOOKUP(E1390,Refs!$P$2:$R$36,3,FALSE)</f>
        <v>Y58</v>
      </c>
      <c r="J1390" s="196" t="str">
        <f>VLOOKUP(E1390,Refs!$P$2:$S$36,4,FALSE)</f>
        <v>South West</v>
      </c>
      <c r="K1390" s="42">
        <f t="shared" si="43"/>
        <v>93</v>
      </c>
    </row>
    <row r="1391" spans="1:11" hidden="1" x14ac:dyDescent="0.35">
      <c r="A1391" s="197">
        <f t="shared" si="42"/>
        <v>44287</v>
      </c>
      <c r="B1391" t="s">
        <v>770</v>
      </c>
      <c r="C1391" t="s">
        <v>102</v>
      </c>
      <c r="D1391" t="s">
        <v>1001</v>
      </c>
      <c r="E1391" t="s">
        <v>58</v>
      </c>
      <c r="F1391" t="s">
        <v>59</v>
      </c>
      <c r="G1391" t="s">
        <v>551</v>
      </c>
      <c r="H1391">
        <v>154</v>
      </c>
      <c r="I1391" s="196" t="str">
        <f>VLOOKUP(E1391,Refs!$P$2:$R$36,3,FALSE)</f>
        <v>Y58</v>
      </c>
      <c r="J1391" s="196" t="str">
        <f>VLOOKUP(E1391,Refs!$P$2:$S$36,4,FALSE)</f>
        <v>South West</v>
      </c>
      <c r="K1391" s="42">
        <f t="shared" si="43"/>
        <v>154</v>
      </c>
    </row>
    <row r="1392" spans="1:11" hidden="1" x14ac:dyDescent="0.35">
      <c r="A1392" s="197">
        <f t="shared" si="42"/>
        <v>44287</v>
      </c>
      <c r="B1392" t="s">
        <v>770</v>
      </c>
      <c r="C1392" t="s">
        <v>102</v>
      </c>
      <c r="D1392" t="s">
        <v>1001</v>
      </c>
      <c r="E1392" t="s">
        <v>58</v>
      </c>
      <c r="F1392" t="s">
        <v>59</v>
      </c>
      <c r="G1392" t="s">
        <v>552</v>
      </c>
      <c r="H1392">
        <v>471</v>
      </c>
      <c r="I1392" s="196" t="str">
        <f>VLOOKUP(E1392,Refs!$P$2:$R$36,3,FALSE)</f>
        <v>Y58</v>
      </c>
      <c r="J1392" s="196" t="str">
        <f>VLOOKUP(E1392,Refs!$P$2:$S$36,4,FALSE)</f>
        <v>South West</v>
      </c>
      <c r="K1392" s="42">
        <f t="shared" si="43"/>
        <v>471</v>
      </c>
    </row>
    <row r="1393" spans="1:11" hidden="1" x14ac:dyDescent="0.35">
      <c r="A1393" s="197">
        <f t="shared" si="42"/>
        <v>44287</v>
      </c>
      <c r="B1393" t="s">
        <v>770</v>
      </c>
      <c r="C1393" t="s">
        <v>102</v>
      </c>
      <c r="D1393" t="s">
        <v>1001</v>
      </c>
      <c r="E1393" t="s">
        <v>58</v>
      </c>
      <c r="F1393" t="s">
        <v>59</v>
      </c>
      <c r="G1393" t="s">
        <v>553</v>
      </c>
      <c r="H1393">
        <v>960905</v>
      </c>
      <c r="I1393" s="196" t="str">
        <f>VLOOKUP(E1393,Refs!$P$2:$R$36,3,FALSE)</f>
        <v>Y58</v>
      </c>
      <c r="J1393" s="196" t="str">
        <f>VLOOKUP(E1393,Refs!$P$2:$S$36,4,FALSE)</f>
        <v>South West</v>
      </c>
      <c r="K1393" s="42">
        <f t="shared" si="43"/>
        <v>960905</v>
      </c>
    </row>
    <row r="1394" spans="1:11" hidden="1" x14ac:dyDescent="0.35">
      <c r="A1394" s="197">
        <f t="shared" si="42"/>
        <v>44287</v>
      </c>
      <c r="B1394" t="s">
        <v>770</v>
      </c>
      <c r="C1394" t="s">
        <v>102</v>
      </c>
      <c r="D1394" t="s">
        <v>1001</v>
      </c>
      <c r="E1394" t="s">
        <v>58</v>
      </c>
      <c r="F1394" t="s">
        <v>59</v>
      </c>
      <c r="G1394" t="s">
        <v>554</v>
      </c>
      <c r="H1394">
        <v>434</v>
      </c>
      <c r="I1394" s="196" t="str">
        <f>VLOOKUP(E1394,Refs!$P$2:$R$36,3,FALSE)</f>
        <v>Y58</v>
      </c>
      <c r="J1394" s="196" t="str">
        <f>VLOOKUP(E1394,Refs!$P$2:$S$36,4,FALSE)</f>
        <v>South West</v>
      </c>
      <c r="K1394" s="42">
        <f t="shared" si="43"/>
        <v>434</v>
      </c>
    </row>
    <row r="1395" spans="1:11" hidden="1" x14ac:dyDescent="0.35">
      <c r="A1395" s="197">
        <f t="shared" si="42"/>
        <v>44287</v>
      </c>
      <c r="B1395" t="s">
        <v>770</v>
      </c>
      <c r="C1395" t="s">
        <v>102</v>
      </c>
      <c r="D1395" t="s">
        <v>1001</v>
      </c>
      <c r="E1395" t="s">
        <v>58</v>
      </c>
      <c r="F1395" t="s">
        <v>59</v>
      </c>
      <c r="G1395" t="s">
        <v>555</v>
      </c>
      <c r="H1395">
        <v>801</v>
      </c>
      <c r="I1395" s="196" t="str">
        <f>VLOOKUP(E1395,Refs!$P$2:$R$36,3,FALSE)</f>
        <v>Y58</v>
      </c>
      <c r="J1395" s="196" t="str">
        <f>VLOOKUP(E1395,Refs!$P$2:$S$36,4,FALSE)</f>
        <v>South West</v>
      </c>
      <c r="K1395" s="42">
        <f t="shared" si="43"/>
        <v>801</v>
      </c>
    </row>
    <row r="1396" spans="1:11" hidden="1" x14ac:dyDescent="0.35">
      <c r="A1396" s="197">
        <f t="shared" si="42"/>
        <v>44287</v>
      </c>
      <c r="B1396" t="s">
        <v>770</v>
      </c>
      <c r="C1396" t="s">
        <v>102</v>
      </c>
      <c r="D1396" t="s">
        <v>1001</v>
      </c>
      <c r="E1396" t="s">
        <v>58</v>
      </c>
      <c r="F1396" t="s">
        <v>59</v>
      </c>
      <c r="G1396" t="s">
        <v>556</v>
      </c>
      <c r="H1396">
        <v>114694</v>
      </c>
      <c r="I1396" s="196" t="str">
        <f>VLOOKUP(E1396,Refs!$P$2:$R$36,3,FALSE)</f>
        <v>Y58</v>
      </c>
      <c r="J1396" s="196" t="str">
        <f>VLOOKUP(E1396,Refs!$P$2:$S$36,4,FALSE)</f>
        <v>South West</v>
      </c>
      <c r="K1396" s="42">
        <f t="shared" si="43"/>
        <v>114694</v>
      </c>
    </row>
    <row r="1397" spans="1:11" hidden="1" x14ac:dyDescent="0.35">
      <c r="A1397" s="197">
        <f t="shared" si="42"/>
        <v>44287</v>
      </c>
      <c r="B1397" t="s">
        <v>770</v>
      </c>
      <c r="C1397" t="s">
        <v>102</v>
      </c>
      <c r="D1397" t="s">
        <v>1001</v>
      </c>
      <c r="E1397" t="s">
        <v>58</v>
      </c>
      <c r="F1397" t="s">
        <v>59</v>
      </c>
      <c r="G1397" t="s">
        <v>557</v>
      </c>
      <c r="H1397">
        <v>5220</v>
      </c>
      <c r="I1397" s="196" t="str">
        <f>VLOOKUP(E1397,Refs!$P$2:$R$36,3,FALSE)</f>
        <v>Y58</v>
      </c>
      <c r="J1397" s="196" t="str">
        <f>VLOOKUP(E1397,Refs!$P$2:$S$36,4,FALSE)</f>
        <v>South West</v>
      </c>
      <c r="K1397" s="42">
        <f t="shared" si="43"/>
        <v>5220</v>
      </c>
    </row>
    <row r="1398" spans="1:11" hidden="1" x14ac:dyDescent="0.35">
      <c r="A1398" s="197">
        <f t="shared" si="42"/>
        <v>44287</v>
      </c>
      <c r="B1398" t="s">
        <v>770</v>
      </c>
      <c r="C1398" t="s">
        <v>102</v>
      </c>
      <c r="D1398" t="s">
        <v>1001</v>
      </c>
      <c r="E1398" t="s">
        <v>58</v>
      </c>
      <c r="F1398" t="s">
        <v>59</v>
      </c>
      <c r="G1398" t="s">
        <v>558</v>
      </c>
      <c r="H1398">
        <v>13495627</v>
      </c>
      <c r="I1398" s="196" t="str">
        <f>VLOOKUP(E1398,Refs!$P$2:$R$36,3,FALSE)</f>
        <v>Y58</v>
      </c>
      <c r="J1398" s="196" t="str">
        <f>VLOOKUP(E1398,Refs!$P$2:$S$36,4,FALSE)</f>
        <v>South West</v>
      </c>
      <c r="K1398" s="42">
        <f t="shared" si="43"/>
        <v>13495627</v>
      </c>
    </row>
    <row r="1399" spans="1:11" hidden="1" x14ac:dyDescent="0.35">
      <c r="A1399" s="197">
        <f t="shared" si="42"/>
        <v>44287</v>
      </c>
      <c r="B1399" t="s">
        <v>770</v>
      </c>
      <c r="C1399" t="s">
        <v>102</v>
      </c>
      <c r="D1399" t="s">
        <v>1001</v>
      </c>
      <c r="E1399" t="s">
        <v>58</v>
      </c>
      <c r="F1399" t="s">
        <v>59</v>
      </c>
      <c r="G1399" t="s">
        <v>566</v>
      </c>
      <c r="H1399">
        <v>13734</v>
      </c>
      <c r="I1399" s="196" t="str">
        <f>VLOOKUP(E1399,Refs!$P$2:$R$36,3,FALSE)</f>
        <v>Y58</v>
      </c>
      <c r="J1399" s="196" t="str">
        <f>VLOOKUP(E1399,Refs!$P$2:$S$36,4,FALSE)</f>
        <v>South West</v>
      </c>
      <c r="K1399" s="42">
        <f t="shared" si="43"/>
        <v>13734</v>
      </c>
    </row>
    <row r="1400" spans="1:11" hidden="1" x14ac:dyDescent="0.35">
      <c r="A1400" s="197">
        <f t="shared" si="42"/>
        <v>44287</v>
      </c>
      <c r="B1400" t="s">
        <v>770</v>
      </c>
      <c r="C1400" t="s">
        <v>102</v>
      </c>
      <c r="D1400" t="s">
        <v>1001</v>
      </c>
      <c r="E1400" t="s">
        <v>58</v>
      </c>
      <c r="F1400" t="s">
        <v>59</v>
      </c>
      <c r="G1400" t="s">
        <v>567</v>
      </c>
      <c r="H1400">
        <v>0</v>
      </c>
      <c r="I1400" s="196" t="str">
        <f>VLOOKUP(E1400,Refs!$P$2:$R$36,3,FALSE)</f>
        <v>Y58</v>
      </c>
      <c r="J1400" s="196" t="str">
        <f>VLOOKUP(E1400,Refs!$P$2:$S$36,4,FALSE)</f>
        <v>South West</v>
      </c>
      <c r="K1400" s="42" t="str">
        <f t="shared" si="43"/>
        <v/>
      </c>
    </row>
    <row r="1401" spans="1:11" hidden="1" x14ac:dyDescent="0.35">
      <c r="A1401" s="197">
        <f t="shared" si="42"/>
        <v>44287</v>
      </c>
      <c r="B1401" t="s">
        <v>770</v>
      </c>
      <c r="C1401" t="s">
        <v>102</v>
      </c>
      <c r="D1401" t="s">
        <v>1001</v>
      </c>
      <c r="E1401" t="s">
        <v>58</v>
      </c>
      <c r="F1401" t="s">
        <v>59</v>
      </c>
      <c r="G1401" t="s">
        <v>568</v>
      </c>
      <c r="H1401">
        <v>5629</v>
      </c>
      <c r="I1401" s="196" t="str">
        <f>VLOOKUP(E1401,Refs!$P$2:$R$36,3,FALSE)</f>
        <v>Y58</v>
      </c>
      <c r="J1401" s="196" t="str">
        <f>VLOOKUP(E1401,Refs!$P$2:$S$36,4,FALSE)</f>
        <v>South West</v>
      </c>
      <c r="K1401" s="42">
        <f t="shared" si="43"/>
        <v>5629</v>
      </c>
    </row>
    <row r="1402" spans="1:11" hidden="1" x14ac:dyDescent="0.35">
      <c r="A1402" s="197">
        <f t="shared" si="42"/>
        <v>44287</v>
      </c>
      <c r="B1402" t="s">
        <v>770</v>
      </c>
      <c r="C1402" t="s">
        <v>102</v>
      </c>
      <c r="D1402" t="s">
        <v>1001</v>
      </c>
      <c r="E1402" t="s">
        <v>58</v>
      </c>
      <c r="F1402" t="s">
        <v>59</v>
      </c>
      <c r="G1402" t="s">
        <v>569</v>
      </c>
      <c r="H1402">
        <v>4522</v>
      </c>
      <c r="I1402" s="196" t="str">
        <f>VLOOKUP(E1402,Refs!$P$2:$R$36,3,FALSE)</f>
        <v>Y58</v>
      </c>
      <c r="J1402" s="196" t="str">
        <f>VLOOKUP(E1402,Refs!$P$2:$S$36,4,FALSE)</f>
        <v>South West</v>
      </c>
      <c r="K1402" s="42">
        <f t="shared" si="43"/>
        <v>4522</v>
      </c>
    </row>
    <row r="1403" spans="1:11" hidden="1" x14ac:dyDescent="0.35">
      <c r="A1403" s="197">
        <f t="shared" si="42"/>
        <v>44287</v>
      </c>
      <c r="B1403" t="s">
        <v>770</v>
      </c>
      <c r="C1403" t="s">
        <v>102</v>
      </c>
      <c r="D1403" t="s">
        <v>1001</v>
      </c>
      <c r="E1403" t="s">
        <v>58</v>
      </c>
      <c r="F1403" t="s">
        <v>59</v>
      </c>
      <c r="G1403" t="s">
        <v>570</v>
      </c>
      <c r="H1403">
        <v>3583</v>
      </c>
      <c r="I1403" s="196" t="str">
        <f>VLOOKUP(E1403,Refs!$P$2:$R$36,3,FALSE)</f>
        <v>Y58</v>
      </c>
      <c r="J1403" s="196" t="str">
        <f>VLOOKUP(E1403,Refs!$P$2:$S$36,4,FALSE)</f>
        <v>South West</v>
      </c>
      <c r="K1403" s="42">
        <f t="shared" si="43"/>
        <v>3583</v>
      </c>
    </row>
    <row r="1404" spans="1:11" hidden="1" x14ac:dyDescent="0.35">
      <c r="A1404" s="197">
        <f t="shared" si="42"/>
        <v>44287</v>
      </c>
      <c r="B1404" t="s">
        <v>770</v>
      </c>
      <c r="C1404" t="s">
        <v>102</v>
      </c>
      <c r="D1404" t="s">
        <v>1001</v>
      </c>
      <c r="E1404" t="s">
        <v>58</v>
      </c>
      <c r="F1404" t="s">
        <v>59</v>
      </c>
      <c r="G1404" t="s">
        <v>571</v>
      </c>
      <c r="H1404">
        <v>0</v>
      </c>
      <c r="I1404" s="196" t="str">
        <f>VLOOKUP(E1404,Refs!$P$2:$R$36,3,FALSE)</f>
        <v>Y58</v>
      </c>
      <c r="J1404" s="196" t="str">
        <f>VLOOKUP(E1404,Refs!$P$2:$S$36,4,FALSE)</f>
        <v>South West</v>
      </c>
      <c r="K1404" s="42" t="str">
        <f t="shared" si="43"/>
        <v/>
      </c>
    </row>
    <row r="1405" spans="1:11" hidden="1" x14ac:dyDescent="0.35">
      <c r="A1405" s="197">
        <f t="shared" si="42"/>
        <v>44287</v>
      </c>
      <c r="B1405" t="s">
        <v>770</v>
      </c>
      <c r="C1405" t="s">
        <v>102</v>
      </c>
      <c r="D1405" t="s">
        <v>1001</v>
      </c>
      <c r="E1405" t="s">
        <v>58</v>
      </c>
      <c r="F1405" t="s">
        <v>59</v>
      </c>
      <c r="G1405" t="s">
        <v>576</v>
      </c>
      <c r="H1405">
        <v>8105</v>
      </c>
      <c r="I1405" s="196" t="str">
        <f>VLOOKUP(E1405,Refs!$P$2:$R$36,3,FALSE)</f>
        <v>Y58</v>
      </c>
      <c r="J1405" s="196" t="str">
        <f>VLOOKUP(E1405,Refs!$P$2:$S$36,4,FALSE)</f>
        <v>South West</v>
      </c>
      <c r="K1405" s="42">
        <f t="shared" si="43"/>
        <v>8105</v>
      </c>
    </row>
    <row r="1406" spans="1:11" hidden="1" x14ac:dyDescent="0.35">
      <c r="A1406" s="197">
        <f t="shared" si="42"/>
        <v>44287</v>
      </c>
      <c r="B1406" t="s">
        <v>770</v>
      </c>
      <c r="C1406" t="s">
        <v>102</v>
      </c>
      <c r="D1406" t="s">
        <v>1001</v>
      </c>
      <c r="E1406" t="s">
        <v>58</v>
      </c>
      <c r="F1406" t="s">
        <v>59</v>
      </c>
      <c r="G1406" t="s">
        <v>577</v>
      </c>
      <c r="H1406">
        <v>2287</v>
      </c>
      <c r="I1406" s="196" t="str">
        <f>VLOOKUP(E1406,Refs!$P$2:$R$36,3,FALSE)</f>
        <v>Y58</v>
      </c>
      <c r="J1406" s="196" t="str">
        <f>VLOOKUP(E1406,Refs!$P$2:$S$36,4,FALSE)</f>
        <v>South West</v>
      </c>
      <c r="K1406" s="42">
        <f t="shared" si="43"/>
        <v>2287</v>
      </c>
    </row>
    <row r="1407" spans="1:11" hidden="1" x14ac:dyDescent="0.35">
      <c r="A1407" s="197">
        <f t="shared" si="42"/>
        <v>44287</v>
      </c>
      <c r="B1407" t="s">
        <v>770</v>
      </c>
      <c r="C1407" t="s">
        <v>102</v>
      </c>
      <c r="D1407" t="s">
        <v>1001</v>
      </c>
      <c r="E1407" t="s">
        <v>58</v>
      </c>
      <c r="F1407" t="s">
        <v>59</v>
      </c>
      <c r="G1407" t="s">
        <v>578</v>
      </c>
      <c r="H1407">
        <v>0</v>
      </c>
      <c r="I1407" s="196" t="str">
        <f>VLOOKUP(E1407,Refs!$P$2:$R$36,3,FALSE)</f>
        <v>Y58</v>
      </c>
      <c r="J1407" s="196" t="str">
        <f>VLOOKUP(E1407,Refs!$P$2:$S$36,4,FALSE)</f>
        <v>South West</v>
      </c>
      <c r="K1407" s="42" t="str">
        <f t="shared" si="43"/>
        <v/>
      </c>
    </row>
    <row r="1408" spans="1:11" hidden="1" x14ac:dyDescent="0.35">
      <c r="A1408" s="197">
        <f t="shared" si="42"/>
        <v>44287</v>
      </c>
      <c r="B1408" t="s">
        <v>770</v>
      </c>
      <c r="C1408" t="s">
        <v>102</v>
      </c>
      <c r="D1408" t="s">
        <v>1001</v>
      </c>
      <c r="E1408" t="s">
        <v>58</v>
      </c>
      <c r="F1408" t="s">
        <v>59</v>
      </c>
      <c r="G1408" t="s">
        <v>579</v>
      </c>
      <c r="H1408">
        <v>0</v>
      </c>
      <c r="I1408" s="196" t="str">
        <f>VLOOKUP(E1408,Refs!$P$2:$R$36,3,FALSE)</f>
        <v>Y58</v>
      </c>
      <c r="J1408" s="196" t="str">
        <f>VLOOKUP(E1408,Refs!$P$2:$S$36,4,FALSE)</f>
        <v>South West</v>
      </c>
      <c r="K1408" s="42" t="str">
        <f t="shared" si="43"/>
        <v/>
      </c>
    </row>
    <row r="1409" spans="1:11" hidden="1" x14ac:dyDescent="0.35">
      <c r="A1409" s="197">
        <f t="shared" si="42"/>
        <v>44287</v>
      </c>
      <c r="B1409" t="s">
        <v>770</v>
      </c>
      <c r="C1409" t="s">
        <v>102</v>
      </c>
      <c r="D1409" t="s">
        <v>1001</v>
      </c>
      <c r="E1409" t="s">
        <v>58</v>
      </c>
      <c r="F1409" t="s">
        <v>59</v>
      </c>
      <c r="G1409" t="s">
        <v>580</v>
      </c>
      <c r="H1409">
        <v>1002</v>
      </c>
      <c r="I1409" s="196" t="str">
        <f>VLOOKUP(E1409,Refs!$P$2:$R$36,3,FALSE)</f>
        <v>Y58</v>
      </c>
      <c r="J1409" s="196" t="str">
        <f>VLOOKUP(E1409,Refs!$P$2:$S$36,4,FALSE)</f>
        <v>South West</v>
      </c>
      <c r="K1409" s="42">
        <f t="shared" si="43"/>
        <v>1002</v>
      </c>
    </row>
    <row r="1410" spans="1:11" hidden="1" x14ac:dyDescent="0.35">
      <c r="A1410" s="197">
        <f t="shared" si="42"/>
        <v>44287</v>
      </c>
      <c r="B1410" t="s">
        <v>770</v>
      </c>
      <c r="C1410" t="s">
        <v>102</v>
      </c>
      <c r="D1410" t="s">
        <v>1001</v>
      </c>
      <c r="E1410" t="s">
        <v>58</v>
      </c>
      <c r="F1410" t="s">
        <v>59</v>
      </c>
      <c r="G1410" t="s">
        <v>581</v>
      </c>
      <c r="H1410">
        <v>0</v>
      </c>
      <c r="I1410" s="196" t="str">
        <f>VLOOKUP(E1410,Refs!$P$2:$R$36,3,FALSE)</f>
        <v>Y58</v>
      </c>
      <c r="J1410" s="196" t="str">
        <f>VLOOKUP(E1410,Refs!$P$2:$S$36,4,FALSE)</f>
        <v>South West</v>
      </c>
      <c r="K1410" s="42" t="str">
        <f t="shared" si="43"/>
        <v/>
      </c>
    </row>
    <row r="1411" spans="1:11" hidden="1" x14ac:dyDescent="0.35">
      <c r="A1411" s="197">
        <f t="shared" ref="A1411:A1474" si="44">DATEVALUE(RIGHT(B1411,8))</f>
        <v>44287</v>
      </c>
      <c r="B1411" t="s">
        <v>770</v>
      </c>
      <c r="C1411" t="s">
        <v>102</v>
      </c>
      <c r="D1411" t="s">
        <v>1001</v>
      </c>
      <c r="E1411" t="s">
        <v>58</v>
      </c>
      <c r="F1411" t="s">
        <v>59</v>
      </c>
      <c r="G1411" t="s">
        <v>582</v>
      </c>
      <c r="H1411">
        <v>0</v>
      </c>
      <c r="I1411" s="196" t="str">
        <f>VLOOKUP(E1411,Refs!$P$2:$R$36,3,FALSE)</f>
        <v>Y58</v>
      </c>
      <c r="J1411" s="196" t="str">
        <f>VLOOKUP(E1411,Refs!$P$2:$S$36,4,FALSE)</f>
        <v>South West</v>
      </c>
      <c r="K1411" s="42" t="str">
        <f t="shared" ref="K1411:K1474" si="45">IF(OR(H1411="NULL",H1411=0,H1411=""),"",H1411)</f>
        <v/>
      </c>
    </row>
    <row r="1412" spans="1:11" hidden="1" x14ac:dyDescent="0.35">
      <c r="A1412" s="197">
        <f t="shared" si="44"/>
        <v>44287</v>
      </c>
      <c r="B1412" t="s">
        <v>770</v>
      </c>
      <c r="C1412" t="s">
        <v>102</v>
      </c>
      <c r="D1412" t="s">
        <v>1001</v>
      </c>
      <c r="E1412" t="s">
        <v>58</v>
      </c>
      <c r="F1412" t="s">
        <v>59</v>
      </c>
      <c r="G1412" t="s">
        <v>583</v>
      </c>
      <c r="H1412">
        <v>0</v>
      </c>
      <c r="I1412" s="196" t="str">
        <f>VLOOKUP(E1412,Refs!$P$2:$R$36,3,FALSE)</f>
        <v>Y58</v>
      </c>
      <c r="J1412" s="196" t="str">
        <f>VLOOKUP(E1412,Refs!$P$2:$S$36,4,FALSE)</f>
        <v>South West</v>
      </c>
      <c r="K1412" s="42" t="str">
        <f t="shared" si="45"/>
        <v/>
      </c>
    </row>
    <row r="1413" spans="1:11" hidden="1" x14ac:dyDescent="0.35">
      <c r="A1413" s="197">
        <f t="shared" si="44"/>
        <v>44287</v>
      </c>
      <c r="B1413" t="s">
        <v>770</v>
      </c>
      <c r="C1413" t="s">
        <v>102</v>
      </c>
      <c r="D1413" t="s">
        <v>1001</v>
      </c>
      <c r="E1413" t="s">
        <v>58</v>
      </c>
      <c r="F1413" t="s">
        <v>59</v>
      </c>
      <c r="G1413" t="s">
        <v>584</v>
      </c>
      <c r="H1413">
        <v>4816</v>
      </c>
      <c r="I1413" s="196" t="str">
        <f>VLOOKUP(E1413,Refs!$P$2:$R$36,3,FALSE)</f>
        <v>Y58</v>
      </c>
      <c r="J1413" s="196" t="str">
        <f>VLOOKUP(E1413,Refs!$P$2:$S$36,4,FALSE)</f>
        <v>South West</v>
      </c>
      <c r="K1413" s="42">
        <f t="shared" si="45"/>
        <v>4816</v>
      </c>
    </row>
    <row r="1414" spans="1:11" hidden="1" x14ac:dyDescent="0.35">
      <c r="A1414" s="197">
        <f t="shared" si="44"/>
        <v>44287</v>
      </c>
      <c r="B1414" t="s">
        <v>770</v>
      </c>
      <c r="C1414" t="s">
        <v>102</v>
      </c>
      <c r="D1414" t="s">
        <v>1001</v>
      </c>
      <c r="E1414" t="s">
        <v>58</v>
      </c>
      <c r="F1414" t="s">
        <v>59</v>
      </c>
      <c r="G1414" t="s">
        <v>585</v>
      </c>
      <c r="H1414">
        <v>221</v>
      </c>
      <c r="I1414" s="196" t="str">
        <f>VLOOKUP(E1414,Refs!$P$2:$R$36,3,FALSE)</f>
        <v>Y58</v>
      </c>
      <c r="J1414" s="196" t="str">
        <f>VLOOKUP(E1414,Refs!$P$2:$S$36,4,FALSE)</f>
        <v>South West</v>
      </c>
      <c r="K1414" s="42">
        <f t="shared" si="45"/>
        <v>221</v>
      </c>
    </row>
    <row r="1415" spans="1:11" hidden="1" x14ac:dyDescent="0.35">
      <c r="A1415" s="197">
        <f t="shared" si="44"/>
        <v>44287</v>
      </c>
      <c r="B1415" t="s">
        <v>770</v>
      </c>
      <c r="C1415" t="s">
        <v>102</v>
      </c>
      <c r="D1415" t="s">
        <v>1001</v>
      </c>
      <c r="E1415" t="s">
        <v>58</v>
      </c>
      <c r="F1415" t="s">
        <v>59</v>
      </c>
      <c r="G1415" t="s">
        <v>586</v>
      </c>
      <c r="H1415">
        <v>55</v>
      </c>
      <c r="I1415" s="196" t="str">
        <f>VLOOKUP(E1415,Refs!$P$2:$R$36,3,FALSE)</f>
        <v>Y58</v>
      </c>
      <c r="J1415" s="196" t="str">
        <f>VLOOKUP(E1415,Refs!$P$2:$S$36,4,FALSE)</f>
        <v>South West</v>
      </c>
      <c r="K1415" s="42">
        <f t="shared" si="45"/>
        <v>55</v>
      </c>
    </row>
    <row r="1416" spans="1:11" hidden="1" x14ac:dyDescent="0.35">
      <c r="A1416" s="197">
        <f t="shared" si="44"/>
        <v>44287</v>
      </c>
      <c r="B1416" t="s">
        <v>770</v>
      </c>
      <c r="C1416" t="s">
        <v>102</v>
      </c>
      <c r="D1416" t="s">
        <v>1001</v>
      </c>
      <c r="E1416" t="s">
        <v>58</v>
      </c>
      <c r="F1416" t="s">
        <v>59</v>
      </c>
      <c r="G1416" t="s">
        <v>587</v>
      </c>
      <c r="H1416">
        <v>0</v>
      </c>
      <c r="I1416" s="196" t="str">
        <f>VLOOKUP(E1416,Refs!$P$2:$R$36,3,FALSE)</f>
        <v>Y58</v>
      </c>
      <c r="J1416" s="196" t="str">
        <f>VLOOKUP(E1416,Refs!$P$2:$S$36,4,FALSE)</f>
        <v>South West</v>
      </c>
      <c r="K1416" s="42" t="str">
        <f t="shared" si="45"/>
        <v/>
      </c>
    </row>
    <row r="1417" spans="1:11" hidden="1" x14ac:dyDescent="0.35">
      <c r="A1417" s="197">
        <f t="shared" si="44"/>
        <v>44287</v>
      </c>
      <c r="B1417" t="s">
        <v>770</v>
      </c>
      <c r="C1417" t="s">
        <v>102</v>
      </c>
      <c r="D1417" t="s">
        <v>1001</v>
      </c>
      <c r="E1417" t="s">
        <v>58</v>
      </c>
      <c r="F1417" t="s">
        <v>59</v>
      </c>
      <c r="G1417" t="s">
        <v>588</v>
      </c>
      <c r="H1417">
        <v>4751</v>
      </c>
      <c r="I1417" s="196" t="str">
        <f>VLOOKUP(E1417,Refs!$P$2:$R$36,3,FALSE)</f>
        <v>Y58</v>
      </c>
      <c r="J1417" s="196" t="str">
        <f>VLOOKUP(E1417,Refs!$P$2:$S$36,4,FALSE)</f>
        <v>South West</v>
      </c>
      <c r="K1417" s="42">
        <f t="shared" si="45"/>
        <v>4751</v>
      </c>
    </row>
    <row r="1418" spans="1:11" hidden="1" x14ac:dyDescent="0.35">
      <c r="A1418" s="197">
        <f t="shared" si="44"/>
        <v>44287</v>
      </c>
      <c r="B1418" t="s">
        <v>770</v>
      </c>
      <c r="C1418" t="s">
        <v>102</v>
      </c>
      <c r="D1418" t="s">
        <v>1001</v>
      </c>
      <c r="E1418" t="s">
        <v>58</v>
      </c>
      <c r="F1418" t="s">
        <v>59</v>
      </c>
      <c r="G1418" t="s">
        <v>589</v>
      </c>
      <c r="H1418">
        <v>2957</v>
      </c>
      <c r="I1418" s="196" t="str">
        <f>VLOOKUP(E1418,Refs!$P$2:$R$36,3,FALSE)</f>
        <v>Y58</v>
      </c>
      <c r="J1418" s="196" t="str">
        <f>VLOOKUP(E1418,Refs!$P$2:$S$36,4,FALSE)</f>
        <v>South West</v>
      </c>
      <c r="K1418" s="42">
        <f t="shared" si="45"/>
        <v>2957</v>
      </c>
    </row>
    <row r="1419" spans="1:11" hidden="1" x14ac:dyDescent="0.35">
      <c r="A1419" s="197">
        <f t="shared" si="44"/>
        <v>44287</v>
      </c>
      <c r="B1419" t="s">
        <v>770</v>
      </c>
      <c r="C1419" t="s">
        <v>102</v>
      </c>
      <c r="D1419" t="s">
        <v>1001</v>
      </c>
      <c r="E1419" t="s">
        <v>58</v>
      </c>
      <c r="F1419" t="s">
        <v>59</v>
      </c>
      <c r="G1419" t="s">
        <v>590</v>
      </c>
      <c r="H1419">
        <v>87</v>
      </c>
      <c r="I1419" s="196" t="str">
        <f>VLOOKUP(E1419,Refs!$P$2:$R$36,3,FALSE)</f>
        <v>Y58</v>
      </c>
      <c r="J1419" s="196" t="str">
        <f>VLOOKUP(E1419,Refs!$P$2:$S$36,4,FALSE)</f>
        <v>South West</v>
      </c>
      <c r="K1419" s="42">
        <f t="shared" si="45"/>
        <v>87</v>
      </c>
    </row>
    <row r="1420" spans="1:11" hidden="1" x14ac:dyDescent="0.35">
      <c r="A1420" s="197">
        <f t="shared" si="44"/>
        <v>44287</v>
      </c>
      <c r="B1420" t="s">
        <v>770</v>
      </c>
      <c r="C1420" t="s">
        <v>102</v>
      </c>
      <c r="D1420" t="s">
        <v>1001</v>
      </c>
      <c r="E1420" t="s">
        <v>58</v>
      </c>
      <c r="F1420" t="s">
        <v>59</v>
      </c>
      <c r="G1420" t="s">
        <v>591</v>
      </c>
      <c r="H1420">
        <v>11</v>
      </c>
      <c r="I1420" s="196" t="str">
        <f>VLOOKUP(E1420,Refs!$P$2:$R$36,3,FALSE)</f>
        <v>Y58</v>
      </c>
      <c r="J1420" s="196" t="str">
        <f>VLOOKUP(E1420,Refs!$P$2:$S$36,4,FALSE)</f>
        <v>South West</v>
      </c>
      <c r="K1420" s="42">
        <f t="shared" si="45"/>
        <v>11</v>
      </c>
    </row>
    <row r="1421" spans="1:11" hidden="1" x14ac:dyDescent="0.35">
      <c r="A1421" s="197">
        <f t="shared" si="44"/>
        <v>44287</v>
      </c>
      <c r="B1421" t="s">
        <v>770</v>
      </c>
      <c r="C1421" t="s">
        <v>102</v>
      </c>
      <c r="D1421" t="s">
        <v>1001</v>
      </c>
      <c r="E1421" t="s">
        <v>58</v>
      </c>
      <c r="F1421" t="s">
        <v>59</v>
      </c>
      <c r="G1421" t="s">
        <v>592</v>
      </c>
      <c r="H1421">
        <v>397</v>
      </c>
      <c r="I1421" s="196" t="str">
        <f>VLOOKUP(E1421,Refs!$P$2:$R$36,3,FALSE)</f>
        <v>Y58</v>
      </c>
      <c r="J1421" s="196" t="str">
        <f>VLOOKUP(E1421,Refs!$P$2:$S$36,4,FALSE)</f>
        <v>South West</v>
      </c>
      <c r="K1421" s="42">
        <f t="shared" si="45"/>
        <v>397</v>
      </c>
    </row>
    <row r="1422" spans="1:11" hidden="1" x14ac:dyDescent="0.35">
      <c r="A1422" s="197">
        <f t="shared" si="44"/>
        <v>44287</v>
      </c>
      <c r="B1422" t="s">
        <v>770</v>
      </c>
      <c r="C1422" t="s">
        <v>102</v>
      </c>
      <c r="D1422" t="s">
        <v>1001</v>
      </c>
      <c r="E1422" t="s">
        <v>58</v>
      </c>
      <c r="F1422" t="s">
        <v>59</v>
      </c>
      <c r="G1422" t="s">
        <v>593</v>
      </c>
      <c r="H1422">
        <v>212</v>
      </c>
      <c r="I1422" s="196" t="str">
        <f>VLOOKUP(E1422,Refs!$P$2:$R$36,3,FALSE)</f>
        <v>Y58</v>
      </c>
      <c r="J1422" s="196" t="str">
        <f>VLOOKUP(E1422,Refs!$P$2:$S$36,4,FALSE)</f>
        <v>South West</v>
      </c>
      <c r="K1422" s="42">
        <f t="shared" si="45"/>
        <v>212</v>
      </c>
    </row>
    <row r="1423" spans="1:11" hidden="1" x14ac:dyDescent="0.35">
      <c r="A1423" s="197">
        <f t="shared" si="44"/>
        <v>44287</v>
      </c>
      <c r="B1423" t="s">
        <v>770</v>
      </c>
      <c r="C1423" t="s">
        <v>102</v>
      </c>
      <c r="D1423" t="s">
        <v>1001</v>
      </c>
      <c r="E1423" t="s">
        <v>58</v>
      </c>
      <c r="F1423" t="s">
        <v>59</v>
      </c>
      <c r="G1423" t="s">
        <v>594</v>
      </c>
      <c r="H1423">
        <v>3602</v>
      </c>
      <c r="I1423" s="196" t="str">
        <f>VLOOKUP(E1423,Refs!$P$2:$R$36,3,FALSE)</f>
        <v>Y58</v>
      </c>
      <c r="J1423" s="196" t="str">
        <f>VLOOKUP(E1423,Refs!$P$2:$S$36,4,FALSE)</f>
        <v>South West</v>
      </c>
      <c r="K1423" s="42">
        <f t="shared" si="45"/>
        <v>3602</v>
      </c>
    </row>
    <row r="1424" spans="1:11" hidden="1" x14ac:dyDescent="0.35">
      <c r="A1424" s="197">
        <f t="shared" si="44"/>
        <v>44287</v>
      </c>
      <c r="B1424" t="s">
        <v>770</v>
      </c>
      <c r="C1424" t="s">
        <v>102</v>
      </c>
      <c r="D1424" t="s">
        <v>1001</v>
      </c>
      <c r="E1424" t="s">
        <v>58</v>
      </c>
      <c r="F1424" t="s">
        <v>59</v>
      </c>
      <c r="G1424" t="s">
        <v>609</v>
      </c>
      <c r="H1424">
        <v>13710</v>
      </c>
      <c r="I1424" s="196" t="str">
        <f>VLOOKUP(E1424,Refs!$P$2:$R$36,3,FALSE)</f>
        <v>Y58</v>
      </c>
      <c r="J1424" s="196" t="str">
        <f>VLOOKUP(E1424,Refs!$P$2:$S$36,4,FALSE)</f>
        <v>South West</v>
      </c>
      <c r="K1424" s="42">
        <f t="shared" si="45"/>
        <v>13710</v>
      </c>
    </row>
    <row r="1425" spans="1:11" hidden="1" x14ac:dyDescent="0.35">
      <c r="A1425" s="197">
        <f t="shared" si="44"/>
        <v>44287</v>
      </c>
      <c r="B1425" t="s">
        <v>770</v>
      </c>
      <c r="C1425" t="s">
        <v>102</v>
      </c>
      <c r="D1425" t="s">
        <v>1001</v>
      </c>
      <c r="E1425" t="s">
        <v>58</v>
      </c>
      <c r="F1425" t="s">
        <v>59</v>
      </c>
      <c r="G1425" t="s">
        <v>610</v>
      </c>
      <c r="H1425">
        <v>2212</v>
      </c>
      <c r="I1425" s="196" t="str">
        <f>VLOOKUP(E1425,Refs!$P$2:$R$36,3,FALSE)</f>
        <v>Y58</v>
      </c>
      <c r="J1425" s="196" t="str">
        <f>VLOOKUP(E1425,Refs!$P$2:$S$36,4,FALSE)</f>
        <v>South West</v>
      </c>
      <c r="K1425" s="42">
        <f t="shared" si="45"/>
        <v>2212</v>
      </c>
    </row>
    <row r="1426" spans="1:11" hidden="1" x14ac:dyDescent="0.35">
      <c r="A1426" s="197">
        <f t="shared" si="44"/>
        <v>44287</v>
      </c>
      <c r="B1426" t="s">
        <v>770</v>
      </c>
      <c r="C1426" t="s">
        <v>102</v>
      </c>
      <c r="D1426" t="s">
        <v>1001</v>
      </c>
      <c r="E1426" t="s">
        <v>58</v>
      </c>
      <c r="F1426" t="s">
        <v>59</v>
      </c>
      <c r="G1426" t="s">
        <v>611</v>
      </c>
      <c r="H1426">
        <v>1963</v>
      </c>
      <c r="I1426" s="196" t="str">
        <f>VLOOKUP(E1426,Refs!$P$2:$R$36,3,FALSE)</f>
        <v>Y58</v>
      </c>
      <c r="J1426" s="196" t="str">
        <f>VLOOKUP(E1426,Refs!$P$2:$S$36,4,FALSE)</f>
        <v>South West</v>
      </c>
      <c r="K1426" s="42">
        <f t="shared" si="45"/>
        <v>1963</v>
      </c>
    </row>
    <row r="1427" spans="1:11" hidden="1" x14ac:dyDescent="0.35">
      <c r="A1427" s="197">
        <f t="shared" si="44"/>
        <v>44287</v>
      </c>
      <c r="B1427" t="s">
        <v>770</v>
      </c>
      <c r="C1427" t="s">
        <v>102</v>
      </c>
      <c r="D1427" t="s">
        <v>1001</v>
      </c>
      <c r="E1427" t="s">
        <v>58</v>
      </c>
      <c r="F1427" t="s">
        <v>59</v>
      </c>
      <c r="G1427" t="s">
        <v>612</v>
      </c>
      <c r="H1427">
        <v>1504</v>
      </c>
      <c r="I1427" s="196" t="str">
        <f>VLOOKUP(E1427,Refs!$P$2:$R$36,3,FALSE)</f>
        <v>Y58</v>
      </c>
      <c r="J1427" s="196" t="str">
        <f>VLOOKUP(E1427,Refs!$P$2:$S$36,4,FALSE)</f>
        <v>South West</v>
      </c>
      <c r="K1427" s="42">
        <f t="shared" si="45"/>
        <v>1504</v>
      </c>
    </row>
    <row r="1428" spans="1:11" hidden="1" x14ac:dyDescent="0.35">
      <c r="A1428" s="197">
        <f t="shared" si="44"/>
        <v>44287</v>
      </c>
      <c r="B1428" t="s">
        <v>770</v>
      </c>
      <c r="C1428" t="s">
        <v>102</v>
      </c>
      <c r="D1428" t="s">
        <v>1001</v>
      </c>
      <c r="E1428" t="s">
        <v>58</v>
      </c>
      <c r="F1428" t="s">
        <v>59</v>
      </c>
      <c r="G1428" t="s">
        <v>613</v>
      </c>
      <c r="H1428">
        <v>0</v>
      </c>
      <c r="I1428" s="196" t="str">
        <f>VLOOKUP(E1428,Refs!$P$2:$R$36,3,FALSE)</f>
        <v>Y58</v>
      </c>
      <c r="J1428" s="196" t="str">
        <f>VLOOKUP(E1428,Refs!$P$2:$S$36,4,FALSE)</f>
        <v>South West</v>
      </c>
      <c r="K1428" s="42" t="str">
        <f t="shared" si="45"/>
        <v/>
      </c>
    </row>
    <row r="1429" spans="1:11" hidden="1" x14ac:dyDescent="0.35">
      <c r="A1429" s="197">
        <f t="shared" si="44"/>
        <v>44287</v>
      </c>
      <c r="B1429" t="s">
        <v>770</v>
      </c>
      <c r="C1429" t="s">
        <v>102</v>
      </c>
      <c r="D1429" t="s">
        <v>1001</v>
      </c>
      <c r="E1429" t="s">
        <v>58</v>
      </c>
      <c r="F1429" t="s">
        <v>59</v>
      </c>
      <c r="G1429" t="s">
        <v>615</v>
      </c>
      <c r="H1429">
        <v>4821</v>
      </c>
      <c r="I1429" s="196" t="str">
        <f>VLOOKUP(E1429,Refs!$P$2:$R$36,3,FALSE)</f>
        <v>Y58</v>
      </c>
      <c r="J1429" s="196" t="str">
        <f>VLOOKUP(E1429,Refs!$P$2:$S$36,4,FALSE)</f>
        <v>South West</v>
      </c>
      <c r="K1429" s="42">
        <f t="shared" si="45"/>
        <v>4821</v>
      </c>
    </row>
    <row r="1430" spans="1:11" hidden="1" x14ac:dyDescent="0.35">
      <c r="A1430" s="197">
        <f t="shared" si="44"/>
        <v>44287</v>
      </c>
      <c r="B1430" t="s">
        <v>770</v>
      </c>
      <c r="C1430" t="s">
        <v>102</v>
      </c>
      <c r="D1430" t="s">
        <v>1001</v>
      </c>
      <c r="E1430" t="s">
        <v>58</v>
      </c>
      <c r="F1430" t="s">
        <v>59</v>
      </c>
      <c r="G1430" t="s">
        <v>616</v>
      </c>
      <c r="H1430">
        <v>9</v>
      </c>
      <c r="I1430" s="196" t="str">
        <f>VLOOKUP(E1430,Refs!$P$2:$R$36,3,FALSE)</f>
        <v>Y58</v>
      </c>
      <c r="J1430" s="196" t="str">
        <f>VLOOKUP(E1430,Refs!$P$2:$S$36,4,FALSE)</f>
        <v>South West</v>
      </c>
      <c r="K1430" s="42">
        <f t="shared" si="45"/>
        <v>9</v>
      </c>
    </row>
    <row r="1431" spans="1:11" hidden="1" x14ac:dyDescent="0.35">
      <c r="A1431" s="197">
        <f t="shared" si="44"/>
        <v>44287</v>
      </c>
      <c r="B1431" t="s">
        <v>770</v>
      </c>
      <c r="C1431" t="s">
        <v>102</v>
      </c>
      <c r="D1431" t="s">
        <v>1001</v>
      </c>
      <c r="E1431" t="s">
        <v>58</v>
      </c>
      <c r="F1431" t="s">
        <v>59</v>
      </c>
      <c r="G1431" t="s">
        <v>618</v>
      </c>
      <c r="H1431">
        <v>1809</v>
      </c>
      <c r="I1431" s="196" t="str">
        <f>VLOOKUP(E1431,Refs!$P$2:$R$36,3,FALSE)</f>
        <v>Y58</v>
      </c>
      <c r="J1431" s="196" t="str">
        <f>VLOOKUP(E1431,Refs!$P$2:$S$36,4,FALSE)</f>
        <v>South West</v>
      </c>
      <c r="K1431" s="42">
        <f t="shared" si="45"/>
        <v>1809</v>
      </c>
    </row>
    <row r="1432" spans="1:11" hidden="1" x14ac:dyDescent="0.35">
      <c r="A1432" s="197">
        <f t="shared" si="44"/>
        <v>44287</v>
      </c>
      <c r="B1432" t="s">
        <v>770</v>
      </c>
      <c r="C1432" t="s">
        <v>102</v>
      </c>
      <c r="D1432" t="s">
        <v>1001</v>
      </c>
      <c r="E1432" t="s">
        <v>58</v>
      </c>
      <c r="F1432" t="s">
        <v>59</v>
      </c>
      <c r="G1432" t="s">
        <v>619</v>
      </c>
      <c r="H1432">
        <v>92</v>
      </c>
      <c r="I1432" s="196" t="str">
        <f>VLOOKUP(E1432,Refs!$P$2:$R$36,3,FALSE)</f>
        <v>Y58</v>
      </c>
      <c r="J1432" s="196" t="str">
        <f>VLOOKUP(E1432,Refs!$P$2:$S$36,4,FALSE)</f>
        <v>South West</v>
      </c>
      <c r="K1432" s="42">
        <f t="shared" si="45"/>
        <v>92</v>
      </c>
    </row>
    <row r="1433" spans="1:11" hidden="1" x14ac:dyDescent="0.35">
      <c r="A1433" s="197">
        <f t="shared" si="44"/>
        <v>44287</v>
      </c>
      <c r="B1433" t="s">
        <v>770</v>
      </c>
      <c r="C1433" t="s">
        <v>102</v>
      </c>
      <c r="D1433" t="s">
        <v>1001</v>
      </c>
      <c r="E1433" t="s">
        <v>58</v>
      </c>
      <c r="F1433" t="s">
        <v>59</v>
      </c>
      <c r="G1433" t="s">
        <v>620</v>
      </c>
      <c r="H1433">
        <v>810</v>
      </c>
      <c r="I1433" s="196" t="str">
        <f>VLOOKUP(E1433,Refs!$P$2:$R$36,3,FALSE)</f>
        <v>Y58</v>
      </c>
      <c r="J1433" s="196" t="str">
        <f>VLOOKUP(E1433,Refs!$P$2:$S$36,4,FALSE)</f>
        <v>South West</v>
      </c>
      <c r="K1433" s="42">
        <f t="shared" si="45"/>
        <v>810</v>
      </c>
    </row>
    <row r="1434" spans="1:11" hidden="1" x14ac:dyDescent="0.35">
      <c r="A1434" s="197">
        <f t="shared" si="44"/>
        <v>44287</v>
      </c>
      <c r="B1434" t="s">
        <v>770</v>
      </c>
      <c r="C1434" t="s">
        <v>102</v>
      </c>
      <c r="D1434" t="s">
        <v>1001</v>
      </c>
      <c r="E1434" t="s">
        <v>58</v>
      </c>
      <c r="F1434" t="s">
        <v>59</v>
      </c>
      <c r="G1434" t="s">
        <v>621</v>
      </c>
      <c r="H1434">
        <v>47</v>
      </c>
      <c r="I1434" s="196" t="str">
        <f>VLOOKUP(E1434,Refs!$P$2:$R$36,3,FALSE)</f>
        <v>Y58</v>
      </c>
      <c r="J1434" s="196" t="str">
        <f>VLOOKUP(E1434,Refs!$P$2:$S$36,4,FALSE)</f>
        <v>South West</v>
      </c>
      <c r="K1434" s="42">
        <f t="shared" si="45"/>
        <v>47</v>
      </c>
    </row>
    <row r="1435" spans="1:11" hidden="1" x14ac:dyDescent="0.35">
      <c r="A1435" s="197">
        <f t="shared" si="44"/>
        <v>44287</v>
      </c>
      <c r="B1435" t="s">
        <v>770</v>
      </c>
      <c r="C1435" t="s">
        <v>102</v>
      </c>
      <c r="D1435" t="s">
        <v>1001</v>
      </c>
      <c r="E1435" t="s">
        <v>58</v>
      </c>
      <c r="F1435" t="s">
        <v>59</v>
      </c>
      <c r="G1435" t="s">
        <v>622</v>
      </c>
      <c r="H1435">
        <v>272</v>
      </c>
      <c r="I1435" s="196" t="str">
        <f>VLOOKUP(E1435,Refs!$P$2:$R$36,3,FALSE)</f>
        <v>Y58</v>
      </c>
      <c r="J1435" s="196" t="str">
        <f>VLOOKUP(E1435,Refs!$P$2:$S$36,4,FALSE)</f>
        <v>South West</v>
      </c>
      <c r="K1435" s="42">
        <f t="shared" si="45"/>
        <v>272</v>
      </c>
    </row>
    <row r="1436" spans="1:11" hidden="1" x14ac:dyDescent="0.35">
      <c r="A1436" s="197">
        <f t="shared" si="44"/>
        <v>44287</v>
      </c>
      <c r="B1436" t="s">
        <v>770</v>
      </c>
      <c r="C1436" t="s">
        <v>102</v>
      </c>
      <c r="D1436" t="s">
        <v>1001</v>
      </c>
      <c r="E1436" t="s">
        <v>58</v>
      </c>
      <c r="F1436" t="s">
        <v>59</v>
      </c>
      <c r="G1436" t="s">
        <v>623</v>
      </c>
      <c r="H1436">
        <v>20</v>
      </c>
      <c r="I1436" s="196" t="str">
        <f>VLOOKUP(E1436,Refs!$P$2:$R$36,3,FALSE)</f>
        <v>Y58</v>
      </c>
      <c r="J1436" s="196" t="str">
        <f>VLOOKUP(E1436,Refs!$P$2:$S$36,4,FALSE)</f>
        <v>South West</v>
      </c>
      <c r="K1436" s="42">
        <f t="shared" si="45"/>
        <v>20</v>
      </c>
    </row>
    <row r="1437" spans="1:11" hidden="1" x14ac:dyDescent="0.35">
      <c r="A1437" s="197">
        <f t="shared" si="44"/>
        <v>44287</v>
      </c>
      <c r="B1437" t="s">
        <v>770</v>
      </c>
      <c r="C1437" t="s">
        <v>102</v>
      </c>
      <c r="D1437" t="s">
        <v>1001</v>
      </c>
      <c r="E1437" t="s">
        <v>58</v>
      </c>
      <c r="F1437" t="s">
        <v>59</v>
      </c>
      <c r="G1437" t="s">
        <v>624</v>
      </c>
      <c r="H1437">
        <v>701</v>
      </c>
      <c r="I1437" s="196" t="str">
        <f>VLOOKUP(E1437,Refs!$P$2:$R$36,3,FALSE)</f>
        <v>Y58</v>
      </c>
      <c r="J1437" s="196" t="str">
        <f>VLOOKUP(E1437,Refs!$P$2:$S$36,4,FALSE)</f>
        <v>South West</v>
      </c>
      <c r="K1437" s="42">
        <f t="shared" si="45"/>
        <v>701</v>
      </c>
    </row>
    <row r="1438" spans="1:11" hidden="1" x14ac:dyDescent="0.35">
      <c r="A1438" s="197">
        <f t="shared" si="44"/>
        <v>44287</v>
      </c>
      <c r="B1438" t="s">
        <v>770</v>
      </c>
      <c r="C1438" t="s">
        <v>102</v>
      </c>
      <c r="D1438" t="s">
        <v>1001</v>
      </c>
      <c r="E1438" t="s">
        <v>58</v>
      </c>
      <c r="F1438" t="s">
        <v>59</v>
      </c>
      <c r="G1438" t="s">
        <v>625</v>
      </c>
      <c r="H1438">
        <v>539</v>
      </c>
      <c r="I1438" s="196" t="str">
        <f>VLOOKUP(E1438,Refs!$P$2:$R$36,3,FALSE)</f>
        <v>Y58</v>
      </c>
      <c r="J1438" s="196" t="str">
        <f>VLOOKUP(E1438,Refs!$P$2:$S$36,4,FALSE)</f>
        <v>South West</v>
      </c>
      <c r="K1438" s="42">
        <f t="shared" si="45"/>
        <v>539</v>
      </c>
    </row>
    <row r="1439" spans="1:11" hidden="1" x14ac:dyDescent="0.35">
      <c r="A1439" s="197">
        <f t="shared" si="44"/>
        <v>44287</v>
      </c>
      <c r="B1439" t="s">
        <v>770</v>
      </c>
      <c r="C1439" t="s">
        <v>102</v>
      </c>
      <c r="D1439" t="s">
        <v>1001</v>
      </c>
      <c r="E1439" t="s">
        <v>58</v>
      </c>
      <c r="F1439" t="s">
        <v>59</v>
      </c>
      <c r="G1439" t="s">
        <v>626</v>
      </c>
      <c r="H1439">
        <v>954</v>
      </c>
      <c r="I1439" s="196" t="str">
        <f>VLOOKUP(E1439,Refs!$P$2:$R$36,3,FALSE)</f>
        <v>Y58</v>
      </c>
      <c r="J1439" s="196" t="str">
        <f>VLOOKUP(E1439,Refs!$P$2:$S$36,4,FALSE)</f>
        <v>South West</v>
      </c>
      <c r="K1439" s="42">
        <f t="shared" si="45"/>
        <v>954</v>
      </c>
    </row>
    <row r="1440" spans="1:11" hidden="1" x14ac:dyDescent="0.35">
      <c r="A1440" s="197">
        <f t="shared" si="44"/>
        <v>44287</v>
      </c>
      <c r="B1440" t="s">
        <v>770</v>
      </c>
      <c r="C1440" t="s">
        <v>102</v>
      </c>
      <c r="D1440" t="s">
        <v>1001</v>
      </c>
      <c r="E1440" t="s">
        <v>58</v>
      </c>
      <c r="F1440" t="s">
        <v>59</v>
      </c>
      <c r="G1440" t="s">
        <v>642</v>
      </c>
      <c r="H1440">
        <v>1672</v>
      </c>
      <c r="I1440" s="196" t="str">
        <f>VLOOKUP(E1440,Refs!$P$2:$R$36,3,FALSE)</f>
        <v>Y58</v>
      </c>
      <c r="J1440" s="196" t="str">
        <f>VLOOKUP(E1440,Refs!$P$2:$S$36,4,FALSE)</f>
        <v>South West</v>
      </c>
      <c r="K1440" s="42">
        <f t="shared" si="45"/>
        <v>1672</v>
      </c>
    </row>
    <row r="1441" spans="1:11" hidden="1" x14ac:dyDescent="0.35">
      <c r="A1441" s="197">
        <f t="shared" si="44"/>
        <v>44287</v>
      </c>
      <c r="B1441" t="s">
        <v>770</v>
      </c>
      <c r="C1441" t="s">
        <v>102</v>
      </c>
      <c r="D1441" t="s">
        <v>1001</v>
      </c>
      <c r="E1441" t="s">
        <v>58</v>
      </c>
      <c r="F1441" t="s">
        <v>59</v>
      </c>
      <c r="G1441" t="s">
        <v>643</v>
      </c>
      <c r="H1441">
        <v>1231</v>
      </c>
      <c r="I1441" s="196" t="str">
        <f>VLOOKUP(E1441,Refs!$P$2:$R$36,3,FALSE)</f>
        <v>Y58</v>
      </c>
      <c r="J1441" s="196" t="str">
        <f>VLOOKUP(E1441,Refs!$P$2:$S$36,4,FALSE)</f>
        <v>South West</v>
      </c>
      <c r="K1441" s="42">
        <f t="shared" si="45"/>
        <v>1231</v>
      </c>
    </row>
    <row r="1442" spans="1:11" hidden="1" x14ac:dyDescent="0.35">
      <c r="A1442" s="197">
        <f t="shared" si="44"/>
        <v>44287</v>
      </c>
      <c r="B1442" t="s">
        <v>770</v>
      </c>
      <c r="C1442" t="s">
        <v>102</v>
      </c>
      <c r="D1442" t="s">
        <v>1001</v>
      </c>
      <c r="E1442" t="s">
        <v>58</v>
      </c>
      <c r="F1442" t="s">
        <v>59</v>
      </c>
      <c r="G1442" t="s">
        <v>644</v>
      </c>
      <c r="H1442">
        <v>1093</v>
      </c>
      <c r="I1442" s="196" t="str">
        <f>VLOOKUP(E1442,Refs!$P$2:$R$36,3,FALSE)</f>
        <v>Y58</v>
      </c>
      <c r="J1442" s="196" t="str">
        <f>VLOOKUP(E1442,Refs!$P$2:$S$36,4,FALSE)</f>
        <v>South West</v>
      </c>
      <c r="K1442" s="42">
        <f t="shared" si="45"/>
        <v>1093</v>
      </c>
    </row>
    <row r="1443" spans="1:11" hidden="1" x14ac:dyDescent="0.35">
      <c r="A1443" s="197">
        <f t="shared" si="44"/>
        <v>44287</v>
      </c>
      <c r="B1443" t="s">
        <v>770</v>
      </c>
      <c r="C1443" t="s">
        <v>102</v>
      </c>
      <c r="D1443" t="s">
        <v>1001</v>
      </c>
      <c r="E1443" t="s">
        <v>58</v>
      </c>
      <c r="F1443" t="s">
        <v>59</v>
      </c>
      <c r="G1443" t="s">
        <v>645</v>
      </c>
      <c r="H1443">
        <v>118</v>
      </c>
      <c r="I1443" s="196" t="str">
        <f>VLOOKUP(E1443,Refs!$P$2:$R$36,3,FALSE)</f>
        <v>Y58</v>
      </c>
      <c r="J1443" s="196" t="str">
        <f>VLOOKUP(E1443,Refs!$P$2:$S$36,4,FALSE)</f>
        <v>South West</v>
      </c>
      <c r="K1443" s="42">
        <f t="shared" si="45"/>
        <v>118</v>
      </c>
    </row>
    <row r="1444" spans="1:11" hidden="1" x14ac:dyDescent="0.35">
      <c r="A1444" s="197">
        <f t="shared" si="44"/>
        <v>44287</v>
      </c>
      <c r="B1444" t="s">
        <v>770</v>
      </c>
      <c r="C1444" t="s">
        <v>102</v>
      </c>
      <c r="D1444" t="s">
        <v>1001</v>
      </c>
      <c r="E1444" t="s">
        <v>58</v>
      </c>
      <c r="F1444" t="s">
        <v>59</v>
      </c>
      <c r="G1444" t="s">
        <v>646</v>
      </c>
      <c r="H1444">
        <v>108</v>
      </c>
      <c r="I1444" s="196" t="str">
        <f>VLOOKUP(E1444,Refs!$P$2:$R$36,3,FALSE)</f>
        <v>Y58</v>
      </c>
      <c r="J1444" s="196" t="str">
        <f>VLOOKUP(E1444,Refs!$P$2:$S$36,4,FALSE)</f>
        <v>South West</v>
      </c>
      <c r="K1444" s="42">
        <f t="shared" si="45"/>
        <v>108</v>
      </c>
    </row>
    <row r="1445" spans="1:11" hidden="1" x14ac:dyDescent="0.35">
      <c r="A1445" s="197">
        <f t="shared" si="44"/>
        <v>44287</v>
      </c>
      <c r="B1445" t="s">
        <v>770</v>
      </c>
      <c r="C1445" t="s">
        <v>102</v>
      </c>
      <c r="D1445" t="s">
        <v>1001</v>
      </c>
      <c r="E1445" t="s">
        <v>58</v>
      </c>
      <c r="F1445" t="s">
        <v>59</v>
      </c>
      <c r="G1445" t="s">
        <v>647</v>
      </c>
      <c r="H1445">
        <v>892</v>
      </c>
      <c r="I1445" s="196" t="str">
        <f>VLOOKUP(E1445,Refs!$P$2:$R$36,3,FALSE)</f>
        <v>Y58</v>
      </c>
      <c r="J1445" s="196" t="str">
        <f>VLOOKUP(E1445,Refs!$P$2:$S$36,4,FALSE)</f>
        <v>South West</v>
      </c>
      <c r="K1445" s="42">
        <f t="shared" si="45"/>
        <v>892</v>
      </c>
    </row>
    <row r="1446" spans="1:11" hidden="1" x14ac:dyDescent="0.35">
      <c r="A1446" s="197">
        <f t="shared" si="44"/>
        <v>44287</v>
      </c>
      <c r="B1446" t="s">
        <v>770</v>
      </c>
      <c r="C1446" t="s">
        <v>102</v>
      </c>
      <c r="D1446" t="s">
        <v>1001</v>
      </c>
      <c r="E1446" t="s">
        <v>58</v>
      </c>
      <c r="F1446" t="s">
        <v>59</v>
      </c>
      <c r="G1446" t="s">
        <v>648</v>
      </c>
      <c r="H1446">
        <v>956289</v>
      </c>
      <c r="I1446" s="196" t="str">
        <f>VLOOKUP(E1446,Refs!$P$2:$R$36,3,FALSE)</f>
        <v>Y58</v>
      </c>
      <c r="J1446" s="196" t="str">
        <f>VLOOKUP(E1446,Refs!$P$2:$S$36,4,FALSE)</f>
        <v>South West</v>
      </c>
      <c r="K1446" s="42">
        <f t="shared" si="45"/>
        <v>956289</v>
      </c>
    </row>
    <row r="1447" spans="1:11" hidden="1" x14ac:dyDescent="0.35">
      <c r="A1447" s="197">
        <f t="shared" si="44"/>
        <v>44287</v>
      </c>
      <c r="B1447" t="s">
        <v>770</v>
      </c>
      <c r="C1447" t="s">
        <v>102</v>
      </c>
      <c r="D1447" t="s">
        <v>1001</v>
      </c>
      <c r="E1447" t="s">
        <v>58</v>
      </c>
      <c r="F1447" t="s">
        <v>59</v>
      </c>
      <c r="G1447" t="s">
        <v>649</v>
      </c>
      <c r="H1447">
        <v>1754</v>
      </c>
      <c r="I1447" s="196" t="str">
        <f>VLOOKUP(E1447,Refs!$P$2:$R$36,3,FALSE)</f>
        <v>Y58</v>
      </c>
      <c r="J1447" s="196" t="str">
        <f>VLOOKUP(E1447,Refs!$P$2:$S$36,4,FALSE)</f>
        <v>South West</v>
      </c>
      <c r="K1447" s="42">
        <f t="shared" si="45"/>
        <v>1754</v>
      </c>
    </row>
    <row r="1448" spans="1:11" hidden="1" x14ac:dyDescent="0.35">
      <c r="A1448" s="197">
        <f t="shared" si="44"/>
        <v>44287</v>
      </c>
      <c r="B1448" t="s">
        <v>770</v>
      </c>
      <c r="C1448" t="s">
        <v>102</v>
      </c>
      <c r="D1448" t="s">
        <v>1001</v>
      </c>
      <c r="E1448" t="s">
        <v>58</v>
      </c>
      <c r="F1448" t="s">
        <v>59</v>
      </c>
      <c r="G1448" t="s">
        <v>650</v>
      </c>
      <c r="H1448">
        <v>1149</v>
      </c>
      <c r="I1448" s="196" t="str">
        <f>VLOOKUP(E1448,Refs!$P$2:$R$36,3,FALSE)</f>
        <v>Y58</v>
      </c>
      <c r="J1448" s="196" t="str">
        <f>VLOOKUP(E1448,Refs!$P$2:$S$36,4,FALSE)</f>
        <v>South West</v>
      </c>
      <c r="K1448" s="42">
        <f t="shared" si="45"/>
        <v>1149</v>
      </c>
    </row>
    <row r="1449" spans="1:11" hidden="1" x14ac:dyDescent="0.35">
      <c r="A1449" s="197">
        <f t="shared" si="44"/>
        <v>44287</v>
      </c>
      <c r="B1449" t="s">
        <v>770</v>
      </c>
      <c r="C1449" t="s">
        <v>102</v>
      </c>
      <c r="D1449" t="s">
        <v>1001</v>
      </c>
      <c r="E1449" t="s">
        <v>58</v>
      </c>
      <c r="F1449" t="s">
        <v>59</v>
      </c>
      <c r="G1449" t="s">
        <v>651</v>
      </c>
      <c r="H1449">
        <v>94</v>
      </c>
      <c r="I1449" s="196" t="str">
        <f>VLOOKUP(E1449,Refs!$P$2:$R$36,3,FALSE)</f>
        <v>Y58</v>
      </c>
      <c r="J1449" s="196" t="str">
        <f>VLOOKUP(E1449,Refs!$P$2:$S$36,4,FALSE)</f>
        <v>South West</v>
      </c>
      <c r="K1449" s="42">
        <f t="shared" si="45"/>
        <v>94</v>
      </c>
    </row>
    <row r="1450" spans="1:11" hidden="1" x14ac:dyDescent="0.35">
      <c r="A1450" s="197">
        <f t="shared" si="44"/>
        <v>44287</v>
      </c>
      <c r="B1450" t="s">
        <v>770</v>
      </c>
      <c r="C1450" t="s">
        <v>102</v>
      </c>
      <c r="D1450" t="s">
        <v>1001</v>
      </c>
      <c r="E1450" t="s">
        <v>58</v>
      </c>
      <c r="F1450" t="s">
        <v>59</v>
      </c>
      <c r="G1450" t="s">
        <v>652</v>
      </c>
      <c r="H1450">
        <v>399</v>
      </c>
      <c r="I1450" s="196" t="str">
        <f>VLOOKUP(E1450,Refs!$P$2:$R$36,3,FALSE)</f>
        <v>Y58</v>
      </c>
      <c r="J1450" s="196" t="str">
        <f>VLOOKUP(E1450,Refs!$P$2:$S$36,4,FALSE)</f>
        <v>South West</v>
      </c>
      <c r="K1450" s="42">
        <f t="shared" si="45"/>
        <v>399</v>
      </c>
    </row>
    <row r="1451" spans="1:11" hidden="1" x14ac:dyDescent="0.35">
      <c r="A1451" s="197">
        <f t="shared" si="44"/>
        <v>44287</v>
      </c>
      <c r="B1451" t="s">
        <v>770</v>
      </c>
      <c r="C1451" t="s">
        <v>102</v>
      </c>
      <c r="D1451" t="s">
        <v>1001</v>
      </c>
      <c r="E1451" t="s">
        <v>58</v>
      </c>
      <c r="F1451" t="s">
        <v>59</v>
      </c>
      <c r="G1451" t="s">
        <v>653</v>
      </c>
      <c r="H1451">
        <v>1160483</v>
      </c>
      <c r="I1451" s="196" t="str">
        <f>VLOOKUP(E1451,Refs!$P$2:$R$36,3,FALSE)</f>
        <v>Y58</v>
      </c>
      <c r="J1451" s="196" t="str">
        <f>VLOOKUP(E1451,Refs!$P$2:$S$36,4,FALSE)</f>
        <v>South West</v>
      </c>
      <c r="K1451" s="42">
        <f t="shared" si="45"/>
        <v>1160483</v>
      </c>
    </row>
    <row r="1452" spans="1:11" hidden="1" x14ac:dyDescent="0.35">
      <c r="A1452" s="197">
        <f t="shared" si="44"/>
        <v>44287</v>
      </c>
      <c r="B1452" t="s">
        <v>770</v>
      </c>
      <c r="C1452" t="s">
        <v>102</v>
      </c>
      <c r="D1452" t="s">
        <v>1001</v>
      </c>
      <c r="E1452" t="s">
        <v>58</v>
      </c>
      <c r="F1452" t="s">
        <v>59</v>
      </c>
      <c r="G1452" t="s">
        <v>654</v>
      </c>
      <c r="H1452">
        <v>0</v>
      </c>
      <c r="I1452" s="196" t="str">
        <f>VLOOKUP(E1452,Refs!$P$2:$R$36,3,FALSE)</f>
        <v>Y58</v>
      </c>
      <c r="J1452" s="196" t="str">
        <f>VLOOKUP(E1452,Refs!$P$2:$S$36,4,FALSE)</f>
        <v>South West</v>
      </c>
      <c r="K1452" s="42" t="str">
        <f t="shared" si="45"/>
        <v/>
      </c>
    </row>
    <row r="1453" spans="1:11" hidden="1" x14ac:dyDescent="0.35">
      <c r="A1453" s="197">
        <f t="shared" si="44"/>
        <v>44287</v>
      </c>
      <c r="B1453" t="s">
        <v>770</v>
      </c>
      <c r="C1453" t="s">
        <v>102</v>
      </c>
      <c r="D1453" t="s">
        <v>1001</v>
      </c>
      <c r="E1453" t="s">
        <v>58</v>
      </c>
      <c r="F1453" t="s">
        <v>59</v>
      </c>
      <c r="G1453" t="s">
        <v>669</v>
      </c>
      <c r="H1453">
        <v>10494</v>
      </c>
      <c r="I1453" s="196" t="str">
        <f>VLOOKUP(E1453,Refs!$P$2:$R$36,3,FALSE)</f>
        <v>Y58</v>
      </c>
      <c r="J1453" s="196" t="str">
        <f>VLOOKUP(E1453,Refs!$P$2:$S$36,4,FALSE)</f>
        <v>South West</v>
      </c>
      <c r="K1453" s="42">
        <f t="shared" si="45"/>
        <v>10494</v>
      </c>
    </row>
    <row r="1454" spans="1:11" hidden="1" x14ac:dyDescent="0.35">
      <c r="A1454" s="197">
        <f t="shared" si="44"/>
        <v>44287</v>
      </c>
      <c r="B1454" t="s">
        <v>770</v>
      </c>
      <c r="C1454" t="s">
        <v>102</v>
      </c>
      <c r="D1454" t="s">
        <v>1001</v>
      </c>
      <c r="E1454" t="s">
        <v>58</v>
      </c>
      <c r="F1454" t="s">
        <v>59</v>
      </c>
      <c r="G1454" t="s">
        <v>670</v>
      </c>
      <c r="H1454">
        <v>0</v>
      </c>
      <c r="I1454" s="196" t="str">
        <f>VLOOKUP(E1454,Refs!$P$2:$R$36,3,FALSE)</f>
        <v>Y58</v>
      </c>
      <c r="J1454" s="196" t="str">
        <f>VLOOKUP(E1454,Refs!$P$2:$S$36,4,FALSE)</f>
        <v>South West</v>
      </c>
      <c r="K1454" s="42" t="str">
        <f t="shared" si="45"/>
        <v/>
      </c>
    </row>
    <row r="1455" spans="1:11" hidden="1" x14ac:dyDescent="0.35">
      <c r="A1455" s="197">
        <f t="shared" si="44"/>
        <v>44287</v>
      </c>
      <c r="B1455" t="s">
        <v>770</v>
      </c>
      <c r="C1455" t="s">
        <v>102</v>
      </c>
      <c r="D1455" t="s">
        <v>1001</v>
      </c>
      <c r="E1455" t="s">
        <v>58</v>
      </c>
      <c r="F1455" t="s">
        <v>59</v>
      </c>
      <c r="G1455" t="s">
        <v>671</v>
      </c>
      <c r="H1455">
        <v>8035</v>
      </c>
      <c r="I1455" s="196" t="str">
        <f>VLOOKUP(E1455,Refs!$P$2:$R$36,3,FALSE)</f>
        <v>Y58</v>
      </c>
      <c r="J1455" s="196" t="str">
        <f>VLOOKUP(E1455,Refs!$P$2:$S$36,4,FALSE)</f>
        <v>South West</v>
      </c>
      <c r="K1455" s="42">
        <f t="shared" si="45"/>
        <v>8035</v>
      </c>
    </row>
    <row r="1456" spans="1:11" hidden="1" x14ac:dyDescent="0.35">
      <c r="A1456" s="197">
        <f t="shared" si="44"/>
        <v>44287</v>
      </c>
      <c r="B1456" t="s">
        <v>770</v>
      </c>
      <c r="C1456" t="s">
        <v>102</v>
      </c>
      <c r="D1456" t="s">
        <v>1001</v>
      </c>
      <c r="E1456" t="s">
        <v>58</v>
      </c>
      <c r="F1456" t="s">
        <v>59</v>
      </c>
      <c r="G1456" t="s">
        <v>675</v>
      </c>
      <c r="H1456">
        <v>1524</v>
      </c>
      <c r="I1456" s="196" t="str">
        <f>VLOOKUP(E1456,Refs!$P$2:$R$36,3,FALSE)</f>
        <v>Y58</v>
      </c>
      <c r="J1456" s="196" t="str">
        <f>VLOOKUP(E1456,Refs!$P$2:$S$36,4,FALSE)</f>
        <v>South West</v>
      </c>
      <c r="K1456" s="42">
        <f t="shared" si="45"/>
        <v>1524</v>
      </c>
    </row>
    <row r="1457" spans="1:11" hidden="1" x14ac:dyDescent="0.35">
      <c r="A1457" s="197">
        <f t="shared" si="44"/>
        <v>44287</v>
      </c>
      <c r="B1457" t="s">
        <v>770</v>
      </c>
      <c r="C1457" t="s">
        <v>102</v>
      </c>
      <c r="D1457" t="s">
        <v>1001</v>
      </c>
      <c r="E1457" t="s">
        <v>58</v>
      </c>
      <c r="F1457" t="s">
        <v>59</v>
      </c>
      <c r="G1457" t="s">
        <v>678</v>
      </c>
      <c r="H1457">
        <v>1876</v>
      </c>
      <c r="I1457" s="196" t="str">
        <f>VLOOKUP(E1457,Refs!$P$2:$R$36,3,FALSE)</f>
        <v>Y58</v>
      </c>
      <c r="J1457" s="196" t="str">
        <f>VLOOKUP(E1457,Refs!$P$2:$S$36,4,FALSE)</f>
        <v>South West</v>
      </c>
      <c r="K1457" s="42">
        <f t="shared" si="45"/>
        <v>1876</v>
      </c>
    </row>
    <row r="1458" spans="1:11" hidden="1" x14ac:dyDescent="0.35">
      <c r="A1458" s="197">
        <f t="shared" si="44"/>
        <v>44287</v>
      </c>
      <c r="B1458" t="s">
        <v>770</v>
      </c>
      <c r="C1458" t="s">
        <v>102</v>
      </c>
      <c r="D1458" t="s">
        <v>1001</v>
      </c>
      <c r="E1458" t="s">
        <v>58</v>
      </c>
      <c r="F1458" t="s">
        <v>59</v>
      </c>
      <c r="G1458" t="s">
        <v>679</v>
      </c>
      <c r="H1458">
        <v>1013</v>
      </c>
      <c r="I1458" s="196" t="str">
        <f>VLOOKUP(E1458,Refs!$P$2:$R$36,3,FALSE)</f>
        <v>Y58</v>
      </c>
      <c r="J1458" s="196" t="str">
        <f>VLOOKUP(E1458,Refs!$P$2:$S$36,4,FALSE)</f>
        <v>South West</v>
      </c>
      <c r="K1458" s="42">
        <f t="shared" si="45"/>
        <v>1013</v>
      </c>
    </row>
    <row r="1459" spans="1:11" hidden="1" x14ac:dyDescent="0.35">
      <c r="A1459" s="197">
        <f t="shared" si="44"/>
        <v>44287</v>
      </c>
      <c r="B1459" t="s">
        <v>770</v>
      </c>
      <c r="C1459" t="s">
        <v>102</v>
      </c>
      <c r="D1459" t="s">
        <v>1001</v>
      </c>
      <c r="E1459" t="s">
        <v>58</v>
      </c>
      <c r="F1459" t="s">
        <v>59</v>
      </c>
      <c r="G1459" t="s">
        <v>680</v>
      </c>
      <c r="H1459">
        <v>0</v>
      </c>
      <c r="I1459" s="196" t="str">
        <f>VLOOKUP(E1459,Refs!$P$2:$R$36,3,FALSE)</f>
        <v>Y58</v>
      </c>
      <c r="J1459" s="196" t="str">
        <f>VLOOKUP(E1459,Refs!$P$2:$S$36,4,FALSE)</f>
        <v>South West</v>
      </c>
      <c r="K1459" s="42" t="str">
        <f t="shared" si="45"/>
        <v/>
      </c>
    </row>
    <row r="1460" spans="1:11" hidden="1" x14ac:dyDescent="0.35">
      <c r="A1460" s="197">
        <f t="shared" si="44"/>
        <v>44287</v>
      </c>
      <c r="B1460" t="s">
        <v>770</v>
      </c>
      <c r="C1460" t="s">
        <v>102</v>
      </c>
      <c r="D1460" t="s">
        <v>1001</v>
      </c>
      <c r="E1460" t="s">
        <v>58</v>
      </c>
      <c r="F1460" t="s">
        <v>59</v>
      </c>
      <c r="G1460" t="s">
        <v>681</v>
      </c>
      <c r="H1460">
        <v>169</v>
      </c>
      <c r="I1460" s="196" t="str">
        <f>VLOOKUP(E1460,Refs!$P$2:$R$36,3,FALSE)</f>
        <v>Y58</v>
      </c>
      <c r="J1460" s="196" t="str">
        <f>VLOOKUP(E1460,Refs!$P$2:$S$36,4,FALSE)</f>
        <v>South West</v>
      </c>
      <c r="K1460" s="42">
        <f t="shared" si="45"/>
        <v>169</v>
      </c>
    </row>
    <row r="1461" spans="1:11" hidden="1" x14ac:dyDescent="0.35">
      <c r="A1461" s="197">
        <f t="shared" si="44"/>
        <v>44287</v>
      </c>
      <c r="B1461" t="s">
        <v>770</v>
      </c>
      <c r="C1461" t="s">
        <v>102</v>
      </c>
      <c r="D1461" t="s">
        <v>1001</v>
      </c>
      <c r="E1461" t="s">
        <v>58</v>
      </c>
      <c r="F1461" t="s">
        <v>59</v>
      </c>
      <c r="G1461" t="s">
        <v>682</v>
      </c>
      <c r="H1461">
        <v>18</v>
      </c>
      <c r="I1461" s="196" t="str">
        <f>VLOOKUP(E1461,Refs!$P$2:$R$36,3,FALSE)</f>
        <v>Y58</v>
      </c>
      <c r="J1461" s="196" t="str">
        <f>VLOOKUP(E1461,Refs!$P$2:$S$36,4,FALSE)</f>
        <v>South West</v>
      </c>
      <c r="K1461" s="42">
        <f t="shared" si="45"/>
        <v>18</v>
      </c>
    </row>
    <row r="1462" spans="1:11" hidden="1" x14ac:dyDescent="0.35">
      <c r="A1462" s="197">
        <f t="shared" si="44"/>
        <v>44287</v>
      </c>
      <c r="B1462" t="s">
        <v>770</v>
      </c>
      <c r="C1462" t="s">
        <v>102</v>
      </c>
      <c r="D1462" t="s">
        <v>1001</v>
      </c>
      <c r="E1462" t="s">
        <v>58</v>
      </c>
      <c r="F1462" t="s">
        <v>59</v>
      </c>
      <c r="G1462" t="s">
        <v>683</v>
      </c>
      <c r="H1462">
        <v>11</v>
      </c>
      <c r="I1462" s="196" t="str">
        <f>VLOOKUP(E1462,Refs!$P$2:$R$36,3,FALSE)</f>
        <v>Y58</v>
      </c>
      <c r="J1462" s="196" t="str">
        <f>VLOOKUP(E1462,Refs!$P$2:$S$36,4,FALSE)</f>
        <v>South West</v>
      </c>
      <c r="K1462" s="42">
        <f t="shared" si="45"/>
        <v>11</v>
      </c>
    </row>
    <row r="1463" spans="1:11" hidden="1" x14ac:dyDescent="0.35">
      <c r="A1463" s="197">
        <f t="shared" si="44"/>
        <v>44287</v>
      </c>
      <c r="B1463" t="s">
        <v>770</v>
      </c>
      <c r="C1463" t="s">
        <v>102</v>
      </c>
      <c r="D1463" t="s">
        <v>1001</v>
      </c>
      <c r="E1463" t="s">
        <v>58</v>
      </c>
      <c r="F1463" t="s">
        <v>59</v>
      </c>
      <c r="G1463" t="s">
        <v>684</v>
      </c>
      <c r="H1463">
        <v>1500</v>
      </c>
      <c r="I1463" s="196" t="str">
        <f>VLOOKUP(E1463,Refs!$P$2:$R$36,3,FALSE)</f>
        <v>Y58</v>
      </c>
      <c r="J1463" s="196" t="str">
        <f>VLOOKUP(E1463,Refs!$P$2:$S$36,4,FALSE)</f>
        <v>South West</v>
      </c>
      <c r="K1463" s="42">
        <f t="shared" si="45"/>
        <v>1500</v>
      </c>
    </row>
    <row r="1464" spans="1:11" hidden="1" x14ac:dyDescent="0.35">
      <c r="A1464" s="197">
        <f t="shared" si="44"/>
        <v>44287</v>
      </c>
      <c r="B1464" t="s">
        <v>770</v>
      </c>
      <c r="C1464" t="s">
        <v>102</v>
      </c>
      <c r="D1464" t="s">
        <v>1001</v>
      </c>
      <c r="E1464" t="s">
        <v>58</v>
      </c>
      <c r="F1464" t="s">
        <v>59</v>
      </c>
      <c r="G1464" t="s">
        <v>685</v>
      </c>
      <c r="H1464">
        <v>331</v>
      </c>
      <c r="I1464" s="196" t="str">
        <f>VLOOKUP(E1464,Refs!$P$2:$R$36,3,FALSE)</f>
        <v>Y58</v>
      </c>
      <c r="J1464" s="196" t="str">
        <f>VLOOKUP(E1464,Refs!$P$2:$S$36,4,FALSE)</f>
        <v>South West</v>
      </c>
      <c r="K1464" s="42">
        <f t="shared" si="45"/>
        <v>331</v>
      </c>
    </row>
    <row r="1465" spans="1:11" hidden="1" x14ac:dyDescent="0.35">
      <c r="A1465" s="197">
        <f t="shared" si="44"/>
        <v>44287</v>
      </c>
      <c r="B1465" t="s">
        <v>770</v>
      </c>
      <c r="C1465" t="s">
        <v>102</v>
      </c>
      <c r="D1465" t="s">
        <v>1001</v>
      </c>
      <c r="E1465" t="s">
        <v>58</v>
      </c>
      <c r="F1465" t="s">
        <v>59</v>
      </c>
      <c r="G1465" t="s">
        <v>686</v>
      </c>
      <c r="H1465">
        <v>0</v>
      </c>
      <c r="I1465" s="196" t="str">
        <f>VLOOKUP(E1465,Refs!$P$2:$R$36,3,FALSE)</f>
        <v>Y58</v>
      </c>
      <c r="J1465" s="196" t="str">
        <f>VLOOKUP(E1465,Refs!$P$2:$S$36,4,FALSE)</f>
        <v>South West</v>
      </c>
      <c r="K1465" s="42" t="str">
        <f t="shared" si="45"/>
        <v/>
      </c>
    </row>
    <row r="1466" spans="1:11" hidden="1" x14ac:dyDescent="0.35">
      <c r="A1466" s="197">
        <f t="shared" si="44"/>
        <v>44287</v>
      </c>
      <c r="B1466" t="s">
        <v>770</v>
      </c>
      <c r="C1466" t="s">
        <v>102</v>
      </c>
      <c r="D1466" t="s">
        <v>1001</v>
      </c>
      <c r="E1466" t="s">
        <v>58</v>
      </c>
      <c r="F1466" t="s">
        <v>59</v>
      </c>
      <c r="G1466" t="s">
        <v>687</v>
      </c>
      <c r="H1466">
        <v>0</v>
      </c>
      <c r="I1466" s="196" t="str">
        <f>VLOOKUP(E1466,Refs!$P$2:$R$36,3,FALSE)</f>
        <v>Y58</v>
      </c>
      <c r="J1466" s="196" t="str">
        <f>VLOOKUP(E1466,Refs!$P$2:$S$36,4,FALSE)</f>
        <v>South West</v>
      </c>
      <c r="K1466" s="42" t="str">
        <f t="shared" si="45"/>
        <v/>
      </c>
    </row>
    <row r="1467" spans="1:11" hidden="1" x14ac:dyDescent="0.35">
      <c r="A1467" s="197">
        <f t="shared" si="44"/>
        <v>44287</v>
      </c>
      <c r="B1467" t="s">
        <v>770</v>
      </c>
      <c r="C1467" t="s">
        <v>102</v>
      </c>
      <c r="D1467" t="s">
        <v>1001</v>
      </c>
      <c r="E1467" t="s">
        <v>58</v>
      </c>
      <c r="F1467" t="s">
        <v>59</v>
      </c>
      <c r="G1467" t="s">
        <v>688</v>
      </c>
      <c r="H1467">
        <v>0</v>
      </c>
      <c r="I1467" s="196" t="str">
        <f>VLOOKUP(E1467,Refs!$P$2:$R$36,3,FALSE)</f>
        <v>Y58</v>
      </c>
      <c r="J1467" s="196" t="str">
        <f>VLOOKUP(E1467,Refs!$P$2:$S$36,4,FALSE)</f>
        <v>South West</v>
      </c>
      <c r="K1467" s="42" t="str">
        <f t="shared" si="45"/>
        <v/>
      </c>
    </row>
    <row r="1468" spans="1:11" hidden="1" x14ac:dyDescent="0.35">
      <c r="A1468" s="197">
        <f t="shared" si="44"/>
        <v>44287</v>
      </c>
      <c r="B1468" t="s">
        <v>770</v>
      </c>
      <c r="C1468" t="s">
        <v>102</v>
      </c>
      <c r="D1468" t="s">
        <v>1001</v>
      </c>
      <c r="E1468" t="s">
        <v>58</v>
      </c>
      <c r="F1468" t="s">
        <v>59</v>
      </c>
      <c r="G1468" t="s">
        <v>689</v>
      </c>
      <c r="H1468">
        <v>0</v>
      </c>
      <c r="I1468" s="196" t="str">
        <f>VLOOKUP(E1468,Refs!$P$2:$R$36,3,FALSE)</f>
        <v>Y58</v>
      </c>
      <c r="J1468" s="196" t="str">
        <f>VLOOKUP(E1468,Refs!$P$2:$S$36,4,FALSE)</f>
        <v>South West</v>
      </c>
      <c r="K1468" s="42" t="str">
        <f t="shared" si="45"/>
        <v/>
      </c>
    </row>
    <row r="1469" spans="1:11" hidden="1" x14ac:dyDescent="0.35">
      <c r="A1469" s="197">
        <f t="shared" si="44"/>
        <v>44287</v>
      </c>
      <c r="B1469" t="s">
        <v>770</v>
      </c>
      <c r="C1469" t="s">
        <v>102</v>
      </c>
      <c r="D1469" t="s">
        <v>1001</v>
      </c>
      <c r="E1469" t="s">
        <v>58</v>
      </c>
      <c r="F1469" t="s">
        <v>59</v>
      </c>
      <c r="G1469" t="s">
        <v>690</v>
      </c>
      <c r="H1469">
        <v>0</v>
      </c>
      <c r="I1469" s="196" t="str">
        <f>VLOOKUP(E1469,Refs!$P$2:$R$36,3,FALSE)</f>
        <v>Y58</v>
      </c>
      <c r="J1469" s="196" t="str">
        <f>VLOOKUP(E1469,Refs!$P$2:$S$36,4,FALSE)</f>
        <v>South West</v>
      </c>
      <c r="K1469" s="42" t="str">
        <f t="shared" si="45"/>
        <v/>
      </c>
    </row>
    <row r="1470" spans="1:11" hidden="1" x14ac:dyDescent="0.35">
      <c r="A1470" s="197">
        <f t="shared" si="44"/>
        <v>44287</v>
      </c>
      <c r="B1470" t="s">
        <v>770</v>
      </c>
      <c r="C1470" t="s">
        <v>102</v>
      </c>
      <c r="D1470" t="s">
        <v>1001</v>
      </c>
      <c r="E1470" t="s">
        <v>58</v>
      </c>
      <c r="F1470" t="s">
        <v>59</v>
      </c>
      <c r="G1470" t="s">
        <v>691</v>
      </c>
      <c r="H1470">
        <v>0</v>
      </c>
      <c r="I1470" s="196" t="str">
        <f>VLOOKUP(E1470,Refs!$P$2:$R$36,3,FALSE)</f>
        <v>Y58</v>
      </c>
      <c r="J1470" s="196" t="str">
        <f>VLOOKUP(E1470,Refs!$P$2:$S$36,4,FALSE)</f>
        <v>South West</v>
      </c>
      <c r="K1470" s="42" t="str">
        <f t="shared" si="45"/>
        <v/>
      </c>
    </row>
    <row r="1471" spans="1:11" hidden="1" x14ac:dyDescent="0.35">
      <c r="A1471" s="197">
        <f t="shared" si="44"/>
        <v>44287</v>
      </c>
      <c r="B1471" t="s">
        <v>770</v>
      </c>
      <c r="C1471" t="s">
        <v>102</v>
      </c>
      <c r="D1471" t="s">
        <v>1001</v>
      </c>
      <c r="E1471" t="s">
        <v>58</v>
      </c>
      <c r="F1471" t="s">
        <v>59</v>
      </c>
      <c r="G1471" t="s">
        <v>692</v>
      </c>
      <c r="H1471">
        <v>235</v>
      </c>
      <c r="I1471" s="196" t="str">
        <f>VLOOKUP(E1471,Refs!$P$2:$R$36,3,FALSE)</f>
        <v>Y58</v>
      </c>
      <c r="J1471" s="196" t="str">
        <f>VLOOKUP(E1471,Refs!$P$2:$S$36,4,FALSE)</f>
        <v>South West</v>
      </c>
      <c r="K1471" s="42">
        <f t="shared" si="45"/>
        <v>235</v>
      </c>
    </row>
    <row r="1472" spans="1:11" hidden="1" x14ac:dyDescent="0.35">
      <c r="A1472" s="197">
        <f t="shared" si="44"/>
        <v>44287</v>
      </c>
      <c r="B1472" t="s">
        <v>770</v>
      </c>
      <c r="C1472" t="s">
        <v>102</v>
      </c>
      <c r="D1472" t="s">
        <v>1001</v>
      </c>
      <c r="E1472" t="s">
        <v>58</v>
      </c>
      <c r="F1472" t="s">
        <v>59</v>
      </c>
      <c r="G1472" t="s">
        <v>693</v>
      </c>
      <c r="H1472">
        <v>0</v>
      </c>
      <c r="I1472" s="196" t="str">
        <f>VLOOKUP(E1472,Refs!$P$2:$R$36,3,FALSE)</f>
        <v>Y58</v>
      </c>
      <c r="J1472" s="196" t="str">
        <f>VLOOKUP(E1472,Refs!$P$2:$S$36,4,FALSE)</f>
        <v>South West</v>
      </c>
      <c r="K1472" s="42" t="str">
        <f t="shared" si="45"/>
        <v/>
      </c>
    </row>
    <row r="1473" spans="1:11" hidden="1" x14ac:dyDescent="0.35">
      <c r="A1473" s="197">
        <f t="shared" si="44"/>
        <v>44287</v>
      </c>
      <c r="B1473" t="s">
        <v>770</v>
      </c>
      <c r="C1473" t="s">
        <v>102</v>
      </c>
      <c r="D1473" t="s">
        <v>1001</v>
      </c>
      <c r="E1473" t="s">
        <v>58</v>
      </c>
      <c r="F1473" t="s">
        <v>59</v>
      </c>
      <c r="G1473" t="s">
        <v>694</v>
      </c>
      <c r="H1473">
        <v>0</v>
      </c>
      <c r="I1473" s="196" t="str">
        <f>VLOOKUP(E1473,Refs!$P$2:$R$36,3,FALSE)</f>
        <v>Y58</v>
      </c>
      <c r="J1473" s="196" t="str">
        <f>VLOOKUP(E1473,Refs!$P$2:$S$36,4,FALSE)</f>
        <v>South West</v>
      </c>
      <c r="K1473" s="42" t="str">
        <f t="shared" si="45"/>
        <v/>
      </c>
    </row>
    <row r="1474" spans="1:11" hidden="1" x14ac:dyDescent="0.35">
      <c r="A1474" s="197">
        <f t="shared" si="44"/>
        <v>44287</v>
      </c>
      <c r="B1474" t="s">
        <v>770</v>
      </c>
      <c r="C1474" t="s">
        <v>102</v>
      </c>
      <c r="D1474" t="s">
        <v>1001</v>
      </c>
      <c r="E1474" t="s">
        <v>58</v>
      </c>
      <c r="F1474" t="s">
        <v>59</v>
      </c>
      <c r="G1474" t="s">
        <v>695</v>
      </c>
      <c r="H1474">
        <v>0</v>
      </c>
      <c r="I1474" s="196" t="str">
        <f>VLOOKUP(E1474,Refs!$P$2:$R$36,3,FALSE)</f>
        <v>Y58</v>
      </c>
      <c r="J1474" s="196" t="str">
        <f>VLOOKUP(E1474,Refs!$P$2:$S$36,4,FALSE)</f>
        <v>South West</v>
      </c>
      <c r="K1474" s="42" t="str">
        <f t="shared" si="45"/>
        <v/>
      </c>
    </row>
    <row r="1475" spans="1:11" hidden="1" x14ac:dyDescent="0.35">
      <c r="A1475" s="197">
        <f t="shared" ref="A1475:A1538" si="46">DATEVALUE(RIGHT(B1475,8))</f>
        <v>44287</v>
      </c>
      <c r="B1475" t="s">
        <v>770</v>
      </c>
      <c r="C1475" t="s">
        <v>102</v>
      </c>
      <c r="D1475" t="s">
        <v>1001</v>
      </c>
      <c r="E1475" t="s">
        <v>58</v>
      </c>
      <c r="F1475" t="s">
        <v>59</v>
      </c>
      <c r="G1475" t="s">
        <v>696</v>
      </c>
      <c r="H1475">
        <v>0</v>
      </c>
      <c r="I1475" s="196" t="str">
        <f>VLOOKUP(E1475,Refs!$P$2:$R$36,3,FALSE)</f>
        <v>Y58</v>
      </c>
      <c r="J1475" s="196" t="str">
        <f>VLOOKUP(E1475,Refs!$P$2:$S$36,4,FALSE)</f>
        <v>South West</v>
      </c>
      <c r="K1475" s="42" t="str">
        <f t="shared" ref="K1475:K1538" si="47">IF(OR(H1475="NULL",H1475=0,H1475=""),"",H1475)</f>
        <v/>
      </c>
    </row>
    <row r="1476" spans="1:11" hidden="1" x14ac:dyDescent="0.35">
      <c r="A1476" s="197">
        <f t="shared" si="46"/>
        <v>44287</v>
      </c>
      <c r="B1476" t="s">
        <v>770</v>
      </c>
      <c r="C1476" t="s">
        <v>102</v>
      </c>
      <c r="D1476" t="s">
        <v>1001</v>
      </c>
      <c r="E1476" t="s">
        <v>58</v>
      </c>
      <c r="F1476" t="s">
        <v>59</v>
      </c>
      <c r="G1476" t="s">
        <v>697</v>
      </c>
      <c r="H1476">
        <v>0</v>
      </c>
      <c r="I1476" s="196" t="str">
        <f>VLOOKUP(E1476,Refs!$P$2:$R$36,3,FALSE)</f>
        <v>Y58</v>
      </c>
      <c r="J1476" s="196" t="str">
        <f>VLOOKUP(E1476,Refs!$P$2:$S$36,4,FALSE)</f>
        <v>South West</v>
      </c>
      <c r="K1476" s="42" t="str">
        <f t="shared" si="47"/>
        <v/>
      </c>
    </row>
    <row r="1477" spans="1:11" hidden="1" x14ac:dyDescent="0.35">
      <c r="A1477" s="197">
        <f t="shared" si="46"/>
        <v>44287</v>
      </c>
      <c r="B1477" t="s">
        <v>770</v>
      </c>
      <c r="C1477" t="s">
        <v>102</v>
      </c>
      <c r="D1477" t="s">
        <v>1001</v>
      </c>
      <c r="E1477" t="s">
        <v>58</v>
      </c>
      <c r="F1477" t="s">
        <v>59</v>
      </c>
      <c r="G1477" t="s">
        <v>698</v>
      </c>
      <c r="H1477">
        <v>1</v>
      </c>
      <c r="I1477" s="196" t="str">
        <f>VLOOKUP(E1477,Refs!$P$2:$R$36,3,FALSE)</f>
        <v>Y58</v>
      </c>
      <c r="J1477" s="196" t="str">
        <f>VLOOKUP(E1477,Refs!$P$2:$S$36,4,FALSE)</f>
        <v>South West</v>
      </c>
      <c r="K1477" s="42">
        <f t="shared" si="47"/>
        <v>1</v>
      </c>
    </row>
    <row r="1478" spans="1:11" hidden="1" x14ac:dyDescent="0.35">
      <c r="A1478" s="197">
        <f t="shared" si="46"/>
        <v>44287</v>
      </c>
      <c r="B1478" t="s">
        <v>770</v>
      </c>
      <c r="C1478" t="s">
        <v>102</v>
      </c>
      <c r="D1478" t="s">
        <v>1001</v>
      </c>
      <c r="E1478" t="s">
        <v>58</v>
      </c>
      <c r="F1478" t="s">
        <v>59</v>
      </c>
      <c r="G1478" t="s">
        <v>699</v>
      </c>
      <c r="H1478">
        <v>1</v>
      </c>
      <c r="I1478" s="196" t="str">
        <f>VLOOKUP(E1478,Refs!$P$2:$R$36,3,FALSE)</f>
        <v>Y58</v>
      </c>
      <c r="J1478" s="196" t="str">
        <f>VLOOKUP(E1478,Refs!$P$2:$S$36,4,FALSE)</f>
        <v>South West</v>
      </c>
      <c r="K1478" s="42">
        <f t="shared" si="47"/>
        <v>1</v>
      </c>
    </row>
    <row r="1479" spans="1:11" hidden="1" x14ac:dyDescent="0.35">
      <c r="A1479" s="197">
        <f t="shared" si="46"/>
        <v>44287</v>
      </c>
      <c r="B1479" t="s">
        <v>770</v>
      </c>
      <c r="C1479" t="s">
        <v>102</v>
      </c>
      <c r="D1479" t="s">
        <v>1001</v>
      </c>
      <c r="E1479" t="s">
        <v>58</v>
      </c>
      <c r="F1479" t="s">
        <v>59</v>
      </c>
      <c r="G1479" t="s">
        <v>720</v>
      </c>
      <c r="H1479">
        <v>0</v>
      </c>
      <c r="I1479" s="196" t="str">
        <f>VLOOKUP(E1479,Refs!$P$2:$R$36,3,FALSE)</f>
        <v>Y58</v>
      </c>
      <c r="J1479" s="196" t="str">
        <f>VLOOKUP(E1479,Refs!$P$2:$S$36,4,FALSE)</f>
        <v>South West</v>
      </c>
      <c r="K1479" s="42" t="str">
        <f t="shared" si="47"/>
        <v/>
      </c>
    </row>
    <row r="1480" spans="1:11" hidden="1" x14ac:dyDescent="0.35">
      <c r="A1480" s="197">
        <f t="shared" si="46"/>
        <v>44287</v>
      </c>
      <c r="B1480" t="s">
        <v>770</v>
      </c>
      <c r="C1480" t="s">
        <v>102</v>
      </c>
      <c r="D1480" t="s">
        <v>1001</v>
      </c>
      <c r="E1480" t="s">
        <v>58</v>
      </c>
      <c r="F1480" t="s">
        <v>59</v>
      </c>
      <c r="G1480" t="s">
        <v>721</v>
      </c>
      <c r="H1480">
        <v>0</v>
      </c>
      <c r="I1480" s="196" t="str">
        <f>VLOOKUP(E1480,Refs!$P$2:$R$36,3,FALSE)</f>
        <v>Y58</v>
      </c>
      <c r="J1480" s="196" t="str">
        <f>VLOOKUP(E1480,Refs!$P$2:$S$36,4,FALSE)</f>
        <v>South West</v>
      </c>
      <c r="K1480" s="42" t="str">
        <f t="shared" si="47"/>
        <v/>
      </c>
    </row>
    <row r="1481" spans="1:11" hidden="1" x14ac:dyDescent="0.35">
      <c r="A1481" s="197">
        <f t="shared" si="46"/>
        <v>44287</v>
      </c>
      <c r="B1481" t="s">
        <v>770</v>
      </c>
      <c r="C1481" t="s">
        <v>102</v>
      </c>
      <c r="D1481" t="s">
        <v>1001</v>
      </c>
      <c r="E1481" t="s">
        <v>58</v>
      </c>
      <c r="F1481" t="s">
        <v>59</v>
      </c>
      <c r="G1481" t="s">
        <v>722</v>
      </c>
      <c r="H1481">
        <v>0</v>
      </c>
      <c r="I1481" s="196" t="str">
        <f>VLOOKUP(E1481,Refs!$P$2:$R$36,3,FALSE)</f>
        <v>Y58</v>
      </c>
      <c r="J1481" s="196" t="str">
        <f>VLOOKUP(E1481,Refs!$P$2:$S$36,4,FALSE)</f>
        <v>South West</v>
      </c>
      <c r="K1481" s="42" t="str">
        <f t="shared" si="47"/>
        <v/>
      </c>
    </row>
    <row r="1482" spans="1:11" hidden="1" x14ac:dyDescent="0.35">
      <c r="A1482" s="197">
        <f t="shared" si="46"/>
        <v>44287</v>
      </c>
      <c r="B1482" t="s">
        <v>770</v>
      </c>
      <c r="C1482" t="s">
        <v>102</v>
      </c>
      <c r="D1482" t="s">
        <v>1001</v>
      </c>
      <c r="E1482" t="s">
        <v>58</v>
      </c>
      <c r="F1482" t="s">
        <v>59</v>
      </c>
      <c r="G1482" t="s">
        <v>723</v>
      </c>
      <c r="H1482">
        <v>0</v>
      </c>
      <c r="I1482" s="196" t="str">
        <f>VLOOKUP(E1482,Refs!$P$2:$R$36,3,FALSE)</f>
        <v>Y58</v>
      </c>
      <c r="J1482" s="196" t="str">
        <f>VLOOKUP(E1482,Refs!$P$2:$S$36,4,FALSE)</f>
        <v>South West</v>
      </c>
      <c r="K1482" s="42" t="str">
        <f t="shared" si="47"/>
        <v/>
      </c>
    </row>
    <row r="1483" spans="1:11" hidden="1" x14ac:dyDescent="0.35">
      <c r="A1483" s="197">
        <f t="shared" si="46"/>
        <v>44287</v>
      </c>
      <c r="B1483" t="s">
        <v>770</v>
      </c>
      <c r="C1483" t="s">
        <v>102</v>
      </c>
      <c r="D1483" t="s">
        <v>1001</v>
      </c>
      <c r="E1483" t="s">
        <v>58</v>
      </c>
      <c r="F1483" t="s">
        <v>59</v>
      </c>
      <c r="G1483" t="s">
        <v>724</v>
      </c>
      <c r="H1483">
        <v>0</v>
      </c>
      <c r="I1483" s="196" t="str">
        <f>VLOOKUP(E1483,Refs!$P$2:$R$36,3,FALSE)</f>
        <v>Y58</v>
      </c>
      <c r="J1483" s="196" t="str">
        <f>VLOOKUP(E1483,Refs!$P$2:$S$36,4,FALSE)</f>
        <v>South West</v>
      </c>
      <c r="K1483" s="42" t="str">
        <f t="shared" si="47"/>
        <v/>
      </c>
    </row>
    <row r="1484" spans="1:11" hidden="1" x14ac:dyDescent="0.35">
      <c r="A1484" s="197">
        <f t="shared" si="46"/>
        <v>44287</v>
      </c>
      <c r="B1484" t="s">
        <v>770</v>
      </c>
      <c r="C1484" t="s">
        <v>102</v>
      </c>
      <c r="D1484" t="s">
        <v>1001</v>
      </c>
      <c r="E1484" t="s">
        <v>58</v>
      </c>
      <c r="F1484" t="s">
        <v>59</v>
      </c>
      <c r="G1484" t="s">
        <v>725</v>
      </c>
      <c r="H1484">
        <v>0</v>
      </c>
      <c r="I1484" s="196" t="str">
        <f>VLOOKUP(E1484,Refs!$P$2:$R$36,3,FALSE)</f>
        <v>Y58</v>
      </c>
      <c r="J1484" s="196" t="str">
        <f>VLOOKUP(E1484,Refs!$P$2:$S$36,4,FALSE)</f>
        <v>South West</v>
      </c>
      <c r="K1484" s="42" t="str">
        <f t="shared" si="47"/>
        <v/>
      </c>
    </row>
    <row r="1485" spans="1:11" hidden="1" x14ac:dyDescent="0.35">
      <c r="A1485" s="197">
        <f t="shared" si="46"/>
        <v>44287</v>
      </c>
      <c r="B1485" t="s">
        <v>770</v>
      </c>
      <c r="C1485" t="s">
        <v>102</v>
      </c>
      <c r="D1485" t="s">
        <v>1001</v>
      </c>
      <c r="E1485" t="s">
        <v>58</v>
      </c>
      <c r="F1485" t="s">
        <v>59</v>
      </c>
      <c r="G1485" t="s">
        <v>726</v>
      </c>
      <c r="H1485">
        <v>0</v>
      </c>
      <c r="I1485" s="196" t="str">
        <f>VLOOKUP(E1485,Refs!$P$2:$R$36,3,FALSE)</f>
        <v>Y58</v>
      </c>
      <c r="J1485" s="196" t="str">
        <f>VLOOKUP(E1485,Refs!$P$2:$S$36,4,FALSE)</f>
        <v>South West</v>
      </c>
      <c r="K1485" s="42" t="str">
        <f t="shared" si="47"/>
        <v/>
      </c>
    </row>
    <row r="1486" spans="1:11" hidden="1" x14ac:dyDescent="0.35">
      <c r="A1486" s="197">
        <f t="shared" si="46"/>
        <v>44287</v>
      </c>
      <c r="B1486" t="s">
        <v>770</v>
      </c>
      <c r="C1486" t="s">
        <v>102</v>
      </c>
      <c r="D1486" t="s">
        <v>1001</v>
      </c>
      <c r="E1486" t="s">
        <v>58</v>
      </c>
      <c r="F1486" t="s">
        <v>59</v>
      </c>
      <c r="G1486" t="s">
        <v>727</v>
      </c>
      <c r="H1486">
        <v>0</v>
      </c>
      <c r="I1486" s="196" t="str">
        <f>VLOOKUP(E1486,Refs!$P$2:$R$36,3,FALSE)</f>
        <v>Y58</v>
      </c>
      <c r="J1486" s="196" t="str">
        <f>VLOOKUP(E1486,Refs!$P$2:$S$36,4,FALSE)</f>
        <v>South West</v>
      </c>
      <c r="K1486" s="42" t="str">
        <f t="shared" si="47"/>
        <v/>
      </c>
    </row>
    <row r="1487" spans="1:11" hidden="1" x14ac:dyDescent="0.35">
      <c r="A1487" s="197">
        <f t="shared" si="46"/>
        <v>44287</v>
      </c>
      <c r="B1487" t="s">
        <v>770</v>
      </c>
      <c r="C1487" t="s">
        <v>102</v>
      </c>
      <c r="D1487" t="s">
        <v>1001</v>
      </c>
      <c r="E1487" t="s">
        <v>58</v>
      </c>
      <c r="F1487" t="s">
        <v>59</v>
      </c>
      <c r="G1487" t="s">
        <v>728</v>
      </c>
      <c r="H1487">
        <v>0</v>
      </c>
      <c r="I1487" s="196" t="str">
        <f>VLOOKUP(E1487,Refs!$P$2:$R$36,3,FALSE)</f>
        <v>Y58</v>
      </c>
      <c r="J1487" s="196" t="str">
        <f>VLOOKUP(E1487,Refs!$P$2:$S$36,4,FALSE)</f>
        <v>South West</v>
      </c>
      <c r="K1487" s="42" t="str">
        <f t="shared" si="47"/>
        <v/>
      </c>
    </row>
    <row r="1488" spans="1:11" hidden="1" x14ac:dyDescent="0.35">
      <c r="A1488" s="197">
        <f t="shared" si="46"/>
        <v>44287</v>
      </c>
      <c r="B1488" t="s">
        <v>770</v>
      </c>
      <c r="C1488" t="s">
        <v>102</v>
      </c>
      <c r="D1488" t="s">
        <v>1001</v>
      </c>
      <c r="E1488" t="s">
        <v>58</v>
      </c>
      <c r="F1488" t="s">
        <v>59</v>
      </c>
      <c r="G1488" t="s">
        <v>729</v>
      </c>
      <c r="H1488">
        <v>0</v>
      </c>
      <c r="I1488" s="196" t="str">
        <f>VLOOKUP(E1488,Refs!$P$2:$R$36,3,FALSE)</f>
        <v>Y58</v>
      </c>
      <c r="J1488" s="196" t="str">
        <f>VLOOKUP(E1488,Refs!$P$2:$S$36,4,FALSE)</f>
        <v>South West</v>
      </c>
      <c r="K1488" s="42" t="str">
        <f t="shared" si="47"/>
        <v/>
      </c>
    </row>
    <row r="1489" spans="1:11" hidden="1" x14ac:dyDescent="0.35">
      <c r="A1489" s="197">
        <f t="shared" si="46"/>
        <v>44287</v>
      </c>
      <c r="B1489" t="s">
        <v>770</v>
      </c>
      <c r="C1489" t="s">
        <v>102</v>
      </c>
      <c r="D1489" t="s">
        <v>1001</v>
      </c>
      <c r="E1489" t="s">
        <v>58</v>
      </c>
      <c r="F1489" t="s">
        <v>59</v>
      </c>
      <c r="G1489" t="s">
        <v>730</v>
      </c>
      <c r="H1489">
        <v>0</v>
      </c>
      <c r="I1489" s="196" t="str">
        <f>VLOOKUP(E1489,Refs!$P$2:$R$36,3,FALSE)</f>
        <v>Y58</v>
      </c>
      <c r="J1489" s="196" t="str">
        <f>VLOOKUP(E1489,Refs!$P$2:$S$36,4,FALSE)</f>
        <v>South West</v>
      </c>
      <c r="K1489" s="42" t="str">
        <f t="shared" si="47"/>
        <v/>
      </c>
    </row>
    <row r="1490" spans="1:11" hidden="1" x14ac:dyDescent="0.35">
      <c r="A1490" s="197">
        <f t="shared" si="46"/>
        <v>44287</v>
      </c>
      <c r="B1490" t="s">
        <v>770</v>
      </c>
      <c r="C1490" t="s">
        <v>102</v>
      </c>
      <c r="D1490" t="s">
        <v>1001</v>
      </c>
      <c r="E1490" t="s">
        <v>58</v>
      </c>
      <c r="F1490" t="s">
        <v>59</v>
      </c>
      <c r="G1490" t="s">
        <v>731</v>
      </c>
      <c r="H1490">
        <v>0</v>
      </c>
      <c r="I1490" s="196" t="str">
        <f>VLOOKUP(E1490,Refs!$P$2:$R$36,3,FALSE)</f>
        <v>Y58</v>
      </c>
      <c r="J1490" s="196" t="str">
        <f>VLOOKUP(E1490,Refs!$P$2:$S$36,4,FALSE)</f>
        <v>South West</v>
      </c>
      <c r="K1490" s="42" t="str">
        <f t="shared" si="47"/>
        <v/>
      </c>
    </row>
    <row r="1491" spans="1:11" hidden="1" x14ac:dyDescent="0.35">
      <c r="A1491" s="197">
        <f t="shared" si="46"/>
        <v>44287</v>
      </c>
      <c r="B1491" t="s">
        <v>770</v>
      </c>
      <c r="C1491" t="s">
        <v>102</v>
      </c>
      <c r="D1491" t="s">
        <v>1001</v>
      </c>
      <c r="E1491" t="s">
        <v>58</v>
      </c>
      <c r="F1491" t="s">
        <v>59</v>
      </c>
      <c r="G1491" t="s">
        <v>732</v>
      </c>
      <c r="H1491">
        <v>0</v>
      </c>
      <c r="I1491" s="196" t="str">
        <f>VLOOKUP(E1491,Refs!$P$2:$R$36,3,FALSE)</f>
        <v>Y58</v>
      </c>
      <c r="J1491" s="196" t="str">
        <f>VLOOKUP(E1491,Refs!$P$2:$S$36,4,FALSE)</f>
        <v>South West</v>
      </c>
      <c r="K1491" s="42" t="str">
        <f t="shared" si="47"/>
        <v/>
      </c>
    </row>
    <row r="1492" spans="1:11" hidden="1" x14ac:dyDescent="0.35">
      <c r="A1492" s="197">
        <f t="shared" si="46"/>
        <v>44287</v>
      </c>
      <c r="B1492" t="s">
        <v>770</v>
      </c>
      <c r="C1492" t="s">
        <v>102</v>
      </c>
      <c r="D1492" t="s">
        <v>1001</v>
      </c>
      <c r="E1492" t="s">
        <v>58</v>
      </c>
      <c r="F1492" t="s">
        <v>59</v>
      </c>
      <c r="G1492" t="s">
        <v>733</v>
      </c>
      <c r="H1492">
        <v>0</v>
      </c>
      <c r="I1492" s="196" t="str">
        <f>VLOOKUP(E1492,Refs!$P$2:$R$36,3,FALSE)</f>
        <v>Y58</v>
      </c>
      <c r="J1492" s="196" t="str">
        <f>VLOOKUP(E1492,Refs!$P$2:$S$36,4,FALSE)</f>
        <v>South West</v>
      </c>
      <c r="K1492" s="42" t="str">
        <f t="shared" si="47"/>
        <v/>
      </c>
    </row>
    <row r="1493" spans="1:11" hidden="1" x14ac:dyDescent="0.35">
      <c r="A1493" s="197">
        <f t="shared" si="46"/>
        <v>44287</v>
      </c>
      <c r="B1493" t="s">
        <v>770</v>
      </c>
      <c r="C1493" t="s">
        <v>102</v>
      </c>
      <c r="D1493" t="s">
        <v>1001</v>
      </c>
      <c r="E1493" t="s">
        <v>58</v>
      </c>
      <c r="F1493" t="s">
        <v>59</v>
      </c>
      <c r="G1493" t="s">
        <v>734</v>
      </c>
      <c r="H1493">
        <v>0</v>
      </c>
      <c r="I1493" s="196" t="str">
        <f>VLOOKUP(E1493,Refs!$P$2:$R$36,3,FALSE)</f>
        <v>Y58</v>
      </c>
      <c r="J1493" s="196" t="str">
        <f>VLOOKUP(E1493,Refs!$P$2:$S$36,4,FALSE)</f>
        <v>South West</v>
      </c>
      <c r="K1493" s="42" t="str">
        <f t="shared" si="47"/>
        <v/>
      </c>
    </row>
    <row r="1494" spans="1:11" hidden="1" x14ac:dyDescent="0.35">
      <c r="A1494" s="197">
        <f t="shared" si="46"/>
        <v>44287</v>
      </c>
      <c r="B1494" t="s">
        <v>770</v>
      </c>
      <c r="C1494" t="s">
        <v>102</v>
      </c>
      <c r="D1494" t="s">
        <v>1001</v>
      </c>
      <c r="E1494" t="s">
        <v>58</v>
      </c>
      <c r="F1494" t="s">
        <v>59</v>
      </c>
      <c r="G1494" t="s">
        <v>735</v>
      </c>
      <c r="H1494">
        <v>0</v>
      </c>
      <c r="I1494" s="196" t="str">
        <f>VLOOKUP(E1494,Refs!$P$2:$R$36,3,FALSE)</f>
        <v>Y58</v>
      </c>
      <c r="J1494" s="196" t="str">
        <f>VLOOKUP(E1494,Refs!$P$2:$S$36,4,FALSE)</f>
        <v>South West</v>
      </c>
      <c r="K1494" s="42" t="str">
        <f t="shared" si="47"/>
        <v/>
      </c>
    </row>
    <row r="1495" spans="1:11" hidden="1" x14ac:dyDescent="0.35">
      <c r="A1495" s="197">
        <f t="shared" si="46"/>
        <v>44287</v>
      </c>
      <c r="B1495" t="s">
        <v>770</v>
      </c>
      <c r="C1495" t="s">
        <v>102</v>
      </c>
      <c r="D1495" t="s">
        <v>1001</v>
      </c>
      <c r="E1495" t="s">
        <v>58</v>
      </c>
      <c r="F1495" t="s">
        <v>59</v>
      </c>
      <c r="G1495" t="s">
        <v>736</v>
      </c>
      <c r="H1495">
        <v>0</v>
      </c>
      <c r="I1495" s="196" t="str">
        <f>VLOOKUP(E1495,Refs!$P$2:$R$36,3,FALSE)</f>
        <v>Y58</v>
      </c>
      <c r="J1495" s="196" t="str">
        <f>VLOOKUP(E1495,Refs!$P$2:$S$36,4,FALSE)</f>
        <v>South West</v>
      </c>
      <c r="K1495" s="42" t="str">
        <f t="shared" si="47"/>
        <v/>
      </c>
    </row>
    <row r="1496" spans="1:11" hidden="1" x14ac:dyDescent="0.35">
      <c r="A1496" s="197">
        <f t="shared" si="46"/>
        <v>44287</v>
      </c>
      <c r="B1496" t="s">
        <v>770</v>
      </c>
      <c r="C1496" t="s">
        <v>102</v>
      </c>
      <c r="D1496" t="s">
        <v>1001</v>
      </c>
      <c r="E1496" t="s">
        <v>58</v>
      </c>
      <c r="F1496" t="s">
        <v>59</v>
      </c>
      <c r="G1496" t="s">
        <v>737</v>
      </c>
      <c r="H1496">
        <v>0</v>
      </c>
      <c r="I1496" s="196" t="str">
        <f>VLOOKUP(E1496,Refs!$P$2:$R$36,3,FALSE)</f>
        <v>Y58</v>
      </c>
      <c r="J1496" s="196" t="str">
        <f>VLOOKUP(E1496,Refs!$P$2:$S$36,4,FALSE)</f>
        <v>South West</v>
      </c>
      <c r="K1496" s="42" t="str">
        <f t="shared" si="47"/>
        <v/>
      </c>
    </row>
    <row r="1497" spans="1:11" hidden="1" x14ac:dyDescent="0.35">
      <c r="A1497" s="197">
        <f t="shared" si="46"/>
        <v>44287</v>
      </c>
      <c r="B1497" t="s">
        <v>770</v>
      </c>
      <c r="C1497" t="s">
        <v>102</v>
      </c>
      <c r="D1497" t="s">
        <v>1001</v>
      </c>
      <c r="E1497" t="s">
        <v>64</v>
      </c>
      <c r="F1497" t="s">
        <v>65</v>
      </c>
      <c r="G1497" t="s">
        <v>756</v>
      </c>
      <c r="H1497">
        <v>32186</v>
      </c>
      <c r="I1497" s="196" t="str">
        <f>VLOOKUP(E1497,Refs!$P$2:$R$36,3,FALSE)</f>
        <v>Y61</v>
      </c>
      <c r="J1497" s="196" t="str">
        <f>VLOOKUP(E1497,Refs!$P$2:$S$36,4,FALSE)</f>
        <v>East of England</v>
      </c>
      <c r="K1497" s="42">
        <f t="shared" si="47"/>
        <v>32186</v>
      </c>
    </row>
    <row r="1498" spans="1:11" hidden="1" x14ac:dyDescent="0.35">
      <c r="A1498" s="197">
        <f t="shared" si="46"/>
        <v>44287</v>
      </c>
      <c r="B1498" t="s">
        <v>770</v>
      </c>
      <c r="C1498" t="s">
        <v>102</v>
      </c>
      <c r="D1498" t="s">
        <v>1001</v>
      </c>
      <c r="E1498" t="s">
        <v>64</v>
      </c>
      <c r="F1498" t="s">
        <v>65</v>
      </c>
      <c r="G1498" t="s">
        <v>757</v>
      </c>
      <c r="H1498">
        <v>19822</v>
      </c>
      <c r="I1498" s="196" t="str">
        <f>VLOOKUP(E1498,Refs!$P$2:$R$36,3,FALSE)</f>
        <v>Y61</v>
      </c>
      <c r="J1498" s="196" t="str">
        <f>VLOOKUP(E1498,Refs!$P$2:$S$36,4,FALSE)</f>
        <v>East of England</v>
      </c>
      <c r="K1498" s="42">
        <f t="shared" si="47"/>
        <v>19822</v>
      </c>
    </row>
    <row r="1499" spans="1:11" hidden="1" x14ac:dyDescent="0.35">
      <c r="A1499" s="197">
        <f t="shared" si="46"/>
        <v>44287</v>
      </c>
      <c r="B1499" t="s">
        <v>770</v>
      </c>
      <c r="C1499" t="s">
        <v>102</v>
      </c>
      <c r="D1499" t="s">
        <v>1001</v>
      </c>
      <c r="E1499" t="s">
        <v>64</v>
      </c>
      <c r="F1499" t="s">
        <v>65</v>
      </c>
      <c r="G1499" t="s">
        <v>758</v>
      </c>
      <c r="H1499">
        <v>30271</v>
      </c>
      <c r="I1499" s="196" t="str">
        <f>VLOOKUP(E1499,Refs!$P$2:$R$36,3,FALSE)</f>
        <v>Y61</v>
      </c>
      <c r="J1499" s="196" t="str">
        <f>VLOOKUP(E1499,Refs!$P$2:$S$36,4,FALSE)</f>
        <v>East of England</v>
      </c>
      <c r="K1499" s="42">
        <f t="shared" si="47"/>
        <v>30271</v>
      </c>
    </row>
    <row r="1500" spans="1:11" hidden="1" x14ac:dyDescent="0.35">
      <c r="A1500" s="197">
        <f t="shared" si="46"/>
        <v>44287</v>
      </c>
      <c r="B1500" t="s">
        <v>770</v>
      </c>
      <c r="C1500" t="s">
        <v>102</v>
      </c>
      <c r="D1500" t="s">
        <v>1001</v>
      </c>
      <c r="E1500" t="s">
        <v>64</v>
      </c>
      <c r="F1500" t="s">
        <v>65</v>
      </c>
      <c r="G1500" t="s">
        <v>759</v>
      </c>
      <c r="H1500">
        <v>0</v>
      </c>
      <c r="I1500" s="196" t="str">
        <f>VLOOKUP(E1500,Refs!$P$2:$R$36,3,FALSE)</f>
        <v>Y61</v>
      </c>
      <c r="J1500" s="196" t="str">
        <f>VLOOKUP(E1500,Refs!$P$2:$S$36,4,FALSE)</f>
        <v>East of England</v>
      </c>
      <c r="K1500" s="42" t="str">
        <f t="shared" si="47"/>
        <v/>
      </c>
    </row>
    <row r="1501" spans="1:11" hidden="1" x14ac:dyDescent="0.35">
      <c r="A1501" s="197">
        <f t="shared" si="46"/>
        <v>44287</v>
      </c>
      <c r="B1501" t="s">
        <v>770</v>
      </c>
      <c r="C1501" t="s">
        <v>102</v>
      </c>
      <c r="D1501" t="s">
        <v>1001</v>
      </c>
      <c r="E1501" t="s">
        <v>64</v>
      </c>
      <c r="F1501" t="s">
        <v>65</v>
      </c>
      <c r="G1501" t="s">
        <v>760</v>
      </c>
      <c r="H1501">
        <v>606</v>
      </c>
      <c r="I1501" s="196" t="str">
        <f>VLOOKUP(E1501,Refs!$P$2:$R$36,3,FALSE)</f>
        <v>Y61</v>
      </c>
      <c r="J1501" s="196" t="str">
        <f>VLOOKUP(E1501,Refs!$P$2:$S$36,4,FALSE)</f>
        <v>East of England</v>
      </c>
      <c r="K1501" s="42">
        <f t="shared" si="47"/>
        <v>606</v>
      </c>
    </row>
    <row r="1502" spans="1:11" hidden="1" x14ac:dyDescent="0.35">
      <c r="A1502" s="197">
        <f t="shared" si="46"/>
        <v>44287</v>
      </c>
      <c r="B1502" t="s">
        <v>770</v>
      </c>
      <c r="C1502" t="s">
        <v>102</v>
      </c>
      <c r="D1502" t="s">
        <v>1001</v>
      </c>
      <c r="E1502" t="s">
        <v>64</v>
      </c>
      <c r="F1502" t="s">
        <v>65</v>
      </c>
      <c r="G1502" t="s">
        <v>761</v>
      </c>
      <c r="H1502">
        <v>40</v>
      </c>
      <c r="I1502" s="196" t="str">
        <f>VLOOKUP(E1502,Refs!$P$2:$R$36,3,FALSE)</f>
        <v>Y61</v>
      </c>
      <c r="J1502" s="196" t="str">
        <f>VLOOKUP(E1502,Refs!$P$2:$S$36,4,FALSE)</f>
        <v>East of England</v>
      </c>
      <c r="K1502" s="42">
        <f t="shared" si="47"/>
        <v>40</v>
      </c>
    </row>
    <row r="1503" spans="1:11" hidden="1" x14ac:dyDescent="0.35">
      <c r="A1503" s="197">
        <f t="shared" si="46"/>
        <v>44287</v>
      </c>
      <c r="B1503" t="s">
        <v>770</v>
      </c>
      <c r="C1503" t="s">
        <v>102</v>
      </c>
      <c r="D1503" t="s">
        <v>1001</v>
      </c>
      <c r="E1503" t="s">
        <v>64</v>
      </c>
      <c r="F1503" t="s">
        <v>65</v>
      </c>
      <c r="G1503" t="s">
        <v>548</v>
      </c>
      <c r="H1503">
        <v>23741</v>
      </c>
      <c r="I1503" s="196" t="str">
        <f>VLOOKUP(E1503,Refs!$P$2:$R$36,3,FALSE)</f>
        <v>Y61</v>
      </c>
      <c r="J1503" s="196" t="str">
        <f>VLOOKUP(E1503,Refs!$P$2:$S$36,4,FALSE)</f>
        <v>East of England</v>
      </c>
      <c r="K1503" s="42">
        <f t="shared" si="47"/>
        <v>23741</v>
      </c>
    </row>
    <row r="1504" spans="1:11" hidden="1" x14ac:dyDescent="0.35">
      <c r="A1504" s="197">
        <f t="shared" si="46"/>
        <v>44287</v>
      </c>
      <c r="B1504" t="s">
        <v>770</v>
      </c>
      <c r="C1504" t="s">
        <v>102</v>
      </c>
      <c r="D1504" t="s">
        <v>1001</v>
      </c>
      <c r="E1504" t="s">
        <v>64</v>
      </c>
      <c r="F1504" t="s">
        <v>65</v>
      </c>
      <c r="G1504" t="s">
        <v>549</v>
      </c>
      <c r="H1504">
        <v>1360</v>
      </c>
      <c r="I1504" s="196" t="str">
        <f>VLOOKUP(E1504,Refs!$P$2:$R$36,3,FALSE)</f>
        <v>Y61</v>
      </c>
      <c r="J1504" s="196" t="str">
        <f>VLOOKUP(E1504,Refs!$P$2:$S$36,4,FALSE)</f>
        <v>East of England</v>
      </c>
      <c r="K1504" s="42">
        <f t="shared" si="47"/>
        <v>1360</v>
      </c>
    </row>
    <row r="1505" spans="1:11" hidden="1" x14ac:dyDescent="0.35">
      <c r="A1505" s="197">
        <f t="shared" si="46"/>
        <v>44287</v>
      </c>
      <c r="B1505" t="s">
        <v>770</v>
      </c>
      <c r="C1505" t="s">
        <v>102</v>
      </c>
      <c r="D1505" t="s">
        <v>1001</v>
      </c>
      <c r="E1505" t="s">
        <v>64</v>
      </c>
      <c r="F1505" t="s">
        <v>65</v>
      </c>
      <c r="G1505" t="s">
        <v>550</v>
      </c>
      <c r="H1505">
        <v>380</v>
      </c>
      <c r="I1505" s="196" t="str">
        <f>VLOOKUP(E1505,Refs!$P$2:$R$36,3,FALSE)</f>
        <v>Y61</v>
      </c>
      <c r="J1505" s="196" t="str">
        <f>VLOOKUP(E1505,Refs!$P$2:$S$36,4,FALSE)</f>
        <v>East of England</v>
      </c>
      <c r="K1505" s="42">
        <f t="shared" si="47"/>
        <v>380</v>
      </c>
    </row>
    <row r="1506" spans="1:11" hidden="1" x14ac:dyDescent="0.35">
      <c r="A1506" s="197">
        <f t="shared" si="46"/>
        <v>44287</v>
      </c>
      <c r="B1506" t="s">
        <v>770</v>
      </c>
      <c r="C1506" t="s">
        <v>102</v>
      </c>
      <c r="D1506" t="s">
        <v>1001</v>
      </c>
      <c r="E1506" t="s">
        <v>64</v>
      </c>
      <c r="F1506" t="s">
        <v>65</v>
      </c>
      <c r="G1506" t="s">
        <v>551</v>
      </c>
      <c r="H1506">
        <v>281</v>
      </c>
      <c r="I1506" s="196" t="str">
        <f>VLOOKUP(E1506,Refs!$P$2:$R$36,3,FALSE)</f>
        <v>Y61</v>
      </c>
      <c r="J1506" s="196" t="str">
        <f>VLOOKUP(E1506,Refs!$P$2:$S$36,4,FALSE)</f>
        <v>East of England</v>
      </c>
      <c r="K1506" s="42">
        <f t="shared" si="47"/>
        <v>281</v>
      </c>
    </row>
    <row r="1507" spans="1:11" hidden="1" x14ac:dyDescent="0.35">
      <c r="A1507" s="197">
        <f t="shared" si="46"/>
        <v>44287</v>
      </c>
      <c r="B1507" t="s">
        <v>770</v>
      </c>
      <c r="C1507" t="s">
        <v>102</v>
      </c>
      <c r="D1507" t="s">
        <v>1001</v>
      </c>
      <c r="E1507" t="s">
        <v>64</v>
      </c>
      <c r="F1507" t="s">
        <v>65</v>
      </c>
      <c r="G1507" t="s">
        <v>552</v>
      </c>
      <c r="H1507">
        <v>699</v>
      </c>
      <c r="I1507" s="196" t="str">
        <f>VLOOKUP(E1507,Refs!$P$2:$R$36,3,FALSE)</f>
        <v>Y61</v>
      </c>
      <c r="J1507" s="196" t="str">
        <f>VLOOKUP(E1507,Refs!$P$2:$S$36,4,FALSE)</f>
        <v>East of England</v>
      </c>
      <c r="K1507" s="42">
        <f t="shared" si="47"/>
        <v>699</v>
      </c>
    </row>
    <row r="1508" spans="1:11" hidden="1" x14ac:dyDescent="0.35">
      <c r="A1508" s="197">
        <f t="shared" si="46"/>
        <v>44287</v>
      </c>
      <c r="B1508" t="s">
        <v>770</v>
      </c>
      <c r="C1508" t="s">
        <v>102</v>
      </c>
      <c r="D1508" t="s">
        <v>1001</v>
      </c>
      <c r="E1508" t="s">
        <v>64</v>
      </c>
      <c r="F1508" t="s">
        <v>65</v>
      </c>
      <c r="G1508" t="s">
        <v>553</v>
      </c>
      <c r="H1508">
        <v>2034503</v>
      </c>
      <c r="I1508" s="196" t="str">
        <f>VLOOKUP(E1508,Refs!$P$2:$R$36,3,FALSE)</f>
        <v>Y61</v>
      </c>
      <c r="J1508" s="196" t="str">
        <f>VLOOKUP(E1508,Refs!$P$2:$S$36,4,FALSE)</f>
        <v>East of England</v>
      </c>
      <c r="K1508" s="42">
        <f t="shared" si="47"/>
        <v>2034503</v>
      </c>
    </row>
    <row r="1509" spans="1:11" hidden="1" x14ac:dyDescent="0.35">
      <c r="A1509" s="197">
        <f t="shared" si="46"/>
        <v>44287</v>
      </c>
      <c r="B1509" t="s">
        <v>770</v>
      </c>
      <c r="C1509" t="s">
        <v>102</v>
      </c>
      <c r="D1509" t="s">
        <v>1001</v>
      </c>
      <c r="E1509" t="s">
        <v>64</v>
      </c>
      <c r="F1509" t="s">
        <v>65</v>
      </c>
      <c r="G1509" t="s">
        <v>554</v>
      </c>
      <c r="H1509">
        <v>455</v>
      </c>
      <c r="I1509" s="196" t="str">
        <f>VLOOKUP(E1509,Refs!$P$2:$R$36,3,FALSE)</f>
        <v>Y61</v>
      </c>
      <c r="J1509" s="196" t="str">
        <f>VLOOKUP(E1509,Refs!$P$2:$S$36,4,FALSE)</f>
        <v>East of England</v>
      </c>
      <c r="K1509" s="42">
        <f t="shared" si="47"/>
        <v>455</v>
      </c>
    </row>
    <row r="1510" spans="1:11" hidden="1" x14ac:dyDescent="0.35">
      <c r="A1510" s="197">
        <f t="shared" si="46"/>
        <v>44287</v>
      </c>
      <c r="B1510" t="s">
        <v>770</v>
      </c>
      <c r="C1510" t="s">
        <v>102</v>
      </c>
      <c r="D1510" t="s">
        <v>1001</v>
      </c>
      <c r="E1510" t="s">
        <v>64</v>
      </c>
      <c r="F1510" t="s">
        <v>65</v>
      </c>
      <c r="G1510" t="s">
        <v>555</v>
      </c>
      <c r="H1510">
        <v>804</v>
      </c>
      <c r="I1510" s="196" t="str">
        <f>VLOOKUP(E1510,Refs!$P$2:$R$36,3,FALSE)</f>
        <v>Y61</v>
      </c>
      <c r="J1510" s="196" t="str">
        <f>VLOOKUP(E1510,Refs!$P$2:$S$36,4,FALSE)</f>
        <v>East of England</v>
      </c>
      <c r="K1510" s="42">
        <f t="shared" si="47"/>
        <v>804</v>
      </c>
    </row>
    <row r="1511" spans="1:11" hidden="1" x14ac:dyDescent="0.35">
      <c r="A1511" s="197">
        <f t="shared" si="46"/>
        <v>44287</v>
      </c>
      <c r="B1511" t="s">
        <v>770</v>
      </c>
      <c r="C1511" t="s">
        <v>102</v>
      </c>
      <c r="D1511" t="s">
        <v>1001</v>
      </c>
      <c r="E1511" t="s">
        <v>64</v>
      </c>
      <c r="F1511" t="s">
        <v>65</v>
      </c>
      <c r="G1511" t="s">
        <v>556</v>
      </c>
      <c r="H1511">
        <v>186224</v>
      </c>
      <c r="I1511" s="196" t="str">
        <f>VLOOKUP(E1511,Refs!$P$2:$R$36,3,FALSE)</f>
        <v>Y61</v>
      </c>
      <c r="J1511" s="196" t="str">
        <f>VLOOKUP(E1511,Refs!$P$2:$S$36,4,FALSE)</f>
        <v>East of England</v>
      </c>
      <c r="K1511" s="42">
        <f t="shared" si="47"/>
        <v>186224</v>
      </c>
    </row>
    <row r="1512" spans="1:11" hidden="1" x14ac:dyDescent="0.35">
      <c r="A1512" s="197">
        <f t="shared" si="46"/>
        <v>44287</v>
      </c>
      <c r="B1512" t="s">
        <v>770</v>
      </c>
      <c r="C1512" t="s">
        <v>102</v>
      </c>
      <c r="D1512" t="s">
        <v>1001</v>
      </c>
      <c r="E1512" t="s">
        <v>64</v>
      </c>
      <c r="F1512" t="s">
        <v>65</v>
      </c>
      <c r="G1512" t="s">
        <v>557</v>
      </c>
      <c r="H1512">
        <v>11629</v>
      </c>
      <c r="I1512" s="196" t="str">
        <f>VLOOKUP(E1512,Refs!$P$2:$R$36,3,FALSE)</f>
        <v>Y61</v>
      </c>
      <c r="J1512" s="196" t="str">
        <f>VLOOKUP(E1512,Refs!$P$2:$S$36,4,FALSE)</f>
        <v>East of England</v>
      </c>
      <c r="K1512" s="42">
        <f t="shared" si="47"/>
        <v>11629</v>
      </c>
    </row>
    <row r="1513" spans="1:11" hidden="1" x14ac:dyDescent="0.35">
      <c r="A1513" s="197">
        <f t="shared" si="46"/>
        <v>44287</v>
      </c>
      <c r="B1513" t="s">
        <v>770</v>
      </c>
      <c r="C1513" t="s">
        <v>102</v>
      </c>
      <c r="D1513" t="s">
        <v>1001</v>
      </c>
      <c r="E1513" t="s">
        <v>64</v>
      </c>
      <c r="F1513" t="s">
        <v>65</v>
      </c>
      <c r="G1513" t="s">
        <v>558</v>
      </c>
      <c r="H1513">
        <v>32755793</v>
      </c>
      <c r="I1513" s="196" t="str">
        <f>VLOOKUP(E1513,Refs!$P$2:$R$36,3,FALSE)</f>
        <v>Y61</v>
      </c>
      <c r="J1513" s="196" t="str">
        <f>VLOOKUP(E1513,Refs!$P$2:$S$36,4,FALSE)</f>
        <v>East of England</v>
      </c>
      <c r="K1513" s="42">
        <f t="shared" si="47"/>
        <v>32755793</v>
      </c>
    </row>
    <row r="1514" spans="1:11" hidden="1" x14ac:dyDescent="0.35">
      <c r="A1514" s="197">
        <f t="shared" si="46"/>
        <v>44287</v>
      </c>
      <c r="B1514" t="s">
        <v>770</v>
      </c>
      <c r="C1514" t="s">
        <v>102</v>
      </c>
      <c r="D1514" t="s">
        <v>1001</v>
      </c>
      <c r="E1514" t="s">
        <v>64</v>
      </c>
      <c r="F1514" t="s">
        <v>65</v>
      </c>
      <c r="G1514" t="s">
        <v>566</v>
      </c>
      <c r="H1514">
        <v>28241</v>
      </c>
      <c r="I1514" s="196" t="str">
        <f>VLOOKUP(E1514,Refs!$P$2:$R$36,3,FALSE)</f>
        <v>Y61</v>
      </c>
      <c r="J1514" s="196" t="str">
        <f>VLOOKUP(E1514,Refs!$P$2:$S$36,4,FALSE)</f>
        <v>East of England</v>
      </c>
      <c r="K1514" s="42">
        <f t="shared" si="47"/>
        <v>28241</v>
      </c>
    </row>
    <row r="1515" spans="1:11" hidden="1" x14ac:dyDescent="0.35">
      <c r="A1515" s="197">
        <f t="shared" si="46"/>
        <v>44287</v>
      </c>
      <c r="B1515" t="s">
        <v>770</v>
      </c>
      <c r="C1515" t="s">
        <v>102</v>
      </c>
      <c r="D1515" t="s">
        <v>1001</v>
      </c>
      <c r="E1515" t="s">
        <v>64</v>
      </c>
      <c r="F1515" t="s">
        <v>65</v>
      </c>
      <c r="G1515" t="s">
        <v>567</v>
      </c>
      <c r="H1515">
        <v>168</v>
      </c>
      <c r="I1515" s="196" t="str">
        <f>VLOOKUP(E1515,Refs!$P$2:$R$36,3,FALSE)</f>
        <v>Y61</v>
      </c>
      <c r="J1515" s="196" t="str">
        <f>VLOOKUP(E1515,Refs!$P$2:$S$36,4,FALSE)</f>
        <v>East of England</v>
      </c>
      <c r="K1515" s="42">
        <f t="shared" si="47"/>
        <v>168</v>
      </c>
    </row>
    <row r="1516" spans="1:11" hidden="1" x14ac:dyDescent="0.35">
      <c r="A1516" s="197">
        <f t="shared" si="46"/>
        <v>44287</v>
      </c>
      <c r="B1516" t="s">
        <v>770</v>
      </c>
      <c r="C1516" t="s">
        <v>102</v>
      </c>
      <c r="D1516" t="s">
        <v>1001</v>
      </c>
      <c r="E1516" t="s">
        <v>64</v>
      </c>
      <c r="F1516" t="s">
        <v>65</v>
      </c>
      <c r="G1516" t="s">
        <v>568</v>
      </c>
      <c r="H1516">
        <v>12105</v>
      </c>
      <c r="I1516" s="196" t="str">
        <f>VLOOKUP(E1516,Refs!$P$2:$R$36,3,FALSE)</f>
        <v>Y61</v>
      </c>
      <c r="J1516" s="196" t="str">
        <f>VLOOKUP(E1516,Refs!$P$2:$S$36,4,FALSE)</f>
        <v>East of England</v>
      </c>
      <c r="K1516" s="42">
        <f t="shared" si="47"/>
        <v>12105</v>
      </c>
    </row>
    <row r="1517" spans="1:11" hidden="1" x14ac:dyDescent="0.35">
      <c r="A1517" s="197">
        <f t="shared" si="46"/>
        <v>44287</v>
      </c>
      <c r="B1517" t="s">
        <v>770</v>
      </c>
      <c r="C1517" t="s">
        <v>102</v>
      </c>
      <c r="D1517" t="s">
        <v>1001</v>
      </c>
      <c r="E1517" t="s">
        <v>64</v>
      </c>
      <c r="F1517" t="s">
        <v>65</v>
      </c>
      <c r="G1517" t="s">
        <v>569</v>
      </c>
      <c r="H1517">
        <v>9364</v>
      </c>
      <c r="I1517" s="196" t="str">
        <f>VLOOKUP(E1517,Refs!$P$2:$R$36,3,FALSE)</f>
        <v>Y61</v>
      </c>
      <c r="J1517" s="196" t="str">
        <f>VLOOKUP(E1517,Refs!$P$2:$S$36,4,FALSE)</f>
        <v>East of England</v>
      </c>
      <c r="K1517" s="42">
        <f t="shared" si="47"/>
        <v>9364</v>
      </c>
    </row>
    <row r="1518" spans="1:11" hidden="1" x14ac:dyDescent="0.35">
      <c r="A1518" s="197">
        <f t="shared" si="46"/>
        <v>44287</v>
      </c>
      <c r="B1518" t="s">
        <v>770</v>
      </c>
      <c r="C1518" t="s">
        <v>102</v>
      </c>
      <c r="D1518" t="s">
        <v>1001</v>
      </c>
      <c r="E1518" t="s">
        <v>64</v>
      </c>
      <c r="F1518" t="s">
        <v>65</v>
      </c>
      <c r="G1518" t="s">
        <v>570</v>
      </c>
      <c r="H1518">
        <v>6604</v>
      </c>
      <c r="I1518" s="196" t="str">
        <f>VLOOKUP(E1518,Refs!$P$2:$R$36,3,FALSE)</f>
        <v>Y61</v>
      </c>
      <c r="J1518" s="196" t="str">
        <f>VLOOKUP(E1518,Refs!$P$2:$S$36,4,FALSE)</f>
        <v>East of England</v>
      </c>
      <c r="K1518" s="42">
        <f t="shared" si="47"/>
        <v>6604</v>
      </c>
    </row>
    <row r="1519" spans="1:11" hidden="1" x14ac:dyDescent="0.35">
      <c r="A1519" s="197">
        <f t="shared" si="46"/>
        <v>44287</v>
      </c>
      <c r="B1519" t="s">
        <v>770</v>
      </c>
      <c r="C1519" t="s">
        <v>102</v>
      </c>
      <c r="D1519" t="s">
        <v>1001</v>
      </c>
      <c r="E1519" t="s">
        <v>64</v>
      </c>
      <c r="F1519" t="s">
        <v>65</v>
      </c>
      <c r="G1519" t="s">
        <v>571</v>
      </c>
      <c r="H1519">
        <v>0</v>
      </c>
      <c r="I1519" s="196" t="str">
        <f>VLOOKUP(E1519,Refs!$P$2:$R$36,3,FALSE)</f>
        <v>Y61</v>
      </c>
      <c r="J1519" s="196" t="str">
        <f>VLOOKUP(E1519,Refs!$P$2:$S$36,4,FALSE)</f>
        <v>East of England</v>
      </c>
      <c r="K1519" s="42" t="str">
        <f t="shared" si="47"/>
        <v/>
      </c>
    </row>
    <row r="1520" spans="1:11" hidden="1" x14ac:dyDescent="0.35">
      <c r="A1520" s="197">
        <f t="shared" si="46"/>
        <v>44287</v>
      </c>
      <c r="B1520" t="s">
        <v>770</v>
      </c>
      <c r="C1520" t="s">
        <v>102</v>
      </c>
      <c r="D1520" t="s">
        <v>1001</v>
      </c>
      <c r="E1520" t="s">
        <v>64</v>
      </c>
      <c r="F1520" t="s">
        <v>65</v>
      </c>
      <c r="G1520" t="s">
        <v>576</v>
      </c>
      <c r="H1520">
        <v>15968</v>
      </c>
      <c r="I1520" s="196" t="str">
        <f>VLOOKUP(E1520,Refs!$P$2:$R$36,3,FALSE)</f>
        <v>Y61</v>
      </c>
      <c r="J1520" s="196" t="str">
        <f>VLOOKUP(E1520,Refs!$P$2:$S$36,4,FALSE)</f>
        <v>East of England</v>
      </c>
      <c r="K1520" s="42">
        <f t="shared" si="47"/>
        <v>15968</v>
      </c>
    </row>
    <row r="1521" spans="1:11" hidden="1" x14ac:dyDescent="0.35">
      <c r="A1521" s="197">
        <f t="shared" si="46"/>
        <v>44287</v>
      </c>
      <c r="B1521" t="s">
        <v>770</v>
      </c>
      <c r="C1521" t="s">
        <v>102</v>
      </c>
      <c r="D1521" t="s">
        <v>1001</v>
      </c>
      <c r="E1521" t="s">
        <v>64</v>
      </c>
      <c r="F1521" t="s">
        <v>65</v>
      </c>
      <c r="G1521" t="s">
        <v>577</v>
      </c>
      <c r="H1521">
        <v>2927</v>
      </c>
      <c r="I1521" s="196" t="str">
        <f>VLOOKUP(E1521,Refs!$P$2:$R$36,3,FALSE)</f>
        <v>Y61</v>
      </c>
      <c r="J1521" s="196" t="str">
        <f>VLOOKUP(E1521,Refs!$P$2:$S$36,4,FALSE)</f>
        <v>East of England</v>
      </c>
      <c r="K1521" s="42">
        <f t="shared" si="47"/>
        <v>2927</v>
      </c>
    </row>
    <row r="1522" spans="1:11" hidden="1" x14ac:dyDescent="0.35">
      <c r="A1522" s="197">
        <f t="shared" si="46"/>
        <v>44287</v>
      </c>
      <c r="B1522" t="s">
        <v>770</v>
      </c>
      <c r="C1522" t="s">
        <v>102</v>
      </c>
      <c r="D1522" t="s">
        <v>1001</v>
      </c>
      <c r="E1522" t="s">
        <v>64</v>
      </c>
      <c r="F1522" t="s">
        <v>65</v>
      </c>
      <c r="G1522" t="s">
        <v>578</v>
      </c>
      <c r="H1522">
        <v>0</v>
      </c>
      <c r="I1522" s="196" t="str">
        <f>VLOOKUP(E1522,Refs!$P$2:$R$36,3,FALSE)</f>
        <v>Y61</v>
      </c>
      <c r="J1522" s="196" t="str">
        <f>VLOOKUP(E1522,Refs!$P$2:$S$36,4,FALSE)</f>
        <v>East of England</v>
      </c>
      <c r="K1522" s="42" t="str">
        <f t="shared" si="47"/>
        <v/>
      </c>
    </row>
    <row r="1523" spans="1:11" hidden="1" x14ac:dyDescent="0.35">
      <c r="A1523" s="197">
        <f t="shared" si="46"/>
        <v>44287</v>
      </c>
      <c r="B1523" t="s">
        <v>770</v>
      </c>
      <c r="C1523" t="s">
        <v>102</v>
      </c>
      <c r="D1523" t="s">
        <v>1001</v>
      </c>
      <c r="E1523" t="s">
        <v>64</v>
      </c>
      <c r="F1523" t="s">
        <v>65</v>
      </c>
      <c r="G1523" t="s">
        <v>579</v>
      </c>
      <c r="H1523">
        <v>33</v>
      </c>
      <c r="I1523" s="196" t="str">
        <f>VLOOKUP(E1523,Refs!$P$2:$R$36,3,FALSE)</f>
        <v>Y61</v>
      </c>
      <c r="J1523" s="196" t="str">
        <f>VLOOKUP(E1523,Refs!$P$2:$S$36,4,FALSE)</f>
        <v>East of England</v>
      </c>
      <c r="K1523" s="42">
        <f t="shared" si="47"/>
        <v>33</v>
      </c>
    </row>
    <row r="1524" spans="1:11" hidden="1" x14ac:dyDescent="0.35">
      <c r="A1524" s="197">
        <f t="shared" si="46"/>
        <v>44287</v>
      </c>
      <c r="B1524" t="s">
        <v>770</v>
      </c>
      <c r="C1524" t="s">
        <v>102</v>
      </c>
      <c r="D1524" t="s">
        <v>1001</v>
      </c>
      <c r="E1524" t="s">
        <v>64</v>
      </c>
      <c r="F1524" t="s">
        <v>65</v>
      </c>
      <c r="G1524" t="s">
        <v>580</v>
      </c>
      <c r="H1524">
        <v>413</v>
      </c>
      <c r="I1524" s="196" t="str">
        <f>VLOOKUP(E1524,Refs!$P$2:$R$36,3,FALSE)</f>
        <v>Y61</v>
      </c>
      <c r="J1524" s="196" t="str">
        <f>VLOOKUP(E1524,Refs!$P$2:$S$36,4,FALSE)</f>
        <v>East of England</v>
      </c>
      <c r="K1524" s="42">
        <f t="shared" si="47"/>
        <v>413</v>
      </c>
    </row>
    <row r="1525" spans="1:11" hidden="1" x14ac:dyDescent="0.35">
      <c r="A1525" s="197">
        <f t="shared" si="46"/>
        <v>44287</v>
      </c>
      <c r="B1525" t="s">
        <v>770</v>
      </c>
      <c r="C1525" t="s">
        <v>102</v>
      </c>
      <c r="D1525" t="s">
        <v>1001</v>
      </c>
      <c r="E1525" t="s">
        <v>64</v>
      </c>
      <c r="F1525" t="s">
        <v>65</v>
      </c>
      <c r="G1525" t="s">
        <v>581</v>
      </c>
      <c r="H1525">
        <v>0</v>
      </c>
      <c r="I1525" s="196" t="str">
        <f>VLOOKUP(E1525,Refs!$P$2:$R$36,3,FALSE)</f>
        <v>Y61</v>
      </c>
      <c r="J1525" s="196" t="str">
        <f>VLOOKUP(E1525,Refs!$P$2:$S$36,4,FALSE)</f>
        <v>East of England</v>
      </c>
      <c r="K1525" s="42" t="str">
        <f t="shared" si="47"/>
        <v/>
      </c>
    </row>
    <row r="1526" spans="1:11" hidden="1" x14ac:dyDescent="0.35">
      <c r="A1526" s="197">
        <f t="shared" si="46"/>
        <v>44287</v>
      </c>
      <c r="B1526" t="s">
        <v>770</v>
      </c>
      <c r="C1526" t="s">
        <v>102</v>
      </c>
      <c r="D1526" t="s">
        <v>1001</v>
      </c>
      <c r="E1526" t="s">
        <v>64</v>
      </c>
      <c r="F1526" t="s">
        <v>65</v>
      </c>
      <c r="G1526" t="s">
        <v>582</v>
      </c>
      <c r="H1526">
        <v>662</v>
      </c>
      <c r="I1526" s="196" t="str">
        <f>VLOOKUP(E1526,Refs!$P$2:$R$36,3,FALSE)</f>
        <v>Y61</v>
      </c>
      <c r="J1526" s="196" t="str">
        <f>VLOOKUP(E1526,Refs!$P$2:$S$36,4,FALSE)</f>
        <v>East of England</v>
      </c>
      <c r="K1526" s="42">
        <f t="shared" si="47"/>
        <v>662</v>
      </c>
    </row>
    <row r="1527" spans="1:11" hidden="1" x14ac:dyDescent="0.35">
      <c r="A1527" s="197">
        <f t="shared" si="46"/>
        <v>44287</v>
      </c>
      <c r="B1527" t="s">
        <v>770</v>
      </c>
      <c r="C1527" t="s">
        <v>102</v>
      </c>
      <c r="D1527" t="s">
        <v>1001</v>
      </c>
      <c r="E1527" t="s">
        <v>64</v>
      </c>
      <c r="F1527" t="s">
        <v>65</v>
      </c>
      <c r="G1527" t="s">
        <v>583</v>
      </c>
      <c r="H1527">
        <v>415</v>
      </c>
      <c r="I1527" s="196" t="str">
        <f>VLOOKUP(E1527,Refs!$P$2:$R$36,3,FALSE)</f>
        <v>Y61</v>
      </c>
      <c r="J1527" s="196" t="str">
        <f>VLOOKUP(E1527,Refs!$P$2:$S$36,4,FALSE)</f>
        <v>East of England</v>
      </c>
      <c r="K1527" s="42">
        <f t="shared" si="47"/>
        <v>415</v>
      </c>
    </row>
    <row r="1528" spans="1:11" hidden="1" x14ac:dyDescent="0.35">
      <c r="A1528" s="197">
        <f t="shared" si="46"/>
        <v>44287</v>
      </c>
      <c r="B1528" t="s">
        <v>770</v>
      </c>
      <c r="C1528" t="s">
        <v>102</v>
      </c>
      <c r="D1528" t="s">
        <v>1001</v>
      </c>
      <c r="E1528" t="s">
        <v>64</v>
      </c>
      <c r="F1528" t="s">
        <v>65</v>
      </c>
      <c r="G1528" t="s">
        <v>584</v>
      </c>
      <c r="H1528">
        <v>11518</v>
      </c>
      <c r="I1528" s="196" t="str">
        <f>VLOOKUP(E1528,Refs!$P$2:$R$36,3,FALSE)</f>
        <v>Y61</v>
      </c>
      <c r="J1528" s="196" t="str">
        <f>VLOOKUP(E1528,Refs!$P$2:$S$36,4,FALSE)</f>
        <v>East of England</v>
      </c>
      <c r="K1528" s="42">
        <f t="shared" si="47"/>
        <v>11518</v>
      </c>
    </row>
    <row r="1529" spans="1:11" hidden="1" x14ac:dyDescent="0.35">
      <c r="A1529" s="197">
        <f t="shared" si="46"/>
        <v>44287</v>
      </c>
      <c r="B1529" t="s">
        <v>770</v>
      </c>
      <c r="C1529" t="s">
        <v>102</v>
      </c>
      <c r="D1529" t="s">
        <v>1001</v>
      </c>
      <c r="E1529" t="s">
        <v>64</v>
      </c>
      <c r="F1529" t="s">
        <v>65</v>
      </c>
      <c r="G1529" t="s">
        <v>585</v>
      </c>
      <c r="H1529">
        <v>370</v>
      </c>
      <c r="I1529" s="196" t="str">
        <f>VLOOKUP(E1529,Refs!$P$2:$R$36,3,FALSE)</f>
        <v>Y61</v>
      </c>
      <c r="J1529" s="196" t="str">
        <f>VLOOKUP(E1529,Refs!$P$2:$S$36,4,FALSE)</f>
        <v>East of England</v>
      </c>
      <c r="K1529" s="42">
        <f t="shared" si="47"/>
        <v>370</v>
      </c>
    </row>
    <row r="1530" spans="1:11" hidden="1" x14ac:dyDescent="0.35">
      <c r="A1530" s="197">
        <f t="shared" si="46"/>
        <v>44287</v>
      </c>
      <c r="B1530" t="s">
        <v>770</v>
      </c>
      <c r="C1530" t="s">
        <v>102</v>
      </c>
      <c r="D1530" t="s">
        <v>1001</v>
      </c>
      <c r="E1530" t="s">
        <v>64</v>
      </c>
      <c r="F1530" t="s">
        <v>65</v>
      </c>
      <c r="G1530" t="s">
        <v>586</v>
      </c>
      <c r="H1530">
        <v>64</v>
      </c>
      <c r="I1530" s="196" t="str">
        <f>VLOOKUP(E1530,Refs!$P$2:$R$36,3,FALSE)</f>
        <v>Y61</v>
      </c>
      <c r="J1530" s="196" t="str">
        <f>VLOOKUP(E1530,Refs!$P$2:$S$36,4,FALSE)</f>
        <v>East of England</v>
      </c>
      <c r="K1530" s="42">
        <f t="shared" si="47"/>
        <v>64</v>
      </c>
    </row>
    <row r="1531" spans="1:11" hidden="1" x14ac:dyDescent="0.35">
      <c r="A1531" s="197">
        <f t="shared" si="46"/>
        <v>44287</v>
      </c>
      <c r="B1531" t="s">
        <v>770</v>
      </c>
      <c r="C1531" t="s">
        <v>102</v>
      </c>
      <c r="D1531" t="s">
        <v>1001</v>
      </c>
      <c r="E1531" t="s">
        <v>64</v>
      </c>
      <c r="F1531" t="s">
        <v>65</v>
      </c>
      <c r="G1531" t="s">
        <v>587</v>
      </c>
      <c r="H1531">
        <v>0</v>
      </c>
      <c r="I1531" s="196" t="str">
        <f>VLOOKUP(E1531,Refs!$P$2:$R$36,3,FALSE)</f>
        <v>Y61</v>
      </c>
      <c r="J1531" s="196" t="str">
        <f>VLOOKUP(E1531,Refs!$P$2:$S$36,4,FALSE)</f>
        <v>East of England</v>
      </c>
      <c r="K1531" s="42" t="str">
        <f t="shared" si="47"/>
        <v/>
      </c>
    </row>
    <row r="1532" spans="1:11" hidden="1" x14ac:dyDescent="0.35">
      <c r="A1532" s="197">
        <f t="shared" si="46"/>
        <v>44287</v>
      </c>
      <c r="B1532" t="s">
        <v>770</v>
      </c>
      <c r="C1532" t="s">
        <v>102</v>
      </c>
      <c r="D1532" t="s">
        <v>1001</v>
      </c>
      <c r="E1532" t="s">
        <v>64</v>
      </c>
      <c r="F1532" t="s">
        <v>65</v>
      </c>
      <c r="G1532" t="s">
        <v>588</v>
      </c>
      <c r="H1532">
        <v>9490</v>
      </c>
      <c r="I1532" s="196" t="str">
        <f>VLOOKUP(E1532,Refs!$P$2:$R$36,3,FALSE)</f>
        <v>Y61</v>
      </c>
      <c r="J1532" s="196" t="str">
        <f>VLOOKUP(E1532,Refs!$P$2:$S$36,4,FALSE)</f>
        <v>East of England</v>
      </c>
      <c r="K1532" s="42">
        <f t="shared" si="47"/>
        <v>9490</v>
      </c>
    </row>
    <row r="1533" spans="1:11" hidden="1" x14ac:dyDescent="0.35">
      <c r="A1533" s="197">
        <f t="shared" si="46"/>
        <v>44287</v>
      </c>
      <c r="B1533" t="s">
        <v>770</v>
      </c>
      <c r="C1533" t="s">
        <v>102</v>
      </c>
      <c r="D1533" t="s">
        <v>1001</v>
      </c>
      <c r="E1533" t="s">
        <v>64</v>
      </c>
      <c r="F1533" t="s">
        <v>65</v>
      </c>
      <c r="G1533" t="s">
        <v>589</v>
      </c>
      <c r="H1533">
        <v>5919</v>
      </c>
      <c r="I1533" s="196" t="str">
        <f>VLOOKUP(E1533,Refs!$P$2:$R$36,3,FALSE)</f>
        <v>Y61</v>
      </c>
      <c r="J1533" s="196" t="str">
        <f>VLOOKUP(E1533,Refs!$P$2:$S$36,4,FALSE)</f>
        <v>East of England</v>
      </c>
      <c r="K1533" s="42">
        <f t="shared" si="47"/>
        <v>5919</v>
      </c>
    </row>
    <row r="1534" spans="1:11" hidden="1" x14ac:dyDescent="0.35">
      <c r="A1534" s="197">
        <f t="shared" si="46"/>
        <v>44287</v>
      </c>
      <c r="B1534" t="s">
        <v>770</v>
      </c>
      <c r="C1534" t="s">
        <v>102</v>
      </c>
      <c r="D1534" t="s">
        <v>1001</v>
      </c>
      <c r="E1534" t="s">
        <v>64</v>
      </c>
      <c r="F1534" t="s">
        <v>65</v>
      </c>
      <c r="G1534" t="s">
        <v>590</v>
      </c>
      <c r="H1534">
        <v>476</v>
      </c>
      <c r="I1534" s="196" t="str">
        <f>VLOOKUP(E1534,Refs!$P$2:$R$36,3,FALSE)</f>
        <v>Y61</v>
      </c>
      <c r="J1534" s="196" t="str">
        <f>VLOOKUP(E1534,Refs!$P$2:$S$36,4,FALSE)</f>
        <v>East of England</v>
      </c>
      <c r="K1534" s="42">
        <f t="shared" si="47"/>
        <v>476</v>
      </c>
    </row>
    <row r="1535" spans="1:11" hidden="1" x14ac:dyDescent="0.35">
      <c r="A1535" s="197">
        <f t="shared" si="46"/>
        <v>44287</v>
      </c>
      <c r="B1535" t="s">
        <v>770</v>
      </c>
      <c r="C1535" t="s">
        <v>102</v>
      </c>
      <c r="D1535" t="s">
        <v>1001</v>
      </c>
      <c r="E1535" t="s">
        <v>64</v>
      </c>
      <c r="F1535" t="s">
        <v>65</v>
      </c>
      <c r="G1535" t="s">
        <v>591</v>
      </c>
      <c r="H1535">
        <v>22</v>
      </c>
      <c r="I1535" s="196" t="str">
        <f>VLOOKUP(E1535,Refs!$P$2:$R$36,3,FALSE)</f>
        <v>Y61</v>
      </c>
      <c r="J1535" s="196" t="str">
        <f>VLOOKUP(E1535,Refs!$P$2:$S$36,4,FALSE)</f>
        <v>East of England</v>
      </c>
      <c r="K1535" s="42">
        <f t="shared" si="47"/>
        <v>22</v>
      </c>
    </row>
    <row r="1536" spans="1:11" hidden="1" x14ac:dyDescent="0.35">
      <c r="A1536" s="197">
        <f t="shared" si="46"/>
        <v>44287</v>
      </c>
      <c r="B1536" t="s">
        <v>770</v>
      </c>
      <c r="C1536" t="s">
        <v>102</v>
      </c>
      <c r="D1536" t="s">
        <v>1001</v>
      </c>
      <c r="E1536" t="s">
        <v>64</v>
      </c>
      <c r="F1536" t="s">
        <v>65</v>
      </c>
      <c r="G1536" t="s">
        <v>592</v>
      </c>
      <c r="H1536">
        <v>895</v>
      </c>
      <c r="I1536" s="196" t="str">
        <f>VLOOKUP(E1536,Refs!$P$2:$R$36,3,FALSE)</f>
        <v>Y61</v>
      </c>
      <c r="J1536" s="196" t="str">
        <f>VLOOKUP(E1536,Refs!$P$2:$S$36,4,FALSE)</f>
        <v>East of England</v>
      </c>
      <c r="K1536" s="42">
        <f t="shared" si="47"/>
        <v>895</v>
      </c>
    </row>
    <row r="1537" spans="1:11" hidden="1" x14ac:dyDescent="0.35">
      <c r="A1537" s="197">
        <f t="shared" si="46"/>
        <v>44287</v>
      </c>
      <c r="B1537" t="s">
        <v>770</v>
      </c>
      <c r="C1537" t="s">
        <v>102</v>
      </c>
      <c r="D1537" t="s">
        <v>1001</v>
      </c>
      <c r="E1537" t="s">
        <v>64</v>
      </c>
      <c r="F1537" t="s">
        <v>65</v>
      </c>
      <c r="G1537" t="s">
        <v>593</v>
      </c>
      <c r="H1537">
        <v>321</v>
      </c>
      <c r="I1537" s="196" t="str">
        <f>VLOOKUP(E1537,Refs!$P$2:$R$36,3,FALSE)</f>
        <v>Y61</v>
      </c>
      <c r="J1537" s="196" t="str">
        <f>VLOOKUP(E1537,Refs!$P$2:$S$36,4,FALSE)</f>
        <v>East of England</v>
      </c>
      <c r="K1537" s="42">
        <f t="shared" si="47"/>
        <v>321</v>
      </c>
    </row>
    <row r="1538" spans="1:11" hidden="1" x14ac:dyDescent="0.35">
      <c r="A1538" s="197">
        <f t="shared" si="46"/>
        <v>44287</v>
      </c>
      <c r="B1538" t="s">
        <v>770</v>
      </c>
      <c r="C1538" t="s">
        <v>102</v>
      </c>
      <c r="D1538" t="s">
        <v>1001</v>
      </c>
      <c r="E1538" t="s">
        <v>64</v>
      </c>
      <c r="F1538" t="s">
        <v>65</v>
      </c>
      <c r="G1538" t="s">
        <v>594</v>
      </c>
      <c r="H1538">
        <v>4712</v>
      </c>
      <c r="I1538" s="196" t="str">
        <f>VLOOKUP(E1538,Refs!$P$2:$R$36,3,FALSE)</f>
        <v>Y61</v>
      </c>
      <c r="J1538" s="196" t="str">
        <f>VLOOKUP(E1538,Refs!$P$2:$S$36,4,FALSE)</f>
        <v>East of England</v>
      </c>
      <c r="K1538" s="42">
        <f t="shared" si="47"/>
        <v>4712</v>
      </c>
    </row>
    <row r="1539" spans="1:11" hidden="1" x14ac:dyDescent="0.35">
      <c r="A1539" s="197">
        <f t="shared" ref="A1539:A1602" si="48">DATEVALUE(RIGHT(B1539,8))</f>
        <v>44287</v>
      </c>
      <c r="B1539" t="s">
        <v>770</v>
      </c>
      <c r="C1539" t="s">
        <v>102</v>
      </c>
      <c r="D1539" t="s">
        <v>1001</v>
      </c>
      <c r="E1539" t="s">
        <v>64</v>
      </c>
      <c r="F1539" t="s">
        <v>65</v>
      </c>
      <c r="G1539" t="s">
        <v>609</v>
      </c>
      <c r="H1539">
        <v>27608</v>
      </c>
      <c r="I1539" s="196" t="str">
        <f>VLOOKUP(E1539,Refs!$P$2:$R$36,3,FALSE)</f>
        <v>Y61</v>
      </c>
      <c r="J1539" s="196" t="str">
        <f>VLOOKUP(E1539,Refs!$P$2:$S$36,4,FALSE)</f>
        <v>East of England</v>
      </c>
      <c r="K1539" s="42">
        <f t="shared" ref="K1539:K1602" si="49">IF(OR(H1539="NULL",H1539=0,H1539=""),"",H1539)</f>
        <v>27608</v>
      </c>
    </row>
    <row r="1540" spans="1:11" hidden="1" x14ac:dyDescent="0.35">
      <c r="A1540" s="197">
        <f t="shared" si="48"/>
        <v>44287</v>
      </c>
      <c r="B1540" t="s">
        <v>770</v>
      </c>
      <c r="C1540" t="s">
        <v>102</v>
      </c>
      <c r="D1540" t="s">
        <v>1001</v>
      </c>
      <c r="E1540" t="s">
        <v>64</v>
      </c>
      <c r="F1540" t="s">
        <v>65</v>
      </c>
      <c r="G1540" t="s">
        <v>610</v>
      </c>
      <c r="H1540">
        <v>4332</v>
      </c>
      <c r="I1540" s="196" t="str">
        <f>VLOOKUP(E1540,Refs!$P$2:$R$36,3,FALSE)</f>
        <v>Y61</v>
      </c>
      <c r="J1540" s="196" t="str">
        <f>VLOOKUP(E1540,Refs!$P$2:$S$36,4,FALSE)</f>
        <v>East of England</v>
      </c>
      <c r="K1540" s="42">
        <f t="shared" si="49"/>
        <v>4332</v>
      </c>
    </row>
    <row r="1541" spans="1:11" hidden="1" x14ac:dyDescent="0.35">
      <c r="A1541" s="197">
        <f t="shared" si="48"/>
        <v>44287</v>
      </c>
      <c r="B1541" t="s">
        <v>770</v>
      </c>
      <c r="C1541" t="s">
        <v>102</v>
      </c>
      <c r="D1541" t="s">
        <v>1001</v>
      </c>
      <c r="E1541" t="s">
        <v>64</v>
      </c>
      <c r="F1541" t="s">
        <v>65</v>
      </c>
      <c r="G1541" t="s">
        <v>611</v>
      </c>
      <c r="H1541">
        <v>3734</v>
      </c>
      <c r="I1541" s="196" t="str">
        <f>VLOOKUP(E1541,Refs!$P$2:$R$36,3,FALSE)</f>
        <v>Y61</v>
      </c>
      <c r="J1541" s="196" t="str">
        <f>VLOOKUP(E1541,Refs!$P$2:$S$36,4,FALSE)</f>
        <v>East of England</v>
      </c>
      <c r="K1541" s="42">
        <f t="shared" si="49"/>
        <v>3734</v>
      </c>
    </row>
    <row r="1542" spans="1:11" hidden="1" x14ac:dyDescent="0.35">
      <c r="A1542" s="197">
        <f t="shared" si="48"/>
        <v>44287</v>
      </c>
      <c r="B1542" t="s">
        <v>770</v>
      </c>
      <c r="C1542" t="s">
        <v>102</v>
      </c>
      <c r="D1542" t="s">
        <v>1001</v>
      </c>
      <c r="E1542" t="s">
        <v>64</v>
      </c>
      <c r="F1542" t="s">
        <v>65</v>
      </c>
      <c r="G1542" t="s">
        <v>612</v>
      </c>
      <c r="H1542">
        <v>3073</v>
      </c>
      <c r="I1542" s="196" t="str">
        <f>VLOOKUP(E1542,Refs!$P$2:$R$36,3,FALSE)</f>
        <v>Y61</v>
      </c>
      <c r="J1542" s="196" t="str">
        <f>VLOOKUP(E1542,Refs!$P$2:$S$36,4,FALSE)</f>
        <v>East of England</v>
      </c>
      <c r="K1542" s="42">
        <f t="shared" si="49"/>
        <v>3073</v>
      </c>
    </row>
    <row r="1543" spans="1:11" hidden="1" x14ac:dyDescent="0.35">
      <c r="A1543" s="197">
        <f t="shared" si="48"/>
        <v>44287</v>
      </c>
      <c r="B1543" t="s">
        <v>770</v>
      </c>
      <c r="C1543" t="s">
        <v>102</v>
      </c>
      <c r="D1543" t="s">
        <v>1001</v>
      </c>
      <c r="E1543" t="s">
        <v>64</v>
      </c>
      <c r="F1543" t="s">
        <v>65</v>
      </c>
      <c r="G1543" t="s">
        <v>613</v>
      </c>
      <c r="H1543">
        <v>1</v>
      </c>
      <c r="I1543" s="196" t="str">
        <f>VLOOKUP(E1543,Refs!$P$2:$R$36,3,FALSE)</f>
        <v>Y61</v>
      </c>
      <c r="J1543" s="196" t="str">
        <f>VLOOKUP(E1543,Refs!$P$2:$S$36,4,FALSE)</f>
        <v>East of England</v>
      </c>
      <c r="K1543" s="42">
        <f t="shared" si="49"/>
        <v>1</v>
      </c>
    </row>
    <row r="1544" spans="1:11" hidden="1" x14ac:dyDescent="0.35">
      <c r="A1544" s="197">
        <f t="shared" si="48"/>
        <v>44287</v>
      </c>
      <c r="B1544" t="s">
        <v>770</v>
      </c>
      <c r="C1544" t="s">
        <v>102</v>
      </c>
      <c r="D1544" t="s">
        <v>1001</v>
      </c>
      <c r="E1544" t="s">
        <v>64</v>
      </c>
      <c r="F1544" t="s">
        <v>65</v>
      </c>
      <c r="G1544" t="s">
        <v>615</v>
      </c>
      <c r="H1544">
        <v>9880</v>
      </c>
      <c r="I1544" s="196" t="str">
        <f>VLOOKUP(E1544,Refs!$P$2:$R$36,3,FALSE)</f>
        <v>Y61</v>
      </c>
      <c r="J1544" s="196" t="str">
        <f>VLOOKUP(E1544,Refs!$P$2:$S$36,4,FALSE)</f>
        <v>East of England</v>
      </c>
      <c r="K1544" s="42">
        <f t="shared" si="49"/>
        <v>9880</v>
      </c>
    </row>
    <row r="1545" spans="1:11" hidden="1" x14ac:dyDescent="0.35">
      <c r="A1545" s="197">
        <f t="shared" si="48"/>
        <v>44287</v>
      </c>
      <c r="B1545" t="s">
        <v>770</v>
      </c>
      <c r="C1545" t="s">
        <v>102</v>
      </c>
      <c r="D1545" t="s">
        <v>1001</v>
      </c>
      <c r="E1545" t="s">
        <v>64</v>
      </c>
      <c r="F1545" t="s">
        <v>65</v>
      </c>
      <c r="G1545" t="s">
        <v>616</v>
      </c>
      <c r="H1545">
        <v>7</v>
      </c>
      <c r="I1545" s="196" t="str">
        <f>VLOOKUP(E1545,Refs!$P$2:$R$36,3,FALSE)</f>
        <v>Y61</v>
      </c>
      <c r="J1545" s="196" t="str">
        <f>VLOOKUP(E1545,Refs!$P$2:$S$36,4,FALSE)</f>
        <v>East of England</v>
      </c>
      <c r="K1545" s="42">
        <f t="shared" si="49"/>
        <v>7</v>
      </c>
    </row>
    <row r="1546" spans="1:11" hidden="1" x14ac:dyDescent="0.35">
      <c r="A1546" s="197">
        <f t="shared" si="48"/>
        <v>44287</v>
      </c>
      <c r="B1546" t="s">
        <v>770</v>
      </c>
      <c r="C1546" t="s">
        <v>102</v>
      </c>
      <c r="D1546" t="s">
        <v>1001</v>
      </c>
      <c r="E1546" t="s">
        <v>64</v>
      </c>
      <c r="F1546" t="s">
        <v>65</v>
      </c>
      <c r="G1546" t="s">
        <v>618</v>
      </c>
      <c r="H1546">
        <v>2764</v>
      </c>
      <c r="I1546" s="196" t="str">
        <f>VLOOKUP(E1546,Refs!$P$2:$R$36,3,FALSE)</f>
        <v>Y61</v>
      </c>
      <c r="J1546" s="196" t="str">
        <f>VLOOKUP(E1546,Refs!$P$2:$S$36,4,FALSE)</f>
        <v>East of England</v>
      </c>
      <c r="K1546" s="42">
        <f t="shared" si="49"/>
        <v>2764</v>
      </c>
    </row>
    <row r="1547" spans="1:11" hidden="1" x14ac:dyDescent="0.35">
      <c r="A1547" s="197">
        <f t="shared" si="48"/>
        <v>44287</v>
      </c>
      <c r="B1547" t="s">
        <v>770</v>
      </c>
      <c r="C1547" t="s">
        <v>102</v>
      </c>
      <c r="D1547" t="s">
        <v>1001</v>
      </c>
      <c r="E1547" t="s">
        <v>64</v>
      </c>
      <c r="F1547" t="s">
        <v>65</v>
      </c>
      <c r="G1547" t="s">
        <v>619</v>
      </c>
      <c r="H1547">
        <v>194</v>
      </c>
      <c r="I1547" s="196" t="str">
        <f>VLOOKUP(E1547,Refs!$P$2:$R$36,3,FALSE)</f>
        <v>Y61</v>
      </c>
      <c r="J1547" s="196" t="str">
        <f>VLOOKUP(E1547,Refs!$P$2:$S$36,4,FALSE)</f>
        <v>East of England</v>
      </c>
      <c r="K1547" s="42">
        <f t="shared" si="49"/>
        <v>194</v>
      </c>
    </row>
    <row r="1548" spans="1:11" hidden="1" x14ac:dyDescent="0.35">
      <c r="A1548" s="197">
        <f t="shared" si="48"/>
        <v>44287</v>
      </c>
      <c r="B1548" t="s">
        <v>770</v>
      </c>
      <c r="C1548" t="s">
        <v>102</v>
      </c>
      <c r="D1548" t="s">
        <v>1001</v>
      </c>
      <c r="E1548" t="s">
        <v>64</v>
      </c>
      <c r="F1548" t="s">
        <v>65</v>
      </c>
      <c r="G1548" t="s">
        <v>620</v>
      </c>
      <c r="H1548">
        <v>2216</v>
      </c>
      <c r="I1548" s="196" t="str">
        <f>VLOOKUP(E1548,Refs!$P$2:$R$36,3,FALSE)</f>
        <v>Y61</v>
      </c>
      <c r="J1548" s="196" t="str">
        <f>VLOOKUP(E1548,Refs!$P$2:$S$36,4,FALSE)</f>
        <v>East of England</v>
      </c>
      <c r="K1548" s="42">
        <f t="shared" si="49"/>
        <v>2216</v>
      </c>
    </row>
    <row r="1549" spans="1:11" hidden="1" x14ac:dyDescent="0.35">
      <c r="A1549" s="197">
        <f t="shared" si="48"/>
        <v>44287</v>
      </c>
      <c r="B1549" t="s">
        <v>770</v>
      </c>
      <c r="C1549" t="s">
        <v>102</v>
      </c>
      <c r="D1549" t="s">
        <v>1001</v>
      </c>
      <c r="E1549" t="s">
        <v>64</v>
      </c>
      <c r="F1549" t="s">
        <v>65</v>
      </c>
      <c r="G1549" t="s">
        <v>621</v>
      </c>
      <c r="H1549">
        <v>96</v>
      </c>
      <c r="I1549" s="196" t="str">
        <f>VLOOKUP(E1549,Refs!$P$2:$R$36,3,FALSE)</f>
        <v>Y61</v>
      </c>
      <c r="J1549" s="196" t="str">
        <f>VLOOKUP(E1549,Refs!$P$2:$S$36,4,FALSE)</f>
        <v>East of England</v>
      </c>
      <c r="K1549" s="42">
        <f t="shared" si="49"/>
        <v>96</v>
      </c>
    </row>
    <row r="1550" spans="1:11" hidden="1" x14ac:dyDescent="0.35">
      <c r="A1550" s="197">
        <f t="shared" si="48"/>
        <v>44287</v>
      </c>
      <c r="B1550" t="s">
        <v>770</v>
      </c>
      <c r="C1550" t="s">
        <v>102</v>
      </c>
      <c r="D1550" t="s">
        <v>1001</v>
      </c>
      <c r="E1550" t="s">
        <v>64</v>
      </c>
      <c r="F1550" t="s">
        <v>65</v>
      </c>
      <c r="G1550" t="s">
        <v>622</v>
      </c>
      <c r="H1550">
        <v>768</v>
      </c>
      <c r="I1550" s="196" t="str">
        <f>VLOOKUP(E1550,Refs!$P$2:$R$36,3,FALSE)</f>
        <v>Y61</v>
      </c>
      <c r="J1550" s="196" t="str">
        <f>VLOOKUP(E1550,Refs!$P$2:$S$36,4,FALSE)</f>
        <v>East of England</v>
      </c>
      <c r="K1550" s="42">
        <f t="shared" si="49"/>
        <v>768</v>
      </c>
    </row>
    <row r="1551" spans="1:11" hidden="1" x14ac:dyDescent="0.35">
      <c r="A1551" s="197">
        <f t="shared" si="48"/>
        <v>44287</v>
      </c>
      <c r="B1551" t="s">
        <v>770</v>
      </c>
      <c r="C1551" t="s">
        <v>102</v>
      </c>
      <c r="D1551" t="s">
        <v>1001</v>
      </c>
      <c r="E1551" t="s">
        <v>64</v>
      </c>
      <c r="F1551" t="s">
        <v>65</v>
      </c>
      <c r="G1551" t="s">
        <v>623</v>
      </c>
      <c r="H1551">
        <v>66</v>
      </c>
      <c r="I1551" s="196" t="str">
        <f>VLOOKUP(E1551,Refs!$P$2:$R$36,3,FALSE)</f>
        <v>Y61</v>
      </c>
      <c r="J1551" s="196" t="str">
        <f>VLOOKUP(E1551,Refs!$P$2:$S$36,4,FALSE)</f>
        <v>East of England</v>
      </c>
      <c r="K1551" s="42">
        <f t="shared" si="49"/>
        <v>66</v>
      </c>
    </row>
    <row r="1552" spans="1:11" hidden="1" x14ac:dyDescent="0.35">
      <c r="A1552" s="197">
        <f t="shared" si="48"/>
        <v>44287</v>
      </c>
      <c r="B1552" t="s">
        <v>770</v>
      </c>
      <c r="C1552" t="s">
        <v>102</v>
      </c>
      <c r="D1552" t="s">
        <v>1001</v>
      </c>
      <c r="E1552" t="s">
        <v>64</v>
      </c>
      <c r="F1552" t="s">
        <v>65</v>
      </c>
      <c r="G1552" t="s">
        <v>624</v>
      </c>
      <c r="H1552">
        <v>1458</v>
      </c>
      <c r="I1552" s="196" t="str">
        <f>VLOOKUP(E1552,Refs!$P$2:$R$36,3,FALSE)</f>
        <v>Y61</v>
      </c>
      <c r="J1552" s="196" t="str">
        <f>VLOOKUP(E1552,Refs!$P$2:$S$36,4,FALSE)</f>
        <v>East of England</v>
      </c>
      <c r="K1552" s="42">
        <f t="shared" si="49"/>
        <v>1458</v>
      </c>
    </row>
    <row r="1553" spans="1:11" hidden="1" x14ac:dyDescent="0.35">
      <c r="A1553" s="197">
        <f t="shared" si="48"/>
        <v>44287</v>
      </c>
      <c r="B1553" t="s">
        <v>770</v>
      </c>
      <c r="C1553" t="s">
        <v>102</v>
      </c>
      <c r="D1553" t="s">
        <v>1001</v>
      </c>
      <c r="E1553" t="s">
        <v>64</v>
      </c>
      <c r="F1553" t="s">
        <v>65</v>
      </c>
      <c r="G1553" t="s">
        <v>625</v>
      </c>
      <c r="H1553">
        <v>818</v>
      </c>
      <c r="I1553" s="196" t="str">
        <f>VLOOKUP(E1553,Refs!$P$2:$R$36,3,FALSE)</f>
        <v>Y61</v>
      </c>
      <c r="J1553" s="196" t="str">
        <f>VLOOKUP(E1553,Refs!$P$2:$S$36,4,FALSE)</f>
        <v>East of England</v>
      </c>
      <c r="K1553" s="42">
        <f t="shared" si="49"/>
        <v>818</v>
      </c>
    </row>
    <row r="1554" spans="1:11" hidden="1" x14ac:dyDescent="0.35">
      <c r="A1554" s="197">
        <f t="shared" si="48"/>
        <v>44287</v>
      </c>
      <c r="B1554" t="s">
        <v>770</v>
      </c>
      <c r="C1554" t="s">
        <v>102</v>
      </c>
      <c r="D1554" t="s">
        <v>1001</v>
      </c>
      <c r="E1554" t="s">
        <v>64</v>
      </c>
      <c r="F1554" t="s">
        <v>65</v>
      </c>
      <c r="G1554" t="s">
        <v>626</v>
      </c>
      <c r="H1554">
        <v>2092</v>
      </c>
      <c r="I1554" s="196" t="str">
        <f>VLOOKUP(E1554,Refs!$P$2:$R$36,3,FALSE)</f>
        <v>Y61</v>
      </c>
      <c r="J1554" s="196" t="str">
        <f>VLOOKUP(E1554,Refs!$P$2:$S$36,4,FALSE)</f>
        <v>East of England</v>
      </c>
      <c r="K1554" s="42">
        <f t="shared" si="49"/>
        <v>2092</v>
      </c>
    </row>
    <row r="1555" spans="1:11" hidden="1" x14ac:dyDescent="0.35">
      <c r="A1555" s="197">
        <f t="shared" si="48"/>
        <v>44287</v>
      </c>
      <c r="B1555" t="s">
        <v>770</v>
      </c>
      <c r="C1555" t="s">
        <v>102</v>
      </c>
      <c r="D1555" t="s">
        <v>1001</v>
      </c>
      <c r="E1555" t="s">
        <v>64</v>
      </c>
      <c r="F1555" t="s">
        <v>65</v>
      </c>
      <c r="G1555" t="s">
        <v>642</v>
      </c>
      <c r="H1555">
        <v>3002</v>
      </c>
      <c r="I1555" s="196" t="str">
        <f>VLOOKUP(E1555,Refs!$P$2:$R$36,3,FALSE)</f>
        <v>Y61</v>
      </c>
      <c r="J1555" s="196" t="str">
        <f>VLOOKUP(E1555,Refs!$P$2:$S$36,4,FALSE)</f>
        <v>East of England</v>
      </c>
      <c r="K1555" s="42">
        <f t="shared" si="49"/>
        <v>3002</v>
      </c>
    </row>
    <row r="1556" spans="1:11" hidden="1" x14ac:dyDescent="0.35">
      <c r="A1556" s="197">
        <f t="shared" si="48"/>
        <v>44287</v>
      </c>
      <c r="B1556" t="s">
        <v>770</v>
      </c>
      <c r="C1556" t="s">
        <v>102</v>
      </c>
      <c r="D1556" t="s">
        <v>1001</v>
      </c>
      <c r="E1556" t="s">
        <v>64</v>
      </c>
      <c r="F1556" t="s">
        <v>65</v>
      </c>
      <c r="G1556" t="s">
        <v>643</v>
      </c>
      <c r="H1556">
        <v>2360</v>
      </c>
      <c r="I1556" s="196" t="str">
        <f>VLOOKUP(E1556,Refs!$P$2:$R$36,3,FALSE)</f>
        <v>Y61</v>
      </c>
      <c r="J1556" s="196" t="str">
        <f>VLOOKUP(E1556,Refs!$P$2:$S$36,4,FALSE)</f>
        <v>East of England</v>
      </c>
      <c r="K1556" s="42">
        <f t="shared" si="49"/>
        <v>2360</v>
      </c>
    </row>
    <row r="1557" spans="1:11" hidden="1" x14ac:dyDescent="0.35">
      <c r="A1557" s="197">
        <f t="shared" si="48"/>
        <v>44287</v>
      </c>
      <c r="B1557" t="s">
        <v>770</v>
      </c>
      <c r="C1557" t="s">
        <v>102</v>
      </c>
      <c r="D1557" t="s">
        <v>1001</v>
      </c>
      <c r="E1557" t="s">
        <v>64</v>
      </c>
      <c r="F1557" t="s">
        <v>65</v>
      </c>
      <c r="G1557" t="s">
        <v>644</v>
      </c>
      <c r="H1557">
        <v>2140</v>
      </c>
      <c r="I1557" s="196" t="str">
        <f>VLOOKUP(E1557,Refs!$P$2:$R$36,3,FALSE)</f>
        <v>Y61</v>
      </c>
      <c r="J1557" s="196" t="str">
        <f>VLOOKUP(E1557,Refs!$P$2:$S$36,4,FALSE)</f>
        <v>East of England</v>
      </c>
      <c r="K1557" s="42">
        <f t="shared" si="49"/>
        <v>2140</v>
      </c>
    </row>
    <row r="1558" spans="1:11" hidden="1" x14ac:dyDescent="0.35">
      <c r="A1558" s="197">
        <f t="shared" si="48"/>
        <v>44287</v>
      </c>
      <c r="B1558" t="s">
        <v>770</v>
      </c>
      <c r="C1558" t="s">
        <v>102</v>
      </c>
      <c r="D1558" t="s">
        <v>1001</v>
      </c>
      <c r="E1558" t="s">
        <v>64</v>
      </c>
      <c r="F1558" t="s">
        <v>65</v>
      </c>
      <c r="G1558" t="s">
        <v>645</v>
      </c>
      <c r="H1558">
        <v>190</v>
      </c>
      <c r="I1558" s="196" t="str">
        <f>VLOOKUP(E1558,Refs!$P$2:$R$36,3,FALSE)</f>
        <v>Y61</v>
      </c>
      <c r="J1558" s="196" t="str">
        <f>VLOOKUP(E1558,Refs!$P$2:$S$36,4,FALSE)</f>
        <v>East of England</v>
      </c>
      <c r="K1558" s="42">
        <f t="shared" si="49"/>
        <v>190</v>
      </c>
    </row>
    <row r="1559" spans="1:11" hidden="1" x14ac:dyDescent="0.35">
      <c r="A1559" s="197">
        <f t="shared" si="48"/>
        <v>44287</v>
      </c>
      <c r="B1559" t="s">
        <v>770</v>
      </c>
      <c r="C1559" t="s">
        <v>102</v>
      </c>
      <c r="D1559" t="s">
        <v>1001</v>
      </c>
      <c r="E1559" t="s">
        <v>64</v>
      </c>
      <c r="F1559" t="s">
        <v>65</v>
      </c>
      <c r="G1559" t="s">
        <v>646</v>
      </c>
      <c r="H1559">
        <v>211</v>
      </c>
      <c r="I1559" s="196" t="str">
        <f>VLOOKUP(E1559,Refs!$P$2:$R$36,3,FALSE)</f>
        <v>Y61</v>
      </c>
      <c r="J1559" s="196" t="str">
        <f>VLOOKUP(E1559,Refs!$P$2:$S$36,4,FALSE)</f>
        <v>East of England</v>
      </c>
      <c r="K1559" s="42">
        <f t="shared" si="49"/>
        <v>211</v>
      </c>
    </row>
    <row r="1560" spans="1:11" hidden="1" x14ac:dyDescent="0.35">
      <c r="A1560" s="197">
        <f t="shared" si="48"/>
        <v>44287</v>
      </c>
      <c r="B1560" t="s">
        <v>770</v>
      </c>
      <c r="C1560" t="s">
        <v>102</v>
      </c>
      <c r="D1560" t="s">
        <v>1001</v>
      </c>
      <c r="E1560" t="s">
        <v>64</v>
      </c>
      <c r="F1560" t="s">
        <v>65</v>
      </c>
      <c r="G1560" t="s">
        <v>647</v>
      </c>
      <c r="H1560">
        <v>1727</v>
      </c>
      <c r="I1560" s="196" t="str">
        <f>VLOOKUP(E1560,Refs!$P$2:$R$36,3,FALSE)</f>
        <v>Y61</v>
      </c>
      <c r="J1560" s="196" t="str">
        <f>VLOOKUP(E1560,Refs!$P$2:$S$36,4,FALSE)</f>
        <v>East of England</v>
      </c>
      <c r="K1560" s="42">
        <f t="shared" si="49"/>
        <v>1727</v>
      </c>
    </row>
    <row r="1561" spans="1:11" hidden="1" x14ac:dyDescent="0.35">
      <c r="A1561" s="197">
        <f t="shared" si="48"/>
        <v>44287</v>
      </c>
      <c r="B1561" t="s">
        <v>770</v>
      </c>
      <c r="C1561" t="s">
        <v>102</v>
      </c>
      <c r="D1561" t="s">
        <v>1001</v>
      </c>
      <c r="E1561" t="s">
        <v>64</v>
      </c>
      <c r="F1561" t="s">
        <v>65</v>
      </c>
      <c r="G1561" t="s">
        <v>648</v>
      </c>
      <c r="H1561">
        <v>1764068</v>
      </c>
      <c r="I1561" s="196" t="str">
        <f>VLOOKUP(E1561,Refs!$P$2:$R$36,3,FALSE)</f>
        <v>Y61</v>
      </c>
      <c r="J1561" s="196" t="str">
        <f>VLOOKUP(E1561,Refs!$P$2:$S$36,4,FALSE)</f>
        <v>East of England</v>
      </c>
      <c r="K1561" s="42">
        <f t="shared" si="49"/>
        <v>1764068</v>
      </c>
    </row>
    <row r="1562" spans="1:11" hidden="1" x14ac:dyDescent="0.35">
      <c r="A1562" s="197">
        <f t="shared" si="48"/>
        <v>44287</v>
      </c>
      <c r="B1562" t="s">
        <v>770</v>
      </c>
      <c r="C1562" t="s">
        <v>102</v>
      </c>
      <c r="D1562" t="s">
        <v>1001</v>
      </c>
      <c r="E1562" t="s">
        <v>64</v>
      </c>
      <c r="F1562" t="s">
        <v>65</v>
      </c>
      <c r="G1562" t="s">
        <v>649</v>
      </c>
      <c r="H1562">
        <v>3040</v>
      </c>
      <c r="I1562" s="196" t="str">
        <f>VLOOKUP(E1562,Refs!$P$2:$R$36,3,FALSE)</f>
        <v>Y61</v>
      </c>
      <c r="J1562" s="196" t="str">
        <f>VLOOKUP(E1562,Refs!$P$2:$S$36,4,FALSE)</f>
        <v>East of England</v>
      </c>
      <c r="K1562" s="42">
        <f t="shared" si="49"/>
        <v>3040</v>
      </c>
    </row>
    <row r="1563" spans="1:11" hidden="1" x14ac:dyDescent="0.35">
      <c r="A1563" s="197">
        <f t="shared" si="48"/>
        <v>44287</v>
      </c>
      <c r="B1563" t="s">
        <v>770</v>
      </c>
      <c r="C1563" t="s">
        <v>102</v>
      </c>
      <c r="D1563" t="s">
        <v>1001</v>
      </c>
      <c r="E1563" t="s">
        <v>64</v>
      </c>
      <c r="F1563" t="s">
        <v>65</v>
      </c>
      <c r="G1563" t="s">
        <v>650</v>
      </c>
      <c r="H1563">
        <v>2134</v>
      </c>
      <c r="I1563" s="196" t="str">
        <f>VLOOKUP(E1563,Refs!$P$2:$R$36,3,FALSE)</f>
        <v>Y61</v>
      </c>
      <c r="J1563" s="196" t="str">
        <f>VLOOKUP(E1563,Refs!$P$2:$S$36,4,FALSE)</f>
        <v>East of England</v>
      </c>
      <c r="K1563" s="42">
        <f t="shared" si="49"/>
        <v>2134</v>
      </c>
    </row>
    <row r="1564" spans="1:11" hidden="1" x14ac:dyDescent="0.35">
      <c r="A1564" s="197">
        <f t="shared" si="48"/>
        <v>44287</v>
      </c>
      <c r="B1564" t="s">
        <v>770</v>
      </c>
      <c r="C1564" t="s">
        <v>102</v>
      </c>
      <c r="D1564" t="s">
        <v>1001</v>
      </c>
      <c r="E1564" t="s">
        <v>64</v>
      </c>
      <c r="F1564" t="s">
        <v>65</v>
      </c>
      <c r="G1564" t="s">
        <v>651</v>
      </c>
      <c r="H1564">
        <v>229</v>
      </c>
      <c r="I1564" s="196" t="str">
        <f>VLOOKUP(E1564,Refs!$P$2:$R$36,3,FALSE)</f>
        <v>Y61</v>
      </c>
      <c r="J1564" s="196" t="str">
        <f>VLOOKUP(E1564,Refs!$P$2:$S$36,4,FALSE)</f>
        <v>East of England</v>
      </c>
      <c r="K1564" s="42">
        <f t="shared" si="49"/>
        <v>229</v>
      </c>
    </row>
    <row r="1565" spans="1:11" hidden="1" x14ac:dyDescent="0.35">
      <c r="A1565" s="197">
        <f t="shared" si="48"/>
        <v>44287</v>
      </c>
      <c r="B1565" t="s">
        <v>770</v>
      </c>
      <c r="C1565" t="s">
        <v>102</v>
      </c>
      <c r="D1565" t="s">
        <v>1001</v>
      </c>
      <c r="E1565" t="s">
        <v>64</v>
      </c>
      <c r="F1565" t="s">
        <v>65</v>
      </c>
      <c r="G1565" t="s">
        <v>652</v>
      </c>
      <c r="H1565">
        <v>695</v>
      </c>
      <c r="I1565" s="196" t="str">
        <f>VLOOKUP(E1565,Refs!$P$2:$R$36,3,FALSE)</f>
        <v>Y61</v>
      </c>
      <c r="J1565" s="196" t="str">
        <f>VLOOKUP(E1565,Refs!$P$2:$S$36,4,FALSE)</f>
        <v>East of England</v>
      </c>
      <c r="K1565" s="42">
        <f t="shared" si="49"/>
        <v>695</v>
      </c>
    </row>
    <row r="1566" spans="1:11" hidden="1" x14ac:dyDescent="0.35">
      <c r="A1566" s="197">
        <f t="shared" si="48"/>
        <v>44287</v>
      </c>
      <c r="B1566" t="s">
        <v>770</v>
      </c>
      <c r="C1566" t="s">
        <v>102</v>
      </c>
      <c r="D1566" t="s">
        <v>1001</v>
      </c>
      <c r="E1566" t="s">
        <v>64</v>
      </c>
      <c r="F1566" t="s">
        <v>65</v>
      </c>
      <c r="G1566" t="s">
        <v>653</v>
      </c>
      <c r="H1566">
        <v>1753810</v>
      </c>
      <c r="I1566" s="196" t="str">
        <f>VLOOKUP(E1566,Refs!$P$2:$R$36,3,FALSE)</f>
        <v>Y61</v>
      </c>
      <c r="J1566" s="196" t="str">
        <f>VLOOKUP(E1566,Refs!$P$2:$S$36,4,FALSE)</f>
        <v>East of England</v>
      </c>
      <c r="K1566" s="42">
        <f t="shared" si="49"/>
        <v>1753810</v>
      </c>
    </row>
    <row r="1567" spans="1:11" hidden="1" x14ac:dyDescent="0.35">
      <c r="A1567" s="197">
        <f t="shared" si="48"/>
        <v>44287</v>
      </c>
      <c r="B1567" t="s">
        <v>770</v>
      </c>
      <c r="C1567" t="s">
        <v>102</v>
      </c>
      <c r="D1567" t="s">
        <v>1001</v>
      </c>
      <c r="E1567" t="s">
        <v>64</v>
      </c>
      <c r="F1567" t="s">
        <v>65</v>
      </c>
      <c r="G1567" t="s">
        <v>654</v>
      </c>
      <c r="H1567">
        <v>0</v>
      </c>
      <c r="I1567" s="196" t="str">
        <f>VLOOKUP(E1567,Refs!$P$2:$R$36,3,FALSE)</f>
        <v>Y61</v>
      </c>
      <c r="J1567" s="196" t="str">
        <f>VLOOKUP(E1567,Refs!$P$2:$S$36,4,FALSE)</f>
        <v>East of England</v>
      </c>
      <c r="K1567" s="42" t="str">
        <f t="shared" si="49"/>
        <v/>
      </c>
    </row>
    <row r="1568" spans="1:11" hidden="1" x14ac:dyDescent="0.35">
      <c r="A1568" s="197">
        <f t="shared" si="48"/>
        <v>44287</v>
      </c>
      <c r="B1568" t="s">
        <v>770</v>
      </c>
      <c r="C1568" t="s">
        <v>102</v>
      </c>
      <c r="D1568" t="s">
        <v>1001</v>
      </c>
      <c r="E1568" t="s">
        <v>64</v>
      </c>
      <c r="F1568" t="s">
        <v>65</v>
      </c>
      <c r="G1568" t="s">
        <v>669</v>
      </c>
      <c r="H1568">
        <v>22130</v>
      </c>
      <c r="I1568" s="196" t="str">
        <f>VLOOKUP(E1568,Refs!$P$2:$R$36,3,FALSE)</f>
        <v>Y61</v>
      </c>
      <c r="J1568" s="196" t="str">
        <f>VLOOKUP(E1568,Refs!$P$2:$S$36,4,FALSE)</f>
        <v>East of England</v>
      </c>
      <c r="K1568" s="42">
        <f t="shared" si="49"/>
        <v>22130</v>
      </c>
    </row>
    <row r="1569" spans="1:11" hidden="1" x14ac:dyDescent="0.35">
      <c r="A1569" s="197">
        <f t="shared" si="48"/>
        <v>44287</v>
      </c>
      <c r="B1569" t="s">
        <v>770</v>
      </c>
      <c r="C1569" t="s">
        <v>102</v>
      </c>
      <c r="D1569" t="s">
        <v>1001</v>
      </c>
      <c r="E1569" t="s">
        <v>64</v>
      </c>
      <c r="F1569" t="s">
        <v>65</v>
      </c>
      <c r="G1569" t="s">
        <v>670</v>
      </c>
      <c r="H1569">
        <v>14</v>
      </c>
      <c r="I1569" s="196" t="str">
        <f>VLOOKUP(E1569,Refs!$P$2:$R$36,3,FALSE)</f>
        <v>Y61</v>
      </c>
      <c r="J1569" s="196" t="str">
        <f>VLOOKUP(E1569,Refs!$P$2:$S$36,4,FALSE)</f>
        <v>East of England</v>
      </c>
      <c r="K1569" s="42">
        <f t="shared" si="49"/>
        <v>14</v>
      </c>
    </row>
    <row r="1570" spans="1:11" hidden="1" x14ac:dyDescent="0.35">
      <c r="A1570" s="197">
        <f t="shared" si="48"/>
        <v>44287</v>
      </c>
      <c r="B1570" t="s">
        <v>770</v>
      </c>
      <c r="C1570" t="s">
        <v>102</v>
      </c>
      <c r="D1570" t="s">
        <v>1001</v>
      </c>
      <c r="E1570" t="s">
        <v>64</v>
      </c>
      <c r="F1570" t="s">
        <v>65</v>
      </c>
      <c r="G1570" t="s">
        <v>671</v>
      </c>
      <c r="H1570">
        <v>14627</v>
      </c>
      <c r="I1570" s="196" t="str">
        <f>VLOOKUP(E1570,Refs!$P$2:$R$36,3,FALSE)</f>
        <v>Y61</v>
      </c>
      <c r="J1570" s="196" t="str">
        <f>VLOOKUP(E1570,Refs!$P$2:$S$36,4,FALSE)</f>
        <v>East of England</v>
      </c>
      <c r="K1570" s="42">
        <f t="shared" si="49"/>
        <v>14627</v>
      </c>
    </row>
    <row r="1571" spans="1:11" hidden="1" x14ac:dyDescent="0.35">
      <c r="A1571" s="197">
        <f t="shared" si="48"/>
        <v>44287</v>
      </c>
      <c r="B1571" t="s">
        <v>770</v>
      </c>
      <c r="C1571" t="s">
        <v>102</v>
      </c>
      <c r="D1571" t="s">
        <v>1001</v>
      </c>
      <c r="E1571" t="s">
        <v>64</v>
      </c>
      <c r="F1571" t="s">
        <v>65</v>
      </c>
      <c r="G1571" t="s">
        <v>675</v>
      </c>
      <c r="H1571">
        <v>1971</v>
      </c>
      <c r="I1571" s="196" t="str">
        <f>VLOOKUP(E1571,Refs!$P$2:$R$36,3,FALSE)</f>
        <v>Y61</v>
      </c>
      <c r="J1571" s="196" t="str">
        <f>VLOOKUP(E1571,Refs!$P$2:$S$36,4,FALSE)</f>
        <v>East of England</v>
      </c>
      <c r="K1571" s="42">
        <f t="shared" si="49"/>
        <v>1971</v>
      </c>
    </row>
    <row r="1572" spans="1:11" hidden="1" x14ac:dyDescent="0.35">
      <c r="A1572" s="197">
        <f t="shared" si="48"/>
        <v>44287</v>
      </c>
      <c r="B1572" t="s">
        <v>770</v>
      </c>
      <c r="C1572" t="s">
        <v>102</v>
      </c>
      <c r="D1572" t="s">
        <v>1001</v>
      </c>
      <c r="E1572" t="s">
        <v>64</v>
      </c>
      <c r="F1572" t="s">
        <v>65</v>
      </c>
      <c r="G1572" t="s">
        <v>678</v>
      </c>
      <c r="H1572">
        <v>3351</v>
      </c>
      <c r="I1572" s="196" t="str">
        <f>VLOOKUP(E1572,Refs!$P$2:$R$36,3,FALSE)</f>
        <v>Y61</v>
      </c>
      <c r="J1572" s="196" t="str">
        <f>VLOOKUP(E1572,Refs!$P$2:$S$36,4,FALSE)</f>
        <v>East of England</v>
      </c>
      <c r="K1572" s="42">
        <f t="shared" si="49"/>
        <v>3351</v>
      </c>
    </row>
    <row r="1573" spans="1:11" hidden="1" x14ac:dyDescent="0.35">
      <c r="A1573" s="197">
        <f t="shared" si="48"/>
        <v>44287</v>
      </c>
      <c r="B1573" t="s">
        <v>770</v>
      </c>
      <c r="C1573" t="s">
        <v>102</v>
      </c>
      <c r="D1573" t="s">
        <v>1001</v>
      </c>
      <c r="E1573" t="s">
        <v>64</v>
      </c>
      <c r="F1573" t="s">
        <v>65</v>
      </c>
      <c r="G1573" t="s">
        <v>679</v>
      </c>
      <c r="H1573">
        <v>1139</v>
      </c>
      <c r="I1573" s="196" t="str">
        <f>VLOOKUP(E1573,Refs!$P$2:$R$36,3,FALSE)</f>
        <v>Y61</v>
      </c>
      <c r="J1573" s="196" t="str">
        <f>VLOOKUP(E1573,Refs!$P$2:$S$36,4,FALSE)</f>
        <v>East of England</v>
      </c>
      <c r="K1573" s="42">
        <f t="shared" si="49"/>
        <v>1139</v>
      </c>
    </row>
    <row r="1574" spans="1:11" hidden="1" x14ac:dyDescent="0.35">
      <c r="A1574" s="197">
        <f t="shared" si="48"/>
        <v>44287</v>
      </c>
      <c r="B1574" t="s">
        <v>770</v>
      </c>
      <c r="C1574" t="s">
        <v>102</v>
      </c>
      <c r="D1574" t="s">
        <v>1001</v>
      </c>
      <c r="E1574" t="s">
        <v>64</v>
      </c>
      <c r="F1574" t="s">
        <v>65</v>
      </c>
      <c r="G1574" t="s">
        <v>680</v>
      </c>
      <c r="H1574">
        <v>0</v>
      </c>
      <c r="I1574" s="196" t="str">
        <f>VLOOKUP(E1574,Refs!$P$2:$R$36,3,FALSE)</f>
        <v>Y61</v>
      </c>
      <c r="J1574" s="196" t="str">
        <f>VLOOKUP(E1574,Refs!$P$2:$S$36,4,FALSE)</f>
        <v>East of England</v>
      </c>
      <c r="K1574" s="42" t="str">
        <f t="shared" si="49"/>
        <v/>
      </c>
    </row>
    <row r="1575" spans="1:11" hidden="1" x14ac:dyDescent="0.35">
      <c r="A1575" s="197">
        <f t="shared" si="48"/>
        <v>44287</v>
      </c>
      <c r="B1575" t="s">
        <v>770</v>
      </c>
      <c r="C1575" t="s">
        <v>102</v>
      </c>
      <c r="D1575" t="s">
        <v>1001</v>
      </c>
      <c r="E1575" t="s">
        <v>64</v>
      </c>
      <c r="F1575" t="s">
        <v>65</v>
      </c>
      <c r="G1575" t="s">
        <v>681</v>
      </c>
      <c r="H1575">
        <v>17</v>
      </c>
      <c r="I1575" s="196" t="str">
        <f>VLOOKUP(E1575,Refs!$P$2:$R$36,3,FALSE)</f>
        <v>Y61</v>
      </c>
      <c r="J1575" s="196" t="str">
        <f>VLOOKUP(E1575,Refs!$P$2:$S$36,4,FALSE)</f>
        <v>East of England</v>
      </c>
      <c r="K1575" s="42">
        <f t="shared" si="49"/>
        <v>17</v>
      </c>
    </row>
    <row r="1576" spans="1:11" hidden="1" x14ac:dyDescent="0.35">
      <c r="A1576" s="197">
        <f t="shared" si="48"/>
        <v>44287</v>
      </c>
      <c r="B1576" t="s">
        <v>770</v>
      </c>
      <c r="C1576" t="s">
        <v>102</v>
      </c>
      <c r="D1576" t="s">
        <v>1001</v>
      </c>
      <c r="E1576" t="s">
        <v>64</v>
      </c>
      <c r="F1576" t="s">
        <v>65</v>
      </c>
      <c r="G1576" t="s">
        <v>682</v>
      </c>
      <c r="H1576">
        <v>548</v>
      </c>
      <c r="I1576" s="196" t="str">
        <f>VLOOKUP(E1576,Refs!$P$2:$R$36,3,FALSE)</f>
        <v>Y61</v>
      </c>
      <c r="J1576" s="196" t="str">
        <f>VLOOKUP(E1576,Refs!$P$2:$S$36,4,FALSE)</f>
        <v>East of England</v>
      </c>
      <c r="K1576" s="42">
        <f t="shared" si="49"/>
        <v>548</v>
      </c>
    </row>
    <row r="1577" spans="1:11" hidden="1" x14ac:dyDescent="0.35">
      <c r="A1577" s="197">
        <f t="shared" si="48"/>
        <v>44287</v>
      </c>
      <c r="B1577" t="s">
        <v>770</v>
      </c>
      <c r="C1577" t="s">
        <v>102</v>
      </c>
      <c r="D1577" t="s">
        <v>1001</v>
      </c>
      <c r="E1577" t="s">
        <v>64</v>
      </c>
      <c r="F1577" t="s">
        <v>65</v>
      </c>
      <c r="G1577" t="s">
        <v>683</v>
      </c>
      <c r="H1577">
        <v>94</v>
      </c>
      <c r="I1577" s="196" t="str">
        <f>VLOOKUP(E1577,Refs!$P$2:$R$36,3,FALSE)</f>
        <v>Y61</v>
      </c>
      <c r="J1577" s="196" t="str">
        <f>VLOOKUP(E1577,Refs!$P$2:$S$36,4,FALSE)</f>
        <v>East of England</v>
      </c>
      <c r="K1577" s="42">
        <f t="shared" si="49"/>
        <v>94</v>
      </c>
    </row>
    <row r="1578" spans="1:11" hidden="1" x14ac:dyDescent="0.35">
      <c r="A1578" s="197">
        <f t="shared" si="48"/>
        <v>44287</v>
      </c>
      <c r="B1578" t="s">
        <v>770</v>
      </c>
      <c r="C1578" t="s">
        <v>102</v>
      </c>
      <c r="D1578" t="s">
        <v>1001</v>
      </c>
      <c r="E1578" t="s">
        <v>64</v>
      </c>
      <c r="F1578" t="s">
        <v>65</v>
      </c>
      <c r="G1578" t="s">
        <v>684</v>
      </c>
      <c r="H1578">
        <v>3230</v>
      </c>
      <c r="I1578" s="196" t="str">
        <f>VLOOKUP(E1578,Refs!$P$2:$R$36,3,FALSE)</f>
        <v>Y61</v>
      </c>
      <c r="J1578" s="196" t="str">
        <f>VLOOKUP(E1578,Refs!$P$2:$S$36,4,FALSE)</f>
        <v>East of England</v>
      </c>
      <c r="K1578" s="42">
        <f t="shared" si="49"/>
        <v>3230</v>
      </c>
    </row>
    <row r="1579" spans="1:11" hidden="1" x14ac:dyDescent="0.35">
      <c r="A1579" s="197">
        <f t="shared" si="48"/>
        <v>44287</v>
      </c>
      <c r="B1579" t="s">
        <v>770</v>
      </c>
      <c r="C1579" t="s">
        <v>102</v>
      </c>
      <c r="D1579" t="s">
        <v>1001</v>
      </c>
      <c r="E1579" t="s">
        <v>64</v>
      </c>
      <c r="F1579" t="s">
        <v>65</v>
      </c>
      <c r="G1579" t="s">
        <v>685</v>
      </c>
      <c r="H1579">
        <v>721</v>
      </c>
      <c r="I1579" s="196" t="str">
        <f>VLOOKUP(E1579,Refs!$P$2:$R$36,3,FALSE)</f>
        <v>Y61</v>
      </c>
      <c r="J1579" s="196" t="str">
        <f>VLOOKUP(E1579,Refs!$P$2:$S$36,4,FALSE)</f>
        <v>East of England</v>
      </c>
      <c r="K1579" s="42">
        <f t="shared" si="49"/>
        <v>721</v>
      </c>
    </row>
    <row r="1580" spans="1:11" hidden="1" x14ac:dyDescent="0.35">
      <c r="A1580" s="197">
        <f t="shared" si="48"/>
        <v>44287</v>
      </c>
      <c r="B1580" t="s">
        <v>770</v>
      </c>
      <c r="C1580" t="s">
        <v>102</v>
      </c>
      <c r="D1580" t="s">
        <v>1001</v>
      </c>
      <c r="E1580" t="s">
        <v>64</v>
      </c>
      <c r="F1580" t="s">
        <v>65</v>
      </c>
      <c r="G1580" t="s">
        <v>686</v>
      </c>
      <c r="H1580">
        <v>0</v>
      </c>
      <c r="I1580" s="196" t="str">
        <f>VLOOKUP(E1580,Refs!$P$2:$R$36,3,FALSE)</f>
        <v>Y61</v>
      </c>
      <c r="J1580" s="196" t="str">
        <f>VLOOKUP(E1580,Refs!$P$2:$S$36,4,FALSE)</f>
        <v>East of England</v>
      </c>
      <c r="K1580" s="42" t="str">
        <f t="shared" si="49"/>
        <v/>
      </c>
    </row>
    <row r="1581" spans="1:11" hidden="1" x14ac:dyDescent="0.35">
      <c r="A1581" s="197">
        <f t="shared" si="48"/>
        <v>44287</v>
      </c>
      <c r="B1581" t="s">
        <v>770</v>
      </c>
      <c r="C1581" t="s">
        <v>102</v>
      </c>
      <c r="D1581" t="s">
        <v>1001</v>
      </c>
      <c r="E1581" t="s">
        <v>64</v>
      </c>
      <c r="F1581" t="s">
        <v>65</v>
      </c>
      <c r="G1581" t="s">
        <v>687</v>
      </c>
      <c r="H1581">
        <v>0</v>
      </c>
      <c r="I1581" s="196" t="str">
        <f>VLOOKUP(E1581,Refs!$P$2:$R$36,3,FALSE)</f>
        <v>Y61</v>
      </c>
      <c r="J1581" s="196" t="str">
        <f>VLOOKUP(E1581,Refs!$P$2:$S$36,4,FALSE)</f>
        <v>East of England</v>
      </c>
      <c r="K1581" s="42" t="str">
        <f t="shared" si="49"/>
        <v/>
      </c>
    </row>
    <row r="1582" spans="1:11" hidden="1" x14ac:dyDescent="0.35">
      <c r="A1582" s="197">
        <f t="shared" si="48"/>
        <v>44287</v>
      </c>
      <c r="B1582" t="s">
        <v>770</v>
      </c>
      <c r="C1582" t="s">
        <v>102</v>
      </c>
      <c r="D1582" t="s">
        <v>1001</v>
      </c>
      <c r="E1582" t="s">
        <v>64</v>
      </c>
      <c r="F1582" t="s">
        <v>65</v>
      </c>
      <c r="G1582" t="s">
        <v>688</v>
      </c>
      <c r="H1582">
        <v>0</v>
      </c>
      <c r="I1582" s="196" t="str">
        <f>VLOOKUP(E1582,Refs!$P$2:$R$36,3,FALSE)</f>
        <v>Y61</v>
      </c>
      <c r="J1582" s="196" t="str">
        <f>VLOOKUP(E1582,Refs!$P$2:$S$36,4,FALSE)</f>
        <v>East of England</v>
      </c>
      <c r="K1582" s="42" t="str">
        <f t="shared" si="49"/>
        <v/>
      </c>
    </row>
    <row r="1583" spans="1:11" hidden="1" x14ac:dyDescent="0.35">
      <c r="A1583" s="197">
        <f t="shared" si="48"/>
        <v>44287</v>
      </c>
      <c r="B1583" t="s">
        <v>770</v>
      </c>
      <c r="C1583" t="s">
        <v>102</v>
      </c>
      <c r="D1583" t="s">
        <v>1001</v>
      </c>
      <c r="E1583" t="s">
        <v>64</v>
      </c>
      <c r="F1583" t="s">
        <v>65</v>
      </c>
      <c r="G1583" t="s">
        <v>689</v>
      </c>
      <c r="H1583">
        <v>0</v>
      </c>
      <c r="I1583" s="196" t="str">
        <f>VLOOKUP(E1583,Refs!$P$2:$R$36,3,FALSE)</f>
        <v>Y61</v>
      </c>
      <c r="J1583" s="196" t="str">
        <f>VLOOKUP(E1583,Refs!$P$2:$S$36,4,FALSE)</f>
        <v>East of England</v>
      </c>
      <c r="K1583" s="42" t="str">
        <f t="shared" si="49"/>
        <v/>
      </c>
    </row>
    <row r="1584" spans="1:11" hidden="1" x14ac:dyDescent="0.35">
      <c r="A1584" s="197">
        <f t="shared" si="48"/>
        <v>44287</v>
      </c>
      <c r="B1584" t="s">
        <v>770</v>
      </c>
      <c r="C1584" t="s">
        <v>102</v>
      </c>
      <c r="D1584" t="s">
        <v>1001</v>
      </c>
      <c r="E1584" t="s">
        <v>64</v>
      </c>
      <c r="F1584" t="s">
        <v>65</v>
      </c>
      <c r="G1584" t="s">
        <v>690</v>
      </c>
      <c r="H1584">
        <v>0</v>
      </c>
      <c r="I1584" s="196" t="str">
        <f>VLOOKUP(E1584,Refs!$P$2:$R$36,3,FALSE)</f>
        <v>Y61</v>
      </c>
      <c r="J1584" s="196" t="str">
        <f>VLOOKUP(E1584,Refs!$P$2:$S$36,4,FALSE)</f>
        <v>East of England</v>
      </c>
      <c r="K1584" s="42" t="str">
        <f t="shared" si="49"/>
        <v/>
      </c>
    </row>
    <row r="1585" spans="1:11" hidden="1" x14ac:dyDescent="0.35">
      <c r="A1585" s="197">
        <f t="shared" si="48"/>
        <v>44287</v>
      </c>
      <c r="B1585" t="s">
        <v>770</v>
      </c>
      <c r="C1585" t="s">
        <v>102</v>
      </c>
      <c r="D1585" t="s">
        <v>1001</v>
      </c>
      <c r="E1585" t="s">
        <v>64</v>
      </c>
      <c r="F1585" t="s">
        <v>65</v>
      </c>
      <c r="G1585" t="s">
        <v>691</v>
      </c>
      <c r="H1585">
        <v>39</v>
      </c>
      <c r="I1585" s="196" t="str">
        <f>VLOOKUP(E1585,Refs!$P$2:$R$36,3,FALSE)</f>
        <v>Y61</v>
      </c>
      <c r="J1585" s="196" t="str">
        <f>VLOOKUP(E1585,Refs!$P$2:$S$36,4,FALSE)</f>
        <v>East of England</v>
      </c>
      <c r="K1585" s="42">
        <f t="shared" si="49"/>
        <v>39</v>
      </c>
    </row>
    <row r="1586" spans="1:11" hidden="1" x14ac:dyDescent="0.35">
      <c r="A1586" s="197">
        <f t="shared" si="48"/>
        <v>44287</v>
      </c>
      <c r="B1586" t="s">
        <v>770</v>
      </c>
      <c r="C1586" t="s">
        <v>102</v>
      </c>
      <c r="D1586" t="s">
        <v>1001</v>
      </c>
      <c r="E1586" t="s">
        <v>64</v>
      </c>
      <c r="F1586" t="s">
        <v>65</v>
      </c>
      <c r="G1586" t="s">
        <v>692</v>
      </c>
      <c r="H1586">
        <v>673</v>
      </c>
      <c r="I1586" s="196" t="str">
        <f>VLOOKUP(E1586,Refs!$P$2:$R$36,3,FALSE)</f>
        <v>Y61</v>
      </c>
      <c r="J1586" s="196" t="str">
        <f>VLOOKUP(E1586,Refs!$P$2:$S$36,4,FALSE)</f>
        <v>East of England</v>
      </c>
      <c r="K1586" s="42">
        <f t="shared" si="49"/>
        <v>673</v>
      </c>
    </row>
    <row r="1587" spans="1:11" hidden="1" x14ac:dyDescent="0.35">
      <c r="A1587" s="197">
        <f t="shared" si="48"/>
        <v>44287</v>
      </c>
      <c r="B1587" t="s">
        <v>770</v>
      </c>
      <c r="C1587" t="s">
        <v>102</v>
      </c>
      <c r="D1587" t="s">
        <v>1001</v>
      </c>
      <c r="E1587" t="s">
        <v>64</v>
      </c>
      <c r="F1587" t="s">
        <v>65</v>
      </c>
      <c r="G1587" t="s">
        <v>693</v>
      </c>
      <c r="H1587">
        <v>0</v>
      </c>
      <c r="I1587" s="196" t="str">
        <f>VLOOKUP(E1587,Refs!$P$2:$R$36,3,FALSE)</f>
        <v>Y61</v>
      </c>
      <c r="J1587" s="196" t="str">
        <f>VLOOKUP(E1587,Refs!$P$2:$S$36,4,FALSE)</f>
        <v>East of England</v>
      </c>
      <c r="K1587" s="42" t="str">
        <f t="shared" si="49"/>
        <v/>
      </c>
    </row>
    <row r="1588" spans="1:11" hidden="1" x14ac:dyDescent="0.35">
      <c r="A1588" s="197">
        <f t="shared" si="48"/>
        <v>44287</v>
      </c>
      <c r="B1588" t="s">
        <v>770</v>
      </c>
      <c r="C1588" t="s">
        <v>102</v>
      </c>
      <c r="D1588" t="s">
        <v>1001</v>
      </c>
      <c r="E1588" t="s">
        <v>64</v>
      </c>
      <c r="F1588" t="s">
        <v>65</v>
      </c>
      <c r="G1588" t="s">
        <v>694</v>
      </c>
      <c r="H1588">
        <v>0</v>
      </c>
      <c r="I1588" s="196" t="str">
        <f>VLOOKUP(E1588,Refs!$P$2:$R$36,3,FALSE)</f>
        <v>Y61</v>
      </c>
      <c r="J1588" s="196" t="str">
        <f>VLOOKUP(E1588,Refs!$P$2:$S$36,4,FALSE)</f>
        <v>East of England</v>
      </c>
      <c r="K1588" s="42" t="str">
        <f t="shared" si="49"/>
        <v/>
      </c>
    </row>
    <row r="1589" spans="1:11" hidden="1" x14ac:dyDescent="0.35">
      <c r="A1589" s="197">
        <f t="shared" si="48"/>
        <v>44287</v>
      </c>
      <c r="B1589" t="s">
        <v>770</v>
      </c>
      <c r="C1589" t="s">
        <v>102</v>
      </c>
      <c r="D1589" t="s">
        <v>1001</v>
      </c>
      <c r="E1589" t="s">
        <v>64</v>
      </c>
      <c r="F1589" t="s">
        <v>65</v>
      </c>
      <c r="G1589" t="s">
        <v>695</v>
      </c>
      <c r="H1589">
        <v>0</v>
      </c>
      <c r="I1589" s="196" t="str">
        <f>VLOOKUP(E1589,Refs!$P$2:$R$36,3,FALSE)</f>
        <v>Y61</v>
      </c>
      <c r="J1589" s="196" t="str">
        <f>VLOOKUP(E1589,Refs!$P$2:$S$36,4,FALSE)</f>
        <v>East of England</v>
      </c>
      <c r="K1589" s="42" t="str">
        <f t="shared" si="49"/>
        <v/>
      </c>
    </row>
    <row r="1590" spans="1:11" hidden="1" x14ac:dyDescent="0.35">
      <c r="A1590" s="197">
        <f t="shared" si="48"/>
        <v>44287</v>
      </c>
      <c r="B1590" t="s">
        <v>770</v>
      </c>
      <c r="C1590" t="s">
        <v>102</v>
      </c>
      <c r="D1590" t="s">
        <v>1001</v>
      </c>
      <c r="E1590" t="s">
        <v>64</v>
      </c>
      <c r="F1590" t="s">
        <v>65</v>
      </c>
      <c r="G1590" t="s">
        <v>696</v>
      </c>
      <c r="H1590">
        <v>255</v>
      </c>
      <c r="I1590" s="196" t="str">
        <f>VLOOKUP(E1590,Refs!$P$2:$R$36,3,FALSE)</f>
        <v>Y61</v>
      </c>
      <c r="J1590" s="196" t="str">
        <f>VLOOKUP(E1590,Refs!$P$2:$S$36,4,FALSE)</f>
        <v>East of England</v>
      </c>
      <c r="K1590" s="42">
        <f t="shared" si="49"/>
        <v>255</v>
      </c>
    </row>
    <row r="1591" spans="1:11" hidden="1" x14ac:dyDescent="0.35">
      <c r="A1591" s="197">
        <f t="shared" si="48"/>
        <v>44287</v>
      </c>
      <c r="B1591" t="s">
        <v>770</v>
      </c>
      <c r="C1591" t="s">
        <v>102</v>
      </c>
      <c r="D1591" t="s">
        <v>1001</v>
      </c>
      <c r="E1591" t="s">
        <v>64</v>
      </c>
      <c r="F1591" t="s">
        <v>65</v>
      </c>
      <c r="G1591" t="s">
        <v>697</v>
      </c>
      <c r="H1591">
        <v>212</v>
      </c>
      <c r="I1591" s="196" t="str">
        <f>VLOOKUP(E1591,Refs!$P$2:$R$36,3,FALSE)</f>
        <v>Y61</v>
      </c>
      <c r="J1591" s="196" t="str">
        <f>VLOOKUP(E1591,Refs!$P$2:$S$36,4,FALSE)</f>
        <v>East of England</v>
      </c>
      <c r="K1591" s="42">
        <f t="shared" si="49"/>
        <v>212</v>
      </c>
    </row>
    <row r="1592" spans="1:11" hidden="1" x14ac:dyDescent="0.35">
      <c r="A1592" s="197">
        <f t="shared" si="48"/>
        <v>44287</v>
      </c>
      <c r="B1592" t="s">
        <v>770</v>
      </c>
      <c r="C1592" t="s">
        <v>102</v>
      </c>
      <c r="D1592" t="s">
        <v>1001</v>
      </c>
      <c r="E1592" t="s">
        <v>64</v>
      </c>
      <c r="F1592" t="s">
        <v>65</v>
      </c>
      <c r="G1592" t="s">
        <v>698</v>
      </c>
      <c r="H1592">
        <v>816</v>
      </c>
      <c r="I1592" s="196" t="str">
        <f>VLOOKUP(E1592,Refs!$P$2:$R$36,3,FALSE)</f>
        <v>Y61</v>
      </c>
      <c r="J1592" s="196" t="str">
        <f>VLOOKUP(E1592,Refs!$P$2:$S$36,4,FALSE)</f>
        <v>East of England</v>
      </c>
      <c r="K1592" s="42">
        <f t="shared" si="49"/>
        <v>816</v>
      </c>
    </row>
    <row r="1593" spans="1:11" hidden="1" x14ac:dyDescent="0.35">
      <c r="A1593" s="197">
        <f t="shared" si="48"/>
        <v>44287</v>
      </c>
      <c r="B1593" t="s">
        <v>770</v>
      </c>
      <c r="C1593" t="s">
        <v>102</v>
      </c>
      <c r="D1593" t="s">
        <v>1001</v>
      </c>
      <c r="E1593" t="s">
        <v>64</v>
      </c>
      <c r="F1593" t="s">
        <v>65</v>
      </c>
      <c r="G1593" t="s">
        <v>699</v>
      </c>
      <c r="H1593">
        <v>757</v>
      </c>
      <c r="I1593" s="196" t="str">
        <f>VLOOKUP(E1593,Refs!$P$2:$R$36,3,FALSE)</f>
        <v>Y61</v>
      </c>
      <c r="J1593" s="196" t="str">
        <f>VLOOKUP(E1593,Refs!$P$2:$S$36,4,FALSE)</f>
        <v>East of England</v>
      </c>
      <c r="K1593" s="42">
        <f t="shared" si="49"/>
        <v>757</v>
      </c>
    </row>
    <row r="1594" spans="1:11" hidden="1" x14ac:dyDescent="0.35">
      <c r="A1594" s="197">
        <f t="shared" si="48"/>
        <v>44287</v>
      </c>
      <c r="B1594" t="s">
        <v>770</v>
      </c>
      <c r="C1594" t="s">
        <v>102</v>
      </c>
      <c r="D1594" t="s">
        <v>1001</v>
      </c>
      <c r="E1594" t="s">
        <v>64</v>
      </c>
      <c r="F1594" t="s">
        <v>65</v>
      </c>
      <c r="G1594" t="s">
        <v>720</v>
      </c>
      <c r="H1594">
        <v>1</v>
      </c>
      <c r="I1594" s="196" t="str">
        <f>VLOOKUP(E1594,Refs!$P$2:$R$36,3,FALSE)</f>
        <v>Y61</v>
      </c>
      <c r="J1594" s="196" t="str">
        <f>VLOOKUP(E1594,Refs!$P$2:$S$36,4,FALSE)</f>
        <v>East of England</v>
      </c>
      <c r="K1594" s="42">
        <f t="shared" si="49"/>
        <v>1</v>
      </c>
    </row>
    <row r="1595" spans="1:11" hidden="1" x14ac:dyDescent="0.35">
      <c r="A1595" s="197">
        <f t="shared" si="48"/>
        <v>44287</v>
      </c>
      <c r="B1595" t="s">
        <v>770</v>
      </c>
      <c r="C1595" t="s">
        <v>102</v>
      </c>
      <c r="D1595" t="s">
        <v>1001</v>
      </c>
      <c r="E1595" t="s">
        <v>64</v>
      </c>
      <c r="F1595" t="s">
        <v>65</v>
      </c>
      <c r="G1595" t="s">
        <v>721</v>
      </c>
      <c r="H1595">
        <v>1</v>
      </c>
      <c r="I1595" s="196" t="str">
        <f>VLOOKUP(E1595,Refs!$P$2:$R$36,3,FALSE)</f>
        <v>Y61</v>
      </c>
      <c r="J1595" s="196" t="str">
        <f>VLOOKUP(E1595,Refs!$P$2:$S$36,4,FALSE)</f>
        <v>East of England</v>
      </c>
      <c r="K1595" s="42">
        <f t="shared" si="49"/>
        <v>1</v>
      </c>
    </row>
    <row r="1596" spans="1:11" hidden="1" x14ac:dyDescent="0.35">
      <c r="A1596" s="197">
        <f t="shared" si="48"/>
        <v>44287</v>
      </c>
      <c r="B1596" t="s">
        <v>770</v>
      </c>
      <c r="C1596" t="s">
        <v>102</v>
      </c>
      <c r="D1596" t="s">
        <v>1001</v>
      </c>
      <c r="E1596" t="s">
        <v>64</v>
      </c>
      <c r="F1596" t="s">
        <v>65</v>
      </c>
      <c r="G1596" t="s">
        <v>722</v>
      </c>
      <c r="H1596">
        <v>0</v>
      </c>
      <c r="I1596" s="196" t="str">
        <f>VLOOKUP(E1596,Refs!$P$2:$R$36,3,FALSE)</f>
        <v>Y61</v>
      </c>
      <c r="J1596" s="196" t="str">
        <f>VLOOKUP(E1596,Refs!$P$2:$S$36,4,FALSE)</f>
        <v>East of England</v>
      </c>
      <c r="K1596" s="42" t="str">
        <f t="shared" si="49"/>
        <v/>
      </c>
    </row>
    <row r="1597" spans="1:11" hidden="1" x14ac:dyDescent="0.35">
      <c r="A1597" s="197">
        <f t="shared" si="48"/>
        <v>44287</v>
      </c>
      <c r="B1597" t="s">
        <v>770</v>
      </c>
      <c r="C1597" t="s">
        <v>102</v>
      </c>
      <c r="D1597" t="s">
        <v>1001</v>
      </c>
      <c r="E1597" t="s">
        <v>64</v>
      </c>
      <c r="F1597" t="s">
        <v>65</v>
      </c>
      <c r="G1597" t="s">
        <v>723</v>
      </c>
      <c r="H1597">
        <v>0</v>
      </c>
      <c r="I1597" s="196" t="str">
        <f>VLOOKUP(E1597,Refs!$P$2:$R$36,3,FALSE)</f>
        <v>Y61</v>
      </c>
      <c r="J1597" s="196" t="str">
        <f>VLOOKUP(E1597,Refs!$P$2:$S$36,4,FALSE)</f>
        <v>East of England</v>
      </c>
      <c r="K1597" s="42" t="str">
        <f t="shared" si="49"/>
        <v/>
      </c>
    </row>
    <row r="1598" spans="1:11" hidden="1" x14ac:dyDescent="0.35">
      <c r="A1598" s="197">
        <f t="shared" si="48"/>
        <v>44287</v>
      </c>
      <c r="B1598" t="s">
        <v>770</v>
      </c>
      <c r="C1598" t="s">
        <v>102</v>
      </c>
      <c r="D1598" t="s">
        <v>1001</v>
      </c>
      <c r="E1598" t="s">
        <v>64</v>
      </c>
      <c r="F1598" t="s">
        <v>65</v>
      </c>
      <c r="G1598" t="s">
        <v>724</v>
      </c>
      <c r="H1598">
        <v>0</v>
      </c>
      <c r="I1598" s="196" t="str">
        <f>VLOOKUP(E1598,Refs!$P$2:$R$36,3,FALSE)</f>
        <v>Y61</v>
      </c>
      <c r="J1598" s="196" t="str">
        <f>VLOOKUP(E1598,Refs!$P$2:$S$36,4,FALSE)</f>
        <v>East of England</v>
      </c>
      <c r="K1598" s="42" t="str">
        <f t="shared" si="49"/>
        <v/>
      </c>
    </row>
    <row r="1599" spans="1:11" hidden="1" x14ac:dyDescent="0.35">
      <c r="A1599" s="197">
        <f t="shared" si="48"/>
        <v>44287</v>
      </c>
      <c r="B1599" t="s">
        <v>770</v>
      </c>
      <c r="C1599" t="s">
        <v>102</v>
      </c>
      <c r="D1599" t="s">
        <v>1001</v>
      </c>
      <c r="E1599" t="s">
        <v>64</v>
      </c>
      <c r="F1599" t="s">
        <v>65</v>
      </c>
      <c r="G1599" t="s">
        <v>725</v>
      </c>
      <c r="H1599">
        <v>0</v>
      </c>
      <c r="I1599" s="196" t="str">
        <f>VLOOKUP(E1599,Refs!$P$2:$R$36,3,FALSE)</f>
        <v>Y61</v>
      </c>
      <c r="J1599" s="196" t="str">
        <f>VLOOKUP(E1599,Refs!$P$2:$S$36,4,FALSE)</f>
        <v>East of England</v>
      </c>
      <c r="K1599" s="42" t="str">
        <f t="shared" si="49"/>
        <v/>
      </c>
    </row>
    <row r="1600" spans="1:11" hidden="1" x14ac:dyDescent="0.35">
      <c r="A1600" s="197">
        <f t="shared" si="48"/>
        <v>44287</v>
      </c>
      <c r="B1600" t="s">
        <v>770</v>
      </c>
      <c r="C1600" t="s">
        <v>102</v>
      </c>
      <c r="D1600" t="s">
        <v>1001</v>
      </c>
      <c r="E1600" t="s">
        <v>64</v>
      </c>
      <c r="F1600" t="s">
        <v>65</v>
      </c>
      <c r="G1600" t="s">
        <v>726</v>
      </c>
      <c r="H1600">
        <v>0</v>
      </c>
      <c r="I1600" s="196" t="str">
        <f>VLOOKUP(E1600,Refs!$P$2:$R$36,3,FALSE)</f>
        <v>Y61</v>
      </c>
      <c r="J1600" s="196" t="str">
        <f>VLOOKUP(E1600,Refs!$P$2:$S$36,4,FALSE)</f>
        <v>East of England</v>
      </c>
      <c r="K1600" s="42" t="str">
        <f t="shared" si="49"/>
        <v/>
      </c>
    </row>
    <row r="1601" spans="1:11" hidden="1" x14ac:dyDescent="0.35">
      <c r="A1601" s="197">
        <f t="shared" si="48"/>
        <v>44287</v>
      </c>
      <c r="B1601" t="s">
        <v>770</v>
      </c>
      <c r="C1601" t="s">
        <v>102</v>
      </c>
      <c r="D1601" t="s">
        <v>1001</v>
      </c>
      <c r="E1601" t="s">
        <v>64</v>
      </c>
      <c r="F1601" t="s">
        <v>65</v>
      </c>
      <c r="G1601" t="s">
        <v>727</v>
      </c>
      <c r="H1601">
        <v>0</v>
      </c>
      <c r="I1601" s="196" t="str">
        <f>VLOOKUP(E1601,Refs!$P$2:$R$36,3,FALSE)</f>
        <v>Y61</v>
      </c>
      <c r="J1601" s="196" t="str">
        <f>VLOOKUP(E1601,Refs!$P$2:$S$36,4,FALSE)</f>
        <v>East of England</v>
      </c>
      <c r="K1601" s="42" t="str">
        <f t="shared" si="49"/>
        <v/>
      </c>
    </row>
    <row r="1602" spans="1:11" hidden="1" x14ac:dyDescent="0.35">
      <c r="A1602" s="197">
        <f t="shared" si="48"/>
        <v>44287</v>
      </c>
      <c r="B1602" t="s">
        <v>770</v>
      </c>
      <c r="C1602" t="s">
        <v>102</v>
      </c>
      <c r="D1602" t="s">
        <v>1001</v>
      </c>
      <c r="E1602" t="s">
        <v>64</v>
      </c>
      <c r="F1602" t="s">
        <v>65</v>
      </c>
      <c r="G1602" t="s">
        <v>728</v>
      </c>
      <c r="H1602">
        <v>0</v>
      </c>
      <c r="I1602" s="196" t="str">
        <f>VLOOKUP(E1602,Refs!$P$2:$R$36,3,FALSE)</f>
        <v>Y61</v>
      </c>
      <c r="J1602" s="196" t="str">
        <f>VLOOKUP(E1602,Refs!$P$2:$S$36,4,FALSE)</f>
        <v>East of England</v>
      </c>
      <c r="K1602" s="42" t="str">
        <f t="shared" si="49"/>
        <v/>
      </c>
    </row>
    <row r="1603" spans="1:11" hidden="1" x14ac:dyDescent="0.35">
      <c r="A1603" s="197">
        <f t="shared" ref="A1603:A1666" si="50">DATEVALUE(RIGHT(B1603,8))</f>
        <v>44287</v>
      </c>
      <c r="B1603" t="s">
        <v>770</v>
      </c>
      <c r="C1603" t="s">
        <v>102</v>
      </c>
      <c r="D1603" t="s">
        <v>1001</v>
      </c>
      <c r="E1603" t="s">
        <v>64</v>
      </c>
      <c r="F1603" t="s">
        <v>65</v>
      </c>
      <c r="G1603" t="s">
        <v>729</v>
      </c>
      <c r="H1603">
        <v>0</v>
      </c>
      <c r="I1603" s="196" t="str">
        <f>VLOOKUP(E1603,Refs!$P$2:$R$36,3,FALSE)</f>
        <v>Y61</v>
      </c>
      <c r="J1603" s="196" t="str">
        <f>VLOOKUP(E1603,Refs!$P$2:$S$36,4,FALSE)</f>
        <v>East of England</v>
      </c>
      <c r="K1603" s="42" t="str">
        <f t="shared" ref="K1603:K1666" si="51">IF(OR(H1603="NULL",H1603=0,H1603=""),"",H1603)</f>
        <v/>
      </c>
    </row>
    <row r="1604" spans="1:11" hidden="1" x14ac:dyDescent="0.35">
      <c r="A1604" s="197">
        <f t="shared" si="50"/>
        <v>44287</v>
      </c>
      <c r="B1604" t="s">
        <v>770</v>
      </c>
      <c r="C1604" t="s">
        <v>102</v>
      </c>
      <c r="D1604" t="s">
        <v>1001</v>
      </c>
      <c r="E1604" t="s">
        <v>64</v>
      </c>
      <c r="F1604" t="s">
        <v>65</v>
      </c>
      <c r="G1604" t="s">
        <v>730</v>
      </c>
      <c r="H1604">
        <v>0</v>
      </c>
      <c r="I1604" s="196" t="str">
        <f>VLOOKUP(E1604,Refs!$P$2:$R$36,3,FALSE)</f>
        <v>Y61</v>
      </c>
      <c r="J1604" s="196" t="str">
        <f>VLOOKUP(E1604,Refs!$P$2:$S$36,4,FALSE)</f>
        <v>East of England</v>
      </c>
      <c r="K1604" s="42" t="str">
        <f t="shared" si="51"/>
        <v/>
      </c>
    </row>
    <row r="1605" spans="1:11" hidden="1" x14ac:dyDescent="0.35">
      <c r="A1605" s="197">
        <f t="shared" si="50"/>
        <v>44287</v>
      </c>
      <c r="B1605" t="s">
        <v>770</v>
      </c>
      <c r="C1605" t="s">
        <v>102</v>
      </c>
      <c r="D1605" t="s">
        <v>1001</v>
      </c>
      <c r="E1605" t="s">
        <v>64</v>
      </c>
      <c r="F1605" t="s">
        <v>65</v>
      </c>
      <c r="G1605" t="s">
        <v>731</v>
      </c>
      <c r="H1605">
        <v>0</v>
      </c>
      <c r="I1605" s="196" t="str">
        <f>VLOOKUP(E1605,Refs!$P$2:$R$36,3,FALSE)</f>
        <v>Y61</v>
      </c>
      <c r="J1605" s="196" t="str">
        <f>VLOOKUP(E1605,Refs!$P$2:$S$36,4,FALSE)</f>
        <v>East of England</v>
      </c>
      <c r="K1605" s="42" t="str">
        <f t="shared" si="51"/>
        <v/>
      </c>
    </row>
    <row r="1606" spans="1:11" hidden="1" x14ac:dyDescent="0.35">
      <c r="A1606" s="197">
        <f t="shared" si="50"/>
        <v>44287</v>
      </c>
      <c r="B1606" t="s">
        <v>770</v>
      </c>
      <c r="C1606" t="s">
        <v>102</v>
      </c>
      <c r="D1606" t="s">
        <v>1001</v>
      </c>
      <c r="E1606" t="s">
        <v>64</v>
      </c>
      <c r="F1606" t="s">
        <v>65</v>
      </c>
      <c r="G1606" t="s">
        <v>732</v>
      </c>
      <c r="H1606">
        <v>28</v>
      </c>
      <c r="I1606" s="196" t="str">
        <f>VLOOKUP(E1606,Refs!$P$2:$R$36,3,FALSE)</f>
        <v>Y61</v>
      </c>
      <c r="J1606" s="196" t="str">
        <f>VLOOKUP(E1606,Refs!$P$2:$S$36,4,FALSE)</f>
        <v>East of England</v>
      </c>
      <c r="K1606" s="42">
        <f t="shared" si="51"/>
        <v>28</v>
      </c>
    </row>
    <row r="1607" spans="1:11" hidden="1" x14ac:dyDescent="0.35">
      <c r="A1607" s="197">
        <f t="shared" si="50"/>
        <v>44287</v>
      </c>
      <c r="B1607" t="s">
        <v>770</v>
      </c>
      <c r="C1607" t="s">
        <v>102</v>
      </c>
      <c r="D1607" t="s">
        <v>1001</v>
      </c>
      <c r="E1607" t="s">
        <v>64</v>
      </c>
      <c r="F1607" t="s">
        <v>65</v>
      </c>
      <c r="G1607" t="s">
        <v>733</v>
      </c>
      <c r="H1607">
        <v>26</v>
      </c>
      <c r="I1607" s="196" t="str">
        <f>VLOOKUP(E1607,Refs!$P$2:$R$36,3,FALSE)</f>
        <v>Y61</v>
      </c>
      <c r="J1607" s="196" t="str">
        <f>VLOOKUP(E1607,Refs!$P$2:$S$36,4,FALSE)</f>
        <v>East of England</v>
      </c>
      <c r="K1607" s="42">
        <f t="shared" si="51"/>
        <v>26</v>
      </c>
    </row>
    <row r="1608" spans="1:11" hidden="1" x14ac:dyDescent="0.35">
      <c r="A1608" s="197">
        <f t="shared" si="50"/>
        <v>44287</v>
      </c>
      <c r="B1608" t="s">
        <v>770</v>
      </c>
      <c r="C1608" t="s">
        <v>102</v>
      </c>
      <c r="D1608" t="s">
        <v>1001</v>
      </c>
      <c r="E1608" t="s">
        <v>64</v>
      </c>
      <c r="F1608" t="s">
        <v>65</v>
      </c>
      <c r="G1608" t="s">
        <v>734</v>
      </c>
      <c r="H1608">
        <v>0</v>
      </c>
      <c r="I1608" s="196" t="str">
        <f>VLOOKUP(E1608,Refs!$P$2:$R$36,3,FALSE)</f>
        <v>Y61</v>
      </c>
      <c r="J1608" s="196" t="str">
        <f>VLOOKUP(E1608,Refs!$P$2:$S$36,4,FALSE)</f>
        <v>East of England</v>
      </c>
      <c r="K1608" s="42" t="str">
        <f t="shared" si="51"/>
        <v/>
      </c>
    </row>
    <row r="1609" spans="1:11" hidden="1" x14ac:dyDescent="0.35">
      <c r="A1609" s="197">
        <f t="shared" si="50"/>
        <v>44287</v>
      </c>
      <c r="B1609" t="s">
        <v>770</v>
      </c>
      <c r="C1609" t="s">
        <v>102</v>
      </c>
      <c r="D1609" t="s">
        <v>1001</v>
      </c>
      <c r="E1609" t="s">
        <v>64</v>
      </c>
      <c r="F1609" t="s">
        <v>65</v>
      </c>
      <c r="G1609" t="s">
        <v>735</v>
      </c>
      <c r="H1609">
        <v>0</v>
      </c>
      <c r="I1609" s="196" t="str">
        <f>VLOOKUP(E1609,Refs!$P$2:$R$36,3,FALSE)</f>
        <v>Y61</v>
      </c>
      <c r="J1609" s="196" t="str">
        <f>VLOOKUP(E1609,Refs!$P$2:$S$36,4,FALSE)</f>
        <v>East of England</v>
      </c>
      <c r="K1609" s="42" t="str">
        <f t="shared" si="51"/>
        <v/>
      </c>
    </row>
    <row r="1610" spans="1:11" hidden="1" x14ac:dyDescent="0.35">
      <c r="A1610" s="197">
        <f t="shared" si="50"/>
        <v>44287</v>
      </c>
      <c r="B1610" t="s">
        <v>770</v>
      </c>
      <c r="C1610" t="s">
        <v>102</v>
      </c>
      <c r="D1610" t="s">
        <v>1001</v>
      </c>
      <c r="E1610" t="s">
        <v>64</v>
      </c>
      <c r="F1610" t="s">
        <v>65</v>
      </c>
      <c r="G1610" t="s">
        <v>736</v>
      </c>
      <c r="H1610">
        <v>0</v>
      </c>
      <c r="I1610" s="196" t="str">
        <f>VLOOKUP(E1610,Refs!$P$2:$R$36,3,FALSE)</f>
        <v>Y61</v>
      </c>
      <c r="J1610" s="196" t="str">
        <f>VLOOKUP(E1610,Refs!$P$2:$S$36,4,FALSE)</f>
        <v>East of England</v>
      </c>
      <c r="K1610" s="42" t="str">
        <f t="shared" si="51"/>
        <v/>
      </c>
    </row>
    <row r="1611" spans="1:11" hidden="1" x14ac:dyDescent="0.35">
      <c r="A1611" s="197">
        <f t="shared" si="50"/>
        <v>44287</v>
      </c>
      <c r="B1611" t="s">
        <v>770</v>
      </c>
      <c r="C1611" t="s">
        <v>102</v>
      </c>
      <c r="D1611" t="s">
        <v>1001</v>
      </c>
      <c r="E1611" t="s">
        <v>64</v>
      </c>
      <c r="F1611" t="s">
        <v>65</v>
      </c>
      <c r="G1611" t="s">
        <v>737</v>
      </c>
      <c r="H1611">
        <v>0</v>
      </c>
      <c r="I1611" s="196" t="str">
        <f>VLOOKUP(E1611,Refs!$P$2:$R$36,3,FALSE)</f>
        <v>Y61</v>
      </c>
      <c r="J1611" s="196" t="str">
        <f>VLOOKUP(E1611,Refs!$P$2:$S$36,4,FALSE)</f>
        <v>East of England</v>
      </c>
      <c r="K1611" s="42" t="str">
        <f t="shared" si="51"/>
        <v/>
      </c>
    </row>
    <row r="1612" spans="1:11" hidden="1" x14ac:dyDescent="0.35">
      <c r="A1612" s="197">
        <f t="shared" si="50"/>
        <v>44287</v>
      </c>
      <c r="B1612" t="s">
        <v>770</v>
      </c>
      <c r="C1612" t="s">
        <v>102</v>
      </c>
      <c r="D1612" t="s">
        <v>1001</v>
      </c>
      <c r="E1612" t="s">
        <v>70</v>
      </c>
      <c r="F1612" t="s">
        <v>71</v>
      </c>
      <c r="G1612" t="s">
        <v>756</v>
      </c>
      <c r="H1612">
        <v>24236</v>
      </c>
      <c r="I1612" s="196" t="str">
        <f>VLOOKUP(E1612,Refs!$P$2:$R$36,3,FALSE)</f>
        <v>Y59</v>
      </c>
      <c r="J1612" s="196" t="str">
        <f>VLOOKUP(E1612,Refs!$P$2:$S$36,4,FALSE)</f>
        <v>South East</v>
      </c>
      <c r="K1612" s="42">
        <f t="shared" si="51"/>
        <v>24236</v>
      </c>
    </row>
    <row r="1613" spans="1:11" hidden="1" x14ac:dyDescent="0.35">
      <c r="A1613" s="197">
        <f t="shared" si="50"/>
        <v>44287</v>
      </c>
      <c r="B1613" t="s">
        <v>770</v>
      </c>
      <c r="C1613" t="s">
        <v>102</v>
      </c>
      <c r="D1613" t="s">
        <v>1001</v>
      </c>
      <c r="E1613" t="s">
        <v>70</v>
      </c>
      <c r="F1613" t="s">
        <v>71</v>
      </c>
      <c r="G1613" t="s">
        <v>757</v>
      </c>
      <c r="H1613">
        <v>23895</v>
      </c>
      <c r="I1613" s="196" t="str">
        <f>VLOOKUP(E1613,Refs!$P$2:$R$36,3,FALSE)</f>
        <v>Y59</v>
      </c>
      <c r="J1613" s="196" t="str">
        <f>VLOOKUP(E1613,Refs!$P$2:$S$36,4,FALSE)</f>
        <v>South East</v>
      </c>
      <c r="K1613" s="42">
        <f t="shared" si="51"/>
        <v>23895</v>
      </c>
    </row>
    <row r="1614" spans="1:11" hidden="1" x14ac:dyDescent="0.35">
      <c r="A1614" s="197">
        <f t="shared" si="50"/>
        <v>44287</v>
      </c>
      <c r="B1614" t="s">
        <v>770</v>
      </c>
      <c r="C1614" t="s">
        <v>102</v>
      </c>
      <c r="D1614" t="s">
        <v>1001</v>
      </c>
      <c r="E1614" t="s">
        <v>70</v>
      </c>
      <c r="F1614" t="s">
        <v>71</v>
      </c>
      <c r="G1614" t="s">
        <v>758</v>
      </c>
      <c r="H1614">
        <v>22989</v>
      </c>
      <c r="I1614" s="196" t="str">
        <f>VLOOKUP(E1614,Refs!$P$2:$R$36,3,FALSE)</f>
        <v>Y59</v>
      </c>
      <c r="J1614" s="196" t="str">
        <f>VLOOKUP(E1614,Refs!$P$2:$S$36,4,FALSE)</f>
        <v>South East</v>
      </c>
      <c r="K1614" s="42">
        <f t="shared" si="51"/>
        <v>22989</v>
      </c>
    </row>
    <row r="1615" spans="1:11" hidden="1" x14ac:dyDescent="0.35">
      <c r="A1615" s="197">
        <f t="shared" si="50"/>
        <v>44287</v>
      </c>
      <c r="B1615" t="s">
        <v>770</v>
      </c>
      <c r="C1615" t="s">
        <v>102</v>
      </c>
      <c r="D1615" t="s">
        <v>1001</v>
      </c>
      <c r="E1615" t="s">
        <v>70</v>
      </c>
      <c r="F1615" t="s">
        <v>71</v>
      </c>
      <c r="G1615" t="s">
        <v>759</v>
      </c>
      <c r="H1615">
        <v>0</v>
      </c>
      <c r="I1615" s="196" t="str">
        <f>VLOOKUP(E1615,Refs!$P$2:$R$36,3,FALSE)</f>
        <v>Y59</v>
      </c>
      <c r="J1615" s="196" t="str">
        <f>VLOOKUP(E1615,Refs!$P$2:$S$36,4,FALSE)</f>
        <v>South East</v>
      </c>
      <c r="K1615" s="42" t="str">
        <f t="shared" si="51"/>
        <v/>
      </c>
    </row>
    <row r="1616" spans="1:11" hidden="1" x14ac:dyDescent="0.35">
      <c r="A1616" s="197">
        <f t="shared" si="50"/>
        <v>44287</v>
      </c>
      <c r="B1616" t="s">
        <v>770</v>
      </c>
      <c r="C1616" t="s">
        <v>102</v>
      </c>
      <c r="D1616" t="s">
        <v>1001</v>
      </c>
      <c r="E1616" t="s">
        <v>70</v>
      </c>
      <c r="F1616" t="s">
        <v>71</v>
      </c>
      <c r="G1616" t="s">
        <v>760</v>
      </c>
      <c r="H1616">
        <v>592</v>
      </c>
      <c r="I1616" s="196" t="str">
        <f>VLOOKUP(E1616,Refs!$P$2:$R$36,3,FALSE)</f>
        <v>Y59</v>
      </c>
      <c r="J1616" s="196" t="str">
        <f>VLOOKUP(E1616,Refs!$P$2:$S$36,4,FALSE)</f>
        <v>South East</v>
      </c>
      <c r="K1616" s="42">
        <f t="shared" si="51"/>
        <v>592</v>
      </c>
    </row>
    <row r="1617" spans="1:11" hidden="1" x14ac:dyDescent="0.35">
      <c r="A1617" s="197">
        <f t="shared" si="50"/>
        <v>44287</v>
      </c>
      <c r="B1617" t="s">
        <v>770</v>
      </c>
      <c r="C1617" t="s">
        <v>102</v>
      </c>
      <c r="D1617" t="s">
        <v>1001</v>
      </c>
      <c r="E1617" t="s">
        <v>70</v>
      </c>
      <c r="F1617" t="s">
        <v>71</v>
      </c>
      <c r="G1617" t="s">
        <v>761</v>
      </c>
      <c r="H1617">
        <v>193</v>
      </c>
      <c r="I1617" s="196" t="str">
        <f>VLOOKUP(E1617,Refs!$P$2:$R$36,3,FALSE)</f>
        <v>Y59</v>
      </c>
      <c r="J1617" s="196" t="str">
        <f>VLOOKUP(E1617,Refs!$P$2:$S$36,4,FALSE)</f>
        <v>South East</v>
      </c>
      <c r="K1617" s="42">
        <f t="shared" si="51"/>
        <v>193</v>
      </c>
    </row>
    <row r="1618" spans="1:11" hidden="1" x14ac:dyDescent="0.35">
      <c r="A1618" s="197">
        <f t="shared" si="50"/>
        <v>44287</v>
      </c>
      <c r="B1618" t="s">
        <v>770</v>
      </c>
      <c r="C1618" t="s">
        <v>102</v>
      </c>
      <c r="D1618" t="s">
        <v>1001</v>
      </c>
      <c r="E1618" t="s">
        <v>70</v>
      </c>
      <c r="F1618" t="s">
        <v>71</v>
      </c>
      <c r="G1618" t="s">
        <v>548</v>
      </c>
      <c r="H1618">
        <v>17981</v>
      </c>
      <c r="I1618" s="196" t="str">
        <f>VLOOKUP(E1618,Refs!$P$2:$R$36,3,FALSE)</f>
        <v>Y59</v>
      </c>
      <c r="J1618" s="196" t="str">
        <f>VLOOKUP(E1618,Refs!$P$2:$S$36,4,FALSE)</f>
        <v>South East</v>
      </c>
      <c r="K1618" s="42">
        <f t="shared" si="51"/>
        <v>17981</v>
      </c>
    </row>
    <row r="1619" spans="1:11" hidden="1" x14ac:dyDescent="0.35">
      <c r="A1619" s="197">
        <f t="shared" si="50"/>
        <v>44287</v>
      </c>
      <c r="B1619" t="s">
        <v>770</v>
      </c>
      <c r="C1619" t="s">
        <v>102</v>
      </c>
      <c r="D1619" t="s">
        <v>1001</v>
      </c>
      <c r="E1619" t="s">
        <v>70</v>
      </c>
      <c r="F1619" t="s">
        <v>71</v>
      </c>
      <c r="G1619" t="s">
        <v>549</v>
      </c>
      <c r="H1619">
        <v>929</v>
      </c>
      <c r="I1619" s="196" t="str">
        <f>VLOOKUP(E1619,Refs!$P$2:$R$36,3,FALSE)</f>
        <v>Y59</v>
      </c>
      <c r="J1619" s="196" t="str">
        <f>VLOOKUP(E1619,Refs!$P$2:$S$36,4,FALSE)</f>
        <v>South East</v>
      </c>
      <c r="K1619" s="42">
        <f t="shared" si="51"/>
        <v>929</v>
      </c>
    </row>
    <row r="1620" spans="1:11" hidden="1" x14ac:dyDescent="0.35">
      <c r="A1620" s="197">
        <f t="shared" si="50"/>
        <v>44287</v>
      </c>
      <c r="B1620" t="s">
        <v>770</v>
      </c>
      <c r="C1620" t="s">
        <v>102</v>
      </c>
      <c r="D1620" t="s">
        <v>1001</v>
      </c>
      <c r="E1620" t="s">
        <v>70</v>
      </c>
      <c r="F1620" t="s">
        <v>71</v>
      </c>
      <c r="G1620" t="s">
        <v>550</v>
      </c>
      <c r="H1620">
        <v>219</v>
      </c>
      <c r="I1620" s="196" t="str">
        <f>VLOOKUP(E1620,Refs!$P$2:$R$36,3,FALSE)</f>
        <v>Y59</v>
      </c>
      <c r="J1620" s="196" t="str">
        <f>VLOOKUP(E1620,Refs!$P$2:$S$36,4,FALSE)</f>
        <v>South East</v>
      </c>
      <c r="K1620" s="42">
        <f t="shared" si="51"/>
        <v>219</v>
      </c>
    </row>
    <row r="1621" spans="1:11" hidden="1" x14ac:dyDescent="0.35">
      <c r="A1621" s="197">
        <f t="shared" si="50"/>
        <v>44287</v>
      </c>
      <c r="B1621" t="s">
        <v>770</v>
      </c>
      <c r="C1621" t="s">
        <v>102</v>
      </c>
      <c r="D1621" t="s">
        <v>1001</v>
      </c>
      <c r="E1621" t="s">
        <v>70</v>
      </c>
      <c r="F1621" t="s">
        <v>71</v>
      </c>
      <c r="G1621" t="s">
        <v>551</v>
      </c>
      <c r="H1621">
        <v>196</v>
      </c>
      <c r="I1621" s="196" t="str">
        <f>VLOOKUP(E1621,Refs!$P$2:$R$36,3,FALSE)</f>
        <v>Y59</v>
      </c>
      <c r="J1621" s="196" t="str">
        <f>VLOOKUP(E1621,Refs!$P$2:$S$36,4,FALSE)</f>
        <v>South East</v>
      </c>
      <c r="K1621" s="42">
        <f t="shared" si="51"/>
        <v>196</v>
      </c>
    </row>
    <row r="1622" spans="1:11" hidden="1" x14ac:dyDescent="0.35">
      <c r="A1622" s="197">
        <f t="shared" si="50"/>
        <v>44287</v>
      </c>
      <c r="B1622" t="s">
        <v>770</v>
      </c>
      <c r="C1622" t="s">
        <v>102</v>
      </c>
      <c r="D1622" t="s">
        <v>1001</v>
      </c>
      <c r="E1622" t="s">
        <v>70</v>
      </c>
      <c r="F1622" t="s">
        <v>71</v>
      </c>
      <c r="G1622" t="s">
        <v>552</v>
      </c>
      <c r="H1622">
        <v>514</v>
      </c>
      <c r="I1622" s="196" t="str">
        <f>VLOOKUP(E1622,Refs!$P$2:$R$36,3,FALSE)</f>
        <v>Y59</v>
      </c>
      <c r="J1622" s="196" t="str">
        <f>VLOOKUP(E1622,Refs!$P$2:$S$36,4,FALSE)</f>
        <v>South East</v>
      </c>
      <c r="K1622" s="42">
        <f t="shared" si="51"/>
        <v>514</v>
      </c>
    </row>
    <row r="1623" spans="1:11" hidden="1" x14ac:dyDescent="0.35">
      <c r="A1623" s="197">
        <f t="shared" si="50"/>
        <v>44287</v>
      </c>
      <c r="B1623" t="s">
        <v>770</v>
      </c>
      <c r="C1623" t="s">
        <v>102</v>
      </c>
      <c r="D1623" t="s">
        <v>1001</v>
      </c>
      <c r="E1623" t="s">
        <v>70</v>
      </c>
      <c r="F1623" t="s">
        <v>71</v>
      </c>
      <c r="G1623" t="s">
        <v>553</v>
      </c>
      <c r="H1623">
        <v>1544631</v>
      </c>
      <c r="I1623" s="196" t="str">
        <f>VLOOKUP(E1623,Refs!$P$2:$R$36,3,FALSE)</f>
        <v>Y59</v>
      </c>
      <c r="J1623" s="196" t="str">
        <f>VLOOKUP(E1623,Refs!$P$2:$S$36,4,FALSE)</f>
        <v>South East</v>
      </c>
      <c r="K1623" s="42">
        <f t="shared" si="51"/>
        <v>1544631</v>
      </c>
    </row>
    <row r="1624" spans="1:11" hidden="1" x14ac:dyDescent="0.35">
      <c r="A1624" s="197">
        <f t="shared" si="50"/>
        <v>44287</v>
      </c>
      <c r="B1624" t="s">
        <v>770</v>
      </c>
      <c r="C1624" t="s">
        <v>102</v>
      </c>
      <c r="D1624" t="s">
        <v>1001</v>
      </c>
      <c r="E1624" t="s">
        <v>70</v>
      </c>
      <c r="F1624" t="s">
        <v>71</v>
      </c>
      <c r="G1624" t="s">
        <v>554</v>
      </c>
      <c r="H1624">
        <v>453</v>
      </c>
      <c r="I1624" s="196" t="str">
        <f>VLOOKUP(E1624,Refs!$P$2:$R$36,3,FALSE)</f>
        <v>Y59</v>
      </c>
      <c r="J1624" s="196" t="str">
        <f>VLOOKUP(E1624,Refs!$P$2:$S$36,4,FALSE)</f>
        <v>South East</v>
      </c>
      <c r="K1624" s="42">
        <f t="shared" si="51"/>
        <v>453</v>
      </c>
    </row>
    <row r="1625" spans="1:11" hidden="1" x14ac:dyDescent="0.35">
      <c r="A1625" s="197">
        <f t="shared" si="50"/>
        <v>44287</v>
      </c>
      <c r="B1625" t="s">
        <v>770</v>
      </c>
      <c r="C1625" t="s">
        <v>102</v>
      </c>
      <c r="D1625" t="s">
        <v>1001</v>
      </c>
      <c r="E1625" t="s">
        <v>70</v>
      </c>
      <c r="F1625" t="s">
        <v>71</v>
      </c>
      <c r="G1625" t="s">
        <v>555</v>
      </c>
      <c r="H1625">
        <v>810</v>
      </c>
      <c r="I1625" s="196" t="str">
        <f>VLOOKUP(E1625,Refs!$P$2:$R$36,3,FALSE)</f>
        <v>Y59</v>
      </c>
      <c r="J1625" s="196" t="str">
        <f>VLOOKUP(E1625,Refs!$P$2:$S$36,4,FALSE)</f>
        <v>South East</v>
      </c>
      <c r="K1625" s="42">
        <f t="shared" si="51"/>
        <v>810</v>
      </c>
    </row>
    <row r="1626" spans="1:11" hidden="1" x14ac:dyDescent="0.35">
      <c r="A1626" s="197">
        <f t="shared" si="50"/>
        <v>44287</v>
      </c>
      <c r="B1626" t="s">
        <v>770</v>
      </c>
      <c r="C1626" t="s">
        <v>102</v>
      </c>
      <c r="D1626" t="s">
        <v>1001</v>
      </c>
      <c r="E1626" t="s">
        <v>70</v>
      </c>
      <c r="F1626" t="s">
        <v>71</v>
      </c>
      <c r="G1626" t="s">
        <v>556</v>
      </c>
      <c r="H1626">
        <v>131906</v>
      </c>
      <c r="I1626" s="196" t="str">
        <f>VLOOKUP(E1626,Refs!$P$2:$R$36,3,FALSE)</f>
        <v>Y59</v>
      </c>
      <c r="J1626" s="196" t="str">
        <f>VLOOKUP(E1626,Refs!$P$2:$S$36,4,FALSE)</f>
        <v>South East</v>
      </c>
      <c r="K1626" s="42">
        <f t="shared" si="51"/>
        <v>131906</v>
      </c>
    </row>
    <row r="1627" spans="1:11" hidden="1" x14ac:dyDescent="0.35">
      <c r="A1627" s="197">
        <f t="shared" si="50"/>
        <v>44287</v>
      </c>
      <c r="B1627" t="s">
        <v>770</v>
      </c>
      <c r="C1627" t="s">
        <v>102</v>
      </c>
      <c r="D1627" t="s">
        <v>1001</v>
      </c>
      <c r="E1627" t="s">
        <v>70</v>
      </c>
      <c r="F1627" t="s">
        <v>71</v>
      </c>
      <c r="G1627" t="s">
        <v>557</v>
      </c>
      <c r="H1627">
        <v>8615</v>
      </c>
      <c r="I1627" s="196" t="str">
        <f>VLOOKUP(E1627,Refs!$P$2:$R$36,3,FALSE)</f>
        <v>Y59</v>
      </c>
      <c r="J1627" s="196" t="str">
        <f>VLOOKUP(E1627,Refs!$P$2:$S$36,4,FALSE)</f>
        <v>South East</v>
      </c>
      <c r="K1627" s="42">
        <f t="shared" si="51"/>
        <v>8615</v>
      </c>
    </row>
    <row r="1628" spans="1:11" hidden="1" x14ac:dyDescent="0.35">
      <c r="A1628" s="197">
        <f t="shared" si="50"/>
        <v>44287</v>
      </c>
      <c r="B1628" t="s">
        <v>770</v>
      </c>
      <c r="C1628" t="s">
        <v>102</v>
      </c>
      <c r="D1628" t="s">
        <v>1001</v>
      </c>
      <c r="E1628" t="s">
        <v>70</v>
      </c>
      <c r="F1628" t="s">
        <v>71</v>
      </c>
      <c r="G1628" t="s">
        <v>558</v>
      </c>
      <c r="H1628">
        <v>28680280</v>
      </c>
      <c r="I1628" s="196" t="str">
        <f>VLOOKUP(E1628,Refs!$P$2:$R$36,3,FALSE)</f>
        <v>Y59</v>
      </c>
      <c r="J1628" s="196" t="str">
        <f>VLOOKUP(E1628,Refs!$P$2:$S$36,4,FALSE)</f>
        <v>South East</v>
      </c>
      <c r="K1628" s="42">
        <f t="shared" si="51"/>
        <v>28680280</v>
      </c>
    </row>
    <row r="1629" spans="1:11" hidden="1" x14ac:dyDescent="0.35">
      <c r="A1629" s="197">
        <f t="shared" si="50"/>
        <v>44287</v>
      </c>
      <c r="B1629" t="s">
        <v>770</v>
      </c>
      <c r="C1629" t="s">
        <v>102</v>
      </c>
      <c r="D1629" t="s">
        <v>1001</v>
      </c>
      <c r="E1629" t="s">
        <v>70</v>
      </c>
      <c r="F1629" t="s">
        <v>71</v>
      </c>
      <c r="G1629" t="s">
        <v>566</v>
      </c>
      <c r="H1629">
        <v>21652</v>
      </c>
      <c r="I1629" s="196" t="str">
        <f>VLOOKUP(E1629,Refs!$P$2:$R$36,3,FALSE)</f>
        <v>Y59</v>
      </c>
      <c r="J1629" s="196" t="str">
        <f>VLOOKUP(E1629,Refs!$P$2:$S$36,4,FALSE)</f>
        <v>South East</v>
      </c>
      <c r="K1629" s="42">
        <f t="shared" si="51"/>
        <v>21652</v>
      </c>
    </row>
    <row r="1630" spans="1:11" hidden="1" x14ac:dyDescent="0.35">
      <c r="A1630" s="197">
        <f t="shared" si="50"/>
        <v>44287</v>
      </c>
      <c r="B1630" t="s">
        <v>770</v>
      </c>
      <c r="C1630" t="s">
        <v>102</v>
      </c>
      <c r="D1630" t="s">
        <v>1001</v>
      </c>
      <c r="E1630" t="s">
        <v>70</v>
      </c>
      <c r="F1630" t="s">
        <v>71</v>
      </c>
      <c r="G1630" t="s">
        <v>567</v>
      </c>
      <c r="H1630">
        <v>131</v>
      </c>
      <c r="I1630" s="196" t="str">
        <f>VLOOKUP(E1630,Refs!$P$2:$R$36,3,FALSE)</f>
        <v>Y59</v>
      </c>
      <c r="J1630" s="196" t="str">
        <f>VLOOKUP(E1630,Refs!$P$2:$S$36,4,FALSE)</f>
        <v>South East</v>
      </c>
      <c r="K1630" s="42">
        <f t="shared" si="51"/>
        <v>131</v>
      </c>
    </row>
    <row r="1631" spans="1:11" hidden="1" x14ac:dyDescent="0.35">
      <c r="A1631" s="197">
        <f t="shared" si="50"/>
        <v>44287</v>
      </c>
      <c r="B1631" t="s">
        <v>770</v>
      </c>
      <c r="C1631" t="s">
        <v>102</v>
      </c>
      <c r="D1631" t="s">
        <v>1001</v>
      </c>
      <c r="E1631" t="s">
        <v>70</v>
      </c>
      <c r="F1631" t="s">
        <v>71</v>
      </c>
      <c r="G1631" t="s">
        <v>568</v>
      </c>
      <c r="H1631">
        <v>8795</v>
      </c>
      <c r="I1631" s="196" t="str">
        <f>VLOOKUP(E1631,Refs!$P$2:$R$36,3,FALSE)</f>
        <v>Y59</v>
      </c>
      <c r="J1631" s="196" t="str">
        <f>VLOOKUP(E1631,Refs!$P$2:$S$36,4,FALSE)</f>
        <v>South East</v>
      </c>
      <c r="K1631" s="42">
        <f t="shared" si="51"/>
        <v>8795</v>
      </c>
    </row>
    <row r="1632" spans="1:11" hidden="1" x14ac:dyDescent="0.35">
      <c r="A1632" s="197">
        <f t="shared" si="50"/>
        <v>44287</v>
      </c>
      <c r="B1632" t="s">
        <v>770</v>
      </c>
      <c r="C1632" t="s">
        <v>102</v>
      </c>
      <c r="D1632" t="s">
        <v>1001</v>
      </c>
      <c r="E1632" t="s">
        <v>70</v>
      </c>
      <c r="F1632" t="s">
        <v>71</v>
      </c>
      <c r="G1632" t="s">
        <v>569</v>
      </c>
      <c r="H1632">
        <v>6606</v>
      </c>
      <c r="I1632" s="196" t="str">
        <f>VLOOKUP(E1632,Refs!$P$2:$R$36,3,FALSE)</f>
        <v>Y59</v>
      </c>
      <c r="J1632" s="196" t="str">
        <f>VLOOKUP(E1632,Refs!$P$2:$S$36,4,FALSE)</f>
        <v>South East</v>
      </c>
      <c r="K1632" s="42">
        <f t="shared" si="51"/>
        <v>6606</v>
      </c>
    </row>
    <row r="1633" spans="1:11" hidden="1" x14ac:dyDescent="0.35">
      <c r="A1633" s="197">
        <f t="shared" si="50"/>
        <v>44287</v>
      </c>
      <c r="B1633" t="s">
        <v>770</v>
      </c>
      <c r="C1633" t="s">
        <v>102</v>
      </c>
      <c r="D1633" t="s">
        <v>1001</v>
      </c>
      <c r="E1633" t="s">
        <v>70</v>
      </c>
      <c r="F1633" t="s">
        <v>71</v>
      </c>
      <c r="G1633" t="s">
        <v>570</v>
      </c>
      <c r="H1633">
        <v>6120</v>
      </c>
      <c r="I1633" s="196" t="str">
        <f>VLOOKUP(E1633,Refs!$P$2:$R$36,3,FALSE)</f>
        <v>Y59</v>
      </c>
      <c r="J1633" s="196" t="str">
        <f>VLOOKUP(E1633,Refs!$P$2:$S$36,4,FALSE)</f>
        <v>South East</v>
      </c>
      <c r="K1633" s="42">
        <f t="shared" si="51"/>
        <v>6120</v>
      </c>
    </row>
    <row r="1634" spans="1:11" hidden="1" x14ac:dyDescent="0.35">
      <c r="A1634" s="197">
        <f t="shared" si="50"/>
        <v>44287</v>
      </c>
      <c r="B1634" t="s">
        <v>770</v>
      </c>
      <c r="C1634" t="s">
        <v>102</v>
      </c>
      <c r="D1634" t="s">
        <v>1001</v>
      </c>
      <c r="E1634" t="s">
        <v>70</v>
      </c>
      <c r="F1634" t="s">
        <v>71</v>
      </c>
      <c r="G1634" t="s">
        <v>571</v>
      </c>
      <c r="H1634">
        <v>0</v>
      </c>
      <c r="I1634" s="196" t="str">
        <f>VLOOKUP(E1634,Refs!$P$2:$R$36,3,FALSE)</f>
        <v>Y59</v>
      </c>
      <c r="J1634" s="196" t="str">
        <f>VLOOKUP(E1634,Refs!$P$2:$S$36,4,FALSE)</f>
        <v>South East</v>
      </c>
      <c r="K1634" s="42" t="str">
        <f t="shared" si="51"/>
        <v/>
      </c>
    </row>
    <row r="1635" spans="1:11" hidden="1" x14ac:dyDescent="0.35">
      <c r="A1635" s="197">
        <f t="shared" si="50"/>
        <v>44287</v>
      </c>
      <c r="B1635" t="s">
        <v>770</v>
      </c>
      <c r="C1635" t="s">
        <v>102</v>
      </c>
      <c r="D1635" t="s">
        <v>1001</v>
      </c>
      <c r="E1635" t="s">
        <v>70</v>
      </c>
      <c r="F1635" t="s">
        <v>71</v>
      </c>
      <c r="G1635" t="s">
        <v>576</v>
      </c>
      <c r="H1635">
        <v>12726</v>
      </c>
      <c r="I1635" s="196" t="str">
        <f>VLOOKUP(E1635,Refs!$P$2:$R$36,3,FALSE)</f>
        <v>Y59</v>
      </c>
      <c r="J1635" s="196" t="str">
        <f>VLOOKUP(E1635,Refs!$P$2:$S$36,4,FALSE)</f>
        <v>South East</v>
      </c>
      <c r="K1635" s="42">
        <f t="shared" si="51"/>
        <v>12726</v>
      </c>
    </row>
    <row r="1636" spans="1:11" hidden="1" x14ac:dyDescent="0.35">
      <c r="A1636" s="197">
        <f t="shared" si="50"/>
        <v>44287</v>
      </c>
      <c r="B1636" t="s">
        <v>770</v>
      </c>
      <c r="C1636" t="s">
        <v>102</v>
      </c>
      <c r="D1636" t="s">
        <v>1001</v>
      </c>
      <c r="E1636" t="s">
        <v>70</v>
      </c>
      <c r="F1636" t="s">
        <v>71</v>
      </c>
      <c r="G1636" t="s">
        <v>577</v>
      </c>
      <c r="H1636">
        <v>3450</v>
      </c>
      <c r="I1636" s="196" t="str">
        <f>VLOOKUP(E1636,Refs!$P$2:$R$36,3,FALSE)</f>
        <v>Y59</v>
      </c>
      <c r="J1636" s="196" t="str">
        <f>VLOOKUP(E1636,Refs!$P$2:$S$36,4,FALSE)</f>
        <v>South East</v>
      </c>
      <c r="K1636" s="42">
        <f t="shared" si="51"/>
        <v>3450</v>
      </c>
    </row>
    <row r="1637" spans="1:11" hidden="1" x14ac:dyDescent="0.35">
      <c r="A1637" s="197">
        <f t="shared" si="50"/>
        <v>44287</v>
      </c>
      <c r="B1637" t="s">
        <v>770</v>
      </c>
      <c r="C1637" t="s">
        <v>102</v>
      </c>
      <c r="D1637" t="s">
        <v>1001</v>
      </c>
      <c r="E1637" t="s">
        <v>70</v>
      </c>
      <c r="F1637" t="s">
        <v>71</v>
      </c>
      <c r="G1637" t="s">
        <v>578</v>
      </c>
      <c r="H1637">
        <v>0</v>
      </c>
      <c r="I1637" s="196" t="str">
        <f>VLOOKUP(E1637,Refs!$P$2:$R$36,3,FALSE)</f>
        <v>Y59</v>
      </c>
      <c r="J1637" s="196" t="str">
        <f>VLOOKUP(E1637,Refs!$P$2:$S$36,4,FALSE)</f>
        <v>South East</v>
      </c>
      <c r="K1637" s="42" t="str">
        <f t="shared" si="51"/>
        <v/>
      </c>
    </row>
    <row r="1638" spans="1:11" hidden="1" x14ac:dyDescent="0.35">
      <c r="A1638" s="197">
        <f t="shared" si="50"/>
        <v>44287</v>
      </c>
      <c r="B1638" t="s">
        <v>770</v>
      </c>
      <c r="C1638" t="s">
        <v>102</v>
      </c>
      <c r="D1638" t="s">
        <v>1001</v>
      </c>
      <c r="E1638" t="s">
        <v>70</v>
      </c>
      <c r="F1638" t="s">
        <v>71</v>
      </c>
      <c r="G1638" t="s">
        <v>579</v>
      </c>
      <c r="H1638">
        <v>19</v>
      </c>
      <c r="I1638" s="196" t="str">
        <f>VLOOKUP(E1638,Refs!$P$2:$R$36,3,FALSE)</f>
        <v>Y59</v>
      </c>
      <c r="J1638" s="196" t="str">
        <f>VLOOKUP(E1638,Refs!$P$2:$S$36,4,FALSE)</f>
        <v>South East</v>
      </c>
      <c r="K1638" s="42">
        <f t="shared" si="51"/>
        <v>19</v>
      </c>
    </row>
    <row r="1639" spans="1:11" hidden="1" x14ac:dyDescent="0.35">
      <c r="A1639" s="197">
        <f t="shared" si="50"/>
        <v>44287</v>
      </c>
      <c r="B1639" t="s">
        <v>770</v>
      </c>
      <c r="C1639" t="s">
        <v>102</v>
      </c>
      <c r="D1639" t="s">
        <v>1001</v>
      </c>
      <c r="E1639" t="s">
        <v>70</v>
      </c>
      <c r="F1639" t="s">
        <v>71</v>
      </c>
      <c r="G1639" t="s">
        <v>580</v>
      </c>
      <c r="H1639">
        <v>360</v>
      </c>
      <c r="I1639" s="196" t="str">
        <f>VLOOKUP(E1639,Refs!$P$2:$R$36,3,FALSE)</f>
        <v>Y59</v>
      </c>
      <c r="J1639" s="196" t="str">
        <f>VLOOKUP(E1639,Refs!$P$2:$S$36,4,FALSE)</f>
        <v>South East</v>
      </c>
      <c r="K1639" s="42">
        <f t="shared" si="51"/>
        <v>360</v>
      </c>
    </row>
    <row r="1640" spans="1:11" hidden="1" x14ac:dyDescent="0.35">
      <c r="A1640" s="197">
        <f t="shared" si="50"/>
        <v>44287</v>
      </c>
      <c r="B1640" t="s">
        <v>770</v>
      </c>
      <c r="C1640" t="s">
        <v>102</v>
      </c>
      <c r="D1640" t="s">
        <v>1001</v>
      </c>
      <c r="E1640" t="s">
        <v>70</v>
      </c>
      <c r="F1640" t="s">
        <v>71</v>
      </c>
      <c r="G1640" t="s">
        <v>581</v>
      </c>
      <c r="H1640">
        <v>0</v>
      </c>
      <c r="I1640" s="196" t="str">
        <f>VLOOKUP(E1640,Refs!$P$2:$R$36,3,FALSE)</f>
        <v>Y59</v>
      </c>
      <c r="J1640" s="196" t="str">
        <f>VLOOKUP(E1640,Refs!$P$2:$S$36,4,FALSE)</f>
        <v>South East</v>
      </c>
      <c r="K1640" s="42" t="str">
        <f t="shared" si="51"/>
        <v/>
      </c>
    </row>
    <row r="1641" spans="1:11" hidden="1" x14ac:dyDescent="0.35">
      <c r="A1641" s="197">
        <f t="shared" si="50"/>
        <v>44287</v>
      </c>
      <c r="B1641" t="s">
        <v>770</v>
      </c>
      <c r="C1641" t="s">
        <v>102</v>
      </c>
      <c r="D1641" t="s">
        <v>1001</v>
      </c>
      <c r="E1641" t="s">
        <v>70</v>
      </c>
      <c r="F1641" t="s">
        <v>71</v>
      </c>
      <c r="G1641" t="s">
        <v>582</v>
      </c>
      <c r="H1641">
        <v>406</v>
      </c>
      <c r="I1641" s="196" t="str">
        <f>VLOOKUP(E1641,Refs!$P$2:$R$36,3,FALSE)</f>
        <v>Y59</v>
      </c>
      <c r="J1641" s="196" t="str">
        <f>VLOOKUP(E1641,Refs!$P$2:$S$36,4,FALSE)</f>
        <v>South East</v>
      </c>
      <c r="K1641" s="42">
        <f t="shared" si="51"/>
        <v>406</v>
      </c>
    </row>
    <row r="1642" spans="1:11" hidden="1" x14ac:dyDescent="0.35">
      <c r="A1642" s="197">
        <f t="shared" si="50"/>
        <v>44287</v>
      </c>
      <c r="B1642" t="s">
        <v>770</v>
      </c>
      <c r="C1642" t="s">
        <v>102</v>
      </c>
      <c r="D1642" t="s">
        <v>1001</v>
      </c>
      <c r="E1642" t="s">
        <v>70</v>
      </c>
      <c r="F1642" t="s">
        <v>71</v>
      </c>
      <c r="G1642" t="s">
        <v>583</v>
      </c>
      <c r="H1642">
        <v>236</v>
      </c>
      <c r="I1642" s="196" t="str">
        <f>VLOOKUP(E1642,Refs!$P$2:$R$36,3,FALSE)</f>
        <v>Y59</v>
      </c>
      <c r="J1642" s="196" t="str">
        <f>VLOOKUP(E1642,Refs!$P$2:$S$36,4,FALSE)</f>
        <v>South East</v>
      </c>
      <c r="K1642" s="42">
        <f t="shared" si="51"/>
        <v>236</v>
      </c>
    </row>
    <row r="1643" spans="1:11" hidden="1" x14ac:dyDescent="0.35">
      <c r="A1643" s="197">
        <f t="shared" si="50"/>
        <v>44287</v>
      </c>
      <c r="B1643" t="s">
        <v>770</v>
      </c>
      <c r="C1643" t="s">
        <v>102</v>
      </c>
      <c r="D1643" t="s">
        <v>1001</v>
      </c>
      <c r="E1643" t="s">
        <v>70</v>
      </c>
      <c r="F1643" t="s">
        <v>71</v>
      </c>
      <c r="G1643" t="s">
        <v>584</v>
      </c>
      <c r="H1643">
        <v>8255</v>
      </c>
      <c r="I1643" s="196" t="str">
        <f>VLOOKUP(E1643,Refs!$P$2:$R$36,3,FALSE)</f>
        <v>Y59</v>
      </c>
      <c r="J1643" s="196" t="str">
        <f>VLOOKUP(E1643,Refs!$P$2:$S$36,4,FALSE)</f>
        <v>South East</v>
      </c>
      <c r="K1643" s="42">
        <f t="shared" si="51"/>
        <v>8255</v>
      </c>
    </row>
    <row r="1644" spans="1:11" hidden="1" x14ac:dyDescent="0.35">
      <c r="A1644" s="197">
        <f t="shared" si="50"/>
        <v>44287</v>
      </c>
      <c r="B1644" t="s">
        <v>770</v>
      </c>
      <c r="C1644" t="s">
        <v>102</v>
      </c>
      <c r="D1644" t="s">
        <v>1001</v>
      </c>
      <c r="E1644" t="s">
        <v>70</v>
      </c>
      <c r="F1644" t="s">
        <v>71</v>
      </c>
      <c r="G1644" t="s">
        <v>585</v>
      </c>
      <c r="H1644">
        <v>292</v>
      </c>
      <c r="I1644" s="196" t="str">
        <f>VLOOKUP(E1644,Refs!$P$2:$R$36,3,FALSE)</f>
        <v>Y59</v>
      </c>
      <c r="J1644" s="196" t="str">
        <f>VLOOKUP(E1644,Refs!$P$2:$S$36,4,FALSE)</f>
        <v>South East</v>
      </c>
      <c r="K1644" s="42">
        <f t="shared" si="51"/>
        <v>292</v>
      </c>
    </row>
    <row r="1645" spans="1:11" hidden="1" x14ac:dyDescent="0.35">
      <c r="A1645" s="197">
        <f t="shared" si="50"/>
        <v>44287</v>
      </c>
      <c r="B1645" t="s">
        <v>770</v>
      </c>
      <c r="C1645" t="s">
        <v>102</v>
      </c>
      <c r="D1645" t="s">
        <v>1001</v>
      </c>
      <c r="E1645" t="s">
        <v>70</v>
      </c>
      <c r="F1645" t="s">
        <v>71</v>
      </c>
      <c r="G1645" t="s">
        <v>586</v>
      </c>
      <c r="H1645">
        <v>68</v>
      </c>
      <c r="I1645" s="196" t="str">
        <f>VLOOKUP(E1645,Refs!$P$2:$R$36,3,FALSE)</f>
        <v>Y59</v>
      </c>
      <c r="J1645" s="196" t="str">
        <f>VLOOKUP(E1645,Refs!$P$2:$S$36,4,FALSE)</f>
        <v>South East</v>
      </c>
      <c r="K1645" s="42">
        <f t="shared" si="51"/>
        <v>68</v>
      </c>
    </row>
    <row r="1646" spans="1:11" hidden="1" x14ac:dyDescent="0.35">
      <c r="A1646" s="197">
        <f t="shared" si="50"/>
        <v>44287</v>
      </c>
      <c r="B1646" t="s">
        <v>770</v>
      </c>
      <c r="C1646" t="s">
        <v>102</v>
      </c>
      <c r="D1646" t="s">
        <v>1001</v>
      </c>
      <c r="E1646" t="s">
        <v>70</v>
      </c>
      <c r="F1646" t="s">
        <v>71</v>
      </c>
      <c r="G1646" t="s">
        <v>587</v>
      </c>
      <c r="H1646">
        <v>0</v>
      </c>
      <c r="I1646" s="196" t="str">
        <f>VLOOKUP(E1646,Refs!$P$2:$R$36,3,FALSE)</f>
        <v>Y59</v>
      </c>
      <c r="J1646" s="196" t="str">
        <f>VLOOKUP(E1646,Refs!$P$2:$S$36,4,FALSE)</f>
        <v>South East</v>
      </c>
      <c r="K1646" s="42" t="str">
        <f t="shared" si="51"/>
        <v/>
      </c>
    </row>
    <row r="1647" spans="1:11" hidden="1" x14ac:dyDescent="0.35">
      <c r="A1647" s="197">
        <f t="shared" si="50"/>
        <v>44287</v>
      </c>
      <c r="B1647" t="s">
        <v>770</v>
      </c>
      <c r="C1647" t="s">
        <v>102</v>
      </c>
      <c r="D1647" t="s">
        <v>1001</v>
      </c>
      <c r="E1647" t="s">
        <v>70</v>
      </c>
      <c r="F1647" t="s">
        <v>71</v>
      </c>
      <c r="G1647" t="s">
        <v>588</v>
      </c>
      <c r="H1647">
        <v>6791</v>
      </c>
      <c r="I1647" s="196" t="str">
        <f>VLOOKUP(E1647,Refs!$P$2:$R$36,3,FALSE)</f>
        <v>Y59</v>
      </c>
      <c r="J1647" s="196" t="str">
        <f>VLOOKUP(E1647,Refs!$P$2:$S$36,4,FALSE)</f>
        <v>South East</v>
      </c>
      <c r="K1647" s="42">
        <f t="shared" si="51"/>
        <v>6791</v>
      </c>
    </row>
    <row r="1648" spans="1:11" hidden="1" x14ac:dyDescent="0.35">
      <c r="A1648" s="197">
        <f t="shared" si="50"/>
        <v>44287</v>
      </c>
      <c r="B1648" t="s">
        <v>770</v>
      </c>
      <c r="C1648" t="s">
        <v>102</v>
      </c>
      <c r="D1648" t="s">
        <v>1001</v>
      </c>
      <c r="E1648" t="s">
        <v>70</v>
      </c>
      <c r="F1648" t="s">
        <v>71</v>
      </c>
      <c r="G1648" t="s">
        <v>589</v>
      </c>
      <c r="H1648">
        <v>4140</v>
      </c>
      <c r="I1648" s="196" t="str">
        <f>VLOOKUP(E1648,Refs!$P$2:$R$36,3,FALSE)</f>
        <v>Y59</v>
      </c>
      <c r="J1648" s="196" t="str">
        <f>VLOOKUP(E1648,Refs!$P$2:$S$36,4,FALSE)</f>
        <v>South East</v>
      </c>
      <c r="K1648" s="42">
        <f t="shared" si="51"/>
        <v>4140</v>
      </c>
    </row>
    <row r="1649" spans="1:11" hidden="1" x14ac:dyDescent="0.35">
      <c r="A1649" s="197">
        <f t="shared" si="50"/>
        <v>44287</v>
      </c>
      <c r="B1649" t="s">
        <v>770</v>
      </c>
      <c r="C1649" t="s">
        <v>102</v>
      </c>
      <c r="D1649" t="s">
        <v>1001</v>
      </c>
      <c r="E1649" t="s">
        <v>70</v>
      </c>
      <c r="F1649" t="s">
        <v>71</v>
      </c>
      <c r="G1649" t="s">
        <v>590</v>
      </c>
      <c r="H1649">
        <v>407</v>
      </c>
      <c r="I1649" s="196" t="str">
        <f>VLOOKUP(E1649,Refs!$P$2:$R$36,3,FALSE)</f>
        <v>Y59</v>
      </c>
      <c r="J1649" s="196" t="str">
        <f>VLOOKUP(E1649,Refs!$P$2:$S$36,4,FALSE)</f>
        <v>South East</v>
      </c>
      <c r="K1649" s="42">
        <f t="shared" si="51"/>
        <v>407</v>
      </c>
    </row>
    <row r="1650" spans="1:11" hidden="1" x14ac:dyDescent="0.35">
      <c r="A1650" s="197">
        <f t="shared" si="50"/>
        <v>44287</v>
      </c>
      <c r="B1650" t="s">
        <v>770</v>
      </c>
      <c r="C1650" t="s">
        <v>102</v>
      </c>
      <c r="D1650" t="s">
        <v>1001</v>
      </c>
      <c r="E1650" t="s">
        <v>70</v>
      </c>
      <c r="F1650" t="s">
        <v>71</v>
      </c>
      <c r="G1650" t="s">
        <v>591</v>
      </c>
      <c r="H1650">
        <v>17</v>
      </c>
      <c r="I1650" s="196" t="str">
        <f>VLOOKUP(E1650,Refs!$P$2:$R$36,3,FALSE)</f>
        <v>Y59</v>
      </c>
      <c r="J1650" s="196" t="str">
        <f>VLOOKUP(E1650,Refs!$P$2:$S$36,4,FALSE)</f>
        <v>South East</v>
      </c>
      <c r="K1650" s="42">
        <f t="shared" si="51"/>
        <v>17</v>
      </c>
    </row>
    <row r="1651" spans="1:11" hidden="1" x14ac:dyDescent="0.35">
      <c r="A1651" s="197">
        <f t="shared" si="50"/>
        <v>44287</v>
      </c>
      <c r="B1651" t="s">
        <v>770</v>
      </c>
      <c r="C1651" t="s">
        <v>102</v>
      </c>
      <c r="D1651" t="s">
        <v>1001</v>
      </c>
      <c r="E1651" t="s">
        <v>70</v>
      </c>
      <c r="F1651" t="s">
        <v>71</v>
      </c>
      <c r="G1651" t="s">
        <v>592</v>
      </c>
      <c r="H1651">
        <v>748</v>
      </c>
      <c r="I1651" s="196" t="str">
        <f>VLOOKUP(E1651,Refs!$P$2:$R$36,3,FALSE)</f>
        <v>Y59</v>
      </c>
      <c r="J1651" s="196" t="str">
        <f>VLOOKUP(E1651,Refs!$P$2:$S$36,4,FALSE)</f>
        <v>South East</v>
      </c>
      <c r="K1651" s="42">
        <f t="shared" si="51"/>
        <v>748</v>
      </c>
    </row>
    <row r="1652" spans="1:11" hidden="1" x14ac:dyDescent="0.35">
      <c r="A1652" s="197">
        <f t="shared" si="50"/>
        <v>44287</v>
      </c>
      <c r="B1652" t="s">
        <v>770</v>
      </c>
      <c r="C1652" t="s">
        <v>102</v>
      </c>
      <c r="D1652" t="s">
        <v>1001</v>
      </c>
      <c r="E1652" t="s">
        <v>70</v>
      </c>
      <c r="F1652" t="s">
        <v>71</v>
      </c>
      <c r="G1652" t="s">
        <v>593</v>
      </c>
      <c r="H1652">
        <v>271</v>
      </c>
      <c r="I1652" s="196" t="str">
        <f>VLOOKUP(E1652,Refs!$P$2:$R$36,3,FALSE)</f>
        <v>Y59</v>
      </c>
      <c r="J1652" s="196" t="str">
        <f>VLOOKUP(E1652,Refs!$P$2:$S$36,4,FALSE)</f>
        <v>South East</v>
      </c>
      <c r="K1652" s="42">
        <f t="shared" si="51"/>
        <v>271</v>
      </c>
    </row>
    <row r="1653" spans="1:11" hidden="1" x14ac:dyDescent="0.35">
      <c r="A1653" s="197">
        <f t="shared" si="50"/>
        <v>44287</v>
      </c>
      <c r="B1653" t="s">
        <v>770</v>
      </c>
      <c r="C1653" t="s">
        <v>102</v>
      </c>
      <c r="D1653" t="s">
        <v>1001</v>
      </c>
      <c r="E1653" t="s">
        <v>70</v>
      </c>
      <c r="F1653" t="s">
        <v>71</v>
      </c>
      <c r="G1653" t="s">
        <v>594</v>
      </c>
      <c r="H1653">
        <v>4963</v>
      </c>
      <c r="I1653" s="196" t="str">
        <f>VLOOKUP(E1653,Refs!$P$2:$R$36,3,FALSE)</f>
        <v>Y59</v>
      </c>
      <c r="J1653" s="196" t="str">
        <f>VLOOKUP(E1653,Refs!$P$2:$S$36,4,FALSE)</f>
        <v>South East</v>
      </c>
      <c r="K1653" s="42">
        <f t="shared" si="51"/>
        <v>4963</v>
      </c>
    </row>
    <row r="1654" spans="1:11" hidden="1" x14ac:dyDescent="0.35">
      <c r="A1654" s="197">
        <f t="shared" si="50"/>
        <v>44287</v>
      </c>
      <c r="B1654" t="s">
        <v>770</v>
      </c>
      <c r="C1654" t="s">
        <v>102</v>
      </c>
      <c r="D1654" t="s">
        <v>1001</v>
      </c>
      <c r="E1654" t="s">
        <v>70</v>
      </c>
      <c r="F1654" t="s">
        <v>71</v>
      </c>
      <c r="G1654" t="s">
        <v>609</v>
      </c>
      <c r="H1654">
        <v>21152</v>
      </c>
      <c r="I1654" s="196" t="str">
        <f>VLOOKUP(E1654,Refs!$P$2:$R$36,3,FALSE)</f>
        <v>Y59</v>
      </c>
      <c r="J1654" s="196" t="str">
        <f>VLOOKUP(E1654,Refs!$P$2:$S$36,4,FALSE)</f>
        <v>South East</v>
      </c>
      <c r="K1654" s="42">
        <f t="shared" si="51"/>
        <v>21152</v>
      </c>
    </row>
    <row r="1655" spans="1:11" hidden="1" x14ac:dyDescent="0.35">
      <c r="A1655" s="197">
        <f t="shared" si="50"/>
        <v>44287</v>
      </c>
      <c r="B1655" t="s">
        <v>770</v>
      </c>
      <c r="C1655" t="s">
        <v>102</v>
      </c>
      <c r="D1655" t="s">
        <v>1001</v>
      </c>
      <c r="E1655" t="s">
        <v>70</v>
      </c>
      <c r="F1655" t="s">
        <v>71</v>
      </c>
      <c r="G1655" t="s">
        <v>610</v>
      </c>
      <c r="H1655">
        <v>2902</v>
      </c>
      <c r="I1655" s="196" t="str">
        <f>VLOOKUP(E1655,Refs!$P$2:$R$36,3,FALSE)</f>
        <v>Y59</v>
      </c>
      <c r="J1655" s="196" t="str">
        <f>VLOOKUP(E1655,Refs!$P$2:$S$36,4,FALSE)</f>
        <v>South East</v>
      </c>
      <c r="K1655" s="42">
        <f t="shared" si="51"/>
        <v>2902</v>
      </c>
    </row>
    <row r="1656" spans="1:11" hidden="1" x14ac:dyDescent="0.35">
      <c r="A1656" s="197">
        <f t="shared" si="50"/>
        <v>44287</v>
      </c>
      <c r="B1656" t="s">
        <v>770</v>
      </c>
      <c r="C1656" t="s">
        <v>102</v>
      </c>
      <c r="D1656" t="s">
        <v>1001</v>
      </c>
      <c r="E1656" t="s">
        <v>70</v>
      </c>
      <c r="F1656" t="s">
        <v>71</v>
      </c>
      <c r="G1656" t="s">
        <v>611</v>
      </c>
      <c r="H1656">
        <v>3081</v>
      </c>
      <c r="I1656" s="196" t="str">
        <f>VLOOKUP(E1656,Refs!$P$2:$R$36,3,FALSE)</f>
        <v>Y59</v>
      </c>
      <c r="J1656" s="196" t="str">
        <f>VLOOKUP(E1656,Refs!$P$2:$S$36,4,FALSE)</f>
        <v>South East</v>
      </c>
      <c r="K1656" s="42">
        <f t="shared" si="51"/>
        <v>3081</v>
      </c>
    </row>
    <row r="1657" spans="1:11" hidden="1" x14ac:dyDescent="0.35">
      <c r="A1657" s="197">
        <f t="shared" si="50"/>
        <v>44287</v>
      </c>
      <c r="B1657" t="s">
        <v>770</v>
      </c>
      <c r="C1657" t="s">
        <v>102</v>
      </c>
      <c r="D1657" t="s">
        <v>1001</v>
      </c>
      <c r="E1657" t="s">
        <v>70</v>
      </c>
      <c r="F1657" t="s">
        <v>71</v>
      </c>
      <c r="G1657" t="s">
        <v>612</v>
      </c>
      <c r="H1657">
        <v>2055</v>
      </c>
      <c r="I1657" s="196" t="str">
        <f>VLOOKUP(E1657,Refs!$P$2:$R$36,3,FALSE)</f>
        <v>Y59</v>
      </c>
      <c r="J1657" s="196" t="str">
        <f>VLOOKUP(E1657,Refs!$P$2:$S$36,4,FALSE)</f>
        <v>South East</v>
      </c>
      <c r="K1657" s="42">
        <f t="shared" si="51"/>
        <v>2055</v>
      </c>
    </row>
    <row r="1658" spans="1:11" hidden="1" x14ac:dyDescent="0.35">
      <c r="A1658" s="197">
        <f t="shared" si="50"/>
        <v>44287</v>
      </c>
      <c r="B1658" t="s">
        <v>770</v>
      </c>
      <c r="C1658" t="s">
        <v>102</v>
      </c>
      <c r="D1658" t="s">
        <v>1001</v>
      </c>
      <c r="E1658" t="s">
        <v>70</v>
      </c>
      <c r="F1658" t="s">
        <v>71</v>
      </c>
      <c r="G1658" t="s">
        <v>613</v>
      </c>
      <c r="H1658">
        <v>2</v>
      </c>
      <c r="I1658" s="196" t="str">
        <f>VLOOKUP(E1658,Refs!$P$2:$R$36,3,FALSE)</f>
        <v>Y59</v>
      </c>
      <c r="J1658" s="196" t="str">
        <f>VLOOKUP(E1658,Refs!$P$2:$S$36,4,FALSE)</f>
        <v>South East</v>
      </c>
      <c r="K1658" s="42">
        <f t="shared" si="51"/>
        <v>2</v>
      </c>
    </row>
    <row r="1659" spans="1:11" hidden="1" x14ac:dyDescent="0.35">
      <c r="A1659" s="197">
        <f t="shared" si="50"/>
        <v>44287</v>
      </c>
      <c r="B1659" t="s">
        <v>770</v>
      </c>
      <c r="C1659" t="s">
        <v>102</v>
      </c>
      <c r="D1659" t="s">
        <v>1001</v>
      </c>
      <c r="E1659" t="s">
        <v>70</v>
      </c>
      <c r="F1659" t="s">
        <v>71</v>
      </c>
      <c r="G1659" t="s">
        <v>615</v>
      </c>
      <c r="H1659">
        <v>7820</v>
      </c>
      <c r="I1659" s="196" t="str">
        <f>VLOOKUP(E1659,Refs!$P$2:$R$36,3,FALSE)</f>
        <v>Y59</v>
      </c>
      <c r="J1659" s="196" t="str">
        <f>VLOOKUP(E1659,Refs!$P$2:$S$36,4,FALSE)</f>
        <v>South East</v>
      </c>
      <c r="K1659" s="42">
        <f t="shared" si="51"/>
        <v>7820</v>
      </c>
    </row>
    <row r="1660" spans="1:11" hidden="1" x14ac:dyDescent="0.35">
      <c r="A1660" s="197">
        <f t="shared" si="50"/>
        <v>44287</v>
      </c>
      <c r="B1660" t="s">
        <v>770</v>
      </c>
      <c r="C1660" t="s">
        <v>102</v>
      </c>
      <c r="D1660" t="s">
        <v>1001</v>
      </c>
      <c r="E1660" t="s">
        <v>70</v>
      </c>
      <c r="F1660" t="s">
        <v>71</v>
      </c>
      <c r="G1660" t="s">
        <v>616</v>
      </c>
      <c r="H1660">
        <v>5</v>
      </c>
      <c r="I1660" s="196" t="str">
        <f>VLOOKUP(E1660,Refs!$P$2:$R$36,3,FALSE)</f>
        <v>Y59</v>
      </c>
      <c r="J1660" s="196" t="str">
        <f>VLOOKUP(E1660,Refs!$P$2:$S$36,4,FALSE)</f>
        <v>South East</v>
      </c>
      <c r="K1660" s="42">
        <f t="shared" si="51"/>
        <v>5</v>
      </c>
    </row>
    <row r="1661" spans="1:11" hidden="1" x14ac:dyDescent="0.35">
      <c r="A1661" s="197">
        <f t="shared" si="50"/>
        <v>44287</v>
      </c>
      <c r="B1661" t="s">
        <v>770</v>
      </c>
      <c r="C1661" t="s">
        <v>102</v>
      </c>
      <c r="D1661" t="s">
        <v>1001</v>
      </c>
      <c r="E1661" t="s">
        <v>70</v>
      </c>
      <c r="F1661" t="s">
        <v>71</v>
      </c>
      <c r="G1661" t="s">
        <v>618</v>
      </c>
      <c r="H1661">
        <v>2247</v>
      </c>
      <c r="I1661" s="196" t="str">
        <f>VLOOKUP(E1661,Refs!$P$2:$R$36,3,FALSE)</f>
        <v>Y59</v>
      </c>
      <c r="J1661" s="196" t="str">
        <f>VLOOKUP(E1661,Refs!$P$2:$S$36,4,FALSE)</f>
        <v>South East</v>
      </c>
      <c r="K1661" s="42">
        <f t="shared" si="51"/>
        <v>2247</v>
      </c>
    </row>
    <row r="1662" spans="1:11" hidden="1" x14ac:dyDescent="0.35">
      <c r="A1662" s="197">
        <f t="shared" si="50"/>
        <v>44287</v>
      </c>
      <c r="B1662" t="s">
        <v>770</v>
      </c>
      <c r="C1662" t="s">
        <v>102</v>
      </c>
      <c r="D1662" t="s">
        <v>1001</v>
      </c>
      <c r="E1662" t="s">
        <v>70</v>
      </c>
      <c r="F1662" t="s">
        <v>71</v>
      </c>
      <c r="G1662" t="s">
        <v>619</v>
      </c>
      <c r="H1662">
        <v>115</v>
      </c>
      <c r="I1662" s="196" t="str">
        <f>VLOOKUP(E1662,Refs!$P$2:$R$36,3,FALSE)</f>
        <v>Y59</v>
      </c>
      <c r="J1662" s="196" t="str">
        <f>VLOOKUP(E1662,Refs!$P$2:$S$36,4,FALSE)</f>
        <v>South East</v>
      </c>
      <c r="K1662" s="42">
        <f t="shared" si="51"/>
        <v>115</v>
      </c>
    </row>
    <row r="1663" spans="1:11" hidden="1" x14ac:dyDescent="0.35">
      <c r="A1663" s="197">
        <f t="shared" si="50"/>
        <v>44287</v>
      </c>
      <c r="B1663" t="s">
        <v>770</v>
      </c>
      <c r="C1663" t="s">
        <v>102</v>
      </c>
      <c r="D1663" t="s">
        <v>1001</v>
      </c>
      <c r="E1663" t="s">
        <v>70</v>
      </c>
      <c r="F1663" t="s">
        <v>71</v>
      </c>
      <c r="G1663" t="s">
        <v>620</v>
      </c>
      <c r="H1663">
        <v>1326</v>
      </c>
      <c r="I1663" s="196" t="str">
        <f>VLOOKUP(E1663,Refs!$P$2:$R$36,3,FALSE)</f>
        <v>Y59</v>
      </c>
      <c r="J1663" s="196" t="str">
        <f>VLOOKUP(E1663,Refs!$P$2:$S$36,4,FALSE)</f>
        <v>South East</v>
      </c>
      <c r="K1663" s="42">
        <f t="shared" si="51"/>
        <v>1326</v>
      </c>
    </row>
    <row r="1664" spans="1:11" hidden="1" x14ac:dyDescent="0.35">
      <c r="A1664" s="197">
        <f t="shared" si="50"/>
        <v>44287</v>
      </c>
      <c r="B1664" t="s">
        <v>770</v>
      </c>
      <c r="C1664" t="s">
        <v>102</v>
      </c>
      <c r="D1664" t="s">
        <v>1001</v>
      </c>
      <c r="E1664" t="s">
        <v>70</v>
      </c>
      <c r="F1664" t="s">
        <v>71</v>
      </c>
      <c r="G1664" t="s">
        <v>621</v>
      </c>
      <c r="H1664">
        <v>76</v>
      </c>
      <c r="I1664" s="196" t="str">
        <f>VLOOKUP(E1664,Refs!$P$2:$R$36,3,FALSE)</f>
        <v>Y59</v>
      </c>
      <c r="J1664" s="196" t="str">
        <f>VLOOKUP(E1664,Refs!$P$2:$S$36,4,FALSE)</f>
        <v>South East</v>
      </c>
      <c r="K1664" s="42">
        <f t="shared" si="51"/>
        <v>76</v>
      </c>
    </row>
    <row r="1665" spans="1:11" hidden="1" x14ac:dyDescent="0.35">
      <c r="A1665" s="197">
        <f t="shared" si="50"/>
        <v>44287</v>
      </c>
      <c r="B1665" t="s">
        <v>770</v>
      </c>
      <c r="C1665" t="s">
        <v>102</v>
      </c>
      <c r="D1665" t="s">
        <v>1001</v>
      </c>
      <c r="E1665" t="s">
        <v>70</v>
      </c>
      <c r="F1665" t="s">
        <v>71</v>
      </c>
      <c r="G1665" t="s">
        <v>622</v>
      </c>
      <c r="H1665">
        <v>424</v>
      </c>
      <c r="I1665" s="196" t="str">
        <f>VLOOKUP(E1665,Refs!$P$2:$R$36,3,FALSE)</f>
        <v>Y59</v>
      </c>
      <c r="J1665" s="196" t="str">
        <f>VLOOKUP(E1665,Refs!$P$2:$S$36,4,FALSE)</f>
        <v>South East</v>
      </c>
      <c r="K1665" s="42">
        <f t="shared" si="51"/>
        <v>424</v>
      </c>
    </row>
    <row r="1666" spans="1:11" hidden="1" x14ac:dyDescent="0.35">
      <c r="A1666" s="197">
        <f t="shared" si="50"/>
        <v>44287</v>
      </c>
      <c r="B1666" t="s">
        <v>770</v>
      </c>
      <c r="C1666" t="s">
        <v>102</v>
      </c>
      <c r="D1666" t="s">
        <v>1001</v>
      </c>
      <c r="E1666" t="s">
        <v>70</v>
      </c>
      <c r="F1666" t="s">
        <v>71</v>
      </c>
      <c r="G1666" t="s">
        <v>623</v>
      </c>
      <c r="H1666">
        <v>43</v>
      </c>
      <c r="I1666" s="196" t="str">
        <f>VLOOKUP(E1666,Refs!$P$2:$R$36,3,FALSE)</f>
        <v>Y59</v>
      </c>
      <c r="J1666" s="196" t="str">
        <f>VLOOKUP(E1666,Refs!$P$2:$S$36,4,FALSE)</f>
        <v>South East</v>
      </c>
      <c r="K1666" s="42">
        <f t="shared" si="51"/>
        <v>43</v>
      </c>
    </row>
    <row r="1667" spans="1:11" hidden="1" x14ac:dyDescent="0.35">
      <c r="A1667" s="197">
        <f t="shared" ref="A1667:A1730" si="52">DATEVALUE(RIGHT(B1667,8))</f>
        <v>44287</v>
      </c>
      <c r="B1667" t="s">
        <v>770</v>
      </c>
      <c r="C1667" t="s">
        <v>102</v>
      </c>
      <c r="D1667" t="s">
        <v>1001</v>
      </c>
      <c r="E1667" t="s">
        <v>70</v>
      </c>
      <c r="F1667" t="s">
        <v>71</v>
      </c>
      <c r="G1667" t="s">
        <v>624</v>
      </c>
      <c r="H1667">
        <v>1346</v>
      </c>
      <c r="I1667" s="196" t="str">
        <f>VLOOKUP(E1667,Refs!$P$2:$R$36,3,FALSE)</f>
        <v>Y59</v>
      </c>
      <c r="J1667" s="196" t="str">
        <f>VLOOKUP(E1667,Refs!$P$2:$S$36,4,FALSE)</f>
        <v>South East</v>
      </c>
      <c r="K1667" s="42">
        <f t="shared" ref="K1667:K1730" si="53">IF(OR(H1667="NULL",H1667=0,H1667=""),"",H1667)</f>
        <v>1346</v>
      </c>
    </row>
    <row r="1668" spans="1:11" hidden="1" x14ac:dyDescent="0.35">
      <c r="A1668" s="197">
        <f t="shared" si="52"/>
        <v>44287</v>
      </c>
      <c r="B1668" t="s">
        <v>770</v>
      </c>
      <c r="C1668" t="s">
        <v>102</v>
      </c>
      <c r="D1668" t="s">
        <v>1001</v>
      </c>
      <c r="E1668" t="s">
        <v>70</v>
      </c>
      <c r="F1668" t="s">
        <v>71</v>
      </c>
      <c r="G1668" t="s">
        <v>625</v>
      </c>
      <c r="H1668">
        <v>790</v>
      </c>
      <c r="I1668" s="196" t="str">
        <f>VLOOKUP(E1668,Refs!$P$2:$R$36,3,FALSE)</f>
        <v>Y59</v>
      </c>
      <c r="J1668" s="196" t="str">
        <f>VLOOKUP(E1668,Refs!$P$2:$S$36,4,FALSE)</f>
        <v>South East</v>
      </c>
      <c r="K1668" s="42">
        <f t="shared" si="53"/>
        <v>790</v>
      </c>
    </row>
    <row r="1669" spans="1:11" hidden="1" x14ac:dyDescent="0.35">
      <c r="A1669" s="197">
        <f t="shared" si="52"/>
        <v>44287</v>
      </c>
      <c r="B1669" t="s">
        <v>770</v>
      </c>
      <c r="C1669" t="s">
        <v>102</v>
      </c>
      <c r="D1669" t="s">
        <v>1001</v>
      </c>
      <c r="E1669" t="s">
        <v>70</v>
      </c>
      <c r="F1669" t="s">
        <v>71</v>
      </c>
      <c r="G1669" t="s">
        <v>626</v>
      </c>
      <c r="H1669">
        <v>1765</v>
      </c>
      <c r="I1669" s="196" t="str">
        <f>VLOOKUP(E1669,Refs!$P$2:$R$36,3,FALSE)</f>
        <v>Y59</v>
      </c>
      <c r="J1669" s="196" t="str">
        <f>VLOOKUP(E1669,Refs!$P$2:$S$36,4,FALSE)</f>
        <v>South East</v>
      </c>
      <c r="K1669" s="42">
        <f t="shared" si="53"/>
        <v>1765</v>
      </c>
    </row>
    <row r="1670" spans="1:11" hidden="1" x14ac:dyDescent="0.35">
      <c r="A1670" s="197">
        <f t="shared" si="52"/>
        <v>44287</v>
      </c>
      <c r="B1670" t="s">
        <v>770</v>
      </c>
      <c r="C1670" t="s">
        <v>102</v>
      </c>
      <c r="D1670" t="s">
        <v>1001</v>
      </c>
      <c r="E1670" t="s">
        <v>70</v>
      </c>
      <c r="F1670" t="s">
        <v>71</v>
      </c>
      <c r="G1670" t="s">
        <v>642</v>
      </c>
      <c r="H1670">
        <v>2200</v>
      </c>
      <c r="I1670" s="196" t="str">
        <f>VLOOKUP(E1670,Refs!$P$2:$R$36,3,FALSE)</f>
        <v>Y59</v>
      </c>
      <c r="J1670" s="196" t="str">
        <f>VLOOKUP(E1670,Refs!$P$2:$S$36,4,FALSE)</f>
        <v>South East</v>
      </c>
      <c r="K1670" s="42">
        <f t="shared" si="53"/>
        <v>2200</v>
      </c>
    </row>
    <row r="1671" spans="1:11" hidden="1" x14ac:dyDescent="0.35">
      <c r="A1671" s="197">
        <f t="shared" si="52"/>
        <v>44287</v>
      </c>
      <c r="B1671" t="s">
        <v>770</v>
      </c>
      <c r="C1671" t="s">
        <v>102</v>
      </c>
      <c r="D1671" t="s">
        <v>1001</v>
      </c>
      <c r="E1671" t="s">
        <v>70</v>
      </c>
      <c r="F1671" t="s">
        <v>71</v>
      </c>
      <c r="G1671" t="s">
        <v>643</v>
      </c>
      <c r="H1671">
        <v>1705</v>
      </c>
      <c r="I1671" s="196" t="str">
        <f>VLOOKUP(E1671,Refs!$P$2:$R$36,3,FALSE)</f>
        <v>Y59</v>
      </c>
      <c r="J1671" s="196" t="str">
        <f>VLOOKUP(E1671,Refs!$P$2:$S$36,4,FALSE)</f>
        <v>South East</v>
      </c>
      <c r="K1671" s="42">
        <f t="shared" si="53"/>
        <v>1705</v>
      </c>
    </row>
    <row r="1672" spans="1:11" hidden="1" x14ac:dyDescent="0.35">
      <c r="A1672" s="197">
        <f t="shared" si="52"/>
        <v>44287</v>
      </c>
      <c r="B1672" t="s">
        <v>770</v>
      </c>
      <c r="C1672" t="s">
        <v>102</v>
      </c>
      <c r="D1672" t="s">
        <v>1001</v>
      </c>
      <c r="E1672" t="s">
        <v>70</v>
      </c>
      <c r="F1672" t="s">
        <v>71</v>
      </c>
      <c r="G1672" t="s">
        <v>644</v>
      </c>
      <c r="H1672">
        <v>1497</v>
      </c>
      <c r="I1672" s="196" t="str">
        <f>VLOOKUP(E1672,Refs!$P$2:$R$36,3,FALSE)</f>
        <v>Y59</v>
      </c>
      <c r="J1672" s="196" t="str">
        <f>VLOOKUP(E1672,Refs!$P$2:$S$36,4,FALSE)</f>
        <v>South East</v>
      </c>
      <c r="K1672" s="42">
        <f t="shared" si="53"/>
        <v>1497</v>
      </c>
    </row>
    <row r="1673" spans="1:11" hidden="1" x14ac:dyDescent="0.35">
      <c r="A1673" s="197">
        <f t="shared" si="52"/>
        <v>44287</v>
      </c>
      <c r="B1673" t="s">
        <v>770</v>
      </c>
      <c r="C1673" t="s">
        <v>102</v>
      </c>
      <c r="D1673" t="s">
        <v>1001</v>
      </c>
      <c r="E1673" t="s">
        <v>70</v>
      </c>
      <c r="F1673" t="s">
        <v>71</v>
      </c>
      <c r="G1673" t="s">
        <v>645</v>
      </c>
      <c r="H1673">
        <v>179</v>
      </c>
      <c r="I1673" s="196" t="str">
        <f>VLOOKUP(E1673,Refs!$P$2:$R$36,3,FALSE)</f>
        <v>Y59</v>
      </c>
      <c r="J1673" s="196" t="str">
        <f>VLOOKUP(E1673,Refs!$P$2:$S$36,4,FALSE)</f>
        <v>South East</v>
      </c>
      <c r="K1673" s="42">
        <f t="shared" si="53"/>
        <v>179</v>
      </c>
    </row>
    <row r="1674" spans="1:11" hidden="1" x14ac:dyDescent="0.35">
      <c r="A1674" s="197">
        <f t="shared" si="52"/>
        <v>44287</v>
      </c>
      <c r="B1674" t="s">
        <v>770</v>
      </c>
      <c r="C1674" t="s">
        <v>102</v>
      </c>
      <c r="D1674" t="s">
        <v>1001</v>
      </c>
      <c r="E1674" t="s">
        <v>70</v>
      </c>
      <c r="F1674" t="s">
        <v>71</v>
      </c>
      <c r="G1674" t="s">
        <v>646</v>
      </c>
      <c r="H1674">
        <v>161</v>
      </c>
      <c r="I1674" s="196" t="str">
        <f>VLOOKUP(E1674,Refs!$P$2:$R$36,3,FALSE)</f>
        <v>Y59</v>
      </c>
      <c r="J1674" s="196" t="str">
        <f>VLOOKUP(E1674,Refs!$P$2:$S$36,4,FALSE)</f>
        <v>South East</v>
      </c>
      <c r="K1674" s="42">
        <f t="shared" si="53"/>
        <v>161</v>
      </c>
    </row>
    <row r="1675" spans="1:11" hidden="1" x14ac:dyDescent="0.35">
      <c r="A1675" s="197">
        <f t="shared" si="52"/>
        <v>44287</v>
      </c>
      <c r="B1675" t="s">
        <v>770</v>
      </c>
      <c r="C1675" t="s">
        <v>102</v>
      </c>
      <c r="D1675" t="s">
        <v>1001</v>
      </c>
      <c r="E1675" t="s">
        <v>70</v>
      </c>
      <c r="F1675" t="s">
        <v>71</v>
      </c>
      <c r="G1675" t="s">
        <v>647</v>
      </c>
      <c r="H1675">
        <v>1263</v>
      </c>
      <c r="I1675" s="196" t="str">
        <f>VLOOKUP(E1675,Refs!$P$2:$R$36,3,FALSE)</f>
        <v>Y59</v>
      </c>
      <c r="J1675" s="196" t="str">
        <f>VLOOKUP(E1675,Refs!$P$2:$S$36,4,FALSE)</f>
        <v>South East</v>
      </c>
      <c r="K1675" s="42">
        <f t="shared" si="53"/>
        <v>1263</v>
      </c>
    </row>
    <row r="1676" spans="1:11" hidden="1" x14ac:dyDescent="0.35">
      <c r="A1676" s="197">
        <f t="shared" si="52"/>
        <v>44287</v>
      </c>
      <c r="B1676" t="s">
        <v>770</v>
      </c>
      <c r="C1676" t="s">
        <v>102</v>
      </c>
      <c r="D1676" t="s">
        <v>1001</v>
      </c>
      <c r="E1676" t="s">
        <v>70</v>
      </c>
      <c r="F1676" t="s">
        <v>71</v>
      </c>
      <c r="G1676" t="s">
        <v>648</v>
      </c>
      <c r="H1676">
        <v>1456272</v>
      </c>
      <c r="I1676" s="196" t="str">
        <f>VLOOKUP(E1676,Refs!$P$2:$R$36,3,FALSE)</f>
        <v>Y59</v>
      </c>
      <c r="J1676" s="196" t="str">
        <f>VLOOKUP(E1676,Refs!$P$2:$S$36,4,FALSE)</f>
        <v>South East</v>
      </c>
      <c r="K1676" s="42">
        <f t="shared" si="53"/>
        <v>1456272</v>
      </c>
    </row>
    <row r="1677" spans="1:11" hidden="1" x14ac:dyDescent="0.35">
      <c r="A1677" s="197">
        <f t="shared" si="52"/>
        <v>44287</v>
      </c>
      <c r="B1677" t="s">
        <v>770</v>
      </c>
      <c r="C1677" t="s">
        <v>102</v>
      </c>
      <c r="D1677" t="s">
        <v>1001</v>
      </c>
      <c r="E1677" t="s">
        <v>70</v>
      </c>
      <c r="F1677" t="s">
        <v>71</v>
      </c>
      <c r="G1677" t="s">
        <v>649</v>
      </c>
      <c r="H1677">
        <v>2497</v>
      </c>
      <c r="I1677" s="196" t="str">
        <f>VLOOKUP(E1677,Refs!$P$2:$R$36,3,FALSE)</f>
        <v>Y59</v>
      </c>
      <c r="J1677" s="196" t="str">
        <f>VLOOKUP(E1677,Refs!$P$2:$S$36,4,FALSE)</f>
        <v>South East</v>
      </c>
      <c r="K1677" s="42">
        <f t="shared" si="53"/>
        <v>2497</v>
      </c>
    </row>
    <row r="1678" spans="1:11" hidden="1" x14ac:dyDescent="0.35">
      <c r="A1678" s="197">
        <f t="shared" si="52"/>
        <v>44287</v>
      </c>
      <c r="B1678" t="s">
        <v>770</v>
      </c>
      <c r="C1678" t="s">
        <v>102</v>
      </c>
      <c r="D1678" t="s">
        <v>1001</v>
      </c>
      <c r="E1678" t="s">
        <v>70</v>
      </c>
      <c r="F1678" t="s">
        <v>71</v>
      </c>
      <c r="G1678" t="s">
        <v>650</v>
      </c>
      <c r="H1678">
        <v>1598</v>
      </c>
      <c r="I1678" s="196" t="str">
        <f>VLOOKUP(E1678,Refs!$P$2:$R$36,3,FALSE)</f>
        <v>Y59</v>
      </c>
      <c r="J1678" s="196" t="str">
        <f>VLOOKUP(E1678,Refs!$P$2:$S$36,4,FALSE)</f>
        <v>South East</v>
      </c>
      <c r="K1678" s="42">
        <f t="shared" si="53"/>
        <v>1598</v>
      </c>
    </row>
    <row r="1679" spans="1:11" hidden="1" x14ac:dyDescent="0.35">
      <c r="A1679" s="197">
        <f t="shared" si="52"/>
        <v>44287</v>
      </c>
      <c r="B1679" t="s">
        <v>770</v>
      </c>
      <c r="C1679" t="s">
        <v>102</v>
      </c>
      <c r="D1679" t="s">
        <v>1001</v>
      </c>
      <c r="E1679" t="s">
        <v>70</v>
      </c>
      <c r="F1679" t="s">
        <v>71</v>
      </c>
      <c r="G1679" t="s">
        <v>651</v>
      </c>
      <c r="H1679">
        <v>104</v>
      </c>
      <c r="I1679" s="196" t="str">
        <f>VLOOKUP(E1679,Refs!$P$2:$R$36,3,FALSE)</f>
        <v>Y59</v>
      </c>
      <c r="J1679" s="196" t="str">
        <f>VLOOKUP(E1679,Refs!$P$2:$S$36,4,FALSE)</f>
        <v>South East</v>
      </c>
      <c r="K1679" s="42">
        <f t="shared" si="53"/>
        <v>104</v>
      </c>
    </row>
    <row r="1680" spans="1:11" hidden="1" x14ac:dyDescent="0.35">
      <c r="A1680" s="197">
        <f t="shared" si="52"/>
        <v>44287</v>
      </c>
      <c r="B1680" t="s">
        <v>770</v>
      </c>
      <c r="C1680" t="s">
        <v>102</v>
      </c>
      <c r="D1680" t="s">
        <v>1001</v>
      </c>
      <c r="E1680" t="s">
        <v>70</v>
      </c>
      <c r="F1680" t="s">
        <v>71</v>
      </c>
      <c r="G1680" t="s">
        <v>652</v>
      </c>
      <c r="H1680">
        <v>545</v>
      </c>
      <c r="I1680" s="196" t="str">
        <f>VLOOKUP(E1680,Refs!$P$2:$R$36,3,FALSE)</f>
        <v>Y59</v>
      </c>
      <c r="J1680" s="196" t="str">
        <f>VLOOKUP(E1680,Refs!$P$2:$S$36,4,FALSE)</f>
        <v>South East</v>
      </c>
      <c r="K1680" s="42">
        <f t="shared" si="53"/>
        <v>545</v>
      </c>
    </row>
    <row r="1681" spans="1:11" hidden="1" x14ac:dyDescent="0.35">
      <c r="A1681" s="197">
        <f t="shared" si="52"/>
        <v>44287</v>
      </c>
      <c r="B1681" t="s">
        <v>770</v>
      </c>
      <c r="C1681" t="s">
        <v>102</v>
      </c>
      <c r="D1681" t="s">
        <v>1001</v>
      </c>
      <c r="E1681" t="s">
        <v>70</v>
      </c>
      <c r="F1681" t="s">
        <v>71</v>
      </c>
      <c r="G1681" t="s">
        <v>653</v>
      </c>
      <c r="H1681">
        <v>1569160</v>
      </c>
      <c r="I1681" s="196" t="str">
        <f>VLOOKUP(E1681,Refs!$P$2:$R$36,3,FALSE)</f>
        <v>Y59</v>
      </c>
      <c r="J1681" s="196" t="str">
        <f>VLOOKUP(E1681,Refs!$P$2:$S$36,4,FALSE)</f>
        <v>South East</v>
      </c>
      <c r="K1681" s="42">
        <f t="shared" si="53"/>
        <v>1569160</v>
      </c>
    </row>
    <row r="1682" spans="1:11" hidden="1" x14ac:dyDescent="0.35">
      <c r="A1682" s="197">
        <f t="shared" si="52"/>
        <v>44287</v>
      </c>
      <c r="B1682" t="s">
        <v>770</v>
      </c>
      <c r="C1682" t="s">
        <v>102</v>
      </c>
      <c r="D1682" t="s">
        <v>1001</v>
      </c>
      <c r="E1682" t="s">
        <v>70</v>
      </c>
      <c r="F1682" t="s">
        <v>71</v>
      </c>
      <c r="G1682" t="s">
        <v>654</v>
      </c>
      <c r="H1682">
        <v>0</v>
      </c>
      <c r="I1682" s="196" t="str">
        <f>VLOOKUP(E1682,Refs!$P$2:$R$36,3,FALSE)</f>
        <v>Y59</v>
      </c>
      <c r="J1682" s="196" t="str">
        <f>VLOOKUP(E1682,Refs!$P$2:$S$36,4,FALSE)</f>
        <v>South East</v>
      </c>
      <c r="K1682" s="42" t="str">
        <f t="shared" si="53"/>
        <v/>
      </c>
    </row>
    <row r="1683" spans="1:11" hidden="1" x14ac:dyDescent="0.35">
      <c r="A1683" s="197">
        <f t="shared" si="52"/>
        <v>44287</v>
      </c>
      <c r="B1683" t="s">
        <v>770</v>
      </c>
      <c r="C1683" t="s">
        <v>102</v>
      </c>
      <c r="D1683" t="s">
        <v>1001</v>
      </c>
      <c r="E1683" t="s">
        <v>70</v>
      </c>
      <c r="F1683" t="s">
        <v>71</v>
      </c>
      <c r="G1683" t="s">
        <v>669</v>
      </c>
      <c r="H1683">
        <v>17125</v>
      </c>
      <c r="I1683" s="196" t="str">
        <f>VLOOKUP(E1683,Refs!$P$2:$R$36,3,FALSE)</f>
        <v>Y59</v>
      </c>
      <c r="J1683" s="196" t="str">
        <f>VLOOKUP(E1683,Refs!$P$2:$S$36,4,FALSE)</f>
        <v>South East</v>
      </c>
      <c r="K1683" s="42">
        <f t="shared" si="53"/>
        <v>17125</v>
      </c>
    </row>
    <row r="1684" spans="1:11" hidden="1" x14ac:dyDescent="0.35">
      <c r="A1684" s="197">
        <f t="shared" si="52"/>
        <v>44287</v>
      </c>
      <c r="B1684" t="s">
        <v>770</v>
      </c>
      <c r="C1684" t="s">
        <v>102</v>
      </c>
      <c r="D1684" t="s">
        <v>1001</v>
      </c>
      <c r="E1684" t="s">
        <v>70</v>
      </c>
      <c r="F1684" t="s">
        <v>71</v>
      </c>
      <c r="G1684" t="s">
        <v>670</v>
      </c>
      <c r="H1684">
        <v>18</v>
      </c>
      <c r="I1684" s="196" t="str">
        <f>VLOOKUP(E1684,Refs!$P$2:$R$36,3,FALSE)</f>
        <v>Y59</v>
      </c>
      <c r="J1684" s="196" t="str">
        <f>VLOOKUP(E1684,Refs!$P$2:$S$36,4,FALSE)</f>
        <v>South East</v>
      </c>
      <c r="K1684" s="42">
        <f t="shared" si="53"/>
        <v>18</v>
      </c>
    </row>
    <row r="1685" spans="1:11" hidden="1" x14ac:dyDescent="0.35">
      <c r="A1685" s="197">
        <f t="shared" si="52"/>
        <v>44287</v>
      </c>
      <c r="B1685" t="s">
        <v>770</v>
      </c>
      <c r="C1685" t="s">
        <v>102</v>
      </c>
      <c r="D1685" t="s">
        <v>1001</v>
      </c>
      <c r="E1685" t="s">
        <v>70</v>
      </c>
      <c r="F1685" t="s">
        <v>71</v>
      </c>
      <c r="G1685" t="s">
        <v>671</v>
      </c>
      <c r="H1685">
        <v>11162</v>
      </c>
      <c r="I1685" s="196" t="str">
        <f>VLOOKUP(E1685,Refs!$P$2:$R$36,3,FALSE)</f>
        <v>Y59</v>
      </c>
      <c r="J1685" s="196" t="str">
        <f>VLOOKUP(E1685,Refs!$P$2:$S$36,4,FALSE)</f>
        <v>South East</v>
      </c>
      <c r="K1685" s="42">
        <f t="shared" si="53"/>
        <v>11162</v>
      </c>
    </row>
    <row r="1686" spans="1:11" hidden="1" x14ac:dyDescent="0.35">
      <c r="A1686" s="197">
        <f t="shared" si="52"/>
        <v>44287</v>
      </c>
      <c r="B1686" t="s">
        <v>770</v>
      </c>
      <c r="C1686" t="s">
        <v>102</v>
      </c>
      <c r="D1686" t="s">
        <v>1001</v>
      </c>
      <c r="E1686" t="s">
        <v>70</v>
      </c>
      <c r="F1686" t="s">
        <v>71</v>
      </c>
      <c r="G1686" t="s">
        <v>675</v>
      </c>
      <c r="H1686">
        <v>3322</v>
      </c>
      <c r="I1686" s="196" t="str">
        <f>VLOOKUP(E1686,Refs!$P$2:$R$36,3,FALSE)</f>
        <v>Y59</v>
      </c>
      <c r="J1686" s="196" t="str">
        <f>VLOOKUP(E1686,Refs!$P$2:$S$36,4,FALSE)</f>
        <v>South East</v>
      </c>
      <c r="K1686" s="42">
        <f t="shared" si="53"/>
        <v>3322</v>
      </c>
    </row>
    <row r="1687" spans="1:11" hidden="1" x14ac:dyDescent="0.35">
      <c r="A1687" s="197">
        <f t="shared" si="52"/>
        <v>44287</v>
      </c>
      <c r="B1687" t="s">
        <v>770</v>
      </c>
      <c r="C1687" t="s">
        <v>102</v>
      </c>
      <c r="D1687" t="s">
        <v>1001</v>
      </c>
      <c r="E1687" t="s">
        <v>70</v>
      </c>
      <c r="F1687" t="s">
        <v>71</v>
      </c>
      <c r="G1687" t="s">
        <v>678</v>
      </c>
      <c r="H1687">
        <v>2964</v>
      </c>
      <c r="I1687" s="196" t="str">
        <f>VLOOKUP(E1687,Refs!$P$2:$R$36,3,FALSE)</f>
        <v>Y59</v>
      </c>
      <c r="J1687" s="196" t="str">
        <f>VLOOKUP(E1687,Refs!$P$2:$S$36,4,FALSE)</f>
        <v>South East</v>
      </c>
      <c r="K1687" s="42">
        <f t="shared" si="53"/>
        <v>2964</v>
      </c>
    </row>
    <row r="1688" spans="1:11" hidden="1" x14ac:dyDescent="0.35">
      <c r="A1688" s="197">
        <f t="shared" si="52"/>
        <v>44287</v>
      </c>
      <c r="B1688" t="s">
        <v>770</v>
      </c>
      <c r="C1688" t="s">
        <v>102</v>
      </c>
      <c r="D1688" t="s">
        <v>1001</v>
      </c>
      <c r="E1688" t="s">
        <v>70</v>
      </c>
      <c r="F1688" t="s">
        <v>71</v>
      </c>
      <c r="G1688" t="s">
        <v>679</v>
      </c>
      <c r="H1688">
        <v>1690</v>
      </c>
      <c r="I1688" s="196" t="str">
        <f>VLOOKUP(E1688,Refs!$P$2:$R$36,3,FALSE)</f>
        <v>Y59</v>
      </c>
      <c r="J1688" s="196" t="str">
        <f>VLOOKUP(E1688,Refs!$P$2:$S$36,4,FALSE)</f>
        <v>South East</v>
      </c>
      <c r="K1688" s="42">
        <f t="shared" si="53"/>
        <v>1690</v>
      </c>
    </row>
    <row r="1689" spans="1:11" hidden="1" x14ac:dyDescent="0.35">
      <c r="A1689" s="197">
        <f t="shared" si="52"/>
        <v>44287</v>
      </c>
      <c r="B1689" t="s">
        <v>770</v>
      </c>
      <c r="C1689" t="s">
        <v>102</v>
      </c>
      <c r="D1689" t="s">
        <v>1001</v>
      </c>
      <c r="E1689" t="s">
        <v>70</v>
      </c>
      <c r="F1689" t="s">
        <v>71</v>
      </c>
      <c r="G1689" t="s">
        <v>680</v>
      </c>
      <c r="H1689">
        <v>0</v>
      </c>
      <c r="I1689" s="196" t="str">
        <f>VLOOKUP(E1689,Refs!$P$2:$R$36,3,FALSE)</f>
        <v>Y59</v>
      </c>
      <c r="J1689" s="196" t="str">
        <f>VLOOKUP(E1689,Refs!$P$2:$S$36,4,FALSE)</f>
        <v>South East</v>
      </c>
      <c r="K1689" s="42" t="str">
        <f t="shared" si="53"/>
        <v/>
      </c>
    </row>
    <row r="1690" spans="1:11" hidden="1" x14ac:dyDescent="0.35">
      <c r="A1690" s="197">
        <f t="shared" si="52"/>
        <v>44287</v>
      </c>
      <c r="B1690" t="s">
        <v>770</v>
      </c>
      <c r="C1690" t="s">
        <v>102</v>
      </c>
      <c r="D1690" t="s">
        <v>1001</v>
      </c>
      <c r="E1690" t="s">
        <v>70</v>
      </c>
      <c r="F1690" t="s">
        <v>71</v>
      </c>
      <c r="G1690" t="s">
        <v>681</v>
      </c>
      <c r="H1690">
        <v>143</v>
      </c>
      <c r="I1690" s="196" t="str">
        <f>VLOOKUP(E1690,Refs!$P$2:$R$36,3,FALSE)</f>
        <v>Y59</v>
      </c>
      <c r="J1690" s="196" t="str">
        <f>VLOOKUP(E1690,Refs!$P$2:$S$36,4,FALSE)</f>
        <v>South East</v>
      </c>
      <c r="K1690" s="42">
        <f t="shared" si="53"/>
        <v>143</v>
      </c>
    </row>
    <row r="1691" spans="1:11" hidden="1" x14ac:dyDescent="0.35">
      <c r="A1691" s="197">
        <f t="shared" si="52"/>
        <v>44287</v>
      </c>
      <c r="B1691" t="s">
        <v>770</v>
      </c>
      <c r="C1691" t="s">
        <v>102</v>
      </c>
      <c r="D1691" t="s">
        <v>1001</v>
      </c>
      <c r="E1691" t="s">
        <v>70</v>
      </c>
      <c r="F1691" t="s">
        <v>71</v>
      </c>
      <c r="G1691" t="s">
        <v>682</v>
      </c>
      <c r="H1691">
        <v>547</v>
      </c>
      <c r="I1691" s="196" t="str">
        <f>VLOOKUP(E1691,Refs!$P$2:$R$36,3,FALSE)</f>
        <v>Y59</v>
      </c>
      <c r="J1691" s="196" t="str">
        <f>VLOOKUP(E1691,Refs!$P$2:$S$36,4,FALSE)</f>
        <v>South East</v>
      </c>
      <c r="K1691" s="42">
        <f t="shared" si="53"/>
        <v>547</v>
      </c>
    </row>
    <row r="1692" spans="1:11" hidden="1" x14ac:dyDescent="0.35">
      <c r="A1692" s="197">
        <f t="shared" si="52"/>
        <v>44287</v>
      </c>
      <c r="B1692" t="s">
        <v>770</v>
      </c>
      <c r="C1692" t="s">
        <v>102</v>
      </c>
      <c r="D1692" t="s">
        <v>1001</v>
      </c>
      <c r="E1692" t="s">
        <v>70</v>
      </c>
      <c r="F1692" t="s">
        <v>71</v>
      </c>
      <c r="G1692" t="s">
        <v>683</v>
      </c>
      <c r="H1692">
        <v>316</v>
      </c>
      <c r="I1692" s="196" t="str">
        <f>VLOOKUP(E1692,Refs!$P$2:$R$36,3,FALSE)</f>
        <v>Y59</v>
      </c>
      <c r="J1692" s="196" t="str">
        <f>VLOOKUP(E1692,Refs!$P$2:$S$36,4,FALSE)</f>
        <v>South East</v>
      </c>
      <c r="K1692" s="42">
        <f t="shared" si="53"/>
        <v>316</v>
      </c>
    </row>
    <row r="1693" spans="1:11" hidden="1" x14ac:dyDescent="0.35">
      <c r="A1693" s="197">
        <f t="shared" si="52"/>
        <v>44287</v>
      </c>
      <c r="B1693" t="s">
        <v>770</v>
      </c>
      <c r="C1693" t="s">
        <v>102</v>
      </c>
      <c r="D1693" t="s">
        <v>1001</v>
      </c>
      <c r="E1693" t="s">
        <v>70</v>
      </c>
      <c r="F1693" t="s">
        <v>71</v>
      </c>
      <c r="G1693" t="s">
        <v>684</v>
      </c>
      <c r="H1693">
        <v>2173</v>
      </c>
      <c r="I1693" s="196" t="str">
        <f>VLOOKUP(E1693,Refs!$P$2:$R$36,3,FALSE)</f>
        <v>Y59</v>
      </c>
      <c r="J1693" s="196" t="str">
        <f>VLOOKUP(E1693,Refs!$P$2:$S$36,4,FALSE)</f>
        <v>South East</v>
      </c>
      <c r="K1693" s="42">
        <f t="shared" si="53"/>
        <v>2173</v>
      </c>
    </row>
    <row r="1694" spans="1:11" hidden="1" x14ac:dyDescent="0.35">
      <c r="A1694" s="197">
        <f t="shared" si="52"/>
        <v>44287</v>
      </c>
      <c r="B1694" t="s">
        <v>770</v>
      </c>
      <c r="C1694" t="s">
        <v>102</v>
      </c>
      <c r="D1694" t="s">
        <v>1001</v>
      </c>
      <c r="E1694" t="s">
        <v>70</v>
      </c>
      <c r="F1694" t="s">
        <v>71</v>
      </c>
      <c r="G1694" t="s">
        <v>685</v>
      </c>
      <c r="H1694">
        <v>1171</v>
      </c>
      <c r="I1694" s="196" t="str">
        <f>VLOOKUP(E1694,Refs!$P$2:$R$36,3,FALSE)</f>
        <v>Y59</v>
      </c>
      <c r="J1694" s="196" t="str">
        <f>VLOOKUP(E1694,Refs!$P$2:$S$36,4,FALSE)</f>
        <v>South East</v>
      </c>
      <c r="K1694" s="42">
        <f t="shared" si="53"/>
        <v>1171</v>
      </c>
    </row>
    <row r="1695" spans="1:11" hidden="1" x14ac:dyDescent="0.35">
      <c r="A1695" s="197">
        <f t="shared" si="52"/>
        <v>44287</v>
      </c>
      <c r="B1695" t="s">
        <v>770</v>
      </c>
      <c r="C1695" t="s">
        <v>102</v>
      </c>
      <c r="D1695" t="s">
        <v>1001</v>
      </c>
      <c r="E1695" t="s">
        <v>70</v>
      </c>
      <c r="F1695" t="s">
        <v>71</v>
      </c>
      <c r="G1695" t="s">
        <v>686</v>
      </c>
      <c r="H1695">
        <v>0</v>
      </c>
      <c r="I1695" s="196" t="str">
        <f>VLOOKUP(E1695,Refs!$P$2:$R$36,3,FALSE)</f>
        <v>Y59</v>
      </c>
      <c r="J1695" s="196" t="str">
        <f>VLOOKUP(E1695,Refs!$P$2:$S$36,4,FALSE)</f>
        <v>South East</v>
      </c>
      <c r="K1695" s="42" t="str">
        <f t="shared" si="53"/>
        <v/>
      </c>
    </row>
    <row r="1696" spans="1:11" hidden="1" x14ac:dyDescent="0.35">
      <c r="A1696" s="197">
        <f t="shared" si="52"/>
        <v>44287</v>
      </c>
      <c r="B1696" t="s">
        <v>770</v>
      </c>
      <c r="C1696" t="s">
        <v>102</v>
      </c>
      <c r="D1696" t="s">
        <v>1001</v>
      </c>
      <c r="E1696" t="s">
        <v>70</v>
      </c>
      <c r="F1696" t="s">
        <v>71</v>
      </c>
      <c r="G1696" t="s">
        <v>687</v>
      </c>
      <c r="H1696">
        <v>0</v>
      </c>
      <c r="I1696" s="196" t="str">
        <f>VLOOKUP(E1696,Refs!$P$2:$R$36,3,FALSE)</f>
        <v>Y59</v>
      </c>
      <c r="J1696" s="196" t="str">
        <f>VLOOKUP(E1696,Refs!$P$2:$S$36,4,FALSE)</f>
        <v>South East</v>
      </c>
      <c r="K1696" s="42" t="str">
        <f t="shared" si="53"/>
        <v/>
      </c>
    </row>
    <row r="1697" spans="1:11" hidden="1" x14ac:dyDescent="0.35">
      <c r="A1697" s="197">
        <f t="shared" si="52"/>
        <v>44287</v>
      </c>
      <c r="B1697" t="s">
        <v>770</v>
      </c>
      <c r="C1697" t="s">
        <v>102</v>
      </c>
      <c r="D1697" t="s">
        <v>1001</v>
      </c>
      <c r="E1697" t="s">
        <v>70</v>
      </c>
      <c r="F1697" t="s">
        <v>71</v>
      </c>
      <c r="G1697" t="s">
        <v>688</v>
      </c>
      <c r="H1697">
        <v>0</v>
      </c>
      <c r="I1697" s="196" t="str">
        <f>VLOOKUP(E1697,Refs!$P$2:$R$36,3,FALSE)</f>
        <v>Y59</v>
      </c>
      <c r="J1697" s="196" t="str">
        <f>VLOOKUP(E1697,Refs!$P$2:$S$36,4,FALSE)</f>
        <v>South East</v>
      </c>
      <c r="K1697" s="42" t="str">
        <f t="shared" si="53"/>
        <v/>
      </c>
    </row>
    <row r="1698" spans="1:11" hidden="1" x14ac:dyDescent="0.35">
      <c r="A1698" s="197">
        <f t="shared" si="52"/>
        <v>44287</v>
      </c>
      <c r="B1698" t="s">
        <v>770</v>
      </c>
      <c r="C1698" t="s">
        <v>102</v>
      </c>
      <c r="D1698" t="s">
        <v>1001</v>
      </c>
      <c r="E1698" t="s">
        <v>70</v>
      </c>
      <c r="F1698" t="s">
        <v>71</v>
      </c>
      <c r="G1698" t="s">
        <v>689</v>
      </c>
      <c r="H1698">
        <v>0</v>
      </c>
      <c r="I1698" s="196" t="str">
        <f>VLOOKUP(E1698,Refs!$P$2:$R$36,3,FALSE)</f>
        <v>Y59</v>
      </c>
      <c r="J1698" s="196" t="str">
        <f>VLOOKUP(E1698,Refs!$P$2:$S$36,4,FALSE)</f>
        <v>South East</v>
      </c>
      <c r="K1698" s="42" t="str">
        <f t="shared" si="53"/>
        <v/>
      </c>
    </row>
    <row r="1699" spans="1:11" hidden="1" x14ac:dyDescent="0.35">
      <c r="A1699" s="197">
        <f t="shared" si="52"/>
        <v>44287</v>
      </c>
      <c r="B1699" t="s">
        <v>770</v>
      </c>
      <c r="C1699" t="s">
        <v>102</v>
      </c>
      <c r="D1699" t="s">
        <v>1001</v>
      </c>
      <c r="E1699" t="s">
        <v>70</v>
      </c>
      <c r="F1699" t="s">
        <v>71</v>
      </c>
      <c r="G1699" t="s">
        <v>690</v>
      </c>
      <c r="H1699">
        <v>0</v>
      </c>
      <c r="I1699" s="196" t="str">
        <f>VLOOKUP(E1699,Refs!$P$2:$R$36,3,FALSE)</f>
        <v>Y59</v>
      </c>
      <c r="J1699" s="196" t="str">
        <f>VLOOKUP(E1699,Refs!$P$2:$S$36,4,FALSE)</f>
        <v>South East</v>
      </c>
      <c r="K1699" s="42" t="str">
        <f t="shared" si="53"/>
        <v/>
      </c>
    </row>
    <row r="1700" spans="1:11" hidden="1" x14ac:dyDescent="0.35">
      <c r="A1700" s="197">
        <f t="shared" si="52"/>
        <v>44287</v>
      </c>
      <c r="B1700" t="s">
        <v>770</v>
      </c>
      <c r="C1700" t="s">
        <v>102</v>
      </c>
      <c r="D1700" t="s">
        <v>1001</v>
      </c>
      <c r="E1700" t="s">
        <v>70</v>
      </c>
      <c r="F1700" t="s">
        <v>71</v>
      </c>
      <c r="G1700" t="s">
        <v>691</v>
      </c>
      <c r="H1700">
        <v>23</v>
      </c>
      <c r="I1700" s="196" t="str">
        <f>VLOOKUP(E1700,Refs!$P$2:$R$36,3,FALSE)</f>
        <v>Y59</v>
      </c>
      <c r="J1700" s="196" t="str">
        <f>VLOOKUP(E1700,Refs!$P$2:$S$36,4,FALSE)</f>
        <v>South East</v>
      </c>
      <c r="K1700" s="42">
        <f t="shared" si="53"/>
        <v>23</v>
      </c>
    </row>
    <row r="1701" spans="1:11" hidden="1" x14ac:dyDescent="0.35">
      <c r="A1701" s="197">
        <f t="shared" si="52"/>
        <v>44287</v>
      </c>
      <c r="B1701" t="s">
        <v>770</v>
      </c>
      <c r="C1701" t="s">
        <v>102</v>
      </c>
      <c r="D1701" t="s">
        <v>1001</v>
      </c>
      <c r="E1701" t="s">
        <v>70</v>
      </c>
      <c r="F1701" t="s">
        <v>71</v>
      </c>
      <c r="G1701" t="s">
        <v>692</v>
      </c>
      <c r="H1701">
        <v>353</v>
      </c>
      <c r="I1701" s="196" t="str">
        <f>VLOOKUP(E1701,Refs!$P$2:$R$36,3,FALSE)</f>
        <v>Y59</v>
      </c>
      <c r="J1701" s="196" t="str">
        <f>VLOOKUP(E1701,Refs!$P$2:$S$36,4,FALSE)</f>
        <v>South East</v>
      </c>
      <c r="K1701" s="42">
        <f t="shared" si="53"/>
        <v>353</v>
      </c>
    </row>
    <row r="1702" spans="1:11" hidden="1" x14ac:dyDescent="0.35">
      <c r="A1702" s="197">
        <f t="shared" si="52"/>
        <v>44287</v>
      </c>
      <c r="B1702" t="s">
        <v>770</v>
      </c>
      <c r="C1702" t="s">
        <v>102</v>
      </c>
      <c r="D1702" t="s">
        <v>1001</v>
      </c>
      <c r="E1702" t="s">
        <v>70</v>
      </c>
      <c r="F1702" t="s">
        <v>71</v>
      </c>
      <c r="G1702" t="s">
        <v>693</v>
      </c>
      <c r="H1702">
        <v>0</v>
      </c>
      <c r="I1702" s="196" t="str">
        <f>VLOOKUP(E1702,Refs!$P$2:$R$36,3,FALSE)</f>
        <v>Y59</v>
      </c>
      <c r="J1702" s="196" t="str">
        <f>VLOOKUP(E1702,Refs!$P$2:$S$36,4,FALSE)</f>
        <v>South East</v>
      </c>
      <c r="K1702" s="42" t="str">
        <f t="shared" si="53"/>
        <v/>
      </c>
    </row>
    <row r="1703" spans="1:11" hidden="1" x14ac:dyDescent="0.35">
      <c r="A1703" s="197">
        <f t="shared" si="52"/>
        <v>44287</v>
      </c>
      <c r="B1703" t="s">
        <v>770</v>
      </c>
      <c r="C1703" t="s">
        <v>102</v>
      </c>
      <c r="D1703" t="s">
        <v>1001</v>
      </c>
      <c r="E1703" t="s">
        <v>70</v>
      </c>
      <c r="F1703" t="s">
        <v>71</v>
      </c>
      <c r="G1703" t="s">
        <v>694</v>
      </c>
      <c r="H1703">
        <v>0</v>
      </c>
      <c r="I1703" s="196" t="str">
        <f>VLOOKUP(E1703,Refs!$P$2:$R$36,3,FALSE)</f>
        <v>Y59</v>
      </c>
      <c r="J1703" s="196" t="str">
        <f>VLOOKUP(E1703,Refs!$P$2:$S$36,4,FALSE)</f>
        <v>South East</v>
      </c>
      <c r="K1703" s="42" t="str">
        <f t="shared" si="53"/>
        <v/>
      </c>
    </row>
    <row r="1704" spans="1:11" hidden="1" x14ac:dyDescent="0.35">
      <c r="A1704" s="197">
        <f t="shared" si="52"/>
        <v>44287</v>
      </c>
      <c r="B1704" t="s">
        <v>770</v>
      </c>
      <c r="C1704" t="s">
        <v>102</v>
      </c>
      <c r="D1704" t="s">
        <v>1001</v>
      </c>
      <c r="E1704" t="s">
        <v>70</v>
      </c>
      <c r="F1704" t="s">
        <v>71</v>
      </c>
      <c r="G1704" t="s">
        <v>695</v>
      </c>
      <c r="H1704">
        <v>0</v>
      </c>
      <c r="I1704" s="196" t="str">
        <f>VLOOKUP(E1704,Refs!$P$2:$R$36,3,FALSE)</f>
        <v>Y59</v>
      </c>
      <c r="J1704" s="196" t="str">
        <f>VLOOKUP(E1704,Refs!$P$2:$S$36,4,FALSE)</f>
        <v>South East</v>
      </c>
      <c r="K1704" s="42" t="str">
        <f t="shared" si="53"/>
        <v/>
      </c>
    </row>
    <row r="1705" spans="1:11" hidden="1" x14ac:dyDescent="0.35">
      <c r="A1705" s="197">
        <f t="shared" si="52"/>
        <v>44287</v>
      </c>
      <c r="B1705" t="s">
        <v>770</v>
      </c>
      <c r="C1705" t="s">
        <v>102</v>
      </c>
      <c r="D1705" t="s">
        <v>1001</v>
      </c>
      <c r="E1705" t="s">
        <v>70</v>
      </c>
      <c r="F1705" t="s">
        <v>71</v>
      </c>
      <c r="G1705" t="s">
        <v>696</v>
      </c>
      <c r="H1705">
        <v>380</v>
      </c>
      <c r="I1705" s="196" t="str">
        <f>VLOOKUP(E1705,Refs!$P$2:$R$36,3,FALSE)</f>
        <v>Y59</v>
      </c>
      <c r="J1705" s="196" t="str">
        <f>VLOOKUP(E1705,Refs!$P$2:$S$36,4,FALSE)</f>
        <v>South East</v>
      </c>
      <c r="K1705" s="42">
        <f t="shared" si="53"/>
        <v>380</v>
      </c>
    </row>
    <row r="1706" spans="1:11" hidden="1" x14ac:dyDescent="0.35">
      <c r="A1706" s="197">
        <f t="shared" si="52"/>
        <v>44287</v>
      </c>
      <c r="B1706" t="s">
        <v>770</v>
      </c>
      <c r="C1706" t="s">
        <v>102</v>
      </c>
      <c r="D1706" t="s">
        <v>1001</v>
      </c>
      <c r="E1706" t="s">
        <v>70</v>
      </c>
      <c r="F1706" t="s">
        <v>71</v>
      </c>
      <c r="G1706" t="s">
        <v>697</v>
      </c>
      <c r="H1706">
        <v>230</v>
      </c>
      <c r="I1706" s="196" t="str">
        <f>VLOOKUP(E1706,Refs!$P$2:$R$36,3,FALSE)</f>
        <v>Y59</v>
      </c>
      <c r="J1706" s="196" t="str">
        <f>VLOOKUP(E1706,Refs!$P$2:$S$36,4,FALSE)</f>
        <v>South East</v>
      </c>
      <c r="K1706" s="42">
        <f t="shared" si="53"/>
        <v>230</v>
      </c>
    </row>
    <row r="1707" spans="1:11" hidden="1" x14ac:dyDescent="0.35">
      <c r="A1707" s="197">
        <f t="shared" si="52"/>
        <v>44287</v>
      </c>
      <c r="B1707" t="s">
        <v>770</v>
      </c>
      <c r="C1707" t="s">
        <v>102</v>
      </c>
      <c r="D1707" t="s">
        <v>1001</v>
      </c>
      <c r="E1707" t="s">
        <v>70</v>
      </c>
      <c r="F1707" t="s">
        <v>71</v>
      </c>
      <c r="G1707" t="s">
        <v>698</v>
      </c>
      <c r="H1707">
        <v>2083</v>
      </c>
      <c r="I1707" s="196" t="str">
        <f>VLOOKUP(E1707,Refs!$P$2:$R$36,3,FALSE)</f>
        <v>Y59</v>
      </c>
      <c r="J1707" s="196" t="str">
        <f>VLOOKUP(E1707,Refs!$P$2:$S$36,4,FALSE)</f>
        <v>South East</v>
      </c>
      <c r="K1707" s="42">
        <f t="shared" si="53"/>
        <v>2083</v>
      </c>
    </row>
    <row r="1708" spans="1:11" hidden="1" x14ac:dyDescent="0.35">
      <c r="A1708" s="197">
        <f t="shared" si="52"/>
        <v>44287</v>
      </c>
      <c r="B1708" t="s">
        <v>770</v>
      </c>
      <c r="C1708" t="s">
        <v>102</v>
      </c>
      <c r="D1708" t="s">
        <v>1001</v>
      </c>
      <c r="E1708" t="s">
        <v>70</v>
      </c>
      <c r="F1708" t="s">
        <v>71</v>
      </c>
      <c r="G1708" t="s">
        <v>699</v>
      </c>
      <c r="H1708">
        <v>1821</v>
      </c>
      <c r="I1708" s="196" t="str">
        <f>VLOOKUP(E1708,Refs!$P$2:$R$36,3,FALSE)</f>
        <v>Y59</v>
      </c>
      <c r="J1708" s="196" t="str">
        <f>VLOOKUP(E1708,Refs!$P$2:$S$36,4,FALSE)</f>
        <v>South East</v>
      </c>
      <c r="K1708" s="42">
        <f t="shared" si="53"/>
        <v>1821</v>
      </c>
    </row>
    <row r="1709" spans="1:11" hidden="1" x14ac:dyDescent="0.35">
      <c r="A1709" s="197">
        <f t="shared" si="52"/>
        <v>44287</v>
      </c>
      <c r="B1709" t="s">
        <v>770</v>
      </c>
      <c r="C1709" t="s">
        <v>102</v>
      </c>
      <c r="D1709" t="s">
        <v>1001</v>
      </c>
      <c r="E1709" t="s">
        <v>70</v>
      </c>
      <c r="F1709" t="s">
        <v>71</v>
      </c>
      <c r="G1709" t="s">
        <v>720</v>
      </c>
      <c r="H1709">
        <v>1</v>
      </c>
      <c r="I1709" s="196" t="str">
        <f>VLOOKUP(E1709,Refs!$P$2:$R$36,3,FALSE)</f>
        <v>Y59</v>
      </c>
      <c r="J1709" s="196" t="str">
        <f>VLOOKUP(E1709,Refs!$P$2:$S$36,4,FALSE)</f>
        <v>South East</v>
      </c>
      <c r="K1709" s="42">
        <f t="shared" si="53"/>
        <v>1</v>
      </c>
    </row>
    <row r="1710" spans="1:11" hidden="1" x14ac:dyDescent="0.35">
      <c r="A1710" s="197">
        <f t="shared" si="52"/>
        <v>44287</v>
      </c>
      <c r="B1710" t="s">
        <v>770</v>
      </c>
      <c r="C1710" t="s">
        <v>102</v>
      </c>
      <c r="D1710" t="s">
        <v>1001</v>
      </c>
      <c r="E1710" t="s">
        <v>70</v>
      </c>
      <c r="F1710" t="s">
        <v>71</v>
      </c>
      <c r="G1710" t="s">
        <v>721</v>
      </c>
      <c r="H1710">
        <v>1</v>
      </c>
      <c r="I1710" s="196" t="str">
        <f>VLOOKUP(E1710,Refs!$P$2:$R$36,3,FALSE)</f>
        <v>Y59</v>
      </c>
      <c r="J1710" s="196" t="str">
        <f>VLOOKUP(E1710,Refs!$P$2:$S$36,4,FALSE)</f>
        <v>South East</v>
      </c>
      <c r="K1710" s="42">
        <f t="shared" si="53"/>
        <v>1</v>
      </c>
    </row>
    <row r="1711" spans="1:11" hidden="1" x14ac:dyDescent="0.35">
      <c r="A1711" s="197">
        <f t="shared" si="52"/>
        <v>44287</v>
      </c>
      <c r="B1711" t="s">
        <v>770</v>
      </c>
      <c r="C1711" t="s">
        <v>102</v>
      </c>
      <c r="D1711" t="s">
        <v>1001</v>
      </c>
      <c r="E1711" t="s">
        <v>70</v>
      </c>
      <c r="F1711" t="s">
        <v>71</v>
      </c>
      <c r="G1711" t="s">
        <v>722</v>
      </c>
      <c r="H1711">
        <v>1</v>
      </c>
      <c r="I1711" s="196" t="str">
        <f>VLOOKUP(E1711,Refs!$P$2:$R$36,3,FALSE)</f>
        <v>Y59</v>
      </c>
      <c r="J1711" s="196" t="str">
        <f>VLOOKUP(E1711,Refs!$P$2:$S$36,4,FALSE)</f>
        <v>South East</v>
      </c>
      <c r="K1711" s="42">
        <f t="shared" si="53"/>
        <v>1</v>
      </c>
    </row>
    <row r="1712" spans="1:11" hidden="1" x14ac:dyDescent="0.35">
      <c r="A1712" s="197">
        <f t="shared" si="52"/>
        <v>44287</v>
      </c>
      <c r="B1712" t="s">
        <v>770</v>
      </c>
      <c r="C1712" t="s">
        <v>102</v>
      </c>
      <c r="D1712" t="s">
        <v>1001</v>
      </c>
      <c r="E1712" t="s">
        <v>70</v>
      </c>
      <c r="F1712" t="s">
        <v>71</v>
      </c>
      <c r="G1712" t="s">
        <v>723</v>
      </c>
      <c r="H1712">
        <v>0</v>
      </c>
      <c r="I1712" s="196" t="str">
        <f>VLOOKUP(E1712,Refs!$P$2:$R$36,3,FALSE)</f>
        <v>Y59</v>
      </c>
      <c r="J1712" s="196" t="str">
        <f>VLOOKUP(E1712,Refs!$P$2:$S$36,4,FALSE)</f>
        <v>South East</v>
      </c>
      <c r="K1712" s="42" t="str">
        <f t="shared" si="53"/>
        <v/>
      </c>
    </row>
    <row r="1713" spans="1:11" hidden="1" x14ac:dyDescent="0.35">
      <c r="A1713" s="197">
        <f t="shared" si="52"/>
        <v>44287</v>
      </c>
      <c r="B1713" t="s">
        <v>770</v>
      </c>
      <c r="C1713" t="s">
        <v>102</v>
      </c>
      <c r="D1713" t="s">
        <v>1001</v>
      </c>
      <c r="E1713" t="s">
        <v>70</v>
      </c>
      <c r="F1713" t="s">
        <v>71</v>
      </c>
      <c r="G1713" t="s">
        <v>724</v>
      </c>
      <c r="H1713">
        <v>0</v>
      </c>
      <c r="I1713" s="196" t="str">
        <f>VLOOKUP(E1713,Refs!$P$2:$R$36,3,FALSE)</f>
        <v>Y59</v>
      </c>
      <c r="J1713" s="196" t="str">
        <f>VLOOKUP(E1713,Refs!$P$2:$S$36,4,FALSE)</f>
        <v>South East</v>
      </c>
      <c r="K1713" s="42" t="str">
        <f t="shared" si="53"/>
        <v/>
      </c>
    </row>
    <row r="1714" spans="1:11" hidden="1" x14ac:dyDescent="0.35">
      <c r="A1714" s="197">
        <f t="shared" si="52"/>
        <v>44287</v>
      </c>
      <c r="B1714" t="s">
        <v>770</v>
      </c>
      <c r="C1714" t="s">
        <v>102</v>
      </c>
      <c r="D1714" t="s">
        <v>1001</v>
      </c>
      <c r="E1714" t="s">
        <v>70</v>
      </c>
      <c r="F1714" t="s">
        <v>71</v>
      </c>
      <c r="G1714" t="s">
        <v>725</v>
      </c>
      <c r="H1714">
        <v>0</v>
      </c>
      <c r="I1714" s="196" t="str">
        <f>VLOOKUP(E1714,Refs!$P$2:$R$36,3,FALSE)</f>
        <v>Y59</v>
      </c>
      <c r="J1714" s="196" t="str">
        <f>VLOOKUP(E1714,Refs!$P$2:$S$36,4,FALSE)</f>
        <v>South East</v>
      </c>
      <c r="K1714" s="42" t="str">
        <f t="shared" si="53"/>
        <v/>
      </c>
    </row>
    <row r="1715" spans="1:11" hidden="1" x14ac:dyDescent="0.35">
      <c r="A1715" s="197">
        <f t="shared" si="52"/>
        <v>44287</v>
      </c>
      <c r="B1715" t="s">
        <v>770</v>
      </c>
      <c r="C1715" t="s">
        <v>102</v>
      </c>
      <c r="D1715" t="s">
        <v>1001</v>
      </c>
      <c r="E1715" t="s">
        <v>70</v>
      </c>
      <c r="F1715" t="s">
        <v>71</v>
      </c>
      <c r="G1715" t="s">
        <v>726</v>
      </c>
      <c r="H1715">
        <v>0</v>
      </c>
      <c r="I1715" s="196" t="str">
        <f>VLOOKUP(E1715,Refs!$P$2:$R$36,3,FALSE)</f>
        <v>Y59</v>
      </c>
      <c r="J1715" s="196" t="str">
        <f>VLOOKUP(E1715,Refs!$P$2:$S$36,4,FALSE)</f>
        <v>South East</v>
      </c>
      <c r="K1715" s="42" t="str">
        <f t="shared" si="53"/>
        <v/>
      </c>
    </row>
    <row r="1716" spans="1:11" hidden="1" x14ac:dyDescent="0.35">
      <c r="A1716" s="197">
        <f t="shared" si="52"/>
        <v>44287</v>
      </c>
      <c r="B1716" t="s">
        <v>770</v>
      </c>
      <c r="C1716" t="s">
        <v>102</v>
      </c>
      <c r="D1716" t="s">
        <v>1001</v>
      </c>
      <c r="E1716" t="s">
        <v>70</v>
      </c>
      <c r="F1716" t="s">
        <v>71</v>
      </c>
      <c r="G1716" t="s">
        <v>727</v>
      </c>
      <c r="H1716">
        <v>0</v>
      </c>
      <c r="I1716" s="196" t="str">
        <f>VLOOKUP(E1716,Refs!$P$2:$R$36,3,FALSE)</f>
        <v>Y59</v>
      </c>
      <c r="J1716" s="196" t="str">
        <f>VLOOKUP(E1716,Refs!$P$2:$S$36,4,FALSE)</f>
        <v>South East</v>
      </c>
      <c r="K1716" s="42" t="str">
        <f t="shared" si="53"/>
        <v/>
      </c>
    </row>
    <row r="1717" spans="1:11" hidden="1" x14ac:dyDescent="0.35">
      <c r="A1717" s="197">
        <f t="shared" si="52"/>
        <v>44287</v>
      </c>
      <c r="B1717" t="s">
        <v>770</v>
      </c>
      <c r="C1717" t="s">
        <v>102</v>
      </c>
      <c r="D1717" t="s">
        <v>1001</v>
      </c>
      <c r="E1717" t="s">
        <v>70</v>
      </c>
      <c r="F1717" t="s">
        <v>71</v>
      </c>
      <c r="G1717" t="s">
        <v>728</v>
      </c>
      <c r="H1717">
        <v>0</v>
      </c>
      <c r="I1717" s="196" t="str">
        <f>VLOOKUP(E1717,Refs!$P$2:$R$36,3,FALSE)</f>
        <v>Y59</v>
      </c>
      <c r="J1717" s="196" t="str">
        <f>VLOOKUP(E1717,Refs!$P$2:$S$36,4,FALSE)</f>
        <v>South East</v>
      </c>
      <c r="K1717" s="42" t="str">
        <f t="shared" si="53"/>
        <v/>
      </c>
    </row>
    <row r="1718" spans="1:11" hidden="1" x14ac:dyDescent="0.35">
      <c r="A1718" s="197">
        <f t="shared" si="52"/>
        <v>44287</v>
      </c>
      <c r="B1718" t="s">
        <v>770</v>
      </c>
      <c r="C1718" t="s">
        <v>102</v>
      </c>
      <c r="D1718" t="s">
        <v>1001</v>
      </c>
      <c r="E1718" t="s">
        <v>70</v>
      </c>
      <c r="F1718" t="s">
        <v>71</v>
      </c>
      <c r="G1718" t="s">
        <v>729</v>
      </c>
      <c r="H1718">
        <v>0</v>
      </c>
      <c r="I1718" s="196" t="str">
        <f>VLOOKUP(E1718,Refs!$P$2:$R$36,3,FALSE)</f>
        <v>Y59</v>
      </c>
      <c r="J1718" s="196" t="str">
        <f>VLOOKUP(E1718,Refs!$P$2:$S$36,4,FALSE)</f>
        <v>South East</v>
      </c>
      <c r="K1718" s="42" t="str">
        <f t="shared" si="53"/>
        <v/>
      </c>
    </row>
    <row r="1719" spans="1:11" hidden="1" x14ac:dyDescent="0.35">
      <c r="A1719" s="197">
        <f t="shared" si="52"/>
        <v>44287</v>
      </c>
      <c r="B1719" t="s">
        <v>770</v>
      </c>
      <c r="C1719" t="s">
        <v>102</v>
      </c>
      <c r="D1719" t="s">
        <v>1001</v>
      </c>
      <c r="E1719" t="s">
        <v>70</v>
      </c>
      <c r="F1719" t="s">
        <v>71</v>
      </c>
      <c r="G1719" t="s">
        <v>730</v>
      </c>
      <c r="H1719">
        <v>0</v>
      </c>
      <c r="I1719" s="196" t="str">
        <f>VLOOKUP(E1719,Refs!$P$2:$R$36,3,FALSE)</f>
        <v>Y59</v>
      </c>
      <c r="J1719" s="196" t="str">
        <f>VLOOKUP(E1719,Refs!$P$2:$S$36,4,FALSE)</f>
        <v>South East</v>
      </c>
      <c r="K1719" s="42" t="str">
        <f t="shared" si="53"/>
        <v/>
      </c>
    </row>
    <row r="1720" spans="1:11" hidden="1" x14ac:dyDescent="0.35">
      <c r="A1720" s="197">
        <f t="shared" si="52"/>
        <v>44287</v>
      </c>
      <c r="B1720" t="s">
        <v>770</v>
      </c>
      <c r="C1720" t="s">
        <v>102</v>
      </c>
      <c r="D1720" t="s">
        <v>1001</v>
      </c>
      <c r="E1720" t="s">
        <v>70</v>
      </c>
      <c r="F1720" t="s">
        <v>71</v>
      </c>
      <c r="G1720" t="s">
        <v>731</v>
      </c>
      <c r="H1720">
        <v>0</v>
      </c>
      <c r="I1720" s="196" t="str">
        <f>VLOOKUP(E1720,Refs!$P$2:$R$36,3,FALSE)</f>
        <v>Y59</v>
      </c>
      <c r="J1720" s="196" t="str">
        <f>VLOOKUP(E1720,Refs!$P$2:$S$36,4,FALSE)</f>
        <v>South East</v>
      </c>
      <c r="K1720" s="42" t="str">
        <f t="shared" si="53"/>
        <v/>
      </c>
    </row>
    <row r="1721" spans="1:11" hidden="1" x14ac:dyDescent="0.35">
      <c r="A1721" s="197">
        <f t="shared" si="52"/>
        <v>44287</v>
      </c>
      <c r="B1721" t="s">
        <v>770</v>
      </c>
      <c r="C1721" t="s">
        <v>102</v>
      </c>
      <c r="D1721" t="s">
        <v>1001</v>
      </c>
      <c r="E1721" t="s">
        <v>70</v>
      </c>
      <c r="F1721" t="s">
        <v>71</v>
      </c>
      <c r="G1721" t="s">
        <v>732</v>
      </c>
      <c r="H1721">
        <v>97</v>
      </c>
      <c r="I1721" s="196" t="str">
        <f>VLOOKUP(E1721,Refs!$P$2:$R$36,3,FALSE)</f>
        <v>Y59</v>
      </c>
      <c r="J1721" s="196" t="str">
        <f>VLOOKUP(E1721,Refs!$P$2:$S$36,4,FALSE)</f>
        <v>South East</v>
      </c>
      <c r="K1721" s="42">
        <f t="shared" si="53"/>
        <v>97</v>
      </c>
    </row>
    <row r="1722" spans="1:11" hidden="1" x14ac:dyDescent="0.35">
      <c r="A1722" s="197">
        <f t="shared" si="52"/>
        <v>44287</v>
      </c>
      <c r="B1722" t="s">
        <v>770</v>
      </c>
      <c r="C1722" t="s">
        <v>102</v>
      </c>
      <c r="D1722" t="s">
        <v>1001</v>
      </c>
      <c r="E1722" t="s">
        <v>70</v>
      </c>
      <c r="F1722" t="s">
        <v>71</v>
      </c>
      <c r="G1722" t="s">
        <v>733</v>
      </c>
      <c r="H1722">
        <v>82</v>
      </c>
      <c r="I1722" s="196" t="str">
        <f>VLOOKUP(E1722,Refs!$P$2:$R$36,3,FALSE)</f>
        <v>Y59</v>
      </c>
      <c r="J1722" s="196" t="str">
        <f>VLOOKUP(E1722,Refs!$P$2:$S$36,4,FALSE)</f>
        <v>South East</v>
      </c>
      <c r="K1722" s="42">
        <f t="shared" si="53"/>
        <v>82</v>
      </c>
    </row>
    <row r="1723" spans="1:11" hidden="1" x14ac:dyDescent="0.35">
      <c r="A1723" s="197">
        <f t="shared" si="52"/>
        <v>44287</v>
      </c>
      <c r="B1723" t="s">
        <v>770</v>
      </c>
      <c r="C1723" t="s">
        <v>102</v>
      </c>
      <c r="D1723" t="s">
        <v>1001</v>
      </c>
      <c r="E1723" t="s">
        <v>70</v>
      </c>
      <c r="F1723" t="s">
        <v>71</v>
      </c>
      <c r="G1723" t="s">
        <v>734</v>
      </c>
      <c r="H1723">
        <v>2</v>
      </c>
      <c r="I1723" s="196" t="str">
        <f>VLOOKUP(E1723,Refs!$P$2:$R$36,3,FALSE)</f>
        <v>Y59</v>
      </c>
      <c r="J1723" s="196" t="str">
        <f>VLOOKUP(E1723,Refs!$P$2:$S$36,4,FALSE)</f>
        <v>South East</v>
      </c>
      <c r="K1723" s="42">
        <f t="shared" si="53"/>
        <v>2</v>
      </c>
    </row>
    <row r="1724" spans="1:11" hidden="1" x14ac:dyDescent="0.35">
      <c r="A1724" s="197">
        <f t="shared" si="52"/>
        <v>44287</v>
      </c>
      <c r="B1724" t="s">
        <v>770</v>
      </c>
      <c r="C1724" t="s">
        <v>102</v>
      </c>
      <c r="D1724" t="s">
        <v>1001</v>
      </c>
      <c r="E1724" t="s">
        <v>70</v>
      </c>
      <c r="F1724" t="s">
        <v>71</v>
      </c>
      <c r="G1724" t="s">
        <v>735</v>
      </c>
      <c r="H1724">
        <v>1</v>
      </c>
      <c r="I1724" s="196" t="str">
        <f>VLOOKUP(E1724,Refs!$P$2:$R$36,3,FALSE)</f>
        <v>Y59</v>
      </c>
      <c r="J1724" s="196" t="str">
        <f>VLOOKUP(E1724,Refs!$P$2:$S$36,4,FALSE)</f>
        <v>South East</v>
      </c>
      <c r="K1724" s="42">
        <f t="shared" si="53"/>
        <v>1</v>
      </c>
    </row>
    <row r="1725" spans="1:11" hidden="1" x14ac:dyDescent="0.35">
      <c r="A1725" s="197">
        <f t="shared" si="52"/>
        <v>44287</v>
      </c>
      <c r="B1725" t="s">
        <v>770</v>
      </c>
      <c r="C1725" t="s">
        <v>102</v>
      </c>
      <c r="D1725" t="s">
        <v>1001</v>
      </c>
      <c r="E1725" t="s">
        <v>70</v>
      </c>
      <c r="F1725" t="s">
        <v>71</v>
      </c>
      <c r="G1725" t="s">
        <v>736</v>
      </c>
      <c r="H1725">
        <v>0</v>
      </c>
      <c r="I1725" s="196" t="str">
        <f>VLOOKUP(E1725,Refs!$P$2:$R$36,3,FALSE)</f>
        <v>Y59</v>
      </c>
      <c r="J1725" s="196" t="str">
        <f>VLOOKUP(E1725,Refs!$P$2:$S$36,4,FALSE)</f>
        <v>South East</v>
      </c>
      <c r="K1725" s="42" t="str">
        <f t="shared" si="53"/>
        <v/>
      </c>
    </row>
    <row r="1726" spans="1:11" hidden="1" x14ac:dyDescent="0.35">
      <c r="A1726" s="197">
        <f t="shared" si="52"/>
        <v>44287</v>
      </c>
      <c r="B1726" t="s">
        <v>770</v>
      </c>
      <c r="C1726" t="s">
        <v>102</v>
      </c>
      <c r="D1726" t="s">
        <v>1001</v>
      </c>
      <c r="E1726" t="s">
        <v>70</v>
      </c>
      <c r="F1726" t="s">
        <v>71</v>
      </c>
      <c r="G1726" t="s">
        <v>737</v>
      </c>
      <c r="H1726">
        <v>0</v>
      </c>
      <c r="I1726" s="196" t="str">
        <f>VLOOKUP(E1726,Refs!$P$2:$R$36,3,FALSE)</f>
        <v>Y59</v>
      </c>
      <c r="J1726" s="196" t="str">
        <f>VLOOKUP(E1726,Refs!$P$2:$S$36,4,FALSE)</f>
        <v>South East</v>
      </c>
      <c r="K1726" s="42" t="str">
        <f t="shared" si="53"/>
        <v/>
      </c>
    </row>
    <row r="1727" spans="1:11" hidden="1" x14ac:dyDescent="0.35">
      <c r="A1727" s="197">
        <f t="shared" si="52"/>
        <v>44287</v>
      </c>
      <c r="B1727" t="s">
        <v>770</v>
      </c>
      <c r="C1727" t="s">
        <v>121</v>
      </c>
      <c r="D1727" t="s">
        <v>1003</v>
      </c>
      <c r="E1727" t="s">
        <v>46</v>
      </c>
      <c r="F1727" t="s">
        <v>47</v>
      </c>
      <c r="G1727" t="s">
        <v>756</v>
      </c>
      <c r="H1727">
        <v>19815</v>
      </c>
      <c r="I1727" s="196" t="str">
        <f>VLOOKUP(E1727,Refs!$P$2:$R$36,3,FALSE)</f>
        <v>Y58</v>
      </c>
      <c r="J1727" s="196" t="str">
        <f>VLOOKUP(E1727,Refs!$P$2:$S$36,4,FALSE)</f>
        <v>South West</v>
      </c>
      <c r="K1727" s="42">
        <f t="shared" si="53"/>
        <v>19815</v>
      </c>
    </row>
    <row r="1728" spans="1:11" hidden="1" x14ac:dyDescent="0.35">
      <c r="A1728" s="197">
        <f t="shared" si="52"/>
        <v>44287</v>
      </c>
      <c r="B1728" t="s">
        <v>770</v>
      </c>
      <c r="C1728" t="s">
        <v>121</v>
      </c>
      <c r="D1728" t="s">
        <v>1003</v>
      </c>
      <c r="E1728" t="s">
        <v>46</v>
      </c>
      <c r="F1728" t="s">
        <v>47</v>
      </c>
      <c r="G1728" t="s">
        <v>757</v>
      </c>
      <c r="H1728">
        <v>19815</v>
      </c>
      <c r="I1728" s="196" t="str">
        <f>VLOOKUP(E1728,Refs!$P$2:$R$36,3,FALSE)</f>
        <v>Y58</v>
      </c>
      <c r="J1728" s="196" t="str">
        <f>VLOOKUP(E1728,Refs!$P$2:$S$36,4,FALSE)</f>
        <v>South West</v>
      </c>
      <c r="K1728" s="42">
        <f t="shared" si="53"/>
        <v>19815</v>
      </c>
    </row>
    <row r="1729" spans="1:11" hidden="1" x14ac:dyDescent="0.35">
      <c r="A1729" s="197">
        <f t="shared" si="52"/>
        <v>44287</v>
      </c>
      <c r="B1729" t="s">
        <v>770</v>
      </c>
      <c r="C1729" t="s">
        <v>121</v>
      </c>
      <c r="D1729" t="s">
        <v>1003</v>
      </c>
      <c r="E1729" t="s">
        <v>46</v>
      </c>
      <c r="F1729" t="s">
        <v>47</v>
      </c>
      <c r="G1729" t="s">
        <v>758</v>
      </c>
      <c r="H1729">
        <v>17319</v>
      </c>
      <c r="I1729" s="196" t="str">
        <f>VLOOKUP(E1729,Refs!$P$2:$R$36,3,FALSE)</f>
        <v>Y58</v>
      </c>
      <c r="J1729" s="196" t="str">
        <f>VLOOKUP(E1729,Refs!$P$2:$S$36,4,FALSE)</f>
        <v>South West</v>
      </c>
      <c r="K1729" s="42">
        <f t="shared" si="53"/>
        <v>17319</v>
      </c>
    </row>
    <row r="1730" spans="1:11" hidden="1" x14ac:dyDescent="0.35">
      <c r="A1730" s="197">
        <f t="shared" si="52"/>
        <v>44287</v>
      </c>
      <c r="B1730" t="s">
        <v>770</v>
      </c>
      <c r="C1730" t="s">
        <v>121</v>
      </c>
      <c r="D1730" t="s">
        <v>1003</v>
      </c>
      <c r="E1730" t="s">
        <v>46</v>
      </c>
      <c r="F1730" t="s">
        <v>47</v>
      </c>
      <c r="G1730" t="s">
        <v>759</v>
      </c>
      <c r="H1730" t="s">
        <v>999</v>
      </c>
      <c r="I1730" s="196" t="str">
        <f>VLOOKUP(E1730,Refs!$P$2:$R$36,3,FALSE)</f>
        <v>Y58</v>
      </c>
      <c r="J1730" s="196" t="str">
        <f>VLOOKUP(E1730,Refs!$P$2:$S$36,4,FALSE)</f>
        <v>South West</v>
      </c>
      <c r="K1730" s="42" t="str">
        <f t="shared" si="53"/>
        <v>-</v>
      </c>
    </row>
    <row r="1731" spans="1:11" hidden="1" x14ac:dyDescent="0.35">
      <c r="A1731" s="197">
        <f t="shared" ref="A1731:A1794" si="54">DATEVALUE(RIGHT(B1731,8))</f>
        <v>44287</v>
      </c>
      <c r="B1731" t="s">
        <v>770</v>
      </c>
      <c r="C1731" t="s">
        <v>121</v>
      </c>
      <c r="D1731" t="s">
        <v>1003</v>
      </c>
      <c r="E1731" t="s">
        <v>46</v>
      </c>
      <c r="F1731" t="s">
        <v>47</v>
      </c>
      <c r="G1731" t="s">
        <v>760</v>
      </c>
      <c r="H1731" t="s">
        <v>999</v>
      </c>
      <c r="I1731" s="196" t="str">
        <f>VLOOKUP(E1731,Refs!$P$2:$R$36,3,FALSE)</f>
        <v>Y58</v>
      </c>
      <c r="J1731" s="196" t="str">
        <f>VLOOKUP(E1731,Refs!$P$2:$S$36,4,FALSE)</f>
        <v>South West</v>
      </c>
      <c r="K1731" s="42" t="str">
        <f t="shared" ref="K1731:K1794" si="55">IF(OR(H1731="NULL",H1731=0,H1731=""),"",H1731)</f>
        <v>-</v>
      </c>
    </row>
    <row r="1732" spans="1:11" hidden="1" x14ac:dyDescent="0.35">
      <c r="A1732" s="197">
        <f t="shared" si="54"/>
        <v>44287</v>
      </c>
      <c r="B1732" t="s">
        <v>770</v>
      </c>
      <c r="C1732" t="s">
        <v>121</v>
      </c>
      <c r="D1732" t="s">
        <v>1003</v>
      </c>
      <c r="E1732" t="s">
        <v>46</v>
      </c>
      <c r="F1732" t="s">
        <v>47</v>
      </c>
      <c r="G1732" t="s">
        <v>761</v>
      </c>
      <c r="H1732" t="s">
        <v>999</v>
      </c>
      <c r="I1732" s="196" t="str">
        <f>VLOOKUP(E1732,Refs!$P$2:$R$36,3,FALSE)</f>
        <v>Y58</v>
      </c>
      <c r="J1732" s="196" t="str">
        <f>VLOOKUP(E1732,Refs!$P$2:$S$36,4,FALSE)</f>
        <v>South West</v>
      </c>
      <c r="K1732" s="42" t="str">
        <f t="shared" si="55"/>
        <v>-</v>
      </c>
    </row>
    <row r="1733" spans="1:11" hidden="1" x14ac:dyDescent="0.35">
      <c r="A1733" s="197">
        <f t="shared" si="54"/>
        <v>44287</v>
      </c>
      <c r="B1733" t="s">
        <v>770</v>
      </c>
      <c r="C1733" t="s">
        <v>121</v>
      </c>
      <c r="D1733" t="s">
        <v>1003</v>
      </c>
      <c r="E1733" t="s">
        <v>46</v>
      </c>
      <c r="F1733" t="s">
        <v>47</v>
      </c>
      <c r="G1733" t="s">
        <v>548</v>
      </c>
      <c r="H1733">
        <v>13109</v>
      </c>
      <c r="I1733" s="196" t="str">
        <f>VLOOKUP(E1733,Refs!$P$2:$R$36,3,FALSE)</f>
        <v>Y58</v>
      </c>
      <c r="J1733" s="196" t="str">
        <f>VLOOKUP(E1733,Refs!$P$2:$S$36,4,FALSE)</f>
        <v>South West</v>
      </c>
      <c r="K1733" s="42">
        <f t="shared" si="55"/>
        <v>13109</v>
      </c>
    </row>
    <row r="1734" spans="1:11" hidden="1" x14ac:dyDescent="0.35">
      <c r="A1734" s="197">
        <f t="shared" si="54"/>
        <v>44287</v>
      </c>
      <c r="B1734" t="s">
        <v>770</v>
      </c>
      <c r="C1734" t="s">
        <v>121</v>
      </c>
      <c r="D1734" t="s">
        <v>1003</v>
      </c>
      <c r="E1734" t="s">
        <v>46</v>
      </c>
      <c r="F1734" t="s">
        <v>47</v>
      </c>
      <c r="G1734" t="s">
        <v>549</v>
      </c>
      <c r="H1734">
        <v>2496</v>
      </c>
      <c r="I1734" s="196" t="str">
        <f>VLOOKUP(E1734,Refs!$P$2:$R$36,3,FALSE)</f>
        <v>Y58</v>
      </c>
      <c r="J1734" s="196" t="str">
        <f>VLOOKUP(E1734,Refs!$P$2:$S$36,4,FALSE)</f>
        <v>South West</v>
      </c>
      <c r="K1734" s="42">
        <f t="shared" si="55"/>
        <v>2496</v>
      </c>
    </row>
    <row r="1735" spans="1:11" hidden="1" x14ac:dyDescent="0.35">
      <c r="A1735" s="197">
        <f t="shared" si="54"/>
        <v>44287</v>
      </c>
      <c r="B1735" t="s">
        <v>770</v>
      </c>
      <c r="C1735" t="s">
        <v>121</v>
      </c>
      <c r="D1735" t="s">
        <v>1003</v>
      </c>
      <c r="E1735" t="s">
        <v>46</v>
      </c>
      <c r="F1735" t="s">
        <v>47</v>
      </c>
      <c r="G1735" t="s">
        <v>550</v>
      </c>
      <c r="H1735">
        <v>1651</v>
      </c>
      <c r="I1735" s="196" t="str">
        <f>VLOOKUP(E1735,Refs!$P$2:$R$36,3,FALSE)</f>
        <v>Y58</v>
      </c>
      <c r="J1735" s="196" t="str">
        <f>VLOOKUP(E1735,Refs!$P$2:$S$36,4,FALSE)</f>
        <v>South West</v>
      </c>
      <c r="K1735" s="42">
        <f t="shared" si="55"/>
        <v>1651</v>
      </c>
    </row>
    <row r="1736" spans="1:11" hidden="1" x14ac:dyDescent="0.35">
      <c r="A1736" s="197">
        <f t="shared" si="54"/>
        <v>44287</v>
      </c>
      <c r="B1736" t="s">
        <v>770</v>
      </c>
      <c r="C1736" t="s">
        <v>121</v>
      </c>
      <c r="D1736" t="s">
        <v>1003</v>
      </c>
      <c r="E1736" t="s">
        <v>46</v>
      </c>
      <c r="F1736" t="s">
        <v>47</v>
      </c>
      <c r="G1736" t="s">
        <v>551</v>
      </c>
      <c r="H1736">
        <v>169</v>
      </c>
      <c r="I1736" s="196" t="str">
        <f>VLOOKUP(E1736,Refs!$P$2:$R$36,3,FALSE)</f>
        <v>Y58</v>
      </c>
      <c r="J1736" s="196" t="str">
        <f>VLOOKUP(E1736,Refs!$P$2:$S$36,4,FALSE)</f>
        <v>South West</v>
      </c>
      <c r="K1736" s="42">
        <f t="shared" si="55"/>
        <v>169</v>
      </c>
    </row>
    <row r="1737" spans="1:11" hidden="1" x14ac:dyDescent="0.35">
      <c r="A1737" s="197">
        <f t="shared" si="54"/>
        <v>44287</v>
      </c>
      <c r="B1737" t="s">
        <v>770</v>
      </c>
      <c r="C1737" t="s">
        <v>121</v>
      </c>
      <c r="D1737" t="s">
        <v>1003</v>
      </c>
      <c r="E1737" t="s">
        <v>46</v>
      </c>
      <c r="F1737" t="s">
        <v>47</v>
      </c>
      <c r="G1737" t="s">
        <v>552</v>
      </c>
      <c r="H1737">
        <v>676</v>
      </c>
      <c r="I1737" s="196" t="str">
        <f>VLOOKUP(E1737,Refs!$P$2:$R$36,3,FALSE)</f>
        <v>Y58</v>
      </c>
      <c r="J1737" s="196" t="str">
        <f>VLOOKUP(E1737,Refs!$P$2:$S$36,4,FALSE)</f>
        <v>South West</v>
      </c>
      <c r="K1737" s="42">
        <f t="shared" si="55"/>
        <v>676</v>
      </c>
    </row>
    <row r="1738" spans="1:11" hidden="1" x14ac:dyDescent="0.35">
      <c r="A1738" s="197">
        <f t="shared" si="54"/>
        <v>44287</v>
      </c>
      <c r="B1738" t="s">
        <v>770</v>
      </c>
      <c r="C1738" t="s">
        <v>121</v>
      </c>
      <c r="D1738" t="s">
        <v>1003</v>
      </c>
      <c r="E1738" t="s">
        <v>46</v>
      </c>
      <c r="F1738" t="s">
        <v>47</v>
      </c>
      <c r="G1738" t="s">
        <v>553</v>
      </c>
      <c r="H1738">
        <v>1436100</v>
      </c>
      <c r="I1738" s="196" t="str">
        <f>VLOOKUP(E1738,Refs!$P$2:$R$36,3,FALSE)</f>
        <v>Y58</v>
      </c>
      <c r="J1738" s="196" t="str">
        <f>VLOOKUP(E1738,Refs!$P$2:$S$36,4,FALSE)</f>
        <v>South West</v>
      </c>
      <c r="K1738" s="42">
        <f t="shared" si="55"/>
        <v>1436100</v>
      </c>
    </row>
    <row r="1739" spans="1:11" hidden="1" x14ac:dyDescent="0.35">
      <c r="A1739" s="197">
        <f t="shared" si="54"/>
        <v>44287</v>
      </c>
      <c r="B1739" t="s">
        <v>770</v>
      </c>
      <c r="C1739" t="s">
        <v>121</v>
      </c>
      <c r="D1739" t="s">
        <v>1003</v>
      </c>
      <c r="E1739" t="s">
        <v>46</v>
      </c>
      <c r="F1739" t="s">
        <v>47</v>
      </c>
      <c r="G1739" t="s">
        <v>554</v>
      </c>
      <c r="H1739">
        <v>511</v>
      </c>
      <c r="I1739" s="196" t="str">
        <f>VLOOKUP(E1739,Refs!$P$2:$R$36,3,FALSE)</f>
        <v>Y58</v>
      </c>
      <c r="J1739" s="196" t="str">
        <f>VLOOKUP(E1739,Refs!$P$2:$S$36,4,FALSE)</f>
        <v>South West</v>
      </c>
      <c r="K1739" s="42">
        <f t="shared" si="55"/>
        <v>511</v>
      </c>
    </row>
    <row r="1740" spans="1:11" hidden="1" x14ac:dyDescent="0.35">
      <c r="A1740" s="197">
        <f t="shared" si="54"/>
        <v>44287</v>
      </c>
      <c r="B1740" t="s">
        <v>770</v>
      </c>
      <c r="C1740" t="s">
        <v>121</v>
      </c>
      <c r="D1740" t="s">
        <v>1003</v>
      </c>
      <c r="E1740" t="s">
        <v>46</v>
      </c>
      <c r="F1740" t="s">
        <v>47</v>
      </c>
      <c r="G1740" t="s">
        <v>555</v>
      </c>
      <c r="H1740">
        <v>850</v>
      </c>
      <c r="I1740" s="196" t="str">
        <f>VLOOKUP(E1740,Refs!$P$2:$R$36,3,FALSE)</f>
        <v>Y58</v>
      </c>
      <c r="J1740" s="196" t="str">
        <f>VLOOKUP(E1740,Refs!$P$2:$S$36,4,FALSE)</f>
        <v>South West</v>
      </c>
      <c r="K1740" s="42">
        <f t="shared" si="55"/>
        <v>850</v>
      </c>
    </row>
    <row r="1741" spans="1:11" hidden="1" x14ac:dyDescent="0.35">
      <c r="A1741" s="197">
        <f t="shared" si="54"/>
        <v>44287</v>
      </c>
      <c r="B1741" t="s">
        <v>770</v>
      </c>
      <c r="C1741" t="s">
        <v>121</v>
      </c>
      <c r="D1741" t="s">
        <v>1003</v>
      </c>
      <c r="E1741" t="s">
        <v>46</v>
      </c>
      <c r="F1741" t="s">
        <v>47</v>
      </c>
      <c r="G1741" t="s">
        <v>556</v>
      </c>
      <c r="H1741">
        <v>137346</v>
      </c>
      <c r="I1741" s="196" t="str">
        <f>VLOOKUP(E1741,Refs!$P$2:$R$36,3,FALSE)</f>
        <v>Y58</v>
      </c>
      <c r="J1741" s="196" t="str">
        <f>VLOOKUP(E1741,Refs!$P$2:$S$36,4,FALSE)</f>
        <v>South West</v>
      </c>
      <c r="K1741" s="42">
        <f t="shared" si="55"/>
        <v>137346</v>
      </c>
    </row>
    <row r="1742" spans="1:11" hidden="1" x14ac:dyDescent="0.35">
      <c r="A1742" s="197">
        <f t="shared" si="54"/>
        <v>44287</v>
      </c>
      <c r="B1742" t="s">
        <v>770</v>
      </c>
      <c r="C1742" t="s">
        <v>121</v>
      </c>
      <c r="D1742" t="s">
        <v>1003</v>
      </c>
      <c r="E1742" t="s">
        <v>46</v>
      </c>
      <c r="F1742" t="s">
        <v>47</v>
      </c>
      <c r="G1742" t="s">
        <v>557</v>
      </c>
      <c r="H1742">
        <v>10370</v>
      </c>
      <c r="I1742" s="196" t="str">
        <f>VLOOKUP(E1742,Refs!$P$2:$R$36,3,FALSE)</f>
        <v>Y58</v>
      </c>
      <c r="J1742" s="196" t="str">
        <f>VLOOKUP(E1742,Refs!$P$2:$S$36,4,FALSE)</f>
        <v>South West</v>
      </c>
      <c r="K1742" s="42">
        <f t="shared" si="55"/>
        <v>10370</v>
      </c>
    </row>
    <row r="1743" spans="1:11" hidden="1" x14ac:dyDescent="0.35">
      <c r="A1743" s="197">
        <f t="shared" si="54"/>
        <v>44287</v>
      </c>
      <c r="B1743" t="s">
        <v>770</v>
      </c>
      <c r="C1743" t="s">
        <v>121</v>
      </c>
      <c r="D1743" t="s">
        <v>1003</v>
      </c>
      <c r="E1743" t="s">
        <v>46</v>
      </c>
      <c r="F1743" t="s">
        <v>47</v>
      </c>
      <c r="G1743" t="s">
        <v>558</v>
      </c>
      <c r="H1743">
        <v>46571432</v>
      </c>
      <c r="I1743" s="196" t="str">
        <f>VLOOKUP(E1743,Refs!$P$2:$R$36,3,FALSE)</f>
        <v>Y58</v>
      </c>
      <c r="J1743" s="196" t="str">
        <f>VLOOKUP(E1743,Refs!$P$2:$S$36,4,FALSE)</f>
        <v>South West</v>
      </c>
      <c r="K1743" s="42">
        <f t="shared" si="55"/>
        <v>46571432</v>
      </c>
    </row>
    <row r="1744" spans="1:11" hidden="1" x14ac:dyDescent="0.35">
      <c r="A1744" s="197">
        <f t="shared" si="54"/>
        <v>44287</v>
      </c>
      <c r="B1744" t="s">
        <v>770</v>
      </c>
      <c r="C1744" t="s">
        <v>121</v>
      </c>
      <c r="D1744" t="s">
        <v>1003</v>
      </c>
      <c r="E1744" t="s">
        <v>46</v>
      </c>
      <c r="F1744" t="s">
        <v>47</v>
      </c>
      <c r="G1744" t="s">
        <v>566</v>
      </c>
      <c r="H1744">
        <v>14531</v>
      </c>
      <c r="I1744" s="196" t="str">
        <f>VLOOKUP(E1744,Refs!$P$2:$R$36,3,FALSE)</f>
        <v>Y58</v>
      </c>
      <c r="J1744" s="196" t="str">
        <f>VLOOKUP(E1744,Refs!$P$2:$S$36,4,FALSE)</f>
        <v>South West</v>
      </c>
      <c r="K1744" s="42">
        <f t="shared" si="55"/>
        <v>14531</v>
      </c>
    </row>
    <row r="1745" spans="1:11" hidden="1" x14ac:dyDescent="0.35">
      <c r="A1745" s="197">
        <f t="shared" si="54"/>
        <v>44287</v>
      </c>
      <c r="B1745" t="s">
        <v>770</v>
      </c>
      <c r="C1745" t="s">
        <v>121</v>
      </c>
      <c r="D1745" t="s">
        <v>1003</v>
      </c>
      <c r="E1745" t="s">
        <v>46</v>
      </c>
      <c r="F1745" t="s">
        <v>47</v>
      </c>
      <c r="G1745" t="s">
        <v>567</v>
      </c>
      <c r="H1745">
        <v>0</v>
      </c>
      <c r="I1745" s="196" t="str">
        <f>VLOOKUP(E1745,Refs!$P$2:$R$36,3,FALSE)</f>
        <v>Y58</v>
      </c>
      <c r="J1745" s="196" t="str">
        <f>VLOOKUP(E1745,Refs!$P$2:$S$36,4,FALSE)</f>
        <v>South West</v>
      </c>
      <c r="K1745" s="42" t="str">
        <f t="shared" si="55"/>
        <v/>
      </c>
    </row>
    <row r="1746" spans="1:11" hidden="1" x14ac:dyDescent="0.35">
      <c r="A1746" s="197">
        <f t="shared" si="54"/>
        <v>44287</v>
      </c>
      <c r="B1746" t="s">
        <v>770</v>
      </c>
      <c r="C1746" t="s">
        <v>121</v>
      </c>
      <c r="D1746" t="s">
        <v>1003</v>
      </c>
      <c r="E1746" t="s">
        <v>46</v>
      </c>
      <c r="F1746" t="s">
        <v>47</v>
      </c>
      <c r="G1746" t="s">
        <v>568</v>
      </c>
      <c r="H1746">
        <v>3486</v>
      </c>
      <c r="I1746" s="196" t="str">
        <f>VLOOKUP(E1746,Refs!$P$2:$R$36,3,FALSE)</f>
        <v>Y58</v>
      </c>
      <c r="J1746" s="196" t="str">
        <f>VLOOKUP(E1746,Refs!$P$2:$S$36,4,FALSE)</f>
        <v>South West</v>
      </c>
      <c r="K1746" s="42">
        <f t="shared" si="55"/>
        <v>3486</v>
      </c>
    </row>
    <row r="1747" spans="1:11" hidden="1" x14ac:dyDescent="0.35">
      <c r="A1747" s="197">
        <f t="shared" si="54"/>
        <v>44287</v>
      </c>
      <c r="B1747" t="s">
        <v>770</v>
      </c>
      <c r="C1747" t="s">
        <v>121</v>
      </c>
      <c r="D1747" t="s">
        <v>1003</v>
      </c>
      <c r="E1747" t="s">
        <v>46</v>
      </c>
      <c r="F1747" t="s">
        <v>47</v>
      </c>
      <c r="G1747" t="s">
        <v>569</v>
      </c>
      <c r="H1747">
        <v>2019</v>
      </c>
      <c r="I1747" s="196" t="str">
        <f>VLOOKUP(E1747,Refs!$P$2:$R$36,3,FALSE)</f>
        <v>Y58</v>
      </c>
      <c r="J1747" s="196" t="str">
        <f>VLOOKUP(E1747,Refs!$P$2:$S$36,4,FALSE)</f>
        <v>South West</v>
      </c>
      <c r="K1747" s="42">
        <f t="shared" si="55"/>
        <v>2019</v>
      </c>
    </row>
    <row r="1748" spans="1:11" hidden="1" x14ac:dyDescent="0.35">
      <c r="A1748" s="197">
        <f t="shared" si="54"/>
        <v>44287</v>
      </c>
      <c r="B1748" t="s">
        <v>770</v>
      </c>
      <c r="C1748" t="s">
        <v>121</v>
      </c>
      <c r="D1748" t="s">
        <v>1003</v>
      </c>
      <c r="E1748" t="s">
        <v>46</v>
      </c>
      <c r="F1748" t="s">
        <v>47</v>
      </c>
      <c r="G1748" t="s">
        <v>570</v>
      </c>
      <c r="H1748">
        <v>9026</v>
      </c>
      <c r="I1748" s="196" t="str">
        <f>VLOOKUP(E1748,Refs!$P$2:$R$36,3,FALSE)</f>
        <v>Y58</v>
      </c>
      <c r="J1748" s="196" t="str">
        <f>VLOOKUP(E1748,Refs!$P$2:$S$36,4,FALSE)</f>
        <v>South West</v>
      </c>
      <c r="K1748" s="42">
        <f t="shared" si="55"/>
        <v>9026</v>
      </c>
    </row>
    <row r="1749" spans="1:11" hidden="1" x14ac:dyDescent="0.35">
      <c r="A1749" s="197">
        <f t="shared" si="54"/>
        <v>44287</v>
      </c>
      <c r="B1749" t="s">
        <v>770</v>
      </c>
      <c r="C1749" t="s">
        <v>121</v>
      </c>
      <c r="D1749" t="s">
        <v>1003</v>
      </c>
      <c r="E1749" t="s">
        <v>46</v>
      </c>
      <c r="F1749" t="s">
        <v>47</v>
      </c>
      <c r="G1749" t="s">
        <v>571</v>
      </c>
      <c r="H1749">
        <v>0</v>
      </c>
      <c r="I1749" s="196" t="str">
        <f>VLOOKUP(E1749,Refs!$P$2:$R$36,3,FALSE)</f>
        <v>Y58</v>
      </c>
      <c r="J1749" s="196" t="str">
        <f>VLOOKUP(E1749,Refs!$P$2:$S$36,4,FALSE)</f>
        <v>South West</v>
      </c>
      <c r="K1749" s="42" t="str">
        <f t="shared" si="55"/>
        <v/>
      </c>
    </row>
    <row r="1750" spans="1:11" hidden="1" x14ac:dyDescent="0.35">
      <c r="A1750" s="197">
        <f t="shared" si="54"/>
        <v>44287</v>
      </c>
      <c r="B1750" t="s">
        <v>770</v>
      </c>
      <c r="C1750" t="s">
        <v>121</v>
      </c>
      <c r="D1750" t="s">
        <v>1003</v>
      </c>
      <c r="E1750" t="s">
        <v>46</v>
      </c>
      <c r="F1750" t="s">
        <v>47</v>
      </c>
      <c r="G1750" t="s">
        <v>576</v>
      </c>
      <c r="H1750">
        <v>11048</v>
      </c>
      <c r="I1750" s="196" t="str">
        <f>VLOOKUP(E1750,Refs!$P$2:$R$36,3,FALSE)</f>
        <v>Y58</v>
      </c>
      <c r="J1750" s="196" t="str">
        <f>VLOOKUP(E1750,Refs!$P$2:$S$36,4,FALSE)</f>
        <v>South West</v>
      </c>
      <c r="K1750" s="42">
        <f t="shared" si="55"/>
        <v>11048</v>
      </c>
    </row>
    <row r="1751" spans="1:11" hidden="1" x14ac:dyDescent="0.35">
      <c r="A1751" s="197">
        <f t="shared" si="54"/>
        <v>44287</v>
      </c>
      <c r="B1751" t="s">
        <v>770</v>
      </c>
      <c r="C1751" t="s">
        <v>121</v>
      </c>
      <c r="D1751" t="s">
        <v>1003</v>
      </c>
      <c r="E1751" t="s">
        <v>46</v>
      </c>
      <c r="F1751" t="s">
        <v>47</v>
      </c>
      <c r="G1751" t="s">
        <v>577</v>
      </c>
      <c r="H1751">
        <v>9026</v>
      </c>
      <c r="I1751" s="196" t="str">
        <f>VLOOKUP(E1751,Refs!$P$2:$R$36,3,FALSE)</f>
        <v>Y58</v>
      </c>
      <c r="J1751" s="196" t="str">
        <f>VLOOKUP(E1751,Refs!$P$2:$S$36,4,FALSE)</f>
        <v>South West</v>
      </c>
      <c r="K1751" s="42">
        <f t="shared" si="55"/>
        <v>9026</v>
      </c>
    </row>
    <row r="1752" spans="1:11" hidden="1" x14ac:dyDescent="0.35">
      <c r="A1752" s="197">
        <f t="shared" si="54"/>
        <v>44287</v>
      </c>
      <c r="B1752" t="s">
        <v>770</v>
      </c>
      <c r="C1752" t="s">
        <v>121</v>
      </c>
      <c r="D1752" t="s">
        <v>1003</v>
      </c>
      <c r="E1752" t="s">
        <v>46</v>
      </c>
      <c r="F1752" t="s">
        <v>47</v>
      </c>
      <c r="G1752" t="s">
        <v>578</v>
      </c>
      <c r="H1752">
        <v>0</v>
      </c>
      <c r="I1752" s="196" t="str">
        <f>VLOOKUP(E1752,Refs!$P$2:$R$36,3,FALSE)</f>
        <v>Y58</v>
      </c>
      <c r="J1752" s="196" t="str">
        <f>VLOOKUP(E1752,Refs!$P$2:$S$36,4,FALSE)</f>
        <v>South West</v>
      </c>
      <c r="K1752" s="42" t="str">
        <f t="shared" si="55"/>
        <v/>
      </c>
    </row>
    <row r="1753" spans="1:11" hidden="1" x14ac:dyDescent="0.35">
      <c r="A1753" s="197">
        <f t="shared" si="54"/>
        <v>44287</v>
      </c>
      <c r="B1753" t="s">
        <v>770</v>
      </c>
      <c r="C1753" t="s">
        <v>121</v>
      </c>
      <c r="D1753" t="s">
        <v>1003</v>
      </c>
      <c r="E1753" t="s">
        <v>46</v>
      </c>
      <c r="F1753" t="s">
        <v>47</v>
      </c>
      <c r="G1753" t="s">
        <v>579</v>
      </c>
      <c r="H1753">
        <v>0</v>
      </c>
      <c r="I1753" s="196" t="str">
        <f>VLOOKUP(E1753,Refs!$P$2:$R$36,3,FALSE)</f>
        <v>Y58</v>
      </c>
      <c r="J1753" s="196" t="str">
        <f>VLOOKUP(E1753,Refs!$P$2:$S$36,4,FALSE)</f>
        <v>South West</v>
      </c>
      <c r="K1753" s="42" t="str">
        <f t="shared" si="55"/>
        <v/>
      </c>
    </row>
    <row r="1754" spans="1:11" hidden="1" x14ac:dyDescent="0.35">
      <c r="A1754" s="197">
        <f t="shared" si="54"/>
        <v>44287</v>
      </c>
      <c r="B1754" t="s">
        <v>770</v>
      </c>
      <c r="C1754" t="s">
        <v>121</v>
      </c>
      <c r="D1754" t="s">
        <v>1003</v>
      </c>
      <c r="E1754" t="s">
        <v>46</v>
      </c>
      <c r="F1754" t="s">
        <v>47</v>
      </c>
      <c r="G1754" t="s">
        <v>580</v>
      </c>
      <c r="H1754">
        <v>2022</v>
      </c>
      <c r="I1754" s="196" t="str">
        <f>VLOOKUP(E1754,Refs!$P$2:$R$36,3,FALSE)</f>
        <v>Y58</v>
      </c>
      <c r="J1754" s="196" t="str">
        <f>VLOOKUP(E1754,Refs!$P$2:$S$36,4,FALSE)</f>
        <v>South West</v>
      </c>
      <c r="K1754" s="42">
        <f t="shared" si="55"/>
        <v>2022</v>
      </c>
    </row>
    <row r="1755" spans="1:11" hidden="1" x14ac:dyDescent="0.35">
      <c r="A1755" s="197">
        <f t="shared" si="54"/>
        <v>44287</v>
      </c>
      <c r="B1755" t="s">
        <v>770</v>
      </c>
      <c r="C1755" t="s">
        <v>121</v>
      </c>
      <c r="D1755" t="s">
        <v>1003</v>
      </c>
      <c r="E1755" t="s">
        <v>46</v>
      </c>
      <c r="F1755" t="s">
        <v>47</v>
      </c>
      <c r="G1755" t="s">
        <v>581</v>
      </c>
      <c r="H1755">
        <v>0</v>
      </c>
      <c r="I1755" s="196" t="str">
        <f>VLOOKUP(E1755,Refs!$P$2:$R$36,3,FALSE)</f>
        <v>Y58</v>
      </c>
      <c r="J1755" s="196" t="str">
        <f>VLOOKUP(E1755,Refs!$P$2:$S$36,4,FALSE)</f>
        <v>South West</v>
      </c>
      <c r="K1755" s="42" t="str">
        <f t="shared" si="55"/>
        <v/>
      </c>
    </row>
    <row r="1756" spans="1:11" hidden="1" x14ac:dyDescent="0.35">
      <c r="A1756" s="197">
        <f t="shared" si="54"/>
        <v>44287</v>
      </c>
      <c r="B1756" t="s">
        <v>770</v>
      </c>
      <c r="C1756" t="s">
        <v>121</v>
      </c>
      <c r="D1756" t="s">
        <v>1003</v>
      </c>
      <c r="E1756" t="s">
        <v>46</v>
      </c>
      <c r="F1756" t="s">
        <v>47</v>
      </c>
      <c r="G1756" t="s">
        <v>582</v>
      </c>
      <c r="H1756">
        <v>0</v>
      </c>
      <c r="I1756" s="196" t="str">
        <f>VLOOKUP(E1756,Refs!$P$2:$R$36,3,FALSE)</f>
        <v>Y58</v>
      </c>
      <c r="J1756" s="196" t="str">
        <f>VLOOKUP(E1756,Refs!$P$2:$S$36,4,FALSE)</f>
        <v>South West</v>
      </c>
      <c r="K1756" s="42" t="str">
        <f t="shared" si="55"/>
        <v/>
      </c>
    </row>
    <row r="1757" spans="1:11" hidden="1" x14ac:dyDescent="0.35">
      <c r="A1757" s="197">
        <f t="shared" si="54"/>
        <v>44287</v>
      </c>
      <c r="B1757" t="s">
        <v>770</v>
      </c>
      <c r="C1757" t="s">
        <v>121</v>
      </c>
      <c r="D1757" t="s">
        <v>1003</v>
      </c>
      <c r="E1757" t="s">
        <v>46</v>
      </c>
      <c r="F1757" t="s">
        <v>47</v>
      </c>
      <c r="G1757" t="s">
        <v>583</v>
      </c>
      <c r="H1757">
        <v>0</v>
      </c>
      <c r="I1757" s="196" t="str">
        <f>VLOOKUP(E1757,Refs!$P$2:$R$36,3,FALSE)</f>
        <v>Y58</v>
      </c>
      <c r="J1757" s="196" t="str">
        <f>VLOOKUP(E1757,Refs!$P$2:$S$36,4,FALSE)</f>
        <v>South West</v>
      </c>
      <c r="K1757" s="42" t="str">
        <f t="shared" si="55"/>
        <v/>
      </c>
    </row>
    <row r="1758" spans="1:11" hidden="1" x14ac:dyDescent="0.35">
      <c r="A1758" s="197">
        <f t="shared" si="54"/>
        <v>44287</v>
      </c>
      <c r="B1758" t="s">
        <v>770</v>
      </c>
      <c r="C1758" t="s">
        <v>121</v>
      </c>
      <c r="D1758" t="s">
        <v>1003</v>
      </c>
      <c r="E1758" t="s">
        <v>46</v>
      </c>
      <c r="F1758" t="s">
        <v>47</v>
      </c>
      <c r="G1758" t="s">
        <v>584</v>
      </c>
      <c r="H1758">
        <v>0</v>
      </c>
      <c r="I1758" s="196" t="str">
        <f>VLOOKUP(E1758,Refs!$P$2:$R$36,3,FALSE)</f>
        <v>Y58</v>
      </c>
      <c r="J1758" s="196" t="str">
        <f>VLOOKUP(E1758,Refs!$P$2:$S$36,4,FALSE)</f>
        <v>South West</v>
      </c>
      <c r="K1758" s="42" t="str">
        <f t="shared" si="55"/>
        <v/>
      </c>
    </row>
    <row r="1759" spans="1:11" hidden="1" x14ac:dyDescent="0.35">
      <c r="A1759" s="197">
        <f t="shared" si="54"/>
        <v>44287</v>
      </c>
      <c r="B1759" t="s">
        <v>770</v>
      </c>
      <c r="C1759" t="s">
        <v>121</v>
      </c>
      <c r="D1759" t="s">
        <v>1003</v>
      </c>
      <c r="E1759" t="s">
        <v>46</v>
      </c>
      <c r="F1759" t="s">
        <v>47</v>
      </c>
      <c r="G1759" t="s">
        <v>585</v>
      </c>
      <c r="H1759">
        <v>430</v>
      </c>
      <c r="I1759" s="196" t="str">
        <f>VLOOKUP(E1759,Refs!$P$2:$R$36,3,FALSE)</f>
        <v>Y58</v>
      </c>
      <c r="J1759" s="196" t="str">
        <f>VLOOKUP(E1759,Refs!$P$2:$S$36,4,FALSE)</f>
        <v>South West</v>
      </c>
      <c r="K1759" s="42">
        <f t="shared" si="55"/>
        <v>430</v>
      </c>
    </row>
    <row r="1760" spans="1:11" hidden="1" x14ac:dyDescent="0.35">
      <c r="A1760" s="197">
        <f t="shared" si="54"/>
        <v>44287</v>
      </c>
      <c r="B1760" t="s">
        <v>770</v>
      </c>
      <c r="C1760" t="s">
        <v>121</v>
      </c>
      <c r="D1760" t="s">
        <v>1003</v>
      </c>
      <c r="E1760" t="s">
        <v>46</v>
      </c>
      <c r="F1760" t="s">
        <v>47</v>
      </c>
      <c r="G1760" t="s">
        <v>586</v>
      </c>
      <c r="H1760">
        <v>114</v>
      </c>
      <c r="I1760" s="196" t="str">
        <f>VLOOKUP(E1760,Refs!$P$2:$R$36,3,FALSE)</f>
        <v>Y58</v>
      </c>
      <c r="J1760" s="196" t="str">
        <f>VLOOKUP(E1760,Refs!$P$2:$S$36,4,FALSE)</f>
        <v>South West</v>
      </c>
      <c r="K1760" s="42">
        <f t="shared" si="55"/>
        <v>114</v>
      </c>
    </row>
    <row r="1761" spans="1:11" hidden="1" x14ac:dyDescent="0.35">
      <c r="A1761" s="197">
        <f t="shared" si="54"/>
        <v>44287</v>
      </c>
      <c r="B1761" t="s">
        <v>770</v>
      </c>
      <c r="C1761" t="s">
        <v>121</v>
      </c>
      <c r="D1761" t="s">
        <v>1003</v>
      </c>
      <c r="E1761" t="s">
        <v>46</v>
      </c>
      <c r="F1761" t="s">
        <v>47</v>
      </c>
      <c r="G1761" t="s">
        <v>587</v>
      </c>
      <c r="H1761">
        <v>0</v>
      </c>
      <c r="I1761" s="196" t="str">
        <f>VLOOKUP(E1761,Refs!$P$2:$R$36,3,FALSE)</f>
        <v>Y58</v>
      </c>
      <c r="J1761" s="196" t="str">
        <f>VLOOKUP(E1761,Refs!$P$2:$S$36,4,FALSE)</f>
        <v>South West</v>
      </c>
      <c r="K1761" s="42" t="str">
        <f t="shared" si="55"/>
        <v/>
      </c>
    </row>
    <row r="1762" spans="1:11" hidden="1" x14ac:dyDescent="0.35">
      <c r="A1762" s="197">
        <f t="shared" si="54"/>
        <v>44287</v>
      </c>
      <c r="B1762" t="s">
        <v>770</v>
      </c>
      <c r="C1762" t="s">
        <v>121</v>
      </c>
      <c r="D1762" t="s">
        <v>1003</v>
      </c>
      <c r="E1762" t="s">
        <v>46</v>
      </c>
      <c r="F1762" t="s">
        <v>47</v>
      </c>
      <c r="G1762" t="s">
        <v>588</v>
      </c>
      <c r="H1762">
        <v>4242</v>
      </c>
      <c r="I1762" s="196" t="str">
        <f>VLOOKUP(E1762,Refs!$P$2:$R$36,3,FALSE)</f>
        <v>Y58</v>
      </c>
      <c r="J1762" s="196" t="str">
        <f>VLOOKUP(E1762,Refs!$P$2:$S$36,4,FALSE)</f>
        <v>South West</v>
      </c>
      <c r="K1762" s="42">
        <f t="shared" si="55"/>
        <v>4242</v>
      </c>
    </row>
    <row r="1763" spans="1:11" hidden="1" x14ac:dyDescent="0.35">
      <c r="A1763" s="197">
        <f t="shared" si="54"/>
        <v>44287</v>
      </c>
      <c r="B1763" t="s">
        <v>770</v>
      </c>
      <c r="C1763" t="s">
        <v>121</v>
      </c>
      <c r="D1763" t="s">
        <v>1003</v>
      </c>
      <c r="E1763" t="s">
        <v>46</v>
      </c>
      <c r="F1763" t="s">
        <v>47</v>
      </c>
      <c r="G1763" t="s">
        <v>589</v>
      </c>
      <c r="H1763">
        <v>2105</v>
      </c>
      <c r="I1763" s="196" t="str">
        <f>VLOOKUP(E1763,Refs!$P$2:$R$36,3,FALSE)</f>
        <v>Y58</v>
      </c>
      <c r="J1763" s="196" t="str">
        <f>VLOOKUP(E1763,Refs!$P$2:$S$36,4,FALSE)</f>
        <v>South West</v>
      </c>
      <c r="K1763" s="42">
        <f t="shared" si="55"/>
        <v>2105</v>
      </c>
    </row>
    <row r="1764" spans="1:11" hidden="1" x14ac:dyDescent="0.35">
      <c r="A1764" s="197">
        <f t="shared" si="54"/>
        <v>44287</v>
      </c>
      <c r="B1764" t="s">
        <v>770</v>
      </c>
      <c r="C1764" t="s">
        <v>121</v>
      </c>
      <c r="D1764" t="s">
        <v>1003</v>
      </c>
      <c r="E1764" t="s">
        <v>46</v>
      </c>
      <c r="F1764" t="s">
        <v>47</v>
      </c>
      <c r="G1764" t="s">
        <v>590</v>
      </c>
      <c r="H1764">
        <v>2104</v>
      </c>
      <c r="I1764" s="196" t="str">
        <f>VLOOKUP(E1764,Refs!$P$2:$R$36,3,FALSE)</f>
        <v>Y58</v>
      </c>
      <c r="J1764" s="196" t="str">
        <f>VLOOKUP(E1764,Refs!$P$2:$S$36,4,FALSE)</f>
        <v>South West</v>
      </c>
      <c r="K1764" s="42">
        <f t="shared" si="55"/>
        <v>2104</v>
      </c>
    </row>
    <row r="1765" spans="1:11" hidden="1" x14ac:dyDescent="0.35">
      <c r="A1765" s="197">
        <f t="shared" si="54"/>
        <v>44287</v>
      </c>
      <c r="B1765" t="s">
        <v>770</v>
      </c>
      <c r="C1765" t="s">
        <v>121</v>
      </c>
      <c r="D1765" t="s">
        <v>1003</v>
      </c>
      <c r="E1765" t="s">
        <v>46</v>
      </c>
      <c r="F1765" t="s">
        <v>47</v>
      </c>
      <c r="G1765" t="s">
        <v>591</v>
      </c>
      <c r="H1765">
        <v>1385</v>
      </c>
      <c r="I1765" s="196" t="str">
        <f>VLOOKUP(E1765,Refs!$P$2:$R$36,3,FALSE)</f>
        <v>Y58</v>
      </c>
      <c r="J1765" s="196" t="str">
        <f>VLOOKUP(E1765,Refs!$P$2:$S$36,4,FALSE)</f>
        <v>South West</v>
      </c>
      <c r="K1765" s="42">
        <f t="shared" si="55"/>
        <v>1385</v>
      </c>
    </row>
    <row r="1766" spans="1:11" hidden="1" x14ac:dyDescent="0.35">
      <c r="A1766" s="197">
        <f t="shared" si="54"/>
        <v>44287</v>
      </c>
      <c r="B1766" t="s">
        <v>770</v>
      </c>
      <c r="C1766" t="s">
        <v>121</v>
      </c>
      <c r="D1766" t="s">
        <v>1003</v>
      </c>
      <c r="E1766" t="s">
        <v>46</v>
      </c>
      <c r="F1766" t="s">
        <v>47</v>
      </c>
      <c r="G1766" t="s">
        <v>592</v>
      </c>
      <c r="H1766">
        <v>3540</v>
      </c>
      <c r="I1766" s="196" t="str">
        <f>VLOOKUP(E1766,Refs!$P$2:$R$36,3,FALSE)</f>
        <v>Y58</v>
      </c>
      <c r="J1766" s="196" t="str">
        <f>VLOOKUP(E1766,Refs!$P$2:$S$36,4,FALSE)</f>
        <v>South West</v>
      </c>
      <c r="K1766" s="42">
        <f t="shared" si="55"/>
        <v>3540</v>
      </c>
    </row>
    <row r="1767" spans="1:11" hidden="1" x14ac:dyDescent="0.35">
      <c r="A1767" s="197">
        <f t="shared" si="54"/>
        <v>44287</v>
      </c>
      <c r="B1767" t="s">
        <v>770</v>
      </c>
      <c r="C1767" t="s">
        <v>121</v>
      </c>
      <c r="D1767" t="s">
        <v>1003</v>
      </c>
      <c r="E1767" t="s">
        <v>46</v>
      </c>
      <c r="F1767" t="s">
        <v>47</v>
      </c>
      <c r="G1767" t="s">
        <v>593</v>
      </c>
      <c r="H1767">
        <v>2884</v>
      </c>
      <c r="I1767" s="196" t="str">
        <f>VLOOKUP(E1767,Refs!$P$2:$R$36,3,FALSE)</f>
        <v>Y58</v>
      </c>
      <c r="J1767" s="196" t="str">
        <f>VLOOKUP(E1767,Refs!$P$2:$S$36,4,FALSE)</f>
        <v>South West</v>
      </c>
      <c r="K1767" s="42">
        <f t="shared" si="55"/>
        <v>2884</v>
      </c>
    </row>
    <row r="1768" spans="1:11" hidden="1" x14ac:dyDescent="0.35">
      <c r="A1768" s="197">
        <f t="shared" si="54"/>
        <v>44287</v>
      </c>
      <c r="B1768" t="s">
        <v>770</v>
      </c>
      <c r="C1768" t="s">
        <v>121</v>
      </c>
      <c r="D1768" t="s">
        <v>1003</v>
      </c>
      <c r="E1768" t="s">
        <v>46</v>
      </c>
      <c r="F1768" t="s">
        <v>47</v>
      </c>
      <c r="G1768" t="s">
        <v>594</v>
      </c>
      <c r="H1768">
        <v>529</v>
      </c>
      <c r="I1768" s="196" t="str">
        <f>VLOOKUP(E1768,Refs!$P$2:$R$36,3,FALSE)</f>
        <v>Y58</v>
      </c>
      <c r="J1768" s="196" t="str">
        <f>VLOOKUP(E1768,Refs!$P$2:$S$36,4,FALSE)</f>
        <v>South West</v>
      </c>
      <c r="K1768" s="42">
        <f t="shared" si="55"/>
        <v>529</v>
      </c>
    </row>
    <row r="1769" spans="1:11" hidden="1" x14ac:dyDescent="0.35">
      <c r="A1769" s="197">
        <f t="shared" si="54"/>
        <v>44287</v>
      </c>
      <c r="B1769" t="s">
        <v>770</v>
      </c>
      <c r="C1769" t="s">
        <v>121</v>
      </c>
      <c r="D1769" t="s">
        <v>1003</v>
      </c>
      <c r="E1769" t="s">
        <v>46</v>
      </c>
      <c r="F1769" t="s">
        <v>47</v>
      </c>
      <c r="G1769" t="s">
        <v>609</v>
      </c>
      <c r="H1769">
        <v>14531</v>
      </c>
      <c r="I1769" s="196" t="str">
        <f>VLOOKUP(E1769,Refs!$P$2:$R$36,3,FALSE)</f>
        <v>Y58</v>
      </c>
      <c r="J1769" s="196" t="str">
        <f>VLOOKUP(E1769,Refs!$P$2:$S$36,4,FALSE)</f>
        <v>South West</v>
      </c>
      <c r="K1769" s="42">
        <f t="shared" si="55"/>
        <v>14531</v>
      </c>
    </row>
    <row r="1770" spans="1:11" hidden="1" x14ac:dyDescent="0.35">
      <c r="A1770" s="197">
        <f t="shared" si="54"/>
        <v>44287</v>
      </c>
      <c r="B1770" t="s">
        <v>770</v>
      </c>
      <c r="C1770" t="s">
        <v>121</v>
      </c>
      <c r="D1770" t="s">
        <v>1003</v>
      </c>
      <c r="E1770" t="s">
        <v>46</v>
      </c>
      <c r="F1770" t="s">
        <v>47</v>
      </c>
      <c r="G1770" t="s">
        <v>610</v>
      </c>
      <c r="H1770">
        <v>1520</v>
      </c>
      <c r="I1770" s="196" t="str">
        <f>VLOOKUP(E1770,Refs!$P$2:$R$36,3,FALSE)</f>
        <v>Y58</v>
      </c>
      <c r="J1770" s="196" t="str">
        <f>VLOOKUP(E1770,Refs!$P$2:$S$36,4,FALSE)</f>
        <v>South West</v>
      </c>
      <c r="K1770" s="42">
        <f t="shared" si="55"/>
        <v>1520</v>
      </c>
    </row>
    <row r="1771" spans="1:11" hidden="1" x14ac:dyDescent="0.35">
      <c r="A1771" s="197">
        <f t="shared" si="54"/>
        <v>44287</v>
      </c>
      <c r="B1771" t="s">
        <v>770</v>
      </c>
      <c r="C1771" t="s">
        <v>121</v>
      </c>
      <c r="D1771" t="s">
        <v>1003</v>
      </c>
      <c r="E1771" t="s">
        <v>46</v>
      </c>
      <c r="F1771" t="s">
        <v>47</v>
      </c>
      <c r="G1771" t="s">
        <v>611</v>
      </c>
      <c r="H1771">
        <v>1418</v>
      </c>
      <c r="I1771" s="196" t="str">
        <f>VLOOKUP(E1771,Refs!$P$2:$R$36,3,FALSE)</f>
        <v>Y58</v>
      </c>
      <c r="J1771" s="196" t="str">
        <f>VLOOKUP(E1771,Refs!$P$2:$S$36,4,FALSE)</f>
        <v>South West</v>
      </c>
      <c r="K1771" s="42">
        <f t="shared" si="55"/>
        <v>1418</v>
      </c>
    </row>
    <row r="1772" spans="1:11" hidden="1" x14ac:dyDescent="0.35">
      <c r="A1772" s="197">
        <f t="shared" si="54"/>
        <v>44287</v>
      </c>
      <c r="B1772" t="s">
        <v>770</v>
      </c>
      <c r="C1772" t="s">
        <v>121</v>
      </c>
      <c r="D1772" t="s">
        <v>1003</v>
      </c>
      <c r="E1772" t="s">
        <v>46</v>
      </c>
      <c r="F1772" t="s">
        <v>47</v>
      </c>
      <c r="G1772" t="s">
        <v>612</v>
      </c>
      <c r="H1772">
        <v>16</v>
      </c>
      <c r="I1772" s="196" t="str">
        <f>VLOOKUP(E1772,Refs!$P$2:$R$36,3,FALSE)</f>
        <v>Y58</v>
      </c>
      <c r="J1772" s="196" t="str">
        <f>VLOOKUP(E1772,Refs!$P$2:$S$36,4,FALSE)</f>
        <v>South West</v>
      </c>
      <c r="K1772" s="42">
        <f t="shared" si="55"/>
        <v>16</v>
      </c>
    </row>
    <row r="1773" spans="1:11" hidden="1" x14ac:dyDescent="0.35">
      <c r="A1773" s="197">
        <f t="shared" si="54"/>
        <v>44287</v>
      </c>
      <c r="B1773" t="s">
        <v>770</v>
      </c>
      <c r="C1773" t="s">
        <v>121</v>
      </c>
      <c r="D1773" t="s">
        <v>1003</v>
      </c>
      <c r="E1773" t="s">
        <v>46</v>
      </c>
      <c r="F1773" t="s">
        <v>47</v>
      </c>
      <c r="G1773" t="s">
        <v>613</v>
      </c>
      <c r="H1773">
        <v>0</v>
      </c>
      <c r="I1773" s="196" t="str">
        <f>VLOOKUP(E1773,Refs!$P$2:$R$36,3,FALSE)</f>
        <v>Y58</v>
      </c>
      <c r="J1773" s="196" t="str">
        <f>VLOOKUP(E1773,Refs!$P$2:$S$36,4,FALSE)</f>
        <v>South West</v>
      </c>
      <c r="K1773" s="42" t="str">
        <f t="shared" si="55"/>
        <v/>
      </c>
    </row>
    <row r="1774" spans="1:11" hidden="1" x14ac:dyDescent="0.35">
      <c r="A1774" s="197">
        <f t="shared" si="54"/>
        <v>44287</v>
      </c>
      <c r="B1774" t="s">
        <v>770</v>
      </c>
      <c r="C1774" t="s">
        <v>121</v>
      </c>
      <c r="D1774" t="s">
        <v>1003</v>
      </c>
      <c r="E1774" t="s">
        <v>46</v>
      </c>
      <c r="F1774" t="s">
        <v>47</v>
      </c>
      <c r="G1774" t="s">
        <v>615</v>
      </c>
      <c r="H1774">
        <v>2620</v>
      </c>
      <c r="I1774" s="196" t="str">
        <f>VLOOKUP(E1774,Refs!$P$2:$R$36,3,FALSE)</f>
        <v>Y58</v>
      </c>
      <c r="J1774" s="196" t="str">
        <f>VLOOKUP(E1774,Refs!$P$2:$S$36,4,FALSE)</f>
        <v>South West</v>
      </c>
      <c r="K1774" s="42">
        <f t="shared" si="55"/>
        <v>2620</v>
      </c>
    </row>
    <row r="1775" spans="1:11" hidden="1" x14ac:dyDescent="0.35">
      <c r="A1775" s="197">
        <f t="shared" si="54"/>
        <v>44287</v>
      </c>
      <c r="B1775" t="s">
        <v>770</v>
      </c>
      <c r="C1775" t="s">
        <v>121</v>
      </c>
      <c r="D1775" t="s">
        <v>1003</v>
      </c>
      <c r="E1775" t="s">
        <v>46</v>
      </c>
      <c r="F1775" t="s">
        <v>47</v>
      </c>
      <c r="G1775" t="s">
        <v>616</v>
      </c>
      <c r="H1775">
        <v>292</v>
      </c>
      <c r="I1775" s="196" t="str">
        <f>VLOOKUP(E1775,Refs!$P$2:$R$36,3,FALSE)</f>
        <v>Y58</v>
      </c>
      <c r="J1775" s="196" t="str">
        <f>VLOOKUP(E1775,Refs!$P$2:$S$36,4,FALSE)</f>
        <v>South West</v>
      </c>
      <c r="K1775" s="42">
        <f t="shared" si="55"/>
        <v>292</v>
      </c>
    </row>
    <row r="1776" spans="1:11" hidden="1" x14ac:dyDescent="0.35">
      <c r="A1776" s="197">
        <f t="shared" si="54"/>
        <v>44287</v>
      </c>
      <c r="B1776" t="s">
        <v>770</v>
      </c>
      <c r="C1776" t="s">
        <v>121</v>
      </c>
      <c r="D1776" t="s">
        <v>1003</v>
      </c>
      <c r="E1776" t="s">
        <v>46</v>
      </c>
      <c r="F1776" t="s">
        <v>47</v>
      </c>
      <c r="G1776" t="s">
        <v>618</v>
      </c>
      <c r="H1776">
        <v>611</v>
      </c>
      <c r="I1776" s="196" t="str">
        <f>VLOOKUP(E1776,Refs!$P$2:$R$36,3,FALSE)</f>
        <v>Y58</v>
      </c>
      <c r="J1776" s="196" t="str">
        <f>VLOOKUP(E1776,Refs!$P$2:$S$36,4,FALSE)</f>
        <v>South West</v>
      </c>
      <c r="K1776" s="42">
        <f t="shared" si="55"/>
        <v>611</v>
      </c>
    </row>
    <row r="1777" spans="1:11" hidden="1" x14ac:dyDescent="0.35">
      <c r="A1777" s="197">
        <f t="shared" si="54"/>
        <v>44287</v>
      </c>
      <c r="B1777" t="s">
        <v>770</v>
      </c>
      <c r="C1777" t="s">
        <v>121</v>
      </c>
      <c r="D1777" t="s">
        <v>1003</v>
      </c>
      <c r="E1777" t="s">
        <v>46</v>
      </c>
      <c r="F1777" t="s">
        <v>47</v>
      </c>
      <c r="G1777" t="s">
        <v>619</v>
      </c>
      <c r="H1777">
        <v>21</v>
      </c>
      <c r="I1777" s="196" t="str">
        <f>VLOOKUP(E1777,Refs!$P$2:$R$36,3,FALSE)</f>
        <v>Y58</v>
      </c>
      <c r="J1777" s="196" t="str">
        <f>VLOOKUP(E1777,Refs!$P$2:$S$36,4,FALSE)</f>
        <v>South West</v>
      </c>
      <c r="K1777" s="42">
        <f t="shared" si="55"/>
        <v>21</v>
      </c>
    </row>
    <row r="1778" spans="1:11" hidden="1" x14ac:dyDescent="0.35">
      <c r="A1778" s="197">
        <f t="shared" si="54"/>
        <v>44287</v>
      </c>
      <c r="B1778" t="s">
        <v>770</v>
      </c>
      <c r="C1778" t="s">
        <v>121</v>
      </c>
      <c r="D1778" t="s">
        <v>1003</v>
      </c>
      <c r="E1778" t="s">
        <v>46</v>
      </c>
      <c r="F1778" t="s">
        <v>47</v>
      </c>
      <c r="G1778" t="s">
        <v>620</v>
      </c>
      <c r="H1778">
        <v>418</v>
      </c>
      <c r="I1778" s="196" t="str">
        <f>VLOOKUP(E1778,Refs!$P$2:$R$36,3,FALSE)</f>
        <v>Y58</v>
      </c>
      <c r="J1778" s="196" t="str">
        <f>VLOOKUP(E1778,Refs!$P$2:$S$36,4,FALSE)</f>
        <v>South West</v>
      </c>
      <c r="K1778" s="42">
        <f t="shared" si="55"/>
        <v>418</v>
      </c>
    </row>
    <row r="1779" spans="1:11" hidden="1" x14ac:dyDescent="0.35">
      <c r="A1779" s="197">
        <f t="shared" si="54"/>
        <v>44287</v>
      </c>
      <c r="B1779" t="s">
        <v>770</v>
      </c>
      <c r="C1779" t="s">
        <v>121</v>
      </c>
      <c r="D1779" t="s">
        <v>1003</v>
      </c>
      <c r="E1779" t="s">
        <v>46</v>
      </c>
      <c r="F1779" t="s">
        <v>47</v>
      </c>
      <c r="G1779" t="s">
        <v>621</v>
      </c>
      <c r="H1779">
        <v>115</v>
      </c>
      <c r="I1779" s="196" t="str">
        <f>VLOOKUP(E1779,Refs!$P$2:$R$36,3,FALSE)</f>
        <v>Y58</v>
      </c>
      <c r="J1779" s="196" t="str">
        <f>VLOOKUP(E1779,Refs!$P$2:$S$36,4,FALSE)</f>
        <v>South West</v>
      </c>
      <c r="K1779" s="42">
        <f t="shared" si="55"/>
        <v>115</v>
      </c>
    </row>
    <row r="1780" spans="1:11" hidden="1" x14ac:dyDescent="0.35">
      <c r="A1780" s="197">
        <f t="shared" si="54"/>
        <v>44287</v>
      </c>
      <c r="B1780" t="s">
        <v>770</v>
      </c>
      <c r="C1780" t="s">
        <v>121</v>
      </c>
      <c r="D1780" t="s">
        <v>1003</v>
      </c>
      <c r="E1780" t="s">
        <v>46</v>
      </c>
      <c r="F1780" t="s">
        <v>47</v>
      </c>
      <c r="G1780" t="s">
        <v>622</v>
      </c>
      <c r="H1780">
        <v>80</v>
      </c>
      <c r="I1780" s="196" t="str">
        <f>VLOOKUP(E1780,Refs!$P$2:$R$36,3,FALSE)</f>
        <v>Y58</v>
      </c>
      <c r="J1780" s="196" t="str">
        <f>VLOOKUP(E1780,Refs!$P$2:$S$36,4,FALSE)</f>
        <v>South West</v>
      </c>
      <c r="K1780" s="42">
        <f t="shared" si="55"/>
        <v>80</v>
      </c>
    </row>
    <row r="1781" spans="1:11" hidden="1" x14ac:dyDescent="0.35">
      <c r="A1781" s="197">
        <f t="shared" si="54"/>
        <v>44287</v>
      </c>
      <c r="B1781" t="s">
        <v>770</v>
      </c>
      <c r="C1781" t="s">
        <v>121</v>
      </c>
      <c r="D1781" t="s">
        <v>1003</v>
      </c>
      <c r="E1781" t="s">
        <v>46</v>
      </c>
      <c r="F1781" t="s">
        <v>47</v>
      </c>
      <c r="G1781" t="s">
        <v>623</v>
      </c>
      <c r="H1781">
        <v>113</v>
      </c>
      <c r="I1781" s="196" t="str">
        <f>VLOOKUP(E1781,Refs!$P$2:$R$36,3,FALSE)</f>
        <v>Y58</v>
      </c>
      <c r="J1781" s="196" t="str">
        <f>VLOOKUP(E1781,Refs!$P$2:$S$36,4,FALSE)</f>
        <v>South West</v>
      </c>
      <c r="K1781" s="42">
        <f t="shared" si="55"/>
        <v>113</v>
      </c>
    </row>
    <row r="1782" spans="1:11" hidden="1" x14ac:dyDescent="0.35">
      <c r="A1782" s="197">
        <f t="shared" si="54"/>
        <v>44287</v>
      </c>
      <c r="B1782" t="s">
        <v>770</v>
      </c>
      <c r="C1782" t="s">
        <v>121</v>
      </c>
      <c r="D1782" t="s">
        <v>1003</v>
      </c>
      <c r="E1782" t="s">
        <v>46</v>
      </c>
      <c r="F1782" t="s">
        <v>47</v>
      </c>
      <c r="G1782" t="s">
        <v>624</v>
      </c>
      <c r="H1782">
        <v>6076</v>
      </c>
      <c r="I1782" s="196" t="str">
        <f>VLOOKUP(E1782,Refs!$P$2:$R$36,3,FALSE)</f>
        <v>Y58</v>
      </c>
      <c r="J1782" s="196" t="str">
        <f>VLOOKUP(E1782,Refs!$P$2:$S$36,4,FALSE)</f>
        <v>South West</v>
      </c>
      <c r="K1782" s="42">
        <f t="shared" si="55"/>
        <v>6076</v>
      </c>
    </row>
    <row r="1783" spans="1:11" hidden="1" x14ac:dyDescent="0.35">
      <c r="A1783" s="197">
        <f t="shared" si="54"/>
        <v>44287</v>
      </c>
      <c r="B1783" t="s">
        <v>770</v>
      </c>
      <c r="C1783" t="s">
        <v>121</v>
      </c>
      <c r="D1783" t="s">
        <v>1003</v>
      </c>
      <c r="E1783" t="s">
        <v>46</v>
      </c>
      <c r="F1783" t="s">
        <v>47</v>
      </c>
      <c r="G1783" t="s">
        <v>625</v>
      </c>
      <c r="H1783">
        <v>5959</v>
      </c>
      <c r="I1783" s="196" t="str">
        <f>VLOOKUP(E1783,Refs!$P$2:$R$36,3,FALSE)</f>
        <v>Y58</v>
      </c>
      <c r="J1783" s="196" t="str">
        <f>VLOOKUP(E1783,Refs!$P$2:$S$36,4,FALSE)</f>
        <v>South West</v>
      </c>
      <c r="K1783" s="42">
        <f t="shared" si="55"/>
        <v>5959</v>
      </c>
    </row>
    <row r="1784" spans="1:11" hidden="1" x14ac:dyDescent="0.35">
      <c r="A1784" s="197">
        <f t="shared" si="54"/>
        <v>44287</v>
      </c>
      <c r="B1784" t="s">
        <v>770</v>
      </c>
      <c r="C1784" t="s">
        <v>121</v>
      </c>
      <c r="D1784" t="s">
        <v>1003</v>
      </c>
      <c r="E1784" t="s">
        <v>46</v>
      </c>
      <c r="F1784" t="s">
        <v>47</v>
      </c>
      <c r="G1784" t="s">
        <v>626</v>
      </c>
      <c r="H1784">
        <v>1247</v>
      </c>
      <c r="I1784" s="196" t="str">
        <f>VLOOKUP(E1784,Refs!$P$2:$R$36,3,FALSE)</f>
        <v>Y58</v>
      </c>
      <c r="J1784" s="196" t="str">
        <f>VLOOKUP(E1784,Refs!$P$2:$S$36,4,FALSE)</f>
        <v>South West</v>
      </c>
      <c r="K1784" s="42">
        <f t="shared" si="55"/>
        <v>1247</v>
      </c>
    </row>
    <row r="1785" spans="1:11" hidden="1" x14ac:dyDescent="0.35">
      <c r="A1785" s="197">
        <f t="shared" si="54"/>
        <v>44287</v>
      </c>
      <c r="B1785" t="s">
        <v>770</v>
      </c>
      <c r="C1785" t="s">
        <v>121</v>
      </c>
      <c r="D1785" t="s">
        <v>1003</v>
      </c>
      <c r="E1785" t="s">
        <v>46</v>
      </c>
      <c r="F1785" t="s">
        <v>47</v>
      </c>
      <c r="G1785" t="s">
        <v>642</v>
      </c>
      <c r="H1785">
        <v>1681</v>
      </c>
      <c r="I1785" s="196" t="str">
        <f>VLOOKUP(E1785,Refs!$P$2:$R$36,3,FALSE)</f>
        <v>Y58</v>
      </c>
      <c r="J1785" s="196" t="str">
        <f>VLOOKUP(E1785,Refs!$P$2:$S$36,4,FALSE)</f>
        <v>South West</v>
      </c>
      <c r="K1785" s="42">
        <f t="shared" si="55"/>
        <v>1681</v>
      </c>
    </row>
    <row r="1786" spans="1:11" hidden="1" x14ac:dyDescent="0.35">
      <c r="A1786" s="197">
        <f t="shared" si="54"/>
        <v>44287</v>
      </c>
      <c r="B1786" t="s">
        <v>770</v>
      </c>
      <c r="C1786" t="s">
        <v>121</v>
      </c>
      <c r="D1786" t="s">
        <v>1003</v>
      </c>
      <c r="E1786" t="s">
        <v>46</v>
      </c>
      <c r="F1786" t="s">
        <v>47</v>
      </c>
      <c r="G1786" t="s">
        <v>643</v>
      </c>
      <c r="H1786">
        <v>1602</v>
      </c>
      <c r="I1786" s="196" t="str">
        <f>VLOOKUP(E1786,Refs!$P$2:$R$36,3,FALSE)</f>
        <v>Y58</v>
      </c>
      <c r="J1786" s="196" t="str">
        <f>VLOOKUP(E1786,Refs!$P$2:$S$36,4,FALSE)</f>
        <v>South West</v>
      </c>
      <c r="K1786" s="42">
        <f t="shared" si="55"/>
        <v>1602</v>
      </c>
    </row>
    <row r="1787" spans="1:11" hidden="1" x14ac:dyDescent="0.35">
      <c r="A1787" s="197">
        <f t="shared" si="54"/>
        <v>44287</v>
      </c>
      <c r="B1787" t="s">
        <v>770</v>
      </c>
      <c r="C1787" t="s">
        <v>121</v>
      </c>
      <c r="D1787" t="s">
        <v>1003</v>
      </c>
      <c r="E1787" t="s">
        <v>46</v>
      </c>
      <c r="F1787" t="s">
        <v>47</v>
      </c>
      <c r="G1787" t="s">
        <v>644</v>
      </c>
      <c r="H1787">
        <v>866</v>
      </c>
      <c r="I1787" s="196" t="str">
        <f>VLOOKUP(E1787,Refs!$P$2:$R$36,3,FALSE)</f>
        <v>Y58</v>
      </c>
      <c r="J1787" s="196" t="str">
        <f>VLOOKUP(E1787,Refs!$P$2:$S$36,4,FALSE)</f>
        <v>South West</v>
      </c>
      <c r="K1787" s="42">
        <f t="shared" si="55"/>
        <v>866</v>
      </c>
    </row>
    <row r="1788" spans="1:11" hidden="1" x14ac:dyDescent="0.35">
      <c r="A1788" s="197">
        <f t="shared" si="54"/>
        <v>44287</v>
      </c>
      <c r="B1788" t="s">
        <v>770</v>
      </c>
      <c r="C1788" t="s">
        <v>121</v>
      </c>
      <c r="D1788" t="s">
        <v>1003</v>
      </c>
      <c r="E1788" t="s">
        <v>46</v>
      </c>
      <c r="F1788" t="s">
        <v>47</v>
      </c>
      <c r="G1788" t="s">
        <v>645</v>
      </c>
      <c r="H1788">
        <v>308</v>
      </c>
      <c r="I1788" s="196" t="str">
        <f>VLOOKUP(E1788,Refs!$P$2:$R$36,3,FALSE)</f>
        <v>Y58</v>
      </c>
      <c r="J1788" s="196" t="str">
        <f>VLOOKUP(E1788,Refs!$P$2:$S$36,4,FALSE)</f>
        <v>South West</v>
      </c>
      <c r="K1788" s="42">
        <f t="shared" si="55"/>
        <v>308</v>
      </c>
    </row>
    <row r="1789" spans="1:11" hidden="1" x14ac:dyDescent="0.35">
      <c r="A1789" s="197">
        <f t="shared" si="54"/>
        <v>44287</v>
      </c>
      <c r="B1789" t="s">
        <v>770</v>
      </c>
      <c r="C1789" t="s">
        <v>121</v>
      </c>
      <c r="D1789" t="s">
        <v>1003</v>
      </c>
      <c r="E1789" t="s">
        <v>46</v>
      </c>
      <c r="F1789" t="s">
        <v>47</v>
      </c>
      <c r="G1789" t="s">
        <v>646</v>
      </c>
      <c r="H1789">
        <v>43</v>
      </c>
      <c r="I1789" s="196" t="str">
        <f>VLOOKUP(E1789,Refs!$P$2:$R$36,3,FALSE)</f>
        <v>Y58</v>
      </c>
      <c r="J1789" s="196" t="str">
        <f>VLOOKUP(E1789,Refs!$P$2:$S$36,4,FALSE)</f>
        <v>South West</v>
      </c>
      <c r="K1789" s="42">
        <f t="shared" si="55"/>
        <v>43</v>
      </c>
    </row>
    <row r="1790" spans="1:11" hidden="1" x14ac:dyDescent="0.35">
      <c r="A1790" s="197">
        <f t="shared" si="54"/>
        <v>44287</v>
      </c>
      <c r="B1790" t="s">
        <v>770</v>
      </c>
      <c r="C1790" t="s">
        <v>121</v>
      </c>
      <c r="D1790" t="s">
        <v>1003</v>
      </c>
      <c r="E1790" t="s">
        <v>46</v>
      </c>
      <c r="F1790" t="s">
        <v>47</v>
      </c>
      <c r="G1790" t="s">
        <v>647</v>
      </c>
      <c r="H1790">
        <v>1437</v>
      </c>
      <c r="I1790" s="196" t="str">
        <f>VLOOKUP(E1790,Refs!$P$2:$R$36,3,FALSE)</f>
        <v>Y58</v>
      </c>
      <c r="J1790" s="196" t="str">
        <f>VLOOKUP(E1790,Refs!$P$2:$S$36,4,FALSE)</f>
        <v>South West</v>
      </c>
      <c r="K1790" s="42">
        <f t="shared" si="55"/>
        <v>1437</v>
      </c>
    </row>
    <row r="1791" spans="1:11" hidden="1" x14ac:dyDescent="0.35">
      <c r="A1791" s="197">
        <f t="shared" si="54"/>
        <v>44287</v>
      </c>
      <c r="B1791" t="s">
        <v>770</v>
      </c>
      <c r="C1791" t="s">
        <v>121</v>
      </c>
      <c r="D1791" t="s">
        <v>1003</v>
      </c>
      <c r="E1791" t="s">
        <v>46</v>
      </c>
      <c r="F1791" t="s">
        <v>47</v>
      </c>
      <c r="G1791" t="s">
        <v>648</v>
      </c>
      <c r="H1791">
        <v>4810226</v>
      </c>
      <c r="I1791" s="196" t="str">
        <f>VLOOKUP(E1791,Refs!$P$2:$R$36,3,FALSE)</f>
        <v>Y58</v>
      </c>
      <c r="J1791" s="196" t="str">
        <f>VLOOKUP(E1791,Refs!$P$2:$S$36,4,FALSE)</f>
        <v>South West</v>
      </c>
      <c r="K1791" s="42">
        <f t="shared" si="55"/>
        <v>4810226</v>
      </c>
    </row>
    <row r="1792" spans="1:11" hidden="1" x14ac:dyDescent="0.35">
      <c r="A1792" s="197">
        <f t="shared" si="54"/>
        <v>44287</v>
      </c>
      <c r="B1792" t="s">
        <v>770</v>
      </c>
      <c r="C1792" t="s">
        <v>121</v>
      </c>
      <c r="D1792" t="s">
        <v>1003</v>
      </c>
      <c r="E1792" t="s">
        <v>46</v>
      </c>
      <c r="F1792" t="s">
        <v>47</v>
      </c>
      <c r="G1792" t="s">
        <v>649</v>
      </c>
      <c r="H1792">
        <v>2693</v>
      </c>
      <c r="I1792" s="196" t="str">
        <f>VLOOKUP(E1792,Refs!$P$2:$R$36,3,FALSE)</f>
        <v>Y58</v>
      </c>
      <c r="J1792" s="196" t="str">
        <f>VLOOKUP(E1792,Refs!$P$2:$S$36,4,FALSE)</f>
        <v>South West</v>
      </c>
      <c r="K1792" s="42">
        <f t="shared" si="55"/>
        <v>2693</v>
      </c>
    </row>
    <row r="1793" spans="1:11" hidden="1" x14ac:dyDescent="0.35">
      <c r="A1793" s="197">
        <f t="shared" si="54"/>
        <v>44287</v>
      </c>
      <c r="B1793" t="s">
        <v>770</v>
      </c>
      <c r="C1793" t="s">
        <v>121</v>
      </c>
      <c r="D1793" t="s">
        <v>1003</v>
      </c>
      <c r="E1793" t="s">
        <v>46</v>
      </c>
      <c r="F1793" t="s">
        <v>47</v>
      </c>
      <c r="G1793" t="s">
        <v>650</v>
      </c>
      <c r="H1793">
        <v>2552</v>
      </c>
      <c r="I1793" s="196" t="str">
        <f>VLOOKUP(E1793,Refs!$P$2:$R$36,3,FALSE)</f>
        <v>Y58</v>
      </c>
      <c r="J1793" s="196" t="str">
        <f>VLOOKUP(E1793,Refs!$P$2:$S$36,4,FALSE)</f>
        <v>South West</v>
      </c>
      <c r="K1793" s="42">
        <f t="shared" si="55"/>
        <v>2552</v>
      </c>
    </row>
    <row r="1794" spans="1:11" hidden="1" x14ac:dyDescent="0.35">
      <c r="A1794" s="197">
        <f t="shared" si="54"/>
        <v>44287</v>
      </c>
      <c r="B1794" t="s">
        <v>770</v>
      </c>
      <c r="C1794" t="s">
        <v>121</v>
      </c>
      <c r="D1794" t="s">
        <v>1003</v>
      </c>
      <c r="E1794" t="s">
        <v>46</v>
      </c>
      <c r="F1794" t="s">
        <v>47</v>
      </c>
      <c r="G1794" t="s">
        <v>651</v>
      </c>
      <c r="H1794" t="s">
        <v>999</v>
      </c>
      <c r="I1794" s="196" t="str">
        <f>VLOOKUP(E1794,Refs!$P$2:$R$36,3,FALSE)</f>
        <v>Y58</v>
      </c>
      <c r="J1794" s="196" t="str">
        <f>VLOOKUP(E1794,Refs!$P$2:$S$36,4,FALSE)</f>
        <v>South West</v>
      </c>
      <c r="K1794" s="42" t="str">
        <f t="shared" si="55"/>
        <v>-</v>
      </c>
    </row>
    <row r="1795" spans="1:11" hidden="1" x14ac:dyDescent="0.35">
      <c r="A1795" s="197">
        <f t="shared" ref="A1795:A1858" si="56">DATEVALUE(RIGHT(B1795,8))</f>
        <v>44287</v>
      </c>
      <c r="B1795" t="s">
        <v>770</v>
      </c>
      <c r="C1795" t="s">
        <v>121</v>
      </c>
      <c r="D1795" t="s">
        <v>1003</v>
      </c>
      <c r="E1795" t="s">
        <v>46</v>
      </c>
      <c r="F1795" t="s">
        <v>47</v>
      </c>
      <c r="G1795" t="s">
        <v>652</v>
      </c>
      <c r="H1795" t="s">
        <v>999</v>
      </c>
      <c r="I1795" s="196" t="str">
        <f>VLOOKUP(E1795,Refs!$P$2:$R$36,3,FALSE)</f>
        <v>Y58</v>
      </c>
      <c r="J1795" s="196" t="str">
        <f>VLOOKUP(E1795,Refs!$P$2:$S$36,4,FALSE)</f>
        <v>South West</v>
      </c>
      <c r="K1795" s="42" t="str">
        <f t="shared" ref="K1795:K1858" si="57">IF(OR(H1795="NULL",H1795=0,H1795=""),"",H1795)</f>
        <v>-</v>
      </c>
    </row>
    <row r="1796" spans="1:11" hidden="1" x14ac:dyDescent="0.35">
      <c r="A1796" s="197">
        <f t="shared" si="56"/>
        <v>44287</v>
      </c>
      <c r="B1796" t="s">
        <v>770</v>
      </c>
      <c r="C1796" t="s">
        <v>121</v>
      </c>
      <c r="D1796" t="s">
        <v>1003</v>
      </c>
      <c r="E1796" t="s">
        <v>46</v>
      </c>
      <c r="F1796" t="s">
        <v>47</v>
      </c>
      <c r="G1796" t="s">
        <v>653</v>
      </c>
      <c r="H1796">
        <v>8569592</v>
      </c>
      <c r="I1796" s="196" t="str">
        <f>VLOOKUP(E1796,Refs!$P$2:$R$36,3,FALSE)</f>
        <v>Y58</v>
      </c>
      <c r="J1796" s="196" t="str">
        <f>VLOOKUP(E1796,Refs!$P$2:$S$36,4,FALSE)</f>
        <v>South West</v>
      </c>
      <c r="K1796" s="42">
        <f t="shared" si="57"/>
        <v>8569592</v>
      </c>
    </row>
    <row r="1797" spans="1:11" hidden="1" x14ac:dyDescent="0.35">
      <c r="A1797" s="197">
        <f t="shared" si="56"/>
        <v>44287</v>
      </c>
      <c r="B1797" t="s">
        <v>770</v>
      </c>
      <c r="C1797" t="s">
        <v>121</v>
      </c>
      <c r="D1797" t="s">
        <v>1003</v>
      </c>
      <c r="E1797" t="s">
        <v>46</v>
      </c>
      <c r="F1797" t="s">
        <v>47</v>
      </c>
      <c r="G1797" t="s">
        <v>654</v>
      </c>
      <c r="H1797" t="s">
        <v>999</v>
      </c>
      <c r="I1797" s="196" t="str">
        <f>VLOOKUP(E1797,Refs!$P$2:$R$36,3,FALSE)</f>
        <v>Y58</v>
      </c>
      <c r="J1797" s="196" t="str">
        <f>VLOOKUP(E1797,Refs!$P$2:$S$36,4,FALSE)</f>
        <v>South West</v>
      </c>
      <c r="K1797" s="42" t="str">
        <f t="shared" si="57"/>
        <v>-</v>
      </c>
    </row>
    <row r="1798" spans="1:11" hidden="1" x14ac:dyDescent="0.35">
      <c r="A1798" s="197">
        <f t="shared" si="56"/>
        <v>44287</v>
      </c>
      <c r="B1798" t="s">
        <v>770</v>
      </c>
      <c r="C1798" t="s">
        <v>121</v>
      </c>
      <c r="D1798" t="s">
        <v>1003</v>
      </c>
      <c r="E1798" t="s">
        <v>46</v>
      </c>
      <c r="F1798" t="s">
        <v>47</v>
      </c>
      <c r="G1798" t="s">
        <v>669</v>
      </c>
      <c r="H1798">
        <v>10051</v>
      </c>
      <c r="I1798" s="196" t="str">
        <f>VLOOKUP(E1798,Refs!$P$2:$R$36,3,FALSE)</f>
        <v>Y58</v>
      </c>
      <c r="J1798" s="196" t="str">
        <f>VLOOKUP(E1798,Refs!$P$2:$S$36,4,FALSE)</f>
        <v>South West</v>
      </c>
      <c r="K1798" s="42">
        <f t="shared" si="57"/>
        <v>10051</v>
      </c>
    </row>
    <row r="1799" spans="1:11" hidden="1" x14ac:dyDescent="0.35">
      <c r="A1799" s="197">
        <f t="shared" si="56"/>
        <v>44287</v>
      </c>
      <c r="B1799" t="s">
        <v>770</v>
      </c>
      <c r="C1799" t="s">
        <v>121</v>
      </c>
      <c r="D1799" t="s">
        <v>1003</v>
      </c>
      <c r="E1799" t="s">
        <v>46</v>
      </c>
      <c r="F1799" t="s">
        <v>47</v>
      </c>
      <c r="G1799" t="s">
        <v>670</v>
      </c>
      <c r="H1799">
        <v>5</v>
      </c>
      <c r="I1799" s="196" t="str">
        <f>VLOOKUP(E1799,Refs!$P$2:$R$36,3,FALSE)</f>
        <v>Y58</v>
      </c>
      <c r="J1799" s="196" t="str">
        <f>VLOOKUP(E1799,Refs!$P$2:$S$36,4,FALSE)</f>
        <v>South West</v>
      </c>
      <c r="K1799" s="42">
        <f t="shared" si="57"/>
        <v>5</v>
      </c>
    </row>
    <row r="1800" spans="1:11" hidden="1" x14ac:dyDescent="0.35">
      <c r="A1800" s="197">
        <f t="shared" si="56"/>
        <v>44287</v>
      </c>
      <c r="B1800" t="s">
        <v>770</v>
      </c>
      <c r="C1800" t="s">
        <v>121</v>
      </c>
      <c r="D1800" t="s">
        <v>1003</v>
      </c>
      <c r="E1800" t="s">
        <v>46</v>
      </c>
      <c r="F1800" t="s">
        <v>47</v>
      </c>
      <c r="G1800" t="s">
        <v>671</v>
      </c>
      <c r="H1800">
        <v>2270</v>
      </c>
      <c r="I1800" s="196" t="str">
        <f>VLOOKUP(E1800,Refs!$P$2:$R$36,3,FALSE)</f>
        <v>Y58</v>
      </c>
      <c r="J1800" s="196" t="str">
        <f>VLOOKUP(E1800,Refs!$P$2:$S$36,4,FALSE)</f>
        <v>South West</v>
      </c>
      <c r="K1800" s="42">
        <f t="shared" si="57"/>
        <v>2270</v>
      </c>
    </row>
    <row r="1801" spans="1:11" hidden="1" x14ac:dyDescent="0.35">
      <c r="A1801" s="197">
        <f t="shared" si="56"/>
        <v>44287</v>
      </c>
      <c r="B1801" t="s">
        <v>770</v>
      </c>
      <c r="C1801" t="s">
        <v>121</v>
      </c>
      <c r="D1801" t="s">
        <v>1003</v>
      </c>
      <c r="E1801" t="s">
        <v>46</v>
      </c>
      <c r="F1801" t="s">
        <v>47</v>
      </c>
      <c r="G1801" t="s">
        <v>675</v>
      </c>
      <c r="H1801">
        <v>1707</v>
      </c>
      <c r="I1801" s="196" t="str">
        <f>VLOOKUP(E1801,Refs!$P$2:$R$36,3,FALSE)</f>
        <v>Y58</v>
      </c>
      <c r="J1801" s="196" t="str">
        <f>VLOOKUP(E1801,Refs!$P$2:$S$36,4,FALSE)</f>
        <v>South West</v>
      </c>
      <c r="K1801" s="42">
        <f t="shared" si="57"/>
        <v>1707</v>
      </c>
    </row>
    <row r="1802" spans="1:11" hidden="1" x14ac:dyDescent="0.35">
      <c r="A1802" s="197">
        <f t="shared" si="56"/>
        <v>44287</v>
      </c>
      <c r="B1802" t="s">
        <v>770</v>
      </c>
      <c r="C1802" t="s">
        <v>121</v>
      </c>
      <c r="D1802" t="s">
        <v>1003</v>
      </c>
      <c r="E1802" t="s">
        <v>46</v>
      </c>
      <c r="F1802" t="s">
        <v>47</v>
      </c>
      <c r="G1802" t="s">
        <v>678</v>
      </c>
      <c r="H1802">
        <v>1200</v>
      </c>
      <c r="I1802" s="196" t="str">
        <f>VLOOKUP(E1802,Refs!$P$2:$R$36,3,FALSE)</f>
        <v>Y58</v>
      </c>
      <c r="J1802" s="196" t="str">
        <f>VLOOKUP(E1802,Refs!$P$2:$S$36,4,FALSE)</f>
        <v>South West</v>
      </c>
      <c r="K1802" s="42">
        <f t="shared" si="57"/>
        <v>1200</v>
      </c>
    </row>
    <row r="1803" spans="1:11" hidden="1" x14ac:dyDescent="0.35">
      <c r="A1803" s="197">
        <f t="shared" si="56"/>
        <v>44287</v>
      </c>
      <c r="B1803" t="s">
        <v>770</v>
      </c>
      <c r="C1803" t="s">
        <v>121</v>
      </c>
      <c r="D1803" t="s">
        <v>1003</v>
      </c>
      <c r="E1803" t="s">
        <v>46</v>
      </c>
      <c r="F1803" t="s">
        <v>47</v>
      </c>
      <c r="G1803" t="s">
        <v>679</v>
      </c>
      <c r="H1803">
        <v>646</v>
      </c>
      <c r="I1803" s="196" t="str">
        <f>VLOOKUP(E1803,Refs!$P$2:$R$36,3,FALSE)</f>
        <v>Y58</v>
      </c>
      <c r="J1803" s="196" t="str">
        <f>VLOOKUP(E1803,Refs!$P$2:$S$36,4,FALSE)</f>
        <v>South West</v>
      </c>
      <c r="K1803" s="42">
        <f t="shared" si="57"/>
        <v>646</v>
      </c>
    </row>
    <row r="1804" spans="1:11" hidden="1" x14ac:dyDescent="0.35">
      <c r="A1804" s="197">
        <f t="shared" si="56"/>
        <v>44287</v>
      </c>
      <c r="B1804" t="s">
        <v>770</v>
      </c>
      <c r="C1804" t="s">
        <v>121</v>
      </c>
      <c r="D1804" t="s">
        <v>1003</v>
      </c>
      <c r="E1804" t="s">
        <v>46</v>
      </c>
      <c r="F1804" t="s">
        <v>47</v>
      </c>
      <c r="G1804" t="s">
        <v>680</v>
      </c>
      <c r="H1804">
        <v>136</v>
      </c>
      <c r="I1804" s="196" t="str">
        <f>VLOOKUP(E1804,Refs!$P$2:$R$36,3,FALSE)</f>
        <v>Y58</v>
      </c>
      <c r="J1804" s="196" t="str">
        <f>VLOOKUP(E1804,Refs!$P$2:$S$36,4,FALSE)</f>
        <v>South West</v>
      </c>
      <c r="K1804" s="42">
        <f t="shared" si="57"/>
        <v>136</v>
      </c>
    </row>
    <row r="1805" spans="1:11" hidden="1" x14ac:dyDescent="0.35">
      <c r="A1805" s="197">
        <f t="shared" si="56"/>
        <v>44287</v>
      </c>
      <c r="B1805" t="s">
        <v>770</v>
      </c>
      <c r="C1805" t="s">
        <v>121</v>
      </c>
      <c r="D1805" t="s">
        <v>1003</v>
      </c>
      <c r="E1805" t="s">
        <v>46</v>
      </c>
      <c r="F1805" t="s">
        <v>47</v>
      </c>
      <c r="G1805" t="s">
        <v>681</v>
      </c>
      <c r="H1805">
        <v>0</v>
      </c>
      <c r="I1805" s="196" t="str">
        <f>VLOOKUP(E1805,Refs!$P$2:$R$36,3,FALSE)</f>
        <v>Y58</v>
      </c>
      <c r="J1805" s="196" t="str">
        <f>VLOOKUP(E1805,Refs!$P$2:$S$36,4,FALSE)</f>
        <v>South West</v>
      </c>
      <c r="K1805" s="42" t="str">
        <f t="shared" si="57"/>
        <v/>
      </c>
    </row>
    <row r="1806" spans="1:11" hidden="1" x14ac:dyDescent="0.35">
      <c r="A1806" s="197">
        <f t="shared" si="56"/>
        <v>44287</v>
      </c>
      <c r="B1806" t="s">
        <v>770</v>
      </c>
      <c r="C1806" t="s">
        <v>121</v>
      </c>
      <c r="D1806" t="s">
        <v>1003</v>
      </c>
      <c r="E1806" t="s">
        <v>46</v>
      </c>
      <c r="F1806" t="s">
        <v>47</v>
      </c>
      <c r="G1806" t="s">
        <v>682</v>
      </c>
      <c r="H1806">
        <v>98</v>
      </c>
      <c r="I1806" s="196" t="str">
        <f>VLOOKUP(E1806,Refs!$P$2:$R$36,3,FALSE)</f>
        <v>Y58</v>
      </c>
      <c r="J1806" s="196" t="str">
        <f>VLOOKUP(E1806,Refs!$P$2:$S$36,4,FALSE)</f>
        <v>South West</v>
      </c>
      <c r="K1806" s="42">
        <f t="shared" si="57"/>
        <v>98</v>
      </c>
    </row>
    <row r="1807" spans="1:11" hidden="1" x14ac:dyDescent="0.35">
      <c r="A1807" s="197">
        <f t="shared" si="56"/>
        <v>44287</v>
      </c>
      <c r="B1807" t="s">
        <v>770</v>
      </c>
      <c r="C1807" t="s">
        <v>121</v>
      </c>
      <c r="D1807" t="s">
        <v>1003</v>
      </c>
      <c r="E1807" t="s">
        <v>46</v>
      </c>
      <c r="F1807" t="s">
        <v>47</v>
      </c>
      <c r="G1807" t="s">
        <v>683</v>
      </c>
      <c r="H1807">
        <v>4</v>
      </c>
      <c r="I1807" s="196" t="str">
        <f>VLOOKUP(E1807,Refs!$P$2:$R$36,3,FALSE)</f>
        <v>Y58</v>
      </c>
      <c r="J1807" s="196" t="str">
        <f>VLOOKUP(E1807,Refs!$P$2:$S$36,4,FALSE)</f>
        <v>South West</v>
      </c>
      <c r="K1807" s="42">
        <f t="shared" si="57"/>
        <v>4</v>
      </c>
    </row>
    <row r="1808" spans="1:11" hidden="1" x14ac:dyDescent="0.35">
      <c r="A1808" s="197">
        <f t="shared" si="56"/>
        <v>44287</v>
      </c>
      <c r="B1808" t="s">
        <v>770</v>
      </c>
      <c r="C1808" t="s">
        <v>121</v>
      </c>
      <c r="D1808" t="s">
        <v>1003</v>
      </c>
      <c r="E1808" t="s">
        <v>46</v>
      </c>
      <c r="F1808" t="s">
        <v>47</v>
      </c>
      <c r="G1808" t="s">
        <v>684</v>
      </c>
      <c r="H1808">
        <v>221</v>
      </c>
      <c r="I1808" s="196" t="str">
        <f>VLOOKUP(E1808,Refs!$P$2:$R$36,3,FALSE)</f>
        <v>Y58</v>
      </c>
      <c r="J1808" s="196" t="str">
        <f>VLOOKUP(E1808,Refs!$P$2:$S$36,4,FALSE)</f>
        <v>South West</v>
      </c>
      <c r="K1808" s="42">
        <f t="shared" si="57"/>
        <v>221</v>
      </c>
    </row>
    <row r="1809" spans="1:11" hidden="1" x14ac:dyDescent="0.35">
      <c r="A1809" s="197">
        <f t="shared" si="56"/>
        <v>44287</v>
      </c>
      <c r="B1809" t="s">
        <v>770</v>
      </c>
      <c r="C1809" t="s">
        <v>121</v>
      </c>
      <c r="D1809" t="s">
        <v>1003</v>
      </c>
      <c r="E1809" t="s">
        <v>46</v>
      </c>
      <c r="F1809" t="s">
        <v>47</v>
      </c>
      <c r="G1809" t="s">
        <v>685</v>
      </c>
      <c r="H1809">
        <v>137</v>
      </c>
      <c r="I1809" s="196" t="str">
        <f>VLOOKUP(E1809,Refs!$P$2:$R$36,3,FALSE)</f>
        <v>Y58</v>
      </c>
      <c r="J1809" s="196" t="str">
        <f>VLOOKUP(E1809,Refs!$P$2:$S$36,4,FALSE)</f>
        <v>South West</v>
      </c>
      <c r="K1809" s="42">
        <f t="shared" si="57"/>
        <v>137</v>
      </c>
    </row>
    <row r="1810" spans="1:11" hidden="1" x14ac:dyDescent="0.35">
      <c r="A1810" s="197">
        <f t="shared" si="56"/>
        <v>44287</v>
      </c>
      <c r="B1810" t="s">
        <v>770</v>
      </c>
      <c r="C1810" t="s">
        <v>121</v>
      </c>
      <c r="D1810" t="s">
        <v>1003</v>
      </c>
      <c r="E1810" t="s">
        <v>46</v>
      </c>
      <c r="F1810" t="s">
        <v>47</v>
      </c>
      <c r="G1810" t="s">
        <v>686</v>
      </c>
      <c r="H1810">
        <v>0</v>
      </c>
      <c r="I1810" s="196" t="str">
        <f>VLOOKUP(E1810,Refs!$P$2:$R$36,3,FALSE)</f>
        <v>Y58</v>
      </c>
      <c r="J1810" s="196" t="str">
        <f>VLOOKUP(E1810,Refs!$P$2:$S$36,4,FALSE)</f>
        <v>South West</v>
      </c>
      <c r="K1810" s="42" t="str">
        <f t="shared" si="57"/>
        <v/>
      </c>
    </row>
    <row r="1811" spans="1:11" hidden="1" x14ac:dyDescent="0.35">
      <c r="A1811" s="197">
        <f t="shared" si="56"/>
        <v>44287</v>
      </c>
      <c r="B1811" t="s">
        <v>770</v>
      </c>
      <c r="C1811" t="s">
        <v>121</v>
      </c>
      <c r="D1811" t="s">
        <v>1003</v>
      </c>
      <c r="E1811" t="s">
        <v>46</v>
      </c>
      <c r="F1811" t="s">
        <v>47</v>
      </c>
      <c r="G1811" t="s">
        <v>687</v>
      </c>
      <c r="H1811">
        <v>0</v>
      </c>
      <c r="I1811" s="196" t="str">
        <f>VLOOKUP(E1811,Refs!$P$2:$R$36,3,FALSE)</f>
        <v>Y58</v>
      </c>
      <c r="J1811" s="196" t="str">
        <f>VLOOKUP(E1811,Refs!$P$2:$S$36,4,FALSE)</f>
        <v>South West</v>
      </c>
      <c r="K1811" s="42" t="str">
        <f t="shared" si="57"/>
        <v/>
      </c>
    </row>
    <row r="1812" spans="1:11" hidden="1" x14ac:dyDescent="0.35">
      <c r="A1812" s="197">
        <f t="shared" si="56"/>
        <v>44287</v>
      </c>
      <c r="B1812" t="s">
        <v>770</v>
      </c>
      <c r="C1812" t="s">
        <v>121</v>
      </c>
      <c r="D1812" t="s">
        <v>1003</v>
      </c>
      <c r="E1812" t="s">
        <v>46</v>
      </c>
      <c r="F1812" t="s">
        <v>47</v>
      </c>
      <c r="G1812" t="s">
        <v>688</v>
      </c>
      <c r="H1812">
        <v>0</v>
      </c>
      <c r="I1812" s="196" t="str">
        <f>VLOOKUP(E1812,Refs!$P$2:$R$36,3,FALSE)</f>
        <v>Y58</v>
      </c>
      <c r="J1812" s="196" t="str">
        <f>VLOOKUP(E1812,Refs!$P$2:$S$36,4,FALSE)</f>
        <v>South West</v>
      </c>
      <c r="K1812" s="42" t="str">
        <f t="shared" si="57"/>
        <v/>
      </c>
    </row>
    <row r="1813" spans="1:11" hidden="1" x14ac:dyDescent="0.35">
      <c r="A1813" s="197">
        <f t="shared" si="56"/>
        <v>44287</v>
      </c>
      <c r="B1813" t="s">
        <v>770</v>
      </c>
      <c r="C1813" t="s">
        <v>121</v>
      </c>
      <c r="D1813" t="s">
        <v>1003</v>
      </c>
      <c r="E1813" t="s">
        <v>46</v>
      </c>
      <c r="F1813" t="s">
        <v>47</v>
      </c>
      <c r="G1813" t="s">
        <v>689</v>
      </c>
      <c r="H1813">
        <v>0</v>
      </c>
      <c r="I1813" s="196" t="str">
        <f>VLOOKUP(E1813,Refs!$P$2:$R$36,3,FALSE)</f>
        <v>Y58</v>
      </c>
      <c r="J1813" s="196" t="str">
        <f>VLOOKUP(E1813,Refs!$P$2:$S$36,4,FALSE)</f>
        <v>South West</v>
      </c>
      <c r="K1813" s="42" t="str">
        <f t="shared" si="57"/>
        <v/>
      </c>
    </row>
    <row r="1814" spans="1:11" hidden="1" x14ac:dyDescent="0.35">
      <c r="A1814" s="197">
        <f t="shared" si="56"/>
        <v>44287</v>
      </c>
      <c r="B1814" t="s">
        <v>770</v>
      </c>
      <c r="C1814" t="s">
        <v>121</v>
      </c>
      <c r="D1814" t="s">
        <v>1003</v>
      </c>
      <c r="E1814" t="s">
        <v>46</v>
      </c>
      <c r="F1814" t="s">
        <v>47</v>
      </c>
      <c r="G1814" t="s">
        <v>690</v>
      </c>
      <c r="H1814">
        <v>920</v>
      </c>
      <c r="I1814" s="196" t="str">
        <f>VLOOKUP(E1814,Refs!$P$2:$R$36,3,FALSE)</f>
        <v>Y58</v>
      </c>
      <c r="J1814" s="196" t="str">
        <f>VLOOKUP(E1814,Refs!$P$2:$S$36,4,FALSE)</f>
        <v>South West</v>
      </c>
      <c r="K1814" s="42">
        <f t="shared" si="57"/>
        <v>920</v>
      </c>
    </row>
    <row r="1815" spans="1:11" hidden="1" x14ac:dyDescent="0.35">
      <c r="A1815" s="197">
        <f t="shared" si="56"/>
        <v>44287</v>
      </c>
      <c r="B1815" t="s">
        <v>770</v>
      </c>
      <c r="C1815" t="s">
        <v>121</v>
      </c>
      <c r="D1815" t="s">
        <v>1003</v>
      </c>
      <c r="E1815" t="s">
        <v>46</v>
      </c>
      <c r="F1815" t="s">
        <v>47</v>
      </c>
      <c r="G1815" t="s">
        <v>691</v>
      </c>
      <c r="H1815">
        <v>21</v>
      </c>
      <c r="I1815" s="196" t="str">
        <f>VLOOKUP(E1815,Refs!$P$2:$R$36,3,FALSE)</f>
        <v>Y58</v>
      </c>
      <c r="J1815" s="196" t="str">
        <f>VLOOKUP(E1815,Refs!$P$2:$S$36,4,FALSE)</f>
        <v>South West</v>
      </c>
      <c r="K1815" s="42">
        <f t="shared" si="57"/>
        <v>21</v>
      </c>
    </row>
    <row r="1816" spans="1:11" hidden="1" x14ac:dyDescent="0.35">
      <c r="A1816" s="197">
        <f t="shared" si="56"/>
        <v>44287</v>
      </c>
      <c r="B1816" t="s">
        <v>770</v>
      </c>
      <c r="C1816" t="s">
        <v>121</v>
      </c>
      <c r="D1816" t="s">
        <v>1003</v>
      </c>
      <c r="E1816" t="s">
        <v>46</v>
      </c>
      <c r="F1816" t="s">
        <v>47</v>
      </c>
      <c r="G1816" t="s">
        <v>692</v>
      </c>
      <c r="H1816" t="s">
        <v>999</v>
      </c>
      <c r="I1816" s="196" t="str">
        <f>VLOOKUP(E1816,Refs!$P$2:$R$36,3,FALSE)</f>
        <v>Y58</v>
      </c>
      <c r="J1816" s="196" t="str">
        <f>VLOOKUP(E1816,Refs!$P$2:$S$36,4,FALSE)</f>
        <v>South West</v>
      </c>
      <c r="K1816" s="42" t="str">
        <f t="shared" si="57"/>
        <v>-</v>
      </c>
    </row>
    <row r="1817" spans="1:11" hidden="1" x14ac:dyDescent="0.35">
      <c r="A1817" s="197">
        <f t="shared" si="56"/>
        <v>44287</v>
      </c>
      <c r="B1817" t="s">
        <v>770</v>
      </c>
      <c r="C1817" t="s">
        <v>121</v>
      </c>
      <c r="D1817" t="s">
        <v>1003</v>
      </c>
      <c r="E1817" t="s">
        <v>46</v>
      </c>
      <c r="F1817" t="s">
        <v>47</v>
      </c>
      <c r="G1817" t="s">
        <v>693</v>
      </c>
      <c r="H1817" t="s">
        <v>999</v>
      </c>
      <c r="I1817" s="196" t="str">
        <f>VLOOKUP(E1817,Refs!$P$2:$R$36,3,FALSE)</f>
        <v>Y58</v>
      </c>
      <c r="J1817" s="196" t="str">
        <f>VLOOKUP(E1817,Refs!$P$2:$S$36,4,FALSE)</f>
        <v>South West</v>
      </c>
      <c r="K1817" s="42" t="str">
        <f t="shared" si="57"/>
        <v>-</v>
      </c>
    </row>
    <row r="1818" spans="1:11" hidden="1" x14ac:dyDescent="0.35">
      <c r="A1818" s="197">
        <f t="shared" si="56"/>
        <v>44287</v>
      </c>
      <c r="B1818" t="s">
        <v>770</v>
      </c>
      <c r="C1818" t="s">
        <v>121</v>
      </c>
      <c r="D1818" t="s">
        <v>1003</v>
      </c>
      <c r="E1818" t="s">
        <v>46</v>
      </c>
      <c r="F1818" t="s">
        <v>47</v>
      </c>
      <c r="G1818" t="s">
        <v>694</v>
      </c>
      <c r="H1818">
        <v>0</v>
      </c>
      <c r="I1818" s="196" t="str">
        <f>VLOOKUP(E1818,Refs!$P$2:$R$36,3,FALSE)</f>
        <v>Y58</v>
      </c>
      <c r="J1818" s="196" t="str">
        <f>VLOOKUP(E1818,Refs!$P$2:$S$36,4,FALSE)</f>
        <v>South West</v>
      </c>
      <c r="K1818" s="42" t="str">
        <f t="shared" si="57"/>
        <v/>
      </c>
    </row>
    <row r="1819" spans="1:11" hidden="1" x14ac:dyDescent="0.35">
      <c r="A1819" s="197">
        <f t="shared" si="56"/>
        <v>44287</v>
      </c>
      <c r="B1819" t="s">
        <v>770</v>
      </c>
      <c r="C1819" t="s">
        <v>121</v>
      </c>
      <c r="D1819" t="s">
        <v>1003</v>
      </c>
      <c r="E1819" t="s">
        <v>46</v>
      </c>
      <c r="F1819" t="s">
        <v>47</v>
      </c>
      <c r="G1819" t="s">
        <v>695</v>
      </c>
      <c r="H1819">
        <v>0</v>
      </c>
      <c r="I1819" s="196" t="str">
        <f>VLOOKUP(E1819,Refs!$P$2:$R$36,3,FALSE)</f>
        <v>Y58</v>
      </c>
      <c r="J1819" s="196" t="str">
        <f>VLOOKUP(E1819,Refs!$P$2:$S$36,4,FALSE)</f>
        <v>South West</v>
      </c>
      <c r="K1819" s="42" t="str">
        <f t="shared" si="57"/>
        <v/>
      </c>
    </row>
    <row r="1820" spans="1:11" hidden="1" x14ac:dyDescent="0.35">
      <c r="A1820" s="197">
        <f t="shared" si="56"/>
        <v>44287</v>
      </c>
      <c r="B1820" t="s">
        <v>770</v>
      </c>
      <c r="C1820" t="s">
        <v>121</v>
      </c>
      <c r="D1820" t="s">
        <v>1003</v>
      </c>
      <c r="E1820" t="s">
        <v>46</v>
      </c>
      <c r="F1820" t="s">
        <v>47</v>
      </c>
      <c r="G1820" t="s">
        <v>696</v>
      </c>
      <c r="H1820">
        <v>669</v>
      </c>
      <c r="I1820" s="196" t="str">
        <f>VLOOKUP(E1820,Refs!$P$2:$R$36,3,FALSE)</f>
        <v>Y58</v>
      </c>
      <c r="J1820" s="196" t="str">
        <f>VLOOKUP(E1820,Refs!$P$2:$S$36,4,FALSE)</f>
        <v>South West</v>
      </c>
      <c r="K1820" s="42">
        <f t="shared" si="57"/>
        <v>669</v>
      </c>
    </row>
    <row r="1821" spans="1:11" hidden="1" x14ac:dyDescent="0.35">
      <c r="A1821" s="197">
        <f t="shared" si="56"/>
        <v>44287</v>
      </c>
      <c r="B1821" t="s">
        <v>770</v>
      </c>
      <c r="C1821" t="s">
        <v>121</v>
      </c>
      <c r="D1821" t="s">
        <v>1003</v>
      </c>
      <c r="E1821" t="s">
        <v>46</v>
      </c>
      <c r="F1821" t="s">
        <v>47</v>
      </c>
      <c r="G1821" t="s">
        <v>697</v>
      </c>
      <c r="H1821">
        <v>597</v>
      </c>
      <c r="I1821" s="196" t="str">
        <f>VLOOKUP(E1821,Refs!$P$2:$R$36,3,FALSE)</f>
        <v>Y58</v>
      </c>
      <c r="J1821" s="196" t="str">
        <f>VLOOKUP(E1821,Refs!$P$2:$S$36,4,FALSE)</f>
        <v>South West</v>
      </c>
      <c r="K1821" s="42">
        <f t="shared" si="57"/>
        <v>597</v>
      </c>
    </row>
    <row r="1822" spans="1:11" hidden="1" x14ac:dyDescent="0.35">
      <c r="A1822" s="197">
        <f t="shared" si="56"/>
        <v>44287</v>
      </c>
      <c r="B1822" t="s">
        <v>770</v>
      </c>
      <c r="C1822" t="s">
        <v>121</v>
      </c>
      <c r="D1822" t="s">
        <v>1003</v>
      </c>
      <c r="E1822" t="s">
        <v>46</v>
      </c>
      <c r="F1822" t="s">
        <v>47</v>
      </c>
      <c r="G1822" t="s">
        <v>698</v>
      </c>
      <c r="H1822">
        <v>917</v>
      </c>
      <c r="I1822" s="196" t="str">
        <f>VLOOKUP(E1822,Refs!$P$2:$R$36,3,FALSE)</f>
        <v>Y58</v>
      </c>
      <c r="J1822" s="196" t="str">
        <f>VLOOKUP(E1822,Refs!$P$2:$S$36,4,FALSE)</f>
        <v>South West</v>
      </c>
      <c r="K1822" s="42">
        <f t="shared" si="57"/>
        <v>917</v>
      </c>
    </row>
    <row r="1823" spans="1:11" hidden="1" x14ac:dyDescent="0.35">
      <c r="A1823" s="197">
        <f t="shared" si="56"/>
        <v>44287</v>
      </c>
      <c r="B1823" t="s">
        <v>770</v>
      </c>
      <c r="C1823" t="s">
        <v>121</v>
      </c>
      <c r="D1823" t="s">
        <v>1003</v>
      </c>
      <c r="E1823" t="s">
        <v>46</v>
      </c>
      <c r="F1823" t="s">
        <v>47</v>
      </c>
      <c r="G1823" t="s">
        <v>699</v>
      </c>
      <c r="H1823">
        <v>822</v>
      </c>
      <c r="I1823" s="196" t="str">
        <f>VLOOKUP(E1823,Refs!$P$2:$R$36,3,FALSE)</f>
        <v>Y58</v>
      </c>
      <c r="J1823" s="196" t="str">
        <f>VLOOKUP(E1823,Refs!$P$2:$S$36,4,FALSE)</f>
        <v>South West</v>
      </c>
      <c r="K1823" s="42">
        <f t="shared" si="57"/>
        <v>822</v>
      </c>
    </row>
    <row r="1824" spans="1:11" hidden="1" x14ac:dyDescent="0.35">
      <c r="A1824" s="197">
        <f t="shared" si="56"/>
        <v>44287</v>
      </c>
      <c r="B1824" t="s">
        <v>770</v>
      </c>
      <c r="C1824" t="s">
        <v>121</v>
      </c>
      <c r="D1824" t="s">
        <v>1003</v>
      </c>
      <c r="E1824" t="s">
        <v>46</v>
      </c>
      <c r="F1824" t="s">
        <v>47</v>
      </c>
      <c r="G1824" t="s">
        <v>720</v>
      </c>
      <c r="H1824">
        <v>804</v>
      </c>
      <c r="I1824" s="196" t="str">
        <f>VLOOKUP(E1824,Refs!$P$2:$R$36,3,FALSE)</f>
        <v>Y58</v>
      </c>
      <c r="J1824" s="196" t="str">
        <f>VLOOKUP(E1824,Refs!$P$2:$S$36,4,FALSE)</f>
        <v>South West</v>
      </c>
      <c r="K1824" s="42">
        <f t="shared" si="57"/>
        <v>804</v>
      </c>
    </row>
    <row r="1825" spans="1:11" hidden="1" x14ac:dyDescent="0.35">
      <c r="A1825" s="197">
        <f t="shared" si="56"/>
        <v>44287</v>
      </c>
      <c r="B1825" t="s">
        <v>770</v>
      </c>
      <c r="C1825" t="s">
        <v>121</v>
      </c>
      <c r="D1825" t="s">
        <v>1003</v>
      </c>
      <c r="E1825" t="s">
        <v>46</v>
      </c>
      <c r="F1825" t="s">
        <v>47</v>
      </c>
      <c r="G1825" t="s">
        <v>721</v>
      </c>
      <c r="H1825">
        <v>804</v>
      </c>
      <c r="I1825" s="196" t="str">
        <f>VLOOKUP(E1825,Refs!$P$2:$R$36,3,FALSE)</f>
        <v>Y58</v>
      </c>
      <c r="J1825" s="196" t="str">
        <f>VLOOKUP(E1825,Refs!$P$2:$S$36,4,FALSE)</f>
        <v>South West</v>
      </c>
      <c r="K1825" s="42">
        <f t="shared" si="57"/>
        <v>804</v>
      </c>
    </row>
    <row r="1826" spans="1:11" hidden="1" x14ac:dyDescent="0.35">
      <c r="A1826" s="197">
        <f t="shared" si="56"/>
        <v>44287</v>
      </c>
      <c r="B1826" t="s">
        <v>770</v>
      </c>
      <c r="C1826" t="s">
        <v>121</v>
      </c>
      <c r="D1826" t="s">
        <v>1003</v>
      </c>
      <c r="E1826" t="s">
        <v>46</v>
      </c>
      <c r="F1826" t="s">
        <v>47</v>
      </c>
      <c r="G1826" t="s">
        <v>722</v>
      </c>
      <c r="H1826">
        <v>13</v>
      </c>
      <c r="I1826" s="196" t="str">
        <f>VLOOKUP(E1826,Refs!$P$2:$R$36,3,FALSE)</f>
        <v>Y58</v>
      </c>
      <c r="J1826" s="196" t="str">
        <f>VLOOKUP(E1826,Refs!$P$2:$S$36,4,FALSE)</f>
        <v>South West</v>
      </c>
      <c r="K1826" s="42">
        <f t="shared" si="57"/>
        <v>13</v>
      </c>
    </row>
    <row r="1827" spans="1:11" hidden="1" x14ac:dyDescent="0.35">
      <c r="A1827" s="197">
        <f t="shared" si="56"/>
        <v>44287</v>
      </c>
      <c r="B1827" t="s">
        <v>770</v>
      </c>
      <c r="C1827" t="s">
        <v>121</v>
      </c>
      <c r="D1827" t="s">
        <v>1003</v>
      </c>
      <c r="E1827" t="s">
        <v>46</v>
      </c>
      <c r="F1827" t="s">
        <v>47</v>
      </c>
      <c r="G1827" t="s">
        <v>723</v>
      </c>
      <c r="H1827">
        <v>7</v>
      </c>
      <c r="I1827" s="196" t="str">
        <f>VLOOKUP(E1827,Refs!$P$2:$R$36,3,FALSE)</f>
        <v>Y58</v>
      </c>
      <c r="J1827" s="196" t="str">
        <f>VLOOKUP(E1827,Refs!$P$2:$S$36,4,FALSE)</f>
        <v>South West</v>
      </c>
      <c r="K1827" s="42">
        <f t="shared" si="57"/>
        <v>7</v>
      </c>
    </row>
    <row r="1828" spans="1:11" hidden="1" x14ac:dyDescent="0.35">
      <c r="A1828" s="197">
        <f t="shared" si="56"/>
        <v>44287</v>
      </c>
      <c r="B1828" t="s">
        <v>770</v>
      </c>
      <c r="C1828" t="s">
        <v>121</v>
      </c>
      <c r="D1828" t="s">
        <v>1003</v>
      </c>
      <c r="E1828" t="s">
        <v>46</v>
      </c>
      <c r="F1828" t="s">
        <v>47</v>
      </c>
      <c r="G1828" t="s">
        <v>724</v>
      </c>
      <c r="H1828">
        <v>4</v>
      </c>
      <c r="I1828" s="196" t="str">
        <f>VLOOKUP(E1828,Refs!$P$2:$R$36,3,FALSE)</f>
        <v>Y58</v>
      </c>
      <c r="J1828" s="196" t="str">
        <f>VLOOKUP(E1828,Refs!$P$2:$S$36,4,FALSE)</f>
        <v>South West</v>
      </c>
      <c r="K1828" s="42">
        <f t="shared" si="57"/>
        <v>4</v>
      </c>
    </row>
    <row r="1829" spans="1:11" hidden="1" x14ac:dyDescent="0.35">
      <c r="A1829" s="197">
        <f t="shared" si="56"/>
        <v>44287</v>
      </c>
      <c r="B1829" t="s">
        <v>770</v>
      </c>
      <c r="C1829" t="s">
        <v>121</v>
      </c>
      <c r="D1829" t="s">
        <v>1003</v>
      </c>
      <c r="E1829" t="s">
        <v>46</v>
      </c>
      <c r="F1829" t="s">
        <v>47</v>
      </c>
      <c r="G1829" t="s">
        <v>725</v>
      </c>
      <c r="H1829">
        <v>0</v>
      </c>
      <c r="I1829" s="196" t="str">
        <f>VLOOKUP(E1829,Refs!$P$2:$R$36,3,FALSE)</f>
        <v>Y58</v>
      </c>
      <c r="J1829" s="196" t="str">
        <f>VLOOKUP(E1829,Refs!$P$2:$S$36,4,FALSE)</f>
        <v>South West</v>
      </c>
      <c r="K1829" s="42" t="str">
        <f t="shared" si="57"/>
        <v/>
      </c>
    </row>
    <row r="1830" spans="1:11" hidden="1" x14ac:dyDescent="0.35">
      <c r="A1830" s="197">
        <f t="shared" si="56"/>
        <v>44287</v>
      </c>
      <c r="B1830" t="s">
        <v>770</v>
      </c>
      <c r="C1830" t="s">
        <v>121</v>
      </c>
      <c r="D1830" t="s">
        <v>1003</v>
      </c>
      <c r="E1830" t="s">
        <v>46</v>
      </c>
      <c r="F1830" t="s">
        <v>47</v>
      </c>
      <c r="G1830" t="s">
        <v>726</v>
      </c>
      <c r="H1830">
        <v>1</v>
      </c>
      <c r="I1830" s="196" t="str">
        <f>VLOOKUP(E1830,Refs!$P$2:$R$36,3,FALSE)</f>
        <v>Y58</v>
      </c>
      <c r="J1830" s="196" t="str">
        <f>VLOOKUP(E1830,Refs!$P$2:$S$36,4,FALSE)</f>
        <v>South West</v>
      </c>
      <c r="K1830" s="42">
        <f t="shared" si="57"/>
        <v>1</v>
      </c>
    </row>
    <row r="1831" spans="1:11" hidden="1" x14ac:dyDescent="0.35">
      <c r="A1831" s="197">
        <f t="shared" si="56"/>
        <v>44287</v>
      </c>
      <c r="B1831" t="s">
        <v>770</v>
      </c>
      <c r="C1831" t="s">
        <v>121</v>
      </c>
      <c r="D1831" t="s">
        <v>1003</v>
      </c>
      <c r="E1831" t="s">
        <v>46</v>
      </c>
      <c r="F1831" t="s">
        <v>47</v>
      </c>
      <c r="G1831" t="s">
        <v>727</v>
      </c>
      <c r="H1831">
        <v>0</v>
      </c>
      <c r="I1831" s="196" t="str">
        <f>VLOOKUP(E1831,Refs!$P$2:$R$36,3,FALSE)</f>
        <v>Y58</v>
      </c>
      <c r="J1831" s="196" t="str">
        <f>VLOOKUP(E1831,Refs!$P$2:$S$36,4,FALSE)</f>
        <v>South West</v>
      </c>
      <c r="K1831" s="42" t="str">
        <f t="shared" si="57"/>
        <v/>
      </c>
    </row>
    <row r="1832" spans="1:11" hidden="1" x14ac:dyDescent="0.35">
      <c r="A1832" s="197">
        <f t="shared" si="56"/>
        <v>44287</v>
      </c>
      <c r="B1832" t="s">
        <v>770</v>
      </c>
      <c r="C1832" t="s">
        <v>121</v>
      </c>
      <c r="D1832" t="s">
        <v>1003</v>
      </c>
      <c r="E1832" t="s">
        <v>46</v>
      </c>
      <c r="F1832" t="s">
        <v>47</v>
      </c>
      <c r="G1832" t="s">
        <v>728</v>
      </c>
      <c r="H1832">
        <v>5</v>
      </c>
      <c r="I1832" s="196" t="str">
        <f>VLOOKUP(E1832,Refs!$P$2:$R$36,3,FALSE)</f>
        <v>Y58</v>
      </c>
      <c r="J1832" s="196" t="str">
        <f>VLOOKUP(E1832,Refs!$P$2:$S$36,4,FALSE)</f>
        <v>South West</v>
      </c>
      <c r="K1832" s="42">
        <f t="shared" si="57"/>
        <v>5</v>
      </c>
    </row>
    <row r="1833" spans="1:11" hidden="1" x14ac:dyDescent="0.35">
      <c r="A1833" s="197">
        <f t="shared" si="56"/>
        <v>44287</v>
      </c>
      <c r="B1833" t="s">
        <v>770</v>
      </c>
      <c r="C1833" t="s">
        <v>121</v>
      </c>
      <c r="D1833" t="s">
        <v>1003</v>
      </c>
      <c r="E1833" t="s">
        <v>46</v>
      </c>
      <c r="F1833" t="s">
        <v>47</v>
      </c>
      <c r="G1833" t="s">
        <v>729</v>
      </c>
      <c r="H1833">
        <v>2</v>
      </c>
      <c r="I1833" s="196" t="str">
        <f>VLOOKUP(E1833,Refs!$P$2:$R$36,3,FALSE)</f>
        <v>Y58</v>
      </c>
      <c r="J1833" s="196" t="str">
        <f>VLOOKUP(E1833,Refs!$P$2:$S$36,4,FALSE)</f>
        <v>South West</v>
      </c>
      <c r="K1833" s="42">
        <f t="shared" si="57"/>
        <v>2</v>
      </c>
    </row>
    <row r="1834" spans="1:11" hidden="1" x14ac:dyDescent="0.35">
      <c r="A1834" s="197">
        <f t="shared" si="56"/>
        <v>44287</v>
      </c>
      <c r="B1834" t="s">
        <v>770</v>
      </c>
      <c r="C1834" t="s">
        <v>121</v>
      </c>
      <c r="D1834" t="s">
        <v>1003</v>
      </c>
      <c r="E1834" t="s">
        <v>46</v>
      </c>
      <c r="F1834" t="s">
        <v>47</v>
      </c>
      <c r="G1834" t="s">
        <v>730</v>
      </c>
      <c r="H1834">
        <v>0</v>
      </c>
      <c r="I1834" s="196" t="str">
        <f>VLOOKUP(E1834,Refs!$P$2:$R$36,3,FALSE)</f>
        <v>Y58</v>
      </c>
      <c r="J1834" s="196" t="str">
        <f>VLOOKUP(E1834,Refs!$P$2:$S$36,4,FALSE)</f>
        <v>South West</v>
      </c>
      <c r="K1834" s="42" t="str">
        <f t="shared" si="57"/>
        <v/>
      </c>
    </row>
    <row r="1835" spans="1:11" hidden="1" x14ac:dyDescent="0.35">
      <c r="A1835" s="197">
        <f t="shared" si="56"/>
        <v>44287</v>
      </c>
      <c r="B1835" t="s">
        <v>770</v>
      </c>
      <c r="C1835" t="s">
        <v>121</v>
      </c>
      <c r="D1835" t="s">
        <v>1003</v>
      </c>
      <c r="E1835" t="s">
        <v>46</v>
      </c>
      <c r="F1835" t="s">
        <v>47</v>
      </c>
      <c r="G1835" t="s">
        <v>731</v>
      </c>
      <c r="H1835">
        <v>0</v>
      </c>
      <c r="I1835" s="196" t="str">
        <f>VLOOKUP(E1835,Refs!$P$2:$R$36,3,FALSE)</f>
        <v>Y58</v>
      </c>
      <c r="J1835" s="196" t="str">
        <f>VLOOKUP(E1835,Refs!$P$2:$S$36,4,FALSE)</f>
        <v>South West</v>
      </c>
      <c r="K1835" s="42" t="str">
        <f t="shared" si="57"/>
        <v/>
      </c>
    </row>
    <row r="1836" spans="1:11" hidden="1" x14ac:dyDescent="0.35">
      <c r="A1836" s="197">
        <f t="shared" si="56"/>
        <v>44287</v>
      </c>
      <c r="B1836" t="s">
        <v>770</v>
      </c>
      <c r="C1836" t="s">
        <v>121</v>
      </c>
      <c r="D1836" t="s">
        <v>1003</v>
      </c>
      <c r="E1836" t="s">
        <v>46</v>
      </c>
      <c r="F1836" t="s">
        <v>47</v>
      </c>
      <c r="G1836" t="s">
        <v>732</v>
      </c>
      <c r="H1836">
        <v>55</v>
      </c>
      <c r="I1836" s="196" t="str">
        <f>VLOOKUP(E1836,Refs!$P$2:$R$36,3,FALSE)</f>
        <v>Y58</v>
      </c>
      <c r="J1836" s="196" t="str">
        <f>VLOOKUP(E1836,Refs!$P$2:$S$36,4,FALSE)</f>
        <v>South West</v>
      </c>
      <c r="K1836" s="42">
        <f t="shared" si="57"/>
        <v>55</v>
      </c>
    </row>
    <row r="1837" spans="1:11" hidden="1" x14ac:dyDescent="0.35">
      <c r="A1837" s="197">
        <f t="shared" si="56"/>
        <v>44287</v>
      </c>
      <c r="B1837" t="s">
        <v>770</v>
      </c>
      <c r="C1837" t="s">
        <v>121</v>
      </c>
      <c r="D1837" t="s">
        <v>1003</v>
      </c>
      <c r="E1837" t="s">
        <v>46</v>
      </c>
      <c r="F1837" t="s">
        <v>47</v>
      </c>
      <c r="G1837" t="s">
        <v>733</v>
      </c>
      <c r="H1837">
        <v>55</v>
      </c>
      <c r="I1837" s="196" t="str">
        <f>VLOOKUP(E1837,Refs!$P$2:$R$36,3,FALSE)</f>
        <v>Y58</v>
      </c>
      <c r="J1837" s="196" t="str">
        <f>VLOOKUP(E1837,Refs!$P$2:$S$36,4,FALSE)</f>
        <v>South West</v>
      </c>
      <c r="K1837" s="42">
        <f t="shared" si="57"/>
        <v>55</v>
      </c>
    </row>
    <row r="1838" spans="1:11" hidden="1" x14ac:dyDescent="0.35">
      <c r="A1838" s="197">
        <f t="shared" si="56"/>
        <v>44287</v>
      </c>
      <c r="B1838" t="s">
        <v>770</v>
      </c>
      <c r="C1838" t="s">
        <v>121</v>
      </c>
      <c r="D1838" t="s">
        <v>1003</v>
      </c>
      <c r="E1838" t="s">
        <v>46</v>
      </c>
      <c r="F1838" t="s">
        <v>47</v>
      </c>
      <c r="G1838" t="s">
        <v>734</v>
      </c>
      <c r="H1838">
        <v>12</v>
      </c>
      <c r="I1838" s="196" t="str">
        <f>VLOOKUP(E1838,Refs!$P$2:$R$36,3,FALSE)</f>
        <v>Y58</v>
      </c>
      <c r="J1838" s="196" t="str">
        <f>VLOOKUP(E1838,Refs!$P$2:$S$36,4,FALSE)</f>
        <v>South West</v>
      </c>
      <c r="K1838" s="42">
        <f t="shared" si="57"/>
        <v>12</v>
      </c>
    </row>
    <row r="1839" spans="1:11" hidden="1" x14ac:dyDescent="0.35">
      <c r="A1839" s="197">
        <f t="shared" si="56"/>
        <v>44287</v>
      </c>
      <c r="B1839" t="s">
        <v>770</v>
      </c>
      <c r="C1839" t="s">
        <v>121</v>
      </c>
      <c r="D1839" t="s">
        <v>1003</v>
      </c>
      <c r="E1839" t="s">
        <v>46</v>
      </c>
      <c r="F1839" t="s">
        <v>47</v>
      </c>
      <c r="G1839" t="s">
        <v>735</v>
      </c>
      <c r="H1839">
        <v>12</v>
      </c>
      <c r="I1839" s="196" t="str">
        <f>VLOOKUP(E1839,Refs!$P$2:$R$36,3,FALSE)</f>
        <v>Y58</v>
      </c>
      <c r="J1839" s="196" t="str">
        <f>VLOOKUP(E1839,Refs!$P$2:$S$36,4,FALSE)</f>
        <v>South West</v>
      </c>
      <c r="K1839" s="42">
        <f t="shared" si="57"/>
        <v>12</v>
      </c>
    </row>
    <row r="1840" spans="1:11" hidden="1" x14ac:dyDescent="0.35">
      <c r="A1840" s="197">
        <f t="shared" si="56"/>
        <v>44287</v>
      </c>
      <c r="B1840" t="s">
        <v>770</v>
      </c>
      <c r="C1840" t="s">
        <v>121</v>
      </c>
      <c r="D1840" t="s">
        <v>1003</v>
      </c>
      <c r="E1840" t="s">
        <v>46</v>
      </c>
      <c r="F1840" t="s">
        <v>47</v>
      </c>
      <c r="G1840" t="s">
        <v>736</v>
      </c>
      <c r="H1840">
        <v>8</v>
      </c>
      <c r="I1840" s="196" t="str">
        <f>VLOOKUP(E1840,Refs!$P$2:$R$36,3,FALSE)</f>
        <v>Y58</v>
      </c>
      <c r="J1840" s="196" t="str">
        <f>VLOOKUP(E1840,Refs!$P$2:$S$36,4,FALSE)</f>
        <v>South West</v>
      </c>
      <c r="K1840" s="42">
        <f t="shared" si="57"/>
        <v>8</v>
      </c>
    </row>
    <row r="1841" spans="1:11" hidden="1" x14ac:dyDescent="0.35">
      <c r="A1841" s="197">
        <f t="shared" si="56"/>
        <v>44287</v>
      </c>
      <c r="B1841" t="s">
        <v>770</v>
      </c>
      <c r="C1841" t="s">
        <v>121</v>
      </c>
      <c r="D1841" t="s">
        <v>1003</v>
      </c>
      <c r="E1841" t="s">
        <v>46</v>
      </c>
      <c r="F1841" t="s">
        <v>47</v>
      </c>
      <c r="G1841" t="s">
        <v>737</v>
      </c>
      <c r="H1841">
        <v>8</v>
      </c>
      <c r="I1841" s="196" t="str">
        <f>VLOOKUP(E1841,Refs!$P$2:$R$36,3,FALSE)</f>
        <v>Y58</v>
      </c>
      <c r="J1841" s="196" t="str">
        <f>VLOOKUP(E1841,Refs!$P$2:$S$36,4,FALSE)</f>
        <v>South West</v>
      </c>
      <c r="K1841" s="42">
        <f t="shared" si="57"/>
        <v>8</v>
      </c>
    </row>
    <row r="1842" spans="1:11" hidden="1" x14ac:dyDescent="0.35">
      <c r="A1842" s="197">
        <f t="shared" si="56"/>
        <v>44287</v>
      </c>
      <c r="B1842" t="s">
        <v>770</v>
      </c>
      <c r="C1842" t="s">
        <v>121</v>
      </c>
      <c r="D1842" t="s">
        <v>1003</v>
      </c>
      <c r="E1842" t="s">
        <v>50</v>
      </c>
      <c r="F1842" t="s">
        <v>51</v>
      </c>
      <c r="G1842" t="s">
        <v>756</v>
      </c>
      <c r="H1842">
        <v>41396</v>
      </c>
      <c r="I1842" s="196" t="str">
        <f>VLOOKUP(E1842,Refs!$P$2:$R$36,3,FALSE)</f>
        <v>Y56</v>
      </c>
      <c r="J1842" s="196" t="str">
        <f>VLOOKUP(E1842,Refs!$P$2:$S$36,4,FALSE)</f>
        <v>London</v>
      </c>
      <c r="K1842" s="42">
        <f t="shared" si="57"/>
        <v>41396</v>
      </c>
    </row>
    <row r="1843" spans="1:11" hidden="1" x14ac:dyDescent="0.35">
      <c r="A1843" s="197">
        <f t="shared" si="56"/>
        <v>44287</v>
      </c>
      <c r="B1843" t="s">
        <v>770</v>
      </c>
      <c r="C1843" t="s">
        <v>121</v>
      </c>
      <c r="D1843" t="s">
        <v>1003</v>
      </c>
      <c r="E1843" t="s">
        <v>50</v>
      </c>
      <c r="F1843" t="s">
        <v>51</v>
      </c>
      <c r="G1843" t="s">
        <v>757</v>
      </c>
      <c r="H1843">
        <v>41396</v>
      </c>
      <c r="I1843" s="196" t="str">
        <f>VLOOKUP(E1843,Refs!$P$2:$R$36,3,FALSE)</f>
        <v>Y56</v>
      </c>
      <c r="J1843" s="196" t="str">
        <f>VLOOKUP(E1843,Refs!$P$2:$S$36,4,FALSE)</f>
        <v>London</v>
      </c>
      <c r="K1843" s="42">
        <f t="shared" si="57"/>
        <v>41396</v>
      </c>
    </row>
    <row r="1844" spans="1:11" hidden="1" x14ac:dyDescent="0.35">
      <c r="A1844" s="197">
        <f t="shared" si="56"/>
        <v>44287</v>
      </c>
      <c r="B1844" t="s">
        <v>770</v>
      </c>
      <c r="C1844" t="s">
        <v>121</v>
      </c>
      <c r="D1844" t="s">
        <v>1003</v>
      </c>
      <c r="E1844" t="s">
        <v>50</v>
      </c>
      <c r="F1844" t="s">
        <v>51</v>
      </c>
      <c r="G1844" t="s">
        <v>758</v>
      </c>
      <c r="H1844">
        <v>36871</v>
      </c>
      <c r="I1844" s="196" t="str">
        <f>VLOOKUP(E1844,Refs!$P$2:$R$36,3,FALSE)</f>
        <v>Y56</v>
      </c>
      <c r="J1844" s="196" t="str">
        <f>VLOOKUP(E1844,Refs!$P$2:$S$36,4,FALSE)</f>
        <v>London</v>
      </c>
      <c r="K1844" s="42">
        <f t="shared" si="57"/>
        <v>36871</v>
      </c>
    </row>
    <row r="1845" spans="1:11" hidden="1" x14ac:dyDescent="0.35">
      <c r="A1845" s="197">
        <f t="shared" si="56"/>
        <v>44287</v>
      </c>
      <c r="B1845" t="s">
        <v>770</v>
      </c>
      <c r="C1845" t="s">
        <v>121</v>
      </c>
      <c r="D1845" t="s">
        <v>1003</v>
      </c>
      <c r="E1845" t="s">
        <v>50</v>
      </c>
      <c r="F1845" t="s">
        <v>51</v>
      </c>
      <c r="G1845" t="s">
        <v>759</v>
      </c>
      <c r="H1845" t="s">
        <v>999</v>
      </c>
      <c r="I1845" s="196" t="str">
        <f>VLOOKUP(E1845,Refs!$P$2:$R$36,3,FALSE)</f>
        <v>Y56</v>
      </c>
      <c r="J1845" s="196" t="str">
        <f>VLOOKUP(E1845,Refs!$P$2:$S$36,4,FALSE)</f>
        <v>London</v>
      </c>
      <c r="K1845" s="42" t="str">
        <f t="shared" si="57"/>
        <v>-</v>
      </c>
    </row>
    <row r="1846" spans="1:11" hidden="1" x14ac:dyDescent="0.35">
      <c r="A1846" s="197">
        <f t="shared" si="56"/>
        <v>44287</v>
      </c>
      <c r="B1846" t="s">
        <v>770</v>
      </c>
      <c r="C1846" t="s">
        <v>121</v>
      </c>
      <c r="D1846" t="s">
        <v>1003</v>
      </c>
      <c r="E1846" t="s">
        <v>50</v>
      </c>
      <c r="F1846" t="s">
        <v>51</v>
      </c>
      <c r="G1846" t="s">
        <v>760</v>
      </c>
      <c r="H1846" t="s">
        <v>999</v>
      </c>
      <c r="I1846" s="196" t="str">
        <f>VLOOKUP(E1846,Refs!$P$2:$R$36,3,FALSE)</f>
        <v>Y56</v>
      </c>
      <c r="J1846" s="196" t="str">
        <f>VLOOKUP(E1846,Refs!$P$2:$S$36,4,FALSE)</f>
        <v>London</v>
      </c>
      <c r="K1846" s="42" t="str">
        <f t="shared" si="57"/>
        <v>-</v>
      </c>
    </row>
    <row r="1847" spans="1:11" hidden="1" x14ac:dyDescent="0.35">
      <c r="A1847" s="197">
        <f t="shared" si="56"/>
        <v>44287</v>
      </c>
      <c r="B1847" t="s">
        <v>770</v>
      </c>
      <c r="C1847" t="s">
        <v>121</v>
      </c>
      <c r="D1847" t="s">
        <v>1003</v>
      </c>
      <c r="E1847" t="s">
        <v>50</v>
      </c>
      <c r="F1847" t="s">
        <v>51</v>
      </c>
      <c r="G1847" t="s">
        <v>761</v>
      </c>
      <c r="H1847" t="s">
        <v>999</v>
      </c>
      <c r="I1847" s="196" t="str">
        <f>VLOOKUP(E1847,Refs!$P$2:$R$36,3,FALSE)</f>
        <v>Y56</v>
      </c>
      <c r="J1847" s="196" t="str">
        <f>VLOOKUP(E1847,Refs!$P$2:$S$36,4,FALSE)</f>
        <v>London</v>
      </c>
      <c r="K1847" s="42" t="str">
        <f t="shared" si="57"/>
        <v>-</v>
      </c>
    </row>
    <row r="1848" spans="1:11" hidden="1" x14ac:dyDescent="0.35">
      <c r="A1848" s="197">
        <f t="shared" si="56"/>
        <v>44287</v>
      </c>
      <c r="B1848" t="s">
        <v>770</v>
      </c>
      <c r="C1848" t="s">
        <v>121</v>
      </c>
      <c r="D1848" t="s">
        <v>1003</v>
      </c>
      <c r="E1848" t="s">
        <v>50</v>
      </c>
      <c r="F1848" t="s">
        <v>51</v>
      </c>
      <c r="G1848" t="s">
        <v>548</v>
      </c>
      <c r="H1848">
        <v>26297</v>
      </c>
      <c r="I1848" s="196" t="str">
        <f>VLOOKUP(E1848,Refs!$P$2:$R$36,3,FALSE)</f>
        <v>Y56</v>
      </c>
      <c r="J1848" s="196" t="str">
        <f>VLOOKUP(E1848,Refs!$P$2:$S$36,4,FALSE)</f>
        <v>London</v>
      </c>
      <c r="K1848" s="42">
        <f t="shared" si="57"/>
        <v>26297</v>
      </c>
    </row>
    <row r="1849" spans="1:11" hidden="1" x14ac:dyDescent="0.35">
      <c r="A1849" s="197">
        <f t="shared" si="56"/>
        <v>44287</v>
      </c>
      <c r="B1849" t="s">
        <v>770</v>
      </c>
      <c r="C1849" t="s">
        <v>121</v>
      </c>
      <c r="D1849" t="s">
        <v>1003</v>
      </c>
      <c r="E1849" t="s">
        <v>50</v>
      </c>
      <c r="F1849" t="s">
        <v>51</v>
      </c>
      <c r="G1849" t="s">
        <v>549</v>
      </c>
      <c r="H1849">
        <v>4525</v>
      </c>
      <c r="I1849" s="196" t="str">
        <f>VLOOKUP(E1849,Refs!$P$2:$R$36,3,FALSE)</f>
        <v>Y56</v>
      </c>
      <c r="J1849" s="196" t="str">
        <f>VLOOKUP(E1849,Refs!$P$2:$S$36,4,FALSE)</f>
        <v>London</v>
      </c>
      <c r="K1849" s="42">
        <f t="shared" si="57"/>
        <v>4525</v>
      </c>
    </row>
    <row r="1850" spans="1:11" hidden="1" x14ac:dyDescent="0.35">
      <c r="A1850" s="197">
        <f t="shared" si="56"/>
        <v>44287</v>
      </c>
      <c r="B1850" t="s">
        <v>770</v>
      </c>
      <c r="C1850" t="s">
        <v>121</v>
      </c>
      <c r="D1850" t="s">
        <v>1003</v>
      </c>
      <c r="E1850" t="s">
        <v>50</v>
      </c>
      <c r="F1850" t="s">
        <v>51</v>
      </c>
      <c r="G1850" t="s">
        <v>550</v>
      </c>
      <c r="H1850">
        <v>2249</v>
      </c>
      <c r="I1850" s="196" t="str">
        <f>VLOOKUP(E1850,Refs!$P$2:$R$36,3,FALSE)</f>
        <v>Y56</v>
      </c>
      <c r="J1850" s="196" t="str">
        <f>VLOOKUP(E1850,Refs!$P$2:$S$36,4,FALSE)</f>
        <v>London</v>
      </c>
      <c r="K1850" s="42">
        <f t="shared" si="57"/>
        <v>2249</v>
      </c>
    </row>
    <row r="1851" spans="1:11" hidden="1" x14ac:dyDescent="0.35">
      <c r="A1851" s="197">
        <f t="shared" si="56"/>
        <v>44287</v>
      </c>
      <c r="B1851" t="s">
        <v>770</v>
      </c>
      <c r="C1851" t="s">
        <v>121</v>
      </c>
      <c r="D1851" t="s">
        <v>1003</v>
      </c>
      <c r="E1851" t="s">
        <v>50</v>
      </c>
      <c r="F1851" t="s">
        <v>51</v>
      </c>
      <c r="G1851" t="s">
        <v>551</v>
      </c>
      <c r="H1851">
        <v>428</v>
      </c>
      <c r="I1851" s="196" t="str">
        <f>VLOOKUP(E1851,Refs!$P$2:$R$36,3,FALSE)</f>
        <v>Y56</v>
      </c>
      <c r="J1851" s="196" t="str">
        <f>VLOOKUP(E1851,Refs!$P$2:$S$36,4,FALSE)</f>
        <v>London</v>
      </c>
      <c r="K1851" s="42">
        <f t="shared" si="57"/>
        <v>428</v>
      </c>
    </row>
    <row r="1852" spans="1:11" hidden="1" x14ac:dyDescent="0.35">
      <c r="A1852" s="197">
        <f t="shared" si="56"/>
        <v>44287</v>
      </c>
      <c r="B1852" t="s">
        <v>770</v>
      </c>
      <c r="C1852" t="s">
        <v>121</v>
      </c>
      <c r="D1852" t="s">
        <v>1003</v>
      </c>
      <c r="E1852" t="s">
        <v>50</v>
      </c>
      <c r="F1852" t="s">
        <v>51</v>
      </c>
      <c r="G1852" t="s">
        <v>552</v>
      </c>
      <c r="H1852">
        <v>1848</v>
      </c>
      <c r="I1852" s="196" t="str">
        <f>VLOOKUP(E1852,Refs!$P$2:$R$36,3,FALSE)</f>
        <v>Y56</v>
      </c>
      <c r="J1852" s="196" t="str">
        <f>VLOOKUP(E1852,Refs!$P$2:$S$36,4,FALSE)</f>
        <v>London</v>
      </c>
      <c r="K1852" s="42">
        <f t="shared" si="57"/>
        <v>1848</v>
      </c>
    </row>
    <row r="1853" spans="1:11" hidden="1" x14ac:dyDescent="0.35">
      <c r="A1853" s="197">
        <f t="shared" si="56"/>
        <v>44287</v>
      </c>
      <c r="B1853" t="s">
        <v>770</v>
      </c>
      <c r="C1853" t="s">
        <v>121</v>
      </c>
      <c r="D1853" t="s">
        <v>1003</v>
      </c>
      <c r="E1853" t="s">
        <v>50</v>
      </c>
      <c r="F1853" t="s">
        <v>51</v>
      </c>
      <c r="G1853" t="s">
        <v>553</v>
      </c>
      <c r="H1853">
        <v>3590232</v>
      </c>
      <c r="I1853" s="196" t="str">
        <f>VLOOKUP(E1853,Refs!$P$2:$R$36,3,FALSE)</f>
        <v>Y56</v>
      </c>
      <c r="J1853" s="196" t="str">
        <f>VLOOKUP(E1853,Refs!$P$2:$S$36,4,FALSE)</f>
        <v>London</v>
      </c>
      <c r="K1853" s="42">
        <f t="shared" si="57"/>
        <v>3590232</v>
      </c>
    </row>
    <row r="1854" spans="1:11" hidden="1" x14ac:dyDescent="0.35">
      <c r="A1854" s="197">
        <f t="shared" si="56"/>
        <v>44287</v>
      </c>
      <c r="B1854" t="s">
        <v>770</v>
      </c>
      <c r="C1854" t="s">
        <v>121</v>
      </c>
      <c r="D1854" t="s">
        <v>1003</v>
      </c>
      <c r="E1854" t="s">
        <v>50</v>
      </c>
      <c r="F1854" t="s">
        <v>51</v>
      </c>
      <c r="G1854" t="s">
        <v>554</v>
      </c>
      <c r="H1854">
        <v>539</v>
      </c>
      <c r="I1854" s="196" t="str">
        <f>VLOOKUP(E1854,Refs!$P$2:$R$36,3,FALSE)</f>
        <v>Y56</v>
      </c>
      <c r="J1854" s="196" t="str">
        <f>VLOOKUP(E1854,Refs!$P$2:$S$36,4,FALSE)</f>
        <v>London</v>
      </c>
      <c r="K1854" s="42">
        <f t="shared" si="57"/>
        <v>539</v>
      </c>
    </row>
    <row r="1855" spans="1:11" hidden="1" x14ac:dyDescent="0.35">
      <c r="A1855" s="197">
        <f t="shared" si="56"/>
        <v>44287</v>
      </c>
      <c r="B1855" t="s">
        <v>770</v>
      </c>
      <c r="C1855" t="s">
        <v>121</v>
      </c>
      <c r="D1855" t="s">
        <v>1003</v>
      </c>
      <c r="E1855" t="s">
        <v>50</v>
      </c>
      <c r="F1855" t="s">
        <v>51</v>
      </c>
      <c r="G1855" t="s">
        <v>555</v>
      </c>
      <c r="H1855">
        <v>875</v>
      </c>
      <c r="I1855" s="196" t="str">
        <f>VLOOKUP(E1855,Refs!$P$2:$R$36,3,FALSE)</f>
        <v>Y56</v>
      </c>
      <c r="J1855" s="196" t="str">
        <f>VLOOKUP(E1855,Refs!$P$2:$S$36,4,FALSE)</f>
        <v>London</v>
      </c>
      <c r="K1855" s="42">
        <f t="shared" si="57"/>
        <v>875</v>
      </c>
    </row>
    <row r="1856" spans="1:11" hidden="1" x14ac:dyDescent="0.35">
      <c r="A1856" s="197">
        <f t="shared" si="56"/>
        <v>44287</v>
      </c>
      <c r="B1856" t="s">
        <v>770</v>
      </c>
      <c r="C1856" t="s">
        <v>121</v>
      </c>
      <c r="D1856" t="s">
        <v>1003</v>
      </c>
      <c r="E1856" t="s">
        <v>50</v>
      </c>
      <c r="F1856" t="s">
        <v>51</v>
      </c>
      <c r="G1856" t="s">
        <v>556</v>
      </c>
      <c r="H1856">
        <v>403999</v>
      </c>
      <c r="I1856" s="196" t="str">
        <f>VLOOKUP(E1856,Refs!$P$2:$R$36,3,FALSE)</f>
        <v>Y56</v>
      </c>
      <c r="J1856" s="196" t="str">
        <f>VLOOKUP(E1856,Refs!$P$2:$S$36,4,FALSE)</f>
        <v>London</v>
      </c>
      <c r="K1856" s="42">
        <f t="shared" si="57"/>
        <v>403999</v>
      </c>
    </row>
    <row r="1857" spans="1:11" hidden="1" x14ac:dyDescent="0.35">
      <c r="A1857" s="197">
        <f t="shared" si="56"/>
        <v>44287</v>
      </c>
      <c r="B1857" t="s">
        <v>770</v>
      </c>
      <c r="C1857" t="s">
        <v>121</v>
      </c>
      <c r="D1857" t="s">
        <v>1003</v>
      </c>
      <c r="E1857" t="s">
        <v>50</v>
      </c>
      <c r="F1857" t="s">
        <v>51</v>
      </c>
      <c r="G1857" t="s">
        <v>557</v>
      </c>
      <c r="H1857">
        <v>14942</v>
      </c>
      <c r="I1857" s="196" t="str">
        <f>VLOOKUP(E1857,Refs!$P$2:$R$36,3,FALSE)</f>
        <v>Y56</v>
      </c>
      <c r="J1857" s="196" t="str">
        <f>VLOOKUP(E1857,Refs!$P$2:$S$36,4,FALSE)</f>
        <v>London</v>
      </c>
      <c r="K1857" s="42">
        <f t="shared" si="57"/>
        <v>14942</v>
      </c>
    </row>
    <row r="1858" spans="1:11" hidden="1" x14ac:dyDescent="0.35">
      <c r="A1858" s="197">
        <f t="shared" si="56"/>
        <v>44287</v>
      </c>
      <c r="B1858" t="s">
        <v>770</v>
      </c>
      <c r="C1858" t="s">
        <v>121</v>
      </c>
      <c r="D1858" t="s">
        <v>1003</v>
      </c>
      <c r="E1858" t="s">
        <v>50</v>
      </c>
      <c r="F1858" t="s">
        <v>51</v>
      </c>
      <c r="G1858" t="s">
        <v>558</v>
      </c>
      <c r="H1858">
        <v>63281757</v>
      </c>
      <c r="I1858" s="196" t="str">
        <f>VLOOKUP(E1858,Refs!$P$2:$R$36,3,FALSE)</f>
        <v>Y56</v>
      </c>
      <c r="J1858" s="196" t="str">
        <f>VLOOKUP(E1858,Refs!$P$2:$S$36,4,FALSE)</f>
        <v>London</v>
      </c>
      <c r="K1858" s="42">
        <f t="shared" si="57"/>
        <v>63281757</v>
      </c>
    </row>
    <row r="1859" spans="1:11" hidden="1" x14ac:dyDescent="0.35">
      <c r="A1859" s="197">
        <f t="shared" ref="A1859:A1922" si="58">DATEVALUE(RIGHT(B1859,8))</f>
        <v>44287</v>
      </c>
      <c r="B1859" t="s">
        <v>770</v>
      </c>
      <c r="C1859" t="s">
        <v>121</v>
      </c>
      <c r="D1859" t="s">
        <v>1003</v>
      </c>
      <c r="E1859" t="s">
        <v>50</v>
      </c>
      <c r="F1859" t="s">
        <v>51</v>
      </c>
      <c r="G1859" t="s">
        <v>566</v>
      </c>
      <c r="H1859">
        <v>32993</v>
      </c>
      <c r="I1859" s="196" t="str">
        <f>VLOOKUP(E1859,Refs!$P$2:$R$36,3,FALSE)</f>
        <v>Y56</v>
      </c>
      <c r="J1859" s="196" t="str">
        <f>VLOOKUP(E1859,Refs!$P$2:$S$36,4,FALSE)</f>
        <v>London</v>
      </c>
      <c r="K1859" s="42">
        <f t="shared" ref="K1859:K1922" si="59">IF(OR(H1859="NULL",H1859=0,H1859=""),"",H1859)</f>
        <v>32993</v>
      </c>
    </row>
    <row r="1860" spans="1:11" hidden="1" x14ac:dyDescent="0.35">
      <c r="A1860" s="197">
        <f t="shared" si="58"/>
        <v>44287</v>
      </c>
      <c r="B1860" t="s">
        <v>770</v>
      </c>
      <c r="C1860" t="s">
        <v>121</v>
      </c>
      <c r="D1860" t="s">
        <v>1003</v>
      </c>
      <c r="E1860" t="s">
        <v>50</v>
      </c>
      <c r="F1860" t="s">
        <v>51</v>
      </c>
      <c r="G1860" t="s">
        <v>567</v>
      </c>
      <c r="H1860">
        <v>0</v>
      </c>
      <c r="I1860" s="196" t="str">
        <f>VLOOKUP(E1860,Refs!$P$2:$R$36,3,FALSE)</f>
        <v>Y56</v>
      </c>
      <c r="J1860" s="196" t="str">
        <f>VLOOKUP(E1860,Refs!$P$2:$S$36,4,FALSE)</f>
        <v>London</v>
      </c>
      <c r="K1860" s="42" t="str">
        <f t="shared" si="59"/>
        <v/>
      </c>
    </row>
    <row r="1861" spans="1:11" hidden="1" x14ac:dyDescent="0.35">
      <c r="A1861" s="197">
        <f t="shared" si="58"/>
        <v>44287</v>
      </c>
      <c r="B1861" t="s">
        <v>770</v>
      </c>
      <c r="C1861" t="s">
        <v>121</v>
      </c>
      <c r="D1861" t="s">
        <v>1003</v>
      </c>
      <c r="E1861" t="s">
        <v>50</v>
      </c>
      <c r="F1861" t="s">
        <v>51</v>
      </c>
      <c r="G1861" t="s">
        <v>568</v>
      </c>
      <c r="H1861">
        <v>15615</v>
      </c>
      <c r="I1861" s="196" t="str">
        <f>VLOOKUP(E1861,Refs!$P$2:$R$36,3,FALSE)</f>
        <v>Y56</v>
      </c>
      <c r="J1861" s="196" t="str">
        <f>VLOOKUP(E1861,Refs!$P$2:$S$36,4,FALSE)</f>
        <v>London</v>
      </c>
      <c r="K1861" s="42">
        <f t="shared" si="59"/>
        <v>15615</v>
      </c>
    </row>
    <row r="1862" spans="1:11" hidden="1" x14ac:dyDescent="0.35">
      <c r="A1862" s="197">
        <f t="shared" si="58"/>
        <v>44287</v>
      </c>
      <c r="B1862" t="s">
        <v>770</v>
      </c>
      <c r="C1862" t="s">
        <v>121</v>
      </c>
      <c r="D1862" t="s">
        <v>1003</v>
      </c>
      <c r="E1862" t="s">
        <v>50</v>
      </c>
      <c r="F1862" t="s">
        <v>51</v>
      </c>
      <c r="G1862" t="s">
        <v>569</v>
      </c>
      <c r="H1862">
        <v>10713</v>
      </c>
      <c r="I1862" s="196" t="str">
        <f>VLOOKUP(E1862,Refs!$P$2:$R$36,3,FALSE)</f>
        <v>Y56</v>
      </c>
      <c r="J1862" s="196" t="str">
        <f>VLOOKUP(E1862,Refs!$P$2:$S$36,4,FALSE)</f>
        <v>London</v>
      </c>
      <c r="K1862" s="42">
        <f t="shared" si="59"/>
        <v>10713</v>
      </c>
    </row>
    <row r="1863" spans="1:11" hidden="1" x14ac:dyDescent="0.35">
      <c r="A1863" s="197">
        <f t="shared" si="58"/>
        <v>44287</v>
      </c>
      <c r="B1863" t="s">
        <v>770</v>
      </c>
      <c r="C1863" t="s">
        <v>121</v>
      </c>
      <c r="D1863" t="s">
        <v>1003</v>
      </c>
      <c r="E1863" t="s">
        <v>50</v>
      </c>
      <c r="F1863" t="s">
        <v>51</v>
      </c>
      <c r="G1863" t="s">
        <v>570</v>
      </c>
      <c r="H1863">
        <v>6665</v>
      </c>
      <c r="I1863" s="196" t="str">
        <f>VLOOKUP(E1863,Refs!$P$2:$R$36,3,FALSE)</f>
        <v>Y56</v>
      </c>
      <c r="J1863" s="196" t="str">
        <f>VLOOKUP(E1863,Refs!$P$2:$S$36,4,FALSE)</f>
        <v>London</v>
      </c>
      <c r="K1863" s="42">
        <f t="shared" si="59"/>
        <v>6665</v>
      </c>
    </row>
    <row r="1864" spans="1:11" hidden="1" x14ac:dyDescent="0.35">
      <c r="A1864" s="197">
        <f t="shared" si="58"/>
        <v>44287</v>
      </c>
      <c r="B1864" t="s">
        <v>770</v>
      </c>
      <c r="C1864" t="s">
        <v>121</v>
      </c>
      <c r="D1864" t="s">
        <v>1003</v>
      </c>
      <c r="E1864" t="s">
        <v>50</v>
      </c>
      <c r="F1864" t="s">
        <v>51</v>
      </c>
      <c r="G1864" t="s">
        <v>571</v>
      </c>
      <c r="H1864">
        <v>0</v>
      </c>
      <c r="I1864" s="196" t="str">
        <f>VLOOKUP(E1864,Refs!$P$2:$R$36,3,FALSE)</f>
        <v>Y56</v>
      </c>
      <c r="J1864" s="196" t="str">
        <f>VLOOKUP(E1864,Refs!$P$2:$S$36,4,FALSE)</f>
        <v>London</v>
      </c>
      <c r="K1864" s="42" t="str">
        <f t="shared" si="59"/>
        <v/>
      </c>
    </row>
    <row r="1865" spans="1:11" hidden="1" x14ac:dyDescent="0.35">
      <c r="A1865" s="197">
        <f t="shared" si="58"/>
        <v>44287</v>
      </c>
      <c r="B1865" t="s">
        <v>770</v>
      </c>
      <c r="C1865" t="s">
        <v>121</v>
      </c>
      <c r="D1865" t="s">
        <v>1003</v>
      </c>
      <c r="E1865" t="s">
        <v>50</v>
      </c>
      <c r="F1865" t="s">
        <v>51</v>
      </c>
      <c r="G1865" t="s">
        <v>576</v>
      </c>
      <c r="H1865">
        <v>17410</v>
      </c>
      <c r="I1865" s="196" t="str">
        <f>VLOOKUP(E1865,Refs!$P$2:$R$36,3,FALSE)</f>
        <v>Y56</v>
      </c>
      <c r="J1865" s="196" t="str">
        <f>VLOOKUP(E1865,Refs!$P$2:$S$36,4,FALSE)</f>
        <v>London</v>
      </c>
      <c r="K1865" s="42">
        <f t="shared" si="59"/>
        <v>17410</v>
      </c>
    </row>
    <row r="1866" spans="1:11" hidden="1" x14ac:dyDescent="0.35">
      <c r="A1866" s="197">
        <f t="shared" si="58"/>
        <v>44287</v>
      </c>
      <c r="B1866" t="s">
        <v>770</v>
      </c>
      <c r="C1866" t="s">
        <v>121</v>
      </c>
      <c r="D1866" t="s">
        <v>1003</v>
      </c>
      <c r="E1866" t="s">
        <v>50</v>
      </c>
      <c r="F1866" t="s">
        <v>51</v>
      </c>
      <c r="G1866" t="s">
        <v>577</v>
      </c>
      <c r="H1866">
        <v>6665</v>
      </c>
      <c r="I1866" s="196" t="str">
        <f>VLOOKUP(E1866,Refs!$P$2:$R$36,3,FALSE)</f>
        <v>Y56</v>
      </c>
      <c r="J1866" s="196" t="str">
        <f>VLOOKUP(E1866,Refs!$P$2:$S$36,4,FALSE)</f>
        <v>London</v>
      </c>
      <c r="K1866" s="42">
        <f t="shared" si="59"/>
        <v>6665</v>
      </c>
    </row>
    <row r="1867" spans="1:11" hidden="1" x14ac:dyDescent="0.35">
      <c r="A1867" s="197">
        <f t="shared" si="58"/>
        <v>44287</v>
      </c>
      <c r="B1867" t="s">
        <v>770</v>
      </c>
      <c r="C1867" t="s">
        <v>121</v>
      </c>
      <c r="D1867" t="s">
        <v>1003</v>
      </c>
      <c r="E1867" t="s">
        <v>50</v>
      </c>
      <c r="F1867" t="s">
        <v>51</v>
      </c>
      <c r="G1867" t="s">
        <v>578</v>
      </c>
      <c r="H1867">
        <v>0</v>
      </c>
      <c r="I1867" s="196" t="str">
        <f>VLOOKUP(E1867,Refs!$P$2:$R$36,3,FALSE)</f>
        <v>Y56</v>
      </c>
      <c r="J1867" s="196" t="str">
        <f>VLOOKUP(E1867,Refs!$P$2:$S$36,4,FALSE)</f>
        <v>London</v>
      </c>
      <c r="K1867" s="42" t="str">
        <f t="shared" si="59"/>
        <v/>
      </c>
    </row>
    <row r="1868" spans="1:11" hidden="1" x14ac:dyDescent="0.35">
      <c r="A1868" s="197">
        <f t="shared" si="58"/>
        <v>44287</v>
      </c>
      <c r="B1868" t="s">
        <v>770</v>
      </c>
      <c r="C1868" t="s">
        <v>121</v>
      </c>
      <c r="D1868" t="s">
        <v>1003</v>
      </c>
      <c r="E1868" t="s">
        <v>50</v>
      </c>
      <c r="F1868" t="s">
        <v>51</v>
      </c>
      <c r="G1868" t="s">
        <v>579</v>
      </c>
      <c r="H1868">
        <v>0</v>
      </c>
      <c r="I1868" s="196" t="str">
        <f>VLOOKUP(E1868,Refs!$P$2:$R$36,3,FALSE)</f>
        <v>Y56</v>
      </c>
      <c r="J1868" s="196" t="str">
        <f>VLOOKUP(E1868,Refs!$P$2:$S$36,4,FALSE)</f>
        <v>London</v>
      </c>
      <c r="K1868" s="42" t="str">
        <f t="shared" si="59"/>
        <v/>
      </c>
    </row>
    <row r="1869" spans="1:11" hidden="1" x14ac:dyDescent="0.35">
      <c r="A1869" s="197">
        <f t="shared" si="58"/>
        <v>44287</v>
      </c>
      <c r="B1869" t="s">
        <v>770</v>
      </c>
      <c r="C1869" t="s">
        <v>121</v>
      </c>
      <c r="D1869" t="s">
        <v>1003</v>
      </c>
      <c r="E1869" t="s">
        <v>50</v>
      </c>
      <c r="F1869" t="s">
        <v>51</v>
      </c>
      <c r="G1869" t="s">
        <v>580</v>
      </c>
      <c r="H1869">
        <v>10745</v>
      </c>
      <c r="I1869" s="196" t="str">
        <f>VLOOKUP(E1869,Refs!$P$2:$R$36,3,FALSE)</f>
        <v>Y56</v>
      </c>
      <c r="J1869" s="196" t="str">
        <f>VLOOKUP(E1869,Refs!$P$2:$S$36,4,FALSE)</f>
        <v>London</v>
      </c>
      <c r="K1869" s="42">
        <f t="shared" si="59"/>
        <v>10745</v>
      </c>
    </row>
    <row r="1870" spans="1:11" hidden="1" x14ac:dyDescent="0.35">
      <c r="A1870" s="197">
        <f t="shared" si="58"/>
        <v>44287</v>
      </c>
      <c r="B1870" t="s">
        <v>770</v>
      </c>
      <c r="C1870" t="s">
        <v>121</v>
      </c>
      <c r="D1870" t="s">
        <v>1003</v>
      </c>
      <c r="E1870" t="s">
        <v>50</v>
      </c>
      <c r="F1870" t="s">
        <v>51</v>
      </c>
      <c r="G1870" t="s">
        <v>581</v>
      </c>
      <c r="H1870">
        <v>0</v>
      </c>
      <c r="I1870" s="196" t="str">
        <f>VLOOKUP(E1870,Refs!$P$2:$R$36,3,FALSE)</f>
        <v>Y56</v>
      </c>
      <c r="J1870" s="196" t="str">
        <f>VLOOKUP(E1870,Refs!$P$2:$S$36,4,FALSE)</f>
        <v>London</v>
      </c>
      <c r="K1870" s="42" t="str">
        <f t="shared" si="59"/>
        <v/>
      </c>
    </row>
    <row r="1871" spans="1:11" hidden="1" x14ac:dyDescent="0.35">
      <c r="A1871" s="197">
        <f t="shared" si="58"/>
        <v>44287</v>
      </c>
      <c r="B1871" t="s">
        <v>770</v>
      </c>
      <c r="C1871" t="s">
        <v>121</v>
      </c>
      <c r="D1871" t="s">
        <v>1003</v>
      </c>
      <c r="E1871" t="s">
        <v>50</v>
      </c>
      <c r="F1871" t="s">
        <v>51</v>
      </c>
      <c r="G1871" t="s">
        <v>582</v>
      </c>
      <c r="H1871">
        <v>0</v>
      </c>
      <c r="I1871" s="196" t="str">
        <f>VLOOKUP(E1871,Refs!$P$2:$R$36,3,FALSE)</f>
        <v>Y56</v>
      </c>
      <c r="J1871" s="196" t="str">
        <f>VLOOKUP(E1871,Refs!$P$2:$S$36,4,FALSE)</f>
        <v>London</v>
      </c>
      <c r="K1871" s="42" t="str">
        <f t="shared" si="59"/>
        <v/>
      </c>
    </row>
    <row r="1872" spans="1:11" hidden="1" x14ac:dyDescent="0.35">
      <c r="A1872" s="197">
        <f t="shared" si="58"/>
        <v>44287</v>
      </c>
      <c r="B1872" t="s">
        <v>770</v>
      </c>
      <c r="C1872" t="s">
        <v>121</v>
      </c>
      <c r="D1872" t="s">
        <v>1003</v>
      </c>
      <c r="E1872" t="s">
        <v>50</v>
      </c>
      <c r="F1872" t="s">
        <v>51</v>
      </c>
      <c r="G1872" t="s">
        <v>583</v>
      </c>
      <c r="H1872">
        <v>0</v>
      </c>
      <c r="I1872" s="196" t="str">
        <f>VLOOKUP(E1872,Refs!$P$2:$R$36,3,FALSE)</f>
        <v>Y56</v>
      </c>
      <c r="J1872" s="196" t="str">
        <f>VLOOKUP(E1872,Refs!$P$2:$S$36,4,FALSE)</f>
        <v>London</v>
      </c>
      <c r="K1872" s="42" t="str">
        <f t="shared" si="59"/>
        <v/>
      </c>
    </row>
    <row r="1873" spans="1:11" hidden="1" x14ac:dyDescent="0.35">
      <c r="A1873" s="197">
        <f t="shared" si="58"/>
        <v>44287</v>
      </c>
      <c r="B1873" t="s">
        <v>770</v>
      </c>
      <c r="C1873" t="s">
        <v>121</v>
      </c>
      <c r="D1873" t="s">
        <v>1003</v>
      </c>
      <c r="E1873" t="s">
        <v>50</v>
      </c>
      <c r="F1873" t="s">
        <v>51</v>
      </c>
      <c r="G1873" t="s">
        <v>584</v>
      </c>
      <c r="H1873">
        <v>0</v>
      </c>
      <c r="I1873" s="196" t="str">
        <f>VLOOKUP(E1873,Refs!$P$2:$R$36,3,FALSE)</f>
        <v>Y56</v>
      </c>
      <c r="J1873" s="196" t="str">
        <f>VLOOKUP(E1873,Refs!$P$2:$S$36,4,FALSE)</f>
        <v>London</v>
      </c>
      <c r="K1873" s="42" t="str">
        <f t="shared" si="59"/>
        <v/>
      </c>
    </row>
    <row r="1874" spans="1:11" hidden="1" x14ac:dyDescent="0.35">
      <c r="A1874" s="197">
        <f t="shared" si="58"/>
        <v>44287</v>
      </c>
      <c r="B1874" t="s">
        <v>770</v>
      </c>
      <c r="C1874" t="s">
        <v>121</v>
      </c>
      <c r="D1874" t="s">
        <v>1003</v>
      </c>
      <c r="E1874" t="s">
        <v>50</v>
      </c>
      <c r="F1874" t="s">
        <v>51</v>
      </c>
      <c r="G1874" t="s">
        <v>585</v>
      </c>
      <c r="H1874">
        <v>1607</v>
      </c>
      <c r="I1874" s="196" t="str">
        <f>VLOOKUP(E1874,Refs!$P$2:$R$36,3,FALSE)</f>
        <v>Y56</v>
      </c>
      <c r="J1874" s="196" t="str">
        <f>VLOOKUP(E1874,Refs!$P$2:$S$36,4,FALSE)</f>
        <v>London</v>
      </c>
      <c r="K1874" s="42">
        <f t="shared" si="59"/>
        <v>1607</v>
      </c>
    </row>
    <row r="1875" spans="1:11" hidden="1" x14ac:dyDescent="0.35">
      <c r="A1875" s="197">
        <f t="shared" si="58"/>
        <v>44287</v>
      </c>
      <c r="B1875" t="s">
        <v>770</v>
      </c>
      <c r="C1875" t="s">
        <v>121</v>
      </c>
      <c r="D1875" t="s">
        <v>1003</v>
      </c>
      <c r="E1875" t="s">
        <v>50</v>
      </c>
      <c r="F1875" t="s">
        <v>51</v>
      </c>
      <c r="G1875" t="s">
        <v>586</v>
      </c>
      <c r="H1875">
        <v>463</v>
      </c>
      <c r="I1875" s="196" t="str">
        <f>VLOOKUP(E1875,Refs!$P$2:$R$36,3,FALSE)</f>
        <v>Y56</v>
      </c>
      <c r="J1875" s="196" t="str">
        <f>VLOOKUP(E1875,Refs!$P$2:$S$36,4,FALSE)</f>
        <v>London</v>
      </c>
      <c r="K1875" s="42">
        <f t="shared" si="59"/>
        <v>463</v>
      </c>
    </row>
    <row r="1876" spans="1:11" hidden="1" x14ac:dyDescent="0.35">
      <c r="A1876" s="197">
        <f t="shared" si="58"/>
        <v>44287</v>
      </c>
      <c r="B1876" t="s">
        <v>770</v>
      </c>
      <c r="C1876" t="s">
        <v>121</v>
      </c>
      <c r="D1876" t="s">
        <v>1003</v>
      </c>
      <c r="E1876" t="s">
        <v>50</v>
      </c>
      <c r="F1876" t="s">
        <v>51</v>
      </c>
      <c r="G1876" t="s">
        <v>587</v>
      </c>
      <c r="H1876">
        <v>0</v>
      </c>
      <c r="I1876" s="196" t="str">
        <f>VLOOKUP(E1876,Refs!$P$2:$R$36,3,FALSE)</f>
        <v>Y56</v>
      </c>
      <c r="J1876" s="196" t="str">
        <f>VLOOKUP(E1876,Refs!$P$2:$S$36,4,FALSE)</f>
        <v>London</v>
      </c>
      <c r="K1876" s="42" t="str">
        <f t="shared" si="59"/>
        <v/>
      </c>
    </row>
    <row r="1877" spans="1:11" hidden="1" x14ac:dyDescent="0.35">
      <c r="A1877" s="197">
        <f t="shared" si="58"/>
        <v>44287</v>
      </c>
      <c r="B1877" t="s">
        <v>770</v>
      </c>
      <c r="C1877" t="s">
        <v>121</v>
      </c>
      <c r="D1877" t="s">
        <v>1003</v>
      </c>
      <c r="E1877" t="s">
        <v>50</v>
      </c>
      <c r="F1877" t="s">
        <v>51</v>
      </c>
      <c r="G1877" t="s">
        <v>588</v>
      </c>
      <c r="H1877">
        <v>7121</v>
      </c>
      <c r="I1877" s="196" t="str">
        <f>VLOOKUP(E1877,Refs!$P$2:$R$36,3,FALSE)</f>
        <v>Y56</v>
      </c>
      <c r="J1877" s="196" t="str">
        <f>VLOOKUP(E1877,Refs!$P$2:$S$36,4,FALSE)</f>
        <v>London</v>
      </c>
      <c r="K1877" s="42">
        <f t="shared" si="59"/>
        <v>7121</v>
      </c>
    </row>
    <row r="1878" spans="1:11" hidden="1" x14ac:dyDescent="0.35">
      <c r="A1878" s="197">
        <f t="shared" si="58"/>
        <v>44287</v>
      </c>
      <c r="B1878" t="s">
        <v>770</v>
      </c>
      <c r="C1878" t="s">
        <v>121</v>
      </c>
      <c r="D1878" t="s">
        <v>1003</v>
      </c>
      <c r="E1878" t="s">
        <v>50</v>
      </c>
      <c r="F1878" t="s">
        <v>51</v>
      </c>
      <c r="G1878" t="s">
        <v>589</v>
      </c>
      <c r="H1878">
        <v>3580</v>
      </c>
      <c r="I1878" s="196" t="str">
        <f>VLOOKUP(E1878,Refs!$P$2:$R$36,3,FALSE)</f>
        <v>Y56</v>
      </c>
      <c r="J1878" s="196" t="str">
        <f>VLOOKUP(E1878,Refs!$P$2:$S$36,4,FALSE)</f>
        <v>London</v>
      </c>
      <c r="K1878" s="42">
        <f t="shared" si="59"/>
        <v>3580</v>
      </c>
    </row>
    <row r="1879" spans="1:11" hidden="1" x14ac:dyDescent="0.35">
      <c r="A1879" s="197">
        <f t="shared" si="58"/>
        <v>44287</v>
      </c>
      <c r="B1879" t="s">
        <v>770</v>
      </c>
      <c r="C1879" t="s">
        <v>121</v>
      </c>
      <c r="D1879" t="s">
        <v>1003</v>
      </c>
      <c r="E1879" t="s">
        <v>50</v>
      </c>
      <c r="F1879" t="s">
        <v>51</v>
      </c>
      <c r="G1879" t="s">
        <v>590</v>
      </c>
      <c r="H1879">
        <v>2384</v>
      </c>
      <c r="I1879" s="196" t="str">
        <f>VLOOKUP(E1879,Refs!$P$2:$R$36,3,FALSE)</f>
        <v>Y56</v>
      </c>
      <c r="J1879" s="196" t="str">
        <f>VLOOKUP(E1879,Refs!$P$2:$S$36,4,FALSE)</f>
        <v>London</v>
      </c>
      <c r="K1879" s="42">
        <f t="shared" si="59"/>
        <v>2384</v>
      </c>
    </row>
    <row r="1880" spans="1:11" hidden="1" x14ac:dyDescent="0.35">
      <c r="A1880" s="197">
        <f t="shared" si="58"/>
        <v>44287</v>
      </c>
      <c r="B1880" t="s">
        <v>770</v>
      </c>
      <c r="C1880" t="s">
        <v>121</v>
      </c>
      <c r="D1880" t="s">
        <v>1003</v>
      </c>
      <c r="E1880" t="s">
        <v>50</v>
      </c>
      <c r="F1880" t="s">
        <v>51</v>
      </c>
      <c r="G1880" t="s">
        <v>591</v>
      </c>
      <c r="H1880">
        <v>1700</v>
      </c>
      <c r="I1880" s="196" t="str">
        <f>VLOOKUP(E1880,Refs!$P$2:$R$36,3,FALSE)</f>
        <v>Y56</v>
      </c>
      <c r="J1880" s="196" t="str">
        <f>VLOOKUP(E1880,Refs!$P$2:$S$36,4,FALSE)</f>
        <v>London</v>
      </c>
      <c r="K1880" s="42">
        <f t="shared" si="59"/>
        <v>1700</v>
      </c>
    </row>
    <row r="1881" spans="1:11" hidden="1" x14ac:dyDescent="0.35">
      <c r="A1881" s="197">
        <f t="shared" si="58"/>
        <v>44287</v>
      </c>
      <c r="B1881" t="s">
        <v>770</v>
      </c>
      <c r="C1881" t="s">
        <v>121</v>
      </c>
      <c r="D1881" t="s">
        <v>1003</v>
      </c>
      <c r="E1881" t="s">
        <v>50</v>
      </c>
      <c r="F1881" t="s">
        <v>51</v>
      </c>
      <c r="G1881" t="s">
        <v>592</v>
      </c>
      <c r="H1881">
        <v>4372</v>
      </c>
      <c r="I1881" s="196" t="str">
        <f>VLOOKUP(E1881,Refs!$P$2:$R$36,3,FALSE)</f>
        <v>Y56</v>
      </c>
      <c r="J1881" s="196" t="str">
        <f>VLOOKUP(E1881,Refs!$P$2:$S$36,4,FALSE)</f>
        <v>London</v>
      </c>
      <c r="K1881" s="42">
        <f t="shared" si="59"/>
        <v>4372</v>
      </c>
    </row>
    <row r="1882" spans="1:11" hidden="1" x14ac:dyDescent="0.35">
      <c r="A1882" s="197">
        <f t="shared" si="58"/>
        <v>44287</v>
      </c>
      <c r="B1882" t="s">
        <v>770</v>
      </c>
      <c r="C1882" t="s">
        <v>121</v>
      </c>
      <c r="D1882" t="s">
        <v>1003</v>
      </c>
      <c r="E1882" t="s">
        <v>50</v>
      </c>
      <c r="F1882" t="s">
        <v>51</v>
      </c>
      <c r="G1882" t="s">
        <v>593</v>
      </c>
      <c r="H1882">
        <v>3559</v>
      </c>
      <c r="I1882" s="196" t="str">
        <f>VLOOKUP(E1882,Refs!$P$2:$R$36,3,FALSE)</f>
        <v>Y56</v>
      </c>
      <c r="J1882" s="196" t="str">
        <f>VLOOKUP(E1882,Refs!$P$2:$S$36,4,FALSE)</f>
        <v>London</v>
      </c>
      <c r="K1882" s="42">
        <f t="shared" si="59"/>
        <v>3559</v>
      </c>
    </row>
    <row r="1883" spans="1:11" hidden="1" x14ac:dyDescent="0.35">
      <c r="A1883" s="197">
        <f t="shared" si="58"/>
        <v>44287</v>
      </c>
      <c r="B1883" t="s">
        <v>770</v>
      </c>
      <c r="C1883" t="s">
        <v>121</v>
      </c>
      <c r="D1883" t="s">
        <v>1003</v>
      </c>
      <c r="E1883" t="s">
        <v>50</v>
      </c>
      <c r="F1883" t="s">
        <v>51</v>
      </c>
      <c r="G1883" t="s">
        <v>594</v>
      </c>
      <c r="H1883">
        <v>1471</v>
      </c>
      <c r="I1883" s="196" t="str">
        <f>VLOOKUP(E1883,Refs!$P$2:$R$36,3,FALSE)</f>
        <v>Y56</v>
      </c>
      <c r="J1883" s="196" t="str">
        <f>VLOOKUP(E1883,Refs!$P$2:$S$36,4,FALSE)</f>
        <v>London</v>
      </c>
      <c r="K1883" s="42">
        <f t="shared" si="59"/>
        <v>1471</v>
      </c>
    </row>
    <row r="1884" spans="1:11" hidden="1" x14ac:dyDescent="0.35">
      <c r="A1884" s="197">
        <f t="shared" si="58"/>
        <v>44287</v>
      </c>
      <c r="B1884" t="s">
        <v>770</v>
      </c>
      <c r="C1884" t="s">
        <v>121</v>
      </c>
      <c r="D1884" t="s">
        <v>1003</v>
      </c>
      <c r="E1884" t="s">
        <v>50</v>
      </c>
      <c r="F1884" t="s">
        <v>51</v>
      </c>
      <c r="G1884" t="s">
        <v>609</v>
      </c>
      <c r="H1884">
        <v>32993</v>
      </c>
      <c r="I1884" s="196" t="str">
        <f>VLOOKUP(E1884,Refs!$P$2:$R$36,3,FALSE)</f>
        <v>Y56</v>
      </c>
      <c r="J1884" s="196" t="str">
        <f>VLOOKUP(E1884,Refs!$P$2:$S$36,4,FALSE)</f>
        <v>London</v>
      </c>
      <c r="K1884" s="42">
        <f t="shared" si="59"/>
        <v>32993</v>
      </c>
    </row>
    <row r="1885" spans="1:11" hidden="1" x14ac:dyDescent="0.35">
      <c r="A1885" s="197">
        <f t="shared" si="58"/>
        <v>44287</v>
      </c>
      <c r="B1885" t="s">
        <v>770</v>
      </c>
      <c r="C1885" t="s">
        <v>121</v>
      </c>
      <c r="D1885" t="s">
        <v>1003</v>
      </c>
      <c r="E1885" t="s">
        <v>50</v>
      </c>
      <c r="F1885" t="s">
        <v>51</v>
      </c>
      <c r="G1885" t="s">
        <v>610</v>
      </c>
      <c r="H1885">
        <v>3378</v>
      </c>
      <c r="I1885" s="196" t="str">
        <f>VLOOKUP(E1885,Refs!$P$2:$R$36,3,FALSE)</f>
        <v>Y56</v>
      </c>
      <c r="J1885" s="196" t="str">
        <f>VLOOKUP(E1885,Refs!$P$2:$S$36,4,FALSE)</f>
        <v>London</v>
      </c>
      <c r="K1885" s="42">
        <f t="shared" si="59"/>
        <v>3378</v>
      </c>
    </row>
    <row r="1886" spans="1:11" hidden="1" x14ac:dyDescent="0.35">
      <c r="A1886" s="197">
        <f t="shared" si="58"/>
        <v>44287</v>
      </c>
      <c r="B1886" t="s">
        <v>770</v>
      </c>
      <c r="C1886" t="s">
        <v>121</v>
      </c>
      <c r="D1886" t="s">
        <v>1003</v>
      </c>
      <c r="E1886" t="s">
        <v>50</v>
      </c>
      <c r="F1886" t="s">
        <v>51</v>
      </c>
      <c r="G1886" t="s">
        <v>611</v>
      </c>
      <c r="H1886">
        <v>4945</v>
      </c>
      <c r="I1886" s="196" t="str">
        <f>VLOOKUP(E1886,Refs!$P$2:$R$36,3,FALSE)</f>
        <v>Y56</v>
      </c>
      <c r="J1886" s="196" t="str">
        <f>VLOOKUP(E1886,Refs!$P$2:$S$36,4,FALSE)</f>
        <v>London</v>
      </c>
      <c r="K1886" s="42">
        <f t="shared" si="59"/>
        <v>4945</v>
      </c>
    </row>
    <row r="1887" spans="1:11" hidden="1" x14ac:dyDescent="0.35">
      <c r="A1887" s="197">
        <f t="shared" si="58"/>
        <v>44287</v>
      </c>
      <c r="B1887" t="s">
        <v>770</v>
      </c>
      <c r="C1887" t="s">
        <v>121</v>
      </c>
      <c r="D1887" t="s">
        <v>1003</v>
      </c>
      <c r="E1887" t="s">
        <v>50</v>
      </c>
      <c r="F1887" t="s">
        <v>51</v>
      </c>
      <c r="G1887" t="s">
        <v>612</v>
      </c>
      <c r="H1887">
        <v>1067</v>
      </c>
      <c r="I1887" s="196" t="str">
        <f>VLOOKUP(E1887,Refs!$P$2:$R$36,3,FALSE)</f>
        <v>Y56</v>
      </c>
      <c r="J1887" s="196" t="str">
        <f>VLOOKUP(E1887,Refs!$P$2:$S$36,4,FALSE)</f>
        <v>London</v>
      </c>
      <c r="K1887" s="42">
        <f t="shared" si="59"/>
        <v>1067</v>
      </c>
    </row>
    <row r="1888" spans="1:11" hidden="1" x14ac:dyDescent="0.35">
      <c r="A1888" s="197">
        <f t="shared" si="58"/>
        <v>44287</v>
      </c>
      <c r="B1888" t="s">
        <v>770</v>
      </c>
      <c r="C1888" t="s">
        <v>121</v>
      </c>
      <c r="D1888" t="s">
        <v>1003</v>
      </c>
      <c r="E1888" t="s">
        <v>50</v>
      </c>
      <c r="F1888" t="s">
        <v>51</v>
      </c>
      <c r="G1888" t="s">
        <v>613</v>
      </c>
      <c r="H1888">
        <v>0</v>
      </c>
      <c r="I1888" s="196" t="str">
        <f>VLOOKUP(E1888,Refs!$P$2:$R$36,3,FALSE)</f>
        <v>Y56</v>
      </c>
      <c r="J1888" s="196" t="str">
        <f>VLOOKUP(E1888,Refs!$P$2:$S$36,4,FALSE)</f>
        <v>London</v>
      </c>
      <c r="K1888" s="42" t="str">
        <f t="shared" si="59"/>
        <v/>
      </c>
    </row>
    <row r="1889" spans="1:11" hidden="1" x14ac:dyDescent="0.35">
      <c r="A1889" s="197">
        <f t="shared" si="58"/>
        <v>44287</v>
      </c>
      <c r="B1889" t="s">
        <v>770</v>
      </c>
      <c r="C1889" t="s">
        <v>121</v>
      </c>
      <c r="D1889" t="s">
        <v>1003</v>
      </c>
      <c r="E1889" t="s">
        <v>50</v>
      </c>
      <c r="F1889" t="s">
        <v>51</v>
      </c>
      <c r="G1889" t="s">
        <v>615</v>
      </c>
      <c r="H1889">
        <v>7985</v>
      </c>
      <c r="I1889" s="196" t="str">
        <f>VLOOKUP(E1889,Refs!$P$2:$R$36,3,FALSE)</f>
        <v>Y56</v>
      </c>
      <c r="J1889" s="196" t="str">
        <f>VLOOKUP(E1889,Refs!$P$2:$S$36,4,FALSE)</f>
        <v>London</v>
      </c>
      <c r="K1889" s="42">
        <f t="shared" si="59"/>
        <v>7985</v>
      </c>
    </row>
    <row r="1890" spans="1:11" hidden="1" x14ac:dyDescent="0.35">
      <c r="A1890" s="197">
        <f t="shared" si="58"/>
        <v>44287</v>
      </c>
      <c r="B1890" t="s">
        <v>770</v>
      </c>
      <c r="C1890" t="s">
        <v>121</v>
      </c>
      <c r="D1890" t="s">
        <v>1003</v>
      </c>
      <c r="E1890" t="s">
        <v>50</v>
      </c>
      <c r="F1890" t="s">
        <v>51</v>
      </c>
      <c r="G1890" t="s">
        <v>616</v>
      </c>
      <c r="H1890">
        <v>275</v>
      </c>
      <c r="I1890" s="196" t="str">
        <f>VLOOKUP(E1890,Refs!$P$2:$R$36,3,FALSE)</f>
        <v>Y56</v>
      </c>
      <c r="J1890" s="196" t="str">
        <f>VLOOKUP(E1890,Refs!$P$2:$S$36,4,FALSE)</f>
        <v>London</v>
      </c>
      <c r="K1890" s="42">
        <f t="shared" si="59"/>
        <v>275</v>
      </c>
    </row>
    <row r="1891" spans="1:11" hidden="1" x14ac:dyDescent="0.35">
      <c r="A1891" s="197">
        <f t="shared" si="58"/>
        <v>44287</v>
      </c>
      <c r="B1891" t="s">
        <v>770</v>
      </c>
      <c r="C1891" t="s">
        <v>121</v>
      </c>
      <c r="D1891" t="s">
        <v>1003</v>
      </c>
      <c r="E1891" t="s">
        <v>50</v>
      </c>
      <c r="F1891" t="s">
        <v>51</v>
      </c>
      <c r="G1891" t="s">
        <v>618</v>
      </c>
      <c r="H1891">
        <v>3307</v>
      </c>
      <c r="I1891" s="196" t="str">
        <f>VLOOKUP(E1891,Refs!$P$2:$R$36,3,FALSE)</f>
        <v>Y56</v>
      </c>
      <c r="J1891" s="196" t="str">
        <f>VLOOKUP(E1891,Refs!$P$2:$S$36,4,FALSE)</f>
        <v>London</v>
      </c>
      <c r="K1891" s="42">
        <f t="shared" si="59"/>
        <v>3307</v>
      </c>
    </row>
    <row r="1892" spans="1:11" hidden="1" x14ac:dyDescent="0.35">
      <c r="A1892" s="197">
        <f t="shared" si="58"/>
        <v>44287</v>
      </c>
      <c r="B1892" t="s">
        <v>770</v>
      </c>
      <c r="C1892" t="s">
        <v>121</v>
      </c>
      <c r="D1892" t="s">
        <v>1003</v>
      </c>
      <c r="E1892" t="s">
        <v>50</v>
      </c>
      <c r="F1892" t="s">
        <v>51</v>
      </c>
      <c r="G1892" t="s">
        <v>619</v>
      </c>
      <c r="H1892">
        <v>137</v>
      </c>
      <c r="I1892" s="196" t="str">
        <f>VLOOKUP(E1892,Refs!$P$2:$R$36,3,FALSE)</f>
        <v>Y56</v>
      </c>
      <c r="J1892" s="196" t="str">
        <f>VLOOKUP(E1892,Refs!$P$2:$S$36,4,FALSE)</f>
        <v>London</v>
      </c>
      <c r="K1892" s="42">
        <f t="shared" si="59"/>
        <v>137</v>
      </c>
    </row>
    <row r="1893" spans="1:11" hidden="1" x14ac:dyDescent="0.35">
      <c r="A1893" s="197">
        <f t="shared" si="58"/>
        <v>44287</v>
      </c>
      <c r="B1893" t="s">
        <v>770</v>
      </c>
      <c r="C1893" t="s">
        <v>121</v>
      </c>
      <c r="D1893" t="s">
        <v>1003</v>
      </c>
      <c r="E1893" t="s">
        <v>50</v>
      </c>
      <c r="F1893" t="s">
        <v>51</v>
      </c>
      <c r="G1893" t="s">
        <v>620</v>
      </c>
      <c r="H1893">
        <v>3574</v>
      </c>
      <c r="I1893" s="196" t="str">
        <f>VLOOKUP(E1893,Refs!$P$2:$R$36,3,FALSE)</f>
        <v>Y56</v>
      </c>
      <c r="J1893" s="196" t="str">
        <f>VLOOKUP(E1893,Refs!$P$2:$S$36,4,FALSE)</f>
        <v>London</v>
      </c>
      <c r="K1893" s="42">
        <f t="shared" si="59"/>
        <v>3574</v>
      </c>
    </row>
    <row r="1894" spans="1:11" hidden="1" x14ac:dyDescent="0.35">
      <c r="A1894" s="197">
        <f t="shared" si="58"/>
        <v>44287</v>
      </c>
      <c r="B1894" t="s">
        <v>770</v>
      </c>
      <c r="C1894" t="s">
        <v>121</v>
      </c>
      <c r="D1894" t="s">
        <v>1003</v>
      </c>
      <c r="E1894" t="s">
        <v>50</v>
      </c>
      <c r="F1894" t="s">
        <v>51</v>
      </c>
      <c r="G1894" t="s">
        <v>621</v>
      </c>
      <c r="H1894">
        <v>317</v>
      </c>
      <c r="I1894" s="196" t="str">
        <f>VLOOKUP(E1894,Refs!$P$2:$R$36,3,FALSE)</f>
        <v>Y56</v>
      </c>
      <c r="J1894" s="196" t="str">
        <f>VLOOKUP(E1894,Refs!$P$2:$S$36,4,FALSE)</f>
        <v>London</v>
      </c>
      <c r="K1894" s="42">
        <f t="shared" si="59"/>
        <v>317</v>
      </c>
    </row>
    <row r="1895" spans="1:11" hidden="1" x14ac:dyDescent="0.35">
      <c r="A1895" s="197">
        <f t="shared" si="58"/>
        <v>44287</v>
      </c>
      <c r="B1895" t="s">
        <v>770</v>
      </c>
      <c r="C1895" t="s">
        <v>121</v>
      </c>
      <c r="D1895" t="s">
        <v>1003</v>
      </c>
      <c r="E1895" t="s">
        <v>50</v>
      </c>
      <c r="F1895" t="s">
        <v>51</v>
      </c>
      <c r="G1895" t="s">
        <v>622</v>
      </c>
      <c r="H1895">
        <v>561</v>
      </c>
      <c r="I1895" s="196" t="str">
        <f>VLOOKUP(E1895,Refs!$P$2:$R$36,3,FALSE)</f>
        <v>Y56</v>
      </c>
      <c r="J1895" s="196" t="str">
        <f>VLOOKUP(E1895,Refs!$P$2:$S$36,4,FALSE)</f>
        <v>London</v>
      </c>
      <c r="K1895" s="42">
        <f t="shared" si="59"/>
        <v>561</v>
      </c>
    </row>
    <row r="1896" spans="1:11" hidden="1" x14ac:dyDescent="0.35">
      <c r="A1896" s="197">
        <f t="shared" si="58"/>
        <v>44287</v>
      </c>
      <c r="B1896" t="s">
        <v>770</v>
      </c>
      <c r="C1896" t="s">
        <v>121</v>
      </c>
      <c r="D1896" t="s">
        <v>1003</v>
      </c>
      <c r="E1896" t="s">
        <v>50</v>
      </c>
      <c r="F1896" t="s">
        <v>51</v>
      </c>
      <c r="G1896" t="s">
        <v>623</v>
      </c>
      <c r="H1896">
        <v>254</v>
      </c>
      <c r="I1896" s="196" t="str">
        <f>VLOOKUP(E1896,Refs!$P$2:$R$36,3,FALSE)</f>
        <v>Y56</v>
      </c>
      <c r="J1896" s="196" t="str">
        <f>VLOOKUP(E1896,Refs!$P$2:$S$36,4,FALSE)</f>
        <v>London</v>
      </c>
      <c r="K1896" s="42">
        <f t="shared" si="59"/>
        <v>254</v>
      </c>
    </row>
    <row r="1897" spans="1:11" hidden="1" x14ac:dyDescent="0.35">
      <c r="A1897" s="197">
        <f t="shared" si="58"/>
        <v>44287</v>
      </c>
      <c r="B1897" t="s">
        <v>770</v>
      </c>
      <c r="C1897" t="s">
        <v>121</v>
      </c>
      <c r="D1897" t="s">
        <v>1003</v>
      </c>
      <c r="E1897" t="s">
        <v>50</v>
      </c>
      <c r="F1897" t="s">
        <v>51</v>
      </c>
      <c r="G1897" t="s">
        <v>624</v>
      </c>
      <c r="H1897">
        <v>4881</v>
      </c>
      <c r="I1897" s="196" t="str">
        <f>VLOOKUP(E1897,Refs!$P$2:$R$36,3,FALSE)</f>
        <v>Y56</v>
      </c>
      <c r="J1897" s="196" t="str">
        <f>VLOOKUP(E1897,Refs!$P$2:$S$36,4,FALSE)</f>
        <v>London</v>
      </c>
      <c r="K1897" s="42">
        <f t="shared" si="59"/>
        <v>4881</v>
      </c>
    </row>
    <row r="1898" spans="1:11" hidden="1" x14ac:dyDescent="0.35">
      <c r="A1898" s="197">
        <f t="shared" si="58"/>
        <v>44287</v>
      </c>
      <c r="B1898" t="s">
        <v>770</v>
      </c>
      <c r="C1898" t="s">
        <v>121</v>
      </c>
      <c r="D1898" t="s">
        <v>1003</v>
      </c>
      <c r="E1898" t="s">
        <v>50</v>
      </c>
      <c r="F1898" t="s">
        <v>51</v>
      </c>
      <c r="G1898" t="s">
        <v>625</v>
      </c>
      <c r="H1898">
        <v>4330</v>
      </c>
      <c r="I1898" s="196" t="str">
        <f>VLOOKUP(E1898,Refs!$P$2:$R$36,3,FALSE)</f>
        <v>Y56</v>
      </c>
      <c r="J1898" s="196" t="str">
        <f>VLOOKUP(E1898,Refs!$P$2:$S$36,4,FALSE)</f>
        <v>London</v>
      </c>
      <c r="K1898" s="42">
        <f t="shared" si="59"/>
        <v>4330</v>
      </c>
    </row>
    <row r="1899" spans="1:11" hidden="1" x14ac:dyDescent="0.35">
      <c r="A1899" s="197">
        <f t="shared" si="58"/>
        <v>44287</v>
      </c>
      <c r="B1899" t="s">
        <v>770</v>
      </c>
      <c r="C1899" t="s">
        <v>121</v>
      </c>
      <c r="D1899" t="s">
        <v>1003</v>
      </c>
      <c r="E1899" t="s">
        <v>50</v>
      </c>
      <c r="F1899" t="s">
        <v>51</v>
      </c>
      <c r="G1899" t="s">
        <v>626</v>
      </c>
      <c r="H1899">
        <v>3379</v>
      </c>
      <c r="I1899" s="196" t="str">
        <f>VLOOKUP(E1899,Refs!$P$2:$R$36,3,FALSE)</f>
        <v>Y56</v>
      </c>
      <c r="J1899" s="196" t="str">
        <f>VLOOKUP(E1899,Refs!$P$2:$S$36,4,FALSE)</f>
        <v>London</v>
      </c>
      <c r="K1899" s="42">
        <f t="shared" si="59"/>
        <v>3379</v>
      </c>
    </row>
    <row r="1900" spans="1:11" hidden="1" x14ac:dyDescent="0.35">
      <c r="A1900" s="197">
        <f t="shared" si="58"/>
        <v>44287</v>
      </c>
      <c r="B1900" t="s">
        <v>770</v>
      </c>
      <c r="C1900" t="s">
        <v>121</v>
      </c>
      <c r="D1900" t="s">
        <v>1003</v>
      </c>
      <c r="E1900" t="s">
        <v>50</v>
      </c>
      <c r="F1900" t="s">
        <v>51</v>
      </c>
      <c r="G1900" t="s">
        <v>642</v>
      </c>
      <c r="H1900">
        <v>3128</v>
      </c>
      <c r="I1900" s="196" t="str">
        <f>VLOOKUP(E1900,Refs!$P$2:$R$36,3,FALSE)</f>
        <v>Y56</v>
      </c>
      <c r="J1900" s="196" t="str">
        <f>VLOOKUP(E1900,Refs!$P$2:$S$36,4,FALSE)</f>
        <v>London</v>
      </c>
      <c r="K1900" s="42">
        <f t="shared" si="59"/>
        <v>3128</v>
      </c>
    </row>
    <row r="1901" spans="1:11" hidden="1" x14ac:dyDescent="0.35">
      <c r="A1901" s="197">
        <f t="shared" si="58"/>
        <v>44287</v>
      </c>
      <c r="B1901" t="s">
        <v>770</v>
      </c>
      <c r="C1901" t="s">
        <v>121</v>
      </c>
      <c r="D1901" t="s">
        <v>1003</v>
      </c>
      <c r="E1901" t="s">
        <v>50</v>
      </c>
      <c r="F1901" t="s">
        <v>51</v>
      </c>
      <c r="G1901" t="s">
        <v>643</v>
      </c>
      <c r="H1901">
        <v>2883</v>
      </c>
      <c r="I1901" s="196" t="str">
        <f>VLOOKUP(E1901,Refs!$P$2:$R$36,3,FALSE)</f>
        <v>Y56</v>
      </c>
      <c r="J1901" s="196" t="str">
        <f>VLOOKUP(E1901,Refs!$P$2:$S$36,4,FALSE)</f>
        <v>London</v>
      </c>
      <c r="K1901" s="42">
        <f t="shared" si="59"/>
        <v>2883</v>
      </c>
    </row>
    <row r="1902" spans="1:11" hidden="1" x14ac:dyDescent="0.35">
      <c r="A1902" s="197">
        <f t="shared" si="58"/>
        <v>44287</v>
      </c>
      <c r="B1902" t="s">
        <v>770</v>
      </c>
      <c r="C1902" t="s">
        <v>121</v>
      </c>
      <c r="D1902" t="s">
        <v>1003</v>
      </c>
      <c r="E1902" t="s">
        <v>50</v>
      </c>
      <c r="F1902" t="s">
        <v>51</v>
      </c>
      <c r="G1902" t="s">
        <v>644</v>
      </c>
      <c r="H1902">
        <v>1583</v>
      </c>
      <c r="I1902" s="196" t="str">
        <f>VLOOKUP(E1902,Refs!$P$2:$R$36,3,FALSE)</f>
        <v>Y56</v>
      </c>
      <c r="J1902" s="196" t="str">
        <f>VLOOKUP(E1902,Refs!$P$2:$S$36,4,FALSE)</f>
        <v>London</v>
      </c>
      <c r="K1902" s="42">
        <f t="shared" si="59"/>
        <v>1583</v>
      </c>
    </row>
    <row r="1903" spans="1:11" hidden="1" x14ac:dyDescent="0.35">
      <c r="A1903" s="197">
        <f t="shared" si="58"/>
        <v>44287</v>
      </c>
      <c r="B1903" t="s">
        <v>770</v>
      </c>
      <c r="C1903" t="s">
        <v>121</v>
      </c>
      <c r="D1903" t="s">
        <v>1003</v>
      </c>
      <c r="E1903" t="s">
        <v>50</v>
      </c>
      <c r="F1903" t="s">
        <v>51</v>
      </c>
      <c r="G1903" t="s">
        <v>645</v>
      </c>
      <c r="H1903">
        <v>556</v>
      </c>
      <c r="I1903" s="196" t="str">
        <f>VLOOKUP(E1903,Refs!$P$2:$R$36,3,FALSE)</f>
        <v>Y56</v>
      </c>
      <c r="J1903" s="196" t="str">
        <f>VLOOKUP(E1903,Refs!$P$2:$S$36,4,FALSE)</f>
        <v>London</v>
      </c>
      <c r="K1903" s="42">
        <f t="shared" si="59"/>
        <v>556</v>
      </c>
    </row>
    <row r="1904" spans="1:11" hidden="1" x14ac:dyDescent="0.35">
      <c r="A1904" s="197">
        <f t="shared" si="58"/>
        <v>44287</v>
      </c>
      <c r="B1904" t="s">
        <v>770</v>
      </c>
      <c r="C1904" t="s">
        <v>121</v>
      </c>
      <c r="D1904" t="s">
        <v>1003</v>
      </c>
      <c r="E1904" t="s">
        <v>50</v>
      </c>
      <c r="F1904" t="s">
        <v>51</v>
      </c>
      <c r="G1904" t="s">
        <v>646</v>
      </c>
      <c r="H1904">
        <v>120</v>
      </c>
      <c r="I1904" s="196" t="str">
        <f>VLOOKUP(E1904,Refs!$P$2:$R$36,3,FALSE)</f>
        <v>Y56</v>
      </c>
      <c r="J1904" s="196" t="str">
        <f>VLOOKUP(E1904,Refs!$P$2:$S$36,4,FALSE)</f>
        <v>London</v>
      </c>
      <c r="K1904" s="42">
        <f t="shared" si="59"/>
        <v>120</v>
      </c>
    </row>
    <row r="1905" spans="1:11" hidden="1" x14ac:dyDescent="0.35">
      <c r="A1905" s="197">
        <f t="shared" si="58"/>
        <v>44287</v>
      </c>
      <c r="B1905" t="s">
        <v>770</v>
      </c>
      <c r="C1905" t="s">
        <v>121</v>
      </c>
      <c r="D1905" t="s">
        <v>1003</v>
      </c>
      <c r="E1905" t="s">
        <v>50</v>
      </c>
      <c r="F1905" t="s">
        <v>51</v>
      </c>
      <c r="G1905" t="s">
        <v>647</v>
      </c>
      <c r="H1905">
        <v>2067</v>
      </c>
      <c r="I1905" s="196" t="str">
        <f>VLOOKUP(E1905,Refs!$P$2:$R$36,3,FALSE)</f>
        <v>Y56</v>
      </c>
      <c r="J1905" s="196" t="str">
        <f>VLOOKUP(E1905,Refs!$P$2:$S$36,4,FALSE)</f>
        <v>London</v>
      </c>
      <c r="K1905" s="42">
        <f t="shared" si="59"/>
        <v>2067</v>
      </c>
    </row>
    <row r="1906" spans="1:11" hidden="1" x14ac:dyDescent="0.35">
      <c r="A1906" s="197">
        <f t="shared" si="58"/>
        <v>44287</v>
      </c>
      <c r="B1906" t="s">
        <v>770</v>
      </c>
      <c r="C1906" t="s">
        <v>121</v>
      </c>
      <c r="D1906" t="s">
        <v>1003</v>
      </c>
      <c r="E1906" t="s">
        <v>50</v>
      </c>
      <c r="F1906" t="s">
        <v>51</v>
      </c>
      <c r="G1906" t="s">
        <v>648</v>
      </c>
      <c r="H1906">
        <v>5441196</v>
      </c>
      <c r="I1906" s="196" t="str">
        <f>VLOOKUP(E1906,Refs!$P$2:$R$36,3,FALSE)</f>
        <v>Y56</v>
      </c>
      <c r="J1906" s="196" t="str">
        <f>VLOOKUP(E1906,Refs!$P$2:$S$36,4,FALSE)</f>
        <v>London</v>
      </c>
      <c r="K1906" s="42">
        <f t="shared" si="59"/>
        <v>5441196</v>
      </c>
    </row>
    <row r="1907" spans="1:11" hidden="1" x14ac:dyDescent="0.35">
      <c r="A1907" s="197">
        <f t="shared" si="58"/>
        <v>44287</v>
      </c>
      <c r="B1907" t="s">
        <v>770</v>
      </c>
      <c r="C1907" t="s">
        <v>121</v>
      </c>
      <c r="D1907" t="s">
        <v>1003</v>
      </c>
      <c r="E1907" t="s">
        <v>50</v>
      </c>
      <c r="F1907" t="s">
        <v>51</v>
      </c>
      <c r="G1907" t="s">
        <v>649</v>
      </c>
      <c r="H1907">
        <v>3869</v>
      </c>
      <c r="I1907" s="196" t="str">
        <f>VLOOKUP(E1907,Refs!$P$2:$R$36,3,FALSE)</f>
        <v>Y56</v>
      </c>
      <c r="J1907" s="196" t="str">
        <f>VLOOKUP(E1907,Refs!$P$2:$S$36,4,FALSE)</f>
        <v>London</v>
      </c>
      <c r="K1907" s="42">
        <f t="shared" si="59"/>
        <v>3869</v>
      </c>
    </row>
    <row r="1908" spans="1:11" hidden="1" x14ac:dyDescent="0.35">
      <c r="A1908" s="197">
        <f t="shared" si="58"/>
        <v>44287</v>
      </c>
      <c r="B1908" t="s">
        <v>770</v>
      </c>
      <c r="C1908" t="s">
        <v>121</v>
      </c>
      <c r="D1908" t="s">
        <v>1003</v>
      </c>
      <c r="E1908" t="s">
        <v>50</v>
      </c>
      <c r="F1908" t="s">
        <v>51</v>
      </c>
      <c r="G1908" t="s">
        <v>650</v>
      </c>
      <c r="H1908">
        <v>2966</v>
      </c>
      <c r="I1908" s="196" t="str">
        <f>VLOOKUP(E1908,Refs!$P$2:$R$36,3,FALSE)</f>
        <v>Y56</v>
      </c>
      <c r="J1908" s="196" t="str">
        <f>VLOOKUP(E1908,Refs!$P$2:$S$36,4,FALSE)</f>
        <v>London</v>
      </c>
      <c r="K1908" s="42">
        <f t="shared" si="59"/>
        <v>2966</v>
      </c>
    </row>
    <row r="1909" spans="1:11" hidden="1" x14ac:dyDescent="0.35">
      <c r="A1909" s="197">
        <f t="shared" si="58"/>
        <v>44287</v>
      </c>
      <c r="B1909" t="s">
        <v>770</v>
      </c>
      <c r="C1909" t="s">
        <v>121</v>
      </c>
      <c r="D1909" t="s">
        <v>1003</v>
      </c>
      <c r="E1909" t="s">
        <v>50</v>
      </c>
      <c r="F1909" t="s">
        <v>51</v>
      </c>
      <c r="G1909" t="s">
        <v>651</v>
      </c>
      <c r="H1909">
        <v>134</v>
      </c>
      <c r="I1909" s="196" t="str">
        <f>VLOOKUP(E1909,Refs!$P$2:$R$36,3,FALSE)</f>
        <v>Y56</v>
      </c>
      <c r="J1909" s="196" t="str">
        <f>VLOOKUP(E1909,Refs!$P$2:$S$36,4,FALSE)</f>
        <v>London</v>
      </c>
      <c r="K1909" s="42">
        <f t="shared" si="59"/>
        <v>134</v>
      </c>
    </row>
    <row r="1910" spans="1:11" hidden="1" x14ac:dyDescent="0.35">
      <c r="A1910" s="197">
        <f t="shared" si="58"/>
        <v>44287</v>
      </c>
      <c r="B1910" t="s">
        <v>770</v>
      </c>
      <c r="C1910" t="s">
        <v>121</v>
      </c>
      <c r="D1910" t="s">
        <v>1003</v>
      </c>
      <c r="E1910" t="s">
        <v>50</v>
      </c>
      <c r="F1910" t="s">
        <v>51</v>
      </c>
      <c r="G1910" t="s">
        <v>652</v>
      </c>
      <c r="H1910">
        <v>1431</v>
      </c>
      <c r="I1910" s="196" t="str">
        <f>VLOOKUP(E1910,Refs!$P$2:$R$36,3,FALSE)</f>
        <v>Y56</v>
      </c>
      <c r="J1910" s="196" t="str">
        <f>VLOOKUP(E1910,Refs!$P$2:$S$36,4,FALSE)</f>
        <v>London</v>
      </c>
      <c r="K1910" s="42">
        <f t="shared" si="59"/>
        <v>1431</v>
      </c>
    </row>
    <row r="1911" spans="1:11" hidden="1" x14ac:dyDescent="0.35">
      <c r="A1911" s="197">
        <f t="shared" si="58"/>
        <v>44287</v>
      </c>
      <c r="B1911" t="s">
        <v>770</v>
      </c>
      <c r="C1911" t="s">
        <v>121</v>
      </c>
      <c r="D1911" t="s">
        <v>1003</v>
      </c>
      <c r="E1911" t="s">
        <v>50</v>
      </c>
      <c r="F1911" t="s">
        <v>51</v>
      </c>
      <c r="G1911" t="s">
        <v>653</v>
      </c>
      <c r="H1911">
        <v>7626295</v>
      </c>
      <c r="I1911" s="196" t="str">
        <f>VLOOKUP(E1911,Refs!$P$2:$R$36,3,FALSE)</f>
        <v>Y56</v>
      </c>
      <c r="J1911" s="196" t="str">
        <f>VLOOKUP(E1911,Refs!$P$2:$S$36,4,FALSE)</f>
        <v>London</v>
      </c>
      <c r="K1911" s="42">
        <f t="shared" si="59"/>
        <v>7626295</v>
      </c>
    </row>
    <row r="1912" spans="1:11" hidden="1" x14ac:dyDescent="0.35">
      <c r="A1912" s="197">
        <f t="shared" si="58"/>
        <v>44287</v>
      </c>
      <c r="B1912" t="s">
        <v>770</v>
      </c>
      <c r="C1912" t="s">
        <v>121</v>
      </c>
      <c r="D1912" t="s">
        <v>1003</v>
      </c>
      <c r="E1912" t="s">
        <v>50</v>
      </c>
      <c r="F1912" t="s">
        <v>51</v>
      </c>
      <c r="G1912" t="s">
        <v>654</v>
      </c>
      <c r="H1912" t="s">
        <v>999</v>
      </c>
      <c r="I1912" s="196" t="str">
        <f>VLOOKUP(E1912,Refs!$P$2:$R$36,3,FALSE)</f>
        <v>Y56</v>
      </c>
      <c r="J1912" s="196" t="str">
        <f>VLOOKUP(E1912,Refs!$P$2:$S$36,4,FALSE)</f>
        <v>London</v>
      </c>
      <c r="K1912" s="42" t="str">
        <f t="shared" si="59"/>
        <v>-</v>
      </c>
    </row>
    <row r="1913" spans="1:11" hidden="1" x14ac:dyDescent="0.35">
      <c r="A1913" s="197">
        <f t="shared" si="58"/>
        <v>44287</v>
      </c>
      <c r="B1913" t="s">
        <v>770</v>
      </c>
      <c r="C1913" t="s">
        <v>121</v>
      </c>
      <c r="D1913" t="s">
        <v>1003</v>
      </c>
      <c r="E1913" t="s">
        <v>50</v>
      </c>
      <c r="F1913" t="s">
        <v>51</v>
      </c>
      <c r="G1913" t="s">
        <v>669</v>
      </c>
      <c r="H1913">
        <v>26531</v>
      </c>
      <c r="I1913" s="196" t="str">
        <f>VLOOKUP(E1913,Refs!$P$2:$R$36,3,FALSE)</f>
        <v>Y56</v>
      </c>
      <c r="J1913" s="196" t="str">
        <f>VLOOKUP(E1913,Refs!$P$2:$S$36,4,FALSE)</f>
        <v>London</v>
      </c>
      <c r="K1913" s="42">
        <f t="shared" si="59"/>
        <v>26531</v>
      </c>
    </row>
    <row r="1914" spans="1:11" hidden="1" x14ac:dyDescent="0.35">
      <c r="A1914" s="197">
        <f t="shared" si="58"/>
        <v>44287</v>
      </c>
      <c r="B1914" t="s">
        <v>770</v>
      </c>
      <c r="C1914" t="s">
        <v>121</v>
      </c>
      <c r="D1914" t="s">
        <v>1003</v>
      </c>
      <c r="E1914" t="s">
        <v>50</v>
      </c>
      <c r="F1914" t="s">
        <v>51</v>
      </c>
      <c r="G1914" t="s">
        <v>670</v>
      </c>
      <c r="H1914">
        <v>13</v>
      </c>
      <c r="I1914" s="196" t="str">
        <f>VLOOKUP(E1914,Refs!$P$2:$R$36,3,FALSE)</f>
        <v>Y56</v>
      </c>
      <c r="J1914" s="196" t="str">
        <f>VLOOKUP(E1914,Refs!$P$2:$S$36,4,FALSE)</f>
        <v>London</v>
      </c>
      <c r="K1914" s="42">
        <f t="shared" si="59"/>
        <v>13</v>
      </c>
    </row>
    <row r="1915" spans="1:11" hidden="1" x14ac:dyDescent="0.35">
      <c r="A1915" s="197">
        <f t="shared" si="58"/>
        <v>44287</v>
      </c>
      <c r="B1915" t="s">
        <v>770</v>
      </c>
      <c r="C1915" t="s">
        <v>121</v>
      </c>
      <c r="D1915" t="s">
        <v>1003</v>
      </c>
      <c r="E1915" t="s">
        <v>50</v>
      </c>
      <c r="F1915" t="s">
        <v>51</v>
      </c>
      <c r="G1915" t="s">
        <v>671</v>
      </c>
      <c r="H1915">
        <v>10826</v>
      </c>
      <c r="I1915" s="196" t="str">
        <f>VLOOKUP(E1915,Refs!$P$2:$R$36,3,FALSE)</f>
        <v>Y56</v>
      </c>
      <c r="J1915" s="196" t="str">
        <f>VLOOKUP(E1915,Refs!$P$2:$S$36,4,FALSE)</f>
        <v>London</v>
      </c>
      <c r="K1915" s="42">
        <f t="shared" si="59"/>
        <v>10826</v>
      </c>
    </row>
    <row r="1916" spans="1:11" hidden="1" x14ac:dyDescent="0.35">
      <c r="A1916" s="197">
        <f t="shared" si="58"/>
        <v>44287</v>
      </c>
      <c r="B1916" t="s">
        <v>770</v>
      </c>
      <c r="C1916" t="s">
        <v>121</v>
      </c>
      <c r="D1916" t="s">
        <v>1003</v>
      </c>
      <c r="E1916" t="s">
        <v>50</v>
      </c>
      <c r="F1916" t="s">
        <v>51</v>
      </c>
      <c r="G1916" t="s">
        <v>675</v>
      </c>
      <c r="H1916">
        <v>7050</v>
      </c>
      <c r="I1916" s="196" t="str">
        <f>VLOOKUP(E1916,Refs!$P$2:$R$36,3,FALSE)</f>
        <v>Y56</v>
      </c>
      <c r="J1916" s="196" t="str">
        <f>VLOOKUP(E1916,Refs!$P$2:$S$36,4,FALSE)</f>
        <v>London</v>
      </c>
      <c r="K1916" s="42">
        <f t="shared" si="59"/>
        <v>7050</v>
      </c>
    </row>
    <row r="1917" spans="1:11" hidden="1" x14ac:dyDescent="0.35">
      <c r="A1917" s="197">
        <f t="shared" si="58"/>
        <v>44287</v>
      </c>
      <c r="B1917" t="s">
        <v>770</v>
      </c>
      <c r="C1917" t="s">
        <v>121</v>
      </c>
      <c r="D1917" t="s">
        <v>1003</v>
      </c>
      <c r="E1917" t="s">
        <v>50</v>
      </c>
      <c r="F1917" t="s">
        <v>51</v>
      </c>
      <c r="G1917" t="s">
        <v>678</v>
      </c>
      <c r="H1917">
        <v>5547</v>
      </c>
      <c r="I1917" s="196" t="str">
        <f>VLOOKUP(E1917,Refs!$P$2:$R$36,3,FALSE)</f>
        <v>Y56</v>
      </c>
      <c r="J1917" s="196" t="str">
        <f>VLOOKUP(E1917,Refs!$P$2:$S$36,4,FALSE)</f>
        <v>London</v>
      </c>
      <c r="K1917" s="42">
        <f t="shared" si="59"/>
        <v>5547</v>
      </c>
    </row>
    <row r="1918" spans="1:11" hidden="1" x14ac:dyDescent="0.35">
      <c r="A1918" s="197">
        <f t="shared" si="58"/>
        <v>44287</v>
      </c>
      <c r="B1918" t="s">
        <v>770</v>
      </c>
      <c r="C1918" t="s">
        <v>121</v>
      </c>
      <c r="D1918" t="s">
        <v>1003</v>
      </c>
      <c r="E1918" t="s">
        <v>50</v>
      </c>
      <c r="F1918" t="s">
        <v>51</v>
      </c>
      <c r="G1918" t="s">
        <v>679</v>
      </c>
      <c r="H1918">
        <v>3238</v>
      </c>
      <c r="I1918" s="196" t="str">
        <f>VLOOKUP(E1918,Refs!$P$2:$R$36,3,FALSE)</f>
        <v>Y56</v>
      </c>
      <c r="J1918" s="196" t="str">
        <f>VLOOKUP(E1918,Refs!$P$2:$S$36,4,FALSE)</f>
        <v>London</v>
      </c>
      <c r="K1918" s="42">
        <f t="shared" si="59"/>
        <v>3238</v>
      </c>
    </row>
    <row r="1919" spans="1:11" hidden="1" x14ac:dyDescent="0.35">
      <c r="A1919" s="197">
        <f t="shared" si="58"/>
        <v>44287</v>
      </c>
      <c r="B1919" t="s">
        <v>770</v>
      </c>
      <c r="C1919" t="s">
        <v>121</v>
      </c>
      <c r="D1919" t="s">
        <v>1003</v>
      </c>
      <c r="E1919" t="s">
        <v>50</v>
      </c>
      <c r="F1919" t="s">
        <v>51</v>
      </c>
      <c r="G1919" t="s">
        <v>680</v>
      </c>
      <c r="H1919">
        <v>3000</v>
      </c>
      <c r="I1919" s="196" t="str">
        <f>VLOOKUP(E1919,Refs!$P$2:$R$36,3,FALSE)</f>
        <v>Y56</v>
      </c>
      <c r="J1919" s="196" t="str">
        <f>VLOOKUP(E1919,Refs!$P$2:$S$36,4,FALSE)</f>
        <v>London</v>
      </c>
      <c r="K1919" s="42">
        <f t="shared" si="59"/>
        <v>3000</v>
      </c>
    </row>
    <row r="1920" spans="1:11" hidden="1" x14ac:dyDescent="0.35">
      <c r="A1920" s="197">
        <f t="shared" si="58"/>
        <v>44287</v>
      </c>
      <c r="B1920" t="s">
        <v>770</v>
      </c>
      <c r="C1920" t="s">
        <v>121</v>
      </c>
      <c r="D1920" t="s">
        <v>1003</v>
      </c>
      <c r="E1920" t="s">
        <v>50</v>
      </c>
      <c r="F1920" t="s">
        <v>51</v>
      </c>
      <c r="G1920" t="s">
        <v>681</v>
      </c>
      <c r="H1920">
        <v>171</v>
      </c>
      <c r="I1920" s="196" t="str">
        <f>VLOOKUP(E1920,Refs!$P$2:$R$36,3,FALSE)</f>
        <v>Y56</v>
      </c>
      <c r="J1920" s="196" t="str">
        <f>VLOOKUP(E1920,Refs!$P$2:$S$36,4,FALSE)</f>
        <v>London</v>
      </c>
      <c r="K1920" s="42">
        <f t="shared" si="59"/>
        <v>171</v>
      </c>
    </row>
    <row r="1921" spans="1:11" hidden="1" x14ac:dyDescent="0.35">
      <c r="A1921" s="197">
        <f t="shared" si="58"/>
        <v>44287</v>
      </c>
      <c r="B1921" t="s">
        <v>770</v>
      </c>
      <c r="C1921" t="s">
        <v>121</v>
      </c>
      <c r="D1921" t="s">
        <v>1003</v>
      </c>
      <c r="E1921" t="s">
        <v>50</v>
      </c>
      <c r="F1921" t="s">
        <v>51</v>
      </c>
      <c r="G1921" t="s">
        <v>682</v>
      </c>
      <c r="H1921">
        <v>1422</v>
      </c>
      <c r="I1921" s="196" t="str">
        <f>VLOOKUP(E1921,Refs!$P$2:$R$36,3,FALSE)</f>
        <v>Y56</v>
      </c>
      <c r="J1921" s="196" t="str">
        <f>VLOOKUP(E1921,Refs!$P$2:$S$36,4,FALSE)</f>
        <v>London</v>
      </c>
      <c r="K1921" s="42">
        <f t="shared" si="59"/>
        <v>1422</v>
      </c>
    </row>
    <row r="1922" spans="1:11" hidden="1" x14ac:dyDescent="0.35">
      <c r="A1922" s="197">
        <f t="shared" si="58"/>
        <v>44287</v>
      </c>
      <c r="B1922" t="s">
        <v>770</v>
      </c>
      <c r="C1922" t="s">
        <v>121</v>
      </c>
      <c r="D1922" t="s">
        <v>1003</v>
      </c>
      <c r="E1922" t="s">
        <v>50</v>
      </c>
      <c r="F1922" t="s">
        <v>51</v>
      </c>
      <c r="G1922" t="s">
        <v>683</v>
      </c>
      <c r="H1922">
        <v>737</v>
      </c>
      <c r="I1922" s="196" t="str">
        <f>VLOOKUP(E1922,Refs!$P$2:$R$36,3,FALSE)</f>
        <v>Y56</v>
      </c>
      <c r="J1922" s="196" t="str">
        <f>VLOOKUP(E1922,Refs!$P$2:$S$36,4,FALSE)</f>
        <v>London</v>
      </c>
      <c r="K1922" s="42">
        <f t="shared" si="59"/>
        <v>737</v>
      </c>
    </row>
    <row r="1923" spans="1:11" hidden="1" x14ac:dyDescent="0.35">
      <c r="A1923" s="197">
        <f t="shared" ref="A1923:A1986" si="60">DATEVALUE(RIGHT(B1923,8))</f>
        <v>44287</v>
      </c>
      <c r="B1923" t="s">
        <v>770</v>
      </c>
      <c r="C1923" t="s">
        <v>121</v>
      </c>
      <c r="D1923" t="s">
        <v>1003</v>
      </c>
      <c r="E1923" t="s">
        <v>50</v>
      </c>
      <c r="F1923" t="s">
        <v>51</v>
      </c>
      <c r="G1923" t="s">
        <v>684</v>
      </c>
      <c r="H1923">
        <v>2646</v>
      </c>
      <c r="I1923" s="196" t="str">
        <f>VLOOKUP(E1923,Refs!$P$2:$R$36,3,FALSE)</f>
        <v>Y56</v>
      </c>
      <c r="J1923" s="196" t="str">
        <f>VLOOKUP(E1923,Refs!$P$2:$S$36,4,FALSE)</f>
        <v>London</v>
      </c>
      <c r="K1923" s="42">
        <f t="shared" ref="K1923:K1986" si="61">IF(OR(H1923="NULL",H1923=0,H1923=""),"",H1923)</f>
        <v>2646</v>
      </c>
    </row>
    <row r="1924" spans="1:11" hidden="1" x14ac:dyDescent="0.35">
      <c r="A1924" s="197">
        <f t="shared" si="60"/>
        <v>44287</v>
      </c>
      <c r="B1924" t="s">
        <v>770</v>
      </c>
      <c r="C1924" t="s">
        <v>121</v>
      </c>
      <c r="D1924" t="s">
        <v>1003</v>
      </c>
      <c r="E1924" t="s">
        <v>50</v>
      </c>
      <c r="F1924" t="s">
        <v>51</v>
      </c>
      <c r="G1924" t="s">
        <v>685</v>
      </c>
      <c r="H1924">
        <v>1975</v>
      </c>
      <c r="I1924" s="196" t="str">
        <f>VLOOKUP(E1924,Refs!$P$2:$R$36,3,FALSE)</f>
        <v>Y56</v>
      </c>
      <c r="J1924" s="196" t="str">
        <f>VLOOKUP(E1924,Refs!$P$2:$S$36,4,FALSE)</f>
        <v>London</v>
      </c>
      <c r="K1924" s="42">
        <f t="shared" si="61"/>
        <v>1975</v>
      </c>
    </row>
    <row r="1925" spans="1:11" hidden="1" x14ac:dyDescent="0.35">
      <c r="A1925" s="197">
        <f t="shared" si="60"/>
        <v>44287</v>
      </c>
      <c r="B1925" t="s">
        <v>770</v>
      </c>
      <c r="C1925" t="s">
        <v>121</v>
      </c>
      <c r="D1925" t="s">
        <v>1003</v>
      </c>
      <c r="E1925" t="s">
        <v>50</v>
      </c>
      <c r="F1925" t="s">
        <v>51</v>
      </c>
      <c r="G1925" t="s">
        <v>686</v>
      </c>
      <c r="H1925">
        <v>0</v>
      </c>
      <c r="I1925" s="196" t="str">
        <f>VLOOKUP(E1925,Refs!$P$2:$R$36,3,FALSE)</f>
        <v>Y56</v>
      </c>
      <c r="J1925" s="196" t="str">
        <f>VLOOKUP(E1925,Refs!$P$2:$S$36,4,FALSE)</f>
        <v>London</v>
      </c>
      <c r="K1925" s="42" t="str">
        <f t="shared" si="61"/>
        <v/>
      </c>
    </row>
    <row r="1926" spans="1:11" hidden="1" x14ac:dyDescent="0.35">
      <c r="A1926" s="197">
        <f t="shared" si="60"/>
        <v>44287</v>
      </c>
      <c r="B1926" t="s">
        <v>770</v>
      </c>
      <c r="C1926" t="s">
        <v>121</v>
      </c>
      <c r="D1926" t="s">
        <v>1003</v>
      </c>
      <c r="E1926" t="s">
        <v>50</v>
      </c>
      <c r="F1926" t="s">
        <v>51</v>
      </c>
      <c r="G1926" t="s">
        <v>687</v>
      </c>
      <c r="H1926">
        <v>0</v>
      </c>
      <c r="I1926" s="196" t="str">
        <f>VLOOKUP(E1926,Refs!$P$2:$R$36,3,FALSE)</f>
        <v>Y56</v>
      </c>
      <c r="J1926" s="196" t="str">
        <f>VLOOKUP(E1926,Refs!$P$2:$S$36,4,FALSE)</f>
        <v>London</v>
      </c>
      <c r="K1926" s="42" t="str">
        <f t="shared" si="61"/>
        <v/>
      </c>
    </row>
    <row r="1927" spans="1:11" hidden="1" x14ac:dyDescent="0.35">
      <c r="A1927" s="197">
        <f t="shared" si="60"/>
        <v>44287</v>
      </c>
      <c r="B1927" t="s">
        <v>770</v>
      </c>
      <c r="C1927" t="s">
        <v>121</v>
      </c>
      <c r="D1927" t="s">
        <v>1003</v>
      </c>
      <c r="E1927" t="s">
        <v>50</v>
      </c>
      <c r="F1927" t="s">
        <v>51</v>
      </c>
      <c r="G1927" t="s">
        <v>688</v>
      </c>
      <c r="H1927">
        <v>0</v>
      </c>
      <c r="I1927" s="196" t="str">
        <f>VLOOKUP(E1927,Refs!$P$2:$R$36,3,FALSE)</f>
        <v>Y56</v>
      </c>
      <c r="J1927" s="196" t="str">
        <f>VLOOKUP(E1927,Refs!$P$2:$S$36,4,FALSE)</f>
        <v>London</v>
      </c>
      <c r="K1927" s="42" t="str">
        <f t="shared" si="61"/>
        <v/>
      </c>
    </row>
    <row r="1928" spans="1:11" hidden="1" x14ac:dyDescent="0.35">
      <c r="A1928" s="197">
        <f t="shared" si="60"/>
        <v>44287</v>
      </c>
      <c r="B1928" t="s">
        <v>770</v>
      </c>
      <c r="C1928" t="s">
        <v>121</v>
      </c>
      <c r="D1928" t="s">
        <v>1003</v>
      </c>
      <c r="E1928" t="s">
        <v>50</v>
      </c>
      <c r="F1928" t="s">
        <v>51</v>
      </c>
      <c r="G1928" t="s">
        <v>689</v>
      </c>
      <c r="H1928">
        <v>0</v>
      </c>
      <c r="I1928" s="196" t="str">
        <f>VLOOKUP(E1928,Refs!$P$2:$R$36,3,FALSE)</f>
        <v>Y56</v>
      </c>
      <c r="J1928" s="196" t="str">
        <f>VLOOKUP(E1928,Refs!$P$2:$S$36,4,FALSE)</f>
        <v>London</v>
      </c>
      <c r="K1928" s="42" t="str">
        <f t="shared" si="61"/>
        <v/>
      </c>
    </row>
    <row r="1929" spans="1:11" hidden="1" x14ac:dyDescent="0.35">
      <c r="A1929" s="197">
        <f t="shared" si="60"/>
        <v>44287</v>
      </c>
      <c r="B1929" t="s">
        <v>770</v>
      </c>
      <c r="C1929" t="s">
        <v>121</v>
      </c>
      <c r="D1929" t="s">
        <v>1003</v>
      </c>
      <c r="E1929" t="s">
        <v>50</v>
      </c>
      <c r="F1929" t="s">
        <v>51</v>
      </c>
      <c r="G1929" t="s">
        <v>690</v>
      </c>
      <c r="H1929">
        <v>929</v>
      </c>
      <c r="I1929" s="196" t="str">
        <f>VLOOKUP(E1929,Refs!$P$2:$R$36,3,FALSE)</f>
        <v>Y56</v>
      </c>
      <c r="J1929" s="196" t="str">
        <f>VLOOKUP(E1929,Refs!$P$2:$S$36,4,FALSE)</f>
        <v>London</v>
      </c>
      <c r="K1929" s="42">
        <f t="shared" si="61"/>
        <v>929</v>
      </c>
    </row>
    <row r="1930" spans="1:11" hidden="1" x14ac:dyDescent="0.35">
      <c r="A1930" s="197">
        <f t="shared" si="60"/>
        <v>44287</v>
      </c>
      <c r="B1930" t="s">
        <v>770</v>
      </c>
      <c r="C1930" t="s">
        <v>121</v>
      </c>
      <c r="D1930" t="s">
        <v>1003</v>
      </c>
      <c r="E1930" t="s">
        <v>50</v>
      </c>
      <c r="F1930" t="s">
        <v>51</v>
      </c>
      <c r="G1930" t="s">
        <v>691</v>
      </c>
      <c r="H1930">
        <v>25</v>
      </c>
      <c r="I1930" s="196" t="str">
        <f>VLOOKUP(E1930,Refs!$P$2:$R$36,3,FALSE)</f>
        <v>Y56</v>
      </c>
      <c r="J1930" s="196" t="str">
        <f>VLOOKUP(E1930,Refs!$P$2:$S$36,4,FALSE)</f>
        <v>London</v>
      </c>
      <c r="K1930" s="42">
        <f t="shared" si="61"/>
        <v>25</v>
      </c>
    </row>
    <row r="1931" spans="1:11" hidden="1" x14ac:dyDescent="0.35">
      <c r="A1931" s="197">
        <f t="shared" si="60"/>
        <v>44287</v>
      </c>
      <c r="B1931" t="s">
        <v>770</v>
      </c>
      <c r="C1931" t="s">
        <v>121</v>
      </c>
      <c r="D1931" t="s">
        <v>1003</v>
      </c>
      <c r="E1931" t="s">
        <v>50</v>
      </c>
      <c r="F1931" t="s">
        <v>51</v>
      </c>
      <c r="G1931" t="s">
        <v>692</v>
      </c>
      <c r="H1931" t="s">
        <v>999</v>
      </c>
      <c r="I1931" s="196" t="str">
        <f>VLOOKUP(E1931,Refs!$P$2:$R$36,3,FALSE)</f>
        <v>Y56</v>
      </c>
      <c r="J1931" s="196" t="str">
        <f>VLOOKUP(E1931,Refs!$P$2:$S$36,4,FALSE)</f>
        <v>London</v>
      </c>
      <c r="K1931" s="42" t="str">
        <f t="shared" si="61"/>
        <v>-</v>
      </c>
    </row>
    <row r="1932" spans="1:11" hidden="1" x14ac:dyDescent="0.35">
      <c r="A1932" s="197">
        <f t="shared" si="60"/>
        <v>44287</v>
      </c>
      <c r="B1932" t="s">
        <v>770</v>
      </c>
      <c r="C1932" t="s">
        <v>121</v>
      </c>
      <c r="D1932" t="s">
        <v>1003</v>
      </c>
      <c r="E1932" t="s">
        <v>50</v>
      </c>
      <c r="F1932" t="s">
        <v>51</v>
      </c>
      <c r="G1932" t="s">
        <v>693</v>
      </c>
      <c r="H1932" t="s">
        <v>999</v>
      </c>
      <c r="I1932" s="196" t="str">
        <f>VLOOKUP(E1932,Refs!$P$2:$R$36,3,FALSE)</f>
        <v>Y56</v>
      </c>
      <c r="J1932" s="196" t="str">
        <f>VLOOKUP(E1932,Refs!$P$2:$S$36,4,FALSE)</f>
        <v>London</v>
      </c>
      <c r="K1932" s="42" t="str">
        <f t="shared" si="61"/>
        <v>-</v>
      </c>
    </row>
    <row r="1933" spans="1:11" hidden="1" x14ac:dyDescent="0.35">
      <c r="A1933" s="197">
        <f t="shared" si="60"/>
        <v>44287</v>
      </c>
      <c r="B1933" t="s">
        <v>770</v>
      </c>
      <c r="C1933" t="s">
        <v>121</v>
      </c>
      <c r="D1933" t="s">
        <v>1003</v>
      </c>
      <c r="E1933" t="s">
        <v>50</v>
      </c>
      <c r="F1933" t="s">
        <v>51</v>
      </c>
      <c r="G1933" t="s">
        <v>694</v>
      </c>
      <c r="H1933">
        <v>0</v>
      </c>
      <c r="I1933" s="196" t="str">
        <f>VLOOKUP(E1933,Refs!$P$2:$R$36,3,FALSE)</f>
        <v>Y56</v>
      </c>
      <c r="J1933" s="196" t="str">
        <f>VLOOKUP(E1933,Refs!$P$2:$S$36,4,FALSE)</f>
        <v>London</v>
      </c>
      <c r="K1933" s="42" t="str">
        <f t="shared" si="61"/>
        <v/>
      </c>
    </row>
    <row r="1934" spans="1:11" hidden="1" x14ac:dyDescent="0.35">
      <c r="A1934" s="197">
        <f t="shared" si="60"/>
        <v>44287</v>
      </c>
      <c r="B1934" t="s">
        <v>770</v>
      </c>
      <c r="C1934" t="s">
        <v>121</v>
      </c>
      <c r="D1934" t="s">
        <v>1003</v>
      </c>
      <c r="E1934" t="s">
        <v>50</v>
      </c>
      <c r="F1934" t="s">
        <v>51</v>
      </c>
      <c r="G1934" t="s">
        <v>695</v>
      </c>
      <c r="H1934">
        <v>0</v>
      </c>
      <c r="I1934" s="196" t="str">
        <f>VLOOKUP(E1934,Refs!$P$2:$R$36,3,FALSE)</f>
        <v>Y56</v>
      </c>
      <c r="J1934" s="196" t="str">
        <f>VLOOKUP(E1934,Refs!$P$2:$S$36,4,FALSE)</f>
        <v>London</v>
      </c>
      <c r="K1934" s="42" t="str">
        <f t="shared" si="61"/>
        <v/>
      </c>
    </row>
    <row r="1935" spans="1:11" hidden="1" x14ac:dyDescent="0.35">
      <c r="A1935" s="197">
        <f t="shared" si="60"/>
        <v>44287</v>
      </c>
      <c r="B1935" t="s">
        <v>770</v>
      </c>
      <c r="C1935" t="s">
        <v>121</v>
      </c>
      <c r="D1935" t="s">
        <v>1003</v>
      </c>
      <c r="E1935" t="s">
        <v>50</v>
      </c>
      <c r="F1935" t="s">
        <v>51</v>
      </c>
      <c r="G1935" t="s">
        <v>696</v>
      </c>
      <c r="H1935">
        <v>262</v>
      </c>
      <c r="I1935" s="196" t="str">
        <f>VLOOKUP(E1935,Refs!$P$2:$R$36,3,FALSE)</f>
        <v>Y56</v>
      </c>
      <c r="J1935" s="196" t="str">
        <f>VLOOKUP(E1935,Refs!$P$2:$S$36,4,FALSE)</f>
        <v>London</v>
      </c>
      <c r="K1935" s="42">
        <f t="shared" si="61"/>
        <v>262</v>
      </c>
    </row>
    <row r="1936" spans="1:11" hidden="1" x14ac:dyDescent="0.35">
      <c r="A1936" s="197">
        <f t="shared" si="60"/>
        <v>44287</v>
      </c>
      <c r="B1936" t="s">
        <v>770</v>
      </c>
      <c r="C1936" t="s">
        <v>121</v>
      </c>
      <c r="D1936" t="s">
        <v>1003</v>
      </c>
      <c r="E1936" t="s">
        <v>50</v>
      </c>
      <c r="F1936" t="s">
        <v>51</v>
      </c>
      <c r="G1936" t="s">
        <v>697</v>
      </c>
      <c r="H1936">
        <v>203</v>
      </c>
      <c r="I1936" s="196" t="str">
        <f>VLOOKUP(E1936,Refs!$P$2:$R$36,3,FALSE)</f>
        <v>Y56</v>
      </c>
      <c r="J1936" s="196" t="str">
        <f>VLOOKUP(E1936,Refs!$P$2:$S$36,4,FALSE)</f>
        <v>London</v>
      </c>
      <c r="K1936" s="42">
        <f t="shared" si="61"/>
        <v>203</v>
      </c>
    </row>
    <row r="1937" spans="1:11" hidden="1" x14ac:dyDescent="0.35">
      <c r="A1937" s="197">
        <f t="shared" si="60"/>
        <v>44287</v>
      </c>
      <c r="B1937" t="s">
        <v>770</v>
      </c>
      <c r="C1937" t="s">
        <v>121</v>
      </c>
      <c r="D1937" t="s">
        <v>1003</v>
      </c>
      <c r="E1937" t="s">
        <v>50</v>
      </c>
      <c r="F1937" t="s">
        <v>51</v>
      </c>
      <c r="G1937" t="s">
        <v>698</v>
      </c>
      <c r="H1937">
        <v>884</v>
      </c>
      <c r="I1937" s="196" t="str">
        <f>VLOOKUP(E1937,Refs!$P$2:$R$36,3,FALSE)</f>
        <v>Y56</v>
      </c>
      <c r="J1937" s="196" t="str">
        <f>VLOOKUP(E1937,Refs!$P$2:$S$36,4,FALSE)</f>
        <v>London</v>
      </c>
      <c r="K1937" s="42">
        <f t="shared" si="61"/>
        <v>884</v>
      </c>
    </row>
    <row r="1938" spans="1:11" hidden="1" x14ac:dyDescent="0.35">
      <c r="A1938" s="197">
        <f t="shared" si="60"/>
        <v>44287</v>
      </c>
      <c r="B1938" t="s">
        <v>770</v>
      </c>
      <c r="C1938" t="s">
        <v>121</v>
      </c>
      <c r="D1938" t="s">
        <v>1003</v>
      </c>
      <c r="E1938" t="s">
        <v>50</v>
      </c>
      <c r="F1938" t="s">
        <v>51</v>
      </c>
      <c r="G1938" t="s">
        <v>699</v>
      </c>
      <c r="H1938">
        <v>691</v>
      </c>
      <c r="I1938" s="196" t="str">
        <f>VLOOKUP(E1938,Refs!$P$2:$R$36,3,FALSE)</f>
        <v>Y56</v>
      </c>
      <c r="J1938" s="196" t="str">
        <f>VLOOKUP(E1938,Refs!$P$2:$S$36,4,FALSE)</f>
        <v>London</v>
      </c>
      <c r="K1938" s="42">
        <f t="shared" si="61"/>
        <v>691</v>
      </c>
    </row>
    <row r="1939" spans="1:11" hidden="1" x14ac:dyDescent="0.35">
      <c r="A1939" s="197">
        <f t="shared" si="60"/>
        <v>44287</v>
      </c>
      <c r="B1939" t="s">
        <v>770</v>
      </c>
      <c r="C1939" t="s">
        <v>121</v>
      </c>
      <c r="D1939" t="s">
        <v>1003</v>
      </c>
      <c r="E1939" t="s">
        <v>50</v>
      </c>
      <c r="F1939" t="s">
        <v>51</v>
      </c>
      <c r="G1939" t="s">
        <v>720</v>
      </c>
      <c r="H1939">
        <v>934</v>
      </c>
      <c r="I1939" s="196" t="str">
        <f>VLOOKUP(E1939,Refs!$P$2:$R$36,3,FALSE)</f>
        <v>Y56</v>
      </c>
      <c r="J1939" s="196" t="str">
        <f>VLOOKUP(E1939,Refs!$P$2:$S$36,4,FALSE)</f>
        <v>London</v>
      </c>
      <c r="K1939" s="42">
        <f t="shared" si="61"/>
        <v>934</v>
      </c>
    </row>
    <row r="1940" spans="1:11" hidden="1" x14ac:dyDescent="0.35">
      <c r="A1940" s="197">
        <f t="shared" si="60"/>
        <v>44287</v>
      </c>
      <c r="B1940" t="s">
        <v>770</v>
      </c>
      <c r="C1940" t="s">
        <v>121</v>
      </c>
      <c r="D1940" t="s">
        <v>1003</v>
      </c>
      <c r="E1940" t="s">
        <v>50</v>
      </c>
      <c r="F1940" t="s">
        <v>51</v>
      </c>
      <c r="G1940" t="s">
        <v>721</v>
      </c>
      <c r="H1940">
        <v>934</v>
      </c>
      <c r="I1940" s="196" t="str">
        <f>VLOOKUP(E1940,Refs!$P$2:$R$36,3,FALSE)</f>
        <v>Y56</v>
      </c>
      <c r="J1940" s="196" t="str">
        <f>VLOOKUP(E1940,Refs!$P$2:$S$36,4,FALSE)</f>
        <v>London</v>
      </c>
      <c r="K1940" s="42">
        <f t="shared" si="61"/>
        <v>934</v>
      </c>
    </row>
    <row r="1941" spans="1:11" hidden="1" x14ac:dyDescent="0.35">
      <c r="A1941" s="197">
        <f t="shared" si="60"/>
        <v>44287</v>
      </c>
      <c r="B1941" t="s">
        <v>770</v>
      </c>
      <c r="C1941" t="s">
        <v>121</v>
      </c>
      <c r="D1941" t="s">
        <v>1003</v>
      </c>
      <c r="E1941" t="s">
        <v>50</v>
      </c>
      <c r="F1941" t="s">
        <v>51</v>
      </c>
      <c r="G1941" t="s">
        <v>722</v>
      </c>
      <c r="H1941">
        <v>92</v>
      </c>
      <c r="I1941" s="196" t="str">
        <f>VLOOKUP(E1941,Refs!$P$2:$R$36,3,FALSE)</f>
        <v>Y56</v>
      </c>
      <c r="J1941" s="196" t="str">
        <f>VLOOKUP(E1941,Refs!$P$2:$S$36,4,FALSE)</f>
        <v>London</v>
      </c>
      <c r="K1941" s="42">
        <f t="shared" si="61"/>
        <v>92</v>
      </c>
    </row>
    <row r="1942" spans="1:11" hidden="1" x14ac:dyDescent="0.35">
      <c r="A1942" s="197">
        <f t="shared" si="60"/>
        <v>44287</v>
      </c>
      <c r="B1942" t="s">
        <v>770</v>
      </c>
      <c r="C1942" t="s">
        <v>121</v>
      </c>
      <c r="D1942" t="s">
        <v>1003</v>
      </c>
      <c r="E1942" t="s">
        <v>50</v>
      </c>
      <c r="F1942" t="s">
        <v>51</v>
      </c>
      <c r="G1942" t="s">
        <v>723</v>
      </c>
      <c r="H1942">
        <v>47</v>
      </c>
      <c r="I1942" s="196" t="str">
        <f>VLOOKUP(E1942,Refs!$P$2:$R$36,3,FALSE)</f>
        <v>Y56</v>
      </c>
      <c r="J1942" s="196" t="str">
        <f>VLOOKUP(E1942,Refs!$P$2:$S$36,4,FALSE)</f>
        <v>London</v>
      </c>
      <c r="K1942" s="42">
        <f t="shared" si="61"/>
        <v>47</v>
      </c>
    </row>
    <row r="1943" spans="1:11" hidden="1" x14ac:dyDescent="0.35">
      <c r="A1943" s="197">
        <f t="shared" si="60"/>
        <v>44287</v>
      </c>
      <c r="B1943" t="s">
        <v>770</v>
      </c>
      <c r="C1943" t="s">
        <v>121</v>
      </c>
      <c r="D1943" t="s">
        <v>1003</v>
      </c>
      <c r="E1943" t="s">
        <v>50</v>
      </c>
      <c r="F1943" t="s">
        <v>51</v>
      </c>
      <c r="G1943" t="s">
        <v>724</v>
      </c>
      <c r="H1943">
        <v>50</v>
      </c>
      <c r="I1943" s="196" t="str">
        <f>VLOOKUP(E1943,Refs!$P$2:$R$36,3,FALSE)</f>
        <v>Y56</v>
      </c>
      <c r="J1943" s="196" t="str">
        <f>VLOOKUP(E1943,Refs!$P$2:$S$36,4,FALSE)</f>
        <v>London</v>
      </c>
      <c r="K1943" s="42">
        <f t="shared" si="61"/>
        <v>50</v>
      </c>
    </row>
    <row r="1944" spans="1:11" hidden="1" x14ac:dyDescent="0.35">
      <c r="A1944" s="197">
        <f t="shared" si="60"/>
        <v>44287</v>
      </c>
      <c r="B1944" t="s">
        <v>770</v>
      </c>
      <c r="C1944" t="s">
        <v>121</v>
      </c>
      <c r="D1944" t="s">
        <v>1003</v>
      </c>
      <c r="E1944" t="s">
        <v>50</v>
      </c>
      <c r="F1944" t="s">
        <v>51</v>
      </c>
      <c r="G1944" t="s">
        <v>725</v>
      </c>
      <c r="H1944">
        <v>7</v>
      </c>
      <c r="I1944" s="196" t="str">
        <f>VLOOKUP(E1944,Refs!$P$2:$R$36,3,FALSE)</f>
        <v>Y56</v>
      </c>
      <c r="J1944" s="196" t="str">
        <f>VLOOKUP(E1944,Refs!$P$2:$S$36,4,FALSE)</f>
        <v>London</v>
      </c>
      <c r="K1944" s="42">
        <f t="shared" si="61"/>
        <v>7</v>
      </c>
    </row>
    <row r="1945" spans="1:11" hidden="1" x14ac:dyDescent="0.35">
      <c r="A1945" s="197">
        <f t="shared" si="60"/>
        <v>44287</v>
      </c>
      <c r="B1945" t="s">
        <v>770</v>
      </c>
      <c r="C1945" t="s">
        <v>121</v>
      </c>
      <c r="D1945" t="s">
        <v>1003</v>
      </c>
      <c r="E1945" t="s">
        <v>50</v>
      </c>
      <c r="F1945" t="s">
        <v>51</v>
      </c>
      <c r="G1945" t="s">
        <v>726</v>
      </c>
      <c r="H1945">
        <v>64</v>
      </c>
      <c r="I1945" s="196" t="str">
        <f>VLOOKUP(E1945,Refs!$P$2:$R$36,3,FALSE)</f>
        <v>Y56</v>
      </c>
      <c r="J1945" s="196" t="str">
        <f>VLOOKUP(E1945,Refs!$P$2:$S$36,4,FALSE)</f>
        <v>London</v>
      </c>
      <c r="K1945" s="42">
        <f t="shared" si="61"/>
        <v>64</v>
      </c>
    </row>
    <row r="1946" spans="1:11" hidden="1" x14ac:dyDescent="0.35">
      <c r="A1946" s="197">
        <f t="shared" si="60"/>
        <v>44287</v>
      </c>
      <c r="B1946" t="s">
        <v>770</v>
      </c>
      <c r="C1946" t="s">
        <v>121</v>
      </c>
      <c r="D1946" t="s">
        <v>1003</v>
      </c>
      <c r="E1946" t="s">
        <v>50</v>
      </c>
      <c r="F1946" t="s">
        <v>51</v>
      </c>
      <c r="G1946" t="s">
        <v>727</v>
      </c>
      <c r="H1946">
        <v>29</v>
      </c>
      <c r="I1946" s="196" t="str">
        <f>VLOOKUP(E1946,Refs!$P$2:$R$36,3,FALSE)</f>
        <v>Y56</v>
      </c>
      <c r="J1946" s="196" t="str">
        <f>VLOOKUP(E1946,Refs!$P$2:$S$36,4,FALSE)</f>
        <v>London</v>
      </c>
      <c r="K1946" s="42">
        <f t="shared" si="61"/>
        <v>29</v>
      </c>
    </row>
    <row r="1947" spans="1:11" hidden="1" x14ac:dyDescent="0.35">
      <c r="A1947" s="197">
        <f t="shared" si="60"/>
        <v>44287</v>
      </c>
      <c r="B1947" t="s">
        <v>770</v>
      </c>
      <c r="C1947" t="s">
        <v>121</v>
      </c>
      <c r="D1947" t="s">
        <v>1003</v>
      </c>
      <c r="E1947" t="s">
        <v>50</v>
      </c>
      <c r="F1947" t="s">
        <v>51</v>
      </c>
      <c r="G1947" t="s">
        <v>728</v>
      </c>
      <c r="H1947">
        <v>143</v>
      </c>
      <c r="I1947" s="196" t="str">
        <f>VLOOKUP(E1947,Refs!$P$2:$R$36,3,FALSE)</f>
        <v>Y56</v>
      </c>
      <c r="J1947" s="196" t="str">
        <f>VLOOKUP(E1947,Refs!$P$2:$S$36,4,FALSE)</f>
        <v>London</v>
      </c>
      <c r="K1947" s="42">
        <f t="shared" si="61"/>
        <v>143</v>
      </c>
    </row>
    <row r="1948" spans="1:11" hidden="1" x14ac:dyDescent="0.35">
      <c r="A1948" s="197">
        <f t="shared" si="60"/>
        <v>44287</v>
      </c>
      <c r="B1948" t="s">
        <v>770</v>
      </c>
      <c r="C1948" t="s">
        <v>121</v>
      </c>
      <c r="D1948" t="s">
        <v>1003</v>
      </c>
      <c r="E1948" t="s">
        <v>50</v>
      </c>
      <c r="F1948" t="s">
        <v>51</v>
      </c>
      <c r="G1948" t="s">
        <v>729</v>
      </c>
      <c r="H1948">
        <v>119</v>
      </c>
      <c r="I1948" s="196" t="str">
        <f>VLOOKUP(E1948,Refs!$P$2:$R$36,3,FALSE)</f>
        <v>Y56</v>
      </c>
      <c r="J1948" s="196" t="str">
        <f>VLOOKUP(E1948,Refs!$P$2:$S$36,4,FALSE)</f>
        <v>London</v>
      </c>
      <c r="K1948" s="42">
        <f t="shared" si="61"/>
        <v>119</v>
      </c>
    </row>
    <row r="1949" spans="1:11" hidden="1" x14ac:dyDescent="0.35">
      <c r="A1949" s="197">
        <f t="shared" si="60"/>
        <v>44287</v>
      </c>
      <c r="B1949" t="s">
        <v>770</v>
      </c>
      <c r="C1949" t="s">
        <v>121</v>
      </c>
      <c r="D1949" t="s">
        <v>1003</v>
      </c>
      <c r="E1949" t="s">
        <v>50</v>
      </c>
      <c r="F1949" t="s">
        <v>51</v>
      </c>
      <c r="G1949" t="s">
        <v>730</v>
      </c>
      <c r="H1949">
        <v>0</v>
      </c>
      <c r="I1949" s="196" t="str">
        <f>VLOOKUP(E1949,Refs!$P$2:$R$36,3,FALSE)</f>
        <v>Y56</v>
      </c>
      <c r="J1949" s="196" t="str">
        <f>VLOOKUP(E1949,Refs!$P$2:$S$36,4,FALSE)</f>
        <v>London</v>
      </c>
      <c r="K1949" s="42" t="str">
        <f t="shared" si="61"/>
        <v/>
      </c>
    </row>
    <row r="1950" spans="1:11" hidden="1" x14ac:dyDescent="0.35">
      <c r="A1950" s="197">
        <f t="shared" si="60"/>
        <v>44287</v>
      </c>
      <c r="B1950" t="s">
        <v>770</v>
      </c>
      <c r="C1950" t="s">
        <v>121</v>
      </c>
      <c r="D1950" t="s">
        <v>1003</v>
      </c>
      <c r="E1950" t="s">
        <v>50</v>
      </c>
      <c r="F1950" t="s">
        <v>51</v>
      </c>
      <c r="G1950" t="s">
        <v>731</v>
      </c>
      <c r="H1950">
        <v>0</v>
      </c>
      <c r="I1950" s="196" t="str">
        <f>VLOOKUP(E1950,Refs!$P$2:$R$36,3,FALSE)</f>
        <v>Y56</v>
      </c>
      <c r="J1950" s="196" t="str">
        <f>VLOOKUP(E1950,Refs!$P$2:$S$36,4,FALSE)</f>
        <v>London</v>
      </c>
      <c r="K1950" s="42" t="str">
        <f t="shared" si="61"/>
        <v/>
      </c>
    </row>
    <row r="1951" spans="1:11" hidden="1" x14ac:dyDescent="0.35">
      <c r="A1951" s="197">
        <f t="shared" si="60"/>
        <v>44287</v>
      </c>
      <c r="B1951" t="s">
        <v>770</v>
      </c>
      <c r="C1951" t="s">
        <v>121</v>
      </c>
      <c r="D1951" t="s">
        <v>1003</v>
      </c>
      <c r="E1951" t="s">
        <v>50</v>
      </c>
      <c r="F1951" t="s">
        <v>51</v>
      </c>
      <c r="G1951" t="s">
        <v>732</v>
      </c>
      <c r="H1951">
        <v>68</v>
      </c>
      <c r="I1951" s="196" t="str">
        <f>VLOOKUP(E1951,Refs!$P$2:$R$36,3,FALSE)</f>
        <v>Y56</v>
      </c>
      <c r="J1951" s="196" t="str">
        <f>VLOOKUP(E1951,Refs!$P$2:$S$36,4,FALSE)</f>
        <v>London</v>
      </c>
      <c r="K1951" s="42">
        <f t="shared" si="61"/>
        <v>68</v>
      </c>
    </row>
    <row r="1952" spans="1:11" hidden="1" x14ac:dyDescent="0.35">
      <c r="A1952" s="197">
        <f t="shared" si="60"/>
        <v>44287</v>
      </c>
      <c r="B1952" t="s">
        <v>770</v>
      </c>
      <c r="C1952" t="s">
        <v>121</v>
      </c>
      <c r="D1952" t="s">
        <v>1003</v>
      </c>
      <c r="E1952" t="s">
        <v>50</v>
      </c>
      <c r="F1952" t="s">
        <v>51</v>
      </c>
      <c r="G1952" t="s">
        <v>733</v>
      </c>
      <c r="H1952">
        <v>51</v>
      </c>
      <c r="I1952" s="196" t="str">
        <f>VLOOKUP(E1952,Refs!$P$2:$R$36,3,FALSE)</f>
        <v>Y56</v>
      </c>
      <c r="J1952" s="196" t="str">
        <f>VLOOKUP(E1952,Refs!$P$2:$S$36,4,FALSE)</f>
        <v>London</v>
      </c>
      <c r="K1952" s="42">
        <f t="shared" si="61"/>
        <v>51</v>
      </c>
    </row>
    <row r="1953" spans="1:11" hidden="1" x14ac:dyDescent="0.35">
      <c r="A1953" s="197">
        <f t="shared" si="60"/>
        <v>44287</v>
      </c>
      <c r="B1953" t="s">
        <v>770</v>
      </c>
      <c r="C1953" t="s">
        <v>121</v>
      </c>
      <c r="D1953" t="s">
        <v>1003</v>
      </c>
      <c r="E1953" t="s">
        <v>50</v>
      </c>
      <c r="F1953" t="s">
        <v>51</v>
      </c>
      <c r="G1953" t="s">
        <v>734</v>
      </c>
      <c r="H1953">
        <v>2</v>
      </c>
      <c r="I1953" s="196" t="str">
        <f>VLOOKUP(E1953,Refs!$P$2:$R$36,3,FALSE)</f>
        <v>Y56</v>
      </c>
      <c r="J1953" s="196" t="str">
        <f>VLOOKUP(E1953,Refs!$P$2:$S$36,4,FALSE)</f>
        <v>London</v>
      </c>
      <c r="K1953" s="42">
        <f t="shared" si="61"/>
        <v>2</v>
      </c>
    </row>
    <row r="1954" spans="1:11" hidden="1" x14ac:dyDescent="0.35">
      <c r="A1954" s="197">
        <f t="shared" si="60"/>
        <v>44287</v>
      </c>
      <c r="B1954" t="s">
        <v>770</v>
      </c>
      <c r="C1954" t="s">
        <v>121</v>
      </c>
      <c r="D1954" t="s">
        <v>1003</v>
      </c>
      <c r="E1954" t="s">
        <v>50</v>
      </c>
      <c r="F1954" t="s">
        <v>51</v>
      </c>
      <c r="G1954" t="s">
        <v>735</v>
      </c>
      <c r="H1954">
        <v>0</v>
      </c>
      <c r="I1954" s="196" t="str">
        <f>VLOOKUP(E1954,Refs!$P$2:$R$36,3,FALSE)</f>
        <v>Y56</v>
      </c>
      <c r="J1954" s="196" t="str">
        <f>VLOOKUP(E1954,Refs!$P$2:$S$36,4,FALSE)</f>
        <v>London</v>
      </c>
      <c r="K1954" s="42" t="str">
        <f t="shared" si="61"/>
        <v/>
      </c>
    </row>
    <row r="1955" spans="1:11" hidden="1" x14ac:dyDescent="0.35">
      <c r="A1955" s="197">
        <f t="shared" si="60"/>
        <v>44287</v>
      </c>
      <c r="B1955" t="s">
        <v>770</v>
      </c>
      <c r="C1955" t="s">
        <v>121</v>
      </c>
      <c r="D1955" t="s">
        <v>1003</v>
      </c>
      <c r="E1955" t="s">
        <v>50</v>
      </c>
      <c r="F1955" t="s">
        <v>51</v>
      </c>
      <c r="G1955" t="s">
        <v>736</v>
      </c>
      <c r="H1955">
        <v>215</v>
      </c>
      <c r="I1955" s="196" t="str">
        <f>VLOOKUP(E1955,Refs!$P$2:$R$36,3,FALSE)</f>
        <v>Y56</v>
      </c>
      <c r="J1955" s="196" t="str">
        <f>VLOOKUP(E1955,Refs!$P$2:$S$36,4,FALSE)</f>
        <v>London</v>
      </c>
      <c r="K1955" s="42">
        <f t="shared" si="61"/>
        <v>215</v>
      </c>
    </row>
    <row r="1956" spans="1:11" hidden="1" x14ac:dyDescent="0.35">
      <c r="A1956" s="197">
        <f t="shared" si="60"/>
        <v>44287</v>
      </c>
      <c r="B1956" t="s">
        <v>770</v>
      </c>
      <c r="C1956" t="s">
        <v>121</v>
      </c>
      <c r="D1956" t="s">
        <v>1003</v>
      </c>
      <c r="E1956" t="s">
        <v>50</v>
      </c>
      <c r="F1956" t="s">
        <v>51</v>
      </c>
      <c r="G1956" t="s">
        <v>737</v>
      </c>
      <c r="H1956">
        <v>214</v>
      </c>
      <c r="I1956" s="196" t="str">
        <f>VLOOKUP(E1956,Refs!$P$2:$R$36,3,FALSE)</f>
        <v>Y56</v>
      </c>
      <c r="J1956" s="196" t="str">
        <f>VLOOKUP(E1956,Refs!$P$2:$S$36,4,FALSE)</f>
        <v>London</v>
      </c>
      <c r="K1956" s="42">
        <f t="shared" si="61"/>
        <v>214</v>
      </c>
    </row>
    <row r="1957" spans="1:11" hidden="1" x14ac:dyDescent="0.35">
      <c r="A1957" s="197">
        <f t="shared" si="60"/>
        <v>44287</v>
      </c>
      <c r="B1957" t="s">
        <v>770</v>
      </c>
      <c r="C1957" t="s">
        <v>121</v>
      </c>
      <c r="D1957" t="s">
        <v>1003</v>
      </c>
      <c r="E1957" t="s">
        <v>48</v>
      </c>
      <c r="F1957" t="s">
        <v>49</v>
      </c>
      <c r="G1957" t="s">
        <v>756</v>
      </c>
      <c r="H1957">
        <v>33111</v>
      </c>
      <c r="I1957" s="196" t="str">
        <f>VLOOKUP(E1957,Refs!$P$2:$R$36,3,FALSE)</f>
        <v>Y60</v>
      </c>
      <c r="J1957" s="196" t="str">
        <f>VLOOKUP(E1957,Refs!$P$2:$S$36,4,FALSE)</f>
        <v>Midlands</v>
      </c>
      <c r="K1957" s="42">
        <f t="shared" si="61"/>
        <v>33111</v>
      </c>
    </row>
    <row r="1958" spans="1:11" hidden="1" x14ac:dyDescent="0.35">
      <c r="A1958" s="197">
        <f t="shared" si="60"/>
        <v>44287</v>
      </c>
      <c r="B1958" t="s">
        <v>770</v>
      </c>
      <c r="C1958" t="s">
        <v>121</v>
      </c>
      <c r="D1958" t="s">
        <v>1003</v>
      </c>
      <c r="E1958" t="s">
        <v>48</v>
      </c>
      <c r="F1958" t="s">
        <v>49</v>
      </c>
      <c r="G1958" t="s">
        <v>757</v>
      </c>
      <c r="H1958">
        <v>33111</v>
      </c>
      <c r="I1958" s="196" t="str">
        <f>VLOOKUP(E1958,Refs!$P$2:$R$36,3,FALSE)</f>
        <v>Y60</v>
      </c>
      <c r="J1958" s="196" t="str">
        <f>VLOOKUP(E1958,Refs!$P$2:$S$36,4,FALSE)</f>
        <v>Midlands</v>
      </c>
      <c r="K1958" s="42">
        <f t="shared" si="61"/>
        <v>33111</v>
      </c>
    </row>
    <row r="1959" spans="1:11" hidden="1" x14ac:dyDescent="0.35">
      <c r="A1959" s="197">
        <f t="shared" si="60"/>
        <v>44287</v>
      </c>
      <c r="B1959" t="s">
        <v>770</v>
      </c>
      <c r="C1959" t="s">
        <v>121</v>
      </c>
      <c r="D1959" t="s">
        <v>1003</v>
      </c>
      <c r="E1959" t="s">
        <v>48</v>
      </c>
      <c r="F1959" t="s">
        <v>49</v>
      </c>
      <c r="G1959" t="s">
        <v>758</v>
      </c>
      <c r="H1959">
        <v>28590</v>
      </c>
      <c r="I1959" s="196" t="str">
        <f>VLOOKUP(E1959,Refs!$P$2:$R$36,3,FALSE)</f>
        <v>Y60</v>
      </c>
      <c r="J1959" s="196" t="str">
        <f>VLOOKUP(E1959,Refs!$P$2:$S$36,4,FALSE)</f>
        <v>Midlands</v>
      </c>
      <c r="K1959" s="42">
        <f t="shared" si="61"/>
        <v>28590</v>
      </c>
    </row>
    <row r="1960" spans="1:11" hidden="1" x14ac:dyDescent="0.35">
      <c r="A1960" s="197">
        <f t="shared" si="60"/>
        <v>44287</v>
      </c>
      <c r="B1960" t="s">
        <v>770</v>
      </c>
      <c r="C1960" t="s">
        <v>121</v>
      </c>
      <c r="D1960" t="s">
        <v>1003</v>
      </c>
      <c r="E1960" t="s">
        <v>48</v>
      </c>
      <c r="F1960" t="s">
        <v>49</v>
      </c>
      <c r="G1960" t="s">
        <v>759</v>
      </c>
      <c r="H1960" t="s">
        <v>999</v>
      </c>
      <c r="I1960" s="196" t="str">
        <f>VLOOKUP(E1960,Refs!$P$2:$R$36,3,FALSE)</f>
        <v>Y60</v>
      </c>
      <c r="J1960" s="196" t="str">
        <f>VLOOKUP(E1960,Refs!$P$2:$S$36,4,FALSE)</f>
        <v>Midlands</v>
      </c>
      <c r="K1960" s="42" t="str">
        <f t="shared" si="61"/>
        <v>-</v>
      </c>
    </row>
    <row r="1961" spans="1:11" hidden="1" x14ac:dyDescent="0.35">
      <c r="A1961" s="197">
        <f t="shared" si="60"/>
        <v>44287</v>
      </c>
      <c r="B1961" t="s">
        <v>770</v>
      </c>
      <c r="C1961" t="s">
        <v>121</v>
      </c>
      <c r="D1961" t="s">
        <v>1003</v>
      </c>
      <c r="E1961" t="s">
        <v>48</v>
      </c>
      <c r="F1961" t="s">
        <v>49</v>
      </c>
      <c r="G1961" t="s">
        <v>760</v>
      </c>
      <c r="H1961" t="s">
        <v>999</v>
      </c>
      <c r="I1961" s="196" t="str">
        <f>VLOOKUP(E1961,Refs!$P$2:$R$36,3,FALSE)</f>
        <v>Y60</v>
      </c>
      <c r="J1961" s="196" t="str">
        <f>VLOOKUP(E1961,Refs!$P$2:$S$36,4,FALSE)</f>
        <v>Midlands</v>
      </c>
      <c r="K1961" s="42" t="str">
        <f t="shared" si="61"/>
        <v>-</v>
      </c>
    </row>
    <row r="1962" spans="1:11" hidden="1" x14ac:dyDescent="0.35">
      <c r="A1962" s="197">
        <f t="shared" si="60"/>
        <v>44287</v>
      </c>
      <c r="B1962" t="s">
        <v>770</v>
      </c>
      <c r="C1962" t="s">
        <v>121</v>
      </c>
      <c r="D1962" t="s">
        <v>1003</v>
      </c>
      <c r="E1962" t="s">
        <v>48</v>
      </c>
      <c r="F1962" t="s">
        <v>49</v>
      </c>
      <c r="G1962" t="s">
        <v>761</v>
      </c>
      <c r="H1962" t="s">
        <v>999</v>
      </c>
      <c r="I1962" s="196" t="str">
        <f>VLOOKUP(E1962,Refs!$P$2:$R$36,3,FALSE)</f>
        <v>Y60</v>
      </c>
      <c r="J1962" s="196" t="str">
        <f>VLOOKUP(E1962,Refs!$P$2:$S$36,4,FALSE)</f>
        <v>Midlands</v>
      </c>
      <c r="K1962" s="42" t="str">
        <f t="shared" si="61"/>
        <v>-</v>
      </c>
    </row>
    <row r="1963" spans="1:11" hidden="1" x14ac:dyDescent="0.35">
      <c r="A1963" s="197">
        <f t="shared" si="60"/>
        <v>44287</v>
      </c>
      <c r="B1963" t="s">
        <v>770</v>
      </c>
      <c r="C1963" t="s">
        <v>121</v>
      </c>
      <c r="D1963" t="s">
        <v>1003</v>
      </c>
      <c r="E1963" t="s">
        <v>48</v>
      </c>
      <c r="F1963" t="s">
        <v>49</v>
      </c>
      <c r="G1963" t="s">
        <v>548</v>
      </c>
      <c r="H1963">
        <v>20022</v>
      </c>
      <c r="I1963" s="196" t="str">
        <f>VLOOKUP(E1963,Refs!$P$2:$R$36,3,FALSE)</f>
        <v>Y60</v>
      </c>
      <c r="J1963" s="196" t="str">
        <f>VLOOKUP(E1963,Refs!$P$2:$S$36,4,FALSE)</f>
        <v>Midlands</v>
      </c>
      <c r="K1963" s="42">
        <f t="shared" si="61"/>
        <v>20022</v>
      </c>
    </row>
    <row r="1964" spans="1:11" hidden="1" x14ac:dyDescent="0.35">
      <c r="A1964" s="197">
        <f t="shared" si="60"/>
        <v>44287</v>
      </c>
      <c r="B1964" t="s">
        <v>770</v>
      </c>
      <c r="C1964" t="s">
        <v>121</v>
      </c>
      <c r="D1964" t="s">
        <v>1003</v>
      </c>
      <c r="E1964" t="s">
        <v>48</v>
      </c>
      <c r="F1964" t="s">
        <v>49</v>
      </c>
      <c r="G1964" t="s">
        <v>549</v>
      </c>
      <c r="H1964">
        <v>4521</v>
      </c>
      <c r="I1964" s="196" t="str">
        <f>VLOOKUP(E1964,Refs!$P$2:$R$36,3,FALSE)</f>
        <v>Y60</v>
      </c>
      <c r="J1964" s="196" t="str">
        <f>VLOOKUP(E1964,Refs!$P$2:$S$36,4,FALSE)</f>
        <v>Midlands</v>
      </c>
      <c r="K1964" s="42">
        <f t="shared" si="61"/>
        <v>4521</v>
      </c>
    </row>
    <row r="1965" spans="1:11" hidden="1" x14ac:dyDescent="0.35">
      <c r="A1965" s="197">
        <f t="shared" si="60"/>
        <v>44287</v>
      </c>
      <c r="B1965" t="s">
        <v>770</v>
      </c>
      <c r="C1965" t="s">
        <v>121</v>
      </c>
      <c r="D1965" t="s">
        <v>1003</v>
      </c>
      <c r="E1965" t="s">
        <v>48</v>
      </c>
      <c r="F1965" t="s">
        <v>49</v>
      </c>
      <c r="G1965" t="s">
        <v>550</v>
      </c>
      <c r="H1965">
        <v>2664</v>
      </c>
      <c r="I1965" s="196" t="str">
        <f>VLOOKUP(E1965,Refs!$P$2:$R$36,3,FALSE)</f>
        <v>Y60</v>
      </c>
      <c r="J1965" s="196" t="str">
        <f>VLOOKUP(E1965,Refs!$P$2:$S$36,4,FALSE)</f>
        <v>Midlands</v>
      </c>
      <c r="K1965" s="42">
        <f t="shared" si="61"/>
        <v>2664</v>
      </c>
    </row>
    <row r="1966" spans="1:11" hidden="1" x14ac:dyDescent="0.35">
      <c r="A1966" s="197">
        <f t="shared" si="60"/>
        <v>44287</v>
      </c>
      <c r="B1966" t="s">
        <v>770</v>
      </c>
      <c r="C1966" t="s">
        <v>121</v>
      </c>
      <c r="D1966" t="s">
        <v>1003</v>
      </c>
      <c r="E1966" t="s">
        <v>48</v>
      </c>
      <c r="F1966" t="s">
        <v>49</v>
      </c>
      <c r="G1966" t="s">
        <v>551</v>
      </c>
      <c r="H1966">
        <v>377</v>
      </c>
      <c r="I1966" s="196" t="str">
        <f>VLOOKUP(E1966,Refs!$P$2:$R$36,3,FALSE)</f>
        <v>Y60</v>
      </c>
      <c r="J1966" s="196" t="str">
        <f>VLOOKUP(E1966,Refs!$P$2:$S$36,4,FALSE)</f>
        <v>Midlands</v>
      </c>
      <c r="K1966" s="42">
        <f t="shared" si="61"/>
        <v>377</v>
      </c>
    </row>
    <row r="1967" spans="1:11" hidden="1" x14ac:dyDescent="0.35">
      <c r="A1967" s="197">
        <f t="shared" si="60"/>
        <v>44287</v>
      </c>
      <c r="B1967" t="s">
        <v>770</v>
      </c>
      <c r="C1967" t="s">
        <v>121</v>
      </c>
      <c r="D1967" t="s">
        <v>1003</v>
      </c>
      <c r="E1967" t="s">
        <v>48</v>
      </c>
      <c r="F1967" t="s">
        <v>49</v>
      </c>
      <c r="G1967" t="s">
        <v>552</v>
      </c>
      <c r="H1967">
        <v>1480</v>
      </c>
      <c r="I1967" s="196" t="str">
        <f>VLOOKUP(E1967,Refs!$P$2:$R$36,3,FALSE)</f>
        <v>Y60</v>
      </c>
      <c r="J1967" s="196" t="str">
        <f>VLOOKUP(E1967,Refs!$P$2:$S$36,4,FALSE)</f>
        <v>Midlands</v>
      </c>
      <c r="K1967" s="42">
        <f t="shared" si="61"/>
        <v>1480</v>
      </c>
    </row>
    <row r="1968" spans="1:11" hidden="1" x14ac:dyDescent="0.35">
      <c r="A1968" s="197">
        <f t="shared" si="60"/>
        <v>44287</v>
      </c>
      <c r="B1968" t="s">
        <v>770</v>
      </c>
      <c r="C1968" t="s">
        <v>121</v>
      </c>
      <c r="D1968" t="s">
        <v>1003</v>
      </c>
      <c r="E1968" t="s">
        <v>48</v>
      </c>
      <c r="F1968" t="s">
        <v>49</v>
      </c>
      <c r="G1968" t="s">
        <v>553</v>
      </c>
      <c r="H1968">
        <v>3057197</v>
      </c>
      <c r="I1968" s="196" t="str">
        <f>VLOOKUP(E1968,Refs!$P$2:$R$36,3,FALSE)</f>
        <v>Y60</v>
      </c>
      <c r="J1968" s="196" t="str">
        <f>VLOOKUP(E1968,Refs!$P$2:$S$36,4,FALSE)</f>
        <v>Midlands</v>
      </c>
      <c r="K1968" s="42">
        <f t="shared" si="61"/>
        <v>3057197</v>
      </c>
    </row>
    <row r="1969" spans="1:11" hidden="1" x14ac:dyDescent="0.35">
      <c r="A1969" s="197">
        <f t="shared" si="60"/>
        <v>44287</v>
      </c>
      <c r="B1969" t="s">
        <v>770</v>
      </c>
      <c r="C1969" t="s">
        <v>121</v>
      </c>
      <c r="D1969" t="s">
        <v>1003</v>
      </c>
      <c r="E1969" t="s">
        <v>48</v>
      </c>
      <c r="F1969" t="s">
        <v>49</v>
      </c>
      <c r="G1969" t="s">
        <v>554</v>
      </c>
      <c r="H1969">
        <v>580</v>
      </c>
      <c r="I1969" s="196" t="str">
        <f>VLOOKUP(E1969,Refs!$P$2:$R$36,3,FALSE)</f>
        <v>Y60</v>
      </c>
      <c r="J1969" s="196" t="str">
        <f>VLOOKUP(E1969,Refs!$P$2:$S$36,4,FALSE)</f>
        <v>Midlands</v>
      </c>
      <c r="K1969" s="42">
        <f t="shared" si="61"/>
        <v>580</v>
      </c>
    </row>
    <row r="1970" spans="1:11" hidden="1" x14ac:dyDescent="0.35">
      <c r="A1970" s="197">
        <f t="shared" si="60"/>
        <v>44287</v>
      </c>
      <c r="B1970" t="s">
        <v>770</v>
      </c>
      <c r="C1970" t="s">
        <v>121</v>
      </c>
      <c r="D1970" t="s">
        <v>1003</v>
      </c>
      <c r="E1970" t="s">
        <v>48</v>
      </c>
      <c r="F1970" t="s">
        <v>49</v>
      </c>
      <c r="G1970" t="s">
        <v>555</v>
      </c>
      <c r="H1970">
        <v>897</v>
      </c>
      <c r="I1970" s="196" t="str">
        <f>VLOOKUP(E1970,Refs!$P$2:$R$36,3,FALSE)</f>
        <v>Y60</v>
      </c>
      <c r="J1970" s="196" t="str">
        <f>VLOOKUP(E1970,Refs!$P$2:$S$36,4,FALSE)</f>
        <v>Midlands</v>
      </c>
      <c r="K1970" s="42">
        <f t="shared" si="61"/>
        <v>897</v>
      </c>
    </row>
    <row r="1971" spans="1:11" hidden="1" x14ac:dyDescent="0.35">
      <c r="A1971" s="197">
        <f t="shared" si="60"/>
        <v>44287</v>
      </c>
      <c r="B1971" t="s">
        <v>770</v>
      </c>
      <c r="C1971" t="s">
        <v>121</v>
      </c>
      <c r="D1971" t="s">
        <v>1003</v>
      </c>
      <c r="E1971" t="s">
        <v>48</v>
      </c>
      <c r="F1971" t="s">
        <v>49</v>
      </c>
      <c r="G1971" t="s">
        <v>556</v>
      </c>
      <c r="H1971">
        <v>306232</v>
      </c>
      <c r="I1971" s="196" t="str">
        <f>VLOOKUP(E1971,Refs!$P$2:$R$36,3,FALSE)</f>
        <v>Y60</v>
      </c>
      <c r="J1971" s="196" t="str">
        <f>VLOOKUP(E1971,Refs!$P$2:$S$36,4,FALSE)</f>
        <v>Midlands</v>
      </c>
      <c r="K1971" s="42">
        <f t="shared" si="61"/>
        <v>306232</v>
      </c>
    </row>
    <row r="1972" spans="1:11" hidden="1" x14ac:dyDescent="0.35">
      <c r="A1972" s="197">
        <f t="shared" si="60"/>
        <v>44287</v>
      </c>
      <c r="B1972" t="s">
        <v>770</v>
      </c>
      <c r="C1972" t="s">
        <v>121</v>
      </c>
      <c r="D1972" t="s">
        <v>1003</v>
      </c>
      <c r="E1972" t="s">
        <v>48</v>
      </c>
      <c r="F1972" t="s">
        <v>49</v>
      </c>
      <c r="G1972" t="s">
        <v>557</v>
      </c>
      <c r="H1972">
        <v>14494</v>
      </c>
      <c r="I1972" s="196" t="str">
        <f>VLOOKUP(E1972,Refs!$P$2:$R$36,3,FALSE)</f>
        <v>Y60</v>
      </c>
      <c r="J1972" s="196" t="str">
        <f>VLOOKUP(E1972,Refs!$P$2:$S$36,4,FALSE)</f>
        <v>Midlands</v>
      </c>
      <c r="K1972" s="42">
        <f t="shared" si="61"/>
        <v>14494</v>
      </c>
    </row>
    <row r="1973" spans="1:11" hidden="1" x14ac:dyDescent="0.35">
      <c r="A1973" s="197">
        <f t="shared" si="60"/>
        <v>44287</v>
      </c>
      <c r="B1973" t="s">
        <v>770</v>
      </c>
      <c r="C1973" t="s">
        <v>121</v>
      </c>
      <c r="D1973" t="s">
        <v>1003</v>
      </c>
      <c r="E1973" t="s">
        <v>48</v>
      </c>
      <c r="F1973" t="s">
        <v>49</v>
      </c>
      <c r="G1973" t="s">
        <v>558</v>
      </c>
      <c r="H1973">
        <v>91150732</v>
      </c>
      <c r="I1973" s="196" t="str">
        <f>VLOOKUP(E1973,Refs!$P$2:$R$36,3,FALSE)</f>
        <v>Y60</v>
      </c>
      <c r="J1973" s="196" t="str">
        <f>VLOOKUP(E1973,Refs!$P$2:$S$36,4,FALSE)</f>
        <v>Midlands</v>
      </c>
      <c r="K1973" s="42">
        <f t="shared" si="61"/>
        <v>91150732</v>
      </c>
    </row>
    <row r="1974" spans="1:11" hidden="1" x14ac:dyDescent="0.35">
      <c r="A1974" s="197">
        <f t="shared" si="60"/>
        <v>44287</v>
      </c>
      <c r="B1974" t="s">
        <v>770</v>
      </c>
      <c r="C1974" t="s">
        <v>121</v>
      </c>
      <c r="D1974" t="s">
        <v>1003</v>
      </c>
      <c r="E1974" t="s">
        <v>48</v>
      </c>
      <c r="F1974" t="s">
        <v>49</v>
      </c>
      <c r="G1974" t="s">
        <v>566</v>
      </c>
      <c r="H1974">
        <v>26082</v>
      </c>
      <c r="I1974" s="196" t="str">
        <f>VLOOKUP(E1974,Refs!$P$2:$R$36,3,FALSE)</f>
        <v>Y60</v>
      </c>
      <c r="J1974" s="196" t="str">
        <f>VLOOKUP(E1974,Refs!$P$2:$S$36,4,FALSE)</f>
        <v>Midlands</v>
      </c>
      <c r="K1974" s="42">
        <f t="shared" si="61"/>
        <v>26082</v>
      </c>
    </row>
    <row r="1975" spans="1:11" hidden="1" x14ac:dyDescent="0.35">
      <c r="A1975" s="197">
        <f t="shared" si="60"/>
        <v>44287</v>
      </c>
      <c r="B1975" t="s">
        <v>770</v>
      </c>
      <c r="C1975" t="s">
        <v>121</v>
      </c>
      <c r="D1975" t="s">
        <v>1003</v>
      </c>
      <c r="E1975" t="s">
        <v>48</v>
      </c>
      <c r="F1975" t="s">
        <v>49</v>
      </c>
      <c r="G1975" t="s">
        <v>567</v>
      </c>
      <c r="H1975">
        <v>0</v>
      </c>
      <c r="I1975" s="196" t="str">
        <f>VLOOKUP(E1975,Refs!$P$2:$R$36,3,FALSE)</f>
        <v>Y60</v>
      </c>
      <c r="J1975" s="196" t="str">
        <f>VLOOKUP(E1975,Refs!$P$2:$S$36,4,FALSE)</f>
        <v>Midlands</v>
      </c>
      <c r="K1975" s="42" t="str">
        <f t="shared" si="61"/>
        <v/>
      </c>
    </row>
    <row r="1976" spans="1:11" hidden="1" x14ac:dyDescent="0.35">
      <c r="A1976" s="197">
        <f t="shared" si="60"/>
        <v>44287</v>
      </c>
      <c r="B1976" t="s">
        <v>770</v>
      </c>
      <c r="C1976" t="s">
        <v>121</v>
      </c>
      <c r="D1976" t="s">
        <v>1003</v>
      </c>
      <c r="E1976" t="s">
        <v>48</v>
      </c>
      <c r="F1976" t="s">
        <v>49</v>
      </c>
      <c r="G1976" t="s">
        <v>568</v>
      </c>
      <c r="H1976">
        <v>9450</v>
      </c>
      <c r="I1976" s="196" t="str">
        <f>VLOOKUP(E1976,Refs!$P$2:$R$36,3,FALSE)</f>
        <v>Y60</v>
      </c>
      <c r="J1976" s="196" t="str">
        <f>VLOOKUP(E1976,Refs!$P$2:$S$36,4,FALSE)</f>
        <v>Midlands</v>
      </c>
      <c r="K1976" s="42">
        <f t="shared" si="61"/>
        <v>9450</v>
      </c>
    </row>
    <row r="1977" spans="1:11" hidden="1" x14ac:dyDescent="0.35">
      <c r="A1977" s="197">
        <f t="shared" si="60"/>
        <v>44287</v>
      </c>
      <c r="B1977" t="s">
        <v>770</v>
      </c>
      <c r="C1977" t="s">
        <v>121</v>
      </c>
      <c r="D1977" t="s">
        <v>1003</v>
      </c>
      <c r="E1977" t="s">
        <v>48</v>
      </c>
      <c r="F1977" t="s">
        <v>49</v>
      </c>
      <c r="G1977" t="s">
        <v>569</v>
      </c>
      <c r="H1977">
        <v>9516</v>
      </c>
      <c r="I1977" s="196" t="str">
        <f>VLOOKUP(E1977,Refs!$P$2:$R$36,3,FALSE)</f>
        <v>Y60</v>
      </c>
      <c r="J1977" s="196" t="str">
        <f>VLOOKUP(E1977,Refs!$P$2:$S$36,4,FALSE)</f>
        <v>Midlands</v>
      </c>
      <c r="K1977" s="42">
        <f t="shared" si="61"/>
        <v>9516</v>
      </c>
    </row>
    <row r="1978" spans="1:11" hidden="1" x14ac:dyDescent="0.35">
      <c r="A1978" s="197">
        <f t="shared" si="60"/>
        <v>44287</v>
      </c>
      <c r="B1978" t="s">
        <v>770</v>
      </c>
      <c r="C1978" t="s">
        <v>121</v>
      </c>
      <c r="D1978" t="s">
        <v>1003</v>
      </c>
      <c r="E1978" t="s">
        <v>48</v>
      </c>
      <c r="F1978" t="s">
        <v>49</v>
      </c>
      <c r="G1978" t="s">
        <v>570</v>
      </c>
      <c r="H1978">
        <v>7116</v>
      </c>
      <c r="I1978" s="196" t="str">
        <f>VLOOKUP(E1978,Refs!$P$2:$R$36,3,FALSE)</f>
        <v>Y60</v>
      </c>
      <c r="J1978" s="196" t="str">
        <f>VLOOKUP(E1978,Refs!$P$2:$S$36,4,FALSE)</f>
        <v>Midlands</v>
      </c>
      <c r="K1978" s="42">
        <f t="shared" si="61"/>
        <v>7116</v>
      </c>
    </row>
    <row r="1979" spans="1:11" hidden="1" x14ac:dyDescent="0.35">
      <c r="A1979" s="197">
        <f t="shared" si="60"/>
        <v>44287</v>
      </c>
      <c r="B1979" t="s">
        <v>770</v>
      </c>
      <c r="C1979" t="s">
        <v>121</v>
      </c>
      <c r="D1979" t="s">
        <v>1003</v>
      </c>
      <c r="E1979" t="s">
        <v>48</v>
      </c>
      <c r="F1979" t="s">
        <v>49</v>
      </c>
      <c r="G1979" t="s">
        <v>571</v>
      </c>
      <c r="H1979">
        <v>0</v>
      </c>
      <c r="I1979" s="196" t="str">
        <f>VLOOKUP(E1979,Refs!$P$2:$R$36,3,FALSE)</f>
        <v>Y60</v>
      </c>
      <c r="J1979" s="196" t="str">
        <f>VLOOKUP(E1979,Refs!$P$2:$S$36,4,FALSE)</f>
        <v>Midlands</v>
      </c>
      <c r="K1979" s="42" t="str">
        <f t="shared" si="61"/>
        <v/>
      </c>
    </row>
    <row r="1980" spans="1:11" hidden="1" x14ac:dyDescent="0.35">
      <c r="A1980" s="197">
        <f t="shared" si="60"/>
        <v>44287</v>
      </c>
      <c r="B1980" t="s">
        <v>770</v>
      </c>
      <c r="C1980" t="s">
        <v>121</v>
      </c>
      <c r="D1980" t="s">
        <v>1003</v>
      </c>
      <c r="E1980" t="s">
        <v>48</v>
      </c>
      <c r="F1980" t="s">
        <v>49</v>
      </c>
      <c r="G1980" t="s">
        <v>576</v>
      </c>
      <c r="H1980">
        <v>16645</v>
      </c>
      <c r="I1980" s="196" t="str">
        <f>VLOOKUP(E1980,Refs!$P$2:$R$36,3,FALSE)</f>
        <v>Y60</v>
      </c>
      <c r="J1980" s="196" t="str">
        <f>VLOOKUP(E1980,Refs!$P$2:$S$36,4,FALSE)</f>
        <v>Midlands</v>
      </c>
      <c r="K1980" s="42">
        <f t="shared" si="61"/>
        <v>16645</v>
      </c>
    </row>
    <row r="1981" spans="1:11" hidden="1" x14ac:dyDescent="0.35">
      <c r="A1981" s="197">
        <f t="shared" si="60"/>
        <v>44287</v>
      </c>
      <c r="B1981" t="s">
        <v>770</v>
      </c>
      <c r="C1981" t="s">
        <v>121</v>
      </c>
      <c r="D1981" t="s">
        <v>1003</v>
      </c>
      <c r="E1981" t="s">
        <v>48</v>
      </c>
      <c r="F1981" t="s">
        <v>49</v>
      </c>
      <c r="G1981" t="s">
        <v>577</v>
      </c>
      <c r="H1981">
        <v>7116</v>
      </c>
      <c r="I1981" s="196" t="str">
        <f>VLOOKUP(E1981,Refs!$P$2:$R$36,3,FALSE)</f>
        <v>Y60</v>
      </c>
      <c r="J1981" s="196" t="str">
        <f>VLOOKUP(E1981,Refs!$P$2:$S$36,4,FALSE)</f>
        <v>Midlands</v>
      </c>
      <c r="K1981" s="42">
        <f t="shared" si="61"/>
        <v>7116</v>
      </c>
    </row>
    <row r="1982" spans="1:11" hidden="1" x14ac:dyDescent="0.35">
      <c r="A1982" s="197">
        <f t="shared" si="60"/>
        <v>44287</v>
      </c>
      <c r="B1982" t="s">
        <v>770</v>
      </c>
      <c r="C1982" t="s">
        <v>121</v>
      </c>
      <c r="D1982" t="s">
        <v>1003</v>
      </c>
      <c r="E1982" t="s">
        <v>48</v>
      </c>
      <c r="F1982" t="s">
        <v>49</v>
      </c>
      <c r="G1982" t="s">
        <v>578</v>
      </c>
      <c r="H1982">
        <v>0</v>
      </c>
      <c r="I1982" s="196" t="str">
        <f>VLOOKUP(E1982,Refs!$P$2:$R$36,3,FALSE)</f>
        <v>Y60</v>
      </c>
      <c r="J1982" s="196" t="str">
        <f>VLOOKUP(E1982,Refs!$P$2:$S$36,4,FALSE)</f>
        <v>Midlands</v>
      </c>
      <c r="K1982" s="42" t="str">
        <f t="shared" si="61"/>
        <v/>
      </c>
    </row>
    <row r="1983" spans="1:11" hidden="1" x14ac:dyDescent="0.35">
      <c r="A1983" s="197">
        <f t="shared" si="60"/>
        <v>44287</v>
      </c>
      <c r="B1983" t="s">
        <v>770</v>
      </c>
      <c r="C1983" t="s">
        <v>121</v>
      </c>
      <c r="D1983" t="s">
        <v>1003</v>
      </c>
      <c r="E1983" t="s">
        <v>48</v>
      </c>
      <c r="F1983" t="s">
        <v>49</v>
      </c>
      <c r="G1983" t="s">
        <v>579</v>
      </c>
      <c r="H1983">
        <v>0</v>
      </c>
      <c r="I1983" s="196" t="str">
        <f>VLOOKUP(E1983,Refs!$P$2:$R$36,3,FALSE)</f>
        <v>Y60</v>
      </c>
      <c r="J1983" s="196" t="str">
        <f>VLOOKUP(E1983,Refs!$P$2:$S$36,4,FALSE)</f>
        <v>Midlands</v>
      </c>
      <c r="K1983" s="42" t="str">
        <f t="shared" si="61"/>
        <v/>
      </c>
    </row>
    <row r="1984" spans="1:11" hidden="1" x14ac:dyDescent="0.35">
      <c r="A1984" s="197">
        <f t="shared" si="60"/>
        <v>44287</v>
      </c>
      <c r="B1984" t="s">
        <v>770</v>
      </c>
      <c r="C1984" t="s">
        <v>121</v>
      </c>
      <c r="D1984" t="s">
        <v>1003</v>
      </c>
      <c r="E1984" t="s">
        <v>48</v>
      </c>
      <c r="F1984" t="s">
        <v>49</v>
      </c>
      <c r="G1984" t="s">
        <v>580</v>
      </c>
      <c r="H1984">
        <v>9529</v>
      </c>
      <c r="I1984" s="196" t="str">
        <f>VLOOKUP(E1984,Refs!$P$2:$R$36,3,FALSE)</f>
        <v>Y60</v>
      </c>
      <c r="J1984" s="196" t="str">
        <f>VLOOKUP(E1984,Refs!$P$2:$S$36,4,FALSE)</f>
        <v>Midlands</v>
      </c>
      <c r="K1984" s="42">
        <f t="shared" si="61"/>
        <v>9529</v>
      </c>
    </row>
    <row r="1985" spans="1:11" hidden="1" x14ac:dyDescent="0.35">
      <c r="A1985" s="197">
        <f t="shared" si="60"/>
        <v>44287</v>
      </c>
      <c r="B1985" t="s">
        <v>770</v>
      </c>
      <c r="C1985" t="s">
        <v>121</v>
      </c>
      <c r="D1985" t="s">
        <v>1003</v>
      </c>
      <c r="E1985" t="s">
        <v>48</v>
      </c>
      <c r="F1985" t="s">
        <v>49</v>
      </c>
      <c r="G1985" t="s">
        <v>581</v>
      </c>
      <c r="H1985">
        <v>0</v>
      </c>
      <c r="I1985" s="196" t="str">
        <f>VLOOKUP(E1985,Refs!$P$2:$R$36,3,FALSE)</f>
        <v>Y60</v>
      </c>
      <c r="J1985" s="196" t="str">
        <f>VLOOKUP(E1985,Refs!$P$2:$S$36,4,FALSE)</f>
        <v>Midlands</v>
      </c>
      <c r="K1985" s="42" t="str">
        <f t="shared" si="61"/>
        <v/>
      </c>
    </row>
    <row r="1986" spans="1:11" hidden="1" x14ac:dyDescent="0.35">
      <c r="A1986" s="197">
        <f t="shared" si="60"/>
        <v>44287</v>
      </c>
      <c r="B1986" t="s">
        <v>770</v>
      </c>
      <c r="C1986" t="s">
        <v>121</v>
      </c>
      <c r="D1986" t="s">
        <v>1003</v>
      </c>
      <c r="E1986" t="s">
        <v>48</v>
      </c>
      <c r="F1986" t="s">
        <v>49</v>
      </c>
      <c r="G1986" t="s">
        <v>582</v>
      </c>
      <c r="H1986">
        <v>0</v>
      </c>
      <c r="I1986" s="196" t="str">
        <f>VLOOKUP(E1986,Refs!$P$2:$R$36,3,FALSE)</f>
        <v>Y60</v>
      </c>
      <c r="J1986" s="196" t="str">
        <f>VLOOKUP(E1986,Refs!$P$2:$S$36,4,FALSE)</f>
        <v>Midlands</v>
      </c>
      <c r="K1986" s="42" t="str">
        <f t="shared" si="61"/>
        <v/>
      </c>
    </row>
    <row r="1987" spans="1:11" hidden="1" x14ac:dyDescent="0.35">
      <c r="A1987" s="197">
        <f t="shared" ref="A1987:A2050" si="62">DATEVALUE(RIGHT(B1987,8))</f>
        <v>44287</v>
      </c>
      <c r="B1987" t="s">
        <v>770</v>
      </c>
      <c r="C1987" t="s">
        <v>121</v>
      </c>
      <c r="D1987" t="s">
        <v>1003</v>
      </c>
      <c r="E1987" t="s">
        <v>48</v>
      </c>
      <c r="F1987" t="s">
        <v>49</v>
      </c>
      <c r="G1987" t="s">
        <v>583</v>
      </c>
      <c r="H1987">
        <v>0</v>
      </c>
      <c r="I1987" s="196" t="str">
        <f>VLOOKUP(E1987,Refs!$P$2:$R$36,3,FALSE)</f>
        <v>Y60</v>
      </c>
      <c r="J1987" s="196" t="str">
        <f>VLOOKUP(E1987,Refs!$P$2:$S$36,4,FALSE)</f>
        <v>Midlands</v>
      </c>
      <c r="K1987" s="42" t="str">
        <f t="shared" ref="K1987:K2050" si="63">IF(OR(H1987="NULL",H1987=0,H1987=""),"",H1987)</f>
        <v/>
      </c>
    </row>
    <row r="1988" spans="1:11" hidden="1" x14ac:dyDescent="0.35">
      <c r="A1988" s="197">
        <f t="shared" si="62"/>
        <v>44287</v>
      </c>
      <c r="B1988" t="s">
        <v>770</v>
      </c>
      <c r="C1988" t="s">
        <v>121</v>
      </c>
      <c r="D1988" t="s">
        <v>1003</v>
      </c>
      <c r="E1988" t="s">
        <v>48</v>
      </c>
      <c r="F1988" t="s">
        <v>49</v>
      </c>
      <c r="G1988" t="s">
        <v>584</v>
      </c>
      <c r="H1988">
        <v>0</v>
      </c>
      <c r="I1988" s="196" t="str">
        <f>VLOOKUP(E1988,Refs!$P$2:$R$36,3,FALSE)</f>
        <v>Y60</v>
      </c>
      <c r="J1988" s="196" t="str">
        <f>VLOOKUP(E1988,Refs!$P$2:$S$36,4,FALSE)</f>
        <v>Midlands</v>
      </c>
      <c r="K1988" s="42" t="str">
        <f t="shared" si="63"/>
        <v/>
      </c>
    </row>
    <row r="1989" spans="1:11" hidden="1" x14ac:dyDescent="0.35">
      <c r="A1989" s="197">
        <f t="shared" si="62"/>
        <v>44287</v>
      </c>
      <c r="B1989" t="s">
        <v>770</v>
      </c>
      <c r="C1989" t="s">
        <v>121</v>
      </c>
      <c r="D1989" t="s">
        <v>1003</v>
      </c>
      <c r="E1989" t="s">
        <v>48</v>
      </c>
      <c r="F1989" t="s">
        <v>49</v>
      </c>
      <c r="G1989" t="s">
        <v>585</v>
      </c>
      <c r="H1989">
        <v>1552</v>
      </c>
      <c r="I1989" s="196" t="str">
        <f>VLOOKUP(E1989,Refs!$P$2:$R$36,3,FALSE)</f>
        <v>Y60</v>
      </c>
      <c r="J1989" s="196" t="str">
        <f>VLOOKUP(E1989,Refs!$P$2:$S$36,4,FALSE)</f>
        <v>Midlands</v>
      </c>
      <c r="K1989" s="42">
        <f t="shared" si="63"/>
        <v>1552</v>
      </c>
    </row>
    <row r="1990" spans="1:11" hidden="1" x14ac:dyDescent="0.35">
      <c r="A1990" s="197">
        <f t="shared" si="62"/>
        <v>44287</v>
      </c>
      <c r="B1990" t="s">
        <v>770</v>
      </c>
      <c r="C1990" t="s">
        <v>121</v>
      </c>
      <c r="D1990" t="s">
        <v>1003</v>
      </c>
      <c r="E1990" t="s">
        <v>48</v>
      </c>
      <c r="F1990" t="s">
        <v>49</v>
      </c>
      <c r="G1990" t="s">
        <v>586</v>
      </c>
      <c r="H1990">
        <v>321</v>
      </c>
      <c r="I1990" s="196" t="str">
        <f>VLOOKUP(E1990,Refs!$P$2:$R$36,3,FALSE)</f>
        <v>Y60</v>
      </c>
      <c r="J1990" s="196" t="str">
        <f>VLOOKUP(E1990,Refs!$P$2:$S$36,4,FALSE)</f>
        <v>Midlands</v>
      </c>
      <c r="K1990" s="42">
        <f t="shared" si="63"/>
        <v>321</v>
      </c>
    </row>
    <row r="1991" spans="1:11" hidden="1" x14ac:dyDescent="0.35">
      <c r="A1991" s="197">
        <f t="shared" si="62"/>
        <v>44287</v>
      </c>
      <c r="B1991" t="s">
        <v>770</v>
      </c>
      <c r="C1991" t="s">
        <v>121</v>
      </c>
      <c r="D1991" t="s">
        <v>1003</v>
      </c>
      <c r="E1991" t="s">
        <v>48</v>
      </c>
      <c r="F1991" t="s">
        <v>49</v>
      </c>
      <c r="G1991" t="s">
        <v>587</v>
      </c>
      <c r="H1991">
        <v>0</v>
      </c>
      <c r="I1991" s="196" t="str">
        <f>VLOOKUP(E1991,Refs!$P$2:$R$36,3,FALSE)</f>
        <v>Y60</v>
      </c>
      <c r="J1991" s="196" t="str">
        <f>VLOOKUP(E1991,Refs!$P$2:$S$36,4,FALSE)</f>
        <v>Midlands</v>
      </c>
      <c r="K1991" s="42" t="str">
        <f t="shared" si="63"/>
        <v/>
      </c>
    </row>
    <row r="1992" spans="1:11" hidden="1" x14ac:dyDescent="0.35">
      <c r="A1992" s="197">
        <f t="shared" si="62"/>
        <v>44287</v>
      </c>
      <c r="B1992" t="s">
        <v>770</v>
      </c>
      <c r="C1992" t="s">
        <v>121</v>
      </c>
      <c r="D1992" t="s">
        <v>1003</v>
      </c>
      <c r="E1992" t="s">
        <v>48</v>
      </c>
      <c r="F1992" t="s">
        <v>49</v>
      </c>
      <c r="G1992" t="s">
        <v>588</v>
      </c>
      <c r="H1992">
        <v>7491</v>
      </c>
      <c r="I1992" s="196" t="str">
        <f>VLOOKUP(E1992,Refs!$P$2:$R$36,3,FALSE)</f>
        <v>Y60</v>
      </c>
      <c r="J1992" s="196" t="str">
        <f>VLOOKUP(E1992,Refs!$P$2:$S$36,4,FALSE)</f>
        <v>Midlands</v>
      </c>
      <c r="K1992" s="42">
        <f t="shared" si="63"/>
        <v>7491</v>
      </c>
    </row>
    <row r="1993" spans="1:11" hidden="1" x14ac:dyDescent="0.35">
      <c r="A1993" s="197">
        <f t="shared" si="62"/>
        <v>44287</v>
      </c>
      <c r="B1993" t="s">
        <v>770</v>
      </c>
      <c r="C1993" t="s">
        <v>121</v>
      </c>
      <c r="D1993" t="s">
        <v>1003</v>
      </c>
      <c r="E1993" t="s">
        <v>48</v>
      </c>
      <c r="F1993" t="s">
        <v>49</v>
      </c>
      <c r="G1993" t="s">
        <v>589</v>
      </c>
      <c r="H1993">
        <v>3871</v>
      </c>
      <c r="I1993" s="196" t="str">
        <f>VLOOKUP(E1993,Refs!$P$2:$R$36,3,FALSE)</f>
        <v>Y60</v>
      </c>
      <c r="J1993" s="196" t="str">
        <f>VLOOKUP(E1993,Refs!$P$2:$S$36,4,FALSE)</f>
        <v>Midlands</v>
      </c>
      <c r="K1993" s="42">
        <f t="shared" si="63"/>
        <v>3871</v>
      </c>
    </row>
    <row r="1994" spans="1:11" hidden="1" x14ac:dyDescent="0.35">
      <c r="A1994" s="197">
        <f t="shared" si="62"/>
        <v>44287</v>
      </c>
      <c r="B1994" t="s">
        <v>770</v>
      </c>
      <c r="C1994" t="s">
        <v>121</v>
      </c>
      <c r="D1994" t="s">
        <v>1003</v>
      </c>
      <c r="E1994" t="s">
        <v>48</v>
      </c>
      <c r="F1994" t="s">
        <v>49</v>
      </c>
      <c r="G1994" t="s">
        <v>590</v>
      </c>
      <c r="H1994">
        <v>1474</v>
      </c>
      <c r="I1994" s="196" t="str">
        <f>VLOOKUP(E1994,Refs!$P$2:$R$36,3,FALSE)</f>
        <v>Y60</v>
      </c>
      <c r="J1994" s="196" t="str">
        <f>VLOOKUP(E1994,Refs!$P$2:$S$36,4,FALSE)</f>
        <v>Midlands</v>
      </c>
      <c r="K1994" s="42">
        <f t="shared" si="63"/>
        <v>1474</v>
      </c>
    </row>
    <row r="1995" spans="1:11" hidden="1" x14ac:dyDescent="0.35">
      <c r="A1995" s="197">
        <f t="shared" si="62"/>
        <v>44287</v>
      </c>
      <c r="B1995" t="s">
        <v>770</v>
      </c>
      <c r="C1995" t="s">
        <v>121</v>
      </c>
      <c r="D1995" t="s">
        <v>1003</v>
      </c>
      <c r="E1995" t="s">
        <v>48</v>
      </c>
      <c r="F1995" t="s">
        <v>49</v>
      </c>
      <c r="G1995" t="s">
        <v>591</v>
      </c>
      <c r="H1995">
        <v>1017</v>
      </c>
      <c r="I1995" s="196" t="str">
        <f>VLOOKUP(E1995,Refs!$P$2:$R$36,3,FALSE)</f>
        <v>Y60</v>
      </c>
      <c r="J1995" s="196" t="str">
        <f>VLOOKUP(E1995,Refs!$P$2:$S$36,4,FALSE)</f>
        <v>Midlands</v>
      </c>
      <c r="K1995" s="42">
        <f t="shared" si="63"/>
        <v>1017</v>
      </c>
    </row>
    <row r="1996" spans="1:11" hidden="1" x14ac:dyDescent="0.35">
      <c r="A1996" s="197">
        <f t="shared" si="62"/>
        <v>44287</v>
      </c>
      <c r="B1996" t="s">
        <v>770</v>
      </c>
      <c r="C1996" t="s">
        <v>121</v>
      </c>
      <c r="D1996" t="s">
        <v>1003</v>
      </c>
      <c r="E1996" t="s">
        <v>48</v>
      </c>
      <c r="F1996" t="s">
        <v>49</v>
      </c>
      <c r="G1996" t="s">
        <v>592</v>
      </c>
      <c r="H1996">
        <v>4784</v>
      </c>
      <c r="I1996" s="196" t="str">
        <f>VLOOKUP(E1996,Refs!$P$2:$R$36,3,FALSE)</f>
        <v>Y60</v>
      </c>
      <c r="J1996" s="196" t="str">
        <f>VLOOKUP(E1996,Refs!$P$2:$S$36,4,FALSE)</f>
        <v>Midlands</v>
      </c>
      <c r="K1996" s="42">
        <f t="shared" si="63"/>
        <v>4784</v>
      </c>
    </row>
    <row r="1997" spans="1:11" hidden="1" x14ac:dyDescent="0.35">
      <c r="A1997" s="197">
        <f t="shared" si="62"/>
        <v>44287</v>
      </c>
      <c r="B1997" t="s">
        <v>770</v>
      </c>
      <c r="C1997" t="s">
        <v>121</v>
      </c>
      <c r="D1997" t="s">
        <v>1003</v>
      </c>
      <c r="E1997" t="s">
        <v>48</v>
      </c>
      <c r="F1997" t="s">
        <v>49</v>
      </c>
      <c r="G1997" t="s">
        <v>593</v>
      </c>
      <c r="H1997">
        <v>3498</v>
      </c>
      <c r="I1997" s="196" t="str">
        <f>VLOOKUP(E1997,Refs!$P$2:$R$36,3,FALSE)</f>
        <v>Y60</v>
      </c>
      <c r="J1997" s="196" t="str">
        <f>VLOOKUP(E1997,Refs!$P$2:$S$36,4,FALSE)</f>
        <v>Midlands</v>
      </c>
      <c r="K1997" s="42">
        <f t="shared" si="63"/>
        <v>3498</v>
      </c>
    </row>
    <row r="1998" spans="1:11" hidden="1" x14ac:dyDescent="0.35">
      <c r="A1998" s="197">
        <f t="shared" si="62"/>
        <v>44287</v>
      </c>
      <c r="B1998" t="s">
        <v>770</v>
      </c>
      <c r="C1998" t="s">
        <v>121</v>
      </c>
      <c r="D1998" t="s">
        <v>1003</v>
      </c>
      <c r="E1998" t="s">
        <v>48</v>
      </c>
      <c r="F1998" t="s">
        <v>49</v>
      </c>
      <c r="G1998" t="s">
        <v>594</v>
      </c>
      <c r="H1998">
        <v>1089</v>
      </c>
      <c r="I1998" s="196" t="str">
        <f>VLOOKUP(E1998,Refs!$P$2:$R$36,3,FALSE)</f>
        <v>Y60</v>
      </c>
      <c r="J1998" s="196" t="str">
        <f>VLOOKUP(E1998,Refs!$P$2:$S$36,4,FALSE)</f>
        <v>Midlands</v>
      </c>
      <c r="K1998" s="42">
        <f t="shared" si="63"/>
        <v>1089</v>
      </c>
    </row>
    <row r="1999" spans="1:11" hidden="1" x14ac:dyDescent="0.35">
      <c r="A1999" s="197">
        <f t="shared" si="62"/>
        <v>44287</v>
      </c>
      <c r="B1999" t="s">
        <v>770</v>
      </c>
      <c r="C1999" t="s">
        <v>121</v>
      </c>
      <c r="D1999" t="s">
        <v>1003</v>
      </c>
      <c r="E1999" t="s">
        <v>48</v>
      </c>
      <c r="F1999" t="s">
        <v>49</v>
      </c>
      <c r="G1999" t="s">
        <v>609</v>
      </c>
      <c r="H1999">
        <v>26082</v>
      </c>
      <c r="I1999" s="196" t="str">
        <f>VLOOKUP(E1999,Refs!$P$2:$R$36,3,FALSE)</f>
        <v>Y60</v>
      </c>
      <c r="J1999" s="196" t="str">
        <f>VLOOKUP(E1999,Refs!$P$2:$S$36,4,FALSE)</f>
        <v>Midlands</v>
      </c>
      <c r="K1999" s="42">
        <f t="shared" si="63"/>
        <v>26082</v>
      </c>
    </row>
    <row r="2000" spans="1:11" hidden="1" x14ac:dyDescent="0.35">
      <c r="A2000" s="197">
        <f t="shared" si="62"/>
        <v>44287</v>
      </c>
      <c r="B2000" t="s">
        <v>770</v>
      </c>
      <c r="C2000" t="s">
        <v>121</v>
      </c>
      <c r="D2000" t="s">
        <v>1003</v>
      </c>
      <c r="E2000" t="s">
        <v>48</v>
      </c>
      <c r="F2000" t="s">
        <v>49</v>
      </c>
      <c r="G2000" t="s">
        <v>610</v>
      </c>
      <c r="H2000">
        <v>3555</v>
      </c>
      <c r="I2000" s="196" t="str">
        <f>VLOOKUP(E2000,Refs!$P$2:$R$36,3,FALSE)</f>
        <v>Y60</v>
      </c>
      <c r="J2000" s="196" t="str">
        <f>VLOOKUP(E2000,Refs!$P$2:$S$36,4,FALSE)</f>
        <v>Midlands</v>
      </c>
      <c r="K2000" s="42">
        <f t="shared" si="63"/>
        <v>3555</v>
      </c>
    </row>
    <row r="2001" spans="1:11" hidden="1" x14ac:dyDescent="0.35">
      <c r="A2001" s="197">
        <f t="shared" si="62"/>
        <v>44287</v>
      </c>
      <c r="B2001" t="s">
        <v>770</v>
      </c>
      <c r="C2001" t="s">
        <v>121</v>
      </c>
      <c r="D2001" t="s">
        <v>1003</v>
      </c>
      <c r="E2001" t="s">
        <v>48</v>
      </c>
      <c r="F2001" t="s">
        <v>49</v>
      </c>
      <c r="G2001" t="s">
        <v>611</v>
      </c>
      <c r="H2001">
        <v>3285</v>
      </c>
      <c r="I2001" s="196" t="str">
        <f>VLOOKUP(E2001,Refs!$P$2:$R$36,3,FALSE)</f>
        <v>Y60</v>
      </c>
      <c r="J2001" s="196" t="str">
        <f>VLOOKUP(E2001,Refs!$P$2:$S$36,4,FALSE)</f>
        <v>Midlands</v>
      </c>
      <c r="K2001" s="42">
        <f t="shared" si="63"/>
        <v>3285</v>
      </c>
    </row>
    <row r="2002" spans="1:11" hidden="1" x14ac:dyDescent="0.35">
      <c r="A2002" s="197">
        <f t="shared" si="62"/>
        <v>44287</v>
      </c>
      <c r="B2002" t="s">
        <v>770</v>
      </c>
      <c r="C2002" t="s">
        <v>121</v>
      </c>
      <c r="D2002" t="s">
        <v>1003</v>
      </c>
      <c r="E2002" t="s">
        <v>48</v>
      </c>
      <c r="F2002" t="s">
        <v>49</v>
      </c>
      <c r="G2002" t="s">
        <v>612</v>
      </c>
      <c r="H2002">
        <v>81</v>
      </c>
      <c r="I2002" s="196" t="str">
        <f>VLOOKUP(E2002,Refs!$P$2:$R$36,3,FALSE)</f>
        <v>Y60</v>
      </c>
      <c r="J2002" s="196" t="str">
        <f>VLOOKUP(E2002,Refs!$P$2:$S$36,4,FALSE)</f>
        <v>Midlands</v>
      </c>
      <c r="K2002" s="42">
        <f t="shared" si="63"/>
        <v>81</v>
      </c>
    </row>
    <row r="2003" spans="1:11" hidden="1" x14ac:dyDescent="0.35">
      <c r="A2003" s="197">
        <f t="shared" si="62"/>
        <v>44287</v>
      </c>
      <c r="B2003" t="s">
        <v>770</v>
      </c>
      <c r="C2003" t="s">
        <v>121</v>
      </c>
      <c r="D2003" t="s">
        <v>1003</v>
      </c>
      <c r="E2003" t="s">
        <v>48</v>
      </c>
      <c r="F2003" t="s">
        <v>49</v>
      </c>
      <c r="G2003" t="s">
        <v>613</v>
      </c>
      <c r="H2003">
        <v>2</v>
      </c>
      <c r="I2003" s="196" t="str">
        <f>VLOOKUP(E2003,Refs!$P$2:$R$36,3,FALSE)</f>
        <v>Y60</v>
      </c>
      <c r="J2003" s="196" t="str">
        <f>VLOOKUP(E2003,Refs!$P$2:$S$36,4,FALSE)</f>
        <v>Midlands</v>
      </c>
      <c r="K2003" s="42">
        <f t="shared" si="63"/>
        <v>2</v>
      </c>
    </row>
    <row r="2004" spans="1:11" hidden="1" x14ac:dyDescent="0.35">
      <c r="A2004" s="197">
        <f t="shared" si="62"/>
        <v>44287</v>
      </c>
      <c r="B2004" t="s">
        <v>770</v>
      </c>
      <c r="C2004" t="s">
        <v>121</v>
      </c>
      <c r="D2004" t="s">
        <v>1003</v>
      </c>
      <c r="E2004" t="s">
        <v>48</v>
      </c>
      <c r="F2004" t="s">
        <v>49</v>
      </c>
      <c r="G2004" t="s">
        <v>615</v>
      </c>
      <c r="H2004">
        <v>4681</v>
      </c>
      <c r="I2004" s="196" t="str">
        <f>VLOOKUP(E2004,Refs!$P$2:$R$36,3,FALSE)</f>
        <v>Y60</v>
      </c>
      <c r="J2004" s="196" t="str">
        <f>VLOOKUP(E2004,Refs!$P$2:$S$36,4,FALSE)</f>
        <v>Midlands</v>
      </c>
      <c r="K2004" s="42">
        <f t="shared" si="63"/>
        <v>4681</v>
      </c>
    </row>
    <row r="2005" spans="1:11" hidden="1" x14ac:dyDescent="0.35">
      <c r="A2005" s="197">
        <f t="shared" si="62"/>
        <v>44287</v>
      </c>
      <c r="B2005" t="s">
        <v>770</v>
      </c>
      <c r="C2005" t="s">
        <v>121</v>
      </c>
      <c r="D2005" t="s">
        <v>1003</v>
      </c>
      <c r="E2005" t="s">
        <v>48</v>
      </c>
      <c r="F2005" t="s">
        <v>49</v>
      </c>
      <c r="G2005" t="s">
        <v>616</v>
      </c>
      <c r="H2005">
        <v>13</v>
      </c>
      <c r="I2005" s="196" t="str">
        <f>VLOOKUP(E2005,Refs!$P$2:$R$36,3,FALSE)</f>
        <v>Y60</v>
      </c>
      <c r="J2005" s="196" t="str">
        <f>VLOOKUP(E2005,Refs!$P$2:$S$36,4,FALSE)</f>
        <v>Midlands</v>
      </c>
      <c r="K2005" s="42">
        <f t="shared" si="63"/>
        <v>13</v>
      </c>
    </row>
    <row r="2006" spans="1:11" hidden="1" x14ac:dyDescent="0.35">
      <c r="A2006" s="197">
        <f t="shared" si="62"/>
        <v>44287</v>
      </c>
      <c r="B2006" t="s">
        <v>770</v>
      </c>
      <c r="C2006" t="s">
        <v>121</v>
      </c>
      <c r="D2006" t="s">
        <v>1003</v>
      </c>
      <c r="E2006" t="s">
        <v>48</v>
      </c>
      <c r="F2006" t="s">
        <v>49</v>
      </c>
      <c r="G2006" t="s">
        <v>618</v>
      </c>
      <c r="H2006">
        <v>2042</v>
      </c>
      <c r="I2006" s="196" t="str">
        <f>VLOOKUP(E2006,Refs!$P$2:$R$36,3,FALSE)</f>
        <v>Y60</v>
      </c>
      <c r="J2006" s="196" t="str">
        <f>VLOOKUP(E2006,Refs!$P$2:$S$36,4,FALSE)</f>
        <v>Midlands</v>
      </c>
      <c r="K2006" s="42">
        <f t="shared" si="63"/>
        <v>2042</v>
      </c>
    </row>
    <row r="2007" spans="1:11" hidden="1" x14ac:dyDescent="0.35">
      <c r="A2007" s="197">
        <f t="shared" si="62"/>
        <v>44287</v>
      </c>
      <c r="B2007" t="s">
        <v>770</v>
      </c>
      <c r="C2007" t="s">
        <v>121</v>
      </c>
      <c r="D2007" t="s">
        <v>1003</v>
      </c>
      <c r="E2007" t="s">
        <v>48</v>
      </c>
      <c r="F2007" t="s">
        <v>49</v>
      </c>
      <c r="G2007" t="s">
        <v>619</v>
      </c>
      <c r="H2007">
        <v>27</v>
      </c>
      <c r="I2007" s="196" t="str">
        <f>VLOOKUP(E2007,Refs!$P$2:$R$36,3,FALSE)</f>
        <v>Y60</v>
      </c>
      <c r="J2007" s="196" t="str">
        <f>VLOOKUP(E2007,Refs!$P$2:$S$36,4,FALSE)</f>
        <v>Midlands</v>
      </c>
      <c r="K2007" s="42">
        <f t="shared" si="63"/>
        <v>27</v>
      </c>
    </row>
    <row r="2008" spans="1:11" hidden="1" x14ac:dyDescent="0.35">
      <c r="A2008" s="197">
        <f t="shared" si="62"/>
        <v>44287</v>
      </c>
      <c r="B2008" t="s">
        <v>770</v>
      </c>
      <c r="C2008" t="s">
        <v>121</v>
      </c>
      <c r="D2008" t="s">
        <v>1003</v>
      </c>
      <c r="E2008" t="s">
        <v>48</v>
      </c>
      <c r="F2008" t="s">
        <v>49</v>
      </c>
      <c r="G2008" t="s">
        <v>620</v>
      </c>
      <c r="H2008">
        <v>2019</v>
      </c>
      <c r="I2008" s="196" t="str">
        <f>VLOOKUP(E2008,Refs!$P$2:$R$36,3,FALSE)</f>
        <v>Y60</v>
      </c>
      <c r="J2008" s="196" t="str">
        <f>VLOOKUP(E2008,Refs!$P$2:$S$36,4,FALSE)</f>
        <v>Midlands</v>
      </c>
      <c r="K2008" s="42">
        <f t="shared" si="63"/>
        <v>2019</v>
      </c>
    </row>
    <row r="2009" spans="1:11" hidden="1" x14ac:dyDescent="0.35">
      <c r="A2009" s="197">
        <f t="shared" si="62"/>
        <v>44287</v>
      </c>
      <c r="B2009" t="s">
        <v>770</v>
      </c>
      <c r="C2009" t="s">
        <v>121</v>
      </c>
      <c r="D2009" t="s">
        <v>1003</v>
      </c>
      <c r="E2009" t="s">
        <v>48</v>
      </c>
      <c r="F2009" t="s">
        <v>49</v>
      </c>
      <c r="G2009" t="s">
        <v>621</v>
      </c>
      <c r="H2009">
        <v>120</v>
      </c>
      <c r="I2009" s="196" t="str">
        <f>VLOOKUP(E2009,Refs!$P$2:$R$36,3,FALSE)</f>
        <v>Y60</v>
      </c>
      <c r="J2009" s="196" t="str">
        <f>VLOOKUP(E2009,Refs!$P$2:$S$36,4,FALSE)</f>
        <v>Midlands</v>
      </c>
      <c r="K2009" s="42">
        <f t="shared" si="63"/>
        <v>120</v>
      </c>
    </row>
    <row r="2010" spans="1:11" hidden="1" x14ac:dyDescent="0.35">
      <c r="A2010" s="197">
        <f t="shared" si="62"/>
        <v>44287</v>
      </c>
      <c r="B2010" t="s">
        <v>770</v>
      </c>
      <c r="C2010" t="s">
        <v>121</v>
      </c>
      <c r="D2010" t="s">
        <v>1003</v>
      </c>
      <c r="E2010" t="s">
        <v>48</v>
      </c>
      <c r="F2010" t="s">
        <v>49</v>
      </c>
      <c r="G2010" t="s">
        <v>622</v>
      </c>
      <c r="H2010">
        <v>441</v>
      </c>
      <c r="I2010" s="196" t="str">
        <f>VLOOKUP(E2010,Refs!$P$2:$R$36,3,FALSE)</f>
        <v>Y60</v>
      </c>
      <c r="J2010" s="196" t="str">
        <f>VLOOKUP(E2010,Refs!$P$2:$S$36,4,FALSE)</f>
        <v>Midlands</v>
      </c>
      <c r="K2010" s="42">
        <f t="shared" si="63"/>
        <v>441</v>
      </c>
    </row>
    <row r="2011" spans="1:11" hidden="1" x14ac:dyDescent="0.35">
      <c r="A2011" s="197">
        <f t="shared" si="62"/>
        <v>44287</v>
      </c>
      <c r="B2011" t="s">
        <v>770</v>
      </c>
      <c r="C2011" t="s">
        <v>121</v>
      </c>
      <c r="D2011" t="s">
        <v>1003</v>
      </c>
      <c r="E2011" t="s">
        <v>48</v>
      </c>
      <c r="F2011" t="s">
        <v>49</v>
      </c>
      <c r="G2011" t="s">
        <v>623</v>
      </c>
      <c r="H2011">
        <v>891</v>
      </c>
      <c r="I2011" s="196" t="str">
        <f>VLOOKUP(E2011,Refs!$P$2:$R$36,3,FALSE)</f>
        <v>Y60</v>
      </c>
      <c r="J2011" s="196" t="str">
        <f>VLOOKUP(E2011,Refs!$P$2:$S$36,4,FALSE)</f>
        <v>Midlands</v>
      </c>
      <c r="K2011" s="42">
        <f t="shared" si="63"/>
        <v>891</v>
      </c>
    </row>
    <row r="2012" spans="1:11" hidden="1" x14ac:dyDescent="0.35">
      <c r="A2012" s="197">
        <f t="shared" si="62"/>
        <v>44287</v>
      </c>
      <c r="B2012" t="s">
        <v>770</v>
      </c>
      <c r="C2012" t="s">
        <v>121</v>
      </c>
      <c r="D2012" t="s">
        <v>1003</v>
      </c>
      <c r="E2012" t="s">
        <v>48</v>
      </c>
      <c r="F2012" t="s">
        <v>49</v>
      </c>
      <c r="G2012" t="s">
        <v>624</v>
      </c>
      <c r="H2012">
        <v>6452</v>
      </c>
      <c r="I2012" s="196" t="str">
        <f>VLOOKUP(E2012,Refs!$P$2:$R$36,3,FALSE)</f>
        <v>Y60</v>
      </c>
      <c r="J2012" s="196" t="str">
        <f>VLOOKUP(E2012,Refs!$P$2:$S$36,4,FALSE)</f>
        <v>Midlands</v>
      </c>
      <c r="K2012" s="42">
        <f t="shared" si="63"/>
        <v>6452</v>
      </c>
    </row>
    <row r="2013" spans="1:11" hidden="1" x14ac:dyDescent="0.35">
      <c r="A2013" s="197">
        <f t="shared" si="62"/>
        <v>44287</v>
      </c>
      <c r="B2013" t="s">
        <v>770</v>
      </c>
      <c r="C2013" t="s">
        <v>121</v>
      </c>
      <c r="D2013" t="s">
        <v>1003</v>
      </c>
      <c r="E2013" t="s">
        <v>48</v>
      </c>
      <c r="F2013" t="s">
        <v>49</v>
      </c>
      <c r="G2013" t="s">
        <v>625</v>
      </c>
      <c r="H2013">
        <v>6141</v>
      </c>
      <c r="I2013" s="196" t="str">
        <f>VLOOKUP(E2013,Refs!$P$2:$R$36,3,FALSE)</f>
        <v>Y60</v>
      </c>
      <c r="J2013" s="196" t="str">
        <f>VLOOKUP(E2013,Refs!$P$2:$S$36,4,FALSE)</f>
        <v>Midlands</v>
      </c>
      <c r="K2013" s="42">
        <f t="shared" si="63"/>
        <v>6141</v>
      </c>
    </row>
    <row r="2014" spans="1:11" hidden="1" x14ac:dyDescent="0.35">
      <c r="A2014" s="197">
        <f t="shared" si="62"/>
        <v>44287</v>
      </c>
      <c r="B2014" t="s">
        <v>770</v>
      </c>
      <c r="C2014" t="s">
        <v>121</v>
      </c>
      <c r="D2014" t="s">
        <v>1003</v>
      </c>
      <c r="E2014" t="s">
        <v>48</v>
      </c>
      <c r="F2014" t="s">
        <v>49</v>
      </c>
      <c r="G2014" t="s">
        <v>626</v>
      </c>
      <c r="H2014">
        <v>2554</v>
      </c>
      <c r="I2014" s="196" t="str">
        <f>VLOOKUP(E2014,Refs!$P$2:$R$36,3,FALSE)</f>
        <v>Y60</v>
      </c>
      <c r="J2014" s="196" t="str">
        <f>VLOOKUP(E2014,Refs!$P$2:$S$36,4,FALSE)</f>
        <v>Midlands</v>
      </c>
      <c r="K2014" s="42">
        <f t="shared" si="63"/>
        <v>2554</v>
      </c>
    </row>
    <row r="2015" spans="1:11" hidden="1" x14ac:dyDescent="0.35">
      <c r="A2015" s="197">
        <f t="shared" si="62"/>
        <v>44287</v>
      </c>
      <c r="B2015" t="s">
        <v>770</v>
      </c>
      <c r="C2015" t="s">
        <v>121</v>
      </c>
      <c r="D2015" t="s">
        <v>1003</v>
      </c>
      <c r="E2015" t="s">
        <v>48</v>
      </c>
      <c r="F2015" t="s">
        <v>49</v>
      </c>
      <c r="G2015" t="s">
        <v>642</v>
      </c>
      <c r="H2015">
        <v>2540</v>
      </c>
      <c r="I2015" s="196" t="str">
        <f>VLOOKUP(E2015,Refs!$P$2:$R$36,3,FALSE)</f>
        <v>Y60</v>
      </c>
      <c r="J2015" s="196" t="str">
        <f>VLOOKUP(E2015,Refs!$P$2:$S$36,4,FALSE)</f>
        <v>Midlands</v>
      </c>
      <c r="K2015" s="42">
        <f t="shared" si="63"/>
        <v>2540</v>
      </c>
    </row>
    <row r="2016" spans="1:11" hidden="1" x14ac:dyDescent="0.35">
      <c r="A2016" s="197">
        <f t="shared" si="62"/>
        <v>44287</v>
      </c>
      <c r="B2016" t="s">
        <v>770</v>
      </c>
      <c r="C2016" t="s">
        <v>121</v>
      </c>
      <c r="D2016" t="s">
        <v>1003</v>
      </c>
      <c r="E2016" t="s">
        <v>48</v>
      </c>
      <c r="F2016" t="s">
        <v>49</v>
      </c>
      <c r="G2016" t="s">
        <v>643</v>
      </c>
      <c r="H2016">
        <v>2199</v>
      </c>
      <c r="I2016" s="196" t="str">
        <f>VLOOKUP(E2016,Refs!$P$2:$R$36,3,FALSE)</f>
        <v>Y60</v>
      </c>
      <c r="J2016" s="196" t="str">
        <f>VLOOKUP(E2016,Refs!$P$2:$S$36,4,FALSE)</f>
        <v>Midlands</v>
      </c>
      <c r="K2016" s="42">
        <f t="shared" si="63"/>
        <v>2199</v>
      </c>
    </row>
    <row r="2017" spans="1:11" hidden="1" x14ac:dyDescent="0.35">
      <c r="A2017" s="197">
        <f t="shared" si="62"/>
        <v>44287</v>
      </c>
      <c r="B2017" t="s">
        <v>770</v>
      </c>
      <c r="C2017" t="s">
        <v>121</v>
      </c>
      <c r="D2017" t="s">
        <v>1003</v>
      </c>
      <c r="E2017" t="s">
        <v>48</v>
      </c>
      <c r="F2017" t="s">
        <v>49</v>
      </c>
      <c r="G2017" t="s">
        <v>644</v>
      </c>
      <c r="H2017">
        <v>1601</v>
      </c>
      <c r="I2017" s="196" t="str">
        <f>VLOOKUP(E2017,Refs!$P$2:$R$36,3,FALSE)</f>
        <v>Y60</v>
      </c>
      <c r="J2017" s="196" t="str">
        <f>VLOOKUP(E2017,Refs!$P$2:$S$36,4,FALSE)</f>
        <v>Midlands</v>
      </c>
      <c r="K2017" s="42">
        <f t="shared" si="63"/>
        <v>1601</v>
      </c>
    </row>
    <row r="2018" spans="1:11" hidden="1" x14ac:dyDescent="0.35">
      <c r="A2018" s="197">
        <f t="shared" si="62"/>
        <v>44287</v>
      </c>
      <c r="B2018" t="s">
        <v>770</v>
      </c>
      <c r="C2018" t="s">
        <v>121</v>
      </c>
      <c r="D2018" t="s">
        <v>1003</v>
      </c>
      <c r="E2018" t="s">
        <v>48</v>
      </c>
      <c r="F2018" t="s">
        <v>49</v>
      </c>
      <c r="G2018" t="s">
        <v>645</v>
      </c>
      <c r="H2018">
        <v>254</v>
      </c>
      <c r="I2018" s="196" t="str">
        <f>VLOOKUP(E2018,Refs!$P$2:$R$36,3,FALSE)</f>
        <v>Y60</v>
      </c>
      <c r="J2018" s="196" t="str">
        <f>VLOOKUP(E2018,Refs!$P$2:$S$36,4,FALSE)</f>
        <v>Midlands</v>
      </c>
      <c r="K2018" s="42">
        <f t="shared" si="63"/>
        <v>254</v>
      </c>
    </row>
    <row r="2019" spans="1:11" hidden="1" x14ac:dyDescent="0.35">
      <c r="A2019" s="197">
        <f t="shared" si="62"/>
        <v>44287</v>
      </c>
      <c r="B2019" t="s">
        <v>770</v>
      </c>
      <c r="C2019" t="s">
        <v>121</v>
      </c>
      <c r="D2019" t="s">
        <v>1003</v>
      </c>
      <c r="E2019" t="s">
        <v>48</v>
      </c>
      <c r="F2019" t="s">
        <v>49</v>
      </c>
      <c r="G2019" t="s">
        <v>646</v>
      </c>
      <c r="H2019">
        <v>78</v>
      </c>
      <c r="I2019" s="196" t="str">
        <f>VLOOKUP(E2019,Refs!$P$2:$R$36,3,FALSE)</f>
        <v>Y60</v>
      </c>
      <c r="J2019" s="196" t="str">
        <f>VLOOKUP(E2019,Refs!$P$2:$S$36,4,FALSE)</f>
        <v>Midlands</v>
      </c>
      <c r="K2019" s="42">
        <f t="shared" si="63"/>
        <v>78</v>
      </c>
    </row>
    <row r="2020" spans="1:11" hidden="1" x14ac:dyDescent="0.35">
      <c r="A2020" s="197">
        <f t="shared" si="62"/>
        <v>44287</v>
      </c>
      <c r="B2020" t="s">
        <v>770</v>
      </c>
      <c r="C2020" t="s">
        <v>121</v>
      </c>
      <c r="D2020" t="s">
        <v>1003</v>
      </c>
      <c r="E2020" t="s">
        <v>48</v>
      </c>
      <c r="F2020" t="s">
        <v>49</v>
      </c>
      <c r="G2020" t="s">
        <v>647</v>
      </c>
      <c r="H2020">
        <v>1426</v>
      </c>
      <c r="I2020" s="196" t="str">
        <f>VLOOKUP(E2020,Refs!$P$2:$R$36,3,FALSE)</f>
        <v>Y60</v>
      </c>
      <c r="J2020" s="196" t="str">
        <f>VLOOKUP(E2020,Refs!$P$2:$S$36,4,FALSE)</f>
        <v>Midlands</v>
      </c>
      <c r="K2020" s="42">
        <f t="shared" si="63"/>
        <v>1426</v>
      </c>
    </row>
    <row r="2021" spans="1:11" hidden="1" x14ac:dyDescent="0.35">
      <c r="A2021" s="197">
        <f t="shared" si="62"/>
        <v>44287</v>
      </c>
      <c r="B2021" t="s">
        <v>770</v>
      </c>
      <c r="C2021" t="s">
        <v>121</v>
      </c>
      <c r="D2021" t="s">
        <v>1003</v>
      </c>
      <c r="E2021" t="s">
        <v>48</v>
      </c>
      <c r="F2021" t="s">
        <v>49</v>
      </c>
      <c r="G2021" t="s">
        <v>648</v>
      </c>
      <c r="H2021">
        <v>1817502</v>
      </c>
      <c r="I2021" s="196" t="str">
        <f>VLOOKUP(E2021,Refs!$P$2:$R$36,3,FALSE)</f>
        <v>Y60</v>
      </c>
      <c r="J2021" s="196" t="str">
        <f>VLOOKUP(E2021,Refs!$P$2:$S$36,4,FALSE)</f>
        <v>Midlands</v>
      </c>
      <c r="K2021" s="42">
        <f t="shared" si="63"/>
        <v>1817502</v>
      </c>
    </row>
    <row r="2022" spans="1:11" hidden="1" x14ac:dyDescent="0.35">
      <c r="A2022" s="197">
        <f t="shared" si="62"/>
        <v>44287</v>
      </c>
      <c r="B2022" t="s">
        <v>770</v>
      </c>
      <c r="C2022" t="s">
        <v>121</v>
      </c>
      <c r="D2022" t="s">
        <v>1003</v>
      </c>
      <c r="E2022" t="s">
        <v>48</v>
      </c>
      <c r="F2022" t="s">
        <v>49</v>
      </c>
      <c r="G2022" t="s">
        <v>649</v>
      </c>
      <c r="H2022">
        <v>2911</v>
      </c>
      <c r="I2022" s="196" t="str">
        <f>VLOOKUP(E2022,Refs!$P$2:$R$36,3,FALSE)</f>
        <v>Y60</v>
      </c>
      <c r="J2022" s="196" t="str">
        <f>VLOOKUP(E2022,Refs!$P$2:$S$36,4,FALSE)</f>
        <v>Midlands</v>
      </c>
      <c r="K2022" s="42">
        <f t="shared" si="63"/>
        <v>2911</v>
      </c>
    </row>
    <row r="2023" spans="1:11" hidden="1" x14ac:dyDescent="0.35">
      <c r="A2023" s="197">
        <f t="shared" si="62"/>
        <v>44287</v>
      </c>
      <c r="B2023" t="s">
        <v>770</v>
      </c>
      <c r="C2023" t="s">
        <v>121</v>
      </c>
      <c r="D2023" t="s">
        <v>1003</v>
      </c>
      <c r="E2023" t="s">
        <v>48</v>
      </c>
      <c r="F2023" t="s">
        <v>49</v>
      </c>
      <c r="G2023" t="s">
        <v>650</v>
      </c>
      <c r="H2023">
        <v>2403</v>
      </c>
      <c r="I2023" s="196" t="str">
        <f>VLOOKUP(E2023,Refs!$P$2:$R$36,3,FALSE)</f>
        <v>Y60</v>
      </c>
      <c r="J2023" s="196" t="str">
        <f>VLOOKUP(E2023,Refs!$P$2:$S$36,4,FALSE)</f>
        <v>Midlands</v>
      </c>
      <c r="K2023" s="42">
        <f t="shared" si="63"/>
        <v>2403</v>
      </c>
    </row>
    <row r="2024" spans="1:11" hidden="1" x14ac:dyDescent="0.35">
      <c r="A2024" s="197">
        <f t="shared" si="62"/>
        <v>44287</v>
      </c>
      <c r="B2024" t="s">
        <v>770</v>
      </c>
      <c r="C2024" t="s">
        <v>121</v>
      </c>
      <c r="D2024" t="s">
        <v>1003</v>
      </c>
      <c r="E2024" t="s">
        <v>48</v>
      </c>
      <c r="F2024" t="s">
        <v>49</v>
      </c>
      <c r="G2024" t="s">
        <v>651</v>
      </c>
      <c r="H2024">
        <v>167</v>
      </c>
      <c r="I2024" s="196" t="str">
        <f>VLOOKUP(E2024,Refs!$P$2:$R$36,3,FALSE)</f>
        <v>Y60</v>
      </c>
      <c r="J2024" s="196" t="str">
        <f>VLOOKUP(E2024,Refs!$P$2:$S$36,4,FALSE)</f>
        <v>Midlands</v>
      </c>
      <c r="K2024" s="42">
        <f t="shared" si="63"/>
        <v>167</v>
      </c>
    </row>
    <row r="2025" spans="1:11" hidden="1" x14ac:dyDescent="0.35">
      <c r="A2025" s="197">
        <f t="shared" si="62"/>
        <v>44287</v>
      </c>
      <c r="B2025" t="s">
        <v>770</v>
      </c>
      <c r="C2025" t="s">
        <v>121</v>
      </c>
      <c r="D2025" t="s">
        <v>1003</v>
      </c>
      <c r="E2025" t="s">
        <v>48</v>
      </c>
      <c r="F2025" t="s">
        <v>49</v>
      </c>
      <c r="G2025" t="s">
        <v>652</v>
      </c>
      <c r="H2025">
        <v>936</v>
      </c>
      <c r="I2025" s="196" t="str">
        <f>VLOOKUP(E2025,Refs!$P$2:$R$36,3,FALSE)</f>
        <v>Y60</v>
      </c>
      <c r="J2025" s="196" t="str">
        <f>VLOOKUP(E2025,Refs!$P$2:$S$36,4,FALSE)</f>
        <v>Midlands</v>
      </c>
      <c r="K2025" s="42">
        <f t="shared" si="63"/>
        <v>936</v>
      </c>
    </row>
    <row r="2026" spans="1:11" hidden="1" x14ac:dyDescent="0.35">
      <c r="A2026" s="197">
        <f t="shared" si="62"/>
        <v>44287</v>
      </c>
      <c r="B2026" t="s">
        <v>770</v>
      </c>
      <c r="C2026" t="s">
        <v>121</v>
      </c>
      <c r="D2026" t="s">
        <v>1003</v>
      </c>
      <c r="E2026" t="s">
        <v>48</v>
      </c>
      <c r="F2026" t="s">
        <v>49</v>
      </c>
      <c r="G2026" t="s">
        <v>653</v>
      </c>
      <c r="H2026">
        <v>4778045</v>
      </c>
      <c r="I2026" s="196" t="str">
        <f>VLOOKUP(E2026,Refs!$P$2:$R$36,3,FALSE)</f>
        <v>Y60</v>
      </c>
      <c r="J2026" s="196" t="str">
        <f>VLOOKUP(E2026,Refs!$P$2:$S$36,4,FALSE)</f>
        <v>Midlands</v>
      </c>
      <c r="K2026" s="42">
        <f t="shared" si="63"/>
        <v>4778045</v>
      </c>
    </row>
    <row r="2027" spans="1:11" hidden="1" x14ac:dyDescent="0.35">
      <c r="A2027" s="197">
        <f t="shared" si="62"/>
        <v>44287</v>
      </c>
      <c r="B2027" t="s">
        <v>770</v>
      </c>
      <c r="C2027" t="s">
        <v>121</v>
      </c>
      <c r="D2027" t="s">
        <v>1003</v>
      </c>
      <c r="E2027" t="s">
        <v>48</v>
      </c>
      <c r="F2027" t="s">
        <v>49</v>
      </c>
      <c r="G2027" t="s">
        <v>654</v>
      </c>
      <c r="H2027" t="s">
        <v>999</v>
      </c>
      <c r="I2027" s="196" t="str">
        <f>VLOOKUP(E2027,Refs!$P$2:$R$36,3,FALSE)</f>
        <v>Y60</v>
      </c>
      <c r="J2027" s="196" t="str">
        <f>VLOOKUP(E2027,Refs!$P$2:$S$36,4,FALSE)</f>
        <v>Midlands</v>
      </c>
      <c r="K2027" s="42" t="str">
        <f t="shared" si="63"/>
        <v>-</v>
      </c>
    </row>
    <row r="2028" spans="1:11" hidden="1" x14ac:dyDescent="0.35">
      <c r="A2028" s="197">
        <f t="shared" si="62"/>
        <v>44287</v>
      </c>
      <c r="B2028" t="s">
        <v>770</v>
      </c>
      <c r="C2028" t="s">
        <v>121</v>
      </c>
      <c r="D2028" t="s">
        <v>1003</v>
      </c>
      <c r="E2028" t="s">
        <v>48</v>
      </c>
      <c r="F2028" t="s">
        <v>49</v>
      </c>
      <c r="G2028" t="s">
        <v>669</v>
      </c>
      <c r="H2028">
        <v>20266</v>
      </c>
      <c r="I2028" s="196" t="str">
        <f>VLOOKUP(E2028,Refs!$P$2:$R$36,3,FALSE)</f>
        <v>Y60</v>
      </c>
      <c r="J2028" s="196" t="str">
        <f>VLOOKUP(E2028,Refs!$P$2:$S$36,4,FALSE)</f>
        <v>Midlands</v>
      </c>
      <c r="K2028" s="42">
        <f t="shared" si="63"/>
        <v>20266</v>
      </c>
    </row>
    <row r="2029" spans="1:11" hidden="1" x14ac:dyDescent="0.35">
      <c r="A2029" s="197">
        <f t="shared" si="62"/>
        <v>44287</v>
      </c>
      <c r="B2029" t="s">
        <v>770</v>
      </c>
      <c r="C2029" t="s">
        <v>121</v>
      </c>
      <c r="D2029" t="s">
        <v>1003</v>
      </c>
      <c r="E2029" t="s">
        <v>48</v>
      </c>
      <c r="F2029" t="s">
        <v>49</v>
      </c>
      <c r="G2029" t="s">
        <v>670</v>
      </c>
      <c r="H2029">
        <v>25</v>
      </c>
      <c r="I2029" s="196" t="str">
        <f>VLOOKUP(E2029,Refs!$P$2:$R$36,3,FALSE)</f>
        <v>Y60</v>
      </c>
      <c r="J2029" s="196" t="str">
        <f>VLOOKUP(E2029,Refs!$P$2:$S$36,4,FALSE)</f>
        <v>Midlands</v>
      </c>
      <c r="K2029" s="42">
        <f t="shared" si="63"/>
        <v>25</v>
      </c>
    </row>
    <row r="2030" spans="1:11" hidden="1" x14ac:dyDescent="0.35">
      <c r="A2030" s="197">
        <f t="shared" si="62"/>
        <v>44287</v>
      </c>
      <c r="B2030" t="s">
        <v>770</v>
      </c>
      <c r="C2030" t="s">
        <v>121</v>
      </c>
      <c r="D2030" t="s">
        <v>1003</v>
      </c>
      <c r="E2030" t="s">
        <v>48</v>
      </c>
      <c r="F2030" t="s">
        <v>49</v>
      </c>
      <c r="G2030" t="s">
        <v>671</v>
      </c>
      <c r="H2030">
        <v>9952</v>
      </c>
      <c r="I2030" s="196" t="str">
        <f>VLOOKUP(E2030,Refs!$P$2:$R$36,3,FALSE)</f>
        <v>Y60</v>
      </c>
      <c r="J2030" s="196" t="str">
        <f>VLOOKUP(E2030,Refs!$P$2:$S$36,4,FALSE)</f>
        <v>Midlands</v>
      </c>
      <c r="K2030" s="42">
        <f t="shared" si="63"/>
        <v>9952</v>
      </c>
    </row>
    <row r="2031" spans="1:11" hidden="1" x14ac:dyDescent="0.35">
      <c r="A2031" s="197">
        <f t="shared" si="62"/>
        <v>44287</v>
      </c>
      <c r="B2031" t="s">
        <v>770</v>
      </c>
      <c r="C2031" t="s">
        <v>121</v>
      </c>
      <c r="D2031" t="s">
        <v>1003</v>
      </c>
      <c r="E2031" t="s">
        <v>48</v>
      </c>
      <c r="F2031" t="s">
        <v>49</v>
      </c>
      <c r="G2031" t="s">
        <v>675</v>
      </c>
      <c r="H2031">
        <v>3744</v>
      </c>
      <c r="I2031" s="196" t="str">
        <f>VLOOKUP(E2031,Refs!$P$2:$R$36,3,FALSE)</f>
        <v>Y60</v>
      </c>
      <c r="J2031" s="196" t="str">
        <f>VLOOKUP(E2031,Refs!$P$2:$S$36,4,FALSE)</f>
        <v>Midlands</v>
      </c>
      <c r="K2031" s="42">
        <f t="shared" si="63"/>
        <v>3744</v>
      </c>
    </row>
    <row r="2032" spans="1:11" hidden="1" x14ac:dyDescent="0.35">
      <c r="A2032" s="197">
        <f t="shared" si="62"/>
        <v>44287</v>
      </c>
      <c r="B2032" t="s">
        <v>770</v>
      </c>
      <c r="C2032" t="s">
        <v>121</v>
      </c>
      <c r="D2032" t="s">
        <v>1003</v>
      </c>
      <c r="E2032" t="s">
        <v>48</v>
      </c>
      <c r="F2032" t="s">
        <v>49</v>
      </c>
      <c r="G2032" t="s">
        <v>678</v>
      </c>
      <c r="H2032">
        <v>3751</v>
      </c>
      <c r="I2032" s="196" t="str">
        <f>VLOOKUP(E2032,Refs!$P$2:$R$36,3,FALSE)</f>
        <v>Y60</v>
      </c>
      <c r="J2032" s="196" t="str">
        <f>VLOOKUP(E2032,Refs!$P$2:$S$36,4,FALSE)</f>
        <v>Midlands</v>
      </c>
      <c r="K2032" s="42">
        <f t="shared" si="63"/>
        <v>3751</v>
      </c>
    </row>
    <row r="2033" spans="1:11" hidden="1" x14ac:dyDescent="0.35">
      <c r="A2033" s="197">
        <f t="shared" si="62"/>
        <v>44287</v>
      </c>
      <c r="B2033" t="s">
        <v>770</v>
      </c>
      <c r="C2033" t="s">
        <v>121</v>
      </c>
      <c r="D2033" t="s">
        <v>1003</v>
      </c>
      <c r="E2033" t="s">
        <v>48</v>
      </c>
      <c r="F2033" t="s">
        <v>49</v>
      </c>
      <c r="G2033" t="s">
        <v>679</v>
      </c>
      <c r="H2033">
        <v>1731</v>
      </c>
      <c r="I2033" s="196" t="str">
        <f>VLOOKUP(E2033,Refs!$P$2:$R$36,3,FALSE)</f>
        <v>Y60</v>
      </c>
      <c r="J2033" s="196" t="str">
        <f>VLOOKUP(E2033,Refs!$P$2:$S$36,4,FALSE)</f>
        <v>Midlands</v>
      </c>
      <c r="K2033" s="42">
        <f t="shared" si="63"/>
        <v>1731</v>
      </c>
    </row>
    <row r="2034" spans="1:11" hidden="1" x14ac:dyDescent="0.35">
      <c r="A2034" s="197">
        <f t="shared" si="62"/>
        <v>44287</v>
      </c>
      <c r="B2034" t="s">
        <v>770</v>
      </c>
      <c r="C2034" t="s">
        <v>121</v>
      </c>
      <c r="D2034" t="s">
        <v>1003</v>
      </c>
      <c r="E2034" t="s">
        <v>48</v>
      </c>
      <c r="F2034" t="s">
        <v>49</v>
      </c>
      <c r="G2034" t="s">
        <v>680</v>
      </c>
      <c r="H2034">
        <v>1160</v>
      </c>
      <c r="I2034" s="196" t="str">
        <f>VLOOKUP(E2034,Refs!$P$2:$R$36,3,FALSE)</f>
        <v>Y60</v>
      </c>
      <c r="J2034" s="196" t="str">
        <f>VLOOKUP(E2034,Refs!$P$2:$S$36,4,FALSE)</f>
        <v>Midlands</v>
      </c>
      <c r="K2034" s="42">
        <f t="shared" si="63"/>
        <v>1160</v>
      </c>
    </row>
    <row r="2035" spans="1:11" hidden="1" x14ac:dyDescent="0.35">
      <c r="A2035" s="197">
        <f t="shared" si="62"/>
        <v>44287</v>
      </c>
      <c r="B2035" t="s">
        <v>770</v>
      </c>
      <c r="C2035" t="s">
        <v>121</v>
      </c>
      <c r="D2035" t="s">
        <v>1003</v>
      </c>
      <c r="E2035" t="s">
        <v>48</v>
      </c>
      <c r="F2035" t="s">
        <v>49</v>
      </c>
      <c r="G2035" t="s">
        <v>681</v>
      </c>
      <c r="H2035">
        <v>3</v>
      </c>
      <c r="I2035" s="196" t="str">
        <f>VLOOKUP(E2035,Refs!$P$2:$R$36,3,FALSE)</f>
        <v>Y60</v>
      </c>
      <c r="J2035" s="196" t="str">
        <f>VLOOKUP(E2035,Refs!$P$2:$S$36,4,FALSE)</f>
        <v>Midlands</v>
      </c>
      <c r="K2035" s="42">
        <f t="shared" si="63"/>
        <v>3</v>
      </c>
    </row>
    <row r="2036" spans="1:11" hidden="1" x14ac:dyDescent="0.35">
      <c r="A2036" s="197">
        <f t="shared" si="62"/>
        <v>44287</v>
      </c>
      <c r="B2036" t="s">
        <v>770</v>
      </c>
      <c r="C2036" t="s">
        <v>121</v>
      </c>
      <c r="D2036" t="s">
        <v>1003</v>
      </c>
      <c r="E2036" t="s">
        <v>48</v>
      </c>
      <c r="F2036" t="s">
        <v>49</v>
      </c>
      <c r="G2036" t="s">
        <v>682</v>
      </c>
      <c r="H2036">
        <v>289</v>
      </c>
      <c r="I2036" s="196" t="str">
        <f>VLOOKUP(E2036,Refs!$P$2:$R$36,3,FALSE)</f>
        <v>Y60</v>
      </c>
      <c r="J2036" s="196" t="str">
        <f>VLOOKUP(E2036,Refs!$P$2:$S$36,4,FALSE)</f>
        <v>Midlands</v>
      </c>
      <c r="K2036" s="42">
        <f t="shared" si="63"/>
        <v>289</v>
      </c>
    </row>
    <row r="2037" spans="1:11" hidden="1" x14ac:dyDescent="0.35">
      <c r="A2037" s="197">
        <f t="shared" si="62"/>
        <v>44287</v>
      </c>
      <c r="B2037" t="s">
        <v>770</v>
      </c>
      <c r="C2037" t="s">
        <v>121</v>
      </c>
      <c r="D2037" t="s">
        <v>1003</v>
      </c>
      <c r="E2037" t="s">
        <v>48</v>
      </c>
      <c r="F2037" t="s">
        <v>49</v>
      </c>
      <c r="G2037" t="s">
        <v>683</v>
      </c>
      <c r="H2037">
        <v>4</v>
      </c>
      <c r="I2037" s="196" t="str">
        <f>VLOOKUP(E2037,Refs!$P$2:$R$36,3,FALSE)</f>
        <v>Y60</v>
      </c>
      <c r="J2037" s="196" t="str">
        <f>VLOOKUP(E2037,Refs!$P$2:$S$36,4,FALSE)</f>
        <v>Midlands</v>
      </c>
      <c r="K2037" s="42">
        <f t="shared" si="63"/>
        <v>4</v>
      </c>
    </row>
    <row r="2038" spans="1:11" hidden="1" x14ac:dyDescent="0.35">
      <c r="A2038" s="197">
        <f t="shared" si="62"/>
        <v>44287</v>
      </c>
      <c r="B2038" t="s">
        <v>770</v>
      </c>
      <c r="C2038" t="s">
        <v>121</v>
      </c>
      <c r="D2038" t="s">
        <v>1003</v>
      </c>
      <c r="E2038" t="s">
        <v>48</v>
      </c>
      <c r="F2038" t="s">
        <v>49</v>
      </c>
      <c r="G2038" t="s">
        <v>684</v>
      </c>
      <c r="H2038">
        <v>2635</v>
      </c>
      <c r="I2038" s="196" t="str">
        <f>VLOOKUP(E2038,Refs!$P$2:$R$36,3,FALSE)</f>
        <v>Y60</v>
      </c>
      <c r="J2038" s="196" t="str">
        <f>VLOOKUP(E2038,Refs!$P$2:$S$36,4,FALSE)</f>
        <v>Midlands</v>
      </c>
      <c r="K2038" s="42">
        <f t="shared" si="63"/>
        <v>2635</v>
      </c>
    </row>
    <row r="2039" spans="1:11" hidden="1" x14ac:dyDescent="0.35">
      <c r="A2039" s="197">
        <f t="shared" si="62"/>
        <v>44287</v>
      </c>
      <c r="B2039" t="s">
        <v>770</v>
      </c>
      <c r="C2039" t="s">
        <v>121</v>
      </c>
      <c r="D2039" t="s">
        <v>1003</v>
      </c>
      <c r="E2039" t="s">
        <v>48</v>
      </c>
      <c r="F2039" t="s">
        <v>49</v>
      </c>
      <c r="G2039" t="s">
        <v>685</v>
      </c>
      <c r="H2039">
        <v>1060</v>
      </c>
      <c r="I2039" s="196" t="str">
        <f>VLOOKUP(E2039,Refs!$P$2:$R$36,3,FALSE)</f>
        <v>Y60</v>
      </c>
      <c r="J2039" s="196" t="str">
        <f>VLOOKUP(E2039,Refs!$P$2:$S$36,4,FALSE)</f>
        <v>Midlands</v>
      </c>
      <c r="K2039" s="42">
        <f t="shared" si="63"/>
        <v>1060</v>
      </c>
    </row>
    <row r="2040" spans="1:11" hidden="1" x14ac:dyDescent="0.35">
      <c r="A2040" s="197">
        <f t="shared" si="62"/>
        <v>44287</v>
      </c>
      <c r="B2040" t="s">
        <v>770</v>
      </c>
      <c r="C2040" t="s">
        <v>121</v>
      </c>
      <c r="D2040" t="s">
        <v>1003</v>
      </c>
      <c r="E2040" t="s">
        <v>48</v>
      </c>
      <c r="F2040" t="s">
        <v>49</v>
      </c>
      <c r="G2040" t="s">
        <v>686</v>
      </c>
      <c r="H2040">
        <v>3</v>
      </c>
      <c r="I2040" s="196" t="str">
        <f>VLOOKUP(E2040,Refs!$P$2:$R$36,3,FALSE)</f>
        <v>Y60</v>
      </c>
      <c r="J2040" s="196" t="str">
        <f>VLOOKUP(E2040,Refs!$P$2:$S$36,4,FALSE)</f>
        <v>Midlands</v>
      </c>
      <c r="K2040" s="42">
        <f t="shared" si="63"/>
        <v>3</v>
      </c>
    </row>
    <row r="2041" spans="1:11" hidden="1" x14ac:dyDescent="0.35">
      <c r="A2041" s="197">
        <f t="shared" si="62"/>
        <v>44287</v>
      </c>
      <c r="B2041" t="s">
        <v>770</v>
      </c>
      <c r="C2041" t="s">
        <v>121</v>
      </c>
      <c r="D2041" t="s">
        <v>1003</v>
      </c>
      <c r="E2041" t="s">
        <v>48</v>
      </c>
      <c r="F2041" t="s">
        <v>49</v>
      </c>
      <c r="G2041" t="s">
        <v>687</v>
      </c>
      <c r="H2041">
        <v>0</v>
      </c>
      <c r="I2041" s="196" t="str">
        <f>VLOOKUP(E2041,Refs!$P$2:$R$36,3,FALSE)</f>
        <v>Y60</v>
      </c>
      <c r="J2041" s="196" t="str">
        <f>VLOOKUP(E2041,Refs!$P$2:$S$36,4,FALSE)</f>
        <v>Midlands</v>
      </c>
      <c r="K2041" s="42" t="str">
        <f t="shared" si="63"/>
        <v/>
      </c>
    </row>
    <row r="2042" spans="1:11" hidden="1" x14ac:dyDescent="0.35">
      <c r="A2042" s="197">
        <f t="shared" si="62"/>
        <v>44287</v>
      </c>
      <c r="B2042" t="s">
        <v>770</v>
      </c>
      <c r="C2042" t="s">
        <v>121</v>
      </c>
      <c r="D2042" t="s">
        <v>1003</v>
      </c>
      <c r="E2042" t="s">
        <v>48</v>
      </c>
      <c r="F2042" t="s">
        <v>49</v>
      </c>
      <c r="G2042" t="s">
        <v>688</v>
      </c>
      <c r="H2042">
        <v>0</v>
      </c>
      <c r="I2042" s="196" t="str">
        <f>VLOOKUP(E2042,Refs!$P$2:$R$36,3,FALSE)</f>
        <v>Y60</v>
      </c>
      <c r="J2042" s="196" t="str">
        <f>VLOOKUP(E2042,Refs!$P$2:$S$36,4,FALSE)</f>
        <v>Midlands</v>
      </c>
      <c r="K2042" s="42" t="str">
        <f t="shared" si="63"/>
        <v/>
      </c>
    </row>
    <row r="2043" spans="1:11" hidden="1" x14ac:dyDescent="0.35">
      <c r="A2043" s="197">
        <f t="shared" si="62"/>
        <v>44287</v>
      </c>
      <c r="B2043" t="s">
        <v>770</v>
      </c>
      <c r="C2043" t="s">
        <v>121</v>
      </c>
      <c r="D2043" t="s">
        <v>1003</v>
      </c>
      <c r="E2043" t="s">
        <v>48</v>
      </c>
      <c r="F2043" t="s">
        <v>49</v>
      </c>
      <c r="G2043" t="s">
        <v>689</v>
      </c>
      <c r="H2043">
        <v>0</v>
      </c>
      <c r="I2043" s="196" t="str">
        <f>VLOOKUP(E2043,Refs!$P$2:$R$36,3,FALSE)</f>
        <v>Y60</v>
      </c>
      <c r="J2043" s="196" t="str">
        <f>VLOOKUP(E2043,Refs!$P$2:$S$36,4,FALSE)</f>
        <v>Midlands</v>
      </c>
      <c r="K2043" s="42" t="str">
        <f t="shared" si="63"/>
        <v/>
      </c>
    </row>
    <row r="2044" spans="1:11" hidden="1" x14ac:dyDescent="0.35">
      <c r="A2044" s="197">
        <f t="shared" si="62"/>
        <v>44287</v>
      </c>
      <c r="B2044" t="s">
        <v>770</v>
      </c>
      <c r="C2044" t="s">
        <v>121</v>
      </c>
      <c r="D2044" t="s">
        <v>1003</v>
      </c>
      <c r="E2044" t="s">
        <v>48</v>
      </c>
      <c r="F2044" t="s">
        <v>49</v>
      </c>
      <c r="G2044" t="s">
        <v>690</v>
      </c>
      <c r="H2044">
        <v>946</v>
      </c>
      <c r="I2044" s="196" t="str">
        <f>VLOOKUP(E2044,Refs!$P$2:$R$36,3,FALSE)</f>
        <v>Y60</v>
      </c>
      <c r="J2044" s="196" t="str">
        <f>VLOOKUP(E2044,Refs!$P$2:$S$36,4,FALSE)</f>
        <v>Midlands</v>
      </c>
      <c r="K2044" s="42">
        <f t="shared" si="63"/>
        <v>946</v>
      </c>
    </row>
    <row r="2045" spans="1:11" hidden="1" x14ac:dyDescent="0.35">
      <c r="A2045" s="197">
        <f t="shared" si="62"/>
        <v>44287</v>
      </c>
      <c r="B2045" t="s">
        <v>770</v>
      </c>
      <c r="C2045" t="s">
        <v>121</v>
      </c>
      <c r="D2045" t="s">
        <v>1003</v>
      </c>
      <c r="E2045" t="s">
        <v>48</v>
      </c>
      <c r="F2045" t="s">
        <v>49</v>
      </c>
      <c r="G2045" t="s">
        <v>691</v>
      </c>
      <c r="H2045">
        <v>73</v>
      </c>
      <c r="I2045" s="196" t="str">
        <f>VLOOKUP(E2045,Refs!$P$2:$R$36,3,FALSE)</f>
        <v>Y60</v>
      </c>
      <c r="J2045" s="196" t="str">
        <f>VLOOKUP(E2045,Refs!$P$2:$S$36,4,FALSE)</f>
        <v>Midlands</v>
      </c>
      <c r="K2045" s="42">
        <f t="shared" si="63"/>
        <v>73</v>
      </c>
    </row>
    <row r="2046" spans="1:11" hidden="1" x14ac:dyDescent="0.35">
      <c r="A2046" s="197">
        <f t="shared" si="62"/>
        <v>44287</v>
      </c>
      <c r="B2046" t="s">
        <v>770</v>
      </c>
      <c r="C2046" t="s">
        <v>121</v>
      </c>
      <c r="D2046" t="s">
        <v>1003</v>
      </c>
      <c r="E2046" t="s">
        <v>48</v>
      </c>
      <c r="F2046" t="s">
        <v>49</v>
      </c>
      <c r="G2046" t="s">
        <v>692</v>
      </c>
      <c r="H2046" t="s">
        <v>999</v>
      </c>
      <c r="I2046" s="196" t="str">
        <f>VLOOKUP(E2046,Refs!$P$2:$R$36,3,FALSE)</f>
        <v>Y60</v>
      </c>
      <c r="J2046" s="196" t="str">
        <f>VLOOKUP(E2046,Refs!$P$2:$S$36,4,FALSE)</f>
        <v>Midlands</v>
      </c>
      <c r="K2046" s="42" t="str">
        <f t="shared" si="63"/>
        <v>-</v>
      </c>
    </row>
    <row r="2047" spans="1:11" hidden="1" x14ac:dyDescent="0.35">
      <c r="A2047" s="197">
        <f t="shared" si="62"/>
        <v>44287</v>
      </c>
      <c r="B2047" t="s">
        <v>770</v>
      </c>
      <c r="C2047" t="s">
        <v>121</v>
      </c>
      <c r="D2047" t="s">
        <v>1003</v>
      </c>
      <c r="E2047" t="s">
        <v>48</v>
      </c>
      <c r="F2047" t="s">
        <v>49</v>
      </c>
      <c r="G2047" t="s">
        <v>693</v>
      </c>
      <c r="H2047" t="s">
        <v>999</v>
      </c>
      <c r="I2047" s="196" t="str">
        <f>VLOOKUP(E2047,Refs!$P$2:$R$36,3,FALSE)</f>
        <v>Y60</v>
      </c>
      <c r="J2047" s="196" t="str">
        <f>VLOOKUP(E2047,Refs!$P$2:$S$36,4,FALSE)</f>
        <v>Midlands</v>
      </c>
      <c r="K2047" s="42" t="str">
        <f t="shared" si="63"/>
        <v>-</v>
      </c>
    </row>
    <row r="2048" spans="1:11" hidden="1" x14ac:dyDescent="0.35">
      <c r="A2048" s="197">
        <f t="shared" si="62"/>
        <v>44287</v>
      </c>
      <c r="B2048" t="s">
        <v>770</v>
      </c>
      <c r="C2048" t="s">
        <v>121</v>
      </c>
      <c r="D2048" t="s">
        <v>1003</v>
      </c>
      <c r="E2048" t="s">
        <v>48</v>
      </c>
      <c r="F2048" t="s">
        <v>49</v>
      </c>
      <c r="G2048" t="s">
        <v>694</v>
      </c>
      <c r="H2048">
        <v>0</v>
      </c>
      <c r="I2048" s="196" t="str">
        <f>VLOOKUP(E2048,Refs!$P$2:$R$36,3,FALSE)</f>
        <v>Y60</v>
      </c>
      <c r="J2048" s="196" t="str">
        <f>VLOOKUP(E2048,Refs!$P$2:$S$36,4,FALSE)</f>
        <v>Midlands</v>
      </c>
      <c r="K2048" s="42" t="str">
        <f t="shared" si="63"/>
        <v/>
      </c>
    </row>
    <row r="2049" spans="1:11" hidden="1" x14ac:dyDescent="0.35">
      <c r="A2049" s="197">
        <f t="shared" si="62"/>
        <v>44287</v>
      </c>
      <c r="B2049" t="s">
        <v>770</v>
      </c>
      <c r="C2049" t="s">
        <v>121</v>
      </c>
      <c r="D2049" t="s">
        <v>1003</v>
      </c>
      <c r="E2049" t="s">
        <v>48</v>
      </c>
      <c r="F2049" t="s">
        <v>49</v>
      </c>
      <c r="G2049" t="s">
        <v>695</v>
      </c>
      <c r="H2049">
        <v>0</v>
      </c>
      <c r="I2049" s="196" t="str">
        <f>VLOOKUP(E2049,Refs!$P$2:$R$36,3,FALSE)</f>
        <v>Y60</v>
      </c>
      <c r="J2049" s="196" t="str">
        <f>VLOOKUP(E2049,Refs!$P$2:$S$36,4,FALSE)</f>
        <v>Midlands</v>
      </c>
      <c r="K2049" s="42" t="str">
        <f t="shared" si="63"/>
        <v/>
      </c>
    </row>
    <row r="2050" spans="1:11" hidden="1" x14ac:dyDescent="0.35">
      <c r="A2050" s="197">
        <f t="shared" si="62"/>
        <v>44287</v>
      </c>
      <c r="B2050" t="s">
        <v>770</v>
      </c>
      <c r="C2050" t="s">
        <v>121</v>
      </c>
      <c r="D2050" t="s">
        <v>1003</v>
      </c>
      <c r="E2050" t="s">
        <v>48</v>
      </c>
      <c r="F2050" t="s">
        <v>49</v>
      </c>
      <c r="G2050" t="s">
        <v>696</v>
      </c>
      <c r="H2050">
        <v>240</v>
      </c>
      <c r="I2050" s="196" t="str">
        <f>VLOOKUP(E2050,Refs!$P$2:$R$36,3,FALSE)</f>
        <v>Y60</v>
      </c>
      <c r="J2050" s="196" t="str">
        <f>VLOOKUP(E2050,Refs!$P$2:$S$36,4,FALSE)</f>
        <v>Midlands</v>
      </c>
      <c r="K2050" s="42">
        <f t="shared" si="63"/>
        <v>240</v>
      </c>
    </row>
    <row r="2051" spans="1:11" hidden="1" x14ac:dyDescent="0.35">
      <c r="A2051" s="197">
        <f t="shared" ref="A2051:A2114" si="64">DATEVALUE(RIGHT(B2051,8))</f>
        <v>44287</v>
      </c>
      <c r="B2051" t="s">
        <v>770</v>
      </c>
      <c r="C2051" t="s">
        <v>121</v>
      </c>
      <c r="D2051" t="s">
        <v>1003</v>
      </c>
      <c r="E2051" t="s">
        <v>48</v>
      </c>
      <c r="F2051" t="s">
        <v>49</v>
      </c>
      <c r="G2051" t="s">
        <v>697</v>
      </c>
      <c r="H2051">
        <v>191</v>
      </c>
      <c r="I2051" s="196" t="str">
        <f>VLOOKUP(E2051,Refs!$P$2:$R$36,3,FALSE)</f>
        <v>Y60</v>
      </c>
      <c r="J2051" s="196" t="str">
        <f>VLOOKUP(E2051,Refs!$P$2:$S$36,4,FALSE)</f>
        <v>Midlands</v>
      </c>
      <c r="K2051" s="42">
        <f t="shared" ref="K2051:K2114" si="65">IF(OR(H2051="NULL",H2051=0,H2051=""),"",H2051)</f>
        <v>191</v>
      </c>
    </row>
    <row r="2052" spans="1:11" hidden="1" x14ac:dyDescent="0.35">
      <c r="A2052" s="197">
        <f t="shared" si="64"/>
        <v>44287</v>
      </c>
      <c r="B2052" t="s">
        <v>770</v>
      </c>
      <c r="C2052" t="s">
        <v>121</v>
      </c>
      <c r="D2052" t="s">
        <v>1003</v>
      </c>
      <c r="E2052" t="s">
        <v>48</v>
      </c>
      <c r="F2052" t="s">
        <v>49</v>
      </c>
      <c r="G2052" t="s">
        <v>698</v>
      </c>
      <c r="H2052">
        <v>1228</v>
      </c>
      <c r="I2052" s="196" t="str">
        <f>VLOOKUP(E2052,Refs!$P$2:$R$36,3,FALSE)</f>
        <v>Y60</v>
      </c>
      <c r="J2052" s="196" t="str">
        <f>VLOOKUP(E2052,Refs!$P$2:$S$36,4,FALSE)</f>
        <v>Midlands</v>
      </c>
      <c r="K2052" s="42">
        <f t="shared" si="65"/>
        <v>1228</v>
      </c>
    </row>
    <row r="2053" spans="1:11" hidden="1" x14ac:dyDescent="0.35">
      <c r="A2053" s="197">
        <f t="shared" si="64"/>
        <v>44287</v>
      </c>
      <c r="B2053" t="s">
        <v>770</v>
      </c>
      <c r="C2053" t="s">
        <v>121</v>
      </c>
      <c r="D2053" t="s">
        <v>1003</v>
      </c>
      <c r="E2053" t="s">
        <v>48</v>
      </c>
      <c r="F2053" t="s">
        <v>49</v>
      </c>
      <c r="G2053" t="s">
        <v>699</v>
      </c>
      <c r="H2053">
        <v>800</v>
      </c>
      <c r="I2053" s="196" t="str">
        <f>VLOOKUP(E2053,Refs!$P$2:$R$36,3,FALSE)</f>
        <v>Y60</v>
      </c>
      <c r="J2053" s="196" t="str">
        <f>VLOOKUP(E2053,Refs!$P$2:$S$36,4,FALSE)</f>
        <v>Midlands</v>
      </c>
      <c r="K2053" s="42">
        <f t="shared" si="65"/>
        <v>800</v>
      </c>
    </row>
    <row r="2054" spans="1:11" hidden="1" x14ac:dyDescent="0.35">
      <c r="A2054" s="197">
        <f t="shared" si="64"/>
        <v>44287</v>
      </c>
      <c r="B2054" t="s">
        <v>770</v>
      </c>
      <c r="C2054" t="s">
        <v>121</v>
      </c>
      <c r="D2054" t="s">
        <v>1003</v>
      </c>
      <c r="E2054" t="s">
        <v>48</v>
      </c>
      <c r="F2054" t="s">
        <v>49</v>
      </c>
      <c r="G2054" t="s">
        <v>720</v>
      </c>
      <c r="H2054">
        <v>615</v>
      </c>
      <c r="I2054" s="196" t="str">
        <f>VLOOKUP(E2054,Refs!$P$2:$R$36,3,FALSE)</f>
        <v>Y60</v>
      </c>
      <c r="J2054" s="196" t="str">
        <f>VLOOKUP(E2054,Refs!$P$2:$S$36,4,FALSE)</f>
        <v>Midlands</v>
      </c>
      <c r="K2054" s="42">
        <f t="shared" si="65"/>
        <v>615</v>
      </c>
    </row>
    <row r="2055" spans="1:11" hidden="1" x14ac:dyDescent="0.35">
      <c r="A2055" s="197">
        <f t="shared" si="64"/>
        <v>44287</v>
      </c>
      <c r="B2055" t="s">
        <v>770</v>
      </c>
      <c r="C2055" t="s">
        <v>121</v>
      </c>
      <c r="D2055" t="s">
        <v>1003</v>
      </c>
      <c r="E2055" t="s">
        <v>48</v>
      </c>
      <c r="F2055" t="s">
        <v>49</v>
      </c>
      <c r="G2055" t="s">
        <v>721</v>
      </c>
      <c r="H2055">
        <v>615</v>
      </c>
      <c r="I2055" s="196" t="str">
        <f>VLOOKUP(E2055,Refs!$P$2:$R$36,3,FALSE)</f>
        <v>Y60</v>
      </c>
      <c r="J2055" s="196" t="str">
        <f>VLOOKUP(E2055,Refs!$P$2:$S$36,4,FALSE)</f>
        <v>Midlands</v>
      </c>
      <c r="K2055" s="42">
        <f t="shared" si="65"/>
        <v>615</v>
      </c>
    </row>
    <row r="2056" spans="1:11" hidden="1" x14ac:dyDescent="0.35">
      <c r="A2056" s="197">
        <f t="shared" si="64"/>
        <v>44287</v>
      </c>
      <c r="B2056" t="s">
        <v>770</v>
      </c>
      <c r="C2056" t="s">
        <v>121</v>
      </c>
      <c r="D2056" t="s">
        <v>1003</v>
      </c>
      <c r="E2056" t="s">
        <v>48</v>
      </c>
      <c r="F2056" t="s">
        <v>49</v>
      </c>
      <c r="G2056" t="s">
        <v>722</v>
      </c>
      <c r="H2056">
        <v>86</v>
      </c>
      <c r="I2056" s="196" t="str">
        <f>VLOOKUP(E2056,Refs!$P$2:$R$36,3,FALSE)</f>
        <v>Y60</v>
      </c>
      <c r="J2056" s="196" t="str">
        <f>VLOOKUP(E2056,Refs!$P$2:$S$36,4,FALSE)</f>
        <v>Midlands</v>
      </c>
      <c r="K2056" s="42">
        <f t="shared" si="65"/>
        <v>86</v>
      </c>
    </row>
    <row r="2057" spans="1:11" hidden="1" x14ac:dyDescent="0.35">
      <c r="A2057" s="197">
        <f t="shared" si="64"/>
        <v>44287</v>
      </c>
      <c r="B2057" t="s">
        <v>770</v>
      </c>
      <c r="C2057" t="s">
        <v>121</v>
      </c>
      <c r="D2057" t="s">
        <v>1003</v>
      </c>
      <c r="E2057" t="s">
        <v>48</v>
      </c>
      <c r="F2057" t="s">
        <v>49</v>
      </c>
      <c r="G2057" t="s">
        <v>723</v>
      </c>
      <c r="H2057">
        <v>31</v>
      </c>
      <c r="I2057" s="196" t="str">
        <f>VLOOKUP(E2057,Refs!$P$2:$R$36,3,FALSE)</f>
        <v>Y60</v>
      </c>
      <c r="J2057" s="196" t="str">
        <f>VLOOKUP(E2057,Refs!$P$2:$S$36,4,FALSE)</f>
        <v>Midlands</v>
      </c>
      <c r="K2057" s="42">
        <f t="shared" si="65"/>
        <v>31</v>
      </c>
    </row>
    <row r="2058" spans="1:11" hidden="1" x14ac:dyDescent="0.35">
      <c r="A2058" s="197">
        <f t="shared" si="64"/>
        <v>44287</v>
      </c>
      <c r="B2058" t="s">
        <v>770</v>
      </c>
      <c r="C2058" t="s">
        <v>121</v>
      </c>
      <c r="D2058" t="s">
        <v>1003</v>
      </c>
      <c r="E2058" t="s">
        <v>48</v>
      </c>
      <c r="F2058" t="s">
        <v>49</v>
      </c>
      <c r="G2058" t="s">
        <v>724</v>
      </c>
      <c r="H2058">
        <v>13</v>
      </c>
      <c r="I2058" s="196" t="str">
        <f>VLOOKUP(E2058,Refs!$P$2:$R$36,3,FALSE)</f>
        <v>Y60</v>
      </c>
      <c r="J2058" s="196" t="str">
        <f>VLOOKUP(E2058,Refs!$P$2:$S$36,4,FALSE)</f>
        <v>Midlands</v>
      </c>
      <c r="K2058" s="42">
        <f t="shared" si="65"/>
        <v>13</v>
      </c>
    </row>
    <row r="2059" spans="1:11" hidden="1" x14ac:dyDescent="0.35">
      <c r="A2059" s="197">
        <f t="shared" si="64"/>
        <v>44287</v>
      </c>
      <c r="B2059" t="s">
        <v>770</v>
      </c>
      <c r="C2059" t="s">
        <v>121</v>
      </c>
      <c r="D2059" t="s">
        <v>1003</v>
      </c>
      <c r="E2059" t="s">
        <v>48</v>
      </c>
      <c r="F2059" t="s">
        <v>49</v>
      </c>
      <c r="G2059" t="s">
        <v>725</v>
      </c>
      <c r="H2059">
        <v>0</v>
      </c>
      <c r="I2059" s="196" t="str">
        <f>VLOOKUP(E2059,Refs!$P$2:$R$36,3,FALSE)</f>
        <v>Y60</v>
      </c>
      <c r="J2059" s="196" t="str">
        <f>VLOOKUP(E2059,Refs!$P$2:$S$36,4,FALSE)</f>
        <v>Midlands</v>
      </c>
      <c r="K2059" s="42" t="str">
        <f t="shared" si="65"/>
        <v/>
      </c>
    </row>
    <row r="2060" spans="1:11" hidden="1" x14ac:dyDescent="0.35">
      <c r="A2060" s="197">
        <f t="shared" si="64"/>
        <v>44287</v>
      </c>
      <c r="B2060" t="s">
        <v>770</v>
      </c>
      <c r="C2060" t="s">
        <v>121</v>
      </c>
      <c r="D2060" t="s">
        <v>1003</v>
      </c>
      <c r="E2060" t="s">
        <v>48</v>
      </c>
      <c r="F2060" t="s">
        <v>49</v>
      </c>
      <c r="G2060" t="s">
        <v>726</v>
      </c>
      <c r="H2060">
        <v>5</v>
      </c>
      <c r="I2060" s="196" t="str">
        <f>VLOOKUP(E2060,Refs!$P$2:$R$36,3,FALSE)</f>
        <v>Y60</v>
      </c>
      <c r="J2060" s="196" t="str">
        <f>VLOOKUP(E2060,Refs!$P$2:$S$36,4,FALSE)</f>
        <v>Midlands</v>
      </c>
      <c r="K2060" s="42">
        <f t="shared" si="65"/>
        <v>5</v>
      </c>
    </row>
    <row r="2061" spans="1:11" hidden="1" x14ac:dyDescent="0.35">
      <c r="A2061" s="197">
        <f t="shared" si="64"/>
        <v>44287</v>
      </c>
      <c r="B2061" t="s">
        <v>770</v>
      </c>
      <c r="C2061" t="s">
        <v>121</v>
      </c>
      <c r="D2061" t="s">
        <v>1003</v>
      </c>
      <c r="E2061" t="s">
        <v>48</v>
      </c>
      <c r="F2061" t="s">
        <v>49</v>
      </c>
      <c r="G2061" t="s">
        <v>727</v>
      </c>
      <c r="H2061">
        <v>0</v>
      </c>
      <c r="I2061" s="196" t="str">
        <f>VLOOKUP(E2061,Refs!$P$2:$R$36,3,FALSE)</f>
        <v>Y60</v>
      </c>
      <c r="J2061" s="196" t="str">
        <f>VLOOKUP(E2061,Refs!$P$2:$S$36,4,FALSE)</f>
        <v>Midlands</v>
      </c>
      <c r="K2061" s="42" t="str">
        <f t="shared" si="65"/>
        <v/>
      </c>
    </row>
    <row r="2062" spans="1:11" hidden="1" x14ac:dyDescent="0.35">
      <c r="A2062" s="197">
        <f t="shared" si="64"/>
        <v>44287</v>
      </c>
      <c r="B2062" t="s">
        <v>770</v>
      </c>
      <c r="C2062" t="s">
        <v>121</v>
      </c>
      <c r="D2062" t="s">
        <v>1003</v>
      </c>
      <c r="E2062" t="s">
        <v>48</v>
      </c>
      <c r="F2062" t="s">
        <v>49</v>
      </c>
      <c r="G2062" t="s">
        <v>728</v>
      </c>
      <c r="H2062">
        <v>36</v>
      </c>
      <c r="I2062" s="196" t="str">
        <f>VLOOKUP(E2062,Refs!$P$2:$R$36,3,FALSE)</f>
        <v>Y60</v>
      </c>
      <c r="J2062" s="196" t="str">
        <f>VLOOKUP(E2062,Refs!$P$2:$S$36,4,FALSE)</f>
        <v>Midlands</v>
      </c>
      <c r="K2062" s="42">
        <f t="shared" si="65"/>
        <v>36</v>
      </c>
    </row>
    <row r="2063" spans="1:11" hidden="1" x14ac:dyDescent="0.35">
      <c r="A2063" s="197">
        <f t="shared" si="64"/>
        <v>44287</v>
      </c>
      <c r="B2063" t="s">
        <v>770</v>
      </c>
      <c r="C2063" t="s">
        <v>121</v>
      </c>
      <c r="D2063" t="s">
        <v>1003</v>
      </c>
      <c r="E2063" t="s">
        <v>48</v>
      </c>
      <c r="F2063" t="s">
        <v>49</v>
      </c>
      <c r="G2063" t="s">
        <v>729</v>
      </c>
      <c r="H2063">
        <v>7</v>
      </c>
      <c r="I2063" s="196" t="str">
        <f>VLOOKUP(E2063,Refs!$P$2:$R$36,3,FALSE)</f>
        <v>Y60</v>
      </c>
      <c r="J2063" s="196" t="str">
        <f>VLOOKUP(E2063,Refs!$P$2:$S$36,4,FALSE)</f>
        <v>Midlands</v>
      </c>
      <c r="K2063" s="42">
        <f t="shared" si="65"/>
        <v>7</v>
      </c>
    </row>
    <row r="2064" spans="1:11" hidden="1" x14ac:dyDescent="0.35">
      <c r="A2064" s="197">
        <f t="shared" si="64"/>
        <v>44287</v>
      </c>
      <c r="B2064" t="s">
        <v>770</v>
      </c>
      <c r="C2064" t="s">
        <v>121</v>
      </c>
      <c r="D2064" t="s">
        <v>1003</v>
      </c>
      <c r="E2064" t="s">
        <v>48</v>
      </c>
      <c r="F2064" t="s">
        <v>49</v>
      </c>
      <c r="G2064" t="s">
        <v>730</v>
      </c>
      <c r="H2064">
        <v>0</v>
      </c>
      <c r="I2064" s="196" t="str">
        <f>VLOOKUP(E2064,Refs!$P$2:$R$36,3,FALSE)</f>
        <v>Y60</v>
      </c>
      <c r="J2064" s="196" t="str">
        <f>VLOOKUP(E2064,Refs!$P$2:$S$36,4,FALSE)</f>
        <v>Midlands</v>
      </c>
      <c r="K2064" s="42" t="str">
        <f t="shared" si="65"/>
        <v/>
      </c>
    </row>
    <row r="2065" spans="1:11" hidden="1" x14ac:dyDescent="0.35">
      <c r="A2065" s="197">
        <f t="shared" si="64"/>
        <v>44287</v>
      </c>
      <c r="B2065" t="s">
        <v>770</v>
      </c>
      <c r="C2065" t="s">
        <v>121</v>
      </c>
      <c r="D2065" t="s">
        <v>1003</v>
      </c>
      <c r="E2065" t="s">
        <v>48</v>
      </c>
      <c r="F2065" t="s">
        <v>49</v>
      </c>
      <c r="G2065" t="s">
        <v>731</v>
      </c>
      <c r="H2065">
        <v>0</v>
      </c>
      <c r="I2065" s="196" t="str">
        <f>VLOOKUP(E2065,Refs!$P$2:$R$36,3,FALSE)</f>
        <v>Y60</v>
      </c>
      <c r="J2065" s="196" t="str">
        <f>VLOOKUP(E2065,Refs!$P$2:$S$36,4,FALSE)</f>
        <v>Midlands</v>
      </c>
      <c r="K2065" s="42" t="str">
        <f t="shared" si="65"/>
        <v/>
      </c>
    </row>
    <row r="2066" spans="1:11" hidden="1" x14ac:dyDescent="0.35">
      <c r="A2066" s="197">
        <f t="shared" si="64"/>
        <v>44287</v>
      </c>
      <c r="B2066" t="s">
        <v>770</v>
      </c>
      <c r="C2066" t="s">
        <v>121</v>
      </c>
      <c r="D2066" t="s">
        <v>1003</v>
      </c>
      <c r="E2066" t="s">
        <v>48</v>
      </c>
      <c r="F2066" t="s">
        <v>49</v>
      </c>
      <c r="G2066" t="s">
        <v>732</v>
      </c>
      <c r="H2066">
        <v>39</v>
      </c>
      <c r="I2066" s="196" t="str">
        <f>VLOOKUP(E2066,Refs!$P$2:$R$36,3,FALSE)</f>
        <v>Y60</v>
      </c>
      <c r="J2066" s="196" t="str">
        <f>VLOOKUP(E2066,Refs!$P$2:$S$36,4,FALSE)</f>
        <v>Midlands</v>
      </c>
      <c r="K2066" s="42">
        <f t="shared" si="65"/>
        <v>39</v>
      </c>
    </row>
    <row r="2067" spans="1:11" hidden="1" x14ac:dyDescent="0.35">
      <c r="A2067" s="197">
        <f t="shared" si="64"/>
        <v>44287</v>
      </c>
      <c r="B2067" t="s">
        <v>770</v>
      </c>
      <c r="C2067" t="s">
        <v>121</v>
      </c>
      <c r="D2067" t="s">
        <v>1003</v>
      </c>
      <c r="E2067" t="s">
        <v>48</v>
      </c>
      <c r="F2067" t="s">
        <v>49</v>
      </c>
      <c r="G2067" t="s">
        <v>733</v>
      </c>
      <c r="H2067">
        <v>24</v>
      </c>
      <c r="I2067" s="196" t="str">
        <f>VLOOKUP(E2067,Refs!$P$2:$R$36,3,FALSE)</f>
        <v>Y60</v>
      </c>
      <c r="J2067" s="196" t="str">
        <f>VLOOKUP(E2067,Refs!$P$2:$S$36,4,FALSE)</f>
        <v>Midlands</v>
      </c>
      <c r="K2067" s="42">
        <f t="shared" si="65"/>
        <v>24</v>
      </c>
    </row>
    <row r="2068" spans="1:11" hidden="1" x14ac:dyDescent="0.35">
      <c r="A2068" s="197">
        <f t="shared" si="64"/>
        <v>44287</v>
      </c>
      <c r="B2068" t="s">
        <v>770</v>
      </c>
      <c r="C2068" t="s">
        <v>121</v>
      </c>
      <c r="D2068" t="s">
        <v>1003</v>
      </c>
      <c r="E2068" t="s">
        <v>48</v>
      </c>
      <c r="F2068" t="s">
        <v>49</v>
      </c>
      <c r="G2068" t="s">
        <v>734</v>
      </c>
      <c r="H2068">
        <v>1</v>
      </c>
      <c r="I2068" s="196" t="str">
        <f>VLOOKUP(E2068,Refs!$P$2:$R$36,3,FALSE)</f>
        <v>Y60</v>
      </c>
      <c r="J2068" s="196" t="str">
        <f>VLOOKUP(E2068,Refs!$P$2:$S$36,4,FALSE)</f>
        <v>Midlands</v>
      </c>
      <c r="K2068" s="42">
        <f t="shared" si="65"/>
        <v>1</v>
      </c>
    </row>
    <row r="2069" spans="1:11" hidden="1" x14ac:dyDescent="0.35">
      <c r="A2069" s="197">
        <f t="shared" si="64"/>
        <v>44287</v>
      </c>
      <c r="B2069" t="s">
        <v>770</v>
      </c>
      <c r="C2069" t="s">
        <v>121</v>
      </c>
      <c r="D2069" t="s">
        <v>1003</v>
      </c>
      <c r="E2069" t="s">
        <v>48</v>
      </c>
      <c r="F2069" t="s">
        <v>49</v>
      </c>
      <c r="G2069" t="s">
        <v>735</v>
      </c>
      <c r="H2069">
        <v>1</v>
      </c>
      <c r="I2069" s="196" t="str">
        <f>VLOOKUP(E2069,Refs!$P$2:$R$36,3,FALSE)</f>
        <v>Y60</v>
      </c>
      <c r="J2069" s="196" t="str">
        <f>VLOOKUP(E2069,Refs!$P$2:$S$36,4,FALSE)</f>
        <v>Midlands</v>
      </c>
      <c r="K2069" s="42">
        <f t="shared" si="65"/>
        <v>1</v>
      </c>
    </row>
    <row r="2070" spans="1:11" hidden="1" x14ac:dyDescent="0.35">
      <c r="A2070" s="197">
        <f t="shared" si="64"/>
        <v>44287</v>
      </c>
      <c r="B2070" t="s">
        <v>770</v>
      </c>
      <c r="C2070" t="s">
        <v>121</v>
      </c>
      <c r="D2070" t="s">
        <v>1003</v>
      </c>
      <c r="E2070" t="s">
        <v>48</v>
      </c>
      <c r="F2070" t="s">
        <v>49</v>
      </c>
      <c r="G2070" t="s">
        <v>736</v>
      </c>
      <c r="H2070">
        <v>41</v>
      </c>
      <c r="I2070" s="196" t="str">
        <f>VLOOKUP(E2070,Refs!$P$2:$R$36,3,FALSE)</f>
        <v>Y60</v>
      </c>
      <c r="J2070" s="196" t="str">
        <f>VLOOKUP(E2070,Refs!$P$2:$S$36,4,FALSE)</f>
        <v>Midlands</v>
      </c>
      <c r="K2070" s="42">
        <f t="shared" si="65"/>
        <v>41</v>
      </c>
    </row>
    <row r="2071" spans="1:11" hidden="1" x14ac:dyDescent="0.35">
      <c r="A2071" s="197">
        <f t="shared" si="64"/>
        <v>44287</v>
      </c>
      <c r="B2071" t="s">
        <v>770</v>
      </c>
      <c r="C2071" t="s">
        <v>121</v>
      </c>
      <c r="D2071" t="s">
        <v>1003</v>
      </c>
      <c r="E2071" t="s">
        <v>48</v>
      </c>
      <c r="F2071" t="s">
        <v>49</v>
      </c>
      <c r="G2071" t="s">
        <v>737</v>
      </c>
      <c r="H2071">
        <v>39</v>
      </c>
      <c r="I2071" s="196" t="str">
        <f>VLOOKUP(E2071,Refs!$P$2:$R$36,3,FALSE)</f>
        <v>Y60</v>
      </c>
      <c r="J2071" s="196" t="str">
        <f>VLOOKUP(E2071,Refs!$P$2:$S$36,4,FALSE)</f>
        <v>Midlands</v>
      </c>
      <c r="K2071" s="42">
        <f t="shared" si="65"/>
        <v>39</v>
      </c>
    </row>
    <row r="2072" spans="1:11" hidden="1" x14ac:dyDescent="0.35">
      <c r="A2072" s="197">
        <f t="shared" si="64"/>
        <v>44287</v>
      </c>
      <c r="B2072" t="s">
        <v>770</v>
      </c>
      <c r="C2072" t="s">
        <v>108</v>
      </c>
      <c r="D2072" t="s">
        <v>1004</v>
      </c>
      <c r="E2072" t="s">
        <v>74</v>
      </c>
      <c r="F2072" t="s">
        <v>1005</v>
      </c>
      <c r="G2072" t="s">
        <v>756</v>
      </c>
      <c r="H2072">
        <v>27773</v>
      </c>
      <c r="I2072" s="196" t="str">
        <f>VLOOKUP(E2072,Refs!$P$2:$R$36,3,FALSE)</f>
        <v>Y58</v>
      </c>
      <c r="J2072" s="196" t="str">
        <f>VLOOKUP(E2072,Refs!$P$2:$S$36,4,FALSE)</f>
        <v>South West</v>
      </c>
      <c r="K2072" s="42">
        <f t="shared" si="65"/>
        <v>27773</v>
      </c>
    </row>
    <row r="2073" spans="1:11" hidden="1" x14ac:dyDescent="0.35">
      <c r="A2073" s="197">
        <f t="shared" si="64"/>
        <v>44287</v>
      </c>
      <c r="B2073" t="s">
        <v>770</v>
      </c>
      <c r="C2073" t="s">
        <v>108</v>
      </c>
      <c r="D2073" t="s">
        <v>1004</v>
      </c>
      <c r="E2073" t="s">
        <v>74</v>
      </c>
      <c r="F2073" t="s">
        <v>1005</v>
      </c>
      <c r="G2073" t="s">
        <v>757</v>
      </c>
      <c r="H2073">
        <v>24671</v>
      </c>
      <c r="I2073" s="196" t="str">
        <f>VLOOKUP(E2073,Refs!$P$2:$R$36,3,FALSE)</f>
        <v>Y58</v>
      </c>
      <c r="J2073" s="196" t="str">
        <f>VLOOKUP(E2073,Refs!$P$2:$S$36,4,FALSE)</f>
        <v>South West</v>
      </c>
      <c r="K2073" s="42">
        <f t="shared" si="65"/>
        <v>24671</v>
      </c>
    </row>
    <row r="2074" spans="1:11" hidden="1" x14ac:dyDescent="0.35">
      <c r="A2074" s="197">
        <f t="shared" si="64"/>
        <v>44287</v>
      </c>
      <c r="B2074" t="s">
        <v>770</v>
      </c>
      <c r="C2074" t="s">
        <v>108</v>
      </c>
      <c r="D2074" t="s">
        <v>1004</v>
      </c>
      <c r="E2074" t="s">
        <v>74</v>
      </c>
      <c r="F2074" t="s">
        <v>1005</v>
      </c>
      <c r="G2074" t="s">
        <v>758</v>
      </c>
      <c r="H2074">
        <v>24176</v>
      </c>
      <c r="I2074" s="196" t="str">
        <f>VLOOKUP(E2074,Refs!$P$2:$R$36,3,FALSE)</f>
        <v>Y58</v>
      </c>
      <c r="J2074" s="196" t="str">
        <f>VLOOKUP(E2074,Refs!$P$2:$S$36,4,FALSE)</f>
        <v>South West</v>
      </c>
      <c r="K2074" s="42">
        <f t="shared" si="65"/>
        <v>24176</v>
      </c>
    </row>
    <row r="2075" spans="1:11" hidden="1" x14ac:dyDescent="0.35">
      <c r="A2075" s="197">
        <f t="shared" si="64"/>
        <v>44287</v>
      </c>
      <c r="B2075" t="s">
        <v>770</v>
      </c>
      <c r="C2075" t="s">
        <v>108</v>
      </c>
      <c r="D2075" t="s">
        <v>1004</v>
      </c>
      <c r="E2075" t="s">
        <v>74</v>
      </c>
      <c r="F2075" t="s">
        <v>1005</v>
      </c>
      <c r="G2075" t="s">
        <v>759</v>
      </c>
      <c r="H2075">
        <v>0</v>
      </c>
      <c r="I2075" s="196" t="str">
        <f>VLOOKUP(E2075,Refs!$P$2:$R$36,3,FALSE)</f>
        <v>Y58</v>
      </c>
      <c r="J2075" s="196" t="str">
        <f>VLOOKUP(E2075,Refs!$P$2:$S$36,4,FALSE)</f>
        <v>South West</v>
      </c>
      <c r="K2075" s="42" t="str">
        <f t="shared" si="65"/>
        <v/>
      </c>
    </row>
    <row r="2076" spans="1:11" hidden="1" x14ac:dyDescent="0.35">
      <c r="A2076" s="197">
        <f t="shared" si="64"/>
        <v>44287</v>
      </c>
      <c r="B2076" t="s">
        <v>770</v>
      </c>
      <c r="C2076" t="s">
        <v>108</v>
      </c>
      <c r="D2076" t="s">
        <v>1004</v>
      </c>
      <c r="E2076" t="s">
        <v>74</v>
      </c>
      <c r="F2076" t="s">
        <v>1005</v>
      </c>
      <c r="G2076" t="s">
        <v>760</v>
      </c>
      <c r="H2076">
        <v>2490</v>
      </c>
      <c r="I2076" s="196" t="str">
        <f>VLOOKUP(E2076,Refs!$P$2:$R$36,3,FALSE)</f>
        <v>Y58</v>
      </c>
      <c r="J2076" s="196" t="str">
        <f>VLOOKUP(E2076,Refs!$P$2:$S$36,4,FALSE)</f>
        <v>South West</v>
      </c>
      <c r="K2076" s="42">
        <f t="shared" si="65"/>
        <v>2490</v>
      </c>
    </row>
    <row r="2077" spans="1:11" hidden="1" x14ac:dyDescent="0.35">
      <c r="A2077" s="197">
        <f t="shared" si="64"/>
        <v>44287</v>
      </c>
      <c r="B2077" t="s">
        <v>770</v>
      </c>
      <c r="C2077" t="s">
        <v>108</v>
      </c>
      <c r="D2077" t="s">
        <v>1004</v>
      </c>
      <c r="E2077" t="s">
        <v>74</v>
      </c>
      <c r="F2077" t="s">
        <v>1005</v>
      </c>
      <c r="G2077" t="s">
        <v>761</v>
      </c>
      <c r="H2077">
        <v>37</v>
      </c>
      <c r="I2077" s="196" t="str">
        <f>VLOOKUP(E2077,Refs!$P$2:$R$36,3,FALSE)</f>
        <v>Y58</v>
      </c>
      <c r="J2077" s="196" t="str">
        <f>VLOOKUP(E2077,Refs!$P$2:$S$36,4,FALSE)</f>
        <v>South West</v>
      </c>
      <c r="K2077" s="42">
        <f t="shared" si="65"/>
        <v>37</v>
      </c>
    </row>
    <row r="2078" spans="1:11" hidden="1" x14ac:dyDescent="0.35">
      <c r="A2078" s="197">
        <f t="shared" si="64"/>
        <v>44287</v>
      </c>
      <c r="B2078" t="s">
        <v>770</v>
      </c>
      <c r="C2078" t="s">
        <v>108</v>
      </c>
      <c r="D2078" t="s">
        <v>1004</v>
      </c>
      <c r="E2078" t="s">
        <v>74</v>
      </c>
      <c r="F2078" t="s">
        <v>1005</v>
      </c>
      <c r="G2078" t="s">
        <v>548</v>
      </c>
      <c r="H2078">
        <v>21538</v>
      </c>
      <c r="I2078" s="196" t="str">
        <f>VLOOKUP(E2078,Refs!$P$2:$R$36,3,FALSE)</f>
        <v>Y58</v>
      </c>
      <c r="J2078" s="196" t="str">
        <f>VLOOKUP(E2078,Refs!$P$2:$S$36,4,FALSE)</f>
        <v>South West</v>
      </c>
      <c r="K2078" s="42">
        <f t="shared" si="65"/>
        <v>21538</v>
      </c>
    </row>
    <row r="2079" spans="1:11" hidden="1" x14ac:dyDescent="0.35">
      <c r="A2079" s="197">
        <f t="shared" si="64"/>
        <v>44287</v>
      </c>
      <c r="B2079" t="s">
        <v>770</v>
      </c>
      <c r="C2079" t="s">
        <v>108</v>
      </c>
      <c r="D2079" t="s">
        <v>1004</v>
      </c>
      <c r="E2079" t="s">
        <v>74</v>
      </c>
      <c r="F2079" t="s">
        <v>1005</v>
      </c>
      <c r="G2079" t="s">
        <v>549</v>
      </c>
      <c r="H2079">
        <v>495</v>
      </c>
      <c r="I2079" s="196" t="str">
        <f>VLOOKUP(E2079,Refs!$P$2:$R$36,3,FALSE)</f>
        <v>Y58</v>
      </c>
      <c r="J2079" s="196" t="str">
        <f>VLOOKUP(E2079,Refs!$P$2:$S$36,4,FALSE)</f>
        <v>South West</v>
      </c>
      <c r="K2079" s="42">
        <f t="shared" si="65"/>
        <v>495</v>
      </c>
    </row>
    <row r="2080" spans="1:11" hidden="1" x14ac:dyDescent="0.35">
      <c r="A2080" s="197">
        <f t="shared" si="64"/>
        <v>44287</v>
      </c>
      <c r="B2080" t="s">
        <v>770</v>
      </c>
      <c r="C2080" t="s">
        <v>108</v>
      </c>
      <c r="D2080" t="s">
        <v>1004</v>
      </c>
      <c r="E2080" t="s">
        <v>74</v>
      </c>
      <c r="F2080" t="s">
        <v>1005</v>
      </c>
      <c r="G2080" t="s">
        <v>550</v>
      </c>
      <c r="H2080">
        <v>98</v>
      </c>
      <c r="I2080" s="196" t="str">
        <f>VLOOKUP(E2080,Refs!$P$2:$R$36,3,FALSE)</f>
        <v>Y58</v>
      </c>
      <c r="J2080" s="196" t="str">
        <f>VLOOKUP(E2080,Refs!$P$2:$S$36,4,FALSE)</f>
        <v>South West</v>
      </c>
      <c r="K2080" s="42">
        <f t="shared" si="65"/>
        <v>98</v>
      </c>
    </row>
    <row r="2081" spans="1:11" hidden="1" x14ac:dyDescent="0.35">
      <c r="A2081" s="197">
        <f t="shared" si="64"/>
        <v>44287</v>
      </c>
      <c r="B2081" t="s">
        <v>770</v>
      </c>
      <c r="C2081" t="s">
        <v>108</v>
      </c>
      <c r="D2081" t="s">
        <v>1004</v>
      </c>
      <c r="E2081" t="s">
        <v>74</v>
      </c>
      <c r="F2081" t="s">
        <v>1005</v>
      </c>
      <c r="G2081" t="s">
        <v>551</v>
      </c>
      <c r="H2081">
        <v>60</v>
      </c>
      <c r="I2081" s="196" t="str">
        <f>VLOOKUP(E2081,Refs!$P$2:$R$36,3,FALSE)</f>
        <v>Y58</v>
      </c>
      <c r="J2081" s="196" t="str">
        <f>VLOOKUP(E2081,Refs!$P$2:$S$36,4,FALSE)</f>
        <v>South West</v>
      </c>
      <c r="K2081" s="42">
        <f t="shared" si="65"/>
        <v>60</v>
      </c>
    </row>
    <row r="2082" spans="1:11" hidden="1" x14ac:dyDescent="0.35">
      <c r="A2082" s="197">
        <f t="shared" si="64"/>
        <v>44287</v>
      </c>
      <c r="B2082" t="s">
        <v>770</v>
      </c>
      <c r="C2082" t="s">
        <v>108</v>
      </c>
      <c r="D2082" t="s">
        <v>1004</v>
      </c>
      <c r="E2082" t="s">
        <v>74</v>
      </c>
      <c r="F2082" t="s">
        <v>1005</v>
      </c>
      <c r="G2082" t="s">
        <v>552</v>
      </c>
      <c r="H2082">
        <v>337</v>
      </c>
      <c r="I2082" s="196" t="str">
        <f>VLOOKUP(E2082,Refs!$P$2:$R$36,3,FALSE)</f>
        <v>Y58</v>
      </c>
      <c r="J2082" s="196" t="str">
        <f>VLOOKUP(E2082,Refs!$P$2:$S$36,4,FALSE)</f>
        <v>South West</v>
      </c>
      <c r="K2082" s="42">
        <f t="shared" si="65"/>
        <v>337</v>
      </c>
    </row>
    <row r="2083" spans="1:11" hidden="1" x14ac:dyDescent="0.35">
      <c r="A2083" s="197">
        <f t="shared" si="64"/>
        <v>44287</v>
      </c>
      <c r="B2083" t="s">
        <v>770</v>
      </c>
      <c r="C2083" t="s">
        <v>108</v>
      </c>
      <c r="D2083" t="s">
        <v>1004</v>
      </c>
      <c r="E2083" t="s">
        <v>74</v>
      </c>
      <c r="F2083" t="s">
        <v>1005</v>
      </c>
      <c r="G2083" t="s">
        <v>553</v>
      </c>
      <c r="H2083">
        <v>670382</v>
      </c>
      <c r="I2083" s="196" t="str">
        <f>VLOOKUP(E2083,Refs!$P$2:$R$36,3,FALSE)</f>
        <v>Y58</v>
      </c>
      <c r="J2083" s="196" t="str">
        <f>VLOOKUP(E2083,Refs!$P$2:$S$36,4,FALSE)</f>
        <v>South West</v>
      </c>
      <c r="K2083" s="42">
        <f t="shared" si="65"/>
        <v>670382</v>
      </c>
    </row>
    <row r="2084" spans="1:11" hidden="1" x14ac:dyDescent="0.35">
      <c r="A2084" s="197">
        <f t="shared" si="64"/>
        <v>44287</v>
      </c>
      <c r="B2084" t="s">
        <v>770</v>
      </c>
      <c r="C2084" t="s">
        <v>108</v>
      </c>
      <c r="D2084" t="s">
        <v>1004</v>
      </c>
      <c r="E2084" t="s">
        <v>74</v>
      </c>
      <c r="F2084" t="s">
        <v>1005</v>
      </c>
      <c r="G2084" t="s">
        <v>554</v>
      </c>
      <c r="H2084">
        <v>181</v>
      </c>
      <c r="I2084" s="196" t="str">
        <f>VLOOKUP(E2084,Refs!$P$2:$R$36,3,FALSE)</f>
        <v>Y58</v>
      </c>
      <c r="J2084" s="196" t="str">
        <f>VLOOKUP(E2084,Refs!$P$2:$S$36,4,FALSE)</f>
        <v>South West</v>
      </c>
      <c r="K2084" s="42">
        <f t="shared" si="65"/>
        <v>181</v>
      </c>
    </row>
    <row r="2085" spans="1:11" hidden="1" x14ac:dyDescent="0.35">
      <c r="A2085" s="197">
        <f t="shared" si="64"/>
        <v>44287</v>
      </c>
      <c r="B2085" t="s">
        <v>770</v>
      </c>
      <c r="C2085" t="s">
        <v>108</v>
      </c>
      <c r="D2085" t="s">
        <v>1004</v>
      </c>
      <c r="E2085" t="s">
        <v>74</v>
      </c>
      <c r="F2085" t="s">
        <v>1005</v>
      </c>
      <c r="G2085" t="s">
        <v>555</v>
      </c>
      <c r="H2085">
        <v>429</v>
      </c>
      <c r="I2085" s="196" t="str">
        <f>VLOOKUP(E2085,Refs!$P$2:$R$36,3,FALSE)</f>
        <v>Y58</v>
      </c>
      <c r="J2085" s="196" t="str">
        <f>VLOOKUP(E2085,Refs!$P$2:$S$36,4,FALSE)</f>
        <v>South West</v>
      </c>
      <c r="K2085" s="42">
        <f t="shared" si="65"/>
        <v>429</v>
      </c>
    </row>
    <row r="2086" spans="1:11" hidden="1" x14ac:dyDescent="0.35">
      <c r="A2086" s="197">
        <f t="shared" si="64"/>
        <v>44287</v>
      </c>
      <c r="B2086" t="s">
        <v>770</v>
      </c>
      <c r="C2086" t="s">
        <v>108</v>
      </c>
      <c r="D2086" t="s">
        <v>1004</v>
      </c>
      <c r="E2086" t="s">
        <v>74</v>
      </c>
      <c r="F2086" t="s">
        <v>1005</v>
      </c>
      <c r="G2086" t="s">
        <v>556</v>
      </c>
      <c r="H2086">
        <v>67170</v>
      </c>
      <c r="I2086" s="196" t="str">
        <f>VLOOKUP(E2086,Refs!$P$2:$R$36,3,FALSE)</f>
        <v>Y58</v>
      </c>
      <c r="J2086" s="196" t="str">
        <f>VLOOKUP(E2086,Refs!$P$2:$S$36,4,FALSE)</f>
        <v>South West</v>
      </c>
      <c r="K2086" s="42">
        <f t="shared" si="65"/>
        <v>67170</v>
      </c>
    </row>
    <row r="2087" spans="1:11" hidden="1" x14ac:dyDescent="0.35">
      <c r="A2087" s="197">
        <f t="shared" si="64"/>
        <v>44287</v>
      </c>
      <c r="B2087" t="s">
        <v>770</v>
      </c>
      <c r="C2087" t="s">
        <v>108</v>
      </c>
      <c r="D2087" t="s">
        <v>1004</v>
      </c>
      <c r="E2087" t="s">
        <v>74</v>
      </c>
      <c r="F2087" t="s">
        <v>1005</v>
      </c>
      <c r="G2087" t="s">
        <v>557</v>
      </c>
      <c r="H2087">
        <v>10958</v>
      </c>
      <c r="I2087" s="196" t="str">
        <f>VLOOKUP(E2087,Refs!$P$2:$R$36,3,FALSE)</f>
        <v>Y58</v>
      </c>
      <c r="J2087" s="196" t="str">
        <f>VLOOKUP(E2087,Refs!$P$2:$S$36,4,FALSE)</f>
        <v>South West</v>
      </c>
      <c r="K2087" s="42">
        <f t="shared" si="65"/>
        <v>10958</v>
      </c>
    </row>
    <row r="2088" spans="1:11" hidden="1" x14ac:dyDescent="0.35">
      <c r="A2088" s="197">
        <f t="shared" si="64"/>
        <v>44287</v>
      </c>
      <c r="B2088" t="s">
        <v>770</v>
      </c>
      <c r="C2088" t="s">
        <v>108</v>
      </c>
      <c r="D2088" t="s">
        <v>1004</v>
      </c>
      <c r="E2088" t="s">
        <v>74</v>
      </c>
      <c r="F2088" t="s">
        <v>1005</v>
      </c>
      <c r="G2088" t="s">
        <v>558</v>
      </c>
      <c r="H2088">
        <v>78507193</v>
      </c>
      <c r="I2088" s="196" t="str">
        <f>VLOOKUP(E2088,Refs!$P$2:$R$36,3,FALSE)</f>
        <v>Y58</v>
      </c>
      <c r="J2088" s="196" t="str">
        <f>VLOOKUP(E2088,Refs!$P$2:$S$36,4,FALSE)</f>
        <v>South West</v>
      </c>
      <c r="K2088" s="42">
        <f t="shared" si="65"/>
        <v>78507193</v>
      </c>
    </row>
    <row r="2089" spans="1:11" hidden="1" x14ac:dyDescent="0.35">
      <c r="A2089" s="197">
        <f t="shared" si="64"/>
        <v>44287</v>
      </c>
      <c r="B2089" t="s">
        <v>770</v>
      </c>
      <c r="C2089" t="s">
        <v>108</v>
      </c>
      <c r="D2089" t="s">
        <v>1004</v>
      </c>
      <c r="E2089" t="s">
        <v>74</v>
      </c>
      <c r="F2089" t="s">
        <v>1005</v>
      </c>
      <c r="G2089" t="s">
        <v>566</v>
      </c>
      <c r="H2089">
        <v>22801</v>
      </c>
      <c r="I2089" s="196" t="str">
        <f>VLOOKUP(E2089,Refs!$P$2:$R$36,3,FALSE)</f>
        <v>Y58</v>
      </c>
      <c r="J2089" s="196" t="str">
        <f>VLOOKUP(E2089,Refs!$P$2:$S$36,4,FALSE)</f>
        <v>South West</v>
      </c>
      <c r="K2089" s="42">
        <f t="shared" si="65"/>
        <v>22801</v>
      </c>
    </row>
    <row r="2090" spans="1:11" hidden="1" x14ac:dyDescent="0.35">
      <c r="A2090" s="197">
        <f t="shared" si="64"/>
        <v>44287</v>
      </c>
      <c r="B2090" t="s">
        <v>770</v>
      </c>
      <c r="C2090" t="s">
        <v>108</v>
      </c>
      <c r="D2090" t="s">
        <v>1004</v>
      </c>
      <c r="E2090" t="s">
        <v>74</v>
      </c>
      <c r="F2090" t="s">
        <v>1005</v>
      </c>
      <c r="G2090" t="s">
        <v>567</v>
      </c>
      <c r="H2090">
        <v>0</v>
      </c>
      <c r="I2090" s="196" t="str">
        <f>VLOOKUP(E2090,Refs!$P$2:$R$36,3,FALSE)</f>
        <v>Y58</v>
      </c>
      <c r="J2090" s="196" t="str">
        <f>VLOOKUP(E2090,Refs!$P$2:$S$36,4,FALSE)</f>
        <v>South West</v>
      </c>
      <c r="K2090" s="42" t="str">
        <f t="shared" si="65"/>
        <v/>
      </c>
    </row>
    <row r="2091" spans="1:11" hidden="1" x14ac:dyDescent="0.35">
      <c r="A2091" s="197">
        <f t="shared" si="64"/>
        <v>44287</v>
      </c>
      <c r="B2091" t="s">
        <v>770</v>
      </c>
      <c r="C2091" t="s">
        <v>108</v>
      </c>
      <c r="D2091" t="s">
        <v>1004</v>
      </c>
      <c r="E2091" t="s">
        <v>74</v>
      </c>
      <c r="F2091" t="s">
        <v>1005</v>
      </c>
      <c r="G2091" t="s">
        <v>568</v>
      </c>
      <c r="H2091">
        <v>12444</v>
      </c>
      <c r="I2091" s="196" t="str">
        <f>VLOOKUP(E2091,Refs!$P$2:$R$36,3,FALSE)</f>
        <v>Y58</v>
      </c>
      <c r="J2091" s="196" t="str">
        <f>VLOOKUP(E2091,Refs!$P$2:$S$36,4,FALSE)</f>
        <v>South West</v>
      </c>
      <c r="K2091" s="42">
        <f t="shared" si="65"/>
        <v>12444</v>
      </c>
    </row>
    <row r="2092" spans="1:11" hidden="1" x14ac:dyDescent="0.35">
      <c r="A2092" s="197">
        <f t="shared" si="64"/>
        <v>44287</v>
      </c>
      <c r="B2092" t="s">
        <v>770</v>
      </c>
      <c r="C2092" t="s">
        <v>108</v>
      </c>
      <c r="D2092" t="s">
        <v>1004</v>
      </c>
      <c r="E2092" t="s">
        <v>74</v>
      </c>
      <c r="F2092" t="s">
        <v>1005</v>
      </c>
      <c r="G2092" t="s">
        <v>569</v>
      </c>
      <c r="H2092">
        <v>4573</v>
      </c>
      <c r="I2092" s="196" t="str">
        <f>VLOOKUP(E2092,Refs!$P$2:$R$36,3,FALSE)</f>
        <v>Y58</v>
      </c>
      <c r="J2092" s="196" t="str">
        <f>VLOOKUP(E2092,Refs!$P$2:$S$36,4,FALSE)</f>
        <v>South West</v>
      </c>
      <c r="K2092" s="42">
        <f t="shared" si="65"/>
        <v>4573</v>
      </c>
    </row>
    <row r="2093" spans="1:11" hidden="1" x14ac:dyDescent="0.35">
      <c r="A2093" s="197">
        <f t="shared" si="64"/>
        <v>44287</v>
      </c>
      <c r="B2093" t="s">
        <v>770</v>
      </c>
      <c r="C2093" t="s">
        <v>108</v>
      </c>
      <c r="D2093" t="s">
        <v>1004</v>
      </c>
      <c r="E2093" t="s">
        <v>74</v>
      </c>
      <c r="F2093" t="s">
        <v>1005</v>
      </c>
      <c r="G2093" t="s">
        <v>570</v>
      </c>
      <c r="H2093">
        <v>5776</v>
      </c>
      <c r="I2093" s="196" t="str">
        <f>VLOOKUP(E2093,Refs!$P$2:$R$36,3,FALSE)</f>
        <v>Y58</v>
      </c>
      <c r="J2093" s="196" t="str">
        <f>VLOOKUP(E2093,Refs!$P$2:$S$36,4,FALSE)</f>
        <v>South West</v>
      </c>
      <c r="K2093" s="42">
        <f t="shared" si="65"/>
        <v>5776</v>
      </c>
    </row>
    <row r="2094" spans="1:11" hidden="1" x14ac:dyDescent="0.35">
      <c r="A2094" s="197">
        <f t="shared" si="64"/>
        <v>44287</v>
      </c>
      <c r="B2094" t="s">
        <v>770</v>
      </c>
      <c r="C2094" t="s">
        <v>108</v>
      </c>
      <c r="D2094" t="s">
        <v>1004</v>
      </c>
      <c r="E2094" t="s">
        <v>74</v>
      </c>
      <c r="F2094" t="s">
        <v>1005</v>
      </c>
      <c r="G2094" t="s">
        <v>571</v>
      </c>
      <c r="H2094">
        <v>8</v>
      </c>
      <c r="I2094" s="196" t="str">
        <f>VLOOKUP(E2094,Refs!$P$2:$R$36,3,FALSE)</f>
        <v>Y58</v>
      </c>
      <c r="J2094" s="196" t="str">
        <f>VLOOKUP(E2094,Refs!$P$2:$S$36,4,FALSE)</f>
        <v>South West</v>
      </c>
      <c r="K2094" s="42">
        <f t="shared" si="65"/>
        <v>8</v>
      </c>
    </row>
    <row r="2095" spans="1:11" hidden="1" x14ac:dyDescent="0.35">
      <c r="A2095" s="197">
        <f t="shared" si="64"/>
        <v>44287</v>
      </c>
      <c r="B2095" t="s">
        <v>770</v>
      </c>
      <c r="C2095" t="s">
        <v>108</v>
      </c>
      <c r="D2095" t="s">
        <v>1004</v>
      </c>
      <c r="E2095" t="s">
        <v>74</v>
      </c>
      <c r="F2095" t="s">
        <v>1005</v>
      </c>
      <c r="G2095" t="s">
        <v>576</v>
      </c>
      <c r="H2095">
        <v>9901</v>
      </c>
      <c r="I2095" s="196" t="str">
        <f>VLOOKUP(E2095,Refs!$P$2:$R$36,3,FALSE)</f>
        <v>Y58</v>
      </c>
      <c r="J2095" s="196" t="str">
        <f>VLOOKUP(E2095,Refs!$P$2:$S$36,4,FALSE)</f>
        <v>South West</v>
      </c>
      <c r="K2095" s="42">
        <f t="shared" si="65"/>
        <v>9901</v>
      </c>
    </row>
    <row r="2096" spans="1:11" hidden="1" x14ac:dyDescent="0.35">
      <c r="A2096" s="197">
        <f t="shared" si="64"/>
        <v>44287</v>
      </c>
      <c r="B2096" t="s">
        <v>770</v>
      </c>
      <c r="C2096" t="s">
        <v>108</v>
      </c>
      <c r="D2096" t="s">
        <v>1004</v>
      </c>
      <c r="E2096" t="s">
        <v>74</v>
      </c>
      <c r="F2096" t="s">
        <v>1005</v>
      </c>
      <c r="G2096" t="s">
        <v>577</v>
      </c>
      <c r="H2096">
        <v>5335</v>
      </c>
      <c r="I2096" s="196" t="str">
        <f>VLOOKUP(E2096,Refs!$P$2:$R$36,3,FALSE)</f>
        <v>Y58</v>
      </c>
      <c r="J2096" s="196" t="str">
        <f>VLOOKUP(E2096,Refs!$P$2:$S$36,4,FALSE)</f>
        <v>South West</v>
      </c>
      <c r="K2096" s="42">
        <f t="shared" si="65"/>
        <v>5335</v>
      </c>
    </row>
    <row r="2097" spans="1:11" hidden="1" x14ac:dyDescent="0.35">
      <c r="A2097" s="197">
        <f t="shared" si="64"/>
        <v>44287</v>
      </c>
      <c r="B2097" t="s">
        <v>770</v>
      </c>
      <c r="C2097" t="s">
        <v>108</v>
      </c>
      <c r="D2097" t="s">
        <v>1004</v>
      </c>
      <c r="E2097" t="s">
        <v>74</v>
      </c>
      <c r="F2097" t="s">
        <v>1005</v>
      </c>
      <c r="G2097" t="s">
        <v>578</v>
      </c>
      <c r="H2097">
        <v>110</v>
      </c>
      <c r="I2097" s="196" t="str">
        <f>VLOOKUP(E2097,Refs!$P$2:$R$36,3,FALSE)</f>
        <v>Y58</v>
      </c>
      <c r="J2097" s="196" t="str">
        <f>VLOOKUP(E2097,Refs!$P$2:$S$36,4,FALSE)</f>
        <v>South West</v>
      </c>
      <c r="K2097" s="42">
        <f t="shared" si="65"/>
        <v>110</v>
      </c>
    </row>
    <row r="2098" spans="1:11" hidden="1" x14ac:dyDescent="0.35">
      <c r="A2098" s="197">
        <f t="shared" si="64"/>
        <v>44287</v>
      </c>
      <c r="B2098" t="s">
        <v>770</v>
      </c>
      <c r="C2098" t="s">
        <v>108</v>
      </c>
      <c r="D2098" t="s">
        <v>1004</v>
      </c>
      <c r="E2098" t="s">
        <v>74</v>
      </c>
      <c r="F2098" t="s">
        <v>1005</v>
      </c>
      <c r="G2098" t="s">
        <v>579</v>
      </c>
      <c r="H2098">
        <v>0</v>
      </c>
      <c r="I2098" s="196" t="str">
        <f>VLOOKUP(E2098,Refs!$P$2:$R$36,3,FALSE)</f>
        <v>Y58</v>
      </c>
      <c r="J2098" s="196" t="str">
        <f>VLOOKUP(E2098,Refs!$P$2:$S$36,4,FALSE)</f>
        <v>South West</v>
      </c>
      <c r="K2098" s="42" t="str">
        <f t="shared" si="65"/>
        <v/>
      </c>
    </row>
    <row r="2099" spans="1:11" hidden="1" x14ac:dyDescent="0.35">
      <c r="A2099" s="197">
        <f t="shared" si="64"/>
        <v>44287</v>
      </c>
      <c r="B2099" t="s">
        <v>770</v>
      </c>
      <c r="C2099" t="s">
        <v>108</v>
      </c>
      <c r="D2099" t="s">
        <v>1004</v>
      </c>
      <c r="E2099" t="s">
        <v>74</v>
      </c>
      <c r="F2099" t="s">
        <v>1005</v>
      </c>
      <c r="G2099" t="s">
        <v>580</v>
      </c>
      <c r="H2099">
        <v>1967</v>
      </c>
      <c r="I2099" s="196" t="str">
        <f>VLOOKUP(E2099,Refs!$P$2:$R$36,3,FALSE)</f>
        <v>Y58</v>
      </c>
      <c r="J2099" s="196" t="str">
        <f>VLOOKUP(E2099,Refs!$P$2:$S$36,4,FALSE)</f>
        <v>South West</v>
      </c>
      <c r="K2099" s="42">
        <f t="shared" si="65"/>
        <v>1967</v>
      </c>
    </row>
    <row r="2100" spans="1:11" hidden="1" x14ac:dyDescent="0.35">
      <c r="A2100" s="197">
        <f t="shared" si="64"/>
        <v>44287</v>
      </c>
      <c r="B2100" t="s">
        <v>770</v>
      </c>
      <c r="C2100" t="s">
        <v>108</v>
      </c>
      <c r="D2100" t="s">
        <v>1004</v>
      </c>
      <c r="E2100" t="s">
        <v>74</v>
      </c>
      <c r="F2100" t="s">
        <v>1005</v>
      </c>
      <c r="G2100" t="s">
        <v>581</v>
      </c>
      <c r="H2100">
        <v>1361</v>
      </c>
      <c r="I2100" s="196" t="str">
        <f>VLOOKUP(E2100,Refs!$P$2:$R$36,3,FALSE)</f>
        <v>Y58</v>
      </c>
      <c r="J2100" s="196" t="str">
        <f>VLOOKUP(E2100,Refs!$P$2:$S$36,4,FALSE)</f>
        <v>South West</v>
      </c>
      <c r="K2100" s="42">
        <f t="shared" si="65"/>
        <v>1361</v>
      </c>
    </row>
    <row r="2101" spans="1:11" hidden="1" x14ac:dyDescent="0.35">
      <c r="A2101" s="197">
        <f t="shared" si="64"/>
        <v>44287</v>
      </c>
      <c r="B2101" t="s">
        <v>770</v>
      </c>
      <c r="C2101" t="s">
        <v>108</v>
      </c>
      <c r="D2101" t="s">
        <v>1004</v>
      </c>
      <c r="E2101" t="s">
        <v>74</v>
      </c>
      <c r="F2101" t="s">
        <v>1005</v>
      </c>
      <c r="G2101" t="s">
        <v>582</v>
      </c>
      <c r="H2101">
        <v>0</v>
      </c>
      <c r="I2101" s="196" t="str">
        <f>VLOOKUP(E2101,Refs!$P$2:$R$36,3,FALSE)</f>
        <v>Y58</v>
      </c>
      <c r="J2101" s="196" t="str">
        <f>VLOOKUP(E2101,Refs!$P$2:$S$36,4,FALSE)</f>
        <v>South West</v>
      </c>
      <c r="K2101" s="42" t="str">
        <f t="shared" si="65"/>
        <v/>
      </c>
    </row>
    <row r="2102" spans="1:11" hidden="1" x14ac:dyDescent="0.35">
      <c r="A2102" s="197">
        <f t="shared" si="64"/>
        <v>44287</v>
      </c>
      <c r="B2102" t="s">
        <v>770</v>
      </c>
      <c r="C2102" t="s">
        <v>108</v>
      </c>
      <c r="D2102" t="s">
        <v>1004</v>
      </c>
      <c r="E2102" t="s">
        <v>74</v>
      </c>
      <c r="F2102" t="s">
        <v>1005</v>
      </c>
      <c r="G2102" t="s">
        <v>583</v>
      </c>
      <c r="H2102">
        <v>26</v>
      </c>
      <c r="I2102" s="196" t="str">
        <f>VLOOKUP(E2102,Refs!$P$2:$R$36,3,FALSE)</f>
        <v>Y58</v>
      </c>
      <c r="J2102" s="196" t="str">
        <f>VLOOKUP(E2102,Refs!$P$2:$S$36,4,FALSE)</f>
        <v>South West</v>
      </c>
      <c r="K2102" s="42">
        <f t="shared" si="65"/>
        <v>26</v>
      </c>
    </row>
    <row r="2103" spans="1:11" hidden="1" x14ac:dyDescent="0.35">
      <c r="A2103" s="197">
        <f t="shared" si="64"/>
        <v>44287</v>
      </c>
      <c r="B2103" t="s">
        <v>770</v>
      </c>
      <c r="C2103" t="s">
        <v>108</v>
      </c>
      <c r="D2103" t="s">
        <v>1004</v>
      </c>
      <c r="E2103" t="s">
        <v>74</v>
      </c>
      <c r="F2103" t="s">
        <v>1005</v>
      </c>
      <c r="G2103" t="s">
        <v>584</v>
      </c>
      <c r="H2103">
        <v>1102</v>
      </c>
      <c r="I2103" s="196" t="str">
        <f>VLOOKUP(E2103,Refs!$P$2:$R$36,3,FALSE)</f>
        <v>Y58</v>
      </c>
      <c r="J2103" s="196" t="str">
        <f>VLOOKUP(E2103,Refs!$P$2:$S$36,4,FALSE)</f>
        <v>South West</v>
      </c>
      <c r="K2103" s="42">
        <f t="shared" si="65"/>
        <v>1102</v>
      </c>
    </row>
    <row r="2104" spans="1:11" hidden="1" x14ac:dyDescent="0.35">
      <c r="A2104" s="197">
        <f t="shared" si="64"/>
        <v>44287</v>
      </c>
      <c r="B2104" t="s">
        <v>770</v>
      </c>
      <c r="C2104" t="s">
        <v>108</v>
      </c>
      <c r="D2104" t="s">
        <v>1004</v>
      </c>
      <c r="E2104" t="s">
        <v>74</v>
      </c>
      <c r="F2104" t="s">
        <v>1005</v>
      </c>
      <c r="G2104" t="s">
        <v>585</v>
      </c>
      <c r="H2104">
        <v>920</v>
      </c>
      <c r="I2104" s="196" t="str">
        <f>VLOOKUP(E2104,Refs!$P$2:$R$36,3,FALSE)</f>
        <v>Y58</v>
      </c>
      <c r="J2104" s="196" t="str">
        <f>VLOOKUP(E2104,Refs!$P$2:$S$36,4,FALSE)</f>
        <v>South West</v>
      </c>
      <c r="K2104" s="42">
        <f t="shared" si="65"/>
        <v>920</v>
      </c>
    </row>
    <row r="2105" spans="1:11" hidden="1" x14ac:dyDescent="0.35">
      <c r="A2105" s="197">
        <f t="shared" si="64"/>
        <v>44287</v>
      </c>
      <c r="B2105" t="s">
        <v>770</v>
      </c>
      <c r="C2105" t="s">
        <v>108</v>
      </c>
      <c r="D2105" t="s">
        <v>1004</v>
      </c>
      <c r="E2105" t="s">
        <v>74</v>
      </c>
      <c r="F2105" t="s">
        <v>1005</v>
      </c>
      <c r="G2105" t="s">
        <v>586</v>
      </c>
      <c r="H2105">
        <v>0</v>
      </c>
      <c r="I2105" s="196" t="str">
        <f>VLOOKUP(E2105,Refs!$P$2:$R$36,3,FALSE)</f>
        <v>Y58</v>
      </c>
      <c r="J2105" s="196" t="str">
        <f>VLOOKUP(E2105,Refs!$P$2:$S$36,4,FALSE)</f>
        <v>South West</v>
      </c>
      <c r="K2105" s="42" t="str">
        <f t="shared" si="65"/>
        <v/>
      </c>
    </row>
    <row r="2106" spans="1:11" hidden="1" x14ac:dyDescent="0.35">
      <c r="A2106" s="197">
        <f t="shared" si="64"/>
        <v>44287</v>
      </c>
      <c r="B2106" t="s">
        <v>770</v>
      </c>
      <c r="C2106" t="s">
        <v>108</v>
      </c>
      <c r="D2106" t="s">
        <v>1004</v>
      </c>
      <c r="E2106" t="s">
        <v>74</v>
      </c>
      <c r="F2106" t="s">
        <v>1005</v>
      </c>
      <c r="G2106" t="s">
        <v>587</v>
      </c>
      <c r="H2106">
        <v>0</v>
      </c>
      <c r="I2106" s="196" t="str">
        <f>VLOOKUP(E2106,Refs!$P$2:$R$36,3,FALSE)</f>
        <v>Y58</v>
      </c>
      <c r="J2106" s="196" t="str">
        <f>VLOOKUP(E2106,Refs!$P$2:$S$36,4,FALSE)</f>
        <v>South West</v>
      </c>
      <c r="K2106" s="42" t="str">
        <f t="shared" si="65"/>
        <v/>
      </c>
    </row>
    <row r="2107" spans="1:11" hidden="1" x14ac:dyDescent="0.35">
      <c r="A2107" s="197">
        <f t="shared" si="64"/>
        <v>44287</v>
      </c>
      <c r="B2107" t="s">
        <v>770</v>
      </c>
      <c r="C2107" t="s">
        <v>108</v>
      </c>
      <c r="D2107" t="s">
        <v>1004</v>
      </c>
      <c r="E2107" t="s">
        <v>74</v>
      </c>
      <c r="F2107" t="s">
        <v>1005</v>
      </c>
      <c r="G2107" t="s">
        <v>588</v>
      </c>
      <c r="H2107">
        <v>3232</v>
      </c>
      <c r="I2107" s="196" t="str">
        <f>VLOOKUP(E2107,Refs!$P$2:$R$36,3,FALSE)</f>
        <v>Y58</v>
      </c>
      <c r="J2107" s="196" t="str">
        <f>VLOOKUP(E2107,Refs!$P$2:$S$36,4,FALSE)</f>
        <v>South West</v>
      </c>
      <c r="K2107" s="42">
        <f t="shared" si="65"/>
        <v>3232</v>
      </c>
    </row>
    <row r="2108" spans="1:11" hidden="1" x14ac:dyDescent="0.35">
      <c r="A2108" s="197">
        <f t="shared" si="64"/>
        <v>44287</v>
      </c>
      <c r="B2108" t="s">
        <v>770</v>
      </c>
      <c r="C2108" t="s">
        <v>108</v>
      </c>
      <c r="D2108" t="s">
        <v>1004</v>
      </c>
      <c r="E2108" t="s">
        <v>74</v>
      </c>
      <c r="F2108" t="s">
        <v>1005</v>
      </c>
      <c r="G2108" t="s">
        <v>589</v>
      </c>
      <c r="H2108">
        <v>861</v>
      </c>
      <c r="I2108" s="196" t="str">
        <f>VLOOKUP(E2108,Refs!$P$2:$R$36,3,FALSE)</f>
        <v>Y58</v>
      </c>
      <c r="J2108" s="196" t="str">
        <f>VLOOKUP(E2108,Refs!$P$2:$S$36,4,FALSE)</f>
        <v>South West</v>
      </c>
      <c r="K2108" s="42">
        <f t="shared" si="65"/>
        <v>861</v>
      </c>
    </row>
    <row r="2109" spans="1:11" hidden="1" x14ac:dyDescent="0.35">
      <c r="A2109" s="197">
        <f t="shared" si="64"/>
        <v>44287</v>
      </c>
      <c r="B2109" t="s">
        <v>770</v>
      </c>
      <c r="C2109" t="s">
        <v>108</v>
      </c>
      <c r="D2109" t="s">
        <v>1004</v>
      </c>
      <c r="E2109" t="s">
        <v>74</v>
      </c>
      <c r="F2109" t="s">
        <v>1005</v>
      </c>
      <c r="G2109" t="s">
        <v>590</v>
      </c>
      <c r="H2109">
        <v>165</v>
      </c>
      <c r="I2109" s="196" t="str">
        <f>VLOOKUP(E2109,Refs!$P$2:$R$36,3,FALSE)</f>
        <v>Y58</v>
      </c>
      <c r="J2109" s="196" t="str">
        <f>VLOOKUP(E2109,Refs!$P$2:$S$36,4,FALSE)</f>
        <v>South West</v>
      </c>
      <c r="K2109" s="42">
        <f t="shared" si="65"/>
        <v>165</v>
      </c>
    </row>
    <row r="2110" spans="1:11" hidden="1" x14ac:dyDescent="0.35">
      <c r="A2110" s="197">
        <f t="shared" si="64"/>
        <v>44287</v>
      </c>
      <c r="B2110" t="s">
        <v>770</v>
      </c>
      <c r="C2110" t="s">
        <v>108</v>
      </c>
      <c r="D2110" t="s">
        <v>1004</v>
      </c>
      <c r="E2110" t="s">
        <v>74</v>
      </c>
      <c r="F2110" t="s">
        <v>1005</v>
      </c>
      <c r="G2110" t="s">
        <v>591</v>
      </c>
      <c r="H2110">
        <v>98</v>
      </c>
      <c r="I2110" s="196" t="str">
        <f>VLOOKUP(E2110,Refs!$P$2:$R$36,3,FALSE)</f>
        <v>Y58</v>
      </c>
      <c r="J2110" s="196" t="str">
        <f>VLOOKUP(E2110,Refs!$P$2:$S$36,4,FALSE)</f>
        <v>South West</v>
      </c>
      <c r="K2110" s="42">
        <f t="shared" si="65"/>
        <v>98</v>
      </c>
    </row>
    <row r="2111" spans="1:11" hidden="1" x14ac:dyDescent="0.35">
      <c r="A2111" s="197">
        <f t="shared" si="64"/>
        <v>44287</v>
      </c>
      <c r="B2111" t="s">
        <v>770</v>
      </c>
      <c r="C2111" t="s">
        <v>108</v>
      </c>
      <c r="D2111" t="s">
        <v>1004</v>
      </c>
      <c r="E2111" t="s">
        <v>74</v>
      </c>
      <c r="F2111" t="s">
        <v>1005</v>
      </c>
      <c r="G2111" t="s">
        <v>592</v>
      </c>
      <c r="H2111">
        <v>446</v>
      </c>
      <c r="I2111" s="196" t="str">
        <f>VLOOKUP(E2111,Refs!$P$2:$R$36,3,FALSE)</f>
        <v>Y58</v>
      </c>
      <c r="J2111" s="196" t="str">
        <f>VLOOKUP(E2111,Refs!$P$2:$S$36,4,FALSE)</f>
        <v>South West</v>
      </c>
      <c r="K2111" s="42">
        <f t="shared" si="65"/>
        <v>446</v>
      </c>
    </row>
    <row r="2112" spans="1:11" hidden="1" x14ac:dyDescent="0.35">
      <c r="A2112" s="197">
        <f t="shared" si="64"/>
        <v>44287</v>
      </c>
      <c r="B2112" t="s">
        <v>770</v>
      </c>
      <c r="C2112" t="s">
        <v>108</v>
      </c>
      <c r="D2112" t="s">
        <v>1004</v>
      </c>
      <c r="E2112" t="s">
        <v>74</v>
      </c>
      <c r="F2112" t="s">
        <v>1005</v>
      </c>
      <c r="G2112" t="s">
        <v>593</v>
      </c>
      <c r="H2112">
        <v>231</v>
      </c>
      <c r="I2112" s="196" t="str">
        <f>VLOOKUP(E2112,Refs!$P$2:$R$36,3,FALSE)</f>
        <v>Y58</v>
      </c>
      <c r="J2112" s="196" t="str">
        <f>VLOOKUP(E2112,Refs!$P$2:$S$36,4,FALSE)</f>
        <v>South West</v>
      </c>
      <c r="K2112" s="42">
        <f t="shared" si="65"/>
        <v>231</v>
      </c>
    </row>
    <row r="2113" spans="1:11" hidden="1" x14ac:dyDescent="0.35">
      <c r="A2113" s="197">
        <f t="shared" si="64"/>
        <v>44287</v>
      </c>
      <c r="B2113" t="s">
        <v>770</v>
      </c>
      <c r="C2113" t="s">
        <v>108</v>
      </c>
      <c r="D2113" t="s">
        <v>1004</v>
      </c>
      <c r="E2113" t="s">
        <v>74</v>
      </c>
      <c r="F2113" t="s">
        <v>1005</v>
      </c>
      <c r="G2113" t="s">
        <v>594</v>
      </c>
      <c r="H2113">
        <v>465</v>
      </c>
      <c r="I2113" s="196" t="str">
        <f>VLOOKUP(E2113,Refs!$P$2:$R$36,3,FALSE)</f>
        <v>Y58</v>
      </c>
      <c r="J2113" s="196" t="str">
        <f>VLOOKUP(E2113,Refs!$P$2:$S$36,4,FALSE)</f>
        <v>South West</v>
      </c>
      <c r="K2113" s="42">
        <f t="shared" si="65"/>
        <v>465</v>
      </c>
    </row>
    <row r="2114" spans="1:11" hidden="1" x14ac:dyDescent="0.35">
      <c r="A2114" s="197">
        <f t="shared" si="64"/>
        <v>44287</v>
      </c>
      <c r="B2114" t="s">
        <v>770</v>
      </c>
      <c r="C2114" t="s">
        <v>108</v>
      </c>
      <c r="D2114" t="s">
        <v>1004</v>
      </c>
      <c r="E2114" t="s">
        <v>74</v>
      </c>
      <c r="F2114" t="s">
        <v>1005</v>
      </c>
      <c r="G2114" t="s">
        <v>609</v>
      </c>
      <c r="H2114">
        <v>22801</v>
      </c>
      <c r="I2114" s="196" t="str">
        <f>VLOOKUP(E2114,Refs!$P$2:$R$36,3,FALSE)</f>
        <v>Y58</v>
      </c>
      <c r="J2114" s="196" t="str">
        <f>VLOOKUP(E2114,Refs!$P$2:$S$36,4,FALSE)</f>
        <v>South West</v>
      </c>
      <c r="K2114" s="42">
        <f t="shared" si="65"/>
        <v>22801</v>
      </c>
    </row>
    <row r="2115" spans="1:11" hidden="1" x14ac:dyDescent="0.35">
      <c r="A2115" s="197">
        <f t="shared" ref="A2115:A2178" si="66">DATEVALUE(RIGHT(B2115,8))</f>
        <v>44287</v>
      </c>
      <c r="B2115" t="s">
        <v>770</v>
      </c>
      <c r="C2115" t="s">
        <v>108</v>
      </c>
      <c r="D2115" t="s">
        <v>1004</v>
      </c>
      <c r="E2115" t="s">
        <v>74</v>
      </c>
      <c r="F2115" t="s">
        <v>1005</v>
      </c>
      <c r="G2115" t="s">
        <v>610</v>
      </c>
      <c r="H2115">
        <v>3076</v>
      </c>
      <c r="I2115" s="196" t="str">
        <f>VLOOKUP(E2115,Refs!$P$2:$R$36,3,FALSE)</f>
        <v>Y58</v>
      </c>
      <c r="J2115" s="196" t="str">
        <f>VLOOKUP(E2115,Refs!$P$2:$S$36,4,FALSE)</f>
        <v>South West</v>
      </c>
      <c r="K2115" s="42">
        <f t="shared" ref="K2115:K2178" si="67">IF(OR(H2115="NULL",H2115=0,H2115=""),"",H2115)</f>
        <v>3076</v>
      </c>
    </row>
    <row r="2116" spans="1:11" hidden="1" x14ac:dyDescent="0.35">
      <c r="A2116" s="197">
        <f t="shared" si="66"/>
        <v>44287</v>
      </c>
      <c r="B2116" t="s">
        <v>770</v>
      </c>
      <c r="C2116" t="s">
        <v>108</v>
      </c>
      <c r="D2116" t="s">
        <v>1004</v>
      </c>
      <c r="E2116" t="s">
        <v>74</v>
      </c>
      <c r="F2116" t="s">
        <v>1005</v>
      </c>
      <c r="G2116" t="s">
        <v>611</v>
      </c>
      <c r="H2116">
        <v>2685</v>
      </c>
      <c r="I2116" s="196" t="str">
        <f>VLOOKUP(E2116,Refs!$P$2:$R$36,3,FALSE)</f>
        <v>Y58</v>
      </c>
      <c r="J2116" s="196" t="str">
        <f>VLOOKUP(E2116,Refs!$P$2:$S$36,4,FALSE)</f>
        <v>South West</v>
      </c>
      <c r="K2116" s="42">
        <f t="shared" si="67"/>
        <v>2685</v>
      </c>
    </row>
    <row r="2117" spans="1:11" hidden="1" x14ac:dyDescent="0.35">
      <c r="A2117" s="197">
        <f t="shared" si="66"/>
        <v>44287</v>
      </c>
      <c r="B2117" t="s">
        <v>770</v>
      </c>
      <c r="C2117" t="s">
        <v>108</v>
      </c>
      <c r="D2117" t="s">
        <v>1004</v>
      </c>
      <c r="E2117" t="s">
        <v>74</v>
      </c>
      <c r="F2117" t="s">
        <v>1005</v>
      </c>
      <c r="G2117" t="s">
        <v>612</v>
      </c>
      <c r="H2117">
        <v>1540</v>
      </c>
      <c r="I2117" s="196" t="str">
        <f>VLOOKUP(E2117,Refs!$P$2:$R$36,3,FALSE)</f>
        <v>Y58</v>
      </c>
      <c r="J2117" s="196" t="str">
        <f>VLOOKUP(E2117,Refs!$P$2:$S$36,4,FALSE)</f>
        <v>South West</v>
      </c>
      <c r="K2117" s="42">
        <f t="shared" si="67"/>
        <v>1540</v>
      </c>
    </row>
    <row r="2118" spans="1:11" hidden="1" x14ac:dyDescent="0.35">
      <c r="A2118" s="197">
        <f t="shared" si="66"/>
        <v>44287</v>
      </c>
      <c r="B2118" t="s">
        <v>770</v>
      </c>
      <c r="C2118" t="s">
        <v>108</v>
      </c>
      <c r="D2118" t="s">
        <v>1004</v>
      </c>
      <c r="E2118" t="s">
        <v>74</v>
      </c>
      <c r="F2118" t="s">
        <v>1005</v>
      </c>
      <c r="G2118" t="s">
        <v>613</v>
      </c>
      <c r="H2118">
        <v>6</v>
      </c>
      <c r="I2118" s="196" t="str">
        <f>VLOOKUP(E2118,Refs!$P$2:$R$36,3,FALSE)</f>
        <v>Y58</v>
      </c>
      <c r="J2118" s="196" t="str">
        <f>VLOOKUP(E2118,Refs!$P$2:$S$36,4,FALSE)</f>
        <v>South West</v>
      </c>
      <c r="K2118" s="42">
        <f t="shared" si="67"/>
        <v>6</v>
      </c>
    </row>
    <row r="2119" spans="1:11" hidden="1" x14ac:dyDescent="0.35">
      <c r="A2119" s="197">
        <f t="shared" si="66"/>
        <v>44287</v>
      </c>
      <c r="B2119" t="s">
        <v>770</v>
      </c>
      <c r="C2119" t="s">
        <v>108</v>
      </c>
      <c r="D2119" t="s">
        <v>1004</v>
      </c>
      <c r="E2119" t="s">
        <v>74</v>
      </c>
      <c r="F2119" t="s">
        <v>1005</v>
      </c>
      <c r="G2119" t="s">
        <v>615</v>
      </c>
      <c r="H2119">
        <v>6980</v>
      </c>
      <c r="I2119" s="196" t="str">
        <f>VLOOKUP(E2119,Refs!$P$2:$R$36,3,FALSE)</f>
        <v>Y58</v>
      </c>
      <c r="J2119" s="196" t="str">
        <f>VLOOKUP(E2119,Refs!$P$2:$S$36,4,FALSE)</f>
        <v>South West</v>
      </c>
      <c r="K2119" s="42">
        <f t="shared" si="67"/>
        <v>6980</v>
      </c>
    </row>
    <row r="2120" spans="1:11" hidden="1" x14ac:dyDescent="0.35">
      <c r="A2120" s="197">
        <f t="shared" si="66"/>
        <v>44287</v>
      </c>
      <c r="B2120" t="s">
        <v>770</v>
      </c>
      <c r="C2120" t="s">
        <v>108</v>
      </c>
      <c r="D2120" t="s">
        <v>1004</v>
      </c>
      <c r="E2120" t="s">
        <v>74</v>
      </c>
      <c r="F2120" t="s">
        <v>1005</v>
      </c>
      <c r="G2120" t="s">
        <v>616</v>
      </c>
      <c r="H2120">
        <v>62</v>
      </c>
      <c r="I2120" s="196" t="str">
        <f>VLOOKUP(E2120,Refs!$P$2:$R$36,3,FALSE)</f>
        <v>Y58</v>
      </c>
      <c r="J2120" s="196" t="str">
        <f>VLOOKUP(E2120,Refs!$P$2:$S$36,4,FALSE)</f>
        <v>South West</v>
      </c>
      <c r="K2120" s="42">
        <f t="shared" si="67"/>
        <v>62</v>
      </c>
    </row>
    <row r="2121" spans="1:11" hidden="1" x14ac:dyDescent="0.35">
      <c r="A2121" s="197">
        <f t="shared" si="66"/>
        <v>44287</v>
      </c>
      <c r="B2121" t="s">
        <v>770</v>
      </c>
      <c r="C2121" t="s">
        <v>108</v>
      </c>
      <c r="D2121" t="s">
        <v>1004</v>
      </c>
      <c r="E2121" t="s">
        <v>74</v>
      </c>
      <c r="F2121" t="s">
        <v>1005</v>
      </c>
      <c r="G2121" t="s">
        <v>618</v>
      </c>
      <c r="H2121">
        <v>824</v>
      </c>
      <c r="I2121" s="196" t="str">
        <f>VLOOKUP(E2121,Refs!$P$2:$R$36,3,FALSE)</f>
        <v>Y58</v>
      </c>
      <c r="J2121" s="196" t="str">
        <f>VLOOKUP(E2121,Refs!$P$2:$S$36,4,FALSE)</f>
        <v>South West</v>
      </c>
      <c r="K2121" s="42">
        <f t="shared" si="67"/>
        <v>824</v>
      </c>
    </row>
    <row r="2122" spans="1:11" hidden="1" x14ac:dyDescent="0.35">
      <c r="A2122" s="197">
        <f t="shared" si="66"/>
        <v>44287</v>
      </c>
      <c r="B2122" t="s">
        <v>770</v>
      </c>
      <c r="C2122" t="s">
        <v>108</v>
      </c>
      <c r="D2122" t="s">
        <v>1004</v>
      </c>
      <c r="E2122" t="s">
        <v>74</v>
      </c>
      <c r="F2122" t="s">
        <v>1005</v>
      </c>
      <c r="G2122" t="s">
        <v>619</v>
      </c>
      <c r="H2122">
        <v>133</v>
      </c>
      <c r="I2122" s="196" t="str">
        <f>VLOOKUP(E2122,Refs!$P$2:$R$36,3,FALSE)</f>
        <v>Y58</v>
      </c>
      <c r="J2122" s="196" t="str">
        <f>VLOOKUP(E2122,Refs!$P$2:$S$36,4,FALSE)</f>
        <v>South West</v>
      </c>
      <c r="K2122" s="42">
        <f t="shared" si="67"/>
        <v>133</v>
      </c>
    </row>
    <row r="2123" spans="1:11" hidden="1" x14ac:dyDescent="0.35">
      <c r="A2123" s="197">
        <f t="shared" si="66"/>
        <v>44287</v>
      </c>
      <c r="B2123" t="s">
        <v>770</v>
      </c>
      <c r="C2123" t="s">
        <v>108</v>
      </c>
      <c r="D2123" t="s">
        <v>1004</v>
      </c>
      <c r="E2123" t="s">
        <v>74</v>
      </c>
      <c r="F2123" t="s">
        <v>1005</v>
      </c>
      <c r="G2123" t="s">
        <v>620</v>
      </c>
      <c r="H2123">
        <v>2974</v>
      </c>
      <c r="I2123" s="196" t="str">
        <f>VLOOKUP(E2123,Refs!$P$2:$R$36,3,FALSE)</f>
        <v>Y58</v>
      </c>
      <c r="J2123" s="196" t="str">
        <f>VLOOKUP(E2123,Refs!$P$2:$S$36,4,FALSE)</f>
        <v>South West</v>
      </c>
      <c r="K2123" s="42">
        <f t="shared" si="67"/>
        <v>2974</v>
      </c>
    </row>
    <row r="2124" spans="1:11" hidden="1" x14ac:dyDescent="0.35">
      <c r="A2124" s="197">
        <f t="shared" si="66"/>
        <v>44287</v>
      </c>
      <c r="B2124" t="s">
        <v>770</v>
      </c>
      <c r="C2124" t="s">
        <v>108</v>
      </c>
      <c r="D2124" t="s">
        <v>1004</v>
      </c>
      <c r="E2124" t="s">
        <v>74</v>
      </c>
      <c r="F2124" t="s">
        <v>1005</v>
      </c>
      <c r="G2124" t="s">
        <v>621</v>
      </c>
      <c r="H2124">
        <v>68</v>
      </c>
      <c r="I2124" s="196" t="str">
        <f>VLOOKUP(E2124,Refs!$P$2:$R$36,3,FALSE)</f>
        <v>Y58</v>
      </c>
      <c r="J2124" s="196" t="str">
        <f>VLOOKUP(E2124,Refs!$P$2:$S$36,4,FALSE)</f>
        <v>South West</v>
      </c>
      <c r="K2124" s="42">
        <f t="shared" si="67"/>
        <v>68</v>
      </c>
    </row>
    <row r="2125" spans="1:11" hidden="1" x14ac:dyDescent="0.35">
      <c r="A2125" s="197">
        <f t="shared" si="66"/>
        <v>44287</v>
      </c>
      <c r="B2125" t="s">
        <v>770</v>
      </c>
      <c r="C2125" t="s">
        <v>108</v>
      </c>
      <c r="D2125" t="s">
        <v>1004</v>
      </c>
      <c r="E2125" t="s">
        <v>74</v>
      </c>
      <c r="F2125" t="s">
        <v>1005</v>
      </c>
      <c r="G2125" t="s">
        <v>622</v>
      </c>
      <c r="H2125">
        <v>420</v>
      </c>
      <c r="I2125" s="196" t="str">
        <f>VLOOKUP(E2125,Refs!$P$2:$R$36,3,FALSE)</f>
        <v>Y58</v>
      </c>
      <c r="J2125" s="196" t="str">
        <f>VLOOKUP(E2125,Refs!$P$2:$S$36,4,FALSE)</f>
        <v>South West</v>
      </c>
      <c r="K2125" s="42">
        <f t="shared" si="67"/>
        <v>420</v>
      </c>
    </row>
    <row r="2126" spans="1:11" hidden="1" x14ac:dyDescent="0.35">
      <c r="A2126" s="197">
        <f t="shared" si="66"/>
        <v>44287</v>
      </c>
      <c r="B2126" t="s">
        <v>770</v>
      </c>
      <c r="C2126" t="s">
        <v>108</v>
      </c>
      <c r="D2126" t="s">
        <v>1004</v>
      </c>
      <c r="E2126" t="s">
        <v>74</v>
      </c>
      <c r="F2126" t="s">
        <v>1005</v>
      </c>
      <c r="G2126" t="s">
        <v>623</v>
      </c>
      <c r="H2126">
        <v>27</v>
      </c>
      <c r="I2126" s="196" t="str">
        <f>VLOOKUP(E2126,Refs!$P$2:$R$36,3,FALSE)</f>
        <v>Y58</v>
      </c>
      <c r="J2126" s="196" t="str">
        <f>VLOOKUP(E2126,Refs!$P$2:$S$36,4,FALSE)</f>
        <v>South West</v>
      </c>
      <c r="K2126" s="42">
        <f t="shared" si="67"/>
        <v>27</v>
      </c>
    </row>
    <row r="2127" spans="1:11" hidden="1" x14ac:dyDescent="0.35">
      <c r="A2127" s="197">
        <f t="shared" si="66"/>
        <v>44287</v>
      </c>
      <c r="B2127" t="s">
        <v>770</v>
      </c>
      <c r="C2127" t="s">
        <v>108</v>
      </c>
      <c r="D2127" t="s">
        <v>1004</v>
      </c>
      <c r="E2127" t="s">
        <v>74</v>
      </c>
      <c r="F2127" t="s">
        <v>1005</v>
      </c>
      <c r="G2127" t="s">
        <v>624</v>
      </c>
      <c r="H2127">
        <v>3045</v>
      </c>
      <c r="I2127" s="196" t="str">
        <f>VLOOKUP(E2127,Refs!$P$2:$R$36,3,FALSE)</f>
        <v>Y58</v>
      </c>
      <c r="J2127" s="196" t="str">
        <f>VLOOKUP(E2127,Refs!$P$2:$S$36,4,FALSE)</f>
        <v>South West</v>
      </c>
      <c r="K2127" s="42">
        <f t="shared" si="67"/>
        <v>3045</v>
      </c>
    </row>
    <row r="2128" spans="1:11" hidden="1" x14ac:dyDescent="0.35">
      <c r="A2128" s="197">
        <f t="shared" si="66"/>
        <v>44287</v>
      </c>
      <c r="B2128" t="s">
        <v>770</v>
      </c>
      <c r="C2128" t="s">
        <v>108</v>
      </c>
      <c r="D2128" t="s">
        <v>1004</v>
      </c>
      <c r="E2128" t="s">
        <v>74</v>
      </c>
      <c r="F2128" t="s">
        <v>1005</v>
      </c>
      <c r="G2128" t="s">
        <v>625</v>
      </c>
      <c r="H2128">
        <v>2633</v>
      </c>
      <c r="I2128" s="196" t="str">
        <f>VLOOKUP(E2128,Refs!$P$2:$R$36,3,FALSE)</f>
        <v>Y58</v>
      </c>
      <c r="J2128" s="196" t="str">
        <f>VLOOKUP(E2128,Refs!$P$2:$S$36,4,FALSE)</f>
        <v>South West</v>
      </c>
      <c r="K2128" s="42">
        <f t="shared" si="67"/>
        <v>2633</v>
      </c>
    </row>
    <row r="2129" spans="1:11" hidden="1" x14ac:dyDescent="0.35">
      <c r="A2129" s="197">
        <f t="shared" si="66"/>
        <v>44287</v>
      </c>
      <c r="B2129" t="s">
        <v>770</v>
      </c>
      <c r="C2129" t="s">
        <v>108</v>
      </c>
      <c r="D2129" t="s">
        <v>1004</v>
      </c>
      <c r="E2129" t="s">
        <v>74</v>
      </c>
      <c r="F2129" t="s">
        <v>1005</v>
      </c>
      <c r="G2129" t="s">
        <v>626</v>
      </c>
      <c r="H2129">
        <v>2501</v>
      </c>
      <c r="I2129" s="196" t="str">
        <f>VLOOKUP(E2129,Refs!$P$2:$R$36,3,FALSE)</f>
        <v>Y58</v>
      </c>
      <c r="J2129" s="196" t="str">
        <f>VLOOKUP(E2129,Refs!$P$2:$S$36,4,FALSE)</f>
        <v>South West</v>
      </c>
      <c r="K2129" s="42">
        <f t="shared" si="67"/>
        <v>2501</v>
      </c>
    </row>
    <row r="2130" spans="1:11" hidden="1" x14ac:dyDescent="0.35">
      <c r="A2130" s="197">
        <f t="shared" si="66"/>
        <v>44287</v>
      </c>
      <c r="B2130" t="s">
        <v>770</v>
      </c>
      <c r="C2130" t="s">
        <v>108</v>
      </c>
      <c r="D2130" t="s">
        <v>1004</v>
      </c>
      <c r="E2130" t="s">
        <v>74</v>
      </c>
      <c r="F2130" t="s">
        <v>1005</v>
      </c>
      <c r="G2130" t="s">
        <v>642</v>
      </c>
      <c r="H2130">
        <v>2475</v>
      </c>
      <c r="I2130" s="196" t="str">
        <f>VLOOKUP(E2130,Refs!$P$2:$R$36,3,FALSE)</f>
        <v>Y58</v>
      </c>
      <c r="J2130" s="196" t="str">
        <f>VLOOKUP(E2130,Refs!$P$2:$S$36,4,FALSE)</f>
        <v>South West</v>
      </c>
      <c r="K2130" s="42">
        <f t="shared" si="67"/>
        <v>2475</v>
      </c>
    </row>
    <row r="2131" spans="1:11" hidden="1" x14ac:dyDescent="0.35">
      <c r="A2131" s="197">
        <f t="shared" si="66"/>
        <v>44287</v>
      </c>
      <c r="B2131" t="s">
        <v>770</v>
      </c>
      <c r="C2131" t="s">
        <v>108</v>
      </c>
      <c r="D2131" t="s">
        <v>1004</v>
      </c>
      <c r="E2131" t="s">
        <v>74</v>
      </c>
      <c r="F2131" t="s">
        <v>1005</v>
      </c>
      <c r="G2131" t="s">
        <v>643</v>
      </c>
      <c r="H2131">
        <v>1785</v>
      </c>
      <c r="I2131" s="196" t="str">
        <f>VLOOKUP(E2131,Refs!$P$2:$R$36,3,FALSE)</f>
        <v>Y58</v>
      </c>
      <c r="J2131" s="196" t="str">
        <f>VLOOKUP(E2131,Refs!$P$2:$S$36,4,FALSE)</f>
        <v>South West</v>
      </c>
      <c r="K2131" s="42">
        <f t="shared" si="67"/>
        <v>1785</v>
      </c>
    </row>
    <row r="2132" spans="1:11" hidden="1" x14ac:dyDescent="0.35">
      <c r="A2132" s="197">
        <f t="shared" si="66"/>
        <v>44287</v>
      </c>
      <c r="B2132" t="s">
        <v>770</v>
      </c>
      <c r="C2132" t="s">
        <v>108</v>
      </c>
      <c r="D2132" t="s">
        <v>1004</v>
      </c>
      <c r="E2132" t="s">
        <v>74</v>
      </c>
      <c r="F2132" t="s">
        <v>1005</v>
      </c>
      <c r="G2132" t="s">
        <v>644</v>
      </c>
      <c r="H2132">
        <v>1127</v>
      </c>
      <c r="I2132" s="196" t="str">
        <f>VLOOKUP(E2132,Refs!$P$2:$R$36,3,FALSE)</f>
        <v>Y58</v>
      </c>
      <c r="J2132" s="196" t="str">
        <f>VLOOKUP(E2132,Refs!$P$2:$S$36,4,FALSE)</f>
        <v>South West</v>
      </c>
      <c r="K2132" s="42">
        <f t="shared" si="67"/>
        <v>1127</v>
      </c>
    </row>
    <row r="2133" spans="1:11" hidden="1" x14ac:dyDescent="0.35">
      <c r="A2133" s="197">
        <f t="shared" si="66"/>
        <v>44287</v>
      </c>
      <c r="B2133" t="s">
        <v>770</v>
      </c>
      <c r="C2133" t="s">
        <v>108</v>
      </c>
      <c r="D2133" t="s">
        <v>1004</v>
      </c>
      <c r="E2133" t="s">
        <v>74</v>
      </c>
      <c r="F2133" t="s">
        <v>1005</v>
      </c>
      <c r="G2133" t="s">
        <v>645</v>
      </c>
      <c r="H2133">
        <v>339</v>
      </c>
      <c r="I2133" s="196" t="str">
        <f>VLOOKUP(E2133,Refs!$P$2:$R$36,3,FALSE)</f>
        <v>Y58</v>
      </c>
      <c r="J2133" s="196" t="str">
        <f>VLOOKUP(E2133,Refs!$P$2:$S$36,4,FALSE)</f>
        <v>South West</v>
      </c>
      <c r="K2133" s="42">
        <f t="shared" si="67"/>
        <v>339</v>
      </c>
    </row>
    <row r="2134" spans="1:11" hidden="1" x14ac:dyDescent="0.35">
      <c r="A2134" s="197">
        <f t="shared" si="66"/>
        <v>44287</v>
      </c>
      <c r="B2134" t="s">
        <v>770</v>
      </c>
      <c r="C2134" t="s">
        <v>108</v>
      </c>
      <c r="D2134" t="s">
        <v>1004</v>
      </c>
      <c r="E2134" t="s">
        <v>74</v>
      </c>
      <c r="F2134" t="s">
        <v>1005</v>
      </c>
      <c r="G2134" t="s">
        <v>646</v>
      </c>
      <c r="H2134">
        <v>69</v>
      </c>
      <c r="I2134" s="196" t="str">
        <f>VLOOKUP(E2134,Refs!$P$2:$R$36,3,FALSE)</f>
        <v>Y58</v>
      </c>
      <c r="J2134" s="196" t="str">
        <f>VLOOKUP(E2134,Refs!$P$2:$S$36,4,FALSE)</f>
        <v>South West</v>
      </c>
      <c r="K2134" s="42">
        <f t="shared" si="67"/>
        <v>69</v>
      </c>
    </row>
    <row r="2135" spans="1:11" hidden="1" x14ac:dyDescent="0.35">
      <c r="A2135" s="197">
        <f t="shared" si="66"/>
        <v>44287</v>
      </c>
      <c r="B2135" t="s">
        <v>770</v>
      </c>
      <c r="C2135" t="s">
        <v>108</v>
      </c>
      <c r="D2135" t="s">
        <v>1004</v>
      </c>
      <c r="E2135" t="s">
        <v>74</v>
      </c>
      <c r="F2135" t="s">
        <v>1005</v>
      </c>
      <c r="G2135" t="s">
        <v>647</v>
      </c>
      <c r="H2135">
        <v>1287</v>
      </c>
      <c r="I2135" s="196" t="str">
        <f>VLOOKUP(E2135,Refs!$P$2:$R$36,3,FALSE)</f>
        <v>Y58</v>
      </c>
      <c r="J2135" s="196" t="str">
        <f>VLOOKUP(E2135,Refs!$P$2:$S$36,4,FALSE)</f>
        <v>South West</v>
      </c>
      <c r="K2135" s="42">
        <f t="shared" si="67"/>
        <v>1287</v>
      </c>
    </row>
    <row r="2136" spans="1:11" hidden="1" x14ac:dyDescent="0.35">
      <c r="A2136" s="197">
        <f t="shared" si="66"/>
        <v>44287</v>
      </c>
      <c r="B2136" t="s">
        <v>770</v>
      </c>
      <c r="C2136" t="s">
        <v>108</v>
      </c>
      <c r="D2136" t="s">
        <v>1004</v>
      </c>
      <c r="E2136" t="s">
        <v>74</v>
      </c>
      <c r="F2136" t="s">
        <v>1005</v>
      </c>
      <c r="G2136" t="s">
        <v>648</v>
      </c>
      <c r="H2136">
        <v>3735455</v>
      </c>
      <c r="I2136" s="196" t="str">
        <f>VLOOKUP(E2136,Refs!$P$2:$R$36,3,FALSE)</f>
        <v>Y58</v>
      </c>
      <c r="J2136" s="196" t="str">
        <f>VLOOKUP(E2136,Refs!$P$2:$S$36,4,FALSE)</f>
        <v>South West</v>
      </c>
      <c r="K2136" s="42">
        <f t="shared" si="67"/>
        <v>3735455</v>
      </c>
    </row>
    <row r="2137" spans="1:11" hidden="1" x14ac:dyDescent="0.35">
      <c r="A2137" s="197">
        <f t="shared" si="66"/>
        <v>44287</v>
      </c>
      <c r="B2137" t="s">
        <v>770</v>
      </c>
      <c r="C2137" t="s">
        <v>108</v>
      </c>
      <c r="D2137" t="s">
        <v>1004</v>
      </c>
      <c r="E2137" t="s">
        <v>74</v>
      </c>
      <c r="F2137" t="s">
        <v>1005</v>
      </c>
      <c r="G2137" t="s">
        <v>649</v>
      </c>
      <c r="H2137">
        <v>2371</v>
      </c>
      <c r="I2137" s="196" t="str">
        <f>VLOOKUP(E2137,Refs!$P$2:$R$36,3,FALSE)</f>
        <v>Y58</v>
      </c>
      <c r="J2137" s="196" t="str">
        <f>VLOOKUP(E2137,Refs!$P$2:$S$36,4,FALSE)</f>
        <v>South West</v>
      </c>
      <c r="K2137" s="42">
        <f t="shared" si="67"/>
        <v>2371</v>
      </c>
    </row>
    <row r="2138" spans="1:11" hidden="1" x14ac:dyDescent="0.35">
      <c r="A2138" s="197">
        <f t="shared" si="66"/>
        <v>44287</v>
      </c>
      <c r="B2138" t="s">
        <v>770</v>
      </c>
      <c r="C2138" t="s">
        <v>108</v>
      </c>
      <c r="D2138" t="s">
        <v>1004</v>
      </c>
      <c r="E2138" t="s">
        <v>74</v>
      </c>
      <c r="F2138" t="s">
        <v>1005</v>
      </c>
      <c r="G2138" t="s">
        <v>650</v>
      </c>
      <c r="H2138">
        <v>1692</v>
      </c>
      <c r="I2138" s="196" t="str">
        <f>VLOOKUP(E2138,Refs!$P$2:$R$36,3,FALSE)</f>
        <v>Y58</v>
      </c>
      <c r="J2138" s="196" t="str">
        <f>VLOOKUP(E2138,Refs!$P$2:$S$36,4,FALSE)</f>
        <v>South West</v>
      </c>
      <c r="K2138" s="42">
        <f t="shared" si="67"/>
        <v>1692</v>
      </c>
    </row>
    <row r="2139" spans="1:11" hidden="1" x14ac:dyDescent="0.35">
      <c r="A2139" s="197">
        <f t="shared" si="66"/>
        <v>44287</v>
      </c>
      <c r="B2139" t="s">
        <v>770</v>
      </c>
      <c r="C2139" t="s">
        <v>108</v>
      </c>
      <c r="D2139" t="s">
        <v>1004</v>
      </c>
      <c r="E2139" t="s">
        <v>74</v>
      </c>
      <c r="F2139" t="s">
        <v>1005</v>
      </c>
      <c r="G2139" t="s">
        <v>651</v>
      </c>
      <c r="H2139">
        <v>74</v>
      </c>
      <c r="I2139" s="196" t="str">
        <f>VLOOKUP(E2139,Refs!$P$2:$R$36,3,FALSE)</f>
        <v>Y58</v>
      </c>
      <c r="J2139" s="196" t="str">
        <f>VLOOKUP(E2139,Refs!$P$2:$S$36,4,FALSE)</f>
        <v>South West</v>
      </c>
      <c r="K2139" s="42">
        <f t="shared" si="67"/>
        <v>74</v>
      </c>
    </row>
    <row r="2140" spans="1:11" hidden="1" x14ac:dyDescent="0.35">
      <c r="A2140" s="197">
        <f t="shared" si="66"/>
        <v>44287</v>
      </c>
      <c r="B2140" t="s">
        <v>770</v>
      </c>
      <c r="C2140" t="s">
        <v>108</v>
      </c>
      <c r="D2140" t="s">
        <v>1004</v>
      </c>
      <c r="E2140" t="s">
        <v>74</v>
      </c>
      <c r="F2140" t="s">
        <v>1005</v>
      </c>
      <c r="G2140" t="s">
        <v>652</v>
      </c>
      <c r="H2140">
        <v>614</v>
      </c>
      <c r="I2140" s="196" t="str">
        <f>VLOOKUP(E2140,Refs!$P$2:$R$36,3,FALSE)</f>
        <v>Y58</v>
      </c>
      <c r="J2140" s="196" t="str">
        <f>VLOOKUP(E2140,Refs!$P$2:$S$36,4,FALSE)</f>
        <v>South West</v>
      </c>
      <c r="K2140" s="42">
        <f t="shared" si="67"/>
        <v>614</v>
      </c>
    </row>
    <row r="2141" spans="1:11" hidden="1" x14ac:dyDescent="0.35">
      <c r="A2141" s="197">
        <f t="shared" si="66"/>
        <v>44287</v>
      </c>
      <c r="B2141" t="s">
        <v>770</v>
      </c>
      <c r="C2141" t="s">
        <v>108</v>
      </c>
      <c r="D2141" t="s">
        <v>1004</v>
      </c>
      <c r="E2141" t="s">
        <v>74</v>
      </c>
      <c r="F2141" t="s">
        <v>1005</v>
      </c>
      <c r="G2141" t="s">
        <v>653</v>
      </c>
      <c r="H2141">
        <v>7686628</v>
      </c>
      <c r="I2141" s="196" t="str">
        <f>VLOOKUP(E2141,Refs!$P$2:$R$36,3,FALSE)</f>
        <v>Y58</v>
      </c>
      <c r="J2141" s="196" t="str">
        <f>VLOOKUP(E2141,Refs!$P$2:$S$36,4,FALSE)</f>
        <v>South West</v>
      </c>
      <c r="K2141" s="42">
        <f t="shared" si="67"/>
        <v>7686628</v>
      </c>
    </row>
    <row r="2142" spans="1:11" hidden="1" x14ac:dyDescent="0.35">
      <c r="A2142" s="197">
        <f t="shared" si="66"/>
        <v>44287</v>
      </c>
      <c r="B2142" t="s">
        <v>770</v>
      </c>
      <c r="C2142" t="s">
        <v>108</v>
      </c>
      <c r="D2142" t="s">
        <v>1004</v>
      </c>
      <c r="E2142" t="s">
        <v>74</v>
      </c>
      <c r="F2142" t="s">
        <v>1005</v>
      </c>
      <c r="G2142" t="s">
        <v>654</v>
      </c>
      <c r="H2142">
        <v>465</v>
      </c>
      <c r="I2142" s="196" t="str">
        <f>VLOOKUP(E2142,Refs!$P$2:$R$36,3,FALSE)</f>
        <v>Y58</v>
      </c>
      <c r="J2142" s="196" t="str">
        <f>VLOOKUP(E2142,Refs!$P$2:$S$36,4,FALSE)</f>
        <v>South West</v>
      </c>
      <c r="K2142" s="42">
        <f t="shared" si="67"/>
        <v>465</v>
      </c>
    </row>
    <row r="2143" spans="1:11" hidden="1" x14ac:dyDescent="0.35">
      <c r="A2143" s="197">
        <f t="shared" si="66"/>
        <v>44287</v>
      </c>
      <c r="B2143" t="s">
        <v>770</v>
      </c>
      <c r="C2143" t="s">
        <v>108</v>
      </c>
      <c r="D2143" t="s">
        <v>1004</v>
      </c>
      <c r="E2143" t="s">
        <v>74</v>
      </c>
      <c r="F2143" t="s">
        <v>1005</v>
      </c>
      <c r="G2143" t="s">
        <v>669</v>
      </c>
      <c r="H2143">
        <v>15306</v>
      </c>
      <c r="I2143" s="196" t="str">
        <f>VLOOKUP(E2143,Refs!$P$2:$R$36,3,FALSE)</f>
        <v>Y58</v>
      </c>
      <c r="J2143" s="196" t="str">
        <f>VLOOKUP(E2143,Refs!$P$2:$S$36,4,FALSE)</f>
        <v>South West</v>
      </c>
      <c r="K2143" s="42">
        <f t="shared" si="67"/>
        <v>15306</v>
      </c>
    </row>
    <row r="2144" spans="1:11" hidden="1" x14ac:dyDescent="0.35">
      <c r="A2144" s="197">
        <f t="shared" si="66"/>
        <v>44287</v>
      </c>
      <c r="B2144" t="s">
        <v>770</v>
      </c>
      <c r="C2144" t="s">
        <v>108</v>
      </c>
      <c r="D2144" t="s">
        <v>1004</v>
      </c>
      <c r="E2144" t="s">
        <v>74</v>
      </c>
      <c r="F2144" t="s">
        <v>1005</v>
      </c>
      <c r="G2144" t="s">
        <v>670</v>
      </c>
      <c r="H2144">
        <v>3</v>
      </c>
      <c r="I2144" s="196" t="str">
        <f>VLOOKUP(E2144,Refs!$P$2:$R$36,3,FALSE)</f>
        <v>Y58</v>
      </c>
      <c r="J2144" s="196" t="str">
        <f>VLOOKUP(E2144,Refs!$P$2:$S$36,4,FALSE)</f>
        <v>South West</v>
      </c>
      <c r="K2144" s="42">
        <f t="shared" si="67"/>
        <v>3</v>
      </c>
    </row>
    <row r="2145" spans="1:11" hidden="1" x14ac:dyDescent="0.35">
      <c r="A2145" s="197">
        <f t="shared" si="66"/>
        <v>44287</v>
      </c>
      <c r="B2145" t="s">
        <v>770</v>
      </c>
      <c r="C2145" t="s">
        <v>108</v>
      </c>
      <c r="D2145" t="s">
        <v>1004</v>
      </c>
      <c r="E2145" t="s">
        <v>74</v>
      </c>
      <c r="F2145" t="s">
        <v>1005</v>
      </c>
      <c r="G2145" t="s">
        <v>671</v>
      </c>
      <c r="H2145">
        <v>11936</v>
      </c>
      <c r="I2145" s="196" t="str">
        <f>VLOOKUP(E2145,Refs!$P$2:$R$36,3,FALSE)</f>
        <v>Y58</v>
      </c>
      <c r="J2145" s="196" t="str">
        <f>VLOOKUP(E2145,Refs!$P$2:$S$36,4,FALSE)</f>
        <v>South West</v>
      </c>
      <c r="K2145" s="42">
        <f t="shared" si="67"/>
        <v>11936</v>
      </c>
    </row>
    <row r="2146" spans="1:11" hidden="1" x14ac:dyDescent="0.35">
      <c r="A2146" s="197">
        <f t="shared" si="66"/>
        <v>44287</v>
      </c>
      <c r="B2146" t="s">
        <v>770</v>
      </c>
      <c r="C2146" t="s">
        <v>108</v>
      </c>
      <c r="D2146" t="s">
        <v>1004</v>
      </c>
      <c r="E2146" t="s">
        <v>74</v>
      </c>
      <c r="F2146" t="s">
        <v>1005</v>
      </c>
      <c r="G2146" t="s">
        <v>675</v>
      </c>
      <c r="H2146">
        <v>2904</v>
      </c>
      <c r="I2146" s="196" t="str">
        <f>VLOOKUP(E2146,Refs!$P$2:$R$36,3,FALSE)</f>
        <v>Y58</v>
      </c>
      <c r="J2146" s="196" t="str">
        <f>VLOOKUP(E2146,Refs!$P$2:$S$36,4,FALSE)</f>
        <v>South West</v>
      </c>
      <c r="K2146" s="42">
        <f t="shared" si="67"/>
        <v>2904</v>
      </c>
    </row>
    <row r="2147" spans="1:11" hidden="1" x14ac:dyDescent="0.35">
      <c r="A2147" s="197">
        <f t="shared" si="66"/>
        <v>44287</v>
      </c>
      <c r="B2147" t="s">
        <v>770</v>
      </c>
      <c r="C2147" t="s">
        <v>108</v>
      </c>
      <c r="D2147" t="s">
        <v>1004</v>
      </c>
      <c r="E2147" t="s">
        <v>74</v>
      </c>
      <c r="F2147" t="s">
        <v>1005</v>
      </c>
      <c r="G2147" t="s">
        <v>678</v>
      </c>
      <c r="H2147">
        <v>2344</v>
      </c>
      <c r="I2147" s="196" t="str">
        <f>VLOOKUP(E2147,Refs!$P$2:$R$36,3,FALSE)</f>
        <v>Y58</v>
      </c>
      <c r="J2147" s="196" t="str">
        <f>VLOOKUP(E2147,Refs!$P$2:$S$36,4,FALSE)</f>
        <v>South West</v>
      </c>
      <c r="K2147" s="42">
        <f t="shared" si="67"/>
        <v>2344</v>
      </c>
    </row>
    <row r="2148" spans="1:11" hidden="1" x14ac:dyDescent="0.35">
      <c r="A2148" s="197">
        <f t="shared" si="66"/>
        <v>44287</v>
      </c>
      <c r="B2148" t="s">
        <v>770</v>
      </c>
      <c r="C2148" t="s">
        <v>108</v>
      </c>
      <c r="D2148" t="s">
        <v>1004</v>
      </c>
      <c r="E2148" t="s">
        <v>74</v>
      </c>
      <c r="F2148" t="s">
        <v>1005</v>
      </c>
      <c r="G2148" t="s">
        <v>679</v>
      </c>
      <c r="H2148">
        <v>0</v>
      </c>
      <c r="I2148" s="196" t="str">
        <f>VLOOKUP(E2148,Refs!$P$2:$R$36,3,FALSE)</f>
        <v>Y58</v>
      </c>
      <c r="J2148" s="196" t="str">
        <f>VLOOKUP(E2148,Refs!$P$2:$S$36,4,FALSE)</f>
        <v>South West</v>
      </c>
      <c r="K2148" s="42" t="str">
        <f t="shared" si="67"/>
        <v/>
      </c>
    </row>
    <row r="2149" spans="1:11" hidden="1" x14ac:dyDescent="0.35">
      <c r="A2149" s="197">
        <f t="shared" si="66"/>
        <v>44287</v>
      </c>
      <c r="B2149" t="s">
        <v>770</v>
      </c>
      <c r="C2149" t="s">
        <v>108</v>
      </c>
      <c r="D2149" t="s">
        <v>1004</v>
      </c>
      <c r="E2149" t="s">
        <v>74</v>
      </c>
      <c r="F2149" t="s">
        <v>1005</v>
      </c>
      <c r="G2149" t="s">
        <v>680</v>
      </c>
      <c r="H2149">
        <v>3372</v>
      </c>
      <c r="I2149" s="196" t="str">
        <f>VLOOKUP(E2149,Refs!$P$2:$R$36,3,FALSE)</f>
        <v>Y58</v>
      </c>
      <c r="J2149" s="196" t="str">
        <f>VLOOKUP(E2149,Refs!$P$2:$S$36,4,FALSE)</f>
        <v>South West</v>
      </c>
      <c r="K2149" s="42">
        <f t="shared" si="67"/>
        <v>3372</v>
      </c>
    </row>
    <row r="2150" spans="1:11" hidden="1" x14ac:dyDescent="0.35">
      <c r="A2150" s="197">
        <f t="shared" si="66"/>
        <v>44287</v>
      </c>
      <c r="B2150" t="s">
        <v>770</v>
      </c>
      <c r="C2150" t="s">
        <v>108</v>
      </c>
      <c r="D2150" t="s">
        <v>1004</v>
      </c>
      <c r="E2150" t="s">
        <v>74</v>
      </c>
      <c r="F2150" t="s">
        <v>1005</v>
      </c>
      <c r="G2150" t="s">
        <v>681</v>
      </c>
      <c r="H2150">
        <v>2021</v>
      </c>
      <c r="I2150" s="196" t="str">
        <f>VLOOKUP(E2150,Refs!$P$2:$R$36,3,FALSE)</f>
        <v>Y58</v>
      </c>
      <c r="J2150" s="196" t="str">
        <f>VLOOKUP(E2150,Refs!$P$2:$S$36,4,FALSE)</f>
        <v>South West</v>
      </c>
      <c r="K2150" s="42">
        <f t="shared" si="67"/>
        <v>2021</v>
      </c>
    </row>
    <row r="2151" spans="1:11" hidden="1" x14ac:dyDescent="0.35">
      <c r="A2151" s="197">
        <f t="shared" si="66"/>
        <v>44287</v>
      </c>
      <c r="B2151" t="s">
        <v>770</v>
      </c>
      <c r="C2151" t="s">
        <v>108</v>
      </c>
      <c r="D2151" t="s">
        <v>1004</v>
      </c>
      <c r="E2151" t="s">
        <v>74</v>
      </c>
      <c r="F2151" t="s">
        <v>1005</v>
      </c>
      <c r="G2151" t="s">
        <v>682</v>
      </c>
      <c r="H2151">
        <v>196</v>
      </c>
      <c r="I2151" s="196" t="str">
        <f>VLOOKUP(E2151,Refs!$P$2:$R$36,3,FALSE)</f>
        <v>Y58</v>
      </c>
      <c r="J2151" s="196" t="str">
        <f>VLOOKUP(E2151,Refs!$P$2:$S$36,4,FALSE)</f>
        <v>South West</v>
      </c>
      <c r="K2151" s="42">
        <f t="shared" si="67"/>
        <v>196</v>
      </c>
    </row>
    <row r="2152" spans="1:11" hidden="1" x14ac:dyDescent="0.35">
      <c r="A2152" s="197">
        <f t="shared" si="66"/>
        <v>44287</v>
      </c>
      <c r="B2152" t="s">
        <v>770</v>
      </c>
      <c r="C2152" t="s">
        <v>108</v>
      </c>
      <c r="D2152" t="s">
        <v>1004</v>
      </c>
      <c r="E2152" t="s">
        <v>74</v>
      </c>
      <c r="F2152" t="s">
        <v>1005</v>
      </c>
      <c r="G2152" t="s">
        <v>683</v>
      </c>
      <c r="H2152">
        <v>135</v>
      </c>
      <c r="I2152" s="196" t="str">
        <f>VLOOKUP(E2152,Refs!$P$2:$R$36,3,FALSE)</f>
        <v>Y58</v>
      </c>
      <c r="J2152" s="196" t="str">
        <f>VLOOKUP(E2152,Refs!$P$2:$S$36,4,FALSE)</f>
        <v>South West</v>
      </c>
      <c r="K2152" s="42">
        <f t="shared" si="67"/>
        <v>135</v>
      </c>
    </row>
    <row r="2153" spans="1:11" hidden="1" x14ac:dyDescent="0.35">
      <c r="A2153" s="197">
        <f t="shared" si="66"/>
        <v>44287</v>
      </c>
      <c r="B2153" t="s">
        <v>770</v>
      </c>
      <c r="C2153" t="s">
        <v>108</v>
      </c>
      <c r="D2153" t="s">
        <v>1004</v>
      </c>
      <c r="E2153" t="s">
        <v>74</v>
      </c>
      <c r="F2153" t="s">
        <v>1005</v>
      </c>
      <c r="G2153" t="s">
        <v>684</v>
      </c>
      <c r="H2153">
        <v>940</v>
      </c>
      <c r="I2153" s="196" t="str">
        <f>VLOOKUP(E2153,Refs!$P$2:$R$36,3,FALSE)</f>
        <v>Y58</v>
      </c>
      <c r="J2153" s="196" t="str">
        <f>VLOOKUP(E2153,Refs!$P$2:$S$36,4,FALSE)</f>
        <v>South West</v>
      </c>
      <c r="K2153" s="42">
        <f t="shared" si="67"/>
        <v>940</v>
      </c>
    </row>
    <row r="2154" spans="1:11" hidden="1" x14ac:dyDescent="0.35">
      <c r="A2154" s="197">
        <f t="shared" si="66"/>
        <v>44287</v>
      </c>
      <c r="B2154" t="s">
        <v>770</v>
      </c>
      <c r="C2154" t="s">
        <v>108</v>
      </c>
      <c r="D2154" t="s">
        <v>1004</v>
      </c>
      <c r="E2154" t="s">
        <v>74</v>
      </c>
      <c r="F2154" t="s">
        <v>1005</v>
      </c>
      <c r="G2154" t="s">
        <v>685</v>
      </c>
      <c r="H2154">
        <v>250</v>
      </c>
      <c r="I2154" s="196" t="str">
        <f>VLOOKUP(E2154,Refs!$P$2:$R$36,3,FALSE)</f>
        <v>Y58</v>
      </c>
      <c r="J2154" s="196" t="str">
        <f>VLOOKUP(E2154,Refs!$P$2:$S$36,4,FALSE)</f>
        <v>South West</v>
      </c>
      <c r="K2154" s="42">
        <f t="shared" si="67"/>
        <v>250</v>
      </c>
    </row>
    <row r="2155" spans="1:11" hidden="1" x14ac:dyDescent="0.35">
      <c r="A2155" s="197">
        <f t="shared" si="66"/>
        <v>44287</v>
      </c>
      <c r="B2155" t="s">
        <v>770</v>
      </c>
      <c r="C2155" t="s">
        <v>108</v>
      </c>
      <c r="D2155" t="s">
        <v>1004</v>
      </c>
      <c r="E2155" t="s">
        <v>74</v>
      </c>
      <c r="F2155" t="s">
        <v>1005</v>
      </c>
      <c r="G2155" t="s">
        <v>686</v>
      </c>
      <c r="H2155">
        <v>3</v>
      </c>
      <c r="I2155" s="196" t="str">
        <f>VLOOKUP(E2155,Refs!$P$2:$R$36,3,FALSE)</f>
        <v>Y58</v>
      </c>
      <c r="J2155" s="196" t="str">
        <f>VLOOKUP(E2155,Refs!$P$2:$S$36,4,FALSE)</f>
        <v>South West</v>
      </c>
      <c r="K2155" s="42">
        <f t="shared" si="67"/>
        <v>3</v>
      </c>
    </row>
    <row r="2156" spans="1:11" hidden="1" x14ac:dyDescent="0.35">
      <c r="A2156" s="197">
        <f t="shared" si="66"/>
        <v>44287</v>
      </c>
      <c r="B2156" t="s">
        <v>770</v>
      </c>
      <c r="C2156" t="s">
        <v>108</v>
      </c>
      <c r="D2156" t="s">
        <v>1004</v>
      </c>
      <c r="E2156" t="s">
        <v>74</v>
      </c>
      <c r="F2156" t="s">
        <v>1005</v>
      </c>
      <c r="G2156" t="s">
        <v>687</v>
      </c>
      <c r="H2156">
        <v>0</v>
      </c>
      <c r="I2156" s="196" t="str">
        <f>VLOOKUP(E2156,Refs!$P$2:$R$36,3,FALSE)</f>
        <v>Y58</v>
      </c>
      <c r="J2156" s="196" t="str">
        <f>VLOOKUP(E2156,Refs!$P$2:$S$36,4,FALSE)</f>
        <v>South West</v>
      </c>
      <c r="K2156" s="42" t="str">
        <f t="shared" si="67"/>
        <v/>
      </c>
    </row>
    <row r="2157" spans="1:11" hidden="1" x14ac:dyDescent="0.35">
      <c r="A2157" s="197">
        <f t="shared" si="66"/>
        <v>44287</v>
      </c>
      <c r="B2157" t="s">
        <v>770</v>
      </c>
      <c r="C2157" t="s">
        <v>108</v>
      </c>
      <c r="D2157" t="s">
        <v>1004</v>
      </c>
      <c r="E2157" t="s">
        <v>74</v>
      </c>
      <c r="F2157" t="s">
        <v>1005</v>
      </c>
      <c r="G2157" t="s">
        <v>688</v>
      </c>
      <c r="H2157">
        <v>0</v>
      </c>
      <c r="I2157" s="196" t="str">
        <f>VLOOKUP(E2157,Refs!$P$2:$R$36,3,FALSE)</f>
        <v>Y58</v>
      </c>
      <c r="J2157" s="196" t="str">
        <f>VLOOKUP(E2157,Refs!$P$2:$S$36,4,FALSE)</f>
        <v>South West</v>
      </c>
      <c r="K2157" s="42" t="str">
        <f t="shared" si="67"/>
        <v/>
      </c>
    </row>
    <row r="2158" spans="1:11" hidden="1" x14ac:dyDescent="0.35">
      <c r="A2158" s="197">
        <f t="shared" si="66"/>
        <v>44287</v>
      </c>
      <c r="B2158" t="s">
        <v>770</v>
      </c>
      <c r="C2158" t="s">
        <v>108</v>
      </c>
      <c r="D2158" t="s">
        <v>1004</v>
      </c>
      <c r="E2158" t="s">
        <v>74</v>
      </c>
      <c r="F2158" t="s">
        <v>1005</v>
      </c>
      <c r="G2158" t="s">
        <v>689</v>
      </c>
      <c r="H2158">
        <v>0</v>
      </c>
      <c r="I2158" s="196" t="str">
        <f>VLOOKUP(E2158,Refs!$P$2:$R$36,3,FALSE)</f>
        <v>Y58</v>
      </c>
      <c r="J2158" s="196" t="str">
        <f>VLOOKUP(E2158,Refs!$P$2:$S$36,4,FALSE)</f>
        <v>South West</v>
      </c>
      <c r="K2158" s="42" t="str">
        <f t="shared" si="67"/>
        <v/>
      </c>
    </row>
    <row r="2159" spans="1:11" hidden="1" x14ac:dyDescent="0.35">
      <c r="A2159" s="197">
        <f t="shared" si="66"/>
        <v>44287</v>
      </c>
      <c r="B2159" t="s">
        <v>770</v>
      </c>
      <c r="C2159" t="s">
        <v>108</v>
      </c>
      <c r="D2159" t="s">
        <v>1004</v>
      </c>
      <c r="E2159" t="s">
        <v>74</v>
      </c>
      <c r="F2159" t="s">
        <v>1005</v>
      </c>
      <c r="G2159" t="s">
        <v>690</v>
      </c>
      <c r="H2159">
        <v>498</v>
      </c>
      <c r="I2159" s="196" t="str">
        <f>VLOOKUP(E2159,Refs!$P$2:$R$36,3,FALSE)</f>
        <v>Y58</v>
      </c>
      <c r="J2159" s="196" t="str">
        <f>VLOOKUP(E2159,Refs!$P$2:$S$36,4,FALSE)</f>
        <v>South West</v>
      </c>
      <c r="K2159" s="42">
        <f t="shared" si="67"/>
        <v>498</v>
      </c>
    </row>
    <row r="2160" spans="1:11" hidden="1" x14ac:dyDescent="0.35">
      <c r="A2160" s="197">
        <f t="shared" si="66"/>
        <v>44287</v>
      </c>
      <c r="B2160" t="s">
        <v>770</v>
      </c>
      <c r="C2160" t="s">
        <v>108</v>
      </c>
      <c r="D2160" t="s">
        <v>1004</v>
      </c>
      <c r="E2160" t="s">
        <v>74</v>
      </c>
      <c r="F2160" t="s">
        <v>1005</v>
      </c>
      <c r="G2160" t="s">
        <v>691</v>
      </c>
      <c r="H2160">
        <v>2</v>
      </c>
      <c r="I2160" s="196" t="str">
        <f>VLOOKUP(E2160,Refs!$P$2:$R$36,3,FALSE)</f>
        <v>Y58</v>
      </c>
      <c r="J2160" s="196" t="str">
        <f>VLOOKUP(E2160,Refs!$P$2:$S$36,4,FALSE)</f>
        <v>South West</v>
      </c>
      <c r="K2160" s="42">
        <f t="shared" si="67"/>
        <v>2</v>
      </c>
    </row>
    <row r="2161" spans="1:11" hidden="1" x14ac:dyDescent="0.35">
      <c r="A2161" s="197">
        <f t="shared" si="66"/>
        <v>44287</v>
      </c>
      <c r="B2161" t="s">
        <v>770</v>
      </c>
      <c r="C2161" t="s">
        <v>108</v>
      </c>
      <c r="D2161" t="s">
        <v>1004</v>
      </c>
      <c r="E2161" t="s">
        <v>74</v>
      </c>
      <c r="F2161" t="s">
        <v>1005</v>
      </c>
      <c r="G2161" t="s">
        <v>692</v>
      </c>
      <c r="H2161">
        <v>399</v>
      </c>
      <c r="I2161" s="196" t="str">
        <f>VLOOKUP(E2161,Refs!$P$2:$R$36,3,FALSE)</f>
        <v>Y58</v>
      </c>
      <c r="J2161" s="196" t="str">
        <f>VLOOKUP(E2161,Refs!$P$2:$S$36,4,FALSE)</f>
        <v>South West</v>
      </c>
      <c r="K2161" s="42">
        <f t="shared" si="67"/>
        <v>399</v>
      </c>
    </row>
    <row r="2162" spans="1:11" hidden="1" x14ac:dyDescent="0.35">
      <c r="A2162" s="197">
        <f t="shared" si="66"/>
        <v>44287</v>
      </c>
      <c r="B2162" t="s">
        <v>770</v>
      </c>
      <c r="C2162" t="s">
        <v>108</v>
      </c>
      <c r="D2162" t="s">
        <v>1004</v>
      </c>
      <c r="E2162" t="s">
        <v>74</v>
      </c>
      <c r="F2162" t="s">
        <v>1005</v>
      </c>
      <c r="G2162" t="s">
        <v>693</v>
      </c>
      <c r="H2162">
        <v>384</v>
      </c>
      <c r="I2162" s="196" t="str">
        <f>VLOOKUP(E2162,Refs!$P$2:$R$36,3,FALSE)</f>
        <v>Y58</v>
      </c>
      <c r="J2162" s="196" t="str">
        <f>VLOOKUP(E2162,Refs!$P$2:$S$36,4,FALSE)</f>
        <v>South West</v>
      </c>
      <c r="K2162" s="42">
        <f t="shared" si="67"/>
        <v>384</v>
      </c>
    </row>
    <row r="2163" spans="1:11" hidden="1" x14ac:dyDescent="0.35">
      <c r="A2163" s="197">
        <f t="shared" si="66"/>
        <v>44287</v>
      </c>
      <c r="B2163" t="s">
        <v>770</v>
      </c>
      <c r="C2163" t="s">
        <v>108</v>
      </c>
      <c r="D2163" t="s">
        <v>1004</v>
      </c>
      <c r="E2163" t="s">
        <v>74</v>
      </c>
      <c r="F2163" t="s">
        <v>1005</v>
      </c>
      <c r="G2163" t="s">
        <v>694</v>
      </c>
      <c r="H2163">
        <v>2</v>
      </c>
      <c r="I2163" s="196" t="str">
        <f>VLOOKUP(E2163,Refs!$P$2:$R$36,3,FALSE)</f>
        <v>Y58</v>
      </c>
      <c r="J2163" s="196" t="str">
        <f>VLOOKUP(E2163,Refs!$P$2:$S$36,4,FALSE)</f>
        <v>South West</v>
      </c>
      <c r="K2163" s="42">
        <f t="shared" si="67"/>
        <v>2</v>
      </c>
    </row>
    <row r="2164" spans="1:11" hidden="1" x14ac:dyDescent="0.35">
      <c r="A2164" s="197">
        <f t="shared" si="66"/>
        <v>44287</v>
      </c>
      <c r="B2164" t="s">
        <v>770</v>
      </c>
      <c r="C2164" t="s">
        <v>108</v>
      </c>
      <c r="D2164" t="s">
        <v>1004</v>
      </c>
      <c r="E2164" t="s">
        <v>74</v>
      </c>
      <c r="F2164" t="s">
        <v>1005</v>
      </c>
      <c r="G2164" t="s">
        <v>695</v>
      </c>
      <c r="H2164">
        <v>0</v>
      </c>
      <c r="I2164" s="196" t="str">
        <f>VLOOKUP(E2164,Refs!$P$2:$R$36,3,FALSE)</f>
        <v>Y58</v>
      </c>
      <c r="J2164" s="196" t="str">
        <f>VLOOKUP(E2164,Refs!$P$2:$S$36,4,FALSE)</f>
        <v>South West</v>
      </c>
      <c r="K2164" s="42" t="str">
        <f t="shared" si="67"/>
        <v/>
      </c>
    </row>
    <row r="2165" spans="1:11" hidden="1" x14ac:dyDescent="0.35">
      <c r="A2165" s="197">
        <f t="shared" si="66"/>
        <v>44287</v>
      </c>
      <c r="B2165" t="s">
        <v>770</v>
      </c>
      <c r="C2165" t="s">
        <v>108</v>
      </c>
      <c r="D2165" t="s">
        <v>1004</v>
      </c>
      <c r="E2165" t="s">
        <v>74</v>
      </c>
      <c r="F2165" t="s">
        <v>1005</v>
      </c>
      <c r="G2165" t="s">
        <v>696</v>
      </c>
      <c r="H2165">
        <v>620</v>
      </c>
      <c r="I2165" s="196" t="str">
        <f>VLOOKUP(E2165,Refs!$P$2:$R$36,3,FALSE)</f>
        <v>Y58</v>
      </c>
      <c r="J2165" s="196" t="str">
        <f>VLOOKUP(E2165,Refs!$P$2:$S$36,4,FALSE)</f>
        <v>South West</v>
      </c>
      <c r="K2165" s="42">
        <f t="shared" si="67"/>
        <v>620</v>
      </c>
    </row>
    <row r="2166" spans="1:11" hidden="1" x14ac:dyDescent="0.35">
      <c r="A2166" s="197">
        <f t="shared" si="66"/>
        <v>44287</v>
      </c>
      <c r="B2166" t="s">
        <v>770</v>
      </c>
      <c r="C2166" t="s">
        <v>108</v>
      </c>
      <c r="D2166" t="s">
        <v>1004</v>
      </c>
      <c r="E2166" t="s">
        <v>74</v>
      </c>
      <c r="F2166" t="s">
        <v>1005</v>
      </c>
      <c r="G2166" t="s">
        <v>697</v>
      </c>
      <c r="H2166">
        <v>554</v>
      </c>
      <c r="I2166" s="196" t="str">
        <f>VLOOKUP(E2166,Refs!$P$2:$R$36,3,FALSE)</f>
        <v>Y58</v>
      </c>
      <c r="J2166" s="196" t="str">
        <f>VLOOKUP(E2166,Refs!$P$2:$S$36,4,FALSE)</f>
        <v>South West</v>
      </c>
      <c r="K2166" s="42">
        <f t="shared" si="67"/>
        <v>554</v>
      </c>
    </row>
    <row r="2167" spans="1:11" hidden="1" x14ac:dyDescent="0.35">
      <c r="A2167" s="197">
        <f t="shared" si="66"/>
        <v>44287</v>
      </c>
      <c r="B2167" t="s">
        <v>770</v>
      </c>
      <c r="C2167" t="s">
        <v>108</v>
      </c>
      <c r="D2167" t="s">
        <v>1004</v>
      </c>
      <c r="E2167" t="s">
        <v>74</v>
      </c>
      <c r="F2167" t="s">
        <v>1005</v>
      </c>
      <c r="G2167" t="s">
        <v>698</v>
      </c>
      <c r="H2167">
        <v>1155</v>
      </c>
      <c r="I2167" s="196" t="str">
        <f>VLOOKUP(E2167,Refs!$P$2:$R$36,3,FALSE)</f>
        <v>Y58</v>
      </c>
      <c r="J2167" s="196" t="str">
        <f>VLOOKUP(E2167,Refs!$P$2:$S$36,4,FALSE)</f>
        <v>South West</v>
      </c>
      <c r="K2167" s="42">
        <f t="shared" si="67"/>
        <v>1155</v>
      </c>
    </row>
    <row r="2168" spans="1:11" hidden="1" x14ac:dyDescent="0.35">
      <c r="A2168" s="197">
        <f t="shared" si="66"/>
        <v>44287</v>
      </c>
      <c r="B2168" t="s">
        <v>770</v>
      </c>
      <c r="C2168" t="s">
        <v>108</v>
      </c>
      <c r="D2168" t="s">
        <v>1004</v>
      </c>
      <c r="E2168" t="s">
        <v>74</v>
      </c>
      <c r="F2168" t="s">
        <v>1005</v>
      </c>
      <c r="G2168" t="s">
        <v>699</v>
      </c>
      <c r="H2168">
        <v>1028</v>
      </c>
      <c r="I2168" s="196" t="str">
        <f>VLOOKUP(E2168,Refs!$P$2:$R$36,3,FALSE)</f>
        <v>Y58</v>
      </c>
      <c r="J2168" s="196" t="str">
        <f>VLOOKUP(E2168,Refs!$P$2:$S$36,4,FALSE)</f>
        <v>South West</v>
      </c>
      <c r="K2168" s="42">
        <f t="shared" si="67"/>
        <v>1028</v>
      </c>
    </row>
    <row r="2169" spans="1:11" hidden="1" x14ac:dyDescent="0.35">
      <c r="A2169" s="197">
        <f t="shared" si="66"/>
        <v>44287</v>
      </c>
      <c r="B2169" t="s">
        <v>770</v>
      </c>
      <c r="C2169" t="s">
        <v>108</v>
      </c>
      <c r="D2169" t="s">
        <v>1004</v>
      </c>
      <c r="E2169" t="s">
        <v>74</v>
      </c>
      <c r="F2169" t="s">
        <v>1005</v>
      </c>
      <c r="G2169" t="s">
        <v>720</v>
      </c>
      <c r="H2169">
        <v>453</v>
      </c>
      <c r="I2169" s="196" t="str">
        <f>VLOOKUP(E2169,Refs!$P$2:$R$36,3,FALSE)</f>
        <v>Y58</v>
      </c>
      <c r="J2169" s="196" t="str">
        <f>VLOOKUP(E2169,Refs!$P$2:$S$36,4,FALSE)</f>
        <v>South West</v>
      </c>
      <c r="K2169" s="42">
        <f t="shared" si="67"/>
        <v>453</v>
      </c>
    </row>
    <row r="2170" spans="1:11" hidden="1" x14ac:dyDescent="0.35">
      <c r="A2170" s="197">
        <f t="shared" si="66"/>
        <v>44287</v>
      </c>
      <c r="B2170" t="s">
        <v>770</v>
      </c>
      <c r="C2170" t="s">
        <v>108</v>
      </c>
      <c r="D2170" t="s">
        <v>1004</v>
      </c>
      <c r="E2170" t="s">
        <v>74</v>
      </c>
      <c r="F2170" t="s">
        <v>1005</v>
      </c>
      <c r="G2170" t="s">
        <v>721</v>
      </c>
      <c r="H2170">
        <v>301</v>
      </c>
      <c r="I2170" s="196" t="str">
        <f>VLOOKUP(E2170,Refs!$P$2:$R$36,3,FALSE)</f>
        <v>Y58</v>
      </c>
      <c r="J2170" s="196" t="str">
        <f>VLOOKUP(E2170,Refs!$P$2:$S$36,4,FALSE)</f>
        <v>South West</v>
      </c>
      <c r="K2170" s="42">
        <f t="shared" si="67"/>
        <v>301</v>
      </c>
    </row>
    <row r="2171" spans="1:11" hidden="1" x14ac:dyDescent="0.35">
      <c r="A2171" s="197">
        <f t="shared" si="66"/>
        <v>44287</v>
      </c>
      <c r="B2171" t="s">
        <v>770</v>
      </c>
      <c r="C2171" t="s">
        <v>108</v>
      </c>
      <c r="D2171" t="s">
        <v>1004</v>
      </c>
      <c r="E2171" t="s">
        <v>74</v>
      </c>
      <c r="F2171" t="s">
        <v>1005</v>
      </c>
      <c r="G2171" t="s">
        <v>722</v>
      </c>
      <c r="H2171">
        <v>33</v>
      </c>
      <c r="I2171" s="196" t="str">
        <f>VLOOKUP(E2171,Refs!$P$2:$R$36,3,FALSE)</f>
        <v>Y58</v>
      </c>
      <c r="J2171" s="196" t="str">
        <f>VLOOKUP(E2171,Refs!$P$2:$S$36,4,FALSE)</f>
        <v>South West</v>
      </c>
      <c r="K2171" s="42">
        <f t="shared" si="67"/>
        <v>33</v>
      </c>
    </row>
    <row r="2172" spans="1:11" hidden="1" x14ac:dyDescent="0.35">
      <c r="A2172" s="197">
        <f t="shared" si="66"/>
        <v>44287</v>
      </c>
      <c r="B2172" t="s">
        <v>770</v>
      </c>
      <c r="C2172" t="s">
        <v>108</v>
      </c>
      <c r="D2172" t="s">
        <v>1004</v>
      </c>
      <c r="E2172" t="s">
        <v>74</v>
      </c>
      <c r="F2172" t="s">
        <v>1005</v>
      </c>
      <c r="G2172" t="s">
        <v>723</v>
      </c>
      <c r="H2172">
        <v>0</v>
      </c>
      <c r="I2172" s="196" t="str">
        <f>VLOOKUP(E2172,Refs!$P$2:$R$36,3,FALSE)</f>
        <v>Y58</v>
      </c>
      <c r="J2172" s="196" t="str">
        <f>VLOOKUP(E2172,Refs!$P$2:$S$36,4,FALSE)</f>
        <v>South West</v>
      </c>
      <c r="K2172" s="42" t="str">
        <f t="shared" si="67"/>
        <v/>
      </c>
    </row>
    <row r="2173" spans="1:11" hidden="1" x14ac:dyDescent="0.35">
      <c r="A2173" s="197">
        <f t="shared" si="66"/>
        <v>44287</v>
      </c>
      <c r="B2173" t="s">
        <v>770</v>
      </c>
      <c r="C2173" t="s">
        <v>108</v>
      </c>
      <c r="D2173" t="s">
        <v>1004</v>
      </c>
      <c r="E2173" t="s">
        <v>74</v>
      </c>
      <c r="F2173" t="s">
        <v>1005</v>
      </c>
      <c r="G2173" t="s">
        <v>724</v>
      </c>
      <c r="H2173">
        <v>38</v>
      </c>
      <c r="I2173" s="196" t="str">
        <f>VLOOKUP(E2173,Refs!$P$2:$R$36,3,FALSE)</f>
        <v>Y58</v>
      </c>
      <c r="J2173" s="196" t="str">
        <f>VLOOKUP(E2173,Refs!$P$2:$S$36,4,FALSE)</f>
        <v>South West</v>
      </c>
      <c r="K2173" s="42">
        <f t="shared" si="67"/>
        <v>38</v>
      </c>
    </row>
    <row r="2174" spans="1:11" hidden="1" x14ac:dyDescent="0.35">
      <c r="A2174" s="197">
        <f t="shared" si="66"/>
        <v>44287</v>
      </c>
      <c r="B2174" t="s">
        <v>770</v>
      </c>
      <c r="C2174" t="s">
        <v>108</v>
      </c>
      <c r="D2174" t="s">
        <v>1004</v>
      </c>
      <c r="E2174" t="s">
        <v>74</v>
      </c>
      <c r="F2174" t="s">
        <v>1005</v>
      </c>
      <c r="G2174" t="s">
        <v>725</v>
      </c>
      <c r="H2174">
        <v>22</v>
      </c>
      <c r="I2174" s="196" t="str">
        <f>VLOOKUP(E2174,Refs!$P$2:$R$36,3,FALSE)</f>
        <v>Y58</v>
      </c>
      <c r="J2174" s="196" t="str">
        <f>VLOOKUP(E2174,Refs!$P$2:$S$36,4,FALSE)</f>
        <v>South West</v>
      </c>
      <c r="K2174" s="42">
        <f t="shared" si="67"/>
        <v>22</v>
      </c>
    </row>
    <row r="2175" spans="1:11" hidden="1" x14ac:dyDescent="0.35">
      <c r="A2175" s="197">
        <f t="shared" si="66"/>
        <v>44287</v>
      </c>
      <c r="B2175" t="s">
        <v>770</v>
      </c>
      <c r="C2175" t="s">
        <v>108</v>
      </c>
      <c r="D2175" t="s">
        <v>1004</v>
      </c>
      <c r="E2175" t="s">
        <v>74</v>
      </c>
      <c r="F2175" t="s">
        <v>1005</v>
      </c>
      <c r="G2175" t="s">
        <v>726</v>
      </c>
      <c r="H2175">
        <v>5</v>
      </c>
      <c r="I2175" s="196" t="str">
        <f>VLOOKUP(E2175,Refs!$P$2:$R$36,3,FALSE)</f>
        <v>Y58</v>
      </c>
      <c r="J2175" s="196" t="str">
        <f>VLOOKUP(E2175,Refs!$P$2:$S$36,4,FALSE)</f>
        <v>South West</v>
      </c>
      <c r="K2175" s="42">
        <f t="shared" si="67"/>
        <v>5</v>
      </c>
    </row>
    <row r="2176" spans="1:11" hidden="1" x14ac:dyDescent="0.35">
      <c r="A2176" s="197">
        <f t="shared" si="66"/>
        <v>44287</v>
      </c>
      <c r="B2176" t="s">
        <v>770</v>
      </c>
      <c r="C2176" t="s">
        <v>108</v>
      </c>
      <c r="D2176" t="s">
        <v>1004</v>
      </c>
      <c r="E2176" t="s">
        <v>74</v>
      </c>
      <c r="F2176" t="s">
        <v>1005</v>
      </c>
      <c r="G2176" t="s">
        <v>727</v>
      </c>
      <c r="H2176">
        <v>0</v>
      </c>
      <c r="I2176" s="196" t="str">
        <f>VLOOKUP(E2176,Refs!$P$2:$R$36,3,FALSE)</f>
        <v>Y58</v>
      </c>
      <c r="J2176" s="196" t="str">
        <f>VLOOKUP(E2176,Refs!$P$2:$S$36,4,FALSE)</f>
        <v>South West</v>
      </c>
      <c r="K2176" s="42" t="str">
        <f t="shared" si="67"/>
        <v/>
      </c>
    </row>
    <row r="2177" spans="1:11" hidden="1" x14ac:dyDescent="0.35">
      <c r="A2177" s="197">
        <f t="shared" si="66"/>
        <v>44287</v>
      </c>
      <c r="B2177" t="s">
        <v>770</v>
      </c>
      <c r="C2177" t="s">
        <v>108</v>
      </c>
      <c r="D2177" t="s">
        <v>1004</v>
      </c>
      <c r="E2177" t="s">
        <v>74</v>
      </c>
      <c r="F2177" t="s">
        <v>1005</v>
      </c>
      <c r="G2177" t="s">
        <v>728</v>
      </c>
      <c r="H2177">
        <v>8</v>
      </c>
      <c r="I2177" s="196" t="str">
        <f>VLOOKUP(E2177,Refs!$P$2:$R$36,3,FALSE)</f>
        <v>Y58</v>
      </c>
      <c r="J2177" s="196" t="str">
        <f>VLOOKUP(E2177,Refs!$P$2:$S$36,4,FALSE)</f>
        <v>South West</v>
      </c>
      <c r="K2177" s="42">
        <f t="shared" si="67"/>
        <v>8</v>
      </c>
    </row>
    <row r="2178" spans="1:11" hidden="1" x14ac:dyDescent="0.35">
      <c r="A2178" s="197">
        <f t="shared" si="66"/>
        <v>44287</v>
      </c>
      <c r="B2178" t="s">
        <v>770</v>
      </c>
      <c r="C2178" t="s">
        <v>108</v>
      </c>
      <c r="D2178" t="s">
        <v>1004</v>
      </c>
      <c r="E2178" t="s">
        <v>74</v>
      </c>
      <c r="F2178" t="s">
        <v>1005</v>
      </c>
      <c r="G2178" t="s">
        <v>729</v>
      </c>
      <c r="H2178">
        <v>5</v>
      </c>
      <c r="I2178" s="196" t="str">
        <f>VLOOKUP(E2178,Refs!$P$2:$R$36,3,FALSE)</f>
        <v>Y58</v>
      </c>
      <c r="J2178" s="196" t="str">
        <f>VLOOKUP(E2178,Refs!$P$2:$S$36,4,FALSE)</f>
        <v>South West</v>
      </c>
      <c r="K2178" s="42">
        <f t="shared" si="67"/>
        <v>5</v>
      </c>
    </row>
    <row r="2179" spans="1:11" hidden="1" x14ac:dyDescent="0.35">
      <c r="A2179" s="197">
        <f t="shared" ref="A2179:A2242" si="68">DATEVALUE(RIGHT(B2179,8))</f>
        <v>44287</v>
      </c>
      <c r="B2179" t="s">
        <v>770</v>
      </c>
      <c r="C2179" t="s">
        <v>108</v>
      </c>
      <c r="D2179" t="s">
        <v>1004</v>
      </c>
      <c r="E2179" t="s">
        <v>74</v>
      </c>
      <c r="F2179" t="s">
        <v>1005</v>
      </c>
      <c r="G2179" t="s">
        <v>730</v>
      </c>
      <c r="H2179">
        <v>0</v>
      </c>
      <c r="I2179" s="196" t="str">
        <f>VLOOKUP(E2179,Refs!$P$2:$R$36,3,FALSE)</f>
        <v>Y58</v>
      </c>
      <c r="J2179" s="196" t="str">
        <f>VLOOKUP(E2179,Refs!$P$2:$S$36,4,FALSE)</f>
        <v>South West</v>
      </c>
      <c r="K2179" s="42" t="str">
        <f t="shared" ref="K2179:K2242" si="69">IF(OR(H2179="NULL",H2179=0,H2179=""),"",H2179)</f>
        <v/>
      </c>
    </row>
    <row r="2180" spans="1:11" hidden="1" x14ac:dyDescent="0.35">
      <c r="A2180" s="197">
        <f t="shared" si="68"/>
        <v>44287</v>
      </c>
      <c r="B2180" t="s">
        <v>770</v>
      </c>
      <c r="C2180" t="s">
        <v>108</v>
      </c>
      <c r="D2180" t="s">
        <v>1004</v>
      </c>
      <c r="E2180" t="s">
        <v>74</v>
      </c>
      <c r="F2180" t="s">
        <v>1005</v>
      </c>
      <c r="G2180" t="s">
        <v>731</v>
      </c>
      <c r="H2180">
        <v>0</v>
      </c>
      <c r="I2180" s="196" t="str">
        <f>VLOOKUP(E2180,Refs!$P$2:$R$36,3,FALSE)</f>
        <v>Y58</v>
      </c>
      <c r="J2180" s="196" t="str">
        <f>VLOOKUP(E2180,Refs!$P$2:$S$36,4,FALSE)</f>
        <v>South West</v>
      </c>
      <c r="K2180" s="42" t="str">
        <f t="shared" si="69"/>
        <v/>
      </c>
    </row>
    <row r="2181" spans="1:11" hidden="1" x14ac:dyDescent="0.35">
      <c r="A2181" s="197">
        <f t="shared" si="68"/>
        <v>44287</v>
      </c>
      <c r="B2181" t="s">
        <v>770</v>
      </c>
      <c r="C2181" t="s">
        <v>108</v>
      </c>
      <c r="D2181" t="s">
        <v>1004</v>
      </c>
      <c r="E2181" t="s">
        <v>74</v>
      </c>
      <c r="F2181" t="s">
        <v>1005</v>
      </c>
      <c r="G2181" t="s">
        <v>732</v>
      </c>
      <c r="H2181">
        <v>68</v>
      </c>
      <c r="I2181" s="196" t="str">
        <f>VLOOKUP(E2181,Refs!$P$2:$R$36,3,FALSE)</f>
        <v>Y58</v>
      </c>
      <c r="J2181" s="196" t="str">
        <f>VLOOKUP(E2181,Refs!$P$2:$S$36,4,FALSE)</f>
        <v>South West</v>
      </c>
      <c r="K2181" s="42">
        <f t="shared" si="69"/>
        <v>68</v>
      </c>
    </row>
    <row r="2182" spans="1:11" hidden="1" x14ac:dyDescent="0.35">
      <c r="A2182" s="197">
        <f t="shared" si="68"/>
        <v>44287</v>
      </c>
      <c r="B2182" t="s">
        <v>770</v>
      </c>
      <c r="C2182" t="s">
        <v>108</v>
      </c>
      <c r="D2182" t="s">
        <v>1004</v>
      </c>
      <c r="E2182" t="s">
        <v>74</v>
      </c>
      <c r="F2182" t="s">
        <v>1005</v>
      </c>
      <c r="G2182" t="s">
        <v>733</v>
      </c>
      <c r="H2182">
        <v>22</v>
      </c>
      <c r="I2182" s="196" t="str">
        <f>VLOOKUP(E2182,Refs!$P$2:$R$36,3,FALSE)</f>
        <v>Y58</v>
      </c>
      <c r="J2182" s="196" t="str">
        <f>VLOOKUP(E2182,Refs!$P$2:$S$36,4,FALSE)</f>
        <v>South West</v>
      </c>
      <c r="K2182" s="42">
        <f t="shared" si="69"/>
        <v>22</v>
      </c>
    </row>
    <row r="2183" spans="1:11" hidden="1" x14ac:dyDescent="0.35">
      <c r="A2183" s="197">
        <f t="shared" si="68"/>
        <v>44287</v>
      </c>
      <c r="B2183" t="s">
        <v>770</v>
      </c>
      <c r="C2183" t="s">
        <v>108</v>
      </c>
      <c r="D2183" t="s">
        <v>1004</v>
      </c>
      <c r="E2183" t="s">
        <v>74</v>
      </c>
      <c r="F2183" t="s">
        <v>1005</v>
      </c>
      <c r="G2183" t="s">
        <v>734</v>
      </c>
      <c r="H2183">
        <v>8</v>
      </c>
      <c r="I2183" s="196" t="str">
        <f>VLOOKUP(E2183,Refs!$P$2:$R$36,3,FALSE)</f>
        <v>Y58</v>
      </c>
      <c r="J2183" s="196" t="str">
        <f>VLOOKUP(E2183,Refs!$P$2:$S$36,4,FALSE)</f>
        <v>South West</v>
      </c>
      <c r="K2183" s="42">
        <f t="shared" si="69"/>
        <v>8</v>
      </c>
    </row>
    <row r="2184" spans="1:11" hidden="1" x14ac:dyDescent="0.35">
      <c r="A2184" s="197">
        <f t="shared" si="68"/>
        <v>44287</v>
      </c>
      <c r="B2184" t="s">
        <v>770</v>
      </c>
      <c r="C2184" t="s">
        <v>108</v>
      </c>
      <c r="D2184" t="s">
        <v>1004</v>
      </c>
      <c r="E2184" t="s">
        <v>74</v>
      </c>
      <c r="F2184" t="s">
        <v>1005</v>
      </c>
      <c r="G2184" t="s">
        <v>735</v>
      </c>
      <c r="H2184">
        <v>5</v>
      </c>
      <c r="I2184" s="196" t="str">
        <f>VLOOKUP(E2184,Refs!$P$2:$R$36,3,FALSE)</f>
        <v>Y58</v>
      </c>
      <c r="J2184" s="196" t="str">
        <f>VLOOKUP(E2184,Refs!$P$2:$S$36,4,FALSE)</f>
        <v>South West</v>
      </c>
      <c r="K2184" s="42">
        <f t="shared" si="69"/>
        <v>5</v>
      </c>
    </row>
    <row r="2185" spans="1:11" hidden="1" x14ac:dyDescent="0.35">
      <c r="A2185" s="197">
        <f t="shared" si="68"/>
        <v>44287</v>
      </c>
      <c r="B2185" t="s">
        <v>770</v>
      </c>
      <c r="C2185" t="s">
        <v>108</v>
      </c>
      <c r="D2185" t="s">
        <v>1004</v>
      </c>
      <c r="E2185" t="s">
        <v>74</v>
      </c>
      <c r="F2185" t="s">
        <v>1005</v>
      </c>
      <c r="G2185" t="s">
        <v>736</v>
      </c>
      <c r="H2185">
        <v>0</v>
      </c>
      <c r="I2185" s="196" t="str">
        <f>VLOOKUP(E2185,Refs!$P$2:$R$36,3,FALSE)</f>
        <v>Y58</v>
      </c>
      <c r="J2185" s="196" t="str">
        <f>VLOOKUP(E2185,Refs!$P$2:$S$36,4,FALSE)</f>
        <v>South West</v>
      </c>
      <c r="K2185" s="42" t="str">
        <f t="shared" si="69"/>
        <v/>
      </c>
    </row>
    <row r="2186" spans="1:11" hidden="1" x14ac:dyDescent="0.35">
      <c r="A2186" s="197">
        <f t="shared" si="68"/>
        <v>44287</v>
      </c>
      <c r="B2186" t="s">
        <v>770</v>
      </c>
      <c r="C2186" t="s">
        <v>108</v>
      </c>
      <c r="D2186" t="s">
        <v>1004</v>
      </c>
      <c r="E2186" t="s">
        <v>74</v>
      </c>
      <c r="F2186" t="s">
        <v>1005</v>
      </c>
      <c r="G2186" t="s">
        <v>737</v>
      </c>
      <c r="H2186">
        <v>0</v>
      </c>
      <c r="I2186" s="196" t="str">
        <f>VLOOKUP(E2186,Refs!$P$2:$R$36,3,FALSE)</f>
        <v>Y58</v>
      </c>
      <c r="J2186" s="196" t="str">
        <f>VLOOKUP(E2186,Refs!$P$2:$S$36,4,FALSE)</f>
        <v>South West</v>
      </c>
      <c r="K2186" s="42" t="str">
        <f t="shared" si="69"/>
        <v/>
      </c>
    </row>
    <row r="2187" spans="1:11" hidden="1" x14ac:dyDescent="0.35">
      <c r="A2187" s="197">
        <f t="shared" si="68"/>
        <v>44287</v>
      </c>
      <c r="B2187" t="s">
        <v>770</v>
      </c>
      <c r="C2187" t="s">
        <v>472</v>
      </c>
      <c r="D2187" t="s">
        <v>1006</v>
      </c>
      <c r="E2187" t="s">
        <v>82</v>
      </c>
      <c r="F2187" t="s">
        <v>83</v>
      </c>
      <c r="G2187" t="s">
        <v>756</v>
      </c>
      <c r="H2187">
        <v>158245</v>
      </c>
      <c r="I2187" s="196" t="str">
        <f>VLOOKUP(E2187,Refs!$P$2:$R$36,3,FALSE)</f>
        <v>Y60</v>
      </c>
      <c r="J2187" s="196" t="str">
        <f>VLOOKUP(E2187,Refs!$P$2:$S$36,4,FALSE)</f>
        <v>Midlands</v>
      </c>
      <c r="K2187" s="42">
        <f t="shared" si="69"/>
        <v>158245</v>
      </c>
    </row>
    <row r="2188" spans="1:11" hidden="1" x14ac:dyDescent="0.35">
      <c r="A2188" s="197">
        <f t="shared" si="68"/>
        <v>44287</v>
      </c>
      <c r="B2188" t="s">
        <v>770</v>
      </c>
      <c r="C2188" t="s">
        <v>472</v>
      </c>
      <c r="D2188" t="s">
        <v>1006</v>
      </c>
      <c r="E2188" t="s">
        <v>82</v>
      </c>
      <c r="F2188" t="s">
        <v>83</v>
      </c>
      <c r="G2188" t="s">
        <v>757</v>
      </c>
      <c r="H2188">
        <v>150938</v>
      </c>
      <c r="I2188" s="196" t="str">
        <f>VLOOKUP(E2188,Refs!$P$2:$R$36,3,FALSE)</f>
        <v>Y60</v>
      </c>
      <c r="J2188" s="196" t="str">
        <f>VLOOKUP(E2188,Refs!$P$2:$S$36,4,FALSE)</f>
        <v>Midlands</v>
      </c>
      <c r="K2188" s="42">
        <f t="shared" si="69"/>
        <v>150938</v>
      </c>
    </row>
    <row r="2189" spans="1:11" hidden="1" x14ac:dyDescent="0.35">
      <c r="A2189" s="197">
        <f t="shared" si="68"/>
        <v>44287</v>
      </c>
      <c r="B2189" t="s">
        <v>770</v>
      </c>
      <c r="C2189" t="s">
        <v>472</v>
      </c>
      <c r="D2189" t="s">
        <v>1006</v>
      </c>
      <c r="E2189" t="s">
        <v>82</v>
      </c>
      <c r="F2189" t="s">
        <v>83</v>
      </c>
      <c r="G2189" t="s">
        <v>758</v>
      </c>
      <c r="H2189">
        <v>147897</v>
      </c>
      <c r="I2189" s="196" t="str">
        <f>VLOOKUP(E2189,Refs!$P$2:$R$36,3,FALSE)</f>
        <v>Y60</v>
      </c>
      <c r="J2189" s="196" t="str">
        <f>VLOOKUP(E2189,Refs!$P$2:$S$36,4,FALSE)</f>
        <v>Midlands</v>
      </c>
      <c r="K2189" s="42">
        <f t="shared" si="69"/>
        <v>147897</v>
      </c>
    </row>
    <row r="2190" spans="1:11" hidden="1" x14ac:dyDescent="0.35">
      <c r="A2190" s="197">
        <f t="shared" si="68"/>
        <v>44287</v>
      </c>
      <c r="B2190" t="s">
        <v>770</v>
      </c>
      <c r="C2190" t="s">
        <v>472</v>
      </c>
      <c r="D2190" t="s">
        <v>1006</v>
      </c>
      <c r="E2190" t="s">
        <v>82</v>
      </c>
      <c r="F2190" t="s">
        <v>83</v>
      </c>
      <c r="G2190" t="s">
        <v>759</v>
      </c>
      <c r="H2190" t="s">
        <v>999</v>
      </c>
      <c r="I2190" s="196" t="str">
        <f>VLOOKUP(E2190,Refs!$P$2:$R$36,3,FALSE)</f>
        <v>Y60</v>
      </c>
      <c r="J2190" s="196" t="str">
        <f>VLOOKUP(E2190,Refs!$P$2:$S$36,4,FALSE)</f>
        <v>Midlands</v>
      </c>
      <c r="K2190" s="42" t="str">
        <f t="shared" si="69"/>
        <v>-</v>
      </c>
    </row>
    <row r="2191" spans="1:11" hidden="1" x14ac:dyDescent="0.35">
      <c r="A2191" s="197">
        <f t="shared" si="68"/>
        <v>44287</v>
      </c>
      <c r="B2191" t="s">
        <v>770</v>
      </c>
      <c r="C2191" t="s">
        <v>472</v>
      </c>
      <c r="D2191" t="s">
        <v>1006</v>
      </c>
      <c r="E2191" t="s">
        <v>82</v>
      </c>
      <c r="F2191" t="s">
        <v>83</v>
      </c>
      <c r="G2191" t="s">
        <v>760</v>
      </c>
      <c r="H2191">
        <v>2321</v>
      </c>
      <c r="I2191" s="196" t="str">
        <f>VLOOKUP(E2191,Refs!$P$2:$R$36,3,FALSE)</f>
        <v>Y60</v>
      </c>
      <c r="J2191" s="196" t="str">
        <f>VLOOKUP(E2191,Refs!$P$2:$S$36,4,FALSE)</f>
        <v>Midlands</v>
      </c>
      <c r="K2191" s="42">
        <f t="shared" si="69"/>
        <v>2321</v>
      </c>
    </row>
    <row r="2192" spans="1:11" hidden="1" x14ac:dyDescent="0.35">
      <c r="A2192" s="197">
        <f t="shared" si="68"/>
        <v>44287</v>
      </c>
      <c r="B2192" t="s">
        <v>770</v>
      </c>
      <c r="C2192" t="s">
        <v>472</v>
      </c>
      <c r="D2192" t="s">
        <v>1006</v>
      </c>
      <c r="E2192" t="s">
        <v>82</v>
      </c>
      <c r="F2192" t="s">
        <v>83</v>
      </c>
      <c r="G2192" t="s">
        <v>761</v>
      </c>
      <c r="H2192" t="s">
        <v>999</v>
      </c>
      <c r="I2192" s="196" t="str">
        <f>VLOOKUP(E2192,Refs!$P$2:$R$36,3,FALSE)</f>
        <v>Y60</v>
      </c>
      <c r="J2192" s="196" t="str">
        <f>VLOOKUP(E2192,Refs!$P$2:$S$36,4,FALSE)</f>
        <v>Midlands</v>
      </c>
      <c r="K2192" s="42" t="str">
        <f t="shared" si="69"/>
        <v>-</v>
      </c>
    </row>
    <row r="2193" spans="1:11" hidden="1" x14ac:dyDescent="0.35">
      <c r="A2193" s="197">
        <f t="shared" si="68"/>
        <v>44287</v>
      </c>
      <c r="B2193" t="s">
        <v>770</v>
      </c>
      <c r="C2193" t="s">
        <v>472</v>
      </c>
      <c r="D2193" t="s">
        <v>1006</v>
      </c>
      <c r="E2193" t="s">
        <v>82</v>
      </c>
      <c r="F2193" t="s">
        <v>83</v>
      </c>
      <c r="G2193" t="s">
        <v>548</v>
      </c>
      <c r="H2193">
        <v>122873</v>
      </c>
      <c r="I2193" s="196" t="str">
        <f>VLOOKUP(E2193,Refs!$P$2:$R$36,3,FALSE)</f>
        <v>Y60</v>
      </c>
      <c r="J2193" s="196" t="str">
        <f>VLOOKUP(E2193,Refs!$P$2:$S$36,4,FALSE)</f>
        <v>Midlands</v>
      </c>
      <c r="K2193" s="42">
        <f t="shared" si="69"/>
        <v>122873</v>
      </c>
    </row>
    <row r="2194" spans="1:11" hidden="1" x14ac:dyDescent="0.35">
      <c r="A2194" s="197">
        <f t="shared" si="68"/>
        <v>44287</v>
      </c>
      <c r="B2194" t="s">
        <v>770</v>
      </c>
      <c r="C2194" t="s">
        <v>472</v>
      </c>
      <c r="D2194" t="s">
        <v>1006</v>
      </c>
      <c r="E2194" t="s">
        <v>82</v>
      </c>
      <c r="F2194" t="s">
        <v>83</v>
      </c>
      <c r="G2194" t="s">
        <v>549</v>
      </c>
      <c r="H2194">
        <v>3421</v>
      </c>
      <c r="I2194" s="196" t="str">
        <f>VLOOKUP(E2194,Refs!$P$2:$R$36,3,FALSE)</f>
        <v>Y60</v>
      </c>
      <c r="J2194" s="196" t="str">
        <f>VLOOKUP(E2194,Refs!$P$2:$S$36,4,FALSE)</f>
        <v>Midlands</v>
      </c>
      <c r="K2194" s="42">
        <f t="shared" si="69"/>
        <v>3421</v>
      </c>
    </row>
    <row r="2195" spans="1:11" hidden="1" x14ac:dyDescent="0.35">
      <c r="A2195" s="197">
        <f t="shared" si="68"/>
        <v>44287</v>
      </c>
      <c r="B2195" t="s">
        <v>770</v>
      </c>
      <c r="C2195" t="s">
        <v>472</v>
      </c>
      <c r="D2195" t="s">
        <v>1006</v>
      </c>
      <c r="E2195" t="s">
        <v>82</v>
      </c>
      <c r="F2195" t="s">
        <v>83</v>
      </c>
      <c r="G2195" t="s">
        <v>550</v>
      </c>
      <c r="H2195">
        <v>651</v>
      </c>
      <c r="I2195" s="196" t="str">
        <f>VLOOKUP(E2195,Refs!$P$2:$R$36,3,FALSE)</f>
        <v>Y60</v>
      </c>
      <c r="J2195" s="196" t="str">
        <f>VLOOKUP(E2195,Refs!$P$2:$S$36,4,FALSE)</f>
        <v>Midlands</v>
      </c>
      <c r="K2195" s="42">
        <f t="shared" si="69"/>
        <v>651</v>
      </c>
    </row>
    <row r="2196" spans="1:11" hidden="1" x14ac:dyDescent="0.35">
      <c r="A2196" s="197">
        <f t="shared" si="68"/>
        <v>44287</v>
      </c>
      <c r="B2196" t="s">
        <v>770</v>
      </c>
      <c r="C2196" t="s">
        <v>472</v>
      </c>
      <c r="D2196" t="s">
        <v>1006</v>
      </c>
      <c r="E2196" t="s">
        <v>82</v>
      </c>
      <c r="F2196" t="s">
        <v>83</v>
      </c>
      <c r="G2196" t="s">
        <v>551</v>
      </c>
      <c r="H2196">
        <v>489</v>
      </c>
      <c r="I2196" s="196" t="str">
        <f>VLOOKUP(E2196,Refs!$P$2:$R$36,3,FALSE)</f>
        <v>Y60</v>
      </c>
      <c r="J2196" s="196" t="str">
        <f>VLOOKUP(E2196,Refs!$P$2:$S$36,4,FALSE)</f>
        <v>Midlands</v>
      </c>
      <c r="K2196" s="42">
        <f t="shared" si="69"/>
        <v>489</v>
      </c>
    </row>
    <row r="2197" spans="1:11" hidden="1" x14ac:dyDescent="0.35">
      <c r="A2197" s="197">
        <f t="shared" si="68"/>
        <v>44287</v>
      </c>
      <c r="B2197" t="s">
        <v>770</v>
      </c>
      <c r="C2197" t="s">
        <v>472</v>
      </c>
      <c r="D2197" t="s">
        <v>1006</v>
      </c>
      <c r="E2197" t="s">
        <v>82</v>
      </c>
      <c r="F2197" t="s">
        <v>83</v>
      </c>
      <c r="G2197" t="s">
        <v>552</v>
      </c>
      <c r="H2197">
        <v>2281</v>
      </c>
      <c r="I2197" s="196" t="str">
        <f>VLOOKUP(E2197,Refs!$P$2:$R$36,3,FALSE)</f>
        <v>Y60</v>
      </c>
      <c r="J2197" s="196" t="str">
        <f>VLOOKUP(E2197,Refs!$P$2:$S$36,4,FALSE)</f>
        <v>Midlands</v>
      </c>
      <c r="K2197" s="42">
        <f t="shared" si="69"/>
        <v>2281</v>
      </c>
    </row>
    <row r="2198" spans="1:11" hidden="1" x14ac:dyDescent="0.35">
      <c r="A2198" s="197">
        <f t="shared" si="68"/>
        <v>44287</v>
      </c>
      <c r="B2198" t="s">
        <v>770</v>
      </c>
      <c r="C2198" t="s">
        <v>472</v>
      </c>
      <c r="D2198" t="s">
        <v>1006</v>
      </c>
      <c r="E2198" t="s">
        <v>82</v>
      </c>
      <c r="F2198" t="s">
        <v>83</v>
      </c>
      <c r="G2198" t="s">
        <v>553</v>
      </c>
      <c r="H2198">
        <v>5896061</v>
      </c>
      <c r="I2198" s="196" t="str">
        <f>VLOOKUP(E2198,Refs!$P$2:$R$36,3,FALSE)</f>
        <v>Y60</v>
      </c>
      <c r="J2198" s="196" t="str">
        <f>VLOOKUP(E2198,Refs!$P$2:$S$36,4,FALSE)</f>
        <v>Midlands</v>
      </c>
      <c r="K2198" s="42">
        <f t="shared" si="69"/>
        <v>5896061</v>
      </c>
    </row>
    <row r="2199" spans="1:11" hidden="1" x14ac:dyDescent="0.35">
      <c r="A2199" s="197">
        <f t="shared" si="68"/>
        <v>44287</v>
      </c>
      <c r="B2199" t="s">
        <v>770</v>
      </c>
      <c r="C2199" t="s">
        <v>472</v>
      </c>
      <c r="D2199" t="s">
        <v>1006</v>
      </c>
      <c r="E2199" t="s">
        <v>82</v>
      </c>
      <c r="F2199" t="s">
        <v>83</v>
      </c>
      <c r="G2199" t="s">
        <v>554</v>
      </c>
      <c r="H2199">
        <v>220</v>
      </c>
      <c r="I2199" s="196" t="str">
        <f>VLOOKUP(E2199,Refs!$P$2:$R$36,3,FALSE)</f>
        <v>Y60</v>
      </c>
      <c r="J2199" s="196" t="str">
        <f>VLOOKUP(E2199,Refs!$P$2:$S$36,4,FALSE)</f>
        <v>Midlands</v>
      </c>
      <c r="K2199" s="42">
        <f t="shared" si="69"/>
        <v>220</v>
      </c>
    </row>
    <row r="2200" spans="1:11" hidden="1" x14ac:dyDescent="0.35">
      <c r="A2200" s="197">
        <f t="shared" si="68"/>
        <v>44287</v>
      </c>
      <c r="B2200" t="s">
        <v>770</v>
      </c>
      <c r="C2200" t="s">
        <v>472</v>
      </c>
      <c r="D2200" t="s">
        <v>1006</v>
      </c>
      <c r="E2200" t="s">
        <v>82</v>
      </c>
      <c r="F2200" t="s">
        <v>83</v>
      </c>
      <c r="G2200" t="s">
        <v>555</v>
      </c>
      <c r="H2200">
        <v>563</v>
      </c>
      <c r="I2200" s="196" t="str">
        <f>VLOOKUP(E2200,Refs!$P$2:$R$36,3,FALSE)</f>
        <v>Y60</v>
      </c>
      <c r="J2200" s="196" t="str">
        <f>VLOOKUP(E2200,Refs!$P$2:$S$36,4,FALSE)</f>
        <v>Midlands</v>
      </c>
      <c r="K2200" s="42">
        <f t="shared" si="69"/>
        <v>563</v>
      </c>
    </row>
    <row r="2201" spans="1:11" hidden="1" x14ac:dyDescent="0.35">
      <c r="A2201" s="197">
        <f t="shared" si="68"/>
        <v>44287</v>
      </c>
      <c r="B2201" t="s">
        <v>770</v>
      </c>
      <c r="C2201" t="s">
        <v>472</v>
      </c>
      <c r="D2201" t="s">
        <v>1006</v>
      </c>
      <c r="E2201" t="s">
        <v>82</v>
      </c>
      <c r="F2201" t="s">
        <v>83</v>
      </c>
      <c r="G2201" t="s">
        <v>556</v>
      </c>
      <c r="H2201">
        <v>698633</v>
      </c>
      <c r="I2201" s="196" t="str">
        <f>VLOOKUP(E2201,Refs!$P$2:$R$36,3,FALSE)</f>
        <v>Y60</v>
      </c>
      <c r="J2201" s="196" t="str">
        <f>VLOOKUP(E2201,Refs!$P$2:$S$36,4,FALSE)</f>
        <v>Midlands</v>
      </c>
      <c r="K2201" s="42">
        <f t="shared" si="69"/>
        <v>698633</v>
      </c>
    </row>
    <row r="2202" spans="1:11" hidden="1" x14ac:dyDescent="0.35">
      <c r="A2202" s="197">
        <f t="shared" si="68"/>
        <v>44287</v>
      </c>
      <c r="B2202" t="s">
        <v>770</v>
      </c>
      <c r="C2202" t="s">
        <v>472</v>
      </c>
      <c r="D2202" t="s">
        <v>1006</v>
      </c>
      <c r="E2202" t="s">
        <v>82</v>
      </c>
      <c r="F2202" t="s">
        <v>83</v>
      </c>
      <c r="G2202" t="s">
        <v>557</v>
      </c>
      <c r="H2202">
        <v>63668</v>
      </c>
      <c r="I2202" s="196" t="str">
        <f>VLOOKUP(E2202,Refs!$P$2:$R$36,3,FALSE)</f>
        <v>Y60</v>
      </c>
      <c r="J2202" s="196" t="str">
        <f>VLOOKUP(E2202,Refs!$P$2:$S$36,4,FALSE)</f>
        <v>Midlands</v>
      </c>
      <c r="K2202" s="42">
        <f t="shared" si="69"/>
        <v>63668</v>
      </c>
    </row>
    <row r="2203" spans="1:11" hidden="1" x14ac:dyDescent="0.35">
      <c r="A2203" s="197">
        <f t="shared" si="68"/>
        <v>44287</v>
      </c>
      <c r="B2203" t="s">
        <v>770</v>
      </c>
      <c r="C2203" t="s">
        <v>472</v>
      </c>
      <c r="D2203" t="s">
        <v>1006</v>
      </c>
      <c r="E2203" t="s">
        <v>82</v>
      </c>
      <c r="F2203" t="s">
        <v>83</v>
      </c>
      <c r="G2203" t="s">
        <v>558</v>
      </c>
      <c r="H2203">
        <v>181997526</v>
      </c>
      <c r="I2203" s="196" t="str">
        <f>VLOOKUP(E2203,Refs!$P$2:$R$36,3,FALSE)</f>
        <v>Y60</v>
      </c>
      <c r="J2203" s="196" t="str">
        <f>VLOOKUP(E2203,Refs!$P$2:$S$36,4,FALSE)</f>
        <v>Midlands</v>
      </c>
      <c r="K2203" s="42">
        <f t="shared" si="69"/>
        <v>181997526</v>
      </c>
    </row>
    <row r="2204" spans="1:11" hidden="1" x14ac:dyDescent="0.35">
      <c r="A2204" s="197">
        <f t="shared" si="68"/>
        <v>44287</v>
      </c>
      <c r="B2204" t="s">
        <v>770</v>
      </c>
      <c r="C2204" t="s">
        <v>472</v>
      </c>
      <c r="D2204" t="s">
        <v>1006</v>
      </c>
      <c r="E2204" t="s">
        <v>82</v>
      </c>
      <c r="F2204" t="s">
        <v>83</v>
      </c>
      <c r="G2204" t="s">
        <v>566</v>
      </c>
      <c r="H2204">
        <v>137291</v>
      </c>
      <c r="I2204" s="196" t="str">
        <f>VLOOKUP(E2204,Refs!$P$2:$R$36,3,FALSE)</f>
        <v>Y60</v>
      </c>
      <c r="J2204" s="196" t="str">
        <f>VLOOKUP(E2204,Refs!$P$2:$S$36,4,FALSE)</f>
        <v>Midlands</v>
      </c>
      <c r="K2204" s="42">
        <f t="shared" si="69"/>
        <v>137291</v>
      </c>
    </row>
    <row r="2205" spans="1:11" hidden="1" x14ac:dyDescent="0.35">
      <c r="A2205" s="197">
        <f t="shared" si="68"/>
        <v>44287</v>
      </c>
      <c r="B2205" t="s">
        <v>770</v>
      </c>
      <c r="C2205" t="s">
        <v>472</v>
      </c>
      <c r="D2205" t="s">
        <v>1006</v>
      </c>
      <c r="E2205" t="s">
        <v>82</v>
      </c>
      <c r="F2205" t="s">
        <v>83</v>
      </c>
      <c r="G2205" t="s">
        <v>567</v>
      </c>
      <c r="H2205">
        <v>0</v>
      </c>
      <c r="I2205" s="196" t="str">
        <f>VLOOKUP(E2205,Refs!$P$2:$R$36,3,FALSE)</f>
        <v>Y60</v>
      </c>
      <c r="J2205" s="196" t="str">
        <f>VLOOKUP(E2205,Refs!$P$2:$S$36,4,FALSE)</f>
        <v>Midlands</v>
      </c>
      <c r="K2205" s="42" t="str">
        <f t="shared" si="69"/>
        <v/>
      </c>
    </row>
    <row r="2206" spans="1:11" hidden="1" x14ac:dyDescent="0.35">
      <c r="A2206" s="197">
        <f t="shared" si="68"/>
        <v>44287</v>
      </c>
      <c r="B2206" t="s">
        <v>770</v>
      </c>
      <c r="C2206" t="s">
        <v>472</v>
      </c>
      <c r="D2206" t="s">
        <v>1006</v>
      </c>
      <c r="E2206" t="s">
        <v>82</v>
      </c>
      <c r="F2206" t="s">
        <v>83</v>
      </c>
      <c r="G2206" t="s">
        <v>568</v>
      </c>
      <c r="H2206">
        <v>78247</v>
      </c>
      <c r="I2206" s="196" t="str">
        <f>VLOOKUP(E2206,Refs!$P$2:$R$36,3,FALSE)</f>
        <v>Y60</v>
      </c>
      <c r="J2206" s="196" t="str">
        <f>VLOOKUP(E2206,Refs!$P$2:$S$36,4,FALSE)</f>
        <v>Midlands</v>
      </c>
      <c r="K2206" s="42">
        <f t="shared" si="69"/>
        <v>78247</v>
      </c>
    </row>
    <row r="2207" spans="1:11" hidden="1" x14ac:dyDescent="0.35">
      <c r="A2207" s="197">
        <f t="shared" si="68"/>
        <v>44287</v>
      </c>
      <c r="B2207" t="s">
        <v>770</v>
      </c>
      <c r="C2207" t="s">
        <v>472</v>
      </c>
      <c r="D2207" t="s">
        <v>1006</v>
      </c>
      <c r="E2207" t="s">
        <v>82</v>
      </c>
      <c r="F2207" t="s">
        <v>83</v>
      </c>
      <c r="G2207" t="s">
        <v>569</v>
      </c>
      <c r="H2207">
        <v>25589</v>
      </c>
      <c r="I2207" s="196" t="str">
        <f>VLOOKUP(E2207,Refs!$P$2:$R$36,3,FALSE)</f>
        <v>Y60</v>
      </c>
      <c r="J2207" s="196" t="str">
        <f>VLOOKUP(E2207,Refs!$P$2:$S$36,4,FALSE)</f>
        <v>Midlands</v>
      </c>
      <c r="K2207" s="42">
        <f t="shared" si="69"/>
        <v>25589</v>
      </c>
    </row>
    <row r="2208" spans="1:11" hidden="1" x14ac:dyDescent="0.35">
      <c r="A2208" s="197">
        <f t="shared" si="68"/>
        <v>44287</v>
      </c>
      <c r="B2208" t="s">
        <v>770</v>
      </c>
      <c r="C2208" t="s">
        <v>472</v>
      </c>
      <c r="D2208" t="s">
        <v>1006</v>
      </c>
      <c r="E2208" t="s">
        <v>82</v>
      </c>
      <c r="F2208" t="s">
        <v>83</v>
      </c>
      <c r="G2208" t="s">
        <v>570</v>
      </c>
      <c r="H2208">
        <v>21407</v>
      </c>
      <c r="I2208" s="196" t="str">
        <f>VLOOKUP(E2208,Refs!$P$2:$R$36,3,FALSE)</f>
        <v>Y60</v>
      </c>
      <c r="J2208" s="196" t="str">
        <f>VLOOKUP(E2208,Refs!$P$2:$S$36,4,FALSE)</f>
        <v>Midlands</v>
      </c>
      <c r="K2208" s="42">
        <f t="shared" si="69"/>
        <v>21407</v>
      </c>
    </row>
    <row r="2209" spans="1:11" hidden="1" x14ac:dyDescent="0.35">
      <c r="A2209" s="197">
        <f t="shared" si="68"/>
        <v>44287</v>
      </c>
      <c r="B2209" t="s">
        <v>770</v>
      </c>
      <c r="C2209" t="s">
        <v>472</v>
      </c>
      <c r="D2209" t="s">
        <v>1006</v>
      </c>
      <c r="E2209" t="s">
        <v>82</v>
      </c>
      <c r="F2209" t="s">
        <v>83</v>
      </c>
      <c r="G2209" t="s">
        <v>571</v>
      </c>
      <c r="H2209">
        <v>12048</v>
      </c>
      <c r="I2209" s="196" t="str">
        <f>VLOOKUP(E2209,Refs!$P$2:$R$36,3,FALSE)</f>
        <v>Y60</v>
      </c>
      <c r="J2209" s="196" t="str">
        <f>VLOOKUP(E2209,Refs!$P$2:$S$36,4,FALSE)</f>
        <v>Midlands</v>
      </c>
      <c r="K2209" s="42">
        <f t="shared" si="69"/>
        <v>12048</v>
      </c>
    </row>
    <row r="2210" spans="1:11" hidden="1" x14ac:dyDescent="0.35">
      <c r="A2210" s="197">
        <f t="shared" si="68"/>
        <v>44287</v>
      </c>
      <c r="B2210" t="s">
        <v>770</v>
      </c>
      <c r="C2210" t="s">
        <v>472</v>
      </c>
      <c r="D2210" t="s">
        <v>1006</v>
      </c>
      <c r="E2210" t="s">
        <v>82</v>
      </c>
      <c r="F2210" t="s">
        <v>83</v>
      </c>
      <c r="G2210" t="s">
        <v>576</v>
      </c>
      <c r="H2210">
        <v>59044</v>
      </c>
      <c r="I2210" s="196" t="str">
        <f>VLOOKUP(E2210,Refs!$P$2:$R$36,3,FALSE)</f>
        <v>Y60</v>
      </c>
      <c r="J2210" s="196" t="str">
        <f>VLOOKUP(E2210,Refs!$P$2:$S$36,4,FALSE)</f>
        <v>Midlands</v>
      </c>
      <c r="K2210" s="42">
        <f t="shared" si="69"/>
        <v>59044</v>
      </c>
    </row>
    <row r="2211" spans="1:11" hidden="1" x14ac:dyDescent="0.35">
      <c r="A2211" s="197">
        <f t="shared" si="68"/>
        <v>44287</v>
      </c>
      <c r="B2211" t="s">
        <v>770</v>
      </c>
      <c r="C2211" t="s">
        <v>472</v>
      </c>
      <c r="D2211" t="s">
        <v>1006</v>
      </c>
      <c r="E2211" t="s">
        <v>82</v>
      </c>
      <c r="F2211" t="s">
        <v>83</v>
      </c>
      <c r="G2211" t="s">
        <v>577</v>
      </c>
      <c r="H2211">
        <v>5250</v>
      </c>
      <c r="I2211" s="196" t="str">
        <f>VLOOKUP(E2211,Refs!$P$2:$R$36,3,FALSE)</f>
        <v>Y60</v>
      </c>
      <c r="J2211" s="196" t="str">
        <f>VLOOKUP(E2211,Refs!$P$2:$S$36,4,FALSE)</f>
        <v>Midlands</v>
      </c>
      <c r="K2211" s="42">
        <f t="shared" si="69"/>
        <v>5250</v>
      </c>
    </row>
    <row r="2212" spans="1:11" hidden="1" x14ac:dyDescent="0.35">
      <c r="A2212" s="197">
        <f t="shared" si="68"/>
        <v>44287</v>
      </c>
      <c r="B2212" t="s">
        <v>770</v>
      </c>
      <c r="C2212" t="s">
        <v>472</v>
      </c>
      <c r="D2212" t="s">
        <v>1006</v>
      </c>
      <c r="E2212" t="s">
        <v>82</v>
      </c>
      <c r="F2212" t="s">
        <v>83</v>
      </c>
      <c r="G2212" t="s">
        <v>578</v>
      </c>
      <c r="H2212">
        <v>7168</v>
      </c>
      <c r="I2212" s="196" t="str">
        <f>VLOOKUP(E2212,Refs!$P$2:$R$36,3,FALSE)</f>
        <v>Y60</v>
      </c>
      <c r="J2212" s="196" t="str">
        <f>VLOOKUP(E2212,Refs!$P$2:$S$36,4,FALSE)</f>
        <v>Midlands</v>
      </c>
      <c r="K2212" s="42">
        <f t="shared" si="69"/>
        <v>7168</v>
      </c>
    </row>
    <row r="2213" spans="1:11" hidden="1" x14ac:dyDescent="0.35">
      <c r="A2213" s="197">
        <f t="shared" si="68"/>
        <v>44287</v>
      </c>
      <c r="B2213" t="s">
        <v>770</v>
      </c>
      <c r="C2213" t="s">
        <v>472</v>
      </c>
      <c r="D2213" t="s">
        <v>1006</v>
      </c>
      <c r="E2213" t="s">
        <v>82</v>
      </c>
      <c r="F2213" t="s">
        <v>83</v>
      </c>
      <c r="G2213" t="s">
        <v>579</v>
      </c>
      <c r="H2213">
        <v>1268</v>
      </c>
      <c r="I2213" s="196" t="str">
        <f>VLOOKUP(E2213,Refs!$P$2:$R$36,3,FALSE)</f>
        <v>Y60</v>
      </c>
      <c r="J2213" s="196" t="str">
        <f>VLOOKUP(E2213,Refs!$P$2:$S$36,4,FALSE)</f>
        <v>Midlands</v>
      </c>
      <c r="K2213" s="42">
        <f t="shared" si="69"/>
        <v>1268</v>
      </c>
    </row>
    <row r="2214" spans="1:11" hidden="1" x14ac:dyDescent="0.35">
      <c r="A2214" s="197">
        <f t="shared" si="68"/>
        <v>44287</v>
      </c>
      <c r="B2214" t="s">
        <v>770</v>
      </c>
      <c r="C2214" t="s">
        <v>472</v>
      </c>
      <c r="D2214" t="s">
        <v>1006</v>
      </c>
      <c r="E2214" t="s">
        <v>82</v>
      </c>
      <c r="F2214" t="s">
        <v>83</v>
      </c>
      <c r="G2214" t="s">
        <v>580</v>
      </c>
      <c r="H2214">
        <v>23663</v>
      </c>
      <c r="I2214" s="196" t="str">
        <f>VLOOKUP(E2214,Refs!$P$2:$R$36,3,FALSE)</f>
        <v>Y60</v>
      </c>
      <c r="J2214" s="196" t="str">
        <f>VLOOKUP(E2214,Refs!$P$2:$S$36,4,FALSE)</f>
        <v>Midlands</v>
      </c>
      <c r="K2214" s="42">
        <f t="shared" si="69"/>
        <v>23663</v>
      </c>
    </row>
    <row r="2215" spans="1:11" hidden="1" x14ac:dyDescent="0.35">
      <c r="A2215" s="197">
        <f t="shared" si="68"/>
        <v>44287</v>
      </c>
      <c r="B2215" t="s">
        <v>770</v>
      </c>
      <c r="C2215" t="s">
        <v>472</v>
      </c>
      <c r="D2215" t="s">
        <v>1006</v>
      </c>
      <c r="E2215" t="s">
        <v>82</v>
      </c>
      <c r="F2215" t="s">
        <v>83</v>
      </c>
      <c r="G2215" t="s">
        <v>581</v>
      </c>
      <c r="H2215">
        <v>1926</v>
      </c>
      <c r="I2215" s="196" t="str">
        <f>VLOOKUP(E2215,Refs!$P$2:$R$36,3,FALSE)</f>
        <v>Y60</v>
      </c>
      <c r="J2215" s="196" t="str">
        <f>VLOOKUP(E2215,Refs!$P$2:$S$36,4,FALSE)</f>
        <v>Midlands</v>
      </c>
      <c r="K2215" s="42">
        <f t="shared" si="69"/>
        <v>1926</v>
      </c>
    </row>
    <row r="2216" spans="1:11" hidden="1" x14ac:dyDescent="0.35">
      <c r="A2216" s="197">
        <f t="shared" si="68"/>
        <v>44287</v>
      </c>
      <c r="B2216" t="s">
        <v>770</v>
      </c>
      <c r="C2216" t="s">
        <v>472</v>
      </c>
      <c r="D2216" t="s">
        <v>1006</v>
      </c>
      <c r="E2216" t="s">
        <v>82</v>
      </c>
      <c r="F2216" t="s">
        <v>83</v>
      </c>
      <c r="G2216" t="s">
        <v>582</v>
      </c>
      <c r="H2216">
        <v>2077</v>
      </c>
      <c r="I2216" s="196" t="str">
        <f>VLOOKUP(E2216,Refs!$P$2:$R$36,3,FALSE)</f>
        <v>Y60</v>
      </c>
      <c r="J2216" s="196" t="str">
        <f>VLOOKUP(E2216,Refs!$P$2:$S$36,4,FALSE)</f>
        <v>Midlands</v>
      </c>
      <c r="K2216" s="42">
        <f t="shared" si="69"/>
        <v>2077</v>
      </c>
    </row>
    <row r="2217" spans="1:11" hidden="1" x14ac:dyDescent="0.35">
      <c r="A2217" s="197">
        <f t="shared" si="68"/>
        <v>44287</v>
      </c>
      <c r="B2217" t="s">
        <v>770</v>
      </c>
      <c r="C2217" t="s">
        <v>472</v>
      </c>
      <c r="D2217" t="s">
        <v>1006</v>
      </c>
      <c r="E2217" t="s">
        <v>82</v>
      </c>
      <c r="F2217" t="s">
        <v>83</v>
      </c>
      <c r="G2217" t="s">
        <v>583</v>
      </c>
      <c r="H2217">
        <v>5644</v>
      </c>
      <c r="I2217" s="196" t="str">
        <f>VLOOKUP(E2217,Refs!$P$2:$R$36,3,FALSE)</f>
        <v>Y60</v>
      </c>
      <c r="J2217" s="196" t="str">
        <f>VLOOKUP(E2217,Refs!$P$2:$S$36,4,FALSE)</f>
        <v>Midlands</v>
      </c>
      <c r="K2217" s="42">
        <f t="shared" si="69"/>
        <v>5644</v>
      </c>
    </row>
    <row r="2218" spans="1:11" hidden="1" x14ac:dyDescent="0.35">
      <c r="A2218" s="197">
        <f t="shared" si="68"/>
        <v>44287</v>
      </c>
      <c r="B2218" t="s">
        <v>770</v>
      </c>
      <c r="C2218" t="s">
        <v>472</v>
      </c>
      <c r="D2218" t="s">
        <v>1006</v>
      </c>
      <c r="E2218" t="s">
        <v>82</v>
      </c>
      <c r="F2218" t="s">
        <v>83</v>
      </c>
      <c r="G2218" t="s">
        <v>584</v>
      </c>
      <c r="H2218">
        <v>12048</v>
      </c>
      <c r="I2218" s="196" t="str">
        <f>VLOOKUP(E2218,Refs!$P$2:$R$36,3,FALSE)</f>
        <v>Y60</v>
      </c>
      <c r="J2218" s="196" t="str">
        <f>VLOOKUP(E2218,Refs!$P$2:$S$36,4,FALSE)</f>
        <v>Midlands</v>
      </c>
      <c r="K2218" s="42">
        <f t="shared" si="69"/>
        <v>12048</v>
      </c>
    </row>
    <row r="2219" spans="1:11" hidden="1" x14ac:dyDescent="0.35">
      <c r="A2219" s="197">
        <f t="shared" si="68"/>
        <v>44287</v>
      </c>
      <c r="B2219" t="s">
        <v>770</v>
      </c>
      <c r="C2219" t="s">
        <v>472</v>
      </c>
      <c r="D2219" t="s">
        <v>1006</v>
      </c>
      <c r="E2219" t="s">
        <v>82</v>
      </c>
      <c r="F2219" t="s">
        <v>83</v>
      </c>
      <c r="G2219" t="s">
        <v>585</v>
      </c>
      <c r="H2219">
        <v>98</v>
      </c>
      <c r="I2219" s="196" t="str">
        <f>VLOOKUP(E2219,Refs!$P$2:$R$36,3,FALSE)</f>
        <v>Y60</v>
      </c>
      <c r="J2219" s="196" t="str">
        <f>VLOOKUP(E2219,Refs!$P$2:$S$36,4,FALSE)</f>
        <v>Midlands</v>
      </c>
      <c r="K2219" s="42">
        <f t="shared" si="69"/>
        <v>98</v>
      </c>
    </row>
    <row r="2220" spans="1:11" hidden="1" x14ac:dyDescent="0.35">
      <c r="A2220" s="197">
        <f t="shared" si="68"/>
        <v>44287</v>
      </c>
      <c r="B2220" t="s">
        <v>770</v>
      </c>
      <c r="C2220" t="s">
        <v>472</v>
      </c>
      <c r="D2220" t="s">
        <v>1006</v>
      </c>
      <c r="E2220" t="s">
        <v>82</v>
      </c>
      <c r="F2220" t="s">
        <v>83</v>
      </c>
      <c r="G2220" t="s">
        <v>586</v>
      </c>
      <c r="H2220">
        <v>2424</v>
      </c>
      <c r="I2220" s="196" t="str">
        <f>VLOOKUP(E2220,Refs!$P$2:$R$36,3,FALSE)</f>
        <v>Y60</v>
      </c>
      <c r="J2220" s="196" t="str">
        <f>VLOOKUP(E2220,Refs!$P$2:$S$36,4,FALSE)</f>
        <v>Midlands</v>
      </c>
      <c r="K2220" s="42">
        <f t="shared" si="69"/>
        <v>2424</v>
      </c>
    </row>
    <row r="2221" spans="1:11" hidden="1" x14ac:dyDescent="0.35">
      <c r="A2221" s="197">
        <f t="shared" si="68"/>
        <v>44287</v>
      </c>
      <c r="B2221" t="s">
        <v>770</v>
      </c>
      <c r="C2221" t="s">
        <v>472</v>
      </c>
      <c r="D2221" t="s">
        <v>1006</v>
      </c>
      <c r="E2221" t="s">
        <v>82</v>
      </c>
      <c r="F2221" t="s">
        <v>83</v>
      </c>
      <c r="G2221" t="s">
        <v>587</v>
      </c>
      <c r="H2221" t="s">
        <v>999</v>
      </c>
      <c r="I2221" s="196" t="str">
        <f>VLOOKUP(E2221,Refs!$P$2:$R$36,3,FALSE)</f>
        <v>Y60</v>
      </c>
      <c r="J2221" s="196" t="str">
        <f>VLOOKUP(E2221,Refs!$P$2:$S$36,4,FALSE)</f>
        <v>Midlands</v>
      </c>
      <c r="K2221" s="42" t="str">
        <f t="shared" si="69"/>
        <v>-</v>
      </c>
    </row>
    <row r="2222" spans="1:11" hidden="1" x14ac:dyDescent="0.35">
      <c r="A2222" s="197">
        <f t="shared" si="68"/>
        <v>44287</v>
      </c>
      <c r="B2222" t="s">
        <v>770</v>
      </c>
      <c r="C2222" t="s">
        <v>472</v>
      </c>
      <c r="D2222" t="s">
        <v>1006</v>
      </c>
      <c r="E2222" t="s">
        <v>82</v>
      </c>
      <c r="F2222" t="s">
        <v>83</v>
      </c>
      <c r="G2222" t="s">
        <v>588</v>
      </c>
      <c r="H2222">
        <v>34952</v>
      </c>
      <c r="I2222" s="196" t="str">
        <f>VLOOKUP(E2222,Refs!$P$2:$R$36,3,FALSE)</f>
        <v>Y60</v>
      </c>
      <c r="J2222" s="196" t="str">
        <f>VLOOKUP(E2222,Refs!$P$2:$S$36,4,FALSE)</f>
        <v>Midlands</v>
      </c>
      <c r="K2222" s="42">
        <f t="shared" si="69"/>
        <v>34952</v>
      </c>
    </row>
    <row r="2223" spans="1:11" hidden="1" x14ac:dyDescent="0.35">
      <c r="A2223" s="197">
        <f t="shared" si="68"/>
        <v>44287</v>
      </c>
      <c r="B2223" t="s">
        <v>770</v>
      </c>
      <c r="C2223" t="s">
        <v>472</v>
      </c>
      <c r="D2223" t="s">
        <v>1006</v>
      </c>
      <c r="E2223" t="s">
        <v>82</v>
      </c>
      <c r="F2223" t="s">
        <v>83</v>
      </c>
      <c r="G2223" t="s">
        <v>589</v>
      </c>
      <c r="H2223">
        <v>14530</v>
      </c>
      <c r="I2223" s="196" t="str">
        <f>VLOOKUP(E2223,Refs!$P$2:$R$36,3,FALSE)</f>
        <v>Y60</v>
      </c>
      <c r="J2223" s="196" t="str">
        <f>VLOOKUP(E2223,Refs!$P$2:$S$36,4,FALSE)</f>
        <v>Midlands</v>
      </c>
      <c r="K2223" s="42">
        <f t="shared" si="69"/>
        <v>14530</v>
      </c>
    </row>
    <row r="2224" spans="1:11" hidden="1" x14ac:dyDescent="0.35">
      <c r="A2224" s="197">
        <f t="shared" si="68"/>
        <v>44287</v>
      </c>
      <c r="B2224" t="s">
        <v>770</v>
      </c>
      <c r="C2224" t="s">
        <v>472</v>
      </c>
      <c r="D2224" t="s">
        <v>1006</v>
      </c>
      <c r="E2224" t="s">
        <v>82</v>
      </c>
      <c r="F2224" t="s">
        <v>83</v>
      </c>
      <c r="G2224" t="s">
        <v>590</v>
      </c>
      <c r="H2224">
        <v>2344</v>
      </c>
      <c r="I2224" s="196" t="str">
        <f>VLOOKUP(E2224,Refs!$P$2:$R$36,3,FALSE)</f>
        <v>Y60</v>
      </c>
      <c r="J2224" s="196" t="str">
        <f>VLOOKUP(E2224,Refs!$P$2:$S$36,4,FALSE)</f>
        <v>Midlands</v>
      </c>
      <c r="K2224" s="42">
        <f t="shared" si="69"/>
        <v>2344</v>
      </c>
    </row>
    <row r="2225" spans="1:11" hidden="1" x14ac:dyDescent="0.35">
      <c r="A2225" s="197">
        <f t="shared" si="68"/>
        <v>44287</v>
      </c>
      <c r="B2225" t="s">
        <v>770</v>
      </c>
      <c r="C2225" t="s">
        <v>472</v>
      </c>
      <c r="D2225" t="s">
        <v>1006</v>
      </c>
      <c r="E2225" t="s">
        <v>82</v>
      </c>
      <c r="F2225" t="s">
        <v>83</v>
      </c>
      <c r="G2225" t="s">
        <v>591</v>
      </c>
      <c r="H2225">
        <v>2020</v>
      </c>
      <c r="I2225" s="196" t="str">
        <f>VLOOKUP(E2225,Refs!$P$2:$R$36,3,FALSE)</f>
        <v>Y60</v>
      </c>
      <c r="J2225" s="196" t="str">
        <f>VLOOKUP(E2225,Refs!$P$2:$S$36,4,FALSE)</f>
        <v>Midlands</v>
      </c>
      <c r="K2225" s="42">
        <f t="shared" si="69"/>
        <v>2020</v>
      </c>
    </row>
    <row r="2226" spans="1:11" hidden="1" x14ac:dyDescent="0.35">
      <c r="A2226" s="197">
        <f t="shared" si="68"/>
        <v>44287</v>
      </c>
      <c r="B2226" t="s">
        <v>770</v>
      </c>
      <c r="C2226" t="s">
        <v>472</v>
      </c>
      <c r="D2226" t="s">
        <v>1006</v>
      </c>
      <c r="E2226" t="s">
        <v>82</v>
      </c>
      <c r="F2226" t="s">
        <v>83</v>
      </c>
      <c r="G2226" t="s">
        <v>592</v>
      </c>
      <c r="H2226">
        <v>3766</v>
      </c>
      <c r="I2226" s="196" t="str">
        <f>VLOOKUP(E2226,Refs!$P$2:$R$36,3,FALSE)</f>
        <v>Y60</v>
      </c>
      <c r="J2226" s="196" t="str">
        <f>VLOOKUP(E2226,Refs!$P$2:$S$36,4,FALSE)</f>
        <v>Midlands</v>
      </c>
      <c r="K2226" s="42">
        <f t="shared" si="69"/>
        <v>3766</v>
      </c>
    </row>
    <row r="2227" spans="1:11" hidden="1" x14ac:dyDescent="0.35">
      <c r="A2227" s="197">
        <f t="shared" si="68"/>
        <v>44287</v>
      </c>
      <c r="B2227" t="s">
        <v>770</v>
      </c>
      <c r="C2227" t="s">
        <v>472</v>
      </c>
      <c r="D2227" t="s">
        <v>1006</v>
      </c>
      <c r="E2227" t="s">
        <v>82</v>
      </c>
      <c r="F2227" t="s">
        <v>83</v>
      </c>
      <c r="G2227" t="s">
        <v>593</v>
      </c>
      <c r="H2227">
        <v>1805</v>
      </c>
      <c r="I2227" s="196" t="str">
        <f>VLOOKUP(E2227,Refs!$P$2:$R$36,3,FALSE)</f>
        <v>Y60</v>
      </c>
      <c r="J2227" s="196" t="str">
        <f>VLOOKUP(E2227,Refs!$P$2:$S$36,4,FALSE)</f>
        <v>Midlands</v>
      </c>
      <c r="K2227" s="42">
        <f t="shared" si="69"/>
        <v>1805</v>
      </c>
    </row>
    <row r="2228" spans="1:11" hidden="1" x14ac:dyDescent="0.35">
      <c r="A2228" s="197">
        <f t="shared" si="68"/>
        <v>44287</v>
      </c>
      <c r="B2228" t="s">
        <v>770</v>
      </c>
      <c r="C2228" t="s">
        <v>472</v>
      </c>
      <c r="D2228" t="s">
        <v>1006</v>
      </c>
      <c r="E2228" t="s">
        <v>82</v>
      </c>
      <c r="F2228" t="s">
        <v>83</v>
      </c>
      <c r="G2228" t="s">
        <v>594</v>
      </c>
      <c r="H2228" t="s">
        <v>999</v>
      </c>
      <c r="I2228" s="196" t="str">
        <f>VLOOKUP(E2228,Refs!$P$2:$R$36,3,FALSE)</f>
        <v>Y60</v>
      </c>
      <c r="J2228" s="196" t="str">
        <f>VLOOKUP(E2228,Refs!$P$2:$S$36,4,FALSE)</f>
        <v>Midlands</v>
      </c>
      <c r="K2228" s="42" t="str">
        <f t="shared" si="69"/>
        <v>-</v>
      </c>
    </row>
    <row r="2229" spans="1:11" hidden="1" x14ac:dyDescent="0.35">
      <c r="A2229" s="197">
        <f t="shared" si="68"/>
        <v>44287</v>
      </c>
      <c r="B2229" t="s">
        <v>770</v>
      </c>
      <c r="C2229" t="s">
        <v>472</v>
      </c>
      <c r="D2229" t="s">
        <v>1006</v>
      </c>
      <c r="E2229" t="s">
        <v>82</v>
      </c>
      <c r="F2229" t="s">
        <v>83</v>
      </c>
      <c r="G2229" t="s">
        <v>609</v>
      </c>
      <c r="H2229">
        <v>137291</v>
      </c>
      <c r="I2229" s="196" t="str">
        <f>VLOOKUP(E2229,Refs!$P$2:$R$36,3,FALSE)</f>
        <v>Y60</v>
      </c>
      <c r="J2229" s="196" t="str">
        <f>VLOOKUP(E2229,Refs!$P$2:$S$36,4,FALSE)</f>
        <v>Midlands</v>
      </c>
      <c r="K2229" s="42">
        <f t="shared" si="69"/>
        <v>137291</v>
      </c>
    </row>
    <row r="2230" spans="1:11" hidden="1" x14ac:dyDescent="0.35">
      <c r="A2230" s="197">
        <f t="shared" si="68"/>
        <v>44287</v>
      </c>
      <c r="B2230" t="s">
        <v>770</v>
      </c>
      <c r="C2230" t="s">
        <v>472</v>
      </c>
      <c r="D2230" t="s">
        <v>1006</v>
      </c>
      <c r="E2230" t="s">
        <v>82</v>
      </c>
      <c r="F2230" t="s">
        <v>83</v>
      </c>
      <c r="G2230" t="s">
        <v>610</v>
      </c>
      <c r="H2230">
        <v>17276</v>
      </c>
      <c r="I2230" s="196" t="str">
        <f>VLOOKUP(E2230,Refs!$P$2:$R$36,3,FALSE)</f>
        <v>Y60</v>
      </c>
      <c r="J2230" s="196" t="str">
        <f>VLOOKUP(E2230,Refs!$P$2:$S$36,4,FALSE)</f>
        <v>Midlands</v>
      </c>
      <c r="K2230" s="42">
        <f t="shared" si="69"/>
        <v>17276</v>
      </c>
    </row>
    <row r="2231" spans="1:11" hidden="1" x14ac:dyDescent="0.35">
      <c r="A2231" s="197">
        <f t="shared" si="68"/>
        <v>44287</v>
      </c>
      <c r="B2231" t="s">
        <v>770</v>
      </c>
      <c r="C2231" t="s">
        <v>472</v>
      </c>
      <c r="D2231" t="s">
        <v>1006</v>
      </c>
      <c r="E2231" t="s">
        <v>82</v>
      </c>
      <c r="F2231" t="s">
        <v>83</v>
      </c>
      <c r="G2231" t="s">
        <v>611</v>
      </c>
      <c r="H2231">
        <v>15738</v>
      </c>
      <c r="I2231" s="196" t="str">
        <f>VLOOKUP(E2231,Refs!$P$2:$R$36,3,FALSE)</f>
        <v>Y60</v>
      </c>
      <c r="J2231" s="196" t="str">
        <f>VLOOKUP(E2231,Refs!$P$2:$S$36,4,FALSE)</f>
        <v>Midlands</v>
      </c>
      <c r="K2231" s="42">
        <f t="shared" si="69"/>
        <v>15738</v>
      </c>
    </row>
    <row r="2232" spans="1:11" hidden="1" x14ac:dyDescent="0.35">
      <c r="A2232" s="197">
        <f t="shared" si="68"/>
        <v>44287</v>
      </c>
      <c r="B2232" t="s">
        <v>770</v>
      </c>
      <c r="C2232" t="s">
        <v>472</v>
      </c>
      <c r="D2232" t="s">
        <v>1006</v>
      </c>
      <c r="E2232" t="s">
        <v>82</v>
      </c>
      <c r="F2232" t="s">
        <v>83</v>
      </c>
      <c r="G2232" t="s">
        <v>612</v>
      </c>
      <c r="H2232">
        <v>12746</v>
      </c>
      <c r="I2232" s="196" t="str">
        <f>VLOOKUP(E2232,Refs!$P$2:$R$36,3,FALSE)</f>
        <v>Y60</v>
      </c>
      <c r="J2232" s="196" t="str">
        <f>VLOOKUP(E2232,Refs!$P$2:$S$36,4,FALSE)</f>
        <v>Midlands</v>
      </c>
      <c r="K2232" s="42">
        <f t="shared" si="69"/>
        <v>12746</v>
      </c>
    </row>
    <row r="2233" spans="1:11" hidden="1" x14ac:dyDescent="0.35">
      <c r="A2233" s="197">
        <f t="shared" si="68"/>
        <v>44287</v>
      </c>
      <c r="B2233" t="s">
        <v>770</v>
      </c>
      <c r="C2233" t="s">
        <v>472</v>
      </c>
      <c r="D2233" t="s">
        <v>1006</v>
      </c>
      <c r="E2233" t="s">
        <v>82</v>
      </c>
      <c r="F2233" t="s">
        <v>83</v>
      </c>
      <c r="G2233" t="s">
        <v>613</v>
      </c>
      <c r="H2233">
        <v>20</v>
      </c>
      <c r="I2233" s="196" t="str">
        <f>VLOOKUP(E2233,Refs!$P$2:$R$36,3,FALSE)</f>
        <v>Y60</v>
      </c>
      <c r="J2233" s="196" t="str">
        <f>VLOOKUP(E2233,Refs!$P$2:$S$36,4,FALSE)</f>
        <v>Midlands</v>
      </c>
      <c r="K2233" s="42">
        <f t="shared" si="69"/>
        <v>20</v>
      </c>
    </row>
    <row r="2234" spans="1:11" hidden="1" x14ac:dyDescent="0.35">
      <c r="A2234" s="197">
        <f t="shared" si="68"/>
        <v>44287</v>
      </c>
      <c r="B2234" t="s">
        <v>770</v>
      </c>
      <c r="C2234" t="s">
        <v>472</v>
      </c>
      <c r="D2234" t="s">
        <v>1006</v>
      </c>
      <c r="E2234" t="s">
        <v>82</v>
      </c>
      <c r="F2234" t="s">
        <v>83</v>
      </c>
      <c r="G2234" t="s">
        <v>615</v>
      </c>
      <c r="H2234">
        <v>51531</v>
      </c>
      <c r="I2234" s="196" t="str">
        <f>VLOOKUP(E2234,Refs!$P$2:$R$36,3,FALSE)</f>
        <v>Y60</v>
      </c>
      <c r="J2234" s="196" t="str">
        <f>VLOOKUP(E2234,Refs!$P$2:$S$36,4,FALSE)</f>
        <v>Midlands</v>
      </c>
      <c r="K2234" s="42">
        <f t="shared" si="69"/>
        <v>51531</v>
      </c>
    </row>
    <row r="2235" spans="1:11" hidden="1" x14ac:dyDescent="0.35">
      <c r="A2235" s="197">
        <f t="shared" si="68"/>
        <v>44287</v>
      </c>
      <c r="B2235" t="s">
        <v>770</v>
      </c>
      <c r="C2235" t="s">
        <v>472</v>
      </c>
      <c r="D2235" t="s">
        <v>1006</v>
      </c>
      <c r="E2235" t="s">
        <v>82</v>
      </c>
      <c r="F2235" t="s">
        <v>83</v>
      </c>
      <c r="G2235" t="s">
        <v>616</v>
      </c>
      <c r="H2235">
        <v>33</v>
      </c>
      <c r="I2235" s="196" t="str">
        <f>VLOOKUP(E2235,Refs!$P$2:$R$36,3,FALSE)</f>
        <v>Y60</v>
      </c>
      <c r="J2235" s="196" t="str">
        <f>VLOOKUP(E2235,Refs!$P$2:$S$36,4,FALSE)</f>
        <v>Midlands</v>
      </c>
      <c r="K2235" s="42">
        <f t="shared" si="69"/>
        <v>33</v>
      </c>
    </row>
    <row r="2236" spans="1:11" hidden="1" x14ac:dyDescent="0.35">
      <c r="A2236" s="197">
        <f t="shared" si="68"/>
        <v>44287</v>
      </c>
      <c r="B2236" t="s">
        <v>770</v>
      </c>
      <c r="C2236" t="s">
        <v>472</v>
      </c>
      <c r="D2236" t="s">
        <v>1006</v>
      </c>
      <c r="E2236" t="s">
        <v>82</v>
      </c>
      <c r="F2236" t="s">
        <v>83</v>
      </c>
      <c r="G2236" t="s">
        <v>618</v>
      </c>
      <c r="H2236">
        <v>17110</v>
      </c>
      <c r="I2236" s="196" t="str">
        <f>VLOOKUP(E2236,Refs!$P$2:$R$36,3,FALSE)</f>
        <v>Y60</v>
      </c>
      <c r="J2236" s="196" t="str">
        <f>VLOOKUP(E2236,Refs!$P$2:$S$36,4,FALSE)</f>
        <v>Midlands</v>
      </c>
      <c r="K2236" s="42">
        <f t="shared" si="69"/>
        <v>17110</v>
      </c>
    </row>
    <row r="2237" spans="1:11" hidden="1" x14ac:dyDescent="0.35">
      <c r="A2237" s="197">
        <f t="shared" si="68"/>
        <v>44287</v>
      </c>
      <c r="B2237" t="s">
        <v>770</v>
      </c>
      <c r="C2237" t="s">
        <v>472</v>
      </c>
      <c r="D2237" t="s">
        <v>1006</v>
      </c>
      <c r="E2237" t="s">
        <v>82</v>
      </c>
      <c r="F2237" t="s">
        <v>83</v>
      </c>
      <c r="G2237" t="s">
        <v>619</v>
      </c>
      <c r="H2237">
        <v>947</v>
      </c>
      <c r="I2237" s="196" t="str">
        <f>VLOOKUP(E2237,Refs!$P$2:$R$36,3,FALSE)</f>
        <v>Y60</v>
      </c>
      <c r="J2237" s="196" t="str">
        <f>VLOOKUP(E2237,Refs!$P$2:$S$36,4,FALSE)</f>
        <v>Midlands</v>
      </c>
      <c r="K2237" s="42">
        <f t="shared" si="69"/>
        <v>947</v>
      </c>
    </row>
    <row r="2238" spans="1:11" hidden="1" x14ac:dyDescent="0.35">
      <c r="A2238" s="197">
        <f t="shared" si="68"/>
        <v>44287</v>
      </c>
      <c r="B2238" t="s">
        <v>770</v>
      </c>
      <c r="C2238" t="s">
        <v>472</v>
      </c>
      <c r="D2238" t="s">
        <v>1006</v>
      </c>
      <c r="E2238" t="s">
        <v>82</v>
      </c>
      <c r="F2238" t="s">
        <v>83</v>
      </c>
      <c r="G2238" t="s">
        <v>620</v>
      </c>
      <c r="H2238">
        <v>9348</v>
      </c>
      <c r="I2238" s="196" t="str">
        <f>VLOOKUP(E2238,Refs!$P$2:$R$36,3,FALSE)</f>
        <v>Y60</v>
      </c>
      <c r="J2238" s="196" t="str">
        <f>VLOOKUP(E2238,Refs!$P$2:$S$36,4,FALSE)</f>
        <v>Midlands</v>
      </c>
      <c r="K2238" s="42">
        <f t="shared" si="69"/>
        <v>9348</v>
      </c>
    </row>
    <row r="2239" spans="1:11" hidden="1" x14ac:dyDescent="0.35">
      <c r="A2239" s="197">
        <f t="shared" si="68"/>
        <v>44287</v>
      </c>
      <c r="B2239" t="s">
        <v>770</v>
      </c>
      <c r="C2239" t="s">
        <v>472</v>
      </c>
      <c r="D2239" t="s">
        <v>1006</v>
      </c>
      <c r="E2239" t="s">
        <v>82</v>
      </c>
      <c r="F2239" t="s">
        <v>83</v>
      </c>
      <c r="G2239" t="s">
        <v>621</v>
      </c>
      <c r="H2239">
        <v>525</v>
      </c>
      <c r="I2239" s="196" t="str">
        <f>VLOOKUP(E2239,Refs!$P$2:$R$36,3,FALSE)</f>
        <v>Y60</v>
      </c>
      <c r="J2239" s="196" t="str">
        <f>VLOOKUP(E2239,Refs!$P$2:$S$36,4,FALSE)</f>
        <v>Midlands</v>
      </c>
      <c r="K2239" s="42">
        <f t="shared" si="69"/>
        <v>525</v>
      </c>
    </row>
    <row r="2240" spans="1:11" hidden="1" x14ac:dyDescent="0.35">
      <c r="A2240" s="197">
        <f t="shared" si="68"/>
        <v>44287</v>
      </c>
      <c r="B2240" t="s">
        <v>770</v>
      </c>
      <c r="C2240" t="s">
        <v>472</v>
      </c>
      <c r="D2240" t="s">
        <v>1006</v>
      </c>
      <c r="E2240" t="s">
        <v>82</v>
      </c>
      <c r="F2240" t="s">
        <v>83</v>
      </c>
      <c r="G2240" t="s">
        <v>622</v>
      </c>
      <c r="H2240">
        <v>3363</v>
      </c>
      <c r="I2240" s="196" t="str">
        <f>VLOOKUP(E2240,Refs!$P$2:$R$36,3,FALSE)</f>
        <v>Y60</v>
      </c>
      <c r="J2240" s="196" t="str">
        <f>VLOOKUP(E2240,Refs!$P$2:$S$36,4,FALSE)</f>
        <v>Midlands</v>
      </c>
      <c r="K2240" s="42">
        <f t="shared" si="69"/>
        <v>3363</v>
      </c>
    </row>
    <row r="2241" spans="1:11" hidden="1" x14ac:dyDescent="0.35">
      <c r="A2241" s="197">
        <f t="shared" si="68"/>
        <v>44287</v>
      </c>
      <c r="B2241" t="s">
        <v>770</v>
      </c>
      <c r="C2241" t="s">
        <v>472</v>
      </c>
      <c r="D2241" t="s">
        <v>1006</v>
      </c>
      <c r="E2241" t="s">
        <v>82</v>
      </c>
      <c r="F2241" t="s">
        <v>83</v>
      </c>
      <c r="G2241" t="s">
        <v>623</v>
      </c>
      <c r="H2241">
        <v>240</v>
      </c>
      <c r="I2241" s="196" t="str">
        <f>VLOOKUP(E2241,Refs!$P$2:$R$36,3,FALSE)</f>
        <v>Y60</v>
      </c>
      <c r="J2241" s="196" t="str">
        <f>VLOOKUP(E2241,Refs!$P$2:$S$36,4,FALSE)</f>
        <v>Midlands</v>
      </c>
      <c r="K2241" s="42">
        <f t="shared" si="69"/>
        <v>240</v>
      </c>
    </row>
    <row r="2242" spans="1:11" hidden="1" x14ac:dyDescent="0.35">
      <c r="A2242" s="197">
        <f t="shared" si="68"/>
        <v>44287</v>
      </c>
      <c r="B2242" t="s">
        <v>770</v>
      </c>
      <c r="C2242" t="s">
        <v>472</v>
      </c>
      <c r="D2242" t="s">
        <v>1006</v>
      </c>
      <c r="E2242" t="s">
        <v>82</v>
      </c>
      <c r="F2242" t="s">
        <v>83</v>
      </c>
      <c r="G2242" t="s">
        <v>624</v>
      </c>
      <c r="H2242">
        <v>10248</v>
      </c>
      <c r="I2242" s="196" t="str">
        <f>VLOOKUP(E2242,Refs!$P$2:$R$36,3,FALSE)</f>
        <v>Y60</v>
      </c>
      <c r="J2242" s="196" t="str">
        <f>VLOOKUP(E2242,Refs!$P$2:$S$36,4,FALSE)</f>
        <v>Midlands</v>
      </c>
      <c r="K2242" s="42">
        <f t="shared" si="69"/>
        <v>10248</v>
      </c>
    </row>
    <row r="2243" spans="1:11" hidden="1" x14ac:dyDescent="0.35">
      <c r="A2243" s="197">
        <f t="shared" ref="A2243:A2306" si="70">DATEVALUE(RIGHT(B2243,8))</f>
        <v>44287</v>
      </c>
      <c r="B2243" t="s">
        <v>770</v>
      </c>
      <c r="C2243" t="s">
        <v>472</v>
      </c>
      <c r="D2243" t="s">
        <v>1006</v>
      </c>
      <c r="E2243" t="s">
        <v>82</v>
      </c>
      <c r="F2243" t="s">
        <v>83</v>
      </c>
      <c r="G2243" t="s">
        <v>625</v>
      </c>
      <c r="H2243">
        <v>6485</v>
      </c>
      <c r="I2243" s="196" t="str">
        <f>VLOOKUP(E2243,Refs!$P$2:$R$36,3,FALSE)</f>
        <v>Y60</v>
      </c>
      <c r="J2243" s="196" t="str">
        <f>VLOOKUP(E2243,Refs!$P$2:$S$36,4,FALSE)</f>
        <v>Midlands</v>
      </c>
      <c r="K2243" s="42">
        <f t="shared" ref="K2243:K2306" si="71">IF(OR(H2243="NULL",H2243=0,H2243=""),"",H2243)</f>
        <v>6485</v>
      </c>
    </row>
    <row r="2244" spans="1:11" hidden="1" x14ac:dyDescent="0.35">
      <c r="A2244" s="197">
        <f t="shared" si="70"/>
        <v>44287</v>
      </c>
      <c r="B2244" t="s">
        <v>770</v>
      </c>
      <c r="C2244" t="s">
        <v>472</v>
      </c>
      <c r="D2244" t="s">
        <v>1006</v>
      </c>
      <c r="E2244" t="s">
        <v>82</v>
      </c>
      <c r="F2244" t="s">
        <v>83</v>
      </c>
      <c r="G2244" t="s">
        <v>626</v>
      </c>
      <c r="H2244">
        <v>10912</v>
      </c>
      <c r="I2244" s="196" t="str">
        <f>VLOOKUP(E2244,Refs!$P$2:$R$36,3,FALSE)</f>
        <v>Y60</v>
      </c>
      <c r="J2244" s="196" t="str">
        <f>VLOOKUP(E2244,Refs!$P$2:$S$36,4,FALSE)</f>
        <v>Midlands</v>
      </c>
      <c r="K2244" s="42">
        <f t="shared" si="71"/>
        <v>10912</v>
      </c>
    </row>
    <row r="2245" spans="1:11" hidden="1" x14ac:dyDescent="0.35">
      <c r="A2245" s="197">
        <f t="shared" si="70"/>
        <v>44287</v>
      </c>
      <c r="B2245" t="s">
        <v>770</v>
      </c>
      <c r="C2245" t="s">
        <v>472</v>
      </c>
      <c r="D2245" t="s">
        <v>1006</v>
      </c>
      <c r="E2245" t="s">
        <v>82</v>
      </c>
      <c r="F2245" t="s">
        <v>83</v>
      </c>
      <c r="G2245" t="s">
        <v>642</v>
      </c>
      <c r="H2245">
        <v>15885</v>
      </c>
      <c r="I2245" s="196" t="str">
        <f>VLOOKUP(E2245,Refs!$P$2:$R$36,3,FALSE)</f>
        <v>Y60</v>
      </c>
      <c r="J2245" s="196" t="str">
        <f>VLOOKUP(E2245,Refs!$P$2:$S$36,4,FALSE)</f>
        <v>Midlands</v>
      </c>
      <c r="K2245" s="42">
        <f t="shared" si="71"/>
        <v>15885</v>
      </c>
    </row>
    <row r="2246" spans="1:11" hidden="1" x14ac:dyDescent="0.35">
      <c r="A2246" s="197">
        <f t="shared" si="70"/>
        <v>44287</v>
      </c>
      <c r="B2246" t="s">
        <v>770</v>
      </c>
      <c r="C2246" t="s">
        <v>472</v>
      </c>
      <c r="D2246" t="s">
        <v>1006</v>
      </c>
      <c r="E2246" t="s">
        <v>82</v>
      </c>
      <c r="F2246" t="s">
        <v>83</v>
      </c>
      <c r="G2246" t="s">
        <v>643</v>
      </c>
      <c r="H2246">
        <v>12674</v>
      </c>
      <c r="I2246" s="196" t="str">
        <f>VLOOKUP(E2246,Refs!$P$2:$R$36,3,FALSE)</f>
        <v>Y60</v>
      </c>
      <c r="J2246" s="196" t="str">
        <f>VLOOKUP(E2246,Refs!$P$2:$S$36,4,FALSE)</f>
        <v>Midlands</v>
      </c>
      <c r="K2246" s="42">
        <f t="shared" si="71"/>
        <v>12674</v>
      </c>
    </row>
    <row r="2247" spans="1:11" hidden="1" x14ac:dyDescent="0.35">
      <c r="A2247" s="197">
        <f t="shared" si="70"/>
        <v>44287</v>
      </c>
      <c r="B2247" t="s">
        <v>770</v>
      </c>
      <c r="C2247" t="s">
        <v>472</v>
      </c>
      <c r="D2247" t="s">
        <v>1006</v>
      </c>
      <c r="E2247" t="s">
        <v>82</v>
      </c>
      <c r="F2247" t="s">
        <v>83</v>
      </c>
      <c r="G2247" t="s">
        <v>644</v>
      </c>
      <c r="H2247">
        <v>6287</v>
      </c>
      <c r="I2247" s="196" t="str">
        <f>VLOOKUP(E2247,Refs!$P$2:$R$36,3,FALSE)</f>
        <v>Y60</v>
      </c>
      <c r="J2247" s="196" t="str">
        <f>VLOOKUP(E2247,Refs!$P$2:$S$36,4,FALSE)</f>
        <v>Midlands</v>
      </c>
      <c r="K2247" s="42">
        <f t="shared" si="71"/>
        <v>6287</v>
      </c>
    </row>
    <row r="2248" spans="1:11" hidden="1" x14ac:dyDescent="0.35">
      <c r="A2248" s="197">
        <f t="shared" si="70"/>
        <v>44287</v>
      </c>
      <c r="B2248" t="s">
        <v>770</v>
      </c>
      <c r="C2248" t="s">
        <v>472</v>
      </c>
      <c r="D2248" t="s">
        <v>1006</v>
      </c>
      <c r="E2248" t="s">
        <v>82</v>
      </c>
      <c r="F2248" t="s">
        <v>83</v>
      </c>
      <c r="G2248" t="s">
        <v>645</v>
      </c>
      <c r="H2248">
        <v>3386</v>
      </c>
      <c r="I2248" s="196" t="str">
        <f>VLOOKUP(E2248,Refs!$P$2:$R$36,3,FALSE)</f>
        <v>Y60</v>
      </c>
      <c r="J2248" s="196" t="str">
        <f>VLOOKUP(E2248,Refs!$P$2:$S$36,4,FALSE)</f>
        <v>Midlands</v>
      </c>
      <c r="K2248" s="42">
        <f t="shared" si="71"/>
        <v>3386</v>
      </c>
    </row>
    <row r="2249" spans="1:11" hidden="1" x14ac:dyDescent="0.35">
      <c r="A2249" s="197">
        <f t="shared" si="70"/>
        <v>44287</v>
      </c>
      <c r="B2249" t="s">
        <v>770</v>
      </c>
      <c r="C2249" t="s">
        <v>472</v>
      </c>
      <c r="D2249" t="s">
        <v>1006</v>
      </c>
      <c r="E2249" t="s">
        <v>82</v>
      </c>
      <c r="F2249" t="s">
        <v>83</v>
      </c>
      <c r="G2249" t="s">
        <v>646</v>
      </c>
      <c r="H2249">
        <v>567</v>
      </c>
      <c r="I2249" s="196" t="str">
        <f>VLOOKUP(E2249,Refs!$P$2:$R$36,3,FALSE)</f>
        <v>Y60</v>
      </c>
      <c r="J2249" s="196" t="str">
        <f>VLOOKUP(E2249,Refs!$P$2:$S$36,4,FALSE)</f>
        <v>Midlands</v>
      </c>
      <c r="K2249" s="42">
        <f t="shared" si="71"/>
        <v>567</v>
      </c>
    </row>
    <row r="2250" spans="1:11" hidden="1" x14ac:dyDescent="0.35">
      <c r="A2250" s="197">
        <f t="shared" si="70"/>
        <v>44287</v>
      </c>
      <c r="B2250" t="s">
        <v>770</v>
      </c>
      <c r="C2250" t="s">
        <v>472</v>
      </c>
      <c r="D2250" t="s">
        <v>1006</v>
      </c>
      <c r="E2250" t="s">
        <v>82</v>
      </c>
      <c r="F2250" t="s">
        <v>83</v>
      </c>
      <c r="G2250" t="s">
        <v>647</v>
      </c>
      <c r="H2250">
        <v>10202</v>
      </c>
      <c r="I2250" s="196" t="str">
        <f>VLOOKUP(E2250,Refs!$P$2:$R$36,3,FALSE)</f>
        <v>Y60</v>
      </c>
      <c r="J2250" s="196" t="str">
        <f>VLOOKUP(E2250,Refs!$P$2:$S$36,4,FALSE)</f>
        <v>Midlands</v>
      </c>
      <c r="K2250" s="42">
        <f t="shared" si="71"/>
        <v>10202</v>
      </c>
    </row>
    <row r="2251" spans="1:11" hidden="1" x14ac:dyDescent="0.35">
      <c r="A2251" s="197">
        <f t="shared" si="70"/>
        <v>44287</v>
      </c>
      <c r="B2251" t="s">
        <v>770</v>
      </c>
      <c r="C2251" t="s">
        <v>472</v>
      </c>
      <c r="D2251" t="s">
        <v>1006</v>
      </c>
      <c r="E2251" t="s">
        <v>82</v>
      </c>
      <c r="F2251" t="s">
        <v>83</v>
      </c>
      <c r="G2251" t="s">
        <v>648</v>
      </c>
      <c r="H2251">
        <v>30109641</v>
      </c>
      <c r="I2251" s="196" t="str">
        <f>VLOOKUP(E2251,Refs!$P$2:$R$36,3,FALSE)</f>
        <v>Y60</v>
      </c>
      <c r="J2251" s="196" t="str">
        <f>VLOOKUP(E2251,Refs!$P$2:$S$36,4,FALSE)</f>
        <v>Midlands</v>
      </c>
      <c r="K2251" s="42">
        <f t="shared" si="71"/>
        <v>30109641</v>
      </c>
    </row>
    <row r="2252" spans="1:11" hidden="1" x14ac:dyDescent="0.35">
      <c r="A2252" s="197">
        <f t="shared" si="70"/>
        <v>44287</v>
      </c>
      <c r="B2252" t="s">
        <v>770</v>
      </c>
      <c r="C2252" t="s">
        <v>472</v>
      </c>
      <c r="D2252" t="s">
        <v>1006</v>
      </c>
      <c r="E2252" t="s">
        <v>82</v>
      </c>
      <c r="F2252" t="s">
        <v>83</v>
      </c>
      <c r="G2252" t="s">
        <v>649</v>
      </c>
      <c r="H2252">
        <v>16938</v>
      </c>
      <c r="I2252" s="196" t="str">
        <f>VLOOKUP(E2252,Refs!$P$2:$R$36,3,FALSE)</f>
        <v>Y60</v>
      </c>
      <c r="J2252" s="196" t="str">
        <f>VLOOKUP(E2252,Refs!$P$2:$S$36,4,FALSE)</f>
        <v>Midlands</v>
      </c>
      <c r="K2252" s="42">
        <f t="shared" si="71"/>
        <v>16938</v>
      </c>
    </row>
    <row r="2253" spans="1:11" hidden="1" x14ac:dyDescent="0.35">
      <c r="A2253" s="197">
        <f t="shared" si="70"/>
        <v>44287</v>
      </c>
      <c r="B2253" t="s">
        <v>770</v>
      </c>
      <c r="C2253" t="s">
        <v>472</v>
      </c>
      <c r="D2253" t="s">
        <v>1006</v>
      </c>
      <c r="E2253" t="s">
        <v>82</v>
      </c>
      <c r="F2253" t="s">
        <v>83</v>
      </c>
      <c r="G2253" t="s">
        <v>650</v>
      </c>
      <c r="H2253">
        <v>9932</v>
      </c>
      <c r="I2253" s="196" t="str">
        <f>VLOOKUP(E2253,Refs!$P$2:$R$36,3,FALSE)</f>
        <v>Y60</v>
      </c>
      <c r="J2253" s="196" t="str">
        <f>VLOOKUP(E2253,Refs!$P$2:$S$36,4,FALSE)</f>
        <v>Midlands</v>
      </c>
      <c r="K2253" s="42">
        <f t="shared" si="71"/>
        <v>9932</v>
      </c>
    </row>
    <row r="2254" spans="1:11" hidden="1" x14ac:dyDescent="0.35">
      <c r="A2254" s="197">
        <f t="shared" si="70"/>
        <v>44287</v>
      </c>
      <c r="B2254" t="s">
        <v>770</v>
      </c>
      <c r="C2254" t="s">
        <v>472</v>
      </c>
      <c r="D2254" t="s">
        <v>1006</v>
      </c>
      <c r="E2254" t="s">
        <v>82</v>
      </c>
      <c r="F2254" t="s">
        <v>83</v>
      </c>
      <c r="G2254" t="s">
        <v>651</v>
      </c>
      <c r="H2254">
        <v>673</v>
      </c>
      <c r="I2254" s="196" t="str">
        <f>VLOOKUP(E2254,Refs!$P$2:$R$36,3,FALSE)</f>
        <v>Y60</v>
      </c>
      <c r="J2254" s="196" t="str">
        <f>VLOOKUP(E2254,Refs!$P$2:$S$36,4,FALSE)</f>
        <v>Midlands</v>
      </c>
      <c r="K2254" s="42">
        <f t="shared" si="71"/>
        <v>673</v>
      </c>
    </row>
    <row r="2255" spans="1:11" hidden="1" x14ac:dyDescent="0.35">
      <c r="A2255" s="197">
        <f t="shared" si="70"/>
        <v>44287</v>
      </c>
      <c r="B2255" t="s">
        <v>770</v>
      </c>
      <c r="C2255" t="s">
        <v>472</v>
      </c>
      <c r="D2255" t="s">
        <v>1006</v>
      </c>
      <c r="E2255" t="s">
        <v>82</v>
      </c>
      <c r="F2255" t="s">
        <v>83</v>
      </c>
      <c r="G2255" t="s">
        <v>652</v>
      </c>
      <c r="H2255">
        <v>5283</v>
      </c>
      <c r="I2255" s="196" t="str">
        <f>VLOOKUP(E2255,Refs!$P$2:$R$36,3,FALSE)</f>
        <v>Y60</v>
      </c>
      <c r="J2255" s="196" t="str">
        <f>VLOOKUP(E2255,Refs!$P$2:$S$36,4,FALSE)</f>
        <v>Midlands</v>
      </c>
      <c r="K2255" s="42">
        <f t="shared" si="71"/>
        <v>5283</v>
      </c>
    </row>
    <row r="2256" spans="1:11" hidden="1" x14ac:dyDescent="0.35">
      <c r="A2256" s="197">
        <f t="shared" si="70"/>
        <v>44287</v>
      </c>
      <c r="B2256" t="s">
        <v>770</v>
      </c>
      <c r="C2256" t="s">
        <v>472</v>
      </c>
      <c r="D2256" t="s">
        <v>1006</v>
      </c>
      <c r="E2256" t="s">
        <v>82</v>
      </c>
      <c r="F2256" t="s">
        <v>83</v>
      </c>
      <c r="G2256" t="s">
        <v>653</v>
      </c>
      <c r="H2256">
        <v>20347869</v>
      </c>
      <c r="I2256" s="196" t="str">
        <f>VLOOKUP(E2256,Refs!$P$2:$R$36,3,FALSE)</f>
        <v>Y60</v>
      </c>
      <c r="J2256" s="196" t="str">
        <f>VLOOKUP(E2256,Refs!$P$2:$S$36,4,FALSE)</f>
        <v>Midlands</v>
      </c>
      <c r="K2256" s="42">
        <f t="shared" si="71"/>
        <v>20347869</v>
      </c>
    </row>
    <row r="2257" spans="1:11" hidden="1" x14ac:dyDescent="0.35">
      <c r="A2257" s="197">
        <f t="shared" si="70"/>
        <v>44287</v>
      </c>
      <c r="B2257" t="s">
        <v>770</v>
      </c>
      <c r="C2257" t="s">
        <v>472</v>
      </c>
      <c r="D2257" t="s">
        <v>1006</v>
      </c>
      <c r="E2257" t="s">
        <v>82</v>
      </c>
      <c r="F2257" t="s">
        <v>83</v>
      </c>
      <c r="G2257" t="s">
        <v>654</v>
      </c>
      <c r="H2257">
        <v>2182</v>
      </c>
      <c r="I2257" s="196" t="str">
        <f>VLOOKUP(E2257,Refs!$P$2:$R$36,3,FALSE)</f>
        <v>Y60</v>
      </c>
      <c r="J2257" s="196" t="str">
        <f>VLOOKUP(E2257,Refs!$P$2:$S$36,4,FALSE)</f>
        <v>Midlands</v>
      </c>
      <c r="K2257" s="42">
        <f t="shared" si="71"/>
        <v>2182</v>
      </c>
    </row>
    <row r="2258" spans="1:11" hidden="1" x14ac:dyDescent="0.35">
      <c r="A2258" s="197">
        <f t="shared" si="70"/>
        <v>44287</v>
      </c>
      <c r="B2258" t="s">
        <v>770</v>
      </c>
      <c r="C2258" t="s">
        <v>472</v>
      </c>
      <c r="D2258" t="s">
        <v>1006</v>
      </c>
      <c r="E2258" t="s">
        <v>82</v>
      </c>
      <c r="F2258" t="s">
        <v>83</v>
      </c>
      <c r="G2258" t="s">
        <v>669</v>
      </c>
      <c r="H2258">
        <v>104202</v>
      </c>
      <c r="I2258" s="196" t="str">
        <f>VLOOKUP(E2258,Refs!$P$2:$R$36,3,FALSE)</f>
        <v>Y60</v>
      </c>
      <c r="J2258" s="196" t="str">
        <f>VLOOKUP(E2258,Refs!$P$2:$S$36,4,FALSE)</f>
        <v>Midlands</v>
      </c>
      <c r="K2258" s="42">
        <f t="shared" si="71"/>
        <v>104202</v>
      </c>
    </row>
    <row r="2259" spans="1:11" hidden="1" x14ac:dyDescent="0.35">
      <c r="A2259" s="197">
        <f t="shared" si="70"/>
        <v>44287</v>
      </c>
      <c r="B2259" t="s">
        <v>770</v>
      </c>
      <c r="C2259" t="s">
        <v>472</v>
      </c>
      <c r="D2259" t="s">
        <v>1006</v>
      </c>
      <c r="E2259" t="s">
        <v>82</v>
      </c>
      <c r="F2259" t="s">
        <v>83</v>
      </c>
      <c r="G2259" t="s">
        <v>670</v>
      </c>
      <c r="H2259">
        <v>27</v>
      </c>
      <c r="I2259" s="196" t="str">
        <f>VLOOKUP(E2259,Refs!$P$2:$R$36,3,FALSE)</f>
        <v>Y60</v>
      </c>
      <c r="J2259" s="196" t="str">
        <f>VLOOKUP(E2259,Refs!$P$2:$S$36,4,FALSE)</f>
        <v>Midlands</v>
      </c>
      <c r="K2259" s="42">
        <f t="shared" si="71"/>
        <v>27</v>
      </c>
    </row>
    <row r="2260" spans="1:11" hidden="1" x14ac:dyDescent="0.35">
      <c r="A2260" s="197">
        <f t="shared" si="70"/>
        <v>44287</v>
      </c>
      <c r="B2260" t="s">
        <v>770</v>
      </c>
      <c r="C2260" t="s">
        <v>472</v>
      </c>
      <c r="D2260" t="s">
        <v>1006</v>
      </c>
      <c r="E2260" t="s">
        <v>82</v>
      </c>
      <c r="F2260" t="s">
        <v>83</v>
      </c>
      <c r="G2260" t="s">
        <v>671</v>
      </c>
      <c r="H2260">
        <v>37906</v>
      </c>
      <c r="I2260" s="196" t="str">
        <f>VLOOKUP(E2260,Refs!$P$2:$R$36,3,FALSE)</f>
        <v>Y60</v>
      </c>
      <c r="J2260" s="196" t="str">
        <f>VLOOKUP(E2260,Refs!$P$2:$S$36,4,FALSE)</f>
        <v>Midlands</v>
      </c>
      <c r="K2260" s="42">
        <f t="shared" si="71"/>
        <v>37906</v>
      </c>
    </row>
    <row r="2261" spans="1:11" hidden="1" x14ac:dyDescent="0.35">
      <c r="A2261" s="197">
        <f t="shared" si="70"/>
        <v>44287</v>
      </c>
      <c r="B2261" t="s">
        <v>770</v>
      </c>
      <c r="C2261" t="s">
        <v>472</v>
      </c>
      <c r="D2261" t="s">
        <v>1006</v>
      </c>
      <c r="E2261" t="s">
        <v>82</v>
      </c>
      <c r="F2261" t="s">
        <v>83</v>
      </c>
      <c r="G2261" t="s">
        <v>675</v>
      </c>
      <c r="H2261">
        <v>19865</v>
      </c>
      <c r="I2261" s="196" t="str">
        <f>VLOOKUP(E2261,Refs!$P$2:$R$36,3,FALSE)</f>
        <v>Y60</v>
      </c>
      <c r="J2261" s="196" t="str">
        <f>VLOOKUP(E2261,Refs!$P$2:$S$36,4,FALSE)</f>
        <v>Midlands</v>
      </c>
      <c r="K2261" s="42">
        <f t="shared" si="71"/>
        <v>19865</v>
      </c>
    </row>
    <row r="2262" spans="1:11" hidden="1" x14ac:dyDescent="0.35">
      <c r="A2262" s="197">
        <f t="shared" si="70"/>
        <v>44287</v>
      </c>
      <c r="B2262" t="s">
        <v>770</v>
      </c>
      <c r="C2262" t="s">
        <v>472</v>
      </c>
      <c r="D2262" t="s">
        <v>1006</v>
      </c>
      <c r="E2262" t="s">
        <v>82</v>
      </c>
      <c r="F2262" t="s">
        <v>83</v>
      </c>
      <c r="G2262" t="s">
        <v>678</v>
      </c>
      <c r="H2262">
        <v>18363</v>
      </c>
      <c r="I2262" s="196" t="str">
        <f>VLOOKUP(E2262,Refs!$P$2:$R$36,3,FALSE)</f>
        <v>Y60</v>
      </c>
      <c r="J2262" s="196" t="str">
        <f>VLOOKUP(E2262,Refs!$P$2:$S$36,4,FALSE)</f>
        <v>Midlands</v>
      </c>
      <c r="K2262" s="42">
        <f t="shared" si="71"/>
        <v>18363</v>
      </c>
    </row>
    <row r="2263" spans="1:11" hidden="1" x14ac:dyDescent="0.35">
      <c r="A2263" s="197">
        <f t="shared" si="70"/>
        <v>44287</v>
      </c>
      <c r="B2263" t="s">
        <v>770</v>
      </c>
      <c r="C2263" t="s">
        <v>472</v>
      </c>
      <c r="D2263" t="s">
        <v>1006</v>
      </c>
      <c r="E2263" t="s">
        <v>82</v>
      </c>
      <c r="F2263" t="s">
        <v>83</v>
      </c>
      <c r="G2263" t="s">
        <v>679</v>
      </c>
      <c r="H2263">
        <v>8438</v>
      </c>
      <c r="I2263" s="196" t="str">
        <f>VLOOKUP(E2263,Refs!$P$2:$R$36,3,FALSE)</f>
        <v>Y60</v>
      </c>
      <c r="J2263" s="196" t="str">
        <f>VLOOKUP(E2263,Refs!$P$2:$S$36,4,FALSE)</f>
        <v>Midlands</v>
      </c>
      <c r="K2263" s="42">
        <f t="shared" si="71"/>
        <v>8438</v>
      </c>
    </row>
    <row r="2264" spans="1:11" hidden="1" x14ac:dyDescent="0.35">
      <c r="A2264" s="197">
        <f t="shared" si="70"/>
        <v>44287</v>
      </c>
      <c r="B2264" t="s">
        <v>770</v>
      </c>
      <c r="C2264" t="s">
        <v>472</v>
      </c>
      <c r="D2264" t="s">
        <v>1006</v>
      </c>
      <c r="E2264" t="s">
        <v>82</v>
      </c>
      <c r="F2264" t="s">
        <v>83</v>
      </c>
      <c r="G2264" t="s">
        <v>680</v>
      </c>
      <c r="H2264">
        <v>28749</v>
      </c>
      <c r="I2264" s="196" t="str">
        <f>VLOOKUP(E2264,Refs!$P$2:$R$36,3,FALSE)</f>
        <v>Y60</v>
      </c>
      <c r="J2264" s="196" t="str">
        <f>VLOOKUP(E2264,Refs!$P$2:$S$36,4,FALSE)</f>
        <v>Midlands</v>
      </c>
      <c r="K2264" s="42">
        <f t="shared" si="71"/>
        <v>28749</v>
      </c>
    </row>
    <row r="2265" spans="1:11" hidden="1" x14ac:dyDescent="0.35">
      <c r="A2265" s="197">
        <f t="shared" si="70"/>
        <v>44287</v>
      </c>
      <c r="B2265" t="s">
        <v>770</v>
      </c>
      <c r="C2265" t="s">
        <v>472</v>
      </c>
      <c r="D2265" t="s">
        <v>1006</v>
      </c>
      <c r="E2265" t="s">
        <v>82</v>
      </c>
      <c r="F2265" t="s">
        <v>83</v>
      </c>
      <c r="G2265" t="s">
        <v>681</v>
      </c>
      <c r="H2265">
        <v>2527</v>
      </c>
      <c r="I2265" s="196" t="str">
        <f>VLOOKUP(E2265,Refs!$P$2:$R$36,3,FALSE)</f>
        <v>Y60</v>
      </c>
      <c r="J2265" s="196" t="str">
        <f>VLOOKUP(E2265,Refs!$P$2:$S$36,4,FALSE)</f>
        <v>Midlands</v>
      </c>
      <c r="K2265" s="42">
        <f t="shared" si="71"/>
        <v>2527</v>
      </c>
    </row>
    <row r="2266" spans="1:11" hidden="1" x14ac:dyDescent="0.35">
      <c r="A2266" s="197">
        <f t="shared" si="70"/>
        <v>44287</v>
      </c>
      <c r="B2266" t="s">
        <v>770</v>
      </c>
      <c r="C2266" t="s">
        <v>472</v>
      </c>
      <c r="D2266" t="s">
        <v>1006</v>
      </c>
      <c r="E2266" t="s">
        <v>82</v>
      </c>
      <c r="F2266" t="s">
        <v>83</v>
      </c>
      <c r="G2266" t="s">
        <v>682</v>
      </c>
      <c r="H2266">
        <v>14690</v>
      </c>
      <c r="I2266" s="196" t="str">
        <f>VLOOKUP(E2266,Refs!$P$2:$R$36,3,FALSE)</f>
        <v>Y60</v>
      </c>
      <c r="J2266" s="196" t="str">
        <f>VLOOKUP(E2266,Refs!$P$2:$S$36,4,FALSE)</f>
        <v>Midlands</v>
      </c>
      <c r="K2266" s="42">
        <f t="shared" si="71"/>
        <v>14690</v>
      </c>
    </row>
    <row r="2267" spans="1:11" hidden="1" x14ac:dyDescent="0.35">
      <c r="A2267" s="197">
        <f t="shared" si="70"/>
        <v>44287</v>
      </c>
      <c r="B2267" t="s">
        <v>770</v>
      </c>
      <c r="C2267" t="s">
        <v>472</v>
      </c>
      <c r="D2267" t="s">
        <v>1006</v>
      </c>
      <c r="E2267" t="s">
        <v>82</v>
      </c>
      <c r="F2267" t="s">
        <v>83</v>
      </c>
      <c r="G2267" t="s">
        <v>683</v>
      </c>
      <c r="H2267">
        <v>3543</v>
      </c>
      <c r="I2267" s="196" t="str">
        <f>VLOOKUP(E2267,Refs!$P$2:$R$36,3,FALSE)</f>
        <v>Y60</v>
      </c>
      <c r="J2267" s="196" t="str">
        <f>VLOOKUP(E2267,Refs!$P$2:$S$36,4,FALSE)</f>
        <v>Midlands</v>
      </c>
      <c r="K2267" s="42">
        <f t="shared" si="71"/>
        <v>3543</v>
      </c>
    </row>
    <row r="2268" spans="1:11" hidden="1" x14ac:dyDescent="0.35">
      <c r="A2268" s="197">
        <f t="shared" si="70"/>
        <v>44287</v>
      </c>
      <c r="B2268" t="s">
        <v>770</v>
      </c>
      <c r="C2268" t="s">
        <v>472</v>
      </c>
      <c r="D2268" t="s">
        <v>1006</v>
      </c>
      <c r="E2268" t="s">
        <v>82</v>
      </c>
      <c r="F2268" t="s">
        <v>83</v>
      </c>
      <c r="G2268" t="s">
        <v>684</v>
      </c>
      <c r="H2268">
        <v>13326</v>
      </c>
      <c r="I2268" s="196" t="str">
        <f>VLOOKUP(E2268,Refs!$P$2:$R$36,3,FALSE)</f>
        <v>Y60</v>
      </c>
      <c r="J2268" s="196" t="str">
        <f>VLOOKUP(E2268,Refs!$P$2:$S$36,4,FALSE)</f>
        <v>Midlands</v>
      </c>
      <c r="K2268" s="42">
        <f t="shared" si="71"/>
        <v>13326</v>
      </c>
    </row>
    <row r="2269" spans="1:11" hidden="1" x14ac:dyDescent="0.35">
      <c r="A2269" s="197">
        <f t="shared" si="70"/>
        <v>44287</v>
      </c>
      <c r="B2269" t="s">
        <v>770</v>
      </c>
      <c r="C2269" t="s">
        <v>472</v>
      </c>
      <c r="D2269" t="s">
        <v>1006</v>
      </c>
      <c r="E2269" t="s">
        <v>82</v>
      </c>
      <c r="F2269" t="s">
        <v>83</v>
      </c>
      <c r="G2269" t="s">
        <v>685</v>
      </c>
      <c r="H2269">
        <v>4633</v>
      </c>
      <c r="I2269" s="196" t="str">
        <f>VLOOKUP(E2269,Refs!$P$2:$R$36,3,FALSE)</f>
        <v>Y60</v>
      </c>
      <c r="J2269" s="196" t="str">
        <f>VLOOKUP(E2269,Refs!$P$2:$S$36,4,FALSE)</f>
        <v>Midlands</v>
      </c>
      <c r="K2269" s="42">
        <f t="shared" si="71"/>
        <v>4633</v>
      </c>
    </row>
    <row r="2270" spans="1:11" hidden="1" x14ac:dyDescent="0.35">
      <c r="A2270" s="197">
        <f t="shared" si="70"/>
        <v>44287</v>
      </c>
      <c r="B2270" t="s">
        <v>770</v>
      </c>
      <c r="C2270" t="s">
        <v>472</v>
      </c>
      <c r="D2270" t="s">
        <v>1006</v>
      </c>
      <c r="E2270" t="s">
        <v>82</v>
      </c>
      <c r="F2270" t="s">
        <v>83</v>
      </c>
      <c r="G2270" t="s">
        <v>686</v>
      </c>
      <c r="H2270">
        <v>16</v>
      </c>
      <c r="I2270" s="196" t="str">
        <f>VLOOKUP(E2270,Refs!$P$2:$R$36,3,FALSE)</f>
        <v>Y60</v>
      </c>
      <c r="J2270" s="196" t="str">
        <f>VLOOKUP(E2270,Refs!$P$2:$S$36,4,FALSE)</f>
        <v>Midlands</v>
      </c>
      <c r="K2270" s="42">
        <f t="shared" si="71"/>
        <v>16</v>
      </c>
    </row>
    <row r="2271" spans="1:11" hidden="1" x14ac:dyDescent="0.35">
      <c r="A2271" s="197">
        <f t="shared" si="70"/>
        <v>44287</v>
      </c>
      <c r="B2271" t="s">
        <v>770</v>
      </c>
      <c r="C2271" t="s">
        <v>472</v>
      </c>
      <c r="D2271" t="s">
        <v>1006</v>
      </c>
      <c r="E2271" t="s">
        <v>82</v>
      </c>
      <c r="F2271" t="s">
        <v>83</v>
      </c>
      <c r="G2271" t="s">
        <v>687</v>
      </c>
      <c r="H2271">
        <v>2</v>
      </c>
      <c r="I2271" s="196" t="str">
        <f>VLOOKUP(E2271,Refs!$P$2:$R$36,3,FALSE)</f>
        <v>Y60</v>
      </c>
      <c r="J2271" s="196" t="str">
        <f>VLOOKUP(E2271,Refs!$P$2:$S$36,4,FALSE)</f>
        <v>Midlands</v>
      </c>
      <c r="K2271" s="42">
        <f t="shared" si="71"/>
        <v>2</v>
      </c>
    </row>
    <row r="2272" spans="1:11" hidden="1" x14ac:dyDescent="0.35">
      <c r="A2272" s="197">
        <f t="shared" si="70"/>
        <v>44287</v>
      </c>
      <c r="B2272" t="s">
        <v>770</v>
      </c>
      <c r="C2272" t="s">
        <v>472</v>
      </c>
      <c r="D2272" t="s">
        <v>1006</v>
      </c>
      <c r="E2272" t="s">
        <v>82</v>
      </c>
      <c r="F2272" t="s">
        <v>83</v>
      </c>
      <c r="G2272" t="s">
        <v>688</v>
      </c>
      <c r="H2272" t="s">
        <v>999</v>
      </c>
      <c r="I2272" s="196" t="str">
        <f>VLOOKUP(E2272,Refs!$P$2:$R$36,3,FALSE)</f>
        <v>Y60</v>
      </c>
      <c r="J2272" s="196" t="str">
        <f>VLOOKUP(E2272,Refs!$P$2:$S$36,4,FALSE)</f>
        <v>Midlands</v>
      </c>
      <c r="K2272" s="42" t="str">
        <f t="shared" si="71"/>
        <v>-</v>
      </c>
    </row>
    <row r="2273" spans="1:11" hidden="1" x14ac:dyDescent="0.35">
      <c r="A2273" s="197">
        <f t="shared" si="70"/>
        <v>44287</v>
      </c>
      <c r="B2273" t="s">
        <v>770</v>
      </c>
      <c r="C2273" t="s">
        <v>472</v>
      </c>
      <c r="D2273" t="s">
        <v>1006</v>
      </c>
      <c r="E2273" t="s">
        <v>82</v>
      </c>
      <c r="F2273" t="s">
        <v>83</v>
      </c>
      <c r="G2273" t="s">
        <v>689</v>
      </c>
      <c r="H2273" t="s">
        <v>999</v>
      </c>
      <c r="I2273" s="196" t="str">
        <f>VLOOKUP(E2273,Refs!$P$2:$R$36,3,FALSE)</f>
        <v>Y60</v>
      </c>
      <c r="J2273" s="196" t="str">
        <f>VLOOKUP(E2273,Refs!$P$2:$S$36,4,FALSE)</f>
        <v>Midlands</v>
      </c>
      <c r="K2273" s="42" t="str">
        <f t="shared" si="71"/>
        <v>-</v>
      </c>
    </row>
    <row r="2274" spans="1:11" hidden="1" x14ac:dyDescent="0.35">
      <c r="A2274" s="197">
        <f t="shared" si="70"/>
        <v>44287</v>
      </c>
      <c r="B2274" t="s">
        <v>770</v>
      </c>
      <c r="C2274" t="s">
        <v>472</v>
      </c>
      <c r="D2274" t="s">
        <v>1006</v>
      </c>
      <c r="E2274" t="s">
        <v>82</v>
      </c>
      <c r="F2274" t="s">
        <v>83</v>
      </c>
      <c r="G2274" t="s">
        <v>690</v>
      </c>
      <c r="H2274">
        <v>722</v>
      </c>
      <c r="I2274" s="196" t="str">
        <f>VLOOKUP(E2274,Refs!$P$2:$R$36,3,FALSE)</f>
        <v>Y60</v>
      </c>
      <c r="J2274" s="196" t="str">
        <f>VLOOKUP(E2274,Refs!$P$2:$S$36,4,FALSE)</f>
        <v>Midlands</v>
      </c>
      <c r="K2274" s="42">
        <f t="shared" si="71"/>
        <v>722</v>
      </c>
    </row>
    <row r="2275" spans="1:11" hidden="1" x14ac:dyDescent="0.35">
      <c r="A2275" s="197">
        <f t="shared" si="70"/>
        <v>44287</v>
      </c>
      <c r="B2275" t="s">
        <v>770</v>
      </c>
      <c r="C2275" t="s">
        <v>472</v>
      </c>
      <c r="D2275" t="s">
        <v>1006</v>
      </c>
      <c r="E2275" t="s">
        <v>82</v>
      </c>
      <c r="F2275" t="s">
        <v>83</v>
      </c>
      <c r="G2275" t="s">
        <v>691</v>
      </c>
      <c r="H2275">
        <v>413</v>
      </c>
      <c r="I2275" s="196" t="str">
        <f>VLOOKUP(E2275,Refs!$P$2:$R$36,3,FALSE)</f>
        <v>Y60</v>
      </c>
      <c r="J2275" s="196" t="str">
        <f>VLOOKUP(E2275,Refs!$P$2:$S$36,4,FALSE)</f>
        <v>Midlands</v>
      </c>
      <c r="K2275" s="42">
        <f t="shared" si="71"/>
        <v>413</v>
      </c>
    </row>
    <row r="2276" spans="1:11" hidden="1" x14ac:dyDescent="0.35">
      <c r="A2276" s="197">
        <f t="shared" si="70"/>
        <v>44287</v>
      </c>
      <c r="B2276" t="s">
        <v>770</v>
      </c>
      <c r="C2276" t="s">
        <v>472</v>
      </c>
      <c r="D2276" t="s">
        <v>1006</v>
      </c>
      <c r="E2276" t="s">
        <v>82</v>
      </c>
      <c r="F2276" t="s">
        <v>83</v>
      </c>
      <c r="G2276" t="s">
        <v>692</v>
      </c>
      <c r="H2276" t="s">
        <v>999</v>
      </c>
      <c r="I2276" s="196" t="str">
        <f>VLOOKUP(E2276,Refs!$P$2:$R$36,3,FALSE)</f>
        <v>Y60</v>
      </c>
      <c r="J2276" s="196" t="str">
        <f>VLOOKUP(E2276,Refs!$P$2:$S$36,4,FALSE)</f>
        <v>Midlands</v>
      </c>
      <c r="K2276" s="42" t="str">
        <f t="shared" si="71"/>
        <v>-</v>
      </c>
    </row>
    <row r="2277" spans="1:11" hidden="1" x14ac:dyDescent="0.35">
      <c r="A2277" s="197">
        <f t="shared" si="70"/>
        <v>44287</v>
      </c>
      <c r="B2277" t="s">
        <v>770</v>
      </c>
      <c r="C2277" t="s">
        <v>472</v>
      </c>
      <c r="D2277" t="s">
        <v>1006</v>
      </c>
      <c r="E2277" t="s">
        <v>82</v>
      </c>
      <c r="F2277" t="s">
        <v>83</v>
      </c>
      <c r="G2277" t="s">
        <v>693</v>
      </c>
      <c r="H2277" t="s">
        <v>999</v>
      </c>
      <c r="I2277" s="196" t="str">
        <f>VLOOKUP(E2277,Refs!$P$2:$R$36,3,FALSE)</f>
        <v>Y60</v>
      </c>
      <c r="J2277" s="196" t="str">
        <f>VLOOKUP(E2277,Refs!$P$2:$S$36,4,FALSE)</f>
        <v>Midlands</v>
      </c>
      <c r="K2277" s="42" t="str">
        <f t="shared" si="71"/>
        <v>-</v>
      </c>
    </row>
    <row r="2278" spans="1:11" hidden="1" x14ac:dyDescent="0.35">
      <c r="A2278" s="197">
        <f t="shared" si="70"/>
        <v>44287</v>
      </c>
      <c r="B2278" t="s">
        <v>770</v>
      </c>
      <c r="C2278" t="s">
        <v>472</v>
      </c>
      <c r="D2278" t="s">
        <v>1006</v>
      </c>
      <c r="E2278" t="s">
        <v>82</v>
      </c>
      <c r="F2278" t="s">
        <v>83</v>
      </c>
      <c r="G2278" t="s">
        <v>694</v>
      </c>
      <c r="H2278" t="s">
        <v>999</v>
      </c>
      <c r="I2278" s="196" t="str">
        <f>VLOOKUP(E2278,Refs!$P$2:$R$36,3,FALSE)</f>
        <v>Y60</v>
      </c>
      <c r="J2278" s="196" t="str">
        <f>VLOOKUP(E2278,Refs!$P$2:$S$36,4,FALSE)</f>
        <v>Midlands</v>
      </c>
      <c r="K2278" s="42" t="str">
        <f t="shared" si="71"/>
        <v>-</v>
      </c>
    </row>
    <row r="2279" spans="1:11" hidden="1" x14ac:dyDescent="0.35">
      <c r="A2279" s="197">
        <f t="shared" si="70"/>
        <v>44287</v>
      </c>
      <c r="B2279" t="s">
        <v>770</v>
      </c>
      <c r="C2279" t="s">
        <v>472</v>
      </c>
      <c r="D2279" t="s">
        <v>1006</v>
      </c>
      <c r="E2279" t="s">
        <v>82</v>
      </c>
      <c r="F2279" t="s">
        <v>83</v>
      </c>
      <c r="G2279" t="s">
        <v>695</v>
      </c>
      <c r="H2279" t="s">
        <v>999</v>
      </c>
      <c r="I2279" s="196" t="str">
        <f>VLOOKUP(E2279,Refs!$P$2:$R$36,3,FALSE)</f>
        <v>Y60</v>
      </c>
      <c r="J2279" s="196" t="str">
        <f>VLOOKUP(E2279,Refs!$P$2:$S$36,4,FALSE)</f>
        <v>Midlands</v>
      </c>
      <c r="K2279" s="42" t="str">
        <f t="shared" si="71"/>
        <v>-</v>
      </c>
    </row>
    <row r="2280" spans="1:11" hidden="1" x14ac:dyDescent="0.35">
      <c r="A2280" s="197">
        <f t="shared" si="70"/>
        <v>44287</v>
      </c>
      <c r="B2280" t="s">
        <v>770</v>
      </c>
      <c r="C2280" t="s">
        <v>472</v>
      </c>
      <c r="D2280" t="s">
        <v>1006</v>
      </c>
      <c r="E2280" t="s">
        <v>82</v>
      </c>
      <c r="F2280" t="s">
        <v>83</v>
      </c>
      <c r="G2280" t="s">
        <v>696</v>
      </c>
      <c r="H2280" t="s">
        <v>999</v>
      </c>
      <c r="I2280" s="196" t="str">
        <f>VLOOKUP(E2280,Refs!$P$2:$R$36,3,FALSE)</f>
        <v>Y60</v>
      </c>
      <c r="J2280" s="196" t="str">
        <f>VLOOKUP(E2280,Refs!$P$2:$S$36,4,FALSE)</f>
        <v>Midlands</v>
      </c>
      <c r="K2280" s="42" t="str">
        <f t="shared" si="71"/>
        <v>-</v>
      </c>
    </row>
    <row r="2281" spans="1:11" hidden="1" x14ac:dyDescent="0.35">
      <c r="A2281" s="197">
        <f t="shared" si="70"/>
        <v>44287</v>
      </c>
      <c r="B2281" t="s">
        <v>770</v>
      </c>
      <c r="C2281" t="s">
        <v>472</v>
      </c>
      <c r="D2281" t="s">
        <v>1006</v>
      </c>
      <c r="E2281" t="s">
        <v>82</v>
      </c>
      <c r="F2281" t="s">
        <v>83</v>
      </c>
      <c r="G2281" t="s">
        <v>697</v>
      </c>
      <c r="H2281" t="s">
        <v>999</v>
      </c>
      <c r="I2281" s="196" t="str">
        <f>VLOOKUP(E2281,Refs!$P$2:$R$36,3,FALSE)</f>
        <v>Y60</v>
      </c>
      <c r="J2281" s="196" t="str">
        <f>VLOOKUP(E2281,Refs!$P$2:$S$36,4,FALSE)</f>
        <v>Midlands</v>
      </c>
      <c r="K2281" s="42" t="str">
        <f t="shared" si="71"/>
        <v>-</v>
      </c>
    </row>
    <row r="2282" spans="1:11" hidden="1" x14ac:dyDescent="0.35">
      <c r="A2282" s="197">
        <f t="shared" si="70"/>
        <v>44287</v>
      </c>
      <c r="B2282" t="s">
        <v>770</v>
      </c>
      <c r="C2282" t="s">
        <v>472</v>
      </c>
      <c r="D2282" t="s">
        <v>1006</v>
      </c>
      <c r="E2282" t="s">
        <v>82</v>
      </c>
      <c r="F2282" t="s">
        <v>83</v>
      </c>
      <c r="G2282" t="s">
        <v>698</v>
      </c>
      <c r="H2282" t="s">
        <v>999</v>
      </c>
      <c r="I2282" s="196" t="str">
        <f>VLOOKUP(E2282,Refs!$P$2:$R$36,3,FALSE)</f>
        <v>Y60</v>
      </c>
      <c r="J2282" s="196" t="str">
        <f>VLOOKUP(E2282,Refs!$P$2:$S$36,4,FALSE)</f>
        <v>Midlands</v>
      </c>
      <c r="K2282" s="42" t="str">
        <f t="shared" si="71"/>
        <v>-</v>
      </c>
    </row>
    <row r="2283" spans="1:11" hidden="1" x14ac:dyDescent="0.35">
      <c r="A2283" s="197">
        <f t="shared" si="70"/>
        <v>44287</v>
      </c>
      <c r="B2283" t="s">
        <v>770</v>
      </c>
      <c r="C2283" t="s">
        <v>472</v>
      </c>
      <c r="D2283" t="s">
        <v>1006</v>
      </c>
      <c r="E2283" t="s">
        <v>82</v>
      </c>
      <c r="F2283" t="s">
        <v>83</v>
      </c>
      <c r="G2283" t="s">
        <v>699</v>
      </c>
      <c r="H2283" t="s">
        <v>999</v>
      </c>
      <c r="I2283" s="196" t="str">
        <f>VLOOKUP(E2283,Refs!$P$2:$R$36,3,FALSE)</f>
        <v>Y60</v>
      </c>
      <c r="J2283" s="196" t="str">
        <f>VLOOKUP(E2283,Refs!$P$2:$S$36,4,FALSE)</f>
        <v>Midlands</v>
      </c>
      <c r="K2283" s="42" t="str">
        <f t="shared" si="71"/>
        <v>-</v>
      </c>
    </row>
    <row r="2284" spans="1:11" hidden="1" x14ac:dyDescent="0.35">
      <c r="A2284" s="197">
        <f t="shared" si="70"/>
        <v>44287</v>
      </c>
      <c r="B2284" t="s">
        <v>770</v>
      </c>
      <c r="C2284" t="s">
        <v>472</v>
      </c>
      <c r="D2284" t="s">
        <v>1006</v>
      </c>
      <c r="E2284" t="s">
        <v>82</v>
      </c>
      <c r="F2284" t="s">
        <v>83</v>
      </c>
      <c r="G2284" t="s">
        <v>720</v>
      </c>
      <c r="H2284">
        <v>1190</v>
      </c>
      <c r="I2284" s="196" t="str">
        <f>VLOOKUP(E2284,Refs!$P$2:$R$36,3,FALSE)</f>
        <v>Y60</v>
      </c>
      <c r="J2284" s="196" t="str">
        <f>VLOOKUP(E2284,Refs!$P$2:$S$36,4,FALSE)</f>
        <v>Midlands</v>
      </c>
      <c r="K2284" s="42">
        <f t="shared" si="71"/>
        <v>1190</v>
      </c>
    </row>
    <row r="2285" spans="1:11" hidden="1" x14ac:dyDescent="0.35">
      <c r="A2285" s="197">
        <f t="shared" si="70"/>
        <v>44287</v>
      </c>
      <c r="B2285" t="s">
        <v>770</v>
      </c>
      <c r="C2285" t="s">
        <v>472</v>
      </c>
      <c r="D2285" t="s">
        <v>1006</v>
      </c>
      <c r="E2285" t="s">
        <v>82</v>
      </c>
      <c r="F2285" t="s">
        <v>83</v>
      </c>
      <c r="G2285" t="s">
        <v>721</v>
      </c>
      <c r="H2285">
        <v>1190</v>
      </c>
      <c r="I2285" s="196" t="str">
        <f>VLOOKUP(E2285,Refs!$P$2:$R$36,3,FALSE)</f>
        <v>Y60</v>
      </c>
      <c r="J2285" s="196" t="str">
        <f>VLOOKUP(E2285,Refs!$P$2:$S$36,4,FALSE)</f>
        <v>Midlands</v>
      </c>
      <c r="K2285" s="42">
        <f t="shared" si="71"/>
        <v>1190</v>
      </c>
    </row>
    <row r="2286" spans="1:11" hidden="1" x14ac:dyDescent="0.35">
      <c r="A2286" s="197">
        <f t="shared" si="70"/>
        <v>44287</v>
      </c>
      <c r="B2286" t="s">
        <v>770</v>
      </c>
      <c r="C2286" t="s">
        <v>472</v>
      </c>
      <c r="D2286" t="s">
        <v>1006</v>
      </c>
      <c r="E2286" t="s">
        <v>82</v>
      </c>
      <c r="F2286" t="s">
        <v>83</v>
      </c>
      <c r="G2286" t="s">
        <v>722</v>
      </c>
      <c r="H2286">
        <v>198</v>
      </c>
      <c r="I2286" s="196" t="str">
        <f>VLOOKUP(E2286,Refs!$P$2:$R$36,3,FALSE)</f>
        <v>Y60</v>
      </c>
      <c r="J2286" s="196" t="str">
        <f>VLOOKUP(E2286,Refs!$P$2:$S$36,4,FALSE)</f>
        <v>Midlands</v>
      </c>
      <c r="K2286" s="42">
        <f t="shared" si="71"/>
        <v>198</v>
      </c>
    </row>
    <row r="2287" spans="1:11" hidden="1" x14ac:dyDescent="0.35">
      <c r="A2287" s="197">
        <f t="shared" si="70"/>
        <v>44287</v>
      </c>
      <c r="B2287" t="s">
        <v>770</v>
      </c>
      <c r="C2287" t="s">
        <v>472</v>
      </c>
      <c r="D2287" t="s">
        <v>1006</v>
      </c>
      <c r="E2287" t="s">
        <v>82</v>
      </c>
      <c r="F2287" t="s">
        <v>83</v>
      </c>
      <c r="G2287" t="s">
        <v>723</v>
      </c>
      <c r="H2287">
        <v>75</v>
      </c>
      <c r="I2287" s="196" t="str">
        <f>VLOOKUP(E2287,Refs!$P$2:$R$36,3,FALSE)</f>
        <v>Y60</v>
      </c>
      <c r="J2287" s="196" t="str">
        <f>VLOOKUP(E2287,Refs!$P$2:$S$36,4,FALSE)</f>
        <v>Midlands</v>
      </c>
      <c r="K2287" s="42">
        <f t="shared" si="71"/>
        <v>75</v>
      </c>
    </row>
    <row r="2288" spans="1:11" hidden="1" x14ac:dyDescent="0.35">
      <c r="A2288" s="197">
        <f t="shared" si="70"/>
        <v>44287</v>
      </c>
      <c r="B2288" t="s">
        <v>770</v>
      </c>
      <c r="C2288" t="s">
        <v>472</v>
      </c>
      <c r="D2288" t="s">
        <v>1006</v>
      </c>
      <c r="E2288" t="s">
        <v>82</v>
      </c>
      <c r="F2288" t="s">
        <v>83</v>
      </c>
      <c r="G2288" t="s">
        <v>724</v>
      </c>
      <c r="H2288">
        <v>508</v>
      </c>
      <c r="I2288" s="196" t="str">
        <f>VLOOKUP(E2288,Refs!$P$2:$R$36,3,FALSE)</f>
        <v>Y60</v>
      </c>
      <c r="J2288" s="196" t="str">
        <f>VLOOKUP(E2288,Refs!$P$2:$S$36,4,FALSE)</f>
        <v>Midlands</v>
      </c>
      <c r="K2288" s="42">
        <f t="shared" si="71"/>
        <v>508</v>
      </c>
    </row>
    <row r="2289" spans="1:11" hidden="1" x14ac:dyDescent="0.35">
      <c r="A2289" s="197">
        <f t="shared" si="70"/>
        <v>44287</v>
      </c>
      <c r="B2289" t="s">
        <v>770</v>
      </c>
      <c r="C2289" t="s">
        <v>472</v>
      </c>
      <c r="D2289" t="s">
        <v>1006</v>
      </c>
      <c r="E2289" t="s">
        <v>82</v>
      </c>
      <c r="F2289" t="s">
        <v>83</v>
      </c>
      <c r="G2289" t="s">
        <v>725</v>
      </c>
      <c r="H2289">
        <v>14</v>
      </c>
      <c r="I2289" s="196" t="str">
        <f>VLOOKUP(E2289,Refs!$P$2:$R$36,3,FALSE)</f>
        <v>Y60</v>
      </c>
      <c r="J2289" s="196" t="str">
        <f>VLOOKUP(E2289,Refs!$P$2:$S$36,4,FALSE)</f>
        <v>Midlands</v>
      </c>
      <c r="K2289" s="42">
        <f t="shared" si="71"/>
        <v>14</v>
      </c>
    </row>
    <row r="2290" spans="1:11" hidden="1" x14ac:dyDescent="0.35">
      <c r="A2290" s="197">
        <f t="shared" si="70"/>
        <v>44287</v>
      </c>
      <c r="B2290" t="s">
        <v>770</v>
      </c>
      <c r="C2290" t="s">
        <v>472</v>
      </c>
      <c r="D2290" t="s">
        <v>1006</v>
      </c>
      <c r="E2290" t="s">
        <v>82</v>
      </c>
      <c r="F2290" t="s">
        <v>83</v>
      </c>
      <c r="G2290" t="s">
        <v>726</v>
      </c>
      <c r="H2290">
        <v>202</v>
      </c>
      <c r="I2290" s="196" t="str">
        <f>VLOOKUP(E2290,Refs!$P$2:$R$36,3,FALSE)</f>
        <v>Y60</v>
      </c>
      <c r="J2290" s="196" t="str">
        <f>VLOOKUP(E2290,Refs!$P$2:$S$36,4,FALSE)</f>
        <v>Midlands</v>
      </c>
      <c r="K2290" s="42">
        <f t="shared" si="71"/>
        <v>202</v>
      </c>
    </row>
    <row r="2291" spans="1:11" hidden="1" x14ac:dyDescent="0.35">
      <c r="A2291" s="197">
        <f t="shared" si="70"/>
        <v>44287</v>
      </c>
      <c r="B2291" t="s">
        <v>770</v>
      </c>
      <c r="C2291" t="s">
        <v>472</v>
      </c>
      <c r="D2291" t="s">
        <v>1006</v>
      </c>
      <c r="E2291" t="s">
        <v>82</v>
      </c>
      <c r="F2291" t="s">
        <v>83</v>
      </c>
      <c r="G2291" t="s">
        <v>727</v>
      </c>
      <c r="H2291">
        <v>52</v>
      </c>
      <c r="I2291" s="196" t="str">
        <f>VLOOKUP(E2291,Refs!$P$2:$R$36,3,FALSE)</f>
        <v>Y60</v>
      </c>
      <c r="J2291" s="196" t="str">
        <f>VLOOKUP(E2291,Refs!$P$2:$S$36,4,FALSE)</f>
        <v>Midlands</v>
      </c>
      <c r="K2291" s="42">
        <f t="shared" si="71"/>
        <v>52</v>
      </c>
    </row>
    <row r="2292" spans="1:11" hidden="1" x14ac:dyDescent="0.35">
      <c r="A2292" s="197">
        <f t="shared" si="70"/>
        <v>44287</v>
      </c>
      <c r="B2292" t="s">
        <v>770</v>
      </c>
      <c r="C2292" t="s">
        <v>472</v>
      </c>
      <c r="D2292" t="s">
        <v>1006</v>
      </c>
      <c r="E2292" t="s">
        <v>82</v>
      </c>
      <c r="F2292" t="s">
        <v>83</v>
      </c>
      <c r="G2292" t="s">
        <v>728</v>
      </c>
      <c r="H2292">
        <v>93</v>
      </c>
      <c r="I2292" s="196" t="str">
        <f>VLOOKUP(E2292,Refs!$P$2:$R$36,3,FALSE)</f>
        <v>Y60</v>
      </c>
      <c r="J2292" s="196" t="str">
        <f>VLOOKUP(E2292,Refs!$P$2:$S$36,4,FALSE)</f>
        <v>Midlands</v>
      </c>
      <c r="K2292" s="42">
        <f t="shared" si="71"/>
        <v>93</v>
      </c>
    </row>
    <row r="2293" spans="1:11" hidden="1" x14ac:dyDescent="0.35">
      <c r="A2293" s="197">
        <f t="shared" si="70"/>
        <v>44287</v>
      </c>
      <c r="B2293" t="s">
        <v>770</v>
      </c>
      <c r="C2293" t="s">
        <v>472</v>
      </c>
      <c r="D2293" t="s">
        <v>1006</v>
      </c>
      <c r="E2293" t="s">
        <v>82</v>
      </c>
      <c r="F2293" t="s">
        <v>83</v>
      </c>
      <c r="G2293" t="s">
        <v>729</v>
      </c>
      <c r="H2293">
        <v>30</v>
      </c>
      <c r="I2293" s="196" t="str">
        <f>VLOOKUP(E2293,Refs!$P$2:$R$36,3,FALSE)</f>
        <v>Y60</v>
      </c>
      <c r="J2293" s="196" t="str">
        <f>VLOOKUP(E2293,Refs!$P$2:$S$36,4,FALSE)</f>
        <v>Midlands</v>
      </c>
      <c r="K2293" s="42">
        <f t="shared" si="71"/>
        <v>30</v>
      </c>
    </row>
    <row r="2294" spans="1:11" hidden="1" x14ac:dyDescent="0.35">
      <c r="A2294" s="197">
        <f t="shared" si="70"/>
        <v>44287</v>
      </c>
      <c r="B2294" t="s">
        <v>770</v>
      </c>
      <c r="C2294" t="s">
        <v>472</v>
      </c>
      <c r="D2294" t="s">
        <v>1006</v>
      </c>
      <c r="E2294" t="s">
        <v>82</v>
      </c>
      <c r="F2294" t="s">
        <v>83</v>
      </c>
      <c r="G2294" t="s">
        <v>730</v>
      </c>
      <c r="H2294">
        <v>0</v>
      </c>
      <c r="I2294" s="196" t="str">
        <f>VLOOKUP(E2294,Refs!$P$2:$R$36,3,FALSE)</f>
        <v>Y60</v>
      </c>
      <c r="J2294" s="196" t="str">
        <f>VLOOKUP(E2294,Refs!$P$2:$S$36,4,FALSE)</f>
        <v>Midlands</v>
      </c>
      <c r="K2294" s="42" t="str">
        <f t="shared" si="71"/>
        <v/>
      </c>
    </row>
    <row r="2295" spans="1:11" hidden="1" x14ac:dyDescent="0.35">
      <c r="A2295" s="197">
        <f t="shared" si="70"/>
        <v>44287</v>
      </c>
      <c r="B2295" t="s">
        <v>770</v>
      </c>
      <c r="C2295" t="s">
        <v>472</v>
      </c>
      <c r="D2295" t="s">
        <v>1006</v>
      </c>
      <c r="E2295" t="s">
        <v>82</v>
      </c>
      <c r="F2295" t="s">
        <v>83</v>
      </c>
      <c r="G2295" t="s">
        <v>731</v>
      </c>
      <c r="H2295">
        <v>0</v>
      </c>
      <c r="I2295" s="196" t="str">
        <f>VLOOKUP(E2295,Refs!$P$2:$R$36,3,FALSE)</f>
        <v>Y60</v>
      </c>
      <c r="J2295" s="196" t="str">
        <f>VLOOKUP(E2295,Refs!$P$2:$S$36,4,FALSE)</f>
        <v>Midlands</v>
      </c>
      <c r="K2295" s="42" t="str">
        <f t="shared" si="71"/>
        <v/>
      </c>
    </row>
    <row r="2296" spans="1:11" hidden="1" x14ac:dyDescent="0.35">
      <c r="A2296" s="197">
        <f t="shared" si="70"/>
        <v>44287</v>
      </c>
      <c r="B2296" t="s">
        <v>770</v>
      </c>
      <c r="C2296" t="s">
        <v>472</v>
      </c>
      <c r="D2296" t="s">
        <v>1006</v>
      </c>
      <c r="E2296" t="s">
        <v>82</v>
      </c>
      <c r="F2296" t="s">
        <v>83</v>
      </c>
      <c r="G2296" t="s">
        <v>732</v>
      </c>
      <c r="H2296" t="s">
        <v>999</v>
      </c>
      <c r="I2296" s="196" t="str">
        <f>VLOOKUP(E2296,Refs!$P$2:$R$36,3,FALSE)</f>
        <v>Y60</v>
      </c>
      <c r="J2296" s="196" t="str">
        <f>VLOOKUP(E2296,Refs!$P$2:$S$36,4,FALSE)</f>
        <v>Midlands</v>
      </c>
      <c r="K2296" s="42" t="str">
        <f t="shared" si="71"/>
        <v>-</v>
      </c>
    </row>
    <row r="2297" spans="1:11" hidden="1" x14ac:dyDescent="0.35">
      <c r="A2297" s="197">
        <f t="shared" si="70"/>
        <v>44287</v>
      </c>
      <c r="B2297" t="s">
        <v>770</v>
      </c>
      <c r="C2297" t="s">
        <v>472</v>
      </c>
      <c r="D2297" t="s">
        <v>1006</v>
      </c>
      <c r="E2297" t="s">
        <v>82</v>
      </c>
      <c r="F2297" t="s">
        <v>83</v>
      </c>
      <c r="G2297" t="s">
        <v>733</v>
      </c>
      <c r="H2297" t="s">
        <v>999</v>
      </c>
      <c r="I2297" s="196" t="str">
        <f>VLOOKUP(E2297,Refs!$P$2:$R$36,3,FALSE)</f>
        <v>Y60</v>
      </c>
      <c r="J2297" s="196" t="str">
        <f>VLOOKUP(E2297,Refs!$P$2:$S$36,4,FALSE)</f>
        <v>Midlands</v>
      </c>
      <c r="K2297" s="42" t="str">
        <f t="shared" si="71"/>
        <v>-</v>
      </c>
    </row>
    <row r="2298" spans="1:11" hidden="1" x14ac:dyDescent="0.35">
      <c r="A2298" s="197">
        <f t="shared" si="70"/>
        <v>44287</v>
      </c>
      <c r="B2298" t="s">
        <v>770</v>
      </c>
      <c r="C2298" t="s">
        <v>472</v>
      </c>
      <c r="D2298" t="s">
        <v>1006</v>
      </c>
      <c r="E2298" t="s">
        <v>82</v>
      </c>
      <c r="F2298" t="s">
        <v>83</v>
      </c>
      <c r="G2298" t="s">
        <v>734</v>
      </c>
      <c r="H2298" t="s">
        <v>999</v>
      </c>
      <c r="I2298" s="196" t="str">
        <f>VLOOKUP(E2298,Refs!$P$2:$R$36,3,FALSE)</f>
        <v>Y60</v>
      </c>
      <c r="J2298" s="196" t="str">
        <f>VLOOKUP(E2298,Refs!$P$2:$S$36,4,FALSE)</f>
        <v>Midlands</v>
      </c>
      <c r="K2298" s="42" t="str">
        <f t="shared" si="71"/>
        <v>-</v>
      </c>
    </row>
    <row r="2299" spans="1:11" hidden="1" x14ac:dyDescent="0.35">
      <c r="A2299" s="197">
        <f t="shared" si="70"/>
        <v>44287</v>
      </c>
      <c r="B2299" t="s">
        <v>770</v>
      </c>
      <c r="C2299" t="s">
        <v>472</v>
      </c>
      <c r="D2299" t="s">
        <v>1006</v>
      </c>
      <c r="E2299" t="s">
        <v>82</v>
      </c>
      <c r="F2299" t="s">
        <v>83</v>
      </c>
      <c r="G2299" t="s">
        <v>735</v>
      </c>
      <c r="H2299" t="s">
        <v>999</v>
      </c>
      <c r="I2299" s="196" t="str">
        <f>VLOOKUP(E2299,Refs!$P$2:$R$36,3,FALSE)</f>
        <v>Y60</v>
      </c>
      <c r="J2299" s="196" t="str">
        <f>VLOOKUP(E2299,Refs!$P$2:$S$36,4,FALSE)</f>
        <v>Midlands</v>
      </c>
      <c r="K2299" s="42" t="str">
        <f t="shared" si="71"/>
        <v>-</v>
      </c>
    </row>
    <row r="2300" spans="1:11" hidden="1" x14ac:dyDescent="0.35">
      <c r="A2300" s="197">
        <f t="shared" si="70"/>
        <v>44287</v>
      </c>
      <c r="B2300" t="s">
        <v>770</v>
      </c>
      <c r="C2300" t="s">
        <v>472</v>
      </c>
      <c r="D2300" t="s">
        <v>1006</v>
      </c>
      <c r="E2300" t="s">
        <v>82</v>
      </c>
      <c r="F2300" t="s">
        <v>83</v>
      </c>
      <c r="G2300" t="s">
        <v>736</v>
      </c>
      <c r="H2300" t="s">
        <v>999</v>
      </c>
      <c r="I2300" s="196" t="str">
        <f>VLOOKUP(E2300,Refs!$P$2:$R$36,3,FALSE)</f>
        <v>Y60</v>
      </c>
      <c r="J2300" s="196" t="str">
        <f>VLOOKUP(E2300,Refs!$P$2:$S$36,4,FALSE)</f>
        <v>Midlands</v>
      </c>
      <c r="K2300" s="42" t="str">
        <f t="shared" si="71"/>
        <v>-</v>
      </c>
    </row>
    <row r="2301" spans="1:11" hidden="1" x14ac:dyDescent="0.35">
      <c r="A2301" s="197">
        <f t="shared" si="70"/>
        <v>44287</v>
      </c>
      <c r="B2301" t="s">
        <v>770</v>
      </c>
      <c r="C2301" t="s">
        <v>472</v>
      </c>
      <c r="D2301" t="s">
        <v>1006</v>
      </c>
      <c r="E2301" t="s">
        <v>82</v>
      </c>
      <c r="F2301" t="s">
        <v>83</v>
      </c>
      <c r="G2301" t="s">
        <v>737</v>
      </c>
      <c r="H2301" t="s">
        <v>999</v>
      </c>
      <c r="I2301" s="196" t="str">
        <f>VLOOKUP(E2301,Refs!$P$2:$R$36,3,FALSE)</f>
        <v>Y60</v>
      </c>
      <c r="J2301" s="196" t="str">
        <f>VLOOKUP(E2301,Refs!$P$2:$S$36,4,FALSE)</f>
        <v>Midlands</v>
      </c>
      <c r="K2301" s="42" t="str">
        <f t="shared" si="71"/>
        <v>-</v>
      </c>
    </row>
    <row r="2302" spans="1:11" hidden="1" x14ac:dyDescent="0.35">
      <c r="A2302" s="197">
        <f t="shared" si="70"/>
        <v>44287</v>
      </c>
      <c r="B2302" t="s">
        <v>770</v>
      </c>
      <c r="C2302" t="s">
        <v>115</v>
      </c>
      <c r="D2302" t="s">
        <v>1007</v>
      </c>
      <c r="E2302" t="s">
        <v>538</v>
      </c>
      <c r="F2302" t="s">
        <v>539</v>
      </c>
      <c r="G2302" t="s">
        <v>756</v>
      </c>
      <c r="H2302">
        <v>119979</v>
      </c>
      <c r="I2302" s="196" t="str">
        <f>VLOOKUP(E2302,Refs!$P$2:$R$36,3,FALSE)</f>
        <v>Y59</v>
      </c>
      <c r="J2302" s="196" t="str">
        <f>VLOOKUP(E2302,Refs!$P$2:$S$36,4,FALSE)</f>
        <v>South East</v>
      </c>
      <c r="K2302" s="42">
        <f t="shared" si="71"/>
        <v>119979</v>
      </c>
    </row>
    <row r="2303" spans="1:11" hidden="1" x14ac:dyDescent="0.35">
      <c r="A2303" s="197">
        <f t="shared" si="70"/>
        <v>44287</v>
      </c>
      <c r="B2303" t="s">
        <v>770</v>
      </c>
      <c r="C2303" t="s">
        <v>115</v>
      </c>
      <c r="D2303" t="s">
        <v>1007</v>
      </c>
      <c r="E2303" t="s">
        <v>538</v>
      </c>
      <c r="F2303" t="s">
        <v>539</v>
      </c>
      <c r="G2303" t="s">
        <v>757</v>
      </c>
      <c r="H2303">
        <v>20238</v>
      </c>
      <c r="I2303" s="196" t="str">
        <f>VLOOKUP(E2303,Refs!$P$2:$R$36,3,FALSE)</f>
        <v>Y59</v>
      </c>
      <c r="J2303" s="196" t="str">
        <f>VLOOKUP(E2303,Refs!$P$2:$S$36,4,FALSE)</f>
        <v>South East</v>
      </c>
      <c r="K2303" s="42">
        <f t="shared" si="71"/>
        <v>20238</v>
      </c>
    </row>
    <row r="2304" spans="1:11" hidden="1" x14ac:dyDescent="0.35">
      <c r="A2304" s="197">
        <f t="shared" si="70"/>
        <v>44287</v>
      </c>
      <c r="B2304" t="s">
        <v>770</v>
      </c>
      <c r="C2304" t="s">
        <v>115</v>
      </c>
      <c r="D2304" t="s">
        <v>1007</v>
      </c>
      <c r="E2304" t="s">
        <v>538</v>
      </c>
      <c r="F2304" t="s">
        <v>539</v>
      </c>
      <c r="G2304" t="s">
        <v>758</v>
      </c>
      <c r="H2304">
        <v>102198</v>
      </c>
      <c r="I2304" s="196" t="str">
        <f>VLOOKUP(E2304,Refs!$P$2:$R$36,3,FALSE)</f>
        <v>Y59</v>
      </c>
      <c r="J2304" s="196" t="str">
        <f>VLOOKUP(E2304,Refs!$P$2:$S$36,4,FALSE)</f>
        <v>South East</v>
      </c>
      <c r="K2304" s="42">
        <f t="shared" si="71"/>
        <v>102198</v>
      </c>
    </row>
    <row r="2305" spans="1:11" hidden="1" x14ac:dyDescent="0.35">
      <c r="A2305" s="197">
        <f t="shared" si="70"/>
        <v>44287</v>
      </c>
      <c r="B2305" t="s">
        <v>770</v>
      </c>
      <c r="C2305" t="s">
        <v>115</v>
      </c>
      <c r="D2305" t="s">
        <v>1007</v>
      </c>
      <c r="E2305" t="s">
        <v>538</v>
      </c>
      <c r="F2305" t="s">
        <v>539</v>
      </c>
      <c r="G2305" t="s">
        <v>759</v>
      </c>
      <c r="H2305">
        <v>5098</v>
      </c>
      <c r="I2305" s="196" t="str">
        <f>VLOOKUP(E2305,Refs!$P$2:$R$36,3,FALSE)</f>
        <v>Y59</v>
      </c>
      <c r="J2305" s="196" t="str">
        <f>VLOOKUP(E2305,Refs!$P$2:$S$36,4,FALSE)</f>
        <v>South East</v>
      </c>
      <c r="K2305" s="42">
        <f t="shared" si="71"/>
        <v>5098</v>
      </c>
    </row>
    <row r="2306" spans="1:11" hidden="1" x14ac:dyDescent="0.35">
      <c r="A2306" s="197">
        <f t="shared" si="70"/>
        <v>44287</v>
      </c>
      <c r="B2306" t="s">
        <v>770</v>
      </c>
      <c r="C2306" t="s">
        <v>115</v>
      </c>
      <c r="D2306" t="s">
        <v>1007</v>
      </c>
      <c r="E2306" t="s">
        <v>538</v>
      </c>
      <c r="F2306" t="s">
        <v>539</v>
      </c>
      <c r="G2306" t="s">
        <v>760</v>
      </c>
      <c r="H2306">
        <v>0</v>
      </c>
      <c r="I2306" s="196" t="str">
        <f>VLOOKUP(E2306,Refs!$P$2:$R$36,3,FALSE)</f>
        <v>Y59</v>
      </c>
      <c r="J2306" s="196" t="str">
        <f>VLOOKUP(E2306,Refs!$P$2:$S$36,4,FALSE)</f>
        <v>South East</v>
      </c>
      <c r="K2306" s="42" t="str">
        <f t="shared" si="71"/>
        <v/>
      </c>
    </row>
    <row r="2307" spans="1:11" hidden="1" x14ac:dyDescent="0.35">
      <c r="A2307" s="197">
        <f t="shared" ref="A2307:A2370" si="72">DATEVALUE(RIGHT(B2307,8))</f>
        <v>44287</v>
      </c>
      <c r="B2307" t="s">
        <v>770</v>
      </c>
      <c r="C2307" t="s">
        <v>115</v>
      </c>
      <c r="D2307" t="s">
        <v>1007</v>
      </c>
      <c r="E2307" t="s">
        <v>538</v>
      </c>
      <c r="F2307" t="s">
        <v>539</v>
      </c>
      <c r="G2307" t="s">
        <v>761</v>
      </c>
      <c r="H2307">
        <v>0</v>
      </c>
      <c r="I2307" s="196" t="str">
        <f>VLOOKUP(E2307,Refs!$P$2:$R$36,3,FALSE)</f>
        <v>Y59</v>
      </c>
      <c r="J2307" s="196" t="str">
        <f>VLOOKUP(E2307,Refs!$P$2:$S$36,4,FALSE)</f>
        <v>South East</v>
      </c>
      <c r="K2307" s="42" t="str">
        <f t="shared" ref="K2307:K2370" si="73">IF(OR(H2307="NULL",H2307=0,H2307=""),"",H2307)</f>
        <v/>
      </c>
    </row>
    <row r="2308" spans="1:11" hidden="1" x14ac:dyDescent="0.35">
      <c r="A2308" s="197">
        <f t="shared" si="72"/>
        <v>44287</v>
      </c>
      <c r="B2308" t="s">
        <v>770</v>
      </c>
      <c r="C2308" t="s">
        <v>115</v>
      </c>
      <c r="D2308" t="s">
        <v>1007</v>
      </c>
      <c r="E2308" t="s">
        <v>538</v>
      </c>
      <c r="F2308" t="s">
        <v>539</v>
      </c>
      <c r="G2308" t="s">
        <v>548</v>
      </c>
      <c r="H2308">
        <v>54600</v>
      </c>
      <c r="I2308" s="196" t="str">
        <f>VLOOKUP(E2308,Refs!$P$2:$R$36,3,FALSE)</f>
        <v>Y59</v>
      </c>
      <c r="J2308" s="196" t="str">
        <f>VLOOKUP(E2308,Refs!$P$2:$S$36,4,FALSE)</f>
        <v>South East</v>
      </c>
      <c r="K2308" s="42">
        <f t="shared" si="73"/>
        <v>54600</v>
      </c>
    </row>
    <row r="2309" spans="1:11" hidden="1" x14ac:dyDescent="0.35">
      <c r="A2309" s="197">
        <f t="shared" si="72"/>
        <v>44287</v>
      </c>
      <c r="B2309" t="s">
        <v>770</v>
      </c>
      <c r="C2309" t="s">
        <v>115</v>
      </c>
      <c r="D2309" t="s">
        <v>1007</v>
      </c>
      <c r="E2309" t="s">
        <v>538</v>
      </c>
      <c r="F2309" t="s">
        <v>539</v>
      </c>
      <c r="G2309" t="s">
        <v>549</v>
      </c>
      <c r="H2309">
        <v>10203</v>
      </c>
      <c r="I2309" s="196" t="str">
        <f>VLOOKUP(E2309,Refs!$P$2:$R$36,3,FALSE)</f>
        <v>Y59</v>
      </c>
      <c r="J2309" s="196" t="str">
        <f>VLOOKUP(E2309,Refs!$P$2:$S$36,4,FALSE)</f>
        <v>South East</v>
      </c>
      <c r="K2309" s="42">
        <f t="shared" si="73"/>
        <v>10203</v>
      </c>
    </row>
    <row r="2310" spans="1:11" hidden="1" x14ac:dyDescent="0.35">
      <c r="A2310" s="197">
        <f t="shared" si="72"/>
        <v>44287</v>
      </c>
      <c r="B2310" t="s">
        <v>770</v>
      </c>
      <c r="C2310" t="s">
        <v>115</v>
      </c>
      <c r="D2310" t="s">
        <v>1007</v>
      </c>
      <c r="E2310" t="s">
        <v>538</v>
      </c>
      <c r="F2310" t="s">
        <v>539</v>
      </c>
      <c r="G2310" t="s">
        <v>550</v>
      </c>
      <c r="H2310">
        <v>911</v>
      </c>
      <c r="I2310" s="196" t="str">
        <f>VLOOKUP(E2310,Refs!$P$2:$R$36,3,FALSE)</f>
        <v>Y59</v>
      </c>
      <c r="J2310" s="196" t="str">
        <f>VLOOKUP(E2310,Refs!$P$2:$S$36,4,FALSE)</f>
        <v>South East</v>
      </c>
      <c r="K2310" s="42">
        <f t="shared" si="73"/>
        <v>911</v>
      </c>
    </row>
    <row r="2311" spans="1:11" hidden="1" x14ac:dyDescent="0.35">
      <c r="A2311" s="197">
        <f t="shared" si="72"/>
        <v>44287</v>
      </c>
      <c r="B2311" t="s">
        <v>770</v>
      </c>
      <c r="C2311" t="s">
        <v>115</v>
      </c>
      <c r="D2311" t="s">
        <v>1007</v>
      </c>
      <c r="E2311" t="s">
        <v>538</v>
      </c>
      <c r="F2311" t="s">
        <v>539</v>
      </c>
      <c r="G2311" t="s">
        <v>551</v>
      </c>
      <c r="H2311">
        <v>9292</v>
      </c>
      <c r="I2311" s="196" t="str">
        <f>VLOOKUP(E2311,Refs!$P$2:$R$36,3,FALSE)</f>
        <v>Y59</v>
      </c>
      <c r="J2311" s="196" t="str">
        <f>VLOOKUP(E2311,Refs!$P$2:$S$36,4,FALSE)</f>
        <v>South East</v>
      </c>
      <c r="K2311" s="42">
        <f t="shared" si="73"/>
        <v>9292</v>
      </c>
    </row>
    <row r="2312" spans="1:11" hidden="1" x14ac:dyDescent="0.35">
      <c r="A2312" s="197">
        <f t="shared" si="72"/>
        <v>44287</v>
      </c>
      <c r="B2312" t="s">
        <v>770</v>
      </c>
      <c r="C2312" t="s">
        <v>115</v>
      </c>
      <c r="D2312" t="s">
        <v>1007</v>
      </c>
      <c r="E2312" t="s">
        <v>538</v>
      </c>
      <c r="F2312" t="s">
        <v>539</v>
      </c>
      <c r="G2312" t="s">
        <v>552</v>
      </c>
      <c r="H2312">
        <v>0</v>
      </c>
      <c r="I2312" s="196" t="str">
        <f>VLOOKUP(E2312,Refs!$P$2:$R$36,3,FALSE)</f>
        <v>Y59</v>
      </c>
      <c r="J2312" s="196" t="str">
        <f>VLOOKUP(E2312,Refs!$P$2:$S$36,4,FALSE)</f>
        <v>South East</v>
      </c>
      <c r="K2312" s="42" t="str">
        <f t="shared" si="73"/>
        <v/>
      </c>
    </row>
    <row r="2313" spans="1:11" hidden="1" x14ac:dyDescent="0.35">
      <c r="A2313" s="197">
        <f t="shared" si="72"/>
        <v>44287</v>
      </c>
      <c r="B2313" t="s">
        <v>770</v>
      </c>
      <c r="C2313" t="s">
        <v>115</v>
      </c>
      <c r="D2313" t="s">
        <v>1007</v>
      </c>
      <c r="E2313" t="s">
        <v>538</v>
      </c>
      <c r="F2313" t="s">
        <v>539</v>
      </c>
      <c r="G2313" t="s">
        <v>553</v>
      </c>
      <c r="H2313">
        <v>14103324</v>
      </c>
      <c r="I2313" s="196" t="str">
        <f>VLOOKUP(E2313,Refs!$P$2:$R$36,3,FALSE)</f>
        <v>Y59</v>
      </c>
      <c r="J2313" s="196" t="str">
        <f>VLOOKUP(E2313,Refs!$P$2:$S$36,4,FALSE)</f>
        <v>South East</v>
      </c>
      <c r="K2313" s="42">
        <f t="shared" si="73"/>
        <v>14103324</v>
      </c>
    </row>
    <row r="2314" spans="1:11" hidden="1" x14ac:dyDescent="0.35">
      <c r="A2314" s="197">
        <f t="shared" si="72"/>
        <v>44287</v>
      </c>
      <c r="B2314" t="s">
        <v>770</v>
      </c>
      <c r="C2314" t="s">
        <v>115</v>
      </c>
      <c r="D2314" t="s">
        <v>1007</v>
      </c>
      <c r="E2314" t="s">
        <v>538</v>
      </c>
      <c r="F2314" t="s">
        <v>539</v>
      </c>
      <c r="G2314" t="s">
        <v>554</v>
      </c>
      <c r="H2314">
        <v>560</v>
      </c>
      <c r="I2314" s="196" t="str">
        <f>VLOOKUP(E2314,Refs!$P$2:$R$36,3,FALSE)</f>
        <v>Y59</v>
      </c>
      <c r="J2314" s="196" t="str">
        <f>VLOOKUP(E2314,Refs!$P$2:$S$36,4,FALSE)</f>
        <v>South East</v>
      </c>
      <c r="K2314" s="42">
        <f t="shared" si="73"/>
        <v>560</v>
      </c>
    </row>
    <row r="2315" spans="1:11" hidden="1" x14ac:dyDescent="0.35">
      <c r="A2315" s="197">
        <f t="shared" si="72"/>
        <v>44287</v>
      </c>
      <c r="B2315" t="s">
        <v>770</v>
      </c>
      <c r="C2315" t="s">
        <v>115</v>
      </c>
      <c r="D2315" t="s">
        <v>1007</v>
      </c>
      <c r="E2315" t="s">
        <v>538</v>
      </c>
      <c r="F2315" t="s">
        <v>539</v>
      </c>
      <c r="G2315" t="s">
        <v>555</v>
      </c>
      <c r="H2315">
        <v>808</v>
      </c>
      <c r="I2315" s="196" t="str">
        <f>VLOOKUP(E2315,Refs!$P$2:$R$36,3,FALSE)</f>
        <v>Y59</v>
      </c>
      <c r="J2315" s="196" t="str">
        <f>VLOOKUP(E2315,Refs!$P$2:$S$36,4,FALSE)</f>
        <v>South East</v>
      </c>
      <c r="K2315" s="42">
        <f t="shared" si="73"/>
        <v>808</v>
      </c>
    </row>
    <row r="2316" spans="1:11" hidden="1" x14ac:dyDescent="0.35">
      <c r="A2316" s="197">
        <f t="shared" si="72"/>
        <v>44287</v>
      </c>
      <c r="B2316" t="s">
        <v>770</v>
      </c>
      <c r="C2316" t="s">
        <v>115</v>
      </c>
      <c r="D2316" t="s">
        <v>1007</v>
      </c>
      <c r="E2316" t="s">
        <v>538</v>
      </c>
      <c r="F2316" t="s">
        <v>539</v>
      </c>
      <c r="G2316" t="s">
        <v>556</v>
      </c>
      <c r="H2316">
        <v>1278804</v>
      </c>
      <c r="I2316" s="196" t="str">
        <f>VLOOKUP(E2316,Refs!$P$2:$R$36,3,FALSE)</f>
        <v>Y59</v>
      </c>
      <c r="J2316" s="196" t="str">
        <f>VLOOKUP(E2316,Refs!$P$2:$S$36,4,FALSE)</f>
        <v>South East</v>
      </c>
      <c r="K2316" s="42">
        <f t="shared" si="73"/>
        <v>1278804</v>
      </c>
    </row>
    <row r="2317" spans="1:11" hidden="1" x14ac:dyDescent="0.35">
      <c r="A2317" s="197">
        <f t="shared" si="72"/>
        <v>44287</v>
      </c>
      <c r="B2317" t="s">
        <v>770</v>
      </c>
      <c r="C2317" t="s">
        <v>115</v>
      </c>
      <c r="D2317" t="s">
        <v>1007</v>
      </c>
      <c r="E2317" t="s">
        <v>538</v>
      </c>
      <c r="F2317" t="s">
        <v>539</v>
      </c>
      <c r="G2317" t="s">
        <v>557</v>
      </c>
      <c r="H2317">
        <v>45162</v>
      </c>
      <c r="I2317" s="196" t="str">
        <f>VLOOKUP(E2317,Refs!$P$2:$R$36,3,FALSE)</f>
        <v>Y59</v>
      </c>
      <c r="J2317" s="196" t="str">
        <f>VLOOKUP(E2317,Refs!$P$2:$S$36,4,FALSE)</f>
        <v>South East</v>
      </c>
      <c r="K2317" s="42">
        <f t="shared" si="73"/>
        <v>45162</v>
      </c>
    </row>
    <row r="2318" spans="1:11" hidden="1" x14ac:dyDescent="0.35">
      <c r="A2318" s="197">
        <f t="shared" si="72"/>
        <v>44287</v>
      </c>
      <c r="B2318" t="s">
        <v>770</v>
      </c>
      <c r="C2318" t="s">
        <v>115</v>
      </c>
      <c r="D2318" t="s">
        <v>1007</v>
      </c>
      <c r="E2318" t="s">
        <v>538</v>
      </c>
      <c r="F2318" t="s">
        <v>539</v>
      </c>
      <c r="G2318" t="s">
        <v>558</v>
      </c>
      <c r="H2318">
        <v>131013490</v>
      </c>
      <c r="I2318" s="196" t="str">
        <f>VLOOKUP(E2318,Refs!$P$2:$R$36,3,FALSE)</f>
        <v>Y59</v>
      </c>
      <c r="J2318" s="196" t="str">
        <f>VLOOKUP(E2318,Refs!$P$2:$S$36,4,FALSE)</f>
        <v>South East</v>
      </c>
      <c r="K2318" s="42">
        <f t="shared" si="73"/>
        <v>131013490</v>
      </c>
    </row>
    <row r="2319" spans="1:11" hidden="1" x14ac:dyDescent="0.35">
      <c r="A2319" s="197">
        <f t="shared" si="72"/>
        <v>44287</v>
      </c>
      <c r="B2319" t="s">
        <v>770</v>
      </c>
      <c r="C2319" t="s">
        <v>115</v>
      </c>
      <c r="D2319" t="s">
        <v>1007</v>
      </c>
      <c r="E2319" t="s">
        <v>538</v>
      </c>
      <c r="F2319" t="s">
        <v>539</v>
      </c>
      <c r="G2319" t="s">
        <v>566</v>
      </c>
      <c r="H2319">
        <v>93694</v>
      </c>
      <c r="I2319" s="196" t="str">
        <f>VLOOKUP(E2319,Refs!$P$2:$R$36,3,FALSE)</f>
        <v>Y59</v>
      </c>
      <c r="J2319" s="196" t="str">
        <f>VLOOKUP(E2319,Refs!$P$2:$S$36,4,FALSE)</f>
        <v>South East</v>
      </c>
      <c r="K2319" s="42">
        <f t="shared" si="73"/>
        <v>93694</v>
      </c>
    </row>
    <row r="2320" spans="1:11" hidden="1" x14ac:dyDescent="0.35">
      <c r="A2320" s="197">
        <f t="shared" si="72"/>
        <v>44287</v>
      </c>
      <c r="B2320" t="s">
        <v>770</v>
      </c>
      <c r="C2320" t="s">
        <v>115</v>
      </c>
      <c r="D2320" t="s">
        <v>1007</v>
      </c>
      <c r="E2320" t="s">
        <v>538</v>
      </c>
      <c r="F2320" t="s">
        <v>539</v>
      </c>
      <c r="G2320" t="s">
        <v>567</v>
      </c>
      <c r="H2320">
        <v>0</v>
      </c>
      <c r="I2320" s="196" t="str">
        <f>VLOOKUP(E2320,Refs!$P$2:$R$36,3,FALSE)</f>
        <v>Y59</v>
      </c>
      <c r="J2320" s="196" t="str">
        <f>VLOOKUP(E2320,Refs!$P$2:$S$36,4,FALSE)</f>
        <v>South East</v>
      </c>
      <c r="K2320" s="42" t="str">
        <f t="shared" si="73"/>
        <v/>
      </c>
    </row>
    <row r="2321" spans="1:11" hidden="1" x14ac:dyDescent="0.35">
      <c r="A2321" s="197">
        <f t="shared" si="72"/>
        <v>44287</v>
      </c>
      <c r="B2321" t="s">
        <v>770</v>
      </c>
      <c r="C2321" t="s">
        <v>115</v>
      </c>
      <c r="D2321" t="s">
        <v>1007</v>
      </c>
      <c r="E2321" t="s">
        <v>538</v>
      </c>
      <c r="F2321" t="s">
        <v>539</v>
      </c>
      <c r="G2321" t="s">
        <v>568</v>
      </c>
      <c r="H2321">
        <v>48532</v>
      </c>
      <c r="I2321" s="196" t="str">
        <f>VLOOKUP(E2321,Refs!$P$2:$R$36,3,FALSE)</f>
        <v>Y59</v>
      </c>
      <c r="J2321" s="196" t="str">
        <f>VLOOKUP(E2321,Refs!$P$2:$S$36,4,FALSE)</f>
        <v>South East</v>
      </c>
      <c r="K2321" s="42">
        <f t="shared" si="73"/>
        <v>48532</v>
      </c>
    </row>
    <row r="2322" spans="1:11" hidden="1" x14ac:dyDescent="0.35">
      <c r="A2322" s="197">
        <f t="shared" si="72"/>
        <v>44287</v>
      </c>
      <c r="B2322" t="s">
        <v>770</v>
      </c>
      <c r="C2322" t="s">
        <v>115</v>
      </c>
      <c r="D2322" t="s">
        <v>1007</v>
      </c>
      <c r="E2322" t="s">
        <v>538</v>
      </c>
      <c r="F2322" t="s">
        <v>539</v>
      </c>
      <c r="G2322" t="s">
        <v>569</v>
      </c>
      <c r="H2322">
        <v>45162</v>
      </c>
      <c r="I2322" s="196" t="str">
        <f>VLOOKUP(E2322,Refs!$P$2:$R$36,3,FALSE)</f>
        <v>Y59</v>
      </c>
      <c r="J2322" s="196" t="str">
        <f>VLOOKUP(E2322,Refs!$P$2:$S$36,4,FALSE)</f>
        <v>South East</v>
      </c>
      <c r="K2322" s="42">
        <f t="shared" si="73"/>
        <v>45162</v>
      </c>
    </row>
    <row r="2323" spans="1:11" hidden="1" x14ac:dyDescent="0.35">
      <c r="A2323" s="197">
        <f t="shared" si="72"/>
        <v>44287</v>
      </c>
      <c r="B2323" t="s">
        <v>770</v>
      </c>
      <c r="C2323" t="s">
        <v>115</v>
      </c>
      <c r="D2323" t="s">
        <v>1007</v>
      </c>
      <c r="E2323" t="s">
        <v>538</v>
      </c>
      <c r="F2323" t="s">
        <v>539</v>
      </c>
      <c r="G2323" t="s">
        <v>570</v>
      </c>
      <c r="H2323">
        <v>0</v>
      </c>
      <c r="I2323" s="196" t="str">
        <f>VLOOKUP(E2323,Refs!$P$2:$R$36,3,FALSE)</f>
        <v>Y59</v>
      </c>
      <c r="J2323" s="196" t="str">
        <f>VLOOKUP(E2323,Refs!$P$2:$S$36,4,FALSE)</f>
        <v>South East</v>
      </c>
      <c r="K2323" s="42" t="str">
        <f t="shared" si="73"/>
        <v/>
      </c>
    </row>
    <row r="2324" spans="1:11" hidden="1" x14ac:dyDescent="0.35">
      <c r="A2324" s="197">
        <f t="shared" si="72"/>
        <v>44287</v>
      </c>
      <c r="B2324" t="s">
        <v>770</v>
      </c>
      <c r="C2324" t="s">
        <v>115</v>
      </c>
      <c r="D2324" t="s">
        <v>1007</v>
      </c>
      <c r="E2324" t="s">
        <v>538</v>
      </c>
      <c r="F2324" t="s">
        <v>539</v>
      </c>
      <c r="G2324" t="s">
        <v>571</v>
      </c>
      <c r="H2324">
        <v>0</v>
      </c>
      <c r="I2324" s="196" t="str">
        <f>VLOOKUP(E2324,Refs!$P$2:$R$36,3,FALSE)</f>
        <v>Y59</v>
      </c>
      <c r="J2324" s="196" t="str">
        <f>VLOOKUP(E2324,Refs!$P$2:$S$36,4,FALSE)</f>
        <v>South East</v>
      </c>
      <c r="K2324" s="42" t="str">
        <f t="shared" si="73"/>
        <v/>
      </c>
    </row>
    <row r="2325" spans="1:11" hidden="1" x14ac:dyDescent="0.35">
      <c r="A2325" s="197">
        <f t="shared" si="72"/>
        <v>44287</v>
      </c>
      <c r="B2325" t="s">
        <v>770</v>
      </c>
      <c r="C2325" t="s">
        <v>115</v>
      </c>
      <c r="D2325" t="s">
        <v>1007</v>
      </c>
      <c r="E2325" t="s">
        <v>538</v>
      </c>
      <c r="F2325" t="s">
        <v>539</v>
      </c>
      <c r="G2325" t="s">
        <v>576</v>
      </c>
      <c r="H2325">
        <v>45162</v>
      </c>
      <c r="I2325" s="196" t="str">
        <f>VLOOKUP(E2325,Refs!$P$2:$R$36,3,FALSE)</f>
        <v>Y59</v>
      </c>
      <c r="J2325" s="196" t="str">
        <f>VLOOKUP(E2325,Refs!$P$2:$S$36,4,FALSE)</f>
        <v>South East</v>
      </c>
      <c r="K2325" s="42">
        <f t="shared" si="73"/>
        <v>45162</v>
      </c>
    </row>
    <row r="2326" spans="1:11" hidden="1" x14ac:dyDescent="0.35">
      <c r="A2326" s="197">
        <f t="shared" si="72"/>
        <v>44287</v>
      </c>
      <c r="B2326" t="s">
        <v>770</v>
      </c>
      <c r="C2326" t="s">
        <v>115</v>
      </c>
      <c r="D2326" t="s">
        <v>1007</v>
      </c>
      <c r="E2326" t="s">
        <v>538</v>
      </c>
      <c r="F2326" t="s">
        <v>539</v>
      </c>
      <c r="G2326" t="s">
        <v>577</v>
      </c>
      <c r="H2326">
        <v>0</v>
      </c>
      <c r="I2326" s="196" t="str">
        <f>VLOOKUP(E2326,Refs!$P$2:$R$36,3,FALSE)</f>
        <v>Y59</v>
      </c>
      <c r="J2326" s="196" t="str">
        <f>VLOOKUP(E2326,Refs!$P$2:$S$36,4,FALSE)</f>
        <v>South East</v>
      </c>
      <c r="K2326" s="42" t="str">
        <f t="shared" si="73"/>
        <v/>
      </c>
    </row>
    <row r="2327" spans="1:11" hidden="1" x14ac:dyDescent="0.35">
      <c r="A2327" s="197">
        <f t="shared" si="72"/>
        <v>44287</v>
      </c>
      <c r="B2327" t="s">
        <v>770</v>
      </c>
      <c r="C2327" t="s">
        <v>115</v>
      </c>
      <c r="D2327" t="s">
        <v>1007</v>
      </c>
      <c r="E2327" t="s">
        <v>538</v>
      </c>
      <c r="F2327" t="s">
        <v>539</v>
      </c>
      <c r="G2327" t="s">
        <v>578</v>
      </c>
      <c r="H2327">
        <v>0</v>
      </c>
      <c r="I2327" s="196" t="str">
        <f>VLOOKUP(E2327,Refs!$P$2:$R$36,3,FALSE)</f>
        <v>Y59</v>
      </c>
      <c r="J2327" s="196" t="str">
        <f>VLOOKUP(E2327,Refs!$P$2:$S$36,4,FALSE)</f>
        <v>South East</v>
      </c>
      <c r="K2327" s="42" t="str">
        <f t="shared" si="73"/>
        <v/>
      </c>
    </row>
    <row r="2328" spans="1:11" hidden="1" x14ac:dyDescent="0.35">
      <c r="A2328" s="197">
        <f t="shared" si="72"/>
        <v>44287</v>
      </c>
      <c r="B2328" t="s">
        <v>770</v>
      </c>
      <c r="C2328" t="s">
        <v>115</v>
      </c>
      <c r="D2328" t="s">
        <v>1007</v>
      </c>
      <c r="E2328" t="s">
        <v>538</v>
      </c>
      <c r="F2328" t="s">
        <v>539</v>
      </c>
      <c r="G2328" t="s">
        <v>579</v>
      </c>
      <c r="H2328">
        <v>789</v>
      </c>
      <c r="I2328" s="196" t="str">
        <f>VLOOKUP(E2328,Refs!$P$2:$R$36,3,FALSE)</f>
        <v>Y59</v>
      </c>
      <c r="J2328" s="196" t="str">
        <f>VLOOKUP(E2328,Refs!$P$2:$S$36,4,FALSE)</f>
        <v>South East</v>
      </c>
      <c r="K2328" s="42">
        <f t="shared" si="73"/>
        <v>789</v>
      </c>
    </row>
    <row r="2329" spans="1:11" hidden="1" x14ac:dyDescent="0.35">
      <c r="A2329" s="197">
        <f t="shared" si="72"/>
        <v>44287</v>
      </c>
      <c r="B2329" t="s">
        <v>770</v>
      </c>
      <c r="C2329" t="s">
        <v>115</v>
      </c>
      <c r="D2329" t="s">
        <v>1007</v>
      </c>
      <c r="E2329" t="s">
        <v>538</v>
      </c>
      <c r="F2329" t="s">
        <v>539</v>
      </c>
      <c r="G2329" t="s">
        <v>580</v>
      </c>
      <c r="H2329">
        <v>0</v>
      </c>
      <c r="I2329" s="196" t="str">
        <f>VLOOKUP(E2329,Refs!$P$2:$R$36,3,FALSE)</f>
        <v>Y59</v>
      </c>
      <c r="J2329" s="196" t="str">
        <f>VLOOKUP(E2329,Refs!$P$2:$S$36,4,FALSE)</f>
        <v>South East</v>
      </c>
      <c r="K2329" s="42" t="str">
        <f t="shared" si="73"/>
        <v/>
      </c>
    </row>
    <row r="2330" spans="1:11" hidden="1" x14ac:dyDescent="0.35">
      <c r="A2330" s="197">
        <f t="shared" si="72"/>
        <v>44287</v>
      </c>
      <c r="B2330" t="s">
        <v>770</v>
      </c>
      <c r="C2330" t="s">
        <v>115</v>
      </c>
      <c r="D2330" t="s">
        <v>1007</v>
      </c>
      <c r="E2330" t="s">
        <v>538</v>
      </c>
      <c r="F2330" t="s">
        <v>539</v>
      </c>
      <c r="G2330" t="s">
        <v>581</v>
      </c>
      <c r="H2330">
        <v>0</v>
      </c>
      <c r="I2330" s="196" t="str">
        <f>VLOOKUP(E2330,Refs!$P$2:$R$36,3,FALSE)</f>
        <v>Y59</v>
      </c>
      <c r="J2330" s="196" t="str">
        <f>VLOOKUP(E2330,Refs!$P$2:$S$36,4,FALSE)</f>
        <v>South East</v>
      </c>
      <c r="K2330" s="42" t="str">
        <f t="shared" si="73"/>
        <v/>
      </c>
    </row>
    <row r="2331" spans="1:11" hidden="1" x14ac:dyDescent="0.35">
      <c r="A2331" s="197">
        <f t="shared" si="72"/>
        <v>44287</v>
      </c>
      <c r="B2331" t="s">
        <v>770</v>
      </c>
      <c r="C2331" t="s">
        <v>115</v>
      </c>
      <c r="D2331" t="s">
        <v>1007</v>
      </c>
      <c r="E2331" t="s">
        <v>538</v>
      </c>
      <c r="F2331" t="s">
        <v>539</v>
      </c>
      <c r="G2331" t="s">
        <v>582</v>
      </c>
      <c r="H2331">
        <v>2491</v>
      </c>
      <c r="I2331" s="196" t="str">
        <f>VLOOKUP(E2331,Refs!$P$2:$R$36,3,FALSE)</f>
        <v>Y59</v>
      </c>
      <c r="J2331" s="196" t="str">
        <f>VLOOKUP(E2331,Refs!$P$2:$S$36,4,FALSE)</f>
        <v>South East</v>
      </c>
      <c r="K2331" s="42">
        <f t="shared" si="73"/>
        <v>2491</v>
      </c>
    </row>
    <row r="2332" spans="1:11" hidden="1" x14ac:dyDescent="0.35">
      <c r="A2332" s="197">
        <f t="shared" si="72"/>
        <v>44287</v>
      </c>
      <c r="B2332" t="s">
        <v>770</v>
      </c>
      <c r="C2332" t="s">
        <v>115</v>
      </c>
      <c r="D2332" t="s">
        <v>1007</v>
      </c>
      <c r="E2332" t="s">
        <v>538</v>
      </c>
      <c r="F2332" t="s">
        <v>539</v>
      </c>
      <c r="G2332" t="s">
        <v>583</v>
      </c>
      <c r="H2332">
        <v>1516</v>
      </c>
      <c r="I2332" s="196" t="str">
        <f>VLOOKUP(E2332,Refs!$P$2:$R$36,3,FALSE)</f>
        <v>Y59</v>
      </c>
      <c r="J2332" s="196" t="str">
        <f>VLOOKUP(E2332,Refs!$P$2:$S$36,4,FALSE)</f>
        <v>South East</v>
      </c>
      <c r="K2332" s="42">
        <f t="shared" si="73"/>
        <v>1516</v>
      </c>
    </row>
    <row r="2333" spans="1:11" hidden="1" x14ac:dyDescent="0.35">
      <c r="A2333" s="197">
        <f t="shared" si="72"/>
        <v>44287</v>
      </c>
      <c r="B2333" t="s">
        <v>770</v>
      </c>
      <c r="C2333" t="s">
        <v>115</v>
      </c>
      <c r="D2333" t="s">
        <v>1007</v>
      </c>
      <c r="E2333" t="s">
        <v>538</v>
      </c>
      <c r="F2333" t="s">
        <v>539</v>
      </c>
      <c r="G2333" t="s">
        <v>584</v>
      </c>
      <c r="H2333">
        <v>40366</v>
      </c>
      <c r="I2333" s="196" t="str">
        <f>VLOOKUP(E2333,Refs!$P$2:$R$36,3,FALSE)</f>
        <v>Y59</v>
      </c>
      <c r="J2333" s="196" t="str">
        <f>VLOOKUP(E2333,Refs!$P$2:$S$36,4,FALSE)</f>
        <v>South East</v>
      </c>
      <c r="K2333" s="42">
        <f t="shared" si="73"/>
        <v>40366</v>
      </c>
    </row>
    <row r="2334" spans="1:11" hidden="1" x14ac:dyDescent="0.35">
      <c r="A2334" s="197">
        <f t="shared" si="72"/>
        <v>44287</v>
      </c>
      <c r="B2334" t="s">
        <v>770</v>
      </c>
      <c r="C2334" t="s">
        <v>115</v>
      </c>
      <c r="D2334" t="s">
        <v>1007</v>
      </c>
      <c r="E2334" t="s">
        <v>538</v>
      </c>
      <c r="F2334" t="s">
        <v>539</v>
      </c>
      <c r="G2334" t="s">
        <v>585</v>
      </c>
      <c r="H2334">
        <v>0</v>
      </c>
      <c r="I2334" s="196" t="str">
        <f>VLOOKUP(E2334,Refs!$P$2:$R$36,3,FALSE)</f>
        <v>Y59</v>
      </c>
      <c r="J2334" s="196" t="str">
        <f>VLOOKUP(E2334,Refs!$P$2:$S$36,4,FALSE)</f>
        <v>South East</v>
      </c>
      <c r="K2334" s="42" t="str">
        <f t="shared" si="73"/>
        <v/>
      </c>
    </row>
    <row r="2335" spans="1:11" hidden="1" x14ac:dyDescent="0.35">
      <c r="A2335" s="197">
        <f t="shared" si="72"/>
        <v>44287</v>
      </c>
      <c r="B2335" t="s">
        <v>770</v>
      </c>
      <c r="C2335" t="s">
        <v>115</v>
      </c>
      <c r="D2335" t="s">
        <v>1007</v>
      </c>
      <c r="E2335" t="s">
        <v>538</v>
      </c>
      <c r="F2335" t="s">
        <v>539</v>
      </c>
      <c r="G2335" t="s">
        <v>586</v>
      </c>
      <c r="H2335">
        <v>17861</v>
      </c>
      <c r="I2335" s="196" t="str">
        <f>VLOOKUP(E2335,Refs!$P$2:$R$36,3,FALSE)</f>
        <v>Y59</v>
      </c>
      <c r="J2335" s="196" t="str">
        <f>VLOOKUP(E2335,Refs!$P$2:$S$36,4,FALSE)</f>
        <v>South East</v>
      </c>
      <c r="K2335" s="42">
        <f t="shared" si="73"/>
        <v>17861</v>
      </c>
    </row>
    <row r="2336" spans="1:11" hidden="1" x14ac:dyDescent="0.35">
      <c r="A2336" s="197">
        <f t="shared" si="72"/>
        <v>44287</v>
      </c>
      <c r="B2336" t="s">
        <v>770</v>
      </c>
      <c r="C2336" t="s">
        <v>115</v>
      </c>
      <c r="D2336" t="s">
        <v>1007</v>
      </c>
      <c r="E2336" t="s">
        <v>538</v>
      </c>
      <c r="F2336" t="s">
        <v>539</v>
      </c>
      <c r="G2336" t="s">
        <v>587</v>
      </c>
      <c r="H2336">
        <v>0</v>
      </c>
      <c r="I2336" s="196" t="str">
        <f>VLOOKUP(E2336,Refs!$P$2:$R$36,3,FALSE)</f>
        <v>Y59</v>
      </c>
      <c r="J2336" s="196" t="str">
        <f>VLOOKUP(E2336,Refs!$P$2:$S$36,4,FALSE)</f>
        <v>South East</v>
      </c>
      <c r="K2336" s="42" t="str">
        <f t="shared" si="73"/>
        <v/>
      </c>
    </row>
    <row r="2337" spans="1:11" hidden="1" x14ac:dyDescent="0.35">
      <c r="A2337" s="197">
        <f t="shared" si="72"/>
        <v>44287</v>
      </c>
      <c r="B2337" t="s">
        <v>770</v>
      </c>
      <c r="C2337" t="s">
        <v>115</v>
      </c>
      <c r="D2337" t="s">
        <v>1007</v>
      </c>
      <c r="E2337" t="s">
        <v>538</v>
      </c>
      <c r="F2337" t="s">
        <v>539</v>
      </c>
      <c r="G2337" t="s">
        <v>588</v>
      </c>
      <c r="H2337">
        <v>19826</v>
      </c>
      <c r="I2337" s="196" t="str">
        <f>VLOOKUP(E2337,Refs!$P$2:$R$36,3,FALSE)</f>
        <v>Y59</v>
      </c>
      <c r="J2337" s="196" t="str">
        <f>VLOOKUP(E2337,Refs!$P$2:$S$36,4,FALSE)</f>
        <v>South East</v>
      </c>
      <c r="K2337" s="42">
        <f t="shared" si="73"/>
        <v>19826</v>
      </c>
    </row>
    <row r="2338" spans="1:11" hidden="1" x14ac:dyDescent="0.35">
      <c r="A2338" s="197">
        <f t="shared" si="72"/>
        <v>44287</v>
      </c>
      <c r="B2338" t="s">
        <v>770</v>
      </c>
      <c r="C2338" t="s">
        <v>115</v>
      </c>
      <c r="D2338" t="s">
        <v>1007</v>
      </c>
      <c r="E2338" t="s">
        <v>538</v>
      </c>
      <c r="F2338" t="s">
        <v>539</v>
      </c>
      <c r="G2338" t="s">
        <v>589</v>
      </c>
      <c r="H2338">
        <v>1206</v>
      </c>
      <c r="I2338" s="196" t="str">
        <f>VLOOKUP(E2338,Refs!$P$2:$R$36,3,FALSE)</f>
        <v>Y59</v>
      </c>
      <c r="J2338" s="196" t="str">
        <f>VLOOKUP(E2338,Refs!$P$2:$S$36,4,FALSE)</f>
        <v>South East</v>
      </c>
      <c r="K2338" s="42">
        <f t="shared" si="73"/>
        <v>1206</v>
      </c>
    </row>
    <row r="2339" spans="1:11" hidden="1" x14ac:dyDescent="0.35">
      <c r="A2339" s="197">
        <f t="shared" si="72"/>
        <v>44287</v>
      </c>
      <c r="B2339" t="s">
        <v>770</v>
      </c>
      <c r="C2339" t="s">
        <v>115</v>
      </c>
      <c r="D2339" t="s">
        <v>1007</v>
      </c>
      <c r="E2339" t="s">
        <v>538</v>
      </c>
      <c r="F2339" t="s">
        <v>539</v>
      </c>
      <c r="G2339" t="s">
        <v>590</v>
      </c>
      <c r="H2339">
        <v>1362</v>
      </c>
      <c r="I2339" s="196" t="str">
        <f>VLOOKUP(E2339,Refs!$P$2:$R$36,3,FALSE)</f>
        <v>Y59</v>
      </c>
      <c r="J2339" s="196" t="str">
        <f>VLOOKUP(E2339,Refs!$P$2:$S$36,4,FALSE)</f>
        <v>South East</v>
      </c>
      <c r="K2339" s="42">
        <f t="shared" si="73"/>
        <v>1362</v>
      </c>
    </row>
    <row r="2340" spans="1:11" hidden="1" x14ac:dyDescent="0.35">
      <c r="A2340" s="197">
        <f t="shared" si="72"/>
        <v>44287</v>
      </c>
      <c r="B2340" t="s">
        <v>770</v>
      </c>
      <c r="C2340" t="s">
        <v>115</v>
      </c>
      <c r="D2340" t="s">
        <v>1007</v>
      </c>
      <c r="E2340" t="s">
        <v>538</v>
      </c>
      <c r="F2340" t="s">
        <v>539</v>
      </c>
      <c r="G2340" t="s">
        <v>591</v>
      </c>
      <c r="H2340">
        <v>1073</v>
      </c>
      <c r="I2340" s="196" t="str">
        <f>VLOOKUP(E2340,Refs!$P$2:$R$36,3,FALSE)</f>
        <v>Y59</v>
      </c>
      <c r="J2340" s="196" t="str">
        <f>VLOOKUP(E2340,Refs!$P$2:$S$36,4,FALSE)</f>
        <v>South East</v>
      </c>
      <c r="K2340" s="42">
        <f t="shared" si="73"/>
        <v>1073</v>
      </c>
    </row>
    <row r="2341" spans="1:11" hidden="1" x14ac:dyDescent="0.35">
      <c r="A2341" s="197">
        <f t="shared" si="72"/>
        <v>44287</v>
      </c>
      <c r="B2341" t="s">
        <v>770</v>
      </c>
      <c r="C2341" t="s">
        <v>115</v>
      </c>
      <c r="D2341" t="s">
        <v>1007</v>
      </c>
      <c r="E2341" t="s">
        <v>538</v>
      </c>
      <c r="F2341" t="s">
        <v>539</v>
      </c>
      <c r="G2341" t="s">
        <v>592</v>
      </c>
      <c r="H2341">
        <v>2920</v>
      </c>
      <c r="I2341" s="196" t="str">
        <f>VLOOKUP(E2341,Refs!$P$2:$R$36,3,FALSE)</f>
        <v>Y59</v>
      </c>
      <c r="J2341" s="196" t="str">
        <f>VLOOKUP(E2341,Refs!$P$2:$S$36,4,FALSE)</f>
        <v>South East</v>
      </c>
      <c r="K2341" s="42">
        <f t="shared" si="73"/>
        <v>2920</v>
      </c>
    </row>
    <row r="2342" spans="1:11" hidden="1" x14ac:dyDescent="0.35">
      <c r="A2342" s="197">
        <f t="shared" si="72"/>
        <v>44287</v>
      </c>
      <c r="B2342" t="s">
        <v>770</v>
      </c>
      <c r="C2342" t="s">
        <v>115</v>
      </c>
      <c r="D2342" t="s">
        <v>1007</v>
      </c>
      <c r="E2342" t="s">
        <v>538</v>
      </c>
      <c r="F2342" t="s">
        <v>539</v>
      </c>
      <c r="G2342" t="s">
        <v>593</v>
      </c>
      <c r="H2342">
        <v>800</v>
      </c>
      <c r="I2342" s="196" t="str">
        <f>VLOOKUP(E2342,Refs!$P$2:$R$36,3,FALSE)</f>
        <v>Y59</v>
      </c>
      <c r="J2342" s="196" t="str">
        <f>VLOOKUP(E2342,Refs!$P$2:$S$36,4,FALSE)</f>
        <v>South East</v>
      </c>
      <c r="K2342" s="42">
        <f t="shared" si="73"/>
        <v>800</v>
      </c>
    </row>
    <row r="2343" spans="1:11" hidden="1" x14ac:dyDescent="0.35">
      <c r="A2343" s="197">
        <f t="shared" si="72"/>
        <v>44287</v>
      </c>
      <c r="B2343" t="s">
        <v>770</v>
      </c>
      <c r="C2343" t="s">
        <v>115</v>
      </c>
      <c r="D2343" t="s">
        <v>1007</v>
      </c>
      <c r="E2343" t="s">
        <v>538</v>
      </c>
      <c r="F2343" t="s">
        <v>539</v>
      </c>
      <c r="G2343" t="s">
        <v>594</v>
      </c>
      <c r="H2343">
        <v>0</v>
      </c>
      <c r="I2343" s="196" t="str">
        <f>VLOOKUP(E2343,Refs!$P$2:$R$36,3,FALSE)</f>
        <v>Y59</v>
      </c>
      <c r="J2343" s="196" t="str">
        <f>VLOOKUP(E2343,Refs!$P$2:$S$36,4,FALSE)</f>
        <v>South East</v>
      </c>
      <c r="K2343" s="42" t="str">
        <f t="shared" si="73"/>
        <v/>
      </c>
    </row>
    <row r="2344" spans="1:11" hidden="1" x14ac:dyDescent="0.35">
      <c r="A2344" s="197">
        <f t="shared" si="72"/>
        <v>44287</v>
      </c>
      <c r="B2344" t="s">
        <v>770</v>
      </c>
      <c r="C2344" t="s">
        <v>115</v>
      </c>
      <c r="D2344" t="s">
        <v>1007</v>
      </c>
      <c r="E2344" t="s">
        <v>538</v>
      </c>
      <c r="F2344" t="s">
        <v>539</v>
      </c>
      <c r="G2344" t="s">
        <v>609</v>
      </c>
      <c r="H2344">
        <v>93694</v>
      </c>
      <c r="I2344" s="196" t="str">
        <f>VLOOKUP(E2344,Refs!$P$2:$R$36,3,FALSE)</f>
        <v>Y59</v>
      </c>
      <c r="J2344" s="196" t="str">
        <f>VLOOKUP(E2344,Refs!$P$2:$S$36,4,FALSE)</f>
        <v>South East</v>
      </c>
      <c r="K2344" s="42">
        <f t="shared" si="73"/>
        <v>93694</v>
      </c>
    </row>
    <row r="2345" spans="1:11" hidden="1" x14ac:dyDescent="0.35">
      <c r="A2345" s="197">
        <f t="shared" si="72"/>
        <v>44287</v>
      </c>
      <c r="B2345" t="s">
        <v>770</v>
      </c>
      <c r="C2345" t="s">
        <v>115</v>
      </c>
      <c r="D2345" t="s">
        <v>1007</v>
      </c>
      <c r="E2345" t="s">
        <v>538</v>
      </c>
      <c r="F2345" t="s">
        <v>539</v>
      </c>
      <c r="G2345" t="s">
        <v>610</v>
      </c>
      <c r="H2345">
        <v>8188</v>
      </c>
      <c r="I2345" s="196" t="str">
        <f>VLOOKUP(E2345,Refs!$P$2:$R$36,3,FALSE)</f>
        <v>Y59</v>
      </c>
      <c r="J2345" s="196" t="str">
        <f>VLOOKUP(E2345,Refs!$P$2:$S$36,4,FALSE)</f>
        <v>South East</v>
      </c>
      <c r="K2345" s="42">
        <f t="shared" si="73"/>
        <v>8188</v>
      </c>
    </row>
    <row r="2346" spans="1:11" hidden="1" x14ac:dyDescent="0.35">
      <c r="A2346" s="197">
        <f t="shared" si="72"/>
        <v>44287</v>
      </c>
      <c r="B2346" t="s">
        <v>770</v>
      </c>
      <c r="C2346" t="s">
        <v>115</v>
      </c>
      <c r="D2346" t="s">
        <v>1007</v>
      </c>
      <c r="E2346" t="s">
        <v>538</v>
      </c>
      <c r="F2346" t="s">
        <v>539</v>
      </c>
      <c r="G2346" t="s">
        <v>611</v>
      </c>
      <c r="H2346">
        <v>16614</v>
      </c>
      <c r="I2346" s="196" t="str">
        <f>VLOOKUP(E2346,Refs!$P$2:$R$36,3,FALSE)</f>
        <v>Y59</v>
      </c>
      <c r="J2346" s="196" t="str">
        <f>VLOOKUP(E2346,Refs!$P$2:$S$36,4,FALSE)</f>
        <v>South East</v>
      </c>
      <c r="K2346" s="42">
        <f t="shared" si="73"/>
        <v>16614</v>
      </c>
    </row>
    <row r="2347" spans="1:11" hidden="1" x14ac:dyDescent="0.35">
      <c r="A2347" s="197">
        <f t="shared" si="72"/>
        <v>44287</v>
      </c>
      <c r="B2347" t="s">
        <v>770</v>
      </c>
      <c r="C2347" t="s">
        <v>115</v>
      </c>
      <c r="D2347" t="s">
        <v>1007</v>
      </c>
      <c r="E2347" t="s">
        <v>538</v>
      </c>
      <c r="F2347" t="s">
        <v>539</v>
      </c>
      <c r="G2347" t="s">
        <v>612</v>
      </c>
      <c r="H2347">
        <v>14261</v>
      </c>
      <c r="I2347" s="196" t="str">
        <f>VLOOKUP(E2347,Refs!$P$2:$R$36,3,FALSE)</f>
        <v>Y59</v>
      </c>
      <c r="J2347" s="196" t="str">
        <f>VLOOKUP(E2347,Refs!$P$2:$S$36,4,FALSE)</f>
        <v>South East</v>
      </c>
      <c r="K2347" s="42">
        <f t="shared" si="73"/>
        <v>14261</v>
      </c>
    </row>
    <row r="2348" spans="1:11" hidden="1" x14ac:dyDescent="0.35">
      <c r="A2348" s="197">
        <f t="shared" si="72"/>
        <v>44287</v>
      </c>
      <c r="B2348" t="s">
        <v>770</v>
      </c>
      <c r="C2348" t="s">
        <v>115</v>
      </c>
      <c r="D2348" t="s">
        <v>1007</v>
      </c>
      <c r="E2348" t="s">
        <v>538</v>
      </c>
      <c r="F2348" t="s">
        <v>539</v>
      </c>
      <c r="G2348" t="s">
        <v>613</v>
      </c>
      <c r="H2348">
        <v>0</v>
      </c>
      <c r="I2348" s="196" t="str">
        <f>VLOOKUP(E2348,Refs!$P$2:$R$36,3,FALSE)</f>
        <v>Y59</v>
      </c>
      <c r="J2348" s="196" t="str">
        <f>VLOOKUP(E2348,Refs!$P$2:$S$36,4,FALSE)</f>
        <v>South East</v>
      </c>
      <c r="K2348" s="42" t="str">
        <f t="shared" si="73"/>
        <v/>
      </c>
    </row>
    <row r="2349" spans="1:11" hidden="1" x14ac:dyDescent="0.35">
      <c r="A2349" s="197">
        <f t="shared" si="72"/>
        <v>44287</v>
      </c>
      <c r="B2349" t="s">
        <v>770</v>
      </c>
      <c r="C2349" t="s">
        <v>115</v>
      </c>
      <c r="D2349" t="s">
        <v>1007</v>
      </c>
      <c r="E2349" t="s">
        <v>538</v>
      </c>
      <c r="F2349" t="s">
        <v>539</v>
      </c>
      <c r="G2349" t="s">
        <v>615</v>
      </c>
      <c r="H2349">
        <v>0</v>
      </c>
      <c r="I2349" s="196" t="str">
        <f>VLOOKUP(E2349,Refs!$P$2:$R$36,3,FALSE)</f>
        <v>Y59</v>
      </c>
      <c r="J2349" s="196" t="str">
        <f>VLOOKUP(E2349,Refs!$P$2:$S$36,4,FALSE)</f>
        <v>South East</v>
      </c>
      <c r="K2349" s="42" t="str">
        <f t="shared" si="73"/>
        <v/>
      </c>
    </row>
    <row r="2350" spans="1:11" hidden="1" x14ac:dyDescent="0.35">
      <c r="A2350" s="197">
        <f t="shared" si="72"/>
        <v>44287</v>
      </c>
      <c r="B2350" t="s">
        <v>770</v>
      </c>
      <c r="C2350" t="s">
        <v>115</v>
      </c>
      <c r="D2350" t="s">
        <v>1007</v>
      </c>
      <c r="E2350" t="s">
        <v>538</v>
      </c>
      <c r="F2350" t="s">
        <v>539</v>
      </c>
      <c r="G2350" t="s">
        <v>616</v>
      </c>
      <c r="H2350">
        <v>29518</v>
      </c>
      <c r="I2350" s="196" t="str">
        <f>VLOOKUP(E2350,Refs!$P$2:$R$36,3,FALSE)</f>
        <v>Y59</v>
      </c>
      <c r="J2350" s="196" t="str">
        <f>VLOOKUP(E2350,Refs!$P$2:$S$36,4,FALSE)</f>
        <v>South East</v>
      </c>
      <c r="K2350" s="42">
        <f t="shared" si="73"/>
        <v>29518</v>
      </c>
    </row>
    <row r="2351" spans="1:11" hidden="1" x14ac:dyDescent="0.35">
      <c r="A2351" s="197">
        <f t="shared" si="72"/>
        <v>44287</v>
      </c>
      <c r="B2351" t="s">
        <v>770</v>
      </c>
      <c r="C2351" t="s">
        <v>115</v>
      </c>
      <c r="D2351" t="s">
        <v>1007</v>
      </c>
      <c r="E2351" t="s">
        <v>538</v>
      </c>
      <c r="F2351" t="s">
        <v>539</v>
      </c>
      <c r="G2351" t="s">
        <v>618</v>
      </c>
      <c r="H2351">
        <v>0</v>
      </c>
      <c r="I2351" s="196" t="str">
        <f>VLOOKUP(E2351,Refs!$P$2:$R$36,3,FALSE)</f>
        <v>Y59</v>
      </c>
      <c r="J2351" s="196" t="str">
        <f>VLOOKUP(E2351,Refs!$P$2:$S$36,4,FALSE)</f>
        <v>South East</v>
      </c>
      <c r="K2351" s="42" t="str">
        <f t="shared" si="73"/>
        <v/>
      </c>
    </row>
    <row r="2352" spans="1:11" hidden="1" x14ac:dyDescent="0.35">
      <c r="A2352" s="197">
        <f t="shared" si="72"/>
        <v>44287</v>
      </c>
      <c r="B2352" t="s">
        <v>770</v>
      </c>
      <c r="C2352" t="s">
        <v>115</v>
      </c>
      <c r="D2352" t="s">
        <v>1007</v>
      </c>
      <c r="E2352" t="s">
        <v>538</v>
      </c>
      <c r="F2352" t="s">
        <v>539</v>
      </c>
      <c r="G2352" t="s">
        <v>619</v>
      </c>
      <c r="H2352">
        <v>10506</v>
      </c>
      <c r="I2352" s="196" t="str">
        <f>VLOOKUP(E2352,Refs!$P$2:$R$36,3,FALSE)</f>
        <v>Y59</v>
      </c>
      <c r="J2352" s="196" t="str">
        <f>VLOOKUP(E2352,Refs!$P$2:$S$36,4,FALSE)</f>
        <v>South East</v>
      </c>
      <c r="K2352" s="42">
        <f t="shared" si="73"/>
        <v>10506</v>
      </c>
    </row>
    <row r="2353" spans="1:11" hidden="1" x14ac:dyDescent="0.35">
      <c r="A2353" s="197">
        <f t="shared" si="72"/>
        <v>44287</v>
      </c>
      <c r="B2353" t="s">
        <v>770</v>
      </c>
      <c r="C2353" t="s">
        <v>115</v>
      </c>
      <c r="D2353" t="s">
        <v>1007</v>
      </c>
      <c r="E2353" t="s">
        <v>538</v>
      </c>
      <c r="F2353" t="s">
        <v>539</v>
      </c>
      <c r="G2353" t="s">
        <v>620</v>
      </c>
      <c r="H2353">
        <v>6108</v>
      </c>
      <c r="I2353" s="196" t="str">
        <f>VLOOKUP(E2353,Refs!$P$2:$R$36,3,FALSE)</f>
        <v>Y59</v>
      </c>
      <c r="J2353" s="196" t="str">
        <f>VLOOKUP(E2353,Refs!$P$2:$S$36,4,FALSE)</f>
        <v>South East</v>
      </c>
      <c r="K2353" s="42">
        <f t="shared" si="73"/>
        <v>6108</v>
      </c>
    </row>
    <row r="2354" spans="1:11" hidden="1" x14ac:dyDescent="0.35">
      <c r="A2354" s="197">
        <f t="shared" si="72"/>
        <v>44287</v>
      </c>
      <c r="B2354" t="s">
        <v>770</v>
      </c>
      <c r="C2354" t="s">
        <v>115</v>
      </c>
      <c r="D2354" t="s">
        <v>1007</v>
      </c>
      <c r="E2354" t="s">
        <v>538</v>
      </c>
      <c r="F2354" t="s">
        <v>539</v>
      </c>
      <c r="G2354" t="s">
        <v>621</v>
      </c>
      <c r="H2354">
        <v>351</v>
      </c>
      <c r="I2354" s="196" t="str">
        <f>VLOOKUP(E2354,Refs!$P$2:$R$36,3,FALSE)</f>
        <v>Y59</v>
      </c>
      <c r="J2354" s="196" t="str">
        <f>VLOOKUP(E2354,Refs!$P$2:$S$36,4,FALSE)</f>
        <v>South East</v>
      </c>
      <c r="K2354" s="42">
        <f t="shared" si="73"/>
        <v>351</v>
      </c>
    </row>
    <row r="2355" spans="1:11" hidden="1" x14ac:dyDescent="0.35">
      <c r="A2355" s="197">
        <f t="shared" si="72"/>
        <v>44287</v>
      </c>
      <c r="B2355" t="s">
        <v>770</v>
      </c>
      <c r="C2355" t="s">
        <v>115</v>
      </c>
      <c r="D2355" t="s">
        <v>1007</v>
      </c>
      <c r="E2355" t="s">
        <v>538</v>
      </c>
      <c r="F2355" t="s">
        <v>539</v>
      </c>
      <c r="G2355" t="s">
        <v>622</v>
      </c>
      <c r="H2355">
        <v>4842</v>
      </c>
      <c r="I2355" s="196" t="str">
        <f>VLOOKUP(E2355,Refs!$P$2:$R$36,3,FALSE)</f>
        <v>Y59</v>
      </c>
      <c r="J2355" s="196" t="str">
        <f>VLOOKUP(E2355,Refs!$P$2:$S$36,4,FALSE)</f>
        <v>South East</v>
      </c>
      <c r="K2355" s="42">
        <f t="shared" si="73"/>
        <v>4842</v>
      </c>
    </row>
    <row r="2356" spans="1:11" hidden="1" x14ac:dyDescent="0.35">
      <c r="A2356" s="197">
        <f t="shared" si="72"/>
        <v>44287</v>
      </c>
      <c r="B2356" t="s">
        <v>770</v>
      </c>
      <c r="C2356" t="s">
        <v>115</v>
      </c>
      <c r="D2356" t="s">
        <v>1007</v>
      </c>
      <c r="E2356" t="s">
        <v>538</v>
      </c>
      <c r="F2356" t="s">
        <v>539</v>
      </c>
      <c r="G2356" t="s">
        <v>623</v>
      </c>
      <c r="H2356">
        <v>1690</v>
      </c>
      <c r="I2356" s="196" t="str">
        <f>VLOOKUP(E2356,Refs!$P$2:$R$36,3,FALSE)</f>
        <v>Y59</v>
      </c>
      <c r="J2356" s="196" t="str">
        <f>VLOOKUP(E2356,Refs!$P$2:$S$36,4,FALSE)</f>
        <v>South East</v>
      </c>
      <c r="K2356" s="42">
        <f t="shared" si="73"/>
        <v>1690</v>
      </c>
    </row>
    <row r="2357" spans="1:11" hidden="1" x14ac:dyDescent="0.35">
      <c r="A2357" s="197">
        <f t="shared" si="72"/>
        <v>44287</v>
      </c>
      <c r="B2357" t="s">
        <v>770</v>
      </c>
      <c r="C2357" t="s">
        <v>115</v>
      </c>
      <c r="D2357" t="s">
        <v>1007</v>
      </c>
      <c r="E2357" t="s">
        <v>538</v>
      </c>
      <c r="F2357" t="s">
        <v>539</v>
      </c>
      <c r="G2357" t="s">
        <v>624</v>
      </c>
      <c r="H2357">
        <v>8366</v>
      </c>
      <c r="I2357" s="196" t="str">
        <f>VLOOKUP(E2357,Refs!$P$2:$R$36,3,FALSE)</f>
        <v>Y59</v>
      </c>
      <c r="J2357" s="196" t="str">
        <f>VLOOKUP(E2357,Refs!$P$2:$S$36,4,FALSE)</f>
        <v>South East</v>
      </c>
      <c r="K2357" s="42">
        <f t="shared" si="73"/>
        <v>8366</v>
      </c>
    </row>
    <row r="2358" spans="1:11" hidden="1" x14ac:dyDescent="0.35">
      <c r="A2358" s="197">
        <f t="shared" si="72"/>
        <v>44287</v>
      </c>
      <c r="B2358" t="s">
        <v>770</v>
      </c>
      <c r="C2358" t="s">
        <v>115</v>
      </c>
      <c r="D2358" t="s">
        <v>1007</v>
      </c>
      <c r="E2358" t="s">
        <v>538</v>
      </c>
      <c r="F2358" t="s">
        <v>539</v>
      </c>
      <c r="G2358" t="s">
        <v>625</v>
      </c>
      <c r="H2358">
        <v>5435</v>
      </c>
      <c r="I2358" s="196" t="str">
        <f>VLOOKUP(E2358,Refs!$P$2:$R$36,3,FALSE)</f>
        <v>Y59</v>
      </c>
      <c r="J2358" s="196" t="str">
        <f>VLOOKUP(E2358,Refs!$P$2:$S$36,4,FALSE)</f>
        <v>South East</v>
      </c>
      <c r="K2358" s="42">
        <f t="shared" si="73"/>
        <v>5435</v>
      </c>
    </row>
    <row r="2359" spans="1:11" hidden="1" x14ac:dyDescent="0.35">
      <c r="A2359" s="197">
        <f t="shared" si="72"/>
        <v>44287</v>
      </c>
      <c r="B2359" t="s">
        <v>770</v>
      </c>
      <c r="C2359" t="s">
        <v>115</v>
      </c>
      <c r="D2359" t="s">
        <v>1007</v>
      </c>
      <c r="E2359" t="s">
        <v>538</v>
      </c>
      <c r="F2359" t="s">
        <v>539</v>
      </c>
      <c r="G2359" t="s">
        <v>626</v>
      </c>
      <c r="H2359">
        <v>7511</v>
      </c>
      <c r="I2359" s="196" t="str">
        <f>VLOOKUP(E2359,Refs!$P$2:$R$36,3,FALSE)</f>
        <v>Y59</v>
      </c>
      <c r="J2359" s="196" t="str">
        <f>VLOOKUP(E2359,Refs!$P$2:$S$36,4,FALSE)</f>
        <v>South East</v>
      </c>
      <c r="K2359" s="42">
        <f t="shared" si="73"/>
        <v>7511</v>
      </c>
    </row>
    <row r="2360" spans="1:11" hidden="1" x14ac:dyDescent="0.35">
      <c r="A2360" s="197">
        <f t="shared" si="72"/>
        <v>44287</v>
      </c>
      <c r="B2360" t="s">
        <v>770</v>
      </c>
      <c r="C2360" t="s">
        <v>115</v>
      </c>
      <c r="D2360" t="s">
        <v>1007</v>
      </c>
      <c r="E2360" t="s">
        <v>538</v>
      </c>
      <c r="F2360" t="s">
        <v>539</v>
      </c>
      <c r="G2360" t="s">
        <v>642</v>
      </c>
      <c r="H2360">
        <v>8950</v>
      </c>
      <c r="I2360" s="196" t="str">
        <f>VLOOKUP(E2360,Refs!$P$2:$R$36,3,FALSE)</f>
        <v>Y59</v>
      </c>
      <c r="J2360" s="196" t="str">
        <f>VLOOKUP(E2360,Refs!$P$2:$S$36,4,FALSE)</f>
        <v>South East</v>
      </c>
      <c r="K2360" s="42">
        <f t="shared" si="73"/>
        <v>8950</v>
      </c>
    </row>
    <row r="2361" spans="1:11" hidden="1" x14ac:dyDescent="0.35">
      <c r="A2361" s="197">
        <f t="shared" si="72"/>
        <v>44287</v>
      </c>
      <c r="B2361" t="s">
        <v>770</v>
      </c>
      <c r="C2361" t="s">
        <v>115</v>
      </c>
      <c r="D2361" t="s">
        <v>1007</v>
      </c>
      <c r="E2361" t="s">
        <v>538</v>
      </c>
      <c r="F2361" t="s">
        <v>539</v>
      </c>
      <c r="G2361" t="s">
        <v>643</v>
      </c>
      <c r="H2361">
        <v>8527</v>
      </c>
      <c r="I2361" s="196" t="str">
        <f>VLOOKUP(E2361,Refs!$P$2:$R$36,3,FALSE)</f>
        <v>Y59</v>
      </c>
      <c r="J2361" s="196" t="str">
        <f>VLOOKUP(E2361,Refs!$P$2:$S$36,4,FALSE)</f>
        <v>South East</v>
      </c>
      <c r="K2361" s="42">
        <f t="shared" si="73"/>
        <v>8527</v>
      </c>
    </row>
    <row r="2362" spans="1:11" hidden="1" x14ac:dyDescent="0.35">
      <c r="A2362" s="197">
        <f t="shared" si="72"/>
        <v>44287</v>
      </c>
      <c r="B2362" t="s">
        <v>770</v>
      </c>
      <c r="C2362" t="s">
        <v>115</v>
      </c>
      <c r="D2362" t="s">
        <v>1007</v>
      </c>
      <c r="E2362" t="s">
        <v>538</v>
      </c>
      <c r="F2362" t="s">
        <v>539</v>
      </c>
      <c r="G2362" t="s">
        <v>644</v>
      </c>
      <c r="H2362">
        <v>6296</v>
      </c>
      <c r="I2362" s="196" t="str">
        <f>VLOOKUP(E2362,Refs!$P$2:$R$36,3,FALSE)</f>
        <v>Y59</v>
      </c>
      <c r="J2362" s="196" t="str">
        <f>VLOOKUP(E2362,Refs!$P$2:$S$36,4,FALSE)</f>
        <v>South East</v>
      </c>
      <c r="K2362" s="42">
        <f t="shared" si="73"/>
        <v>6296</v>
      </c>
    </row>
    <row r="2363" spans="1:11" hidden="1" x14ac:dyDescent="0.35">
      <c r="A2363" s="197">
        <f t="shared" si="72"/>
        <v>44287</v>
      </c>
      <c r="B2363" t="s">
        <v>770</v>
      </c>
      <c r="C2363" t="s">
        <v>115</v>
      </c>
      <c r="D2363" t="s">
        <v>1007</v>
      </c>
      <c r="E2363" t="s">
        <v>538</v>
      </c>
      <c r="F2363" t="s">
        <v>539</v>
      </c>
      <c r="G2363" t="s">
        <v>645</v>
      </c>
      <c r="H2363">
        <v>2231</v>
      </c>
      <c r="I2363" s="196" t="str">
        <f>VLOOKUP(E2363,Refs!$P$2:$R$36,3,FALSE)</f>
        <v>Y59</v>
      </c>
      <c r="J2363" s="196" t="str">
        <f>VLOOKUP(E2363,Refs!$P$2:$S$36,4,FALSE)</f>
        <v>South East</v>
      </c>
      <c r="K2363" s="42">
        <f t="shared" si="73"/>
        <v>2231</v>
      </c>
    </row>
    <row r="2364" spans="1:11" hidden="1" x14ac:dyDescent="0.35">
      <c r="A2364" s="197">
        <f t="shared" si="72"/>
        <v>44287</v>
      </c>
      <c r="B2364" t="s">
        <v>770</v>
      </c>
      <c r="C2364" t="s">
        <v>115</v>
      </c>
      <c r="D2364" t="s">
        <v>1007</v>
      </c>
      <c r="E2364" t="s">
        <v>538</v>
      </c>
      <c r="F2364" t="s">
        <v>539</v>
      </c>
      <c r="G2364" t="s">
        <v>646</v>
      </c>
      <c r="H2364">
        <v>565</v>
      </c>
      <c r="I2364" s="196" t="str">
        <f>VLOOKUP(E2364,Refs!$P$2:$R$36,3,FALSE)</f>
        <v>Y59</v>
      </c>
      <c r="J2364" s="196" t="str">
        <f>VLOOKUP(E2364,Refs!$P$2:$S$36,4,FALSE)</f>
        <v>South East</v>
      </c>
      <c r="K2364" s="42">
        <f t="shared" si="73"/>
        <v>565</v>
      </c>
    </row>
    <row r="2365" spans="1:11" hidden="1" x14ac:dyDescent="0.35">
      <c r="A2365" s="197">
        <f t="shared" si="72"/>
        <v>44287</v>
      </c>
      <c r="B2365" t="s">
        <v>770</v>
      </c>
      <c r="C2365" t="s">
        <v>115</v>
      </c>
      <c r="D2365" t="s">
        <v>1007</v>
      </c>
      <c r="E2365" t="s">
        <v>538</v>
      </c>
      <c r="F2365" t="s">
        <v>539</v>
      </c>
      <c r="G2365" t="s">
        <v>647</v>
      </c>
      <c r="H2365">
        <v>4821</v>
      </c>
      <c r="I2365" s="196" t="str">
        <f>VLOOKUP(E2365,Refs!$P$2:$R$36,3,FALSE)</f>
        <v>Y59</v>
      </c>
      <c r="J2365" s="196" t="str">
        <f>VLOOKUP(E2365,Refs!$P$2:$S$36,4,FALSE)</f>
        <v>South East</v>
      </c>
      <c r="K2365" s="42">
        <f t="shared" si="73"/>
        <v>4821</v>
      </c>
    </row>
    <row r="2366" spans="1:11" hidden="1" x14ac:dyDescent="0.35">
      <c r="A2366" s="197">
        <f t="shared" si="72"/>
        <v>44287</v>
      </c>
      <c r="B2366" t="s">
        <v>770</v>
      </c>
      <c r="C2366" t="s">
        <v>115</v>
      </c>
      <c r="D2366" t="s">
        <v>1007</v>
      </c>
      <c r="E2366" t="s">
        <v>538</v>
      </c>
      <c r="F2366" t="s">
        <v>539</v>
      </c>
      <c r="G2366" t="s">
        <v>648</v>
      </c>
      <c r="H2366">
        <v>15287761</v>
      </c>
      <c r="I2366" s="196" t="str">
        <f>VLOOKUP(E2366,Refs!$P$2:$R$36,3,FALSE)</f>
        <v>Y59</v>
      </c>
      <c r="J2366" s="196" t="str">
        <f>VLOOKUP(E2366,Refs!$P$2:$S$36,4,FALSE)</f>
        <v>South East</v>
      </c>
      <c r="K2366" s="42">
        <f t="shared" si="73"/>
        <v>15287761</v>
      </c>
    </row>
    <row r="2367" spans="1:11" hidden="1" x14ac:dyDescent="0.35">
      <c r="A2367" s="197">
        <f t="shared" si="72"/>
        <v>44287</v>
      </c>
      <c r="B2367" t="s">
        <v>770</v>
      </c>
      <c r="C2367" t="s">
        <v>115</v>
      </c>
      <c r="D2367" t="s">
        <v>1007</v>
      </c>
      <c r="E2367" t="s">
        <v>538</v>
      </c>
      <c r="F2367" t="s">
        <v>539</v>
      </c>
      <c r="G2367" t="s">
        <v>649</v>
      </c>
      <c r="H2367">
        <v>18209</v>
      </c>
      <c r="I2367" s="196" t="str">
        <f>VLOOKUP(E2367,Refs!$P$2:$R$36,3,FALSE)</f>
        <v>Y59</v>
      </c>
      <c r="J2367" s="196" t="str">
        <f>VLOOKUP(E2367,Refs!$P$2:$S$36,4,FALSE)</f>
        <v>South East</v>
      </c>
      <c r="K2367" s="42">
        <f t="shared" si="73"/>
        <v>18209</v>
      </c>
    </row>
    <row r="2368" spans="1:11" hidden="1" x14ac:dyDescent="0.35">
      <c r="A2368" s="197">
        <f t="shared" si="72"/>
        <v>44287</v>
      </c>
      <c r="B2368" t="s">
        <v>770</v>
      </c>
      <c r="C2368" t="s">
        <v>115</v>
      </c>
      <c r="D2368" t="s">
        <v>1007</v>
      </c>
      <c r="E2368" t="s">
        <v>538</v>
      </c>
      <c r="F2368" t="s">
        <v>539</v>
      </c>
      <c r="G2368" t="s">
        <v>650</v>
      </c>
      <c r="H2368">
        <v>4115</v>
      </c>
      <c r="I2368" s="196" t="str">
        <f>VLOOKUP(E2368,Refs!$P$2:$R$36,3,FALSE)</f>
        <v>Y59</v>
      </c>
      <c r="J2368" s="196" t="str">
        <f>VLOOKUP(E2368,Refs!$P$2:$S$36,4,FALSE)</f>
        <v>South East</v>
      </c>
      <c r="K2368" s="42">
        <f t="shared" si="73"/>
        <v>4115</v>
      </c>
    </row>
    <row r="2369" spans="1:11" hidden="1" x14ac:dyDescent="0.35">
      <c r="A2369" s="197">
        <f t="shared" si="72"/>
        <v>44287</v>
      </c>
      <c r="B2369" t="s">
        <v>770</v>
      </c>
      <c r="C2369" t="s">
        <v>115</v>
      </c>
      <c r="D2369" t="s">
        <v>1007</v>
      </c>
      <c r="E2369" t="s">
        <v>538</v>
      </c>
      <c r="F2369" t="s">
        <v>539</v>
      </c>
      <c r="G2369" t="s">
        <v>651</v>
      </c>
      <c r="H2369">
        <v>246</v>
      </c>
      <c r="I2369" s="196" t="str">
        <f>VLOOKUP(E2369,Refs!$P$2:$R$36,3,FALSE)</f>
        <v>Y59</v>
      </c>
      <c r="J2369" s="196" t="str">
        <f>VLOOKUP(E2369,Refs!$P$2:$S$36,4,FALSE)</f>
        <v>South East</v>
      </c>
      <c r="K2369" s="42">
        <f t="shared" si="73"/>
        <v>246</v>
      </c>
    </row>
    <row r="2370" spans="1:11" hidden="1" x14ac:dyDescent="0.35">
      <c r="A2370" s="197">
        <f t="shared" si="72"/>
        <v>44287</v>
      </c>
      <c r="B2370" t="s">
        <v>770</v>
      </c>
      <c r="C2370" t="s">
        <v>115</v>
      </c>
      <c r="D2370" t="s">
        <v>1007</v>
      </c>
      <c r="E2370" t="s">
        <v>538</v>
      </c>
      <c r="F2370" t="s">
        <v>539</v>
      </c>
      <c r="G2370" t="s">
        <v>652</v>
      </c>
      <c r="H2370">
        <v>1940</v>
      </c>
      <c r="I2370" s="196" t="str">
        <f>VLOOKUP(E2370,Refs!$P$2:$R$36,3,FALSE)</f>
        <v>Y59</v>
      </c>
      <c r="J2370" s="196" t="str">
        <f>VLOOKUP(E2370,Refs!$P$2:$S$36,4,FALSE)</f>
        <v>South East</v>
      </c>
      <c r="K2370" s="42">
        <f t="shared" si="73"/>
        <v>1940</v>
      </c>
    </row>
    <row r="2371" spans="1:11" hidden="1" x14ac:dyDescent="0.35">
      <c r="A2371" s="197">
        <f t="shared" ref="A2371:A2434" si="74">DATEVALUE(RIGHT(B2371,8))</f>
        <v>44287</v>
      </c>
      <c r="B2371" t="s">
        <v>770</v>
      </c>
      <c r="C2371" t="s">
        <v>115</v>
      </c>
      <c r="D2371" t="s">
        <v>1007</v>
      </c>
      <c r="E2371" t="s">
        <v>538</v>
      </c>
      <c r="F2371" t="s">
        <v>539</v>
      </c>
      <c r="G2371" t="s">
        <v>653</v>
      </c>
      <c r="H2371">
        <v>19556981</v>
      </c>
      <c r="I2371" s="196" t="str">
        <f>VLOOKUP(E2371,Refs!$P$2:$R$36,3,FALSE)</f>
        <v>Y59</v>
      </c>
      <c r="J2371" s="196" t="str">
        <f>VLOOKUP(E2371,Refs!$P$2:$S$36,4,FALSE)</f>
        <v>South East</v>
      </c>
      <c r="K2371" s="42">
        <f t="shared" ref="K2371:K2434" si="75">IF(OR(H2371="NULL",H2371=0,H2371=""),"",H2371)</f>
        <v>19556981</v>
      </c>
    </row>
    <row r="2372" spans="1:11" hidden="1" x14ac:dyDescent="0.35">
      <c r="A2372" s="197">
        <f t="shared" si="74"/>
        <v>44287</v>
      </c>
      <c r="B2372" t="s">
        <v>770</v>
      </c>
      <c r="C2372" t="s">
        <v>115</v>
      </c>
      <c r="D2372" t="s">
        <v>1007</v>
      </c>
      <c r="E2372" t="s">
        <v>538</v>
      </c>
      <c r="F2372" t="s">
        <v>539</v>
      </c>
      <c r="G2372" t="s">
        <v>654</v>
      </c>
      <c r="H2372">
        <v>14261</v>
      </c>
      <c r="I2372" s="196" t="str">
        <f>VLOOKUP(E2372,Refs!$P$2:$R$36,3,FALSE)</f>
        <v>Y59</v>
      </c>
      <c r="J2372" s="196" t="str">
        <f>VLOOKUP(E2372,Refs!$P$2:$S$36,4,FALSE)</f>
        <v>South East</v>
      </c>
      <c r="K2372" s="42">
        <f t="shared" si="75"/>
        <v>14261</v>
      </c>
    </row>
    <row r="2373" spans="1:11" hidden="1" x14ac:dyDescent="0.35">
      <c r="A2373" s="197">
        <f t="shared" si="74"/>
        <v>44287</v>
      </c>
      <c r="B2373" t="s">
        <v>770</v>
      </c>
      <c r="C2373" t="s">
        <v>115</v>
      </c>
      <c r="D2373" t="s">
        <v>1007</v>
      </c>
      <c r="E2373" t="s">
        <v>538</v>
      </c>
      <c r="F2373" t="s">
        <v>539</v>
      </c>
      <c r="G2373" t="s">
        <v>669</v>
      </c>
      <c r="H2373">
        <v>73423</v>
      </c>
      <c r="I2373" s="196" t="str">
        <f>VLOOKUP(E2373,Refs!$P$2:$R$36,3,FALSE)</f>
        <v>Y59</v>
      </c>
      <c r="J2373" s="196" t="str">
        <f>VLOOKUP(E2373,Refs!$P$2:$S$36,4,FALSE)</f>
        <v>South East</v>
      </c>
      <c r="K2373" s="42">
        <f t="shared" si="75"/>
        <v>73423</v>
      </c>
    </row>
    <row r="2374" spans="1:11" hidden="1" x14ac:dyDescent="0.35">
      <c r="A2374" s="197">
        <f t="shared" si="74"/>
        <v>44287</v>
      </c>
      <c r="B2374" t="s">
        <v>770</v>
      </c>
      <c r="C2374" t="s">
        <v>115</v>
      </c>
      <c r="D2374" t="s">
        <v>1007</v>
      </c>
      <c r="E2374" t="s">
        <v>538</v>
      </c>
      <c r="F2374" t="s">
        <v>539</v>
      </c>
      <c r="G2374" t="s">
        <v>670</v>
      </c>
      <c r="H2374">
        <v>0</v>
      </c>
      <c r="I2374" s="196" t="str">
        <f>VLOOKUP(E2374,Refs!$P$2:$R$36,3,FALSE)</f>
        <v>Y59</v>
      </c>
      <c r="J2374" s="196" t="str">
        <f>VLOOKUP(E2374,Refs!$P$2:$S$36,4,FALSE)</f>
        <v>South East</v>
      </c>
      <c r="K2374" s="42" t="str">
        <f t="shared" si="75"/>
        <v/>
      </c>
    </row>
    <row r="2375" spans="1:11" hidden="1" x14ac:dyDescent="0.35">
      <c r="A2375" s="197">
        <f t="shared" si="74"/>
        <v>44287</v>
      </c>
      <c r="B2375" t="s">
        <v>770</v>
      </c>
      <c r="C2375" t="s">
        <v>115</v>
      </c>
      <c r="D2375" t="s">
        <v>1007</v>
      </c>
      <c r="E2375" t="s">
        <v>538</v>
      </c>
      <c r="F2375" t="s">
        <v>539</v>
      </c>
      <c r="G2375" t="s">
        <v>671</v>
      </c>
      <c r="H2375">
        <v>47907</v>
      </c>
      <c r="I2375" s="196" t="str">
        <f>VLOOKUP(E2375,Refs!$P$2:$R$36,3,FALSE)</f>
        <v>Y59</v>
      </c>
      <c r="J2375" s="196" t="str">
        <f>VLOOKUP(E2375,Refs!$P$2:$S$36,4,FALSE)</f>
        <v>South East</v>
      </c>
      <c r="K2375" s="42">
        <f t="shared" si="75"/>
        <v>47907</v>
      </c>
    </row>
    <row r="2376" spans="1:11" hidden="1" x14ac:dyDescent="0.35">
      <c r="A2376" s="197">
        <f t="shared" si="74"/>
        <v>44287</v>
      </c>
      <c r="B2376" t="s">
        <v>770</v>
      </c>
      <c r="C2376" t="s">
        <v>115</v>
      </c>
      <c r="D2376" t="s">
        <v>1007</v>
      </c>
      <c r="E2376" t="s">
        <v>538</v>
      </c>
      <c r="F2376" t="s">
        <v>539</v>
      </c>
      <c r="G2376" t="s">
        <v>675</v>
      </c>
      <c r="H2376">
        <v>25345</v>
      </c>
      <c r="I2376" s="196" t="str">
        <f>VLOOKUP(E2376,Refs!$P$2:$R$36,3,FALSE)</f>
        <v>Y59</v>
      </c>
      <c r="J2376" s="196" t="str">
        <f>VLOOKUP(E2376,Refs!$P$2:$S$36,4,FALSE)</f>
        <v>South East</v>
      </c>
      <c r="K2376" s="42">
        <f t="shared" si="75"/>
        <v>25345</v>
      </c>
    </row>
    <row r="2377" spans="1:11" hidden="1" x14ac:dyDescent="0.35">
      <c r="A2377" s="197">
        <f t="shared" si="74"/>
        <v>44287</v>
      </c>
      <c r="B2377" t="s">
        <v>770</v>
      </c>
      <c r="C2377" t="s">
        <v>115</v>
      </c>
      <c r="D2377" t="s">
        <v>1007</v>
      </c>
      <c r="E2377" t="s">
        <v>538</v>
      </c>
      <c r="F2377" t="s">
        <v>539</v>
      </c>
      <c r="G2377" t="s">
        <v>678</v>
      </c>
      <c r="H2377">
        <v>19073</v>
      </c>
      <c r="I2377" s="196" t="str">
        <f>VLOOKUP(E2377,Refs!$P$2:$R$36,3,FALSE)</f>
        <v>Y59</v>
      </c>
      <c r="J2377" s="196" t="str">
        <f>VLOOKUP(E2377,Refs!$P$2:$S$36,4,FALSE)</f>
        <v>South East</v>
      </c>
      <c r="K2377" s="42">
        <f t="shared" si="75"/>
        <v>19073</v>
      </c>
    </row>
    <row r="2378" spans="1:11" hidden="1" x14ac:dyDescent="0.35">
      <c r="A2378" s="197">
        <f t="shared" si="74"/>
        <v>44287</v>
      </c>
      <c r="B2378" t="s">
        <v>770</v>
      </c>
      <c r="C2378" t="s">
        <v>115</v>
      </c>
      <c r="D2378" t="s">
        <v>1007</v>
      </c>
      <c r="E2378" t="s">
        <v>538</v>
      </c>
      <c r="F2378" t="s">
        <v>539</v>
      </c>
      <c r="G2378" t="s">
        <v>679</v>
      </c>
      <c r="H2378">
        <v>9826</v>
      </c>
      <c r="I2378" s="196" t="str">
        <f>VLOOKUP(E2378,Refs!$P$2:$R$36,3,FALSE)</f>
        <v>Y59</v>
      </c>
      <c r="J2378" s="196" t="str">
        <f>VLOOKUP(E2378,Refs!$P$2:$S$36,4,FALSE)</f>
        <v>South East</v>
      </c>
      <c r="K2378" s="42">
        <f t="shared" si="75"/>
        <v>9826</v>
      </c>
    </row>
    <row r="2379" spans="1:11" hidden="1" x14ac:dyDescent="0.35">
      <c r="A2379" s="197">
        <f t="shared" si="74"/>
        <v>44287</v>
      </c>
      <c r="B2379" t="s">
        <v>770</v>
      </c>
      <c r="C2379" t="s">
        <v>115</v>
      </c>
      <c r="D2379" t="s">
        <v>1007</v>
      </c>
      <c r="E2379" t="s">
        <v>538</v>
      </c>
      <c r="F2379" t="s">
        <v>539</v>
      </c>
      <c r="G2379" t="s">
        <v>680</v>
      </c>
      <c r="H2379">
        <v>7229</v>
      </c>
      <c r="I2379" s="196" t="str">
        <f>VLOOKUP(E2379,Refs!$P$2:$R$36,3,FALSE)</f>
        <v>Y59</v>
      </c>
      <c r="J2379" s="196" t="str">
        <f>VLOOKUP(E2379,Refs!$P$2:$S$36,4,FALSE)</f>
        <v>South East</v>
      </c>
      <c r="K2379" s="42">
        <f t="shared" si="75"/>
        <v>7229</v>
      </c>
    </row>
    <row r="2380" spans="1:11" hidden="1" x14ac:dyDescent="0.35">
      <c r="A2380" s="197">
        <f t="shared" si="74"/>
        <v>44287</v>
      </c>
      <c r="B2380" t="s">
        <v>770</v>
      </c>
      <c r="C2380" t="s">
        <v>115</v>
      </c>
      <c r="D2380" t="s">
        <v>1007</v>
      </c>
      <c r="E2380" t="s">
        <v>538</v>
      </c>
      <c r="F2380" t="s">
        <v>539</v>
      </c>
      <c r="G2380" t="s">
        <v>681</v>
      </c>
      <c r="H2380">
        <v>1875</v>
      </c>
      <c r="I2380" s="196" t="str">
        <f>VLOOKUP(E2380,Refs!$P$2:$R$36,3,FALSE)</f>
        <v>Y59</v>
      </c>
      <c r="J2380" s="196" t="str">
        <f>VLOOKUP(E2380,Refs!$P$2:$S$36,4,FALSE)</f>
        <v>South East</v>
      </c>
      <c r="K2380" s="42">
        <f t="shared" si="75"/>
        <v>1875</v>
      </c>
    </row>
    <row r="2381" spans="1:11" hidden="1" x14ac:dyDescent="0.35">
      <c r="A2381" s="197">
        <f t="shared" si="74"/>
        <v>44287</v>
      </c>
      <c r="B2381" t="s">
        <v>770</v>
      </c>
      <c r="C2381" t="s">
        <v>115</v>
      </c>
      <c r="D2381" t="s">
        <v>1007</v>
      </c>
      <c r="E2381" t="s">
        <v>538</v>
      </c>
      <c r="F2381" t="s">
        <v>539</v>
      </c>
      <c r="G2381" t="s">
        <v>682</v>
      </c>
      <c r="H2381">
        <v>10529</v>
      </c>
      <c r="I2381" s="196" t="str">
        <f>VLOOKUP(E2381,Refs!$P$2:$R$36,3,FALSE)</f>
        <v>Y59</v>
      </c>
      <c r="J2381" s="196" t="str">
        <f>VLOOKUP(E2381,Refs!$P$2:$S$36,4,FALSE)</f>
        <v>South East</v>
      </c>
      <c r="K2381" s="42">
        <f t="shared" si="75"/>
        <v>10529</v>
      </c>
    </row>
    <row r="2382" spans="1:11" hidden="1" x14ac:dyDescent="0.35">
      <c r="A2382" s="197">
        <f t="shared" si="74"/>
        <v>44287</v>
      </c>
      <c r="B2382" t="s">
        <v>770</v>
      </c>
      <c r="C2382" t="s">
        <v>115</v>
      </c>
      <c r="D2382" t="s">
        <v>1007</v>
      </c>
      <c r="E2382" t="s">
        <v>538</v>
      </c>
      <c r="F2382" t="s">
        <v>539</v>
      </c>
      <c r="G2382" t="s">
        <v>683</v>
      </c>
      <c r="H2382">
        <v>7952</v>
      </c>
      <c r="I2382" s="196" t="str">
        <f>VLOOKUP(E2382,Refs!$P$2:$R$36,3,FALSE)</f>
        <v>Y59</v>
      </c>
      <c r="J2382" s="196" t="str">
        <f>VLOOKUP(E2382,Refs!$P$2:$S$36,4,FALSE)</f>
        <v>South East</v>
      </c>
      <c r="K2382" s="42">
        <f t="shared" si="75"/>
        <v>7952</v>
      </c>
    </row>
    <row r="2383" spans="1:11" hidden="1" x14ac:dyDescent="0.35">
      <c r="A2383" s="197">
        <f t="shared" si="74"/>
        <v>44287</v>
      </c>
      <c r="B2383" t="s">
        <v>770</v>
      </c>
      <c r="C2383" t="s">
        <v>115</v>
      </c>
      <c r="D2383" t="s">
        <v>1007</v>
      </c>
      <c r="E2383" t="s">
        <v>538</v>
      </c>
      <c r="F2383" t="s">
        <v>539</v>
      </c>
      <c r="G2383" t="s">
        <v>684</v>
      </c>
      <c r="H2383">
        <v>8259</v>
      </c>
      <c r="I2383" s="196" t="str">
        <f>VLOOKUP(E2383,Refs!$P$2:$R$36,3,FALSE)</f>
        <v>Y59</v>
      </c>
      <c r="J2383" s="196" t="str">
        <f>VLOOKUP(E2383,Refs!$P$2:$S$36,4,FALSE)</f>
        <v>South East</v>
      </c>
      <c r="K2383" s="42">
        <f t="shared" si="75"/>
        <v>8259</v>
      </c>
    </row>
    <row r="2384" spans="1:11" hidden="1" x14ac:dyDescent="0.35">
      <c r="A2384" s="197">
        <f t="shared" si="74"/>
        <v>44287</v>
      </c>
      <c r="B2384" t="s">
        <v>770</v>
      </c>
      <c r="C2384" t="s">
        <v>115</v>
      </c>
      <c r="D2384" t="s">
        <v>1007</v>
      </c>
      <c r="E2384" t="s">
        <v>538</v>
      </c>
      <c r="F2384" t="s">
        <v>539</v>
      </c>
      <c r="G2384" t="s">
        <v>685</v>
      </c>
      <c r="H2384">
        <v>5692</v>
      </c>
      <c r="I2384" s="196" t="str">
        <f>VLOOKUP(E2384,Refs!$P$2:$R$36,3,FALSE)</f>
        <v>Y59</v>
      </c>
      <c r="J2384" s="196" t="str">
        <f>VLOOKUP(E2384,Refs!$P$2:$S$36,4,FALSE)</f>
        <v>South East</v>
      </c>
      <c r="K2384" s="42">
        <f t="shared" si="75"/>
        <v>5692</v>
      </c>
    </row>
    <row r="2385" spans="1:11" hidden="1" x14ac:dyDescent="0.35">
      <c r="A2385" s="197">
        <f t="shared" si="74"/>
        <v>44287</v>
      </c>
      <c r="B2385" t="s">
        <v>770</v>
      </c>
      <c r="C2385" t="s">
        <v>115</v>
      </c>
      <c r="D2385" t="s">
        <v>1007</v>
      </c>
      <c r="E2385" t="s">
        <v>538</v>
      </c>
      <c r="F2385" t="s">
        <v>539</v>
      </c>
      <c r="G2385" t="s">
        <v>686</v>
      </c>
      <c r="H2385">
        <v>0</v>
      </c>
      <c r="I2385" s="196" t="str">
        <f>VLOOKUP(E2385,Refs!$P$2:$R$36,3,FALSE)</f>
        <v>Y59</v>
      </c>
      <c r="J2385" s="196" t="str">
        <f>VLOOKUP(E2385,Refs!$P$2:$S$36,4,FALSE)</f>
        <v>South East</v>
      </c>
      <c r="K2385" s="42" t="str">
        <f t="shared" si="75"/>
        <v/>
      </c>
    </row>
    <row r="2386" spans="1:11" hidden="1" x14ac:dyDescent="0.35">
      <c r="A2386" s="197">
        <f t="shared" si="74"/>
        <v>44287</v>
      </c>
      <c r="B2386" t="s">
        <v>770</v>
      </c>
      <c r="C2386" t="s">
        <v>115</v>
      </c>
      <c r="D2386" t="s">
        <v>1007</v>
      </c>
      <c r="E2386" t="s">
        <v>538</v>
      </c>
      <c r="F2386" t="s">
        <v>539</v>
      </c>
      <c r="G2386" t="s">
        <v>687</v>
      </c>
      <c r="H2386">
        <v>0</v>
      </c>
      <c r="I2386" s="196" t="str">
        <f>VLOOKUP(E2386,Refs!$P$2:$R$36,3,FALSE)</f>
        <v>Y59</v>
      </c>
      <c r="J2386" s="196" t="str">
        <f>VLOOKUP(E2386,Refs!$P$2:$S$36,4,FALSE)</f>
        <v>South East</v>
      </c>
      <c r="K2386" s="42" t="str">
        <f t="shared" si="75"/>
        <v/>
      </c>
    </row>
    <row r="2387" spans="1:11" hidden="1" x14ac:dyDescent="0.35">
      <c r="A2387" s="197">
        <f t="shared" si="74"/>
        <v>44287</v>
      </c>
      <c r="B2387" t="s">
        <v>770</v>
      </c>
      <c r="C2387" t="s">
        <v>115</v>
      </c>
      <c r="D2387" t="s">
        <v>1007</v>
      </c>
      <c r="E2387" t="s">
        <v>538</v>
      </c>
      <c r="F2387" t="s">
        <v>539</v>
      </c>
      <c r="G2387" t="s">
        <v>688</v>
      </c>
      <c r="H2387">
        <v>0</v>
      </c>
      <c r="I2387" s="196" t="str">
        <f>VLOOKUP(E2387,Refs!$P$2:$R$36,3,FALSE)</f>
        <v>Y59</v>
      </c>
      <c r="J2387" s="196" t="str">
        <f>VLOOKUP(E2387,Refs!$P$2:$S$36,4,FALSE)</f>
        <v>South East</v>
      </c>
      <c r="K2387" s="42" t="str">
        <f t="shared" si="75"/>
        <v/>
      </c>
    </row>
    <row r="2388" spans="1:11" hidden="1" x14ac:dyDescent="0.35">
      <c r="A2388" s="197">
        <f t="shared" si="74"/>
        <v>44287</v>
      </c>
      <c r="B2388" t="s">
        <v>770</v>
      </c>
      <c r="C2388" t="s">
        <v>115</v>
      </c>
      <c r="D2388" t="s">
        <v>1007</v>
      </c>
      <c r="E2388" t="s">
        <v>538</v>
      </c>
      <c r="F2388" t="s">
        <v>539</v>
      </c>
      <c r="G2388" t="s">
        <v>689</v>
      </c>
      <c r="H2388">
        <v>0</v>
      </c>
      <c r="I2388" s="196" t="str">
        <f>VLOOKUP(E2388,Refs!$P$2:$R$36,3,FALSE)</f>
        <v>Y59</v>
      </c>
      <c r="J2388" s="196" t="str">
        <f>VLOOKUP(E2388,Refs!$P$2:$S$36,4,FALSE)</f>
        <v>South East</v>
      </c>
      <c r="K2388" s="42" t="str">
        <f t="shared" si="75"/>
        <v/>
      </c>
    </row>
    <row r="2389" spans="1:11" hidden="1" x14ac:dyDescent="0.35">
      <c r="A2389" s="197">
        <f t="shared" si="74"/>
        <v>44287</v>
      </c>
      <c r="B2389" t="s">
        <v>770</v>
      </c>
      <c r="C2389" t="s">
        <v>115</v>
      </c>
      <c r="D2389" t="s">
        <v>1007</v>
      </c>
      <c r="E2389" t="s">
        <v>538</v>
      </c>
      <c r="F2389" t="s">
        <v>539</v>
      </c>
      <c r="G2389" t="s">
        <v>690</v>
      </c>
      <c r="H2389">
        <v>0</v>
      </c>
      <c r="I2389" s="196" t="str">
        <f>VLOOKUP(E2389,Refs!$P$2:$R$36,3,FALSE)</f>
        <v>Y59</v>
      </c>
      <c r="J2389" s="196" t="str">
        <f>VLOOKUP(E2389,Refs!$P$2:$S$36,4,FALSE)</f>
        <v>South East</v>
      </c>
      <c r="K2389" s="42" t="str">
        <f t="shared" si="75"/>
        <v/>
      </c>
    </row>
    <row r="2390" spans="1:11" hidden="1" x14ac:dyDescent="0.35">
      <c r="A2390" s="197">
        <f t="shared" si="74"/>
        <v>44287</v>
      </c>
      <c r="B2390" t="s">
        <v>770</v>
      </c>
      <c r="C2390" t="s">
        <v>115</v>
      </c>
      <c r="D2390" t="s">
        <v>1007</v>
      </c>
      <c r="E2390" t="s">
        <v>538</v>
      </c>
      <c r="F2390" t="s">
        <v>539</v>
      </c>
      <c r="G2390" t="s">
        <v>691</v>
      </c>
      <c r="H2390">
        <v>0</v>
      </c>
      <c r="I2390" s="196" t="str">
        <f>VLOOKUP(E2390,Refs!$P$2:$R$36,3,FALSE)</f>
        <v>Y59</v>
      </c>
      <c r="J2390" s="196" t="str">
        <f>VLOOKUP(E2390,Refs!$P$2:$S$36,4,FALSE)</f>
        <v>South East</v>
      </c>
      <c r="K2390" s="42" t="str">
        <f t="shared" si="75"/>
        <v/>
      </c>
    </row>
    <row r="2391" spans="1:11" hidden="1" x14ac:dyDescent="0.35">
      <c r="A2391" s="197">
        <f t="shared" si="74"/>
        <v>44287</v>
      </c>
      <c r="B2391" t="s">
        <v>770</v>
      </c>
      <c r="C2391" t="s">
        <v>115</v>
      </c>
      <c r="D2391" t="s">
        <v>1007</v>
      </c>
      <c r="E2391" t="s">
        <v>538</v>
      </c>
      <c r="F2391" t="s">
        <v>539</v>
      </c>
      <c r="G2391" t="s">
        <v>692</v>
      </c>
      <c r="H2391">
        <v>4842</v>
      </c>
      <c r="I2391" s="196" t="str">
        <f>VLOOKUP(E2391,Refs!$P$2:$R$36,3,FALSE)</f>
        <v>Y59</v>
      </c>
      <c r="J2391" s="196" t="str">
        <f>VLOOKUP(E2391,Refs!$P$2:$S$36,4,FALSE)</f>
        <v>South East</v>
      </c>
      <c r="K2391" s="42">
        <f t="shared" si="75"/>
        <v>4842</v>
      </c>
    </row>
    <row r="2392" spans="1:11" hidden="1" x14ac:dyDescent="0.35">
      <c r="A2392" s="197">
        <f t="shared" si="74"/>
        <v>44287</v>
      </c>
      <c r="B2392" t="s">
        <v>770</v>
      </c>
      <c r="C2392" t="s">
        <v>115</v>
      </c>
      <c r="D2392" t="s">
        <v>1007</v>
      </c>
      <c r="E2392" t="s">
        <v>538</v>
      </c>
      <c r="F2392" t="s">
        <v>539</v>
      </c>
      <c r="G2392" t="s">
        <v>693</v>
      </c>
      <c r="H2392">
        <v>4415</v>
      </c>
      <c r="I2392" s="196" t="str">
        <f>VLOOKUP(E2392,Refs!$P$2:$R$36,3,FALSE)</f>
        <v>Y59</v>
      </c>
      <c r="J2392" s="196" t="str">
        <f>VLOOKUP(E2392,Refs!$P$2:$S$36,4,FALSE)</f>
        <v>South East</v>
      </c>
      <c r="K2392" s="42">
        <f t="shared" si="75"/>
        <v>4415</v>
      </c>
    </row>
    <row r="2393" spans="1:11" hidden="1" x14ac:dyDescent="0.35">
      <c r="A2393" s="197">
        <f t="shared" si="74"/>
        <v>44287</v>
      </c>
      <c r="B2393" t="s">
        <v>770</v>
      </c>
      <c r="C2393" t="s">
        <v>115</v>
      </c>
      <c r="D2393" t="s">
        <v>1007</v>
      </c>
      <c r="E2393" t="s">
        <v>538</v>
      </c>
      <c r="F2393" t="s">
        <v>539</v>
      </c>
      <c r="G2393" t="s">
        <v>694</v>
      </c>
      <c r="H2393">
        <v>262</v>
      </c>
      <c r="I2393" s="196" t="str">
        <f>VLOOKUP(E2393,Refs!$P$2:$R$36,3,FALSE)</f>
        <v>Y59</v>
      </c>
      <c r="J2393" s="196" t="str">
        <f>VLOOKUP(E2393,Refs!$P$2:$S$36,4,FALSE)</f>
        <v>South East</v>
      </c>
      <c r="K2393" s="42">
        <f t="shared" si="75"/>
        <v>262</v>
      </c>
    </row>
    <row r="2394" spans="1:11" hidden="1" x14ac:dyDescent="0.35">
      <c r="A2394" s="197">
        <f t="shared" si="74"/>
        <v>44287</v>
      </c>
      <c r="B2394" t="s">
        <v>770</v>
      </c>
      <c r="C2394" t="s">
        <v>115</v>
      </c>
      <c r="D2394" t="s">
        <v>1007</v>
      </c>
      <c r="E2394" t="s">
        <v>538</v>
      </c>
      <c r="F2394" t="s">
        <v>539</v>
      </c>
      <c r="G2394" t="s">
        <v>695</v>
      </c>
      <c r="H2394">
        <v>130</v>
      </c>
      <c r="I2394" s="196" t="str">
        <f>VLOOKUP(E2394,Refs!$P$2:$R$36,3,FALSE)</f>
        <v>Y59</v>
      </c>
      <c r="J2394" s="196" t="str">
        <f>VLOOKUP(E2394,Refs!$P$2:$S$36,4,FALSE)</f>
        <v>South East</v>
      </c>
      <c r="K2394" s="42">
        <f t="shared" si="75"/>
        <v>130</v>
      </c>
    </row>
    <row r="2395" spans="1:11" hidden="1" x14ac:dyDescent="0.35">
      <c r="A2395" s="197">
        <f t="shared" si="74"/>
        <v>44287</v>
      </c>
      <c r="B2395" t="s">
        <v>770</v>
      </c>
      <c r="C2395" t="s">
        <v>115</v>
      </c>
      <c r="D2395" t="s">
        <v>1007</v>
      </c>
      <c r="E2395" t="s">
        <v>538</v>
      </c>
      <c r="F2395" t="s">
        <v>539</v>
      </c>
      <c r="G2395" t="s">
        <v>696</v>
      </c>
      <c r="H2395">
        <v>0</v>
      </c>
      <c r="I2395" s="196" t="str">
        <f>VLOOKUP(E2395,Refs!$P$2:$R$36,3,FALSE)</f>
        <v>Y59</v>
      </c>
      <c r="J2395" s="196" t="str">
        <f>VLOOKUP(E2395,Refs!$P$2:$S$36,4,FALSE)</f>
        <v>South East</v>
      </c>
      <c r="K2395" s="42" t="str">
        <f t="shared" si="75"/>
        <v/>
      </c>
    </row>
    <row r="2396" spans="1:11" hidden="1" x14ac:dyDescent="0.35">
      <c r="A2396" s="197">
        <f t="shared" si="74"/>
        <v>44287</v>
      </c>
      <c r="B2396" t="s">
        <v>770</v>
      </c>
      <c r="C2396" t="s">
        <v>115</v>
      </c>
      <c r="D2396" t="s">
        <v>1007</v>
      </c>
      <c r="E2396" t="s">
        <v>538</v>
      </c>
      <c r="F2396" t="s">
        <v>539</v>
      </c>
      <c r="G2396" t="s">
        <v>697</v>
      </c>
      <c r="H2396">
        <v>0</v>
      </c>
      <c r="I2396" s="196" t="str">
        <f>VLOOKUP(E2396,Refs!$P$2:$R$36,3,FALSE)</f>
        <v>Y59</v>
      </c>
      <c r="J2396" s="196" t="str">
        <f>VLOOKUP(E2396,Refs!$P$2:$S$36,4,FALSE)</f>
        <v>South East</v>
      </c>
      <c r="K2396" s="42" t="str">
        <f t="shared" si="75"/>
        <v/>
      </c>
    </row>
    <row r="2397" spans="1:11" hidden="1" x14ac:dyDescent="0.35">
      <c r="A2397" s="197">
        <f t="shared" si="74"/>
        <v>44287</v>
      </c>
      <c r="B2397" t="s">
        <v>770</v>
      </c>
      <c r="C2397" t="s">
        <v>115</v>
      </c>
      <c r="D2397" t="s">
        <v>1007</v>
      </c>
      <c r="E2397" t="s">
        <v>538</v>
      </c>
      <c r="F2397" t="s">
        <v>539</v>
      </c>
      <c r="G2397" t="s">
        <v>698</v>
      </c>
      <c r="H2397">
        <v>0</v>
      </c>
      <c r="I2397" s="196" t="str">
        <f>VLOOKUP(E2397,Refs!$P$2:$R$36,3,FALSE)</f>
        <v>Y59</v>
      </c>
      <c r="J2397" s="196" t="str">
        <f>VLOOKUP(E2397,Refs!$P$2:$S$36,4,FALSE)</f>
        <v>South East</v>
      </c>
      <c r="K2397" s="42" t="str">
        <f t="shared" si="75"/>
        <v/>
      </c>
    </row>
    <row r="2398" spans="1:11" hidden="1" x14ac:dyDescent="0.35">
      <c r="A2398" s="197">
        <f t="shared" si="74"/>
        <v>44287</v>
      </c>
      <c r="B2398" t="s">
        <v>770</v>
      </c>
      <c r="C2398" t="s">
        <v>115</v>
      </c>
      <c r="D2398" t="s">
        <v>1007</v>
      </c>
      <c r="E2398" t="s">
        <v>538</v>
      </c>
      <c r="F2398" t="s">
        <v>539</v>
      </c>
      <c r="G2398" t="s">
        <v>699</v>
      </c>
      <c r="H2398">
        <v>0</v>
      </c>
      <c r="I2398" s="196" t="str">
        <f>VLOOKUP(E2398,Refs!$P$2:$R$36,3,FALSE)</f>
        <v>Y59</v>
      </c>
      <c r="J2398" s="196" t="str">
        <f>VLOOKUP(E2398,Refs!$P$2:$S$36,4,FALSE)</f>
        <v>South East</v>
      </c>
      <c r="K2398" s="42" t="str">
        <f t="shared" si="75"/>
        <v/>
      </c>
    </row>
    <row r="2399" spans="1:11" hidden="1" x14ac:dyDescent="0.35">
      <c r="A2399" s="197">
        <f t="shared" si="74"/>
        <v>44287</v>
      </c>
      <c r="B2399" t="s">
        <v>770</v>
      </c>
      <c r="C2399" t="s">
        <v>115</v>
      </c>
      <c r="D2399" t="s">
        <v>1007</v>
      </c>
      <c r="E2399" t="s">
        <v>538</v>
      </c>
      <c r="F2399" t="s">
        <v>539</v>
      </c>
      <c r="G2399" t="s">
        <v>720</v>
      </c>
      <c r="H2399">
        <v>536</v>
      </c>
      <c r="I2399" s="196" t="str">
        <f>VLOOKUP(E2399,Refs!$P$2:$R$36,3,FALSE)</f>
        <v>Y59</v>
      </c>
      <c r="J2399" s="196" t="str">
        <f>VLOOKUP(E2399,Refs!$P$2:$S$36,4,FALSE)</f>
        <v>South East</v>
      </c>
      <c r="K2399" s="42">
        <f t="shared" si="75"/>
        <v>536</v>
      </c>
    </row>
    <row r="2400" spans="1:11" hidden="1" x14ac:dyDescent="0.35">
      <c r="A2400" s="197">
        <f t="shared" si="74"/>
        <v>44287</v>
      </c>
      <c r="B2400" t="s">
        <v>770</v>
      </c>
      <c r="C2400" t="s">
        <v>115</v>
      </c>
      <c r="D2400" t="s">
        <v>1007</v>
      </c>
      <c r="E2400" t="s">
        <v>538</v>
      </c>
      <c r="F2400" t="s">
        <v>539</v>
      </c>
      <c r="G2400" t="s">
        <v>721</v>
      </c>
      <c r="H2400">
        <v>0</v>
      </c>
      <c r="I2400" s="196" t="str">
        <f>VLOOKUP(E2400,Refs!$P$2:$R$36,3,FALSE)</f>
        <v>Y59</v>
      </c>
      <c r="J2400" s="196" t="str">
        <f>VLOOKUP(E2400,Refs!$P$2:$S$36,4,FALSE)</f>
        <v>South East</v>
      </c>
      <c r="K2400" s="42" t="str">
        <f t="shared" si="75"/>
        <v/>
      </c>
    </row>
    <row r="2401" spans="1:11" hidden="1" x14ac:dyDescent="0.35">
      <c r="A2401" s="197">
        <f t="shared" si="74"/>
        <v>44287</v>
      </c>
      <c r="B2401" t="s">
        <v>770</v>
      </c>
      <c r="C2401" t="s">
        <v>115</v>
      </c>
      <c r="D2401" t="s">
        <v>1007</v>
      </c>
      <c r="E2401" t="s">
        <v>538</v>
      </c>
      <c r="F2401" t="s">
        <v>539</v>
      </c>
      <c r="G2401" t="s">
        <v>722</v>
      </c>
      <c r="H2401">
        <v>0</v>
      </c>
      <c r="I2401" s="196" t="str">
        <f>VLOOKUP(E2401,Refs!$P$2:$R$36,3,FALSE)</f>
        <v>Y59</v>
      </c>
      <c r="J2401" s="196" t="str">
        <f>VLOOKUP(E2401,Refs!$P$2:$S$36,4,FALSE)</f>
        <v>South East</v>
      </c>
      <c r="K2401" s="42" t="str">
        <f t="shared" si="75"/>
        <v/>
      </c>
    </row>
    <row r="2402" spans="1:11" hidden="1" x14ac:dyDescent="0.35">
      <c r="A2402" s="197">
        <f t="shared" si="74"/>
        <v>44287</v>
      </c>
      <c r="B2402" t="s">
        <v>770</v>
      </c>
      <c r="C2402" t="s">
        <v>115</v>
      </c>
      <c r="D2402" t="s">
        <v>1007</v>
      </c>
      <c r="E2402" t="s">
        <v>538</v>
      </c>
      <c r="F2402" t="s">
        <v>539</v>
      </c>
      <c r="G2402" t="s">
        <v>723</v>
      </c>
      <c r="H2402">
        <v>0</v>
      </c>
      <c r="I2402" s="196" t="str">
        <f>VLOOKUP(E2402,Refs!$P$2:$R$36,3,FALSE)</f>
        <v>Y59</v>
      </c>
      <c r="J2402" s="196" t="str">
        <f>VLOOKUP(E2402,Refs!$P$2:$S$36,4,FALSE)</f>
        <v>South East</v>
      </c>
      <c r="K2402" s="42" t="str">
        <f t="shared" si="75"/>
        <v/>
      </c>
    </row>
    <row r="2403" spans="1:11" hidden="1" x14ac:dyDescent="0.35">
      <c r="A2403" s="197">
        <f t="shared" si="74"/>
        <v>44287</v>
      </c>
      <c r="B2403" t="s">
        <v>770</v>
      </c>
      <c r="C2403" t="s">
        <v>115</v>
      </c>
      <c r="D2403" t="s">
        <v>1007</v>
      </c>
      <c r="E2403" t="s">
        <v>538</v>
      </c>
      <c r="F2403" t="s">
        <v>539</v>
      </c>
      <c r="G2403" t="s">
        <v>724</v>
      </c>
      <c r="H2403">
        <v>0</v>
      </c>
      <c r="I2403" s="196" t="str">
        <f>VLOOKUP(E2403,Refs!$P$2:$R$36,3,FALSE)</f>
        <v>Y59</v>
      </c>
      <c r="J2403" s="196" t="str">
        <f>VLOOKUP(E2403,Refs!$P$2:$S$36,4,FALSE)</f>
        <v>South East</v>
      </c>
      <c r="K2403" s="42" t="str">
        <f t="shared" si="75"/>
        <v/>
      </c>
    </row>
    <row r="2404" spans="1:11" hidden="1" x14ac:dyDescent="0.35">
      <c r="A2404" s="197">
        <f t="shared" si="74"/>
        <v>44287</v>
      </c>
      <c r="B2404" t="s">
        <v>770</v>
      </c>
      <c r="C2404" t="s">
        <v>115</v>
      </c>
      <c r="D2404" t="s">
        <v>1007</v>
      </c>
      <c r="E2404" t="s">
        <v>538</v>
      </c>
      <c r="F2404" t="s">
        <v>539</v>
      </c>
      <c r="G2404" t="s">
        <v>725</v>
      </c>
      <c r="H2404">
        <v>0</v>
      </c>
      <c r="I2404" s="196" t="str">
        <f>VLOOKUP(E2404,Refs!$P$2:$R$36,3,FALSE)</f>
        <v>Y59</v>
      </c>
      <c r="J2404" s="196" t="str">
        <f>VLOOKUP(E2404,Refs!$P$2:$S$36,4,FALSE)</f>
        <v>South East</v>
      </c>
      <c r="K2404" s="42" t="str">
        <f t="shared" si="75"/>
        <v/>
      </c>
    </row>
    <row r="2405" spans="1:11" hidden="1" x14ac:dyDescent="0.35">
      <c r="A2405" s="197">
        <f t="shared" si="74"/>
        <v>44287</v>
      </c>
      <c r="B2405" t="s">
        <v>770</v>
      </c>
      <c r="C2405" t="s">
        <v>115</v>
      </c>
      <c r="D2405" t="s">
        <v>1007</v>
      </c>
      <c r="E2405" t="s">
        <v>538</v>
      </c>
      <c r="F2405" t="s">
        <v>539</v>
      </c>
      <c r="G2405" t="s">
        <v>726</v>
      </c>
      <c r="H2405">
        <v>0</v>
      </c>
      <c r="I2405" s="196" t="str">
        <f>VLOOKUP(E2405,Refs!$P$2:$R$36,3,FALSE)</f>
        <v>Y59</v>
      </c>
      <c r="J2405" s="196" t="str">
        <f>VLOOKUP(E2405,Refs!$P$2:$S$36,4,FALSE)</f>
        <v>South East</v>
      </c>
      <c r="K2405" s="42" t="str">
        <f t="shared" si="75"/>
        <v/>
      </c>
    </row>
    <row r="2406" spans="1:11" hidden="1" x14ac:dyDescent="0.35">
      <c r="A2406" s="197">
        <f t="shared" si="74"/>
        <v>44287</v>
      </c>
      <c r="B2406" t="s">
        <v>770</v>
      </c>
      <c r="C2406" t="s">
        <v>115</v>
      </c>
      <c r="D2406" t="s">
        <v>1007</v>
      </c>
      <c r="E2406" t="s">
        <v>538</v>
      </c>
      <c r="F2406" t="s">
        <v>539</v>
      </c>
      <c r="G2406" t="s">
        <v>727</v>
      </c>
      <c r="H2406">
        <v>0</v>
      </c>
      <c r="I2406" s="196" t="str">
        <f>VLOOKUP(E2406,Refs!$P$2:$R$36,3,FALSE)</f>
        <v>Y59</v>
      </c>
      <c r="J2406" s="196" t="str">
        <f>VLOOKUP(E2406,Refs!$P$2:$S$36,4,FALSE)</f>
        <v>South East</v>
      </c>
      <c r="K2406" s="42" t="str">
        <f t="shared" si="75"/>
        <v/>
      </c>
    </row>
    <row r="2407" spans="1:11" hidden="1" x14ac:dyDescent="0.35">
      <c r="A2407" s="197">
        <f t="shared" si="74"/>
        <v>44287</v>
      </c>
      <c r="B2407" t="s">
        <v>770</v>
      </c>
      <c r="C2407" t="s">
        <v>115</v>
      </c>
      <c r="D2407" t="s">
        <v>1007</v>
      </c>
      <c r="E2407" t="s">
        <v>538</v>
      </c>
      <c r="F2407" t="s">
        <v>539</v>
      </c>
      <c r="G2407" t="s">
        <v>728</v>
      </c>
      <c r="H2407">
        <v>0</v>
      </c>
      <c r="I2407" s="196" t="str">
        <f>VLOOKUP(E2407,Refs!$P$2:$R$36,3,FALSE)</f>
        <v>Y59</v>
      </c>
      <c r="J2407" s="196" t="str">
        <f>VLOOKUP(E2407,Refs!$P$2:$S$36,4,FALSE)</f>
        <v>South East</v>
      </c>
      <c r="K2407" s="42" t="str">
        <f t="shared" si="75"/>
        <v/>
      </c>
    </row>
    <row r="2408" spans="1:11" hidden="1" x14ac:dyDescent="0.35">
      <c r="A2408" s="197">
        <f t="shared" si="74"/>
        <v>44287</v>
      </c>
      <c r="B2408" t="s">
        <v>770</v>
      </c>
      <c r="C2408" t="s">
        <v>115</v>
      </c>
      <c r="D2408" t="s">
        <v>1007</v>
      </c>
      <c r="E2408" t="s">
        <v>538</v>
      </c>
      <c r="F2408" t="s">
        <v>539</v>
      </c>
      <c r="G2408" t="s">
        <v>729</v>
      </c>
      <c r="H2408">
        <v>0</v>
      </c>
      <c r="I2408" s="196" t="str">
        <f>VLOOKUP(E2408,Refs!$P$2:$R$36,3,FALSE)</f>
        <v>Y59</v>
      </c>
      <c r="J2408" s="196" t="str">
        <f>VLOOKUP(E2408,Refs!$P$2:$S$36,4,FALSE)</f>
        <v>South East</v>
      </c>
      <c r="K2408" s="42" t="str">
        <f t="shared" si="75"/>
        <v/>
      </c>
    </row>
    <row r="2409" spans="1:11" hidden="1" x14ac:dyDescent="0.35">
      <c r="A2409" s="197">
        <f t="shared" si="74"/>
        <v>44287</v>
      </c>
      <c r="B2409" t="s">
        <v>770</v>
      </c>
      <c r="C2409" t="s">
        <v>115</v>
      </c>
      <c r="D2409" t="s">
        <v>1007</v>
      </c>
      <c r="E2409" t="s">
        <v>538</v>
      </c>
      <c r="F2409" t="s">
        <v>539</v>
      </c>
      <c r="G2409" t="s">
        <v>730</v>
      </c>
      <c r="H2409">
        <v>0</v>
      </c>
      <c r="I2409" s="196" t="str">
        <f>VLOOKUP(E2409,Refs!$P$2:$R$36,3,FALSE)</f>
        <v>Y59</v>
      </c>
      <c r="J2409" s="196" t="str">
        <f>VLOOKUP(E2409,Refs!$P$2:$S$36,4,FALSE)</f>
        <v>South East</v>
      </c>
      <c r="K2409" s="42" t="str">
        <f t="shared" si="75"/>
        <v/>
      </c>
    </row>
    <row r="2410" spans="1:11" hidden="1" x14ac:dyDescent="0.35">
      <c r="A2410" s="197">
        <f t="shared" si="74"/>
        <v>44287</v>
      </c>
      <c r="B2410" t="s">
        <v>770</v>
      </c>
      <c r="C2410" t="s">
        <v>115</v>
      </c>
      <c r="D2410" t="s">
        <v>1007</v>
      </c>
      <c r="E2410" t="s">
        <v>538</v>
      </c>
      <c r="F2410" t="s">
        <v>539</v>
      </c>
      <c r="G2410" t="s">
        <v>731</v>
      </c>
      <c r="H2410">
        <v>0</v>
      </c>
      <c r="I2410" s="196" t="str">
        <f>VLOOKUP(E2410,Refs!$P$2:$R$36,3,FALSE)</f>
        <v>Y59</v>
      </c>
      <c r="J2410" s="196" t="str">
        <f>VLOOKUP(E2410,Refs!$P$2:$S$36,4,FALSE)</f>
        <v>South East</v>
      </c>
      <c r="K2410" s="42" t="str">
        <f t="shared" si="75"/>
        <v/>
      </c>
    </row>
    <row r="2411" spans="1:11" hidden="1" x14ac:dyDescent="0.35">
      <c r="A2411" s="197">
        <f t="shared" si="74"/>
        <v>44287</v>
      </c>
      <c r="B2411" t="s">
        <v>770</v>
      </c>
      <c r="C2411" t="s">
        <v>115</v>
      </c>
      <c r="D2411" t="s">
        <v>1007</v>
      </c>
      <c r="E2411" t="s">
        <v>538</v>
      </c>
      <c r="F2411" t="s">
        <v>539</v>
      </c>
      <c r="G2411" t="s">
        <v>732</v>
      </c>
      <c r="H2411">
        <v>0</v>
      </c>
      <c r="I2411" s="196" t="str">
        <f>VLOOKUP(E2411,Refs!$P$2:$R$36,3,FALSE)</f>
        <v>Y59</v>
      </c>
      <c r="J2411" s="196" t="str">
        <f>VLOOKUP(E2411,Refs!$P$2:$S$36,4,FALSE)</f>
        <v>South East</v>
      </c>
      <c r="K2411" s="42" t="str">
        <f t="shared" si="75"/>
        <v/>
      </c>
    </row>
    <row r="2412" spans="1:11" hidden="1" x14ac:dyDescent="0.35">
      <c r="A2412" s="197">
        <f t="shared" si="74"/>
        <v>44287</v>
      </c>
      <c r="B2412" t="s">
        <v>770</v>
      </c>
      <c r="C2412" t="s">
        <v>115</v>
      </c>
      <c r="D2412" t="s">
        <v>1007</v>
      </c>
      <c r="E2412" t="s">
        <v>538</v>
      </c>
      <c r="F2412" t="s">
        <v>539</v>
      </c>
      <c r="G2412" t="s">
        <v>733</v>
      </c>
      <c r="H2412">
        <v>0</v>
      </c>
      <c r="I2412" s="196" t="str">
        <f>VLOOKUP(E2412,Refs!$P$2:$R$36,3,FALSE)</f>
        <v>Y59</v>
      </c>
      <c r="J2412" s="196" t="str">
        <f>VLOOKUP(E2412,Refs!$P$2:$S$36,4,FALSE)</f>
        <v>South East</v>
      </c>
      <c r="K2412" s="42" t="str">
        <f t="shared" si="75"/>
        <v/>
      </c>
    </row>
    <row r="2413" spans="1:11" hidden="1" x14ac:dyDescent="0.35">
      <c r="A2413" s="197">
        <f t="shared" si="74"/>
        <v>44287</v>
      </c>
      <c r="B2413" t="s">
        <v>770</v>
      </c>
      <c r="C2413" t="s">
        <v>115</v>
      </c>
      <c r="D2413" t="s">
        <v>1007</v>
      </c>
      <c r="E2413" t="s">
        <v>538</v>
      </c>
      <c r="F2413" t="s">
        <v>539</v>
      </c>
      <c r="G2413" t="s">
        <v>734</v>
      </c>
      <c r="H2413">
        <v>0</v>
      </c>
      <c r="I2413" s="196" t="str">
        <f>VLOOKUP(E2413,Refs!$P$2:$R$36,3,FALSE)</f>
        <v>Y59</v>
      </c>
      <c r="J2413" s="196" t="str">
        <f>VLOOKUP(E2413,Refs!$P$2:$S$36,4,FALSE)</f>
        <v>South East</v>
      </c>
      <c r="K2413" s="42" t="str">
        <f t="shared" si="75"/>
        <v/>
      </c>
    </row>
    <row r="2414" spans="1:11" hidden="1" x14ac:dyDescent="0.35">
      <c r="A2414" s="197">
        <f t="shared" si="74"/>
        <v>44287</v>
      </c>
      <c r="B2414" t="s">
        <v>770</v>
      </c>
      <c r="C2414" t="s">
        <v>115</v>
      </c>
      <c r="D2414" t="s">
        <v>1007</v>
      </c>
      <c r="E2414" t="s">
        <v>538</v>
      </c>
      <c r="F2414" t="s">
        <v>539</v>
      </c>
      <c r="G2414" t="s">
        <v>735</v>
      </c>
      <c r="H2414">
        <v>0</v>
      </c>
      <c r="I2414" s="196" t="str">
        <f>VLOOKUP(E2414,Refs!$P$2:$R$36,3,FALSE)</f>
        <v>Y59</v>
      </c>
      <c r="J2414" s="196" t="str">
        <f>VLOOKUP(E2414,Refs!$P$2:$S$36,4,FALSE)</f>
        <v>South East</v>
      </c>
      <c r="K2414" s="42" t="str">
        <f t="shared" si="75"/>
        <v/>
      </c>
    </row>
    <row r="2415" spans="1:11" hidden="1" x14ac:dyDescent="0.35">
      <c r="A2415" s="197">
        <f t="shared" si="74"/>
        <v>44287</v>
      </c>
      <c r="B2415" t="s">
        <v>770</v>
      </c>
      <c r="C2415" t="s">
        <v>115</v>
      </c>
      <c r="D2415" t="s">
        <v>1007</v>
      </c>
      <c r="E2415" t="s">
        <v>538</v>
      </c>
      <c r="F2415" t="s">
        <v>539</v>
      </c>
      <c r="G2415" t="s">
        <v>736</v>
      </c>
      <c r="H2415">
        <v>0</v>
      </c>
      <c r="I2415" s="196" t="str">
        <f>VLOOKUP(E2415,Refs!$P$2:$R$36,3,FALSE)</f>
        <v>Y59</v>
      </c>
      <c r="J2415" s="196" t="str">
        <f>VLOOKUP(E2415,Refs!$P$2:$S$36,4,FALSE)</f>
        <v>South East</v>
      </c>
      <c r="K2415" s="42" t="str">
        <f t="shared" si="75"/>
        <v/>
      </c>
    </row>
    <row r="2416" spans="1:11" hidden="1" x14ac:dyDescent="0.35">
      <c r="A2416" s="197">
        <f t="shared" si="74"/>
        <v>44287</v>
      </c>
      <c r="B2416" t="s">
        <v>770</v>
      </c>
      <c r="C2416" t="s">
        <v>115</v>
      </c>
      <c r="D2416" t="s">
        <v>1007</v>
      </c>
      <c r="E2416" t="s">
        <v>538</v>
      </c>
      <c r="F2416" t="s">
        <v>539</v>
      </c>
      <c r="G2416" t="s">
        <v>737</v>
      </c>
      <c r="H2416">
        <v>0</v>
      </c>
      <c r="I2416" s="196" t="str">
        <f>VLOOKUP(E2416,Refs!$P$2:$R$36,3,FALSE)</f>
        <v>Y59</v>
      </c>
      <c r="J2416" s="196" t="str">
        <f>VLOOKUP(E2416,Refs!$P$2:$S$36,4,FALSE)</f>
        <v>South East</v>
      </c>
      <c r="K2416" s="42" t="str">
        <f t="shared" si="75"/>
        <v/>
      </c>
    </row>
    <row r="2417" spans="1:11" hidden="1" x14ac:dyDescent="0.35">
      <c r="A2417" s="197">
        <f t="shared" si="74"/>
        <v>44287</v>
      </c>
      <c r="B2417" t="s">
        <v>770</v>
      </c>
      <c r="C2417" t="s">
        <v>106</v>
      </c>
      <c r="D2417" t="s">
        <v>1008</v>
      </c>
      <c r="E2417" t="s">
        <v>21</v>
      </c>
      <c r="F2417" t="s">
        <v>22</v>
      </c>
      <c r="G2417" t="s">
        <v>756</v>
      </c>
      <c r="H2417">
        <v>9909</v>
      </c>
      <c r="I2417" s="196" t="str">
        <f>VLOOKUP(E2417,Refs!$P$2:$R$36,3,FALSE)</f>
        <v>Y59</v>
      </c>
      <c r="J2417" s="196" t="str">
        <f>VLOOKUP(E2417,Refs!$P$2:$S$36,4,FALSE)</f>
        <v>South East</v>
      </c>
      <c r="K2417" s="42">
        <f t="shared" si="75"/>
        <v>9909</v>
      </c>
    </row>
    <row r="2418" spans="1:11" hidden="1" x14ac:dyDescent="0.35">
      <c r="A2418" s="197">
        <f t="shared" si="74"/>
        <v>44287</v>
      </c>
      <c r="B2418" t="s">
        <v>770</v>
      </c>
      <c r="C2418" t="s">
        <v>106</v>
      </c>
      <c r="D2418" t="s">
        <v>1008</v>
      </c>
      <c r="E2418" t="s">
        <v>21</v>
      </c>
      <c r="F2418" t="s">
        <v>22</v>
      </c>
      <c r="G2418" t="s">
        <v>757</v>
      </c>
      <c r="H2418">
        <v>0</v>
      </c>
      <c r="I2418" s="196" t="str">
        <f>VLOOKUP(E2418,Refs!$P$2:$R$36,3,FALSE)</f>
        <v>Y59</v>
      </c>
      <c r="J2418" s="196" t="str">
        <f>VLOOKUP(E2418,Refs!$P$2:$S$36,4,FALSE)</f>
        <v>South East</v>
      </c>
      <c r="K2418" s="42" t="str">
        <f t="shared" si="75"/>
        <v/>
      </c>
    </row>
    <row r="2419" spans="1:11" hidden="1" x14ac:dyDescent="0.35">
      <c r="A2419" s="197">
        <f t="shared" si="74"/>
        <v>44287</v>
      </c>
      <c r="B2419" t="s">
        <v>770</v>
      </c>
      <c r="C2419" t="s">
        <v>106</v>
      </c>
      <c r="D2419" t="s">
        <v>1008</v>
      </c>
      <c r="E2419" t="s">
        <v>21</v>
      </c>
      <c r="F2419" t="s">
        <v>22</v>
      </c>
      <c r="G2419" t="s">
        <v>758</v>
      </c>
      <c r="H2419">
        <v>9322</v>
      </c>
      <c r="I2419" s="196" t="str">
        <f>VLOOKUP(E2419,Refs!$P$2:$R$36,3,FALSE)</f>
        <v>Y59</v>
      </c>
      <c r="J2419" s="196" t="str">
        <f>VLOOKUP(E2419,Refs!$P$2:$S$36,4,FALSE)</f>
        <v>South East</v>
      </c>
      <c r="K2419" s="42">
        <f t="shared" si="75"/>
        <v>9322</v>
      </c>
    </row>
    <row r="2420" spans="1:11" hidden="1" x14ac:dyDescent="0.35">
      <c r="A2420" s="197">
        <f t="shared" si="74"/>
        <v>44287</v>
      </c>
      <c r="B2420" t="s">
        <v>770</v>
      </c>
      <c r="C2420" t="s">
        <v>106</v>
      </c>
      <c r="D2420" t="s">
        <v>1008</v>
      </c>
      <c r="E2420" t="s">
        <v>21</v>
      </c>
      <c r="F2420" t="s">
        <v>22</v>
      </c>
      <c r="G2420" t="s">
        <v>759</v>
      </c>
      <c r="H2420">
        <v>202</v>
      </c>
      <c r="I2420" s="196" t="str">
        <f>VLOOKUP(E2420,Refs!$P$2:$R$36,3,FALSE)</f>
        <v>Y59</v>
      </c>
      <c r="J2420" s="196" t="str">
        <f>VLOOKUP(E2420,Refs!$P$2:$S$36,4,FALSE)</f>
        <v>South East</v>
      </c>
      <c r="K2420" s="42">
        <f t="shared" si="75"/>
        <v>202</v>
      </c>
    </row>
    <row r="2421" spans="1:11" hidden="1" x14ac:dyDescent="0.35">
      <c r="A2421" s="197">
        <f t="shared" si="74"/>
        <v>44287</v>
      </c>
      <c r="B2421" t="s">
        <v>770</v>
      </c>
      <c r="C2421" t="s">
        <v>106</v>
      </c>
      <c r="D2421" t="s">
        <v>1008</v>
      </c>
      <c r="E2421" t="s">
        <v>21</v>
      </c>
      <c r="F2421" t="s">
        <v>22</v>
      </c>
      <c r="G2421" t="s">
        <v>760</v>
      </c>
      <c r="H2421">
        <v>716</v>
      </c>
      <c r="I2421" s="196" t="str">
        <f>VLOOKUP(E2421,Refs!$P$2:$R$36,3,FALSE)</f>
        <v>Y59</v>
      </c>
      <c r="J2421" s="196" t="str">
        <f>VLOOKUP(E2421,Refs!$P$2:$S$36,4,FALSE)</f>
        <v>South East</v>
      </c>
      <c r="K2421" s="42">
        <f t="shared" si="75"/>
        <v>716</v>
      </c>
    </row>
    <row r="2422" spans="1:11" hidden="1" x14ac:dyDescent="0.35">
      <c r="A2422" s="197">
        <f t="shared" si="74"/>
        <v>44287</v>
      </c>
      <c r="B2422" t="s">
        <v>770</v>
      </c>
      <c r="C2422" t="s">
        <v>106</v>
      </c>
      <c r="D2422" t="s">
        <v>1008</v>
      </c>
      <c r="E2422" t="s">
        <v>21</v>
      </c>
      <c r="F2422" t="s">
        <v>22</v>
      </c>
      <c r="G2422" t="s">
        <v>761</v>
      </c>
      <c r="H2422">
        <v>1004</v>
      </c>
      <c r="I2422" s="196" t="str">
        <f>VLOOKUP(E2422,Refs!$P$2:$R$36,3,FALSE)</f>
        <v>Y59</v>
      </c>
      <c r="J2422" s="196" t="str">
        <f>VLOOKUP(E2422,Refs!$P$2:$S$36,4,FALSE)</f>
        <v>South East</v>
      </c>
      <c r="K2422" s="42">
        <f t="shared" si="75"/>
        <v>1004</v>
      </c>
    </row>
    <row r="2423" spans="1:11" hidden="1" x14ac:dyDescent="0.35">
      <c r="A2423" s="197">
        <f t="shared" si="74"/>
        <v>44287</v>
      </c>
      <c r="B2423" t="s">
        <v>770</v>
      </c>
      <c r="C2423" t="s">
        <v>106</v>
      </c>
      <c r="D2423" t="s">
        <v>1008</v>
      </c>
      <c r="E2423" t="s">
        <v>21</v>
      </c>
      <c r="F2423" t="s">
        <v>22</v>
      </c>
      <c r="G2423" t="s">
        <v>548</v>
      </c>
      <c r="H2423">
        <v>8307</v>
      </c>
      <c r="I2423" s="196" t="str">
        <f>VLOOKUP(E2423,Refs!$P$2:$R$36,3,FALSE)</f>
        <v>Y59</v>
      </c>
      <c r="J2423" s="196" t="str">
        <f>VLOOKUP(E2423,Refs!$P$2:$S$36,4,FALSE)</f>
        <v>South East</v>
      </c>
      <c r="K2423" s="42">
        <f t="shared" si="75"/>
        <v>8307</v>
      </c>
    </row>
    <row r="2424" spans="1:11" hidden="1" x14ac:dyDescent="0.35">
      <c r="A2424" s="197">
        <f t="shared" si="74"/>
        <v>44287</v>
      </c>
      <c r="B2424" t="s">
        <v>770</v>
      </c>
      <c r="C2424" t="s">
        <v>106</v>
      </c>
      <c r="D2424" t="s">
        <v>1008</v>
      </c>
      <c r="E2424" t="s">
        <v>21</v>
      </c>
      <c r="F2424" t="s">
        <v>22</v>
      </c>
      <c r="G2424" t="s">
        <v>549</v>
      </c>
      <c r="H2424">
        <v>430</v>
      </c>
      <c r="I2424" s="196" t="str">
        <f>VLOOKUP(E2424,Refs!$P$2:$R$36,3,FALSE)</f>
        <v>Y59</v>
      </c>
      <c r="J2424" s="196" t="str">
        <f>VLOOKUP(E2424,Refs!$P$2:$S$36,4,FALSE)</f>
        <v>South East</v>
      </c>
      <c r="K2424" s="42">
        <f t="shared" si="75"/>
        <v>430</v>
      </c>
    </row>
    <row r="2425" spans="1:11" hidden="1" x14ac:dyDescent="0.35">
      <c r="A2425" s="197">
        <f t="shared" si="74"/>
        <v>44287</v>
      </c>
      <c r="B2425" t="s">
        <v>770</v>
      </c>
      <c r="C2425" t="s">
        <v>106</v>
      </c>
      <c r="D2425" t="s">
        <v>1008</v>
      </c>
      <c r="E2425" t="s">
        <v>21</v>
      </c>
      <c r="F2425" t="s">
        <v>22</v>
      </c>
      <c r="G2425" t="s">
        <v>550</v>
      </c>
      <c r="H2425">
        <v>91</v>
      </c>
      <c r="I2425" s="196" t="str">
        <f>VLOOKUP(E2425,Refs!$P$2:$R$36,3,FALSE)</f>
        <v>Y59</v>
      </c>
      <c r="J2425" s="196" t="str">
        <f>VLOOKUP(E2425,Refs!$P$2:$S$36,4,FALSE)</f>
        <v>South East</v>
      </c>
      <c r="K2425" s="42">
        <f t="shared" si="75"/>
        <v>91</v>
      </c>
    </row>
    <row r="2426" spans="1:11" hidden="1" x14ac:dyDescent="0.35">
      <c r="A2426" s="197">
        <f t="shared" si="74"/>
        <v>44287</v>
      </c>
      <c r="B2426" t="s">
        <v>770</v>
      </c>
      <c r="C2426" t="s">
        <v>106</v>
      </c>
      <c r="D2426" t="s">
        <v>1008</v>
      </c>
      <c r="E2426" t="s">
        <v>21</v>
      </c>
      <c r="F2426" t="s">
        <v>22</v>
      </c>
      <c r="G2426" t="s">
        <v>551</v>
      </c>
      <c r="H2426">
        <v>86</v>
      </c>
      <c r="I2426" s="196" t="str">
        <f>VLOOKUP(E2426,Refs!$P$2:$R$36,3,FALSE)</f>
        <v>Y59</v>
      </c>
      <c r="J2426" s="196" t="str">
        <f>VLOOKUP(E2426,Refs!$P$2:$S$36,4,FALSE)</f>
        <v>South East</v>
      </c>
      <c r="K2426" s="42">
        <f t="shared" si="75"/>
        <v>86</v>
      </c>
    </row>
    <row r="2427" spans="1:11" hidden="1" x14ac:dyDescent="0.35">
      <c r="A2427" s="197">
        <f t="shared" si="74"/>
        <v>44287</v>
      </c>
      <c r="B2427" t="s">
        <v>770</v>
      </c>
      <c r="C2427" t="s">
        <v>106</v>
      </c>
      <c r="D2427" t="s">
        <v>1008</v>
      </c>
      <c r="E2427" t="s">
        <v>21</v>
      </c>
      <c r="F2427" t="s">
        <v>22</v>
      </c>
      <c r="G2427" t="s">
        <v>552</v>
      </c>
      <c r="H2427">
        <v>253</v>
      </c>
      <c r="I2427" s="196" t="str">
        <f>VLOOKUP(E2427,Refs!$P$2:$R$36,3,FALSE)</f>
        <v>Y59</v>
      </c>
      <c r="J2427" s="196" t="str">
        <f>VLOOKUP(E2427,Refs!$P$2:$S$36,4,FALSE)</f>
        <v>South East</v>
      </c>
      <c r="K2427" s="42">
        <f t="shared" si="75"/>
        <v>253</v>
      </c>
    </row>
    <row r="2428" spans="1:11" hidden="1" x14ac:dyDescent="0.35">
      <c r="A2428" s="197">
        <f t="shared" si="74"/>
        <v>44287</v>
      </c>
      <c r="B2428" t="s">
        <v>770</v>
      </c>
      <c r="C2428" t="s">
        <v>106</v>
      </c>
      <c r="D2428" t="s">
        <v>1008</v>
      </c>
      <c r="E2428" t="s">
        <v>21</v>
      </c>
      <c r="F2428" t="s">
        <v>22</v>
      </c>
      <c r="G2428" t="s">
        <v>553</v>
      </c>
      <c r="H2428">
        <v>219173</v>
      </c>
      <c r="I2428" s="196" t="str">
        <f>VLOOKUP(E2428,Refs!$P$2:$R$36,3,FALSE)</f>
        <v>Y59</v>
      </c>
      <c r="J2428" s="196" t="str">
        <f>VLOOKUP(E2428,Refs!$P$2:$S$36,4,FALSE)</f>
        <v>South East</v>
      </c>
      <c r="K2428" s="42">
        <f t="shared" si="75"/>
        <v>219173</v>
      </c>
    </row>
    <row r="2429" spans="1:11" hidden="1" x14ac:dyDescent="0.35">
      <c r="A2429" s="197">
        <f t="shared" si="74"/>
        <v>44287</v>
      </c>
      <c r="B2429" t="s">
        <v>770</v>
      </c>
      <c r="C2429" t="s">
        <v>106</v>
      </c>
      <c r="D2429" t="s">
        <v>1008</v>
      </c>
      <c r="E2429" t="s">
        <v>21</v>
      </c>
      <c r="F2429" t="s">
        <v>22</v>
      </c>
      <c r="G2429" t="s">
        <v>554</v>
      </c>
      <c r="H2429">
        <v>171</v>
      </c>
      <c r="I2429" s="196" t="str">
        <f>VLOOKUP(E2429,Refs!$P$2:$R$36,3,FALSE)</f>
        <v>Y59</v>
      </c>
      <c r="J2429" s="196" t="str">
        <f>VLOOKUP(E2429,Refs!$P$2:$S$36,4,FALSE)</f>
        <v>South East</v>
      </c>
      <c r="K2429" s="42">
        <f t="shared" si="75"/>
        <v>171</v>
      </c>
    </row>
    <row r="2430" spans="1:11" hidden="1" x14ac:dyDescent="0.35">
      <c r="A2430" s="197">
        <f t="shared" si="74"/>
        <v>44287</v>
      </c>
      <c r="B2430" t="s">
        <v>770</v>
      </c>
      <c r="C2430" t="s">
        <v>106</v>
      </c>
      <c r="D2430" t="s">
        <v>1008</v>
      </c>
      <c r="E2430" t="s">
        <v>21</v>
      </c>
      <c r="F2430" t="s">
        <v>22</v>
      </c>
      <c r="G2430" t="s">
        <v>555</v>
      </c>
      <c r="H2430">
        <v>378</v>
      </c>
      <c r="I2430" s="196" t="str">
        <f>VLOOKUP(E2430,Refs!$P$2:$R$36,3,FALSE)</f>
        <v>Y59</v>
      </c>
      <c r="J2430" s="196" t="str">
        <f>VLOOKUP(E2430,Refs!$P$2:$S$36,4,FALSE)</f>
        <v>South East</v>
      </c>
      <c r="K2430" s="42">
        <f t="shared" si="75"/>
        <v>378</v>
      </c>
    </row>
    <row r="2431" spans="1:11" hidden="1" x14ac:dyDescent="0.35">
      <c r="A2431" s="197">
        <f t="shared" si="74"/>
        <v>44287</v>
      </c>
      <c r="B2431" t="s">
        <v>770</v>
      </c>
      <c r="C2431" t="s">
        <v>106</v>
      </c>
      <c r="D2431" t="s">
        <v>1008</v>
      </c>
      <c r="E2431" t="s">
        <v>21</v>
      </c>
      <c r="F2431" t="s">
        <v>22</v>
      </c>
      <c r="G2431" t="s">
        <v>556</v>
      </c>
      <c r="H2431">
        <v>42091</v>
      </c>
      <c r="I2431" s="196" t="str">
        <f>VLOOKUP(E2431,Refs!$P$2:$R$36,3,FALSE)</f>
        <v>Y59</v>
      </c>
      <c r="J2431" s="196" t="str">
        <f>VLOOKUP(E2431,Refs!$P$2:$S$36,4,FALSE)</f>
        <v>South East</v>
      </c>
      <c r="K2431" s="42">
        <f t="shared" si="75"/>
        <v>42091</v>
      </c>
    </row>
    <row r="2432" spans="1:11" hidden="1" x14ac:dyDescent="0.35">
      <c r="A2432" s="197">
        <f t="shared" si="74"/>
        <v>44287</v>
      </c>
      <c r="B2432" t="s">
        <v>770</v>
      </c>
      <c r="C2432" t="s">
        <v>106</v>
      </c>
      <c r="D2432" t="s">
        <v>1008</v>
      </c>
      <c r="E2432" t="s">
        <v>21</v>
      </c>
      <c r="F2432" t="s">
        <v>22</v>
      </c>
      <c r="G2432" t="s">
        <v>557</v>
      </c>
      <c r="H2432">
        <v>561</v>
      </c>
      <c r="I2432" s="196" t="str">
        <f>VLOOKUP(E2432,Refs!$P$2:$R$36,3,FALSE)</f>
        <v>Y59</v>
      </c>
      <c r="J2432" s="196" t="str">
        <f>VLOOKUP(E2432,Refs!$P$2:$S$36,4,FALSE)</f>
        <v>South East</v>
      </c>
      <c r="K2432" s="42">
        <f t="shared" si="75"/>
        <v>561</v>
      </c>
    </row>
    <row r="2433" spans="1:11" hidden="1" x14ac:dyDescent="0.35">
      <c r="A2433" s="197">
        <f t="shared" si="74"/>
        <v>44287</v>
      </c>
      <c r="B2433" t="s">
        <v>770</v>
      </c>
      <c r="C2433" t="s">
        <v>106</v>
      </c>
      <c r="D2433" t="s">
        <v>1008</v>
      </c>
      <c r="E2433" t="s">
        <v>21</v>
      </c>
      <c r="F2433" t="s">
        <v>22</v>
      </c>
      <c r="G2433" t="s">
        <v>558</v>
      </c>
      <c r="H2433">
        <v>538821</v>
      </c>
      <c r="I2433" s="196" t="str">
        <f>VLOOKUP(E2433,Refs!$P$2:$R$36,3,FALSE)</f>
        <v>Y59</v>
      </c>
      <c r="J2433" s="196" t="str">
        <f>VLOOKUP(E2433,Refs!$P$2:$S$36,4,FALSE)</f>
        <v>South East</v>
      </c>
      <c r="K2433" s="42">
        <f t="shared" si="75"/>
        <v>538821</v>
      </c>
    </row>
    <row r="2434" spans="1:11" hidden="1" x14ac:dyDescent="0.35">
      <c r="A2434" s="197">
        <f t="shared" si="74"/>
        <v>44287</v>
      </c>
      <c r="B2434" t="s">
        <v>770</v>
      </c>
      <c r="C2434" t="s">
        <v>106</v>
      </c>
      <c r="D2434" t="s">
        <v>1008</v>
      </c>
      <c r="E2434" t="s">
        <v>21</v>
      </c>
      <c r="F2434" t="s">
        <v>22</v>
      </c>
      <c r="G2434" t="s">
        <v>566</v>
      </c>
      <c r="H2434">
        <v>9318</v>
      </c>
      <c r="I2434" s="196" t="str">
        <f>VLOOKUP(E2434,Refs!$P$2:$R$36,3,FALSE)</f>
        <v>Y59</v>
      </c>
      <c r="J2434" s="196" t="str">
        <f>VLOOKUP(E2434,Refs!$P$2:$S$36,4,FALSE)</f>
        <v>South East</v>
      </c>
      <c r="K2434" s="42">
        <f t="shared" si="75"/>
        <v>9318</v>
      </c>
    </row>
    <row r="2435" spans="1:11" hidden="1" x14ac:dyDescent="0.35">
      <c r="A2435" s="197">
        <f t="shared" ref="A2435:A2498" si="76">DATEVALUE(RIGHT(B2435,8))</f>
        <v>44287</v>
      </c>
      <c r="B2435" t="s">
        <v>770</v>
      </c>
      <c r="C2435" t="s">
        <v>106</v>
      </c>
      <c r="D2435" t="s">
        <v>1008</v>
      </c>
      <c r="E2435" t="s">
        <v>21</v>
      </c>
      <c r="F2435" t="s">
        <v>22</v>
      </c>
      <c r="G2435" t="s">
        <v>567</v>
      </c>
      <c r="H2435">
        <v>0</v>
      </c>
      <c r="I2435" s="196" t="str">
        <f>VLOOKUP(E2435,Refs!$P$2:$R$36,3,FALSE)</f>
        <v>Y59</v>
      </c>
      <c r="J2435" s="196" t="str">
        <f>VLOOKUP(E2435,Refs!$P$2:$S$36,4,FALSE)</f>
        <v>South East</v>
      </c>
      <c r="K2435" s="42" t="str">
        <f t="shared" ref="K2435:K2498" si="77">IF(OR(H2435="NULL",H2435=0,H2435=""),"",H2435)</f>
        <v/>
      </c>
    </row>
    <row r="2436" spans="1:11" hidden="1" x14ac:dyDescent="0.35">
      <c r="A2436" s="197">
        <f t="shared" si="76"/>
        <v>44287</v>
      </c>
      <c r="B2436" t="s">
        <v>770</v>
      </c>
      <c r="C2436" t="s">
        <v>106</v>
      </c>
      <c r="D2436" t="s">
        <v>1008</v>
      </c>
      <c r="E2436" t="s">
        <v>21</v>
      </c>
      <c r="F2436" t="s">
        <v>22</v>
      </c>
      <c r="G2436" t="s">
        <v>568</v>
      </c>
      <c r="H2436">
        <v>5357</v>
      </c>
      <c r="I2436" s="196" t="str">
        <f>VLOOKUP(E2436,Refs!$P$2:$R$36,3,FALSE)</f>
        <v>Y59</v>
      </c>
      <c r="J2436" s="196" t="str">
        <f>VLOOKUP(E2436,Refs!$P$2:$S$36,4,FALSE)</f>
        <v>South East</v>
      </c>
      <c r="K2436" s="42">
        <f t="shared" si="77"/>
        <v>5357</v>
      </c>
    </row>
    <row r="2437" spans="1:11" hidden="1" x14ac:dyDescent="0.35">
      <c r="A2437" s="197">
        <f t="shared" si="76"/>
        <v>44287</v>
      </c>
      <c r="B2437" t="s">
        <v>770</v>
      </c>
      <c r="C2437" t="s">
        <v>106</v>
      </c>
      <c r="D2437" t="s">
        <v>1008</v>
      </c>
      <c r="E2437" t="s">
        <v>21</v>
      </c>
      <c r="F2437" t="s">
        <v>22</v>
      </c>
      <c r="G2437" t="s">
        <v>569</v>
      </c>
      <c r="H2437">
        <v>2033</v>
      </c>
      <c r="I2437" s="196" t="str">
        <f>VLOOKUP(E2437,Refs!$P$2:$R$36,3,FALSE)</f>
        <v>Y59</v>
      </c>
      <c r="J2437" s="196" t="str">
        <f>VLOOKUP(E2437,Refs!$P$2:$S$36,4,FALSE)</f>
        <v>South East</v>
      </c>
      <c r="K2437" s="42">
        <f t="shared" si="77"/>
        <v>2033</v>
      </c>
    </row>
    <row r="2438" spans="1:11" hidden="1" x14ac:dyDescent="0.35">
      <c r="A2438" s="197">
        <f t="shared" si="76"/>
        <v>44287</v>
      </c>
      <c r="B2438" t="s">
        <v>770</v>
      </c>
      <c r="C2438" t="s">
        <v>106</v>
      </c>
      <c r="D2438" t="s">
        <v>1008</v>
      </c>
      <c r="E2438" t="s">
        <v>21</v>
      </c>
      <c r="F2438" t="s">
        <v>22</v>
      </c>
      <c r="G2438" t="s">
        <v>570</v>
      </c>
      <c r="H2438">
        <v>1928</v>
      </c>
      <c r="I2438" s="196" t="str">
        <f>VLOOKUP(E2438,Refs!$P$2:$R$36,3,FALSE)</f>
        <v>Y59</v>
      </c>
      <c r="J2438" s="196" t="str">
        <f>VLOOKUP(E2438,Refs!$P$2:$S$36,4,FALSE)</f>
        <v>South East</v>
      </c>
      <c r="K2438" s="42">
        <f t="shared" si="77"/>
        <v>1928</v>
      </c>
    </row>
    <row r="2439" spans="1:11" hidden="1" x14ac:dyDescent="0.35">
      <c r="A2439" s="197">
        <f t="shared" si="76"/>
        <v>44287</v>
      </c>
      <c r="B2439" t="s">
        <v>770</v>
      </c>
      <c r="C2439" t="s">
        <v>106</v>
      </c>
      <c r="D2439" t="s">
        <v>1008</v>
      </c>
      <c r="E2439" t="s">
        <v>21</v>
      </c>
      <c r="F2439" t="s">
        <v>22</v>
      </c>
      <c r="G2439" t="s">
        <v>571</v>
      </c>
      <c r="H2439">
        <v>0</v>
      </c>
      <c r="I2439" s="196" t="str">
        <f>VLOOKUP(E2439,Refs!$P$2:$R$36,3,FALSE)</f>
        <v>Y59</v>
      </c>
      <c r="J2439" s="196" t="str">
        <f>VLOOKUP(E2439,Refs!$P$2:$S$36,4,FALSE)</f>
        <v>South East</v>
      </c>
      <c r="K2439" s="42" t="str">
        <f t="shared" si="77"/>
        <v/>
      </c>
    </row>
    <row r="2440" spans="1:11" hidden="1" x14ac:dyDescent="0.35">
      <c r="A2440" s="197">
        <f t="shared" si="76"/>
        <v>44287</v>
      </c>
      <c r="B2440" t="s">
        <v>770</v>
      </c>
      <c r="C2440" t="s">
        <v>106</v>
      </c>
      <c r="D2440" t="s">
        <v>1008</v>
      </c>
      <c r="E2440" t="s">
        <v>21</v>
      </c>
      <c r="F2440" t="s">
        <v>22</v>
      </c>
      <c r="G2440" t="s">
        <v>576</v>
      </c>
      <c r="H2440">
        <v>4879</v>
      </c>
      <c r="I2440" s="196" t="str">
        <f>VLOOKUP(E2440,Refs!$P$2:$R$36,3,FALSE)</f>
        <v>Y59</v>
      </c>
      <c r="J2440" s="196" t="str">
        <f>VLOOKUP(E2440,Refs!$P$2:$S$36,4,FALSE)</f>
        <v>South East</v>
      </c>
      <c r="K2440" s="42">
        <f t="shared" si="77"/>
        <v>4879</v>
      </c>
    </row>
    <row r="2441" spans="1:11" hidden="1" x14ac:dyDescent="0.35">
      <c r="A2441" s="197">
        <f t="shared" si="76"/>
        <v>44287</v>
      </c>
      <c r="B2441" t="s">
        <v>770</v>
      </c>
      <c r="C2441" t="s">
        <v>106</v>
      </c>
      <c r="D2441" t="s">
        <v>1008</v>
      </c>
      <c r="E2441" t="s">
        <v>21</v>
      </c>
      <c r="F2441" t="s">
        <v>22</v>
      </c>
      <c r="G2441" t="s">
        <v>577</v>
      </c>
      <c r="H2441">
        <v>2089</v>
      </c>
      <c r="I2441" s="196" t="str">
        <f>VLOOKUP(E2441,Refs!$P$2:$R$36,3,FALSE)</f>
        <v>Y59</v>
      </c>
      <c r="J2441" s="196" t="str">
        <f>VLOOKUP(E2441,Refs!$P$2:$S$36,4,FALSE)</f>
        <v>South East</v>
      </c>
      <c r="K2441" s="42">
        <f t="shared" si="77"/>
        <v>2089</v>
      </c>
    </row>
    <row r="2442" spans="1:11" hidden="1" x14ac:dyDescent="0.35">
      <c r="A2442" s="197">
        <f t="shared" si="76"/>
        <v>44287</v>
      </c>
      <c r="B2442" t="s">
        <v>770</v>
      </c>
      <c r="C2442" t="s">
        <v>106</v>
      </c>
      <c r="D2442" t="s">
        <v>1008</v>
      </c>
      <c r="E2442" t="s">
        <v>21</v>
      </c>
      <c r="F2442" t="s">
        <v>22</v>
      </c>
      <c r="G2442" t="s">
        <v>578</v>
      </c>
      <c r="H2442">
        <v>0</v>
      </c>
      <c r="I2442" s="196" t="str">
        <f>VLOOKUP(E2442,Refs!$P$2:$R$36,3,FALSE)</f>
        <v>Y59</v>
      </c>
      <c r="J2442" s="196" t="str">
        <f>VLOOKUP(E2442,Refs!$P$2:$S$36,4,FALSE)</f>
        <v>South East</v>
      </c>
      <c r="K2442" s="42" t="str">
        <f t="shared" si="77"/>
        <v/>
      </c>
    </row>
    <row r="2443" spans="1:11" hidden="1" x14ac:dyDescent="0.35">
      <c r="A2443" s="197">
        <f t="shared" si="76"/>
        <v>44287</v>
      </c>
      <c r="B2443" t="s">
        <v>770</v>
      </c>
      <c r="C2443" t="s">
        <v>106</v>
      </c>
      <c r="D2443" t="s">
        <v>1008</v>
      </c>
      <c r="E2443" t="s">
        <v>21</v>
      </c>
      <c r="F2443" t="s">
        <v>22</v>
      </c>
      <c r="G2443" t="s">
        <v>579</v>
      </c>
      <c r="H2443">
        <v>88</v>
      </c>
      <c r="I2443" s="196" t="str">
        <f>VLOOKUP(E2443,Refs!$P$2:$R$36,3,FALSE)</f>
        <v>Y59</v>
      </c>
      <c r="J2443" s="196" t="str">
        <f>VLOOKUP(E2443,Refs!$P$2:$S$36,4,FALSE)</f>
        <v>South East</v>
      </c>
      <c r="K2443" s="42">
        <f t="shared" si="77"/>
        <v>88</v>
      </c>
    </row>
    <row r="2444" spans="1:11" hidden="1" x14ac:dyDescent="0.35">
      <c r="A2444" s="197">
        <f t="shared" si="76"/>
        <v>44287</v>
      </c>
      <c r="B2444" t="s">
        <v>770</v>
      </c>
      <c r="C2444" t="s">
        <v>106</v>
      </c>
      <c r="D2444" t="s">
        <v>1008</v>
      </c>
      <c r="E2444" t="s">
        <v>21</v>
      </c>
      <c r="F2444" t="s">
        <v>22</v>
      </c>
      <c r="G2444" t="s">
        <v>580</v>
      </c>
      <c r="H2444">
        <v>0</v>
      </c>
      <c r="I2444" s="196" t="str">
        <f>VLOOKUP(E2444,Refs!$P$2:$R$36,3,FALSE)</f>
        <v>Y59</v>
      </c>
      <c r="J2444" s="196" t="str">
        <f>VLOOKUP(E2444,Refs!$P$2:$S$36,4,FALSE)</f>
        <v>South East</v>
      </c>
      <c r="K2444" s="42" t="str">
        <f t="shared" si="77"/>
        <v/>
      </c>
    </row>
    <row r="2445" spans="1:11" hidden="1" x14ac:dyDescent="0.35">
      <c r="A2445" s="197">
        <f t="shared" si="76"/>
        <v>44287</v>
      </c>
      <c r="B2445" t="s">
        <v>770</v>
      </c>
      <c r="C2445" t="s">
        <v>106</v>
      </c>
      <c r="D2445" t="s">
        <v>1008</v>
      </c>
      <c r="E2445" t="s">
        <v>21</v>
      </c>
      <c r="F2445" t="s">
        <v>22</v>
      </c>
      <c r="G2445" t="s">
        <v>581</v>
      </c>
      <c r="H2445">
        <v>0</v>
      </c>
      <c r="I2445" s="196" t="str">
        <f>VLOOKUP(E2445,Refs!$P$2:$R$36,3,FALSE)</f>
        <v>Y59</v>
      </c>
      <c r="J2445" s="196" t="str">
        <f>VLOOKUP(E2445,Refs!$P$2:$S$36,4,FALSE)</f>
        <v>South East</v>
      </c>
      <c r="K2445" s="42" t="str">
        <f t="shared" si="77"/>
        <v/>
      </c>
    </row>
    <row r="2446" spans="1:11" hidden="1" x14ac:dyDescent="0.35">
      <c r="A2446" s="197">
        <f t="shared" si="76"/>
        <v>44287</v>
      </c>
      <c r="B2446" t="s">
        <v>770</v>
      </c>
      <c r="C2446" t="s">
        <v>106</v>
      </c>
      <c r="D2446" t="s">
        <v>1008</v>
      </c>
      <c r="E2446" t="s">
        <v>21</v>
      </c>
      <c r="F2446" t="s">
        <v>22</v>
      </c>
      <c r="G2446" t="s">
        <v>582</v>
      </c>
      <c r="H2446">
        <v>669</v>
      </c>
      <c r="I2446" s="196" t="str">
        <f>VLOOKUP(E2446,Refs!$P$2:$R$36,3,FALSE)</f>
        <v>Y59</v>
      </c>
      <c r="J2446" s="196" t="str">
        <f>VLOOKUP(E2446,Refs!$P$2:$S$36,4,FALSE)</f>
        <v>South East</v>
      </c>
      <c r="K2446" s="42">
        <f t="shared" si="77"/>
        <v>669</v>
      </c>
    </row>
    <row r="2447" spans="1:11" hidden="1" x14ac:dyDescent="0.35">
      <c r="A2447" s="197">
        <f t="shared" si="76"/>
        <v>44287</v>
      </c>
      <c r="B2447" t="s">
        <v>770</v>
      </c>
      <c r="C2447" t="s">
        <v>106</v>
      </c>
      <c r="D2447" t="s">
        <v>1008</v>
      </c>
      <c r="E2447" t="s">
        <v>21</v>
      </c>
      <c r="F2447" t="s">
        <v>22</v>
      </c>
      <c r="G2447" t="s">
        <v>583</v>
      </c>
      <c r="H2447">
        <v>0</v>
      </c>
      <c r="I2447" s="196" t="str">
        <f>VLOOKUP(E2447,Refs!$P$2:$R$36,3,FALSE)</f>
        <v>Y59</v>
      </c>
      <c r="J2447" s="196" t="str">
        <f>VLOOKUP(E2447,Refs!$P$2:$S$36,4,FALSE)</f>
        <v>South East</v>
      </c>
      <c r="K2447" s="42" t="str">
        <f t="shared" si="77"/>
        <v/>
      </c>
    </row>
    <row r="2448" spans="1:11" hidden="1" x14ac:dyDescent="0.35">
      <c r="A2448" s="197">
        <f t="shared" si="76"/>
        <v>44287</v>
      </c>
      <c r="B2448" t="s">
        <v>770</v>
      </c>
      <c r="C2448" t="s">
        <v>106</v>
      </c>
      <c r="D2448" t="s">
        <v>1008</v>
      </c>
      <c r="E2448" t="s">
        <v>21</v>
      </c>
      <c r="F2448" t="s">
        <v>22</v>
      </c>
      <c r="G2448" t="s">
        <v>584</v>
      </c>
      <c r="H2448">
        <v>2033</v>
      </c>
      <c r="I2448" s="196" t="str">
        <f>VLOOKUP(E2448,Refs!$P$2:$R$36,3,FALSE)</f>
        <v>Y59</v>
      </c>
      <c r="J2448" s="196" t="str">
        <f>VLOOKUP(E2448,Refs!$P$2:$S$36,4,FALSE)</f>
        <v>South East</v>
      </c>
      <c r="K2448" s="42">
        <f t="shared" si="77"/>
        <v>2033</v>
      </c>
    </row>
    <row r="2449" spans="1:11" hidden="1" x14ac:dyDescent="0.35">
      <c r="A2449" s="197">
        <f t="shared" si="76"/>
        <v>44287</v>
      </c>
      <c r="B2449" t="s">
        <v>770</v>
      </c>
      <c r="C2449" t="s">
        <v>106</v>
      </c>
      <c r="D2449" t="s">
        <v>1008</v>
      </c>
      <c r="E2449" t="s">
        <v>21</v>
      </c>
      <c r="F2449" t="s">
        <v>22</v>
      </c>
      <c r="G2449" t="s">
        <v>585</v>
      </c>
      <c r="H2449">
        <v>1339</v>
      </c>
      <c r="I2449" s="196" t="str">
        <f>VLOOKUP(E2449,Refs!$P$2:$R$36,3,FALSE)</f>
        <v>Y59</v>
      </c>
      <c r="J2449" s="196" t="str">
        <f>VLOOKUP(E2449,Refs!$P$2:$S$36,4,FALSE)</f>
        <v>South East</v>
      </c>
      <c r="K2449" s="42">
        <f t="shared" si="77"/>
        <v>1339</v>
      </c>
    </row>
    <row r="2450" spans="1:11" hidden="1" x14ac:dyDescent="0.35">
      <c r="A2450" s="197">
        <f t="shared" si="76"/>
        <v>44287</v>
      </c>
      <c r="B2450" t="s">
        <v>770</v>
      </c>
      <c r="C2450" t="s">
        <v>106</v>
      </c>
      <c r="D2450" t="s">
        <v>1008</v>
      </c>
      <c r="E2450" t="s">
        <v>21</v>
      </c>
      <c r="F2450" t="s">
        <v>22</v>
      </c>
      <c r="G2450" t="s">
        <v>586</v>
      </c>
      <c r="H2450">
        <v>379</v>
      </c>
      <c r="I2450" s="196" t="str">
        <f>VLOOKUP(E2450,Refs!$P$2:$R$36,3,FALSE)</f>
        <v>Y59</v>
      </c>
      <c r="J2450" s="196" t="str">
        <f>VLOOKUP(E2450,Refs!$P$2:$S$36,4,FALSE)</f>
        <v>South East</v>
      </c>
      <c r="K2450" s="42">
        <f t="shared" si="77"/>
        <v>379</v>
      </c>
    </row>
    <row r="2451" spans="1:11" hidden="1" x14ac:dyDescent="0.35">
      <c r="A2451" s="197">
        <f t="shared" si="76"/>
        <v>44287</v>
      </c>
      <c r="B2451" t="s">
        <v>770</v>
      </c>
      <c r="C2451" t="s">
        <v>106</v>
      </c>
      <c r="D2451" t="s">
        <v>1008</v>
      </c>
      <c r="E2451" t="s">
        <v>21</v>
      </c>
      <c r="F2451" t="s">
        <v>22</v>
      </c>
      <c r="G2451" t="s">
        <v>587</v>
      </c>
      <c r="H2451">
        <v>0</v>
      </c>
      <c r="I2451" s="196" t="str">
        <f>VLOOKUP(E2451,Refs!$P$2:$R$36,3,FALSE)</f>
        <v>Y59</v>
      </c>
      <c r="J2451" s="196" t="str">
        <f>VLOOKUP(E2451,Refs!$P$2:$S$36,4,FALSE)</f>
        <v>South East</v>
      </c>
      <c r="K2451" s="42" t="str">
        <f t="shared" si="77"/>
        <v/>
      </c>
    </row>
    <row r="2452" spans="1:11" hidden="1" x14ac:dyDescent="0.35">
      <c r="A2452" s="197">
        <f t="shared" si="76"/>
        <v>44287</v>
      </c>
      <c r="B2452" t="s">
        <v>770</v>
      </c>
      <c r="C2452" t="s">
        <v>106</v>
      </c>
      <c r="D2452" t="s">
        <v>1008</v>
      </c>
      <c r="E2452" t="s">
        <v>21</v>
      </c>
      <c r="F2452" t="s">
        <v>22</v>
      </c>
      <c r="G2452" t="s">
        <v>588</v>
      </c>
      <c r="H2452">
        <v>329</v>
      </c>
      <c r="I2452" s="196" t="str">
        <f>VLOOKUP(E2452,Refs!$P$2:$R$36,3,FALSE)</f>
        <v>Y59</v>
      </c>
      <c r="J2452" s="196" t="str">
        <f>VLOOKUP(E2452,Refs!$P$2:$S$36,4,FALSE)</f>
        <v>South East</v>
      </c>
      <c r="K2452" s="42">
        <f t="shared" si="77"/>
        <v>329</v>
      </c>
    </row>
    <row r="2453" spans="1:11" hidden="1" x14ac:dyDescent="0.35">
      <c r="A2453" s="197">
        <f t="shared" si="76"/>
        <v>44287</v>
      </c>
      <c r="B2453" t="s">
        <v>770</v>
      </c>
      <c r="C2453" t="s">
        <v>106</v>
      </c>
      <c r="D2453" t="s">
        <v>1008</v>
      </c>
      <c r="E2453" t="s">
        <v>21</v>
      </c>
      <c r="F2453" t="s">
        <v>22</v>
      </c>
      <c r="G2453" t="s">
        <v>589</v>
      </c>
      <c r="H2453">
        <v>248</v>
      </c>
      <c r="I2453" s="196" t="str">
        <f>VLOOKUP(E2453,Refs!$P$2:$R$36,3,FALSE)</f>
        <v>Y59</v>
      </c>
      <c r="J2453" s="196" t="str">
        <f>VLOOKUP(E2453,Refs!$P$2:$S$36,4,FALSE)</f>
        <v>South East</v>
      </c>
      <c r="K2453" s="42">
        <f t="shared" si="77"/>
        <v>248</v>
      </c>
    </row>
    <row r="2454" spans="1:11" hidden="1" x14ac:dyDescent="0.35">
      <c r="A2454" s="197">
        <f t="shared" si="76"/>
        <v>44287</v>
      </c>
      <c r="B2454" t="s">
        <v>770</v>
      </c>
      <c r="C2454" t="s">
        <v>106</v>
      </c>
      <c r="D2454" t="s">
        <v>1008</v>
      </c>
      <c r="E2454" t="s">
        <v>21</v>
      </c>
      <c r="F2454" t="s">
        <v>22</v>
      </c>
      <c r="G2454" t="s">
        <v>590</v>
      </c>
      <c r="H2454">
        <v>2</v>
      </c>
      <c r="I2454" s="196" t="str">
        <f>VLOOKUP(E2454,Refs!$P$2:$R$36,3,FALSE)</f>
        <v>Y59</v>
      </c>
      <c r="J2454" s="196" t="str">
        <f>VLOOKUP(E2454,Refs!$P$2:$S$36,4,FALSE)</f>
        <v>South East</v>
      </c>
      <c r="K2454" s="42">
        <f t="shared" si="77"/>
        <v>2</v>
      </c>
    </row>
    <row r="2455" spans="1:11" hidden="1" x14ac:dyDescent="0.35">
      <c r="A2455" s="197">
        <f t="shared" si="76"/>
        <v>44287</v>
      </c>
      <c r="B2455" t="s">
        <v>770</v>
      </c>
      <c r="C2455" t="s">
        <v>106</v>
      </c>
      <c r="D2455" t="s">
        <v>1008</v>
      </c>
      <c r="E2455" t="s">
        <v>21</v>
      </c>
      <c r="F2455" t="s">
        <v>22</v>
      </c>
      <c r="G2455" t="s">
        <v>591</v>
      </c>
      <c r="H2455">
        <v>2</v>
      </c>
      <c r="I2455" s="196" t="str">
        <f>VLOOKUP(E2455,Refs!$P$2:$R$36,3,FALSE)</f>
        <v>Y59</v>
      </c>
      <c r="J2455" s="196" t="str">
        <f>VLOOKUP(E2455,Refs!$P$2:$S$36,4,FALSE)</f>
        <v>South East</v>
      </c>
      <c r="K2455" s="42">
        <f t="shared" si="77"/>
        <v>2</v>
      </c>
    </row>
    <row r="2456" spans="1:11" hidden="1" x14ac:dyDescent="0.35">
      <c r="A2456" s="197">
        <f t="shared" si="76"/>
        <v>44287</v>
      </c>
      <c r="B2456" t="s">
        <v>770</v>
      </c>
      <c r="C2456" t="s">
        <v>106</v>
      </c>
      <c r="D2456" t="s">
        <v>1008</v>
      </c>
      <c r="E2456" t="s">
        <v>21</v>
      </c>
      <c r="F2456" t="s">
        <v>22</v>
      </c>
      <c r="G2456" t="s">
        <v>592</v>
      </c>
      <c r="H2456">
        <v>60</v>
      </c>
      <c r="I2456" s="196" t="str">
        <f>VLOOKUP(E2456,Refs!$P$2:$R$36,3,FALSE)</f>
        <v>Y59</v>
      </c>
      <c r="J2456" s="196" t="str">
        <f>VLOOKUP(E2456,Refs!$P$2:$S$36,4,FALSE)</f>
        <v>South East</v>
      </c>
      <c r="K2456" s="42">
        <f t="shared" si="77"/>
        <v>60</v>
      </c>
    </row>
    <row r="2457" spans="1:11" hidden="1" x14ac:dyDescent="0.35">
      <c r="A2457" s="197">
        <f t="shared" si="76"/>
        <v>44287</v>
      </c>
      <c r="B2457" t="s">
        <v>770</v>
      </c>
      <c r="C2457" t="s">
        <v>106</v>
      </c>
      <c r="D2457" t="s">
        <v>1008</v>
      </c>
      <c r="E2457" t="s">
        <v>21</v>
      </c>
      <c r="F2457" t="s">
        <v>22</v>
      </c>
      <c r="G2457" t="s">
        <v>593</v>
      </c>
      <c r="H2457">
        <v>58</v>
      </c>
      <c r="I2457" s="196" t="str">
        <f>VLOOKUP(E2457,Refs!$P$2:$R$36,3,FALSE)</f>
        <v>Y59</v>
      </c>
      <c r="J2457" s="196" t="str">
        <f>VLOOKUP(E2457,Refs!$P$2:$S$36,4,FALSE)</f>
        <v>South East</v>
      </c>
      <c r="K2457" s="42">
        <f t="shared" si="77"/>
        <v>58</v>
      </c>
    </row>
    <row r="2458" spans="1:11" hidden="1" x14ac:dyDescent="0.35">
      <c r="A2458" s="197">
        <f t="shared" si="76"/>
        <v>44287</v>
      </c>
      <c r="B2458" t="s">
        <v>770</v>
      </c>
      <c r="C2458" t="s">
        <v>106</v>
      </c>
      <c r="D2458" t="s">
        <v>1008</v>
      </c>
      <c r="E2458" t="s">
        <v>21</v>
      </c>
      <c r="F2458" t="s">
        <v>22</v>
      </c>
      <c r="G2458" t="s">
        <v>594</v>
      </c>
      <c r="H2458">
        <v>0</v>
      </c>
      <c r="I2458" s="196" t="str">
        <f>VLOOKUP(E2458,Refs!$P$2:$R$36,3,FALSE)</f>
        <v>Y59</v>
      </c>
      <c r="J2458" s="196" t="str">
        <f>VLOOKUP(E2458,Refs!$P$2:$S$36,4,FALSE)</f>
        <v>South East</v>
      </c>
      <c r="K2458" s="42" t="str">
        <f t="shared" si="77"/>
        <v/>
      </c>
    </row>
    <row r="2459" spans="1:11" hidden="1" x14ac:dyDescent="0.35">
      <c r="A2459" s="197">
        <f t="shared" si="76"/>
        <v>44287</v>
      </c>
      <c r="B2459" t="s">
        <v>770</v>
      </c>
      <c r="C2459" t="s">
        <v>106</v>
      </c>
      <c r="D2459" t="s">
        <v>1008</v>
      </c>
      <c r="E2459" t="s">
        <v>21</v>
      </c>
      <c r="F2459" t="s">
        <v>22</v>
      </c>
      <c r="G2459" t="s">
        <v>609</v>
      </c>
      <c r="H2459">
        <v>9318</v>
      </c>
      <c r="I2459" s="196" t="str">
        <f>VLOOKUP(E2459,Refs!$P$2:$R$36,3,FALSE)</f>
        <v>Y59</v>
      </c>
      <c r="J2459" s="196" t="str">
        <f>VLOOKUP(E2459,Refs!$P$2:$S$36,4,FALSE)</f>
        <v>South East</v>
      </c>
      <c r="K2459" s="42">
        <f t="shared" si="77"/>
        <v>9318</v>
      </c>
    </row>
    <row r="2460" spans="1:11" hidden="1" x14ac:dyDescent="0.35">
      <c r="A2460" s="197">
        <f t="shared" si="76"/>
        <v>44287</v>
      </c>
      <c r="B2460" t="s">
        <v>770</v>
      </c>
      <c r="C2460" t="s">
        <v>106</v>
      </c>
      <c r="D2460" t="s">
        <v>1008</v>
      </c>
      <c r="E2460" t="s">
        <v>21</v>
      </c>
      <c r="F2460" t="s">
        <v>22</v>
      </c>
      <c r="G2460" t="s">
        <v>610</v>
      </c>
      <c r="H2460">
        <v>986</v>
      </c>
      <c r="I2460" s="196" t="str">
        <f>VLOOKUP(E2460,Refs!$P$2:$R$36,3,FALSE)</f>
        <v>Y59</v>
      </c>
      <c r="J2460" s="196" t="str">
        <f>VLOOKUP(E2460,Refs!$P$2:$S$36,4,FALSE)</f>
        <v>South East</v>
      </c>
      <c r="K2460" s="42">
        <f t="shared" si="77"/>
        <v>986</v>
      </c>
    </row>
    <row r="2461" spans="1:11" hidden="1" x14ac:dyDescent="0.35">
      <c r="A2461" s="197">
        <f t="shared" si="76"/>
        <v>44287</v>
      </c>
      <c r="B2461" t="s">
        <v>770</v>
      </c>
      <c r="C2461" t="s">
        <v>106</v>
      </c>
      <c r="D2461" t="s">
        <v>1008</v>
      </c>
      <c r="E2461" t="s">
        <v>21</v>
      </c>
      <c r="F2461" t="s">
        <v>22</v>
      </c>
      <c r="G2461" t="s">
        <v>611</v>
      </c>
      <c r="H2461">
        <v>1569</v>
      </c>
      <c r="I2461" s="196" t="str">
        <f>VLOOKUP(E2461,Refs!$P$2:$R$36,3,FALSE)</f>
        <v>Y59</v>
      </c>
      <c r="J2461" s="196" t="str">
        <f>VLOOKUP(E2461,Refs!$P$2:$S$36,4,FALSE)</f>
        <v>South East</v>
      </c>
      <c r="K2461" s="42">
        <f t="shared" si="77"/>
        <v>1569</v>
      </c>
    </row>
    <row r="2462" spans="1:11" hidden="1" x14ac:dyDescent="0.35">
      <c r="A2462" s="197">
        <f t="shared" si="76"/>
        <v>44287</v>
      </c>
      <c r="B2462" t="s">
        <v>770</v>
      </c>
      <c r="C2462" t="s">
        <v>106</v>
      </c>
      <c r="D2462" t="s">
        <v>1008</v>
      </c>
      <c r="E2462" t="s">
        <v>21</v>
      </c>
      <c r="F2462" t="s">
        <v>22</v>
      </c>
      <c r="G2462" t="s">
        <v>612</v>
      </c>
      <c r="H2462">
        <v>482</v>
      </c>
      <c r="I2462" s="196" t="str">
        <f>VLOOKUP(E2462,Refs!$P$2:$R$36,3,FALSE)</f>
        <v>Y59</v>
      </c>
      <c r="J2462" s="196" t="str">
        <f>VLOOKUP(E2462,Refs!$P$2:$S$36,4,FALSE)</f>
        <v>South East</v>
      </c>
      <c r="K2462" s="42">
        <f t="shared" si="77"/>
        <v>482</v>
      </c>
    </row>
    <row r="2463" spans="1:11" hidden="1" x14ac:dyDescent="0.35">
      <c r="A2463" s="197">
        <f t="shared" si="76"/>
        <v>44287</v>
      </c>
      <c r="B2463" t="s">
        <v>770</v>
      </c>
      <c r="C2463" t="s">
        <v>106</v>
      </c>
      <c r="D2463" t="s">
        <v>1008</v>
      </c>
      <c r="E2463" t="s">
        <v>21</v>
      </c>
      <c r="F2463" t="s">
        <v>22</v>
      </c>
      <c r="G2463" t="s">
        <v>613</v>
      </c>
      <c r="H2463">
        <v>0</v>
      </c>
      <c r="I2463" s="196" t="str">
        <f>VLOOKUP(E2463,Refs!$P$2:$R$36,3,FALSE)</f>
        <v>Y59</v>
      </c>
      <c r="J2463" s="196" t="str">
        <f>VLOOKUP(E2463,Refs!$P$2:$S$36,4,FALSE)</f>
        <v>South East</v>
      </c>
      <c r="K2463" s="42" t="str">
        <f t="shared" si="77"/>
        <v/>
      </c>
    </row>
    <row r="2464" spans="1:11" hidden="1" x14ac:dyDescent="0.35">
      <c r="A2464" s="197">
        <f t="shared" si="76"/>
        <v>44287</v>
      </c>
      <c r="B2464" t="s">
        <v>770</v>
      </c>
      <c r="C2464" t="s">
        <v>106</v>
      </c>
      <c r="D2464" t="s">
        <v>1008</v>
      </c>
      <c r="E2464" t="s">
        <v>21</v>
      </c>
      <c r="F2464" t="s">
        <v>22</v>
      </c>
      <c r="G2464" t="s">
        <v>615</v>
      </c>
      <c r="H2464">
        <v>3107</v>
      </c>
      <c r="I2464" s="196" t="str">
        <f>VLOOKUP(E2464,Refs!$P$2:$R$36,3,FALSE)</f>
        <v>Y59</v>
      </c>
      <c r="J2464" s="196" t="str">
        <f>VLOOKUP(E2464,Refs!$P$2:$S$36,4,FALSE)</f>
        <v>South East</v>
      </c>
      <c r="K2464" s="42">
        <f t="shared" si="77"/>
        <v>3107</v>
      </c>
    </row>
    <row r="2465" spans="1:11" hidden="1" x14ac:dyDescent="0.35">
      <c r="A2465" s="197">
        <f t="shared" si="76"/>
        <v>44287</v>
      </c>
      <c r="B2465" t="s">
        <v>770</v>
      </c>
      <c r="C2465" t="s">
        <v>106</v>
      </c>
      <c r="D2465" t="s">
        <v>1008</v>
      </c>
      <c r="E2465" t="s">
        <v>21</v>
      </c>
      <c r="F2465" t="s">
        <v>22</v>
      </c>
      <c r="G2465" t="s">
        <v>616</v>
      </c>
      <c r="H2465">
        <v>3</v>
      </c>
      <c r="I2465" s="196" t="str">
        <f>VLOOKUP(E2465,Refs!$P$2:$R$36,3,FALSE)</f>
        <v>Y59</v>
      </c>
      <c r="J2465" s="196" t="str">
        <f>VLOOKUP(E2465,Refs!$P$2:$S$36,4,FALSE)</f>
        <v>South East</v>
      </c>
      <c r="K2465" s="42">
        <f t="shared" si="77"/>
        <v>3</v>
      </c>
    </row>
    <row r="2466" spans="1:11" hidden="1" x14ac:dyDescent="0.35">
      <c r="A2466" s="197">
        <f t="shared" si="76"/>
        <v>44287</v>
      </c>
      <c r="B2466" t="s">
        <v>770</v>
      </c>
      <c r="C2466" t="s">
        <v>106</v>
      </c>
      <c r="D2466" t="s">
        <v>1008</v>
      </c>
      <c r="E2466" t="s">
        <v>21</v>
      </c>
      <c r="F2466" t="s">
        <v>22</v>
      </c>
      <c r="G2466" t="s">
        <v>618</v>
      </c>
      <c r="H2466">
        <v>1093</v>
      </c>
      <c r="I2466" s="196" t="str">
        <f>VLOOKUP(E2466,Refs!$P$2:$R$36,3,FALSE)</f>
        <v>Y59</v>
      </c>
      <c r="J2466" s="196" t="str">
        <f>VLOOKUP(E2466,Refs!$P$2:$S$36,4,FALSE)</f>
        <v>South East</v>
      </c>
      <c r="K2466" s="42">
        <f t="shared" si="77"/>
        <v>1093</v>
      </c>
    </row>
    <row r="2467" spans="1:11" hidden="1" x14ac:dyDescent="0.35">
      <c r="A2467" s="197">
        <f t="shared" si="76"/>
        <v>44287</v>
      </c>
      <c r="B2467" t="s">
        <v>770</v>
      </c>
      <c r="C2467" t="s">
        <v>106</v>
      </c>
      <c r="D2467" t="s">
        <v>1008</v>
      </c>
      <c r="E2467" t="s">
        <v>21</v>
      </c>
      <c r="F2467" t="s">
        <v>22</v>
      </c>
      <c r="G2467" t="s">
        <v>619</v>
      </c>
      <c r="H2467">
        <v>55</v>
      </c>
      <c r="I2467" s="196" t="str">
        <f>VLOOKUP(E2467,Refs!$P$2:$R$36,3,FALSE)</f>
        <v>Y59</v>
      </c>
      <c r="J2467" s="196" t="str">
        <f>VLOOKUP(E2467,Refs!$P$2:$S$36,4,FALSE)</f>
        <v>South East</v>
      </c>
      <c r="K2467" s="42">
        <f t="shared" si="77"/>
        <v>55</v>
      </c>
    </row>
    <row r="2468" spans="1:11" hidden="1" x14ac:dyDescent="0.35">
      <c r="A2468" s="197">
        <f t="shared" si="76"/>
        <v>44287</v>
      </c>
      <c r="B2468" t="s">
        <v>770</v>
      </c>
      <c r="C2468" t="s">
        <v>106</v>
      </c>
      <c r="D2468" t="s">
        <v>1008</v>
      </c>
      <c r="E2468" t="s">
        <v>21</v>
      </c>
      <c r="F2468" t="s">
        <v>22</v>
      </c>
      <c r="G2468" t="s">
        <v>620</v>
      </c>
      <c r="H2468">
        <v>701</v>
      </c>
      <c r="I2468" s="196" t="str">
        <f>VLOOKUP(E2468,Refs!$P$2:$R$36,3,FALSE)</f>
        <v>Y59</v>
      </c>
      <c r="J2468" s="196" t="str">
        <f>VLOOKUP(E2468,Refs!$P$2:$S$36,4,FALSE)</f>
        <v>South East</v>
      </c>
      <c r="K2468" s="42">
        <f t="shared" si="77"/>
        <v>701</v>
      </c>
    </row>
    <row r="2469" spans="1:11" hidden="1" x14ac:dyDescent="0.35">
      <c r="A2469" s="197">
        <f t="shared" si="76"/>
        <v>44287</v>
      </c>
      <c r="B2469" t="s">
        <v>770</v>
      </c>
      <c r="C2469" t="s">
        <v>106</v>
      </c>
      <c r="D2469" t="s">
        <v>1008</v>
      </c>
      <c r="E2469" t="s">
        <v>21</v>
      </c>
      <c r="F2469" t="s">
        <v>22</v>
      </c>
      <c r="G2469" t="s">
        <v>621</v>
      </c>
      <c r="H2469">
        <v>19</v>
      </c>
      <c r="I2469" s="196" t="str">
        <f>VLOOKUP(E2469,Refs!$P$2:$R$36,3,FALSE)</f>
        <v>Y59</v>
      </c>
      <c r="J2469" s="196" t="str">
        <f>VLOOKUP(E2469,Refs!$P$2:$S$36,4,FALSE)</f>
        <v>South East</v>
      </c>
      <c r="K2469" s="42">
        <f t="shared" si="77"/>
        <v>19</v>
      </c>
    </row>
    <row r="2470" spans="1:11" hidden="1" x14ac:dyDescent="0.35">
      <c r="A2470" s="197">
        <f t="shared" si="76"/>
        <v>44287</v>
      </c>
      <c r="B2470" t="s">
        <v>770</v>
      </c>
      <c r="C2470" t="s">
        <v>106</v>
      </c>
      <c r="D2470" t="s">
        <v>1008</v>
      </c>
      <c r="E2470" t="s">
        <v>21</v>
      </c>
      <c r="F2470" t="s">
        <v>22</v>
      </c>
      <c r="G2470" t="s">
        <v>622</v>
      </c>
      <c r="H2470">
        <v>80</v>
      </c>
      <c r="I2470" s="196" t="str">
        <f>VLOOKUP(E2470,Refs!$P$2:$R$36,3,FALSE)</f>
        <v>Y59</v>
      </c>
      <c r="J2470" s="196" t="str">
        <f>VLOOKUP(E2470,Refs!$P$2:$S$36,4,FALSE)</f>
        <v>South East</v>
      </c>
      <c r="K2470" s="42">
        <f t="shared" si="77"/>
        <v>80</v>
      </c>
    </row>
    <row r="2471" spans="1:11" hidden="1" x14ac:dyDescent="0.35">
      <c r="A2471" s="197">
        <f t="shared" si="76"/>
        <v>44287</v>
      </c>
      <c r="B2471" t="s">
        <v>770</v>
      </c>
      <c r="C2471" t="s">
        <v>106</v>
      </c>
      <c r="D2471" t="s">
        <v>1008</v>
      </c>
      <c r="E2471" t="s">
        <v>21</v>
      </c>
      <c r="F2471" t="s">
        <v>22</v>
      </c>
      <c r="G2471" t="s">
        <v>623</v>
      </c>
      <c r="H2471">
        <v>27</v>
      </c>
      <c r="I2471" s="196" t="str">
        <f>VLOOKUP(E2471,Refs!$P$2:$R$36,3,FALSE)</f>
        <v>Y59</v>
      </c>
      <c r="J2471" s="196" t="str">
        <f>VLOOKUP(E2471,Refs!$P$2:$S$36,4,FALSE)</f>
        <v>South East</v>
      </c>
      <c r="K2471" s="42">
        <f t="shared" si="77"/>
        <v>27</v>
      </c>
    </row>
    <row r="2472" spans="1:11" hidden="1" x14ac:dyDescent="0.35">
      <c r="A2472" s="197">
        <f t="shared" si="76"/>
        <v>44287</v>
      </c>
      <c r="B2472" t="s">
        <v>770</v>
      </c>
      <c r="C2472" t="s">
        <v>106</v>
      </c>
      <c r="D2472" t="s">
        <v>1008</v>
      </c>
      <c r="E2472" t="s">
        <v>21</v>
      </c>
      <c r="F2472" t="s">
        <v>22</v>
      </c>
      <c r="G2472" t="s">
        <v>624</v>
      </c>
      <c r="H2472">
        <v>370</v>
      </c>
      <c r="I2472" s="196" t="str">
        <f>VLOOKUP(E2472,Refs!$P$2:$R$36,3,FALSE)</f>
        <v>Y59</v>
      </c>
      <c r="J2472" s="196" t="str">
        <f>VLOOKUP(E2472,Refs!$P$2:$S$36,4,FALSE)</f>
        <v>South East</v>
      </c>
      <c r="K2472" s="42">
        <f t="shared" si="77"/>
        <v>370</v>
      </c>
    </row>
    <row r="2473" spans="1:11" hidden="1" x14ac:dyDescent="0.35">
      <c r="A2473" s="197">
        <f t="shared" si="76"/>
        <v>44287</v>
      </c>
      <c r="B2473" t="s">
        <v>770</v>
      </c>
      <c r="C2473" t="s">
        <v>106</v>
      </c>
      <c r="D2473" t="s">
        <v>1008</v>
      </c>
      <c r="E2473" t="s">
        <v>21</v>
      </c>
      <c r="F2473" t="s">
        <v>22</v>
      </c>
      <c r="G2473" t="s">
        <v>625</v>
      </c>
      <c r="H2473">
        <v>189</v>
      </c>
      <c r="I2473" s="196" t="str">
        <f>VLOOKUP(E2473,Refs!$P$2:$R$36,3,FALSE)</f>
        <v>Y59</v>
      </c>
      <c r="J2473" s="196" t="str">
        <f>VLOOKUP(E2473,Refs!$P$2:$S$36,4,FALSE)</f>
        <v>South East</v>
      </c>
      <c r="K2473" s="42">
        <f t="shared" si="77"/>
        <v>189</v>
      </c>
    </row>
    <row r="2474" spans="1:11" hidden="1" x14ac:dyDescent="0.35">
      <c r="A2474" s="197">
        <f t="shared" si="76"/>
        <v>44287</v>
      </c>
      <c r="B2474" t="s">
        <v>770</v>
      </c>
      <c r="C2474" t="s">
        <v>106</v>
      </c>
      <c r="D2474" t="s">
        <v>1008</v>
      </c>
      <c r="E2474" t="s">
        <v>21</v>
      </c>
      <c r="F2474" t="s">
        <v>22</v>
      </c>
      <c r="G2474" t="s">
        <v>626</v>
      </c>
      <c r="H2474">
        <v>1308</v>
      </c>
      <c r="I2474" s="196" t="str">
        <f>VLOOKUP(E2474,Refs!$P$2:$R$36,3,FALSE)</f>
        <v>Y59</v>
      </c>
      <c r="J2474" s="196" t="str">
        <f>VLOOKUP(E2474,Refs!$P$2:$S$36,4,FALSE)</f>
        <v>South East</v>
      </c>
      <c r="K2474" s="42">
        <f t="shared" si="77"/>
        <v>1308</v>
      </c>
    </row>
    <row r="2475" spans="1:11" hidden="1" x14ac:dyDescent="0.35">
      <c r="A2475" s="197">
        <f t="shared" si="76"/>
        <v>44287</v>
      </c>
      <c r="B2475" t="s">
        <v>770</v>
      </c>
      <c r="C2475" t="s">
        <v>106</v>
      </c>
      <c r="D2475" t="s">
        <v>1008</v>
      </c>
      <c r="E2475" t="s">
        <v>21</v>
      </c>
      <c r="F2475" t="s">
        <v>22</v>
      </c>
      <c r="G2475" t="s">
        <v>642</v>
      </c>
      <c r="H2475">
        <v>800</v>
      </c>
      <c r="I2475" s="196" t="str">
        <f>VLOOKUP(E2475,Refs!$P$2:$R$36,3,FALSE)</f>
        <v>Y59</v>
      </c>
      <c r="J2475" s="196" t="str">
        <f>VLOOKUP(E2475,Refs!$P$2:$S$36,4,FALSE)</f>
        <v>South East</v>
      </c>
      <c r="K2475" s="42">
        <f t="shared" si="77"/>
        <v>800</v>
      </c>
    </row>
    <row r="2476" spans="1:11" hidden="1" x14ac:dyDescent="0.35">
      <c r="A2476" s="197">
        <f t="shared" si="76"/>
        <v>44287</v>
      </c>
      <c r="B2476" t="s">
        <v>770</v>
      </c>
      <c r="C2476" t="s">
        <v>106</v>
      </c>
      <c r="D2476" t="s">
        <v>1008</v>
      </c>
      <c r="E2476" t="s">
        <v>21</v>
      </c>
      <c r="F2476" t="s">
        <v>22</v>
      </c>
      <c r="G2476" t="s">
        <v>643</v>
      </c>
      <c r="H2476">
        <v>509</v>
      </c>
      <c r="I2476" s="196" t="str">
        <f>VLOOKUP(E2476,Refs!$P$2:$R$36,3,FALSE)</f>
        <v>Y59</v>
      </c>
      <c r="J2476" s="196" t="str">
        <f>VLOOKUP(E2476,Refs!$P$2:$S$36,4,FALSE)</f>
        <v>South East</v>
      </c>
      <c r="K2476" s="42">
        <f t="shared" si="77"/>
        <v>509</v>
      </c>
    </row>
    <row r="2477" spans="1:11" hidden="1" x14ac:dyDescent="0.35">
      <c r="A2477" s="197">
        <f t="shared" si="76"/>
        <v>44287</v>
      </c>
      <c r="B2477" t="s">
        <v>770</v>
      </c>
      <c r="C2477" t="s">
        <v>106</v>
      </c>
      <c r="D2477" t="s">
        <v>1008</v>
      </c>
      <c r="E2477" t="s">
        <v>21</v>
      </c>
      <c r="F2477" t="s">
        <v>22</v>
      </c>
      <c r="G2477" t="s">
        <v>644</v>
      </c>
      <c r="H2477">
        <v>505</v>
      </c>
      <c r="I2477" s="196" t="str">
        <f>VLOOKUP(E2477,Refs!$P$2:$R$36,3,FALSE)</f>
        <v>Y59</v>
      </c>
      <c r="J2477" s="196" t="str">
        <f>VLOOKUP(E2477,Refs!$P$2:$S$36,4,FALSE)</f>
        <v>South East</v>
      </c>
      <c r="K2477" s="42">
        <f t="shared" si="77"/>
        <v>505</v>
      </c>
    </row>
    <row r="2478" spans="1:11" hidden="1" x14ac:dyDescent="0.35">
      <c r="A2478" s="197">
        <f t="shared" si="76"/>
        <v>44287</v>
      </c>
      <c r="B2478" t="s">
        <v>770</v>
      </c>
      <c r="C2478" t="s">
        <v>106</v>
      </c>
      <c r="D2478" t="s">
        <v>1008</v>
      </c>
      <c r="E2478" t="s">
        <v>21</v>
      </c>
      <c r="F2478" t="s">
        <v>22</v>
      </c>
      <c r="G2478" t="s">
        <v>645</v>
      </c>
      <c r="H2478">
        <v>4</v>
      </c>
      <c r="I2478" s="196" t="str">
        <f>VLOOKUP(E2478,Refs!$P$2:$R$36,3,FALSE)</f>
        <v>Y59</v>
      </c>
      <c r="J2478" s="196" t="str">
        <f>VLOOKUP(E2478,Refs!$P$2:$S$36,4,FALSE)</f>
        <v>South East</v>
      </c>
      <c r="K2478" s="42">
        <f t="shared" si="77"/>
        <v>4</v>
      </c>
    </row>
    <row r="2479" spans="1:11" hidden="1" x14ac:dyDescent="0.35">
      <c r="A2479" s="197">
        <f t="shared" si="76"/>
        <v>44287</v>
      </c>
      <c r="B2479" t="s">
        <v>770</v>
      </c>
      <c r="C2479" t="s">
        <v>106</v>
      </c>
      <c r="D2479" t="s">
        <v>1008</v>
      </c>
      <c r="E2479" t="s">
        <v>21</v>
      </c>
      <c r="F2479" t="s">
        <v>22</v>
      </c>
      <c r="G2479" t="s">
        <v>646</v>
      </c>
      <c r="H2479">
        <v>55</v>
      </c>
      <c r="I2479" s="196" t="str">
        <f>VLOOKUP(E2479,Refs!$P$2:$R$36,3,FALSE)</f>
        <v>Y59</v>
      </c>
      <c r="J2479" s="196" t="str">
        <f>VLOOKUP(E2479,Refs!$P$2:$S$36,4,FALSE)</f>
        <v>South East</v>
      </c>
      <c r="K2479" s="42">
        <f t="shared" si="77"/>
        <v>55</v>
      </c>
    </row>
    <row r="2480" spans="1:11" hidden="1" x14ac:dyDescent="0.35">
      <c r="A2480" s="197">
        <f t="shared" si="76"/>
        <v>44287</v>
      </c>
      <c r="B2480" t="s">
        <v>770</v>
      </c>
      <c r="C2480" t="s">
        <v>106</v>
      </c>
      <c r="D2480" t="s">
        <v>1008</v>
      </c>
      <c r="E2480" t="s">
        <v>21</v>
      </c>
      <c r="F2480" t="s">
        <v>22</v>
      </c>
      <c r="G2480" t="s">
        <v>647</v>
      </c>
      <c r="H2480">
        <v>344</v>
      </c>
      <c r="I2480" s="196" t="str">
        <f>VLOOKUP(E2480,Refs!$P$2:$R$36,3,FALSE)</f>
        <v>Y59</v>
      </c>
      <c r="J2480" s="196" t="str">
        <f>VLOOKUP(E2480,Refs!$P$2:$S$36,4,FALSE)</f>
        <v>South East</v>
      </c>
      <c r="K2480" s="42">
        <f t="shared" si="77"/>
        <v>344</v>
      </c>
    </row>
    <row r="2481" spans="1:11" hidden="1" x14ac:dyDescent="0.35">
      <c r="A2481" s="197">
        <f t="shared" si="76"/>
        <v>44287</v>
      </c>
      <c r="B2481" t="s">
        <v>770</v>
      </c>
      <c r="C2481" t="s">
        <v>106</v>
      </c>
      <c r="D2481" t="s">
        <v>1008</v>
      </c>
      <c r="E2481" t="s">
        <v>21</v>
      </c>
      <c r="F2481" t="s">
        <v>22</v>
      </c>
      <c r="G2481" t="s">
        <v>648</v>
      </c>
      <c r="H2481">
        <v>41250</v>
      </c>
      <c r="I2481" s="196" t="str">
        <f>VLOOKUP(E2481,Refs!$P$2:$R$36,3,FALSE)</f>
        <v>Y59</v>
      </c>
      <c r="J2481" s="196" t="str">
        <f>VLOOKUP(E2481,Refs!$P$2:$S$36,4,FALSE)</f>
        <v>South East</v>
      </c>
      <c r="K2481" s="42">
        <f t="shared" si="77"/>
        <v>41250</v>
      </c>
    </row>
    <row r="2482" spans="1:11" hidden="1" x14ac:dyDescent="0.35">
      <c r="A2482" s="197">
        <f t="shared" si="76"/>
        <v>44287</v>
      </c>
      <c r="B2482" t="s">
        <v>770</v>
      </c>
      <c r="C2482" t="s">
        <v>106</v>
      </c>
      <c r="D2482" t="s">
        <v>1008</v>
      </c>
      <c r="E2482" t="s">
        <v>21</v>
      </c>
      <c r="F2482" t="s">
        <v>22</v>
      </c>
      <c r="G2482" t="s">
        <v>649</v>
      </c>
      <c r="H2482">
        <v>1247</v>
      </c>
      <c r="I2482" s="196" t="str">
        <f>VLOOKUP(E2482,Refs!$P$2:$R$36,3,FALSE)</f>
        <v>Y59</v>
      </c>
      <c r="J2482" s="196" t="str">
        <f>VLOOKUP(E2482,Refs!$P$2:$S$36,4,FALSE)</f>
        <v>South East</v>
      </c>
      <c r="K2482" s="42">
        <f t="shared" si="77"/>
        <v>1247</v>
      </c>
    </row>
    <row r="2483" spans="1:11" hidden="1" x14ac:dyDescent="0.35">
      <c r="A2483" s="197">
        <f t="shared" si="76"/>
        <v>44287</v>
      </c>
      <c r="B2483" t="s">
        <v>770</v>
      </c>
      <c r="C2483" t="s">
        <v>106</v>
      </c>
      <c r="D2483" t="s">
        <v>1008</v>
      </c>
      <c r="E2483" t="s">
        <v>21</v>
      </c>
      <c r="F2483" t="s">
        <v>22</v>
      </c>
      <c r="G2483" t="s">
        <v>650</v>
      </c>
      <c r="H2483">
        <v>81</v>
      </c>
      <c r="I2483" s="196" t="str">
        <f>VLOOKUP(E2483,Refs!$P$2:$R$36,3,FALSE)</f>
        <v>Y59</v>
      </c>
      <c r="J2483" s="196" t="str">
        <f>VLOOKUP(E2483,Refs!$P$2:$S$36,4,FALSE)</f>
        <v>South East</v>
      </c>
      <c r="K2483" s="42">
        <f t="shared" si="77"/>
        <v>81</v>
      </c>
    </row>
    <row r="2484" spans="1:11" hidden="1" x14ac:dyDescent="0.35">
      <c r="A2484" s="197">
        <f t="shared" si="76"/>
        <v>44287</v>
      </c>
      <c r="B2484" t="s">
        <v>770</v>
      </c>
      <c r="C2484" t="s">
        <v>106</v>
      </c>
      <c r="D2484" t="s">
        <v>1008</v>
      </c>
      <c r="E2484" t="s">
        <v>21</v>
      </c>
      <c r="F2484" t="s">
        <v>22</v>
      </c>
      <c r="G2484" t="s">
        <v>651</v>
      </c>
      <c r="H2484">
        <v>35</v>
      </c>
      <c r="I2484" s="196" t="str">
        <f>VLOOKUP(E2484,Refs!$P$2:$R$36,3,FALSE)</f>
        <v>Y59</v>
      </c>
      <c r="J2484" s="196" t="str">
        <f>VLOOKUP(E2484,Refs!$P$2:$S$36,4,FALSE)</f>
        <v>South East</v>
      </c>
      <c r="K2484" s="42">
        <f t="shared" si="77"/>
        <v>35</v>
      </c>
    </row>
    <row r="2485" spans="1:11" hidden="1" x14ac:dyDescent="0.35">
      <c r="A2485" s="197">
        <f t="shared" si="76"/>
        <v>44287</v>
      </c>
      <c r="B2485" t="s">
        <v>770</v>
      </c>
      <c r="C2485" t="s">
        <v>106</v>
      </c>
      <c r="D2485" t="s">
        <v>1008</v>
      </c>
      <c r="E2485" t="s">
        <v>21</v>
      </c>
      <c r="F2485" t="s">
        <v>22</v>
      </c>
      <c r="G2485" t="s">
        <v>652</v>
      </c>
      <c r="H2485">
        <v>31</v>
      </c>
      <c r="I2485" s="196" t="str">
        <f>VLOOKUP(E2485,Refs!$P$2:$R$36,3,FALSE)</f>
        <v>Y59</v>
      </c>
      <c r="J2485" s="196" t="str">
        <f>VLOOKUP(E2485,Refs!$P$2:$S$36,4,FALSE)</f>
        <v>South East</v>
      </c>
      <c r="K2485" s="42">
        <f t="shared" si="77"/>
        <v>31</v>
      </c>
    </row>
    <row r="2486" spans="1:11" hidden="1" x14ac:dyDescent="0.35">
      <c r="A2486" s="197">
        <f t="shared" si="76"/>
        <v>44287</v>
      </c>
      <c r="B2486" t="s">
        <v>770</v>
      </c>
      <c r="C2486" t="s">
        <v>106</v>
      </c>
      <c r="D2486" t="s">
        <v>1008</v>
      </c>
      <c r="E2486" t="s">
        <v>21</v>
      </c>
      <c r="F2486" t="s">
        <v>22</v>
      </c>
      <c r="G2486" t="s">
        <v>653</v>
      </c>
      <c r="H2486">
        <v>30564</v>
      </c>
      <c r="I2486" s="196" t="str">
        <f>VLOOKUP(E2486,Refs!$P$2:$R$36,3,FALSE)</f>
        <v>Y59</v>
      </c>
      <c r="J2486" s="196" t="str">
        <f>VLOOKUP(E2486,Refs!$P$2:$S$36,4,FALSE)</f>
        <v>South East</v>
      </c>
      <c r="K2486" s="42">
        <f t="shared" si="77"/>
        <v>30564</v>
      </c>
    </row>
    <row r="2487" spans="1:11" hidden="1" x14ac:dyDescent="0.35">
      <c r="A2487" s="197">
        <f t="shared" si="76"/>
        <v>44287</v>
      </c>
      <c r="B2487" t="s">
        <v>770</v>
      </c>
      <c r="C2487" t="s">
        <v>106</v>
      </c>
      <c r="D2487" t="s">
        <v>1008</v>
      </c>
      <c r="E2487" t="s">
        <v>21</v>
      </c>
      <c r="F2487" t="s">
        <v>22</v>
      </c>
      <c r="G2487" t="s">
        <v>654</v>
      </c>
      <c r="H2487">
        <v>1085</v>
      </c>
      <c r="I2487" s="196" t="str">
        <f>VLOOKUP(E2487,Refs!$P$2:$R$36,3,FALSE)</f>
        <v>Y59</v>
      </c>
      <c r="J2487" s="196" t="str">
        <f>VLOOKUP(E2487,Refs!$P$2:$S$36,4,FALSE)</f>
        <v>South East</v>
      </c>
      <c r="K2487" s="42">
        <f t="shared" si="77"/>
        <v>1085</v>
      </c>
    </row>
    <row r="2488" spans="1:11" hidden="1" x14ac:dyDescent="0.35">
      <c r="A2488" s="197">
        <f t="shared" si="76"/>
        <v>44287</v>
      </c>
      <c r="B2488" t="s">
        <v>770</v>
      </c>
      <c r="C2488" t="s">
        <v>106</v>
      </c>
      <c r="D2488" t="s">
        <v>1008</v>
      </c>
      <c r="E2488" t="s">
        <v>21</v>
      </c>
      <c r="F2488" t="s">
        <v>22</v>
      </c>
      <c r="G2488" t="s">
        <v>669</v>
      </c>
      <c r="H2488">
        <v>7070</v>
      </c>
      <c r="I2488" s="196" t="str">
        <f>VLOOKUP(E2488,Refs!$P$2:$R$36,3,FALSE)</f>
        <v>Y59</v>
      </c>
      <c r="J2488" s="196" t="str">
        <f>VLOOKUP(E2488,Refs!$P$2:$S$36,4,FALSE)</f>
        <v>South East</v>
      </c>
      <c r="K2488" s="42">
        <f t="shared" si="77"/>
        <v>7070</v>
      </c>
    </row>
    <row r="2489" spans="1:11" hidden="1" x14ac:dyDescent="0.35">
      <c r="A2489" s="197">
        <f t="shared" si="76"/>
        <v>44287</v>
      </c>
      <c r="B2489" t="s">
        <v>770</v>
      </c>
      <c r="C2489" t="s">
        <v>106</v>
      </c>
      <c r="D2489" t="s">
        <v>1008</v>
      </c>
      <c r="E2489" t="s">
        <v>21</v>
      </c>
      <c r="F2489" t="s">
        <v>22</v>
      </c>
      <c r="G2489" t="s">
        <v>670</v>
      </c>
      <c r="H2489">
        <v>0</v>
      </c>
      <c r="I2489" s="196" t="str">
        <f>VLOOKUP(E2489,Refs!$P$2:$R$36,3,FALSE)</f>
        <v>Y59</v>
      </c>
      <c r="J2489" s="196" t="str">
        <f>VLOOKUP(E2489,Refs!$P$2:$S$36,4,FALSE)</f>
        <v>South East</v>
      </c>
      <c r="K2489" s="42" t="str">
        <f t="shared" si="77"/>
        <v/>
      </c>
    </row>
    <row r="2490" spans="1:11" hidden="1" x14ac:dyDescent="0.35">
      <c r="A2490" s="197">
        <f t="shared" si="76"/>
        <v>44287</v>
      </c>
      <c r="B2490" t="s">
        <v>770</v>
      </c>
      <c r="C2490" t="s">
        <v>106</v>
      </c>
      <c r="D2490" t="s">
        <v>1008</v>
      </c>
      <c r="E2490" t="s">
        <v>21</v>
      </c>
      <c r="F2490" t="s">
        <v>22</v>
      </c>
      <c r="G2490" t="s">
        <v>671</v>
      </c>
      <c r="H2490">
        <v>364</v>
      </c>
      <c r="I2490" s="196" t="str">
        <f>VLOOKUP(E2490,Refs!$P$2:$R$36,3,FALSE)</f>
        <v>Y59</v>
      </c>
      <c r="J2490" s="196" t="str">
        <f>VLOOKUP(E2490,Refs!$P$2:$S$36,4,FALSE)</f>
        <v>South East</v>
      </c>
      <c r="K2490" s="42">
        <f t="shared" si="77"/>
        <v>364</v>
      </c>
    </row>
    <row r="2491" spans="1:11" hidden="1" x14ac:dyDescent="0.35">
      <c r="A2491" s="197">
        <f t="shared" si="76"/>
        <v>44287</v>
      </c>
      <c r="B2491" t="s">
        <v>770</v>
      </c>
      <c r="C2491" t="s">
        <v>106</v>
      </c>
      <c r="D2491" t="s">
        <v>1008</v>
      </c>
      <c r="E2491" t="s">
        <v>21</v>
      </c>
      <c r="F2491" t="s">
        <v>22</v>
      </c>
      <c r="G2491" t="s">
        <v>675</v>
      </c>
      <c r="H2491">
        <v>1364</v>
      </c>
      <c r="I2491" s="196" t="str">
        <f>VLOOKUP(E2491,Refs!$P$2:$R$36,3,FALSE)</f>
        <v>Y59</v>
      </c>
      <c r="J2491" s="196" t="str">
        <f>VLOOKUP(E2491,Refs!$P$2:$S$36,4,FALSE)</f>
        <v>South East</v>
      </c>
      <c r="K2491" s="42">
        <f t="shared" si="77"/>
        <v>1364</v>
      </c>
    </row>
    <row r="2492" spans="1:11" hidden="1" x14ac:dyDescent="0.35">
      <c r="A2492" s="197">
        <f t="shared" si="76"/>
        <v>44287</v>
      </c>
      <c r="B2492" t="s">
        <v>770</v>
      </c>
      <c r="C2492" t="s">
        <v>106</v>
      </c>
      <c r="D2492" t="s">
        <v>1008</v>
      </c>
      <c r="E2492" t="s">
        <v>21</v>
      </c>
      <c r="F2492" t="s">
        <v>22</v>
      </c>
      <c r="G2492" t="s">
        <v>678</v>
      </c>
      <c r="H2492">
        <v>1432</v>
      </c>
      <c r="I2492" s="196" t="str">
        <f>VLOOKUP(E2492,Refs!$P$2:$R$36,3,FALSE)</f>
        <v>Y59</v>
      </c>
      <c r="J2492" s="196" t="str">
        <f>VLOOKUP(E2492,Refs!$P$2:$S$36,4,FALSE)</f>
        <v>South East</v>
      </c>
      <c r="K2492" s="42">
        <f t="shared" si="77"/>
        <v>1432</v>
      </c>
    </row>
    <row r="2493" spans="1:11" hidden="1" x14ac:dyDescent="0.35">
      <c r="A2493" s="197">
        <f t="shared" si="76"/>
        <v>44287</v>
      </c>
      <c r="B2493" t="s">
        <v>770</v>
      </c>
      <c r="C2493" t="s">
        <v>106</v>
      </c>
      <c r="D2493" t="s">
        <v>1008</v>
      </c>
      <c r="E2493" t="s">
        <v>21</v>
      </c>
      <c r="F2493" t="s">
        <v>22</v>
      </c>
      <c r="G2493" t="s">
        <v>679</v>
      </c>
      <c r="H2493">
        <v>1264</v>
      </c>
      <c r="I2493" s="196" t="str">
        <f>VLOOKUP(E2493,Refs!$P$2:$R$36,3,FALSE)</f>
        <v>Y59</v>
      </c>
      <c r="J2493" s="196" t="str">
        <f>VLOOKUP(E2493,Refs!$P$2:$S$36,4,FALSE)</f>
        <v>South East</v>
      </c>
      <c r="K2493" s="42">
        <f t="shared" si="77"/>
        <v>1264</v>
      </c>
    </row>
    <row r="2494" spans="1:11" hidden="1" x14ac:dyDescent="0.35">
      <c r="A2494" s="197">
        <f t="shared" si="76"/>
        <v>44287</v>
      </c>
      <c r="B2494" t="s">
        <v>770</v>
      </c>
      <c r="C2494" t="s">
        <v>106</v>
      </c>
      <c r="D2494" t="s">
        <v>1008</v>
      </c>
      <c r="E2494" t="s">
        <v>21</v>
      </c>
      <c r="F2494" t="s">
        <v>22</v>
      </c>
      <c r="G2494" t="s">
        <v>680</v>
      </c>
      <c r="H2494">
        <v>1821</v>
      </c>
      <c r="I2494" s="196" t="str">
        <f>VLOOKUP(E2494,Refs!$P$2:$R$36,3,FALSE)</f>
        <v>Y59</v>
      </c>
      <c r="J2494" s="196" t="str">
        <f>VLOOKUP(E2494,Refs!$P$2:$S$36,4,FALSE)</f>
        <v>South East</v>
      </c>
      <c r="K2494" s="42">
        <f t="shared" si="77"/>
        <v>1821</v>
      </c>
    </row>
    <row r="2495" spans="1:11" hidden="1" x14ac:dyDescent="0.35">
      <c r="A2495" s="197">
        <f t="shared" si="76"/>
        <v>44287</v>
      </c>
      <c r="B2495" t="s">
        <v>770</v>
      </c>
      <c r="C2495" t="s">
        <v>106</v>
      </c>
      <c r="D2495" t="s">
        <v>1008</v>
      </c>
      <c r="E2495" t="s">
        <v>21</v>
      </c>
      <c r="F2495" t="s">
        <v>22</v>
      </c>
      <c r="G2495" t="s">
        <v>681</v>
      </c>
      <c r="H2495">
        <v>0</v>
      </c>
      <c r="I2495" s="196" t="str">
        <f>VLOOKUP(E2495,Refs!$P$2:$R$36,3,FALSE)</f>
        <v>Y59</v>
      </c>
      <c r="J2495" s="196" t="str">
        <f>VLOOKUP(E2495,Refs!$P$2:$S$36,4,FALSE)</f>
        <v>South East</v>
      </c>
      <c r="K2495" s="42" t="str">
        <f t="shared" si="77"/>
        <v/>
      </c>
    </row>
    <row r="2496" spans="1:11" hidden="1" x14ac:dyDescent="0.35">
      <c r="A2496" s="197">
        <f t="shared" si="76"/>
        <v>44287</v>
      </c>
      <c r="B2496" t="s">
        <v>770</v>
      </c>
      <c r="C2496" t="s">
        <v>106</v>
      </c>
      <c r="D2496" t="s">
        <v>1008</v>
      </c>
      <c r="E2496" t="s">
        <v>21</v>
      </c>
      <c r="F2496" t="s">
        <v>22</v>
      </c>
      <c r="G2496" t="s">
        <v>682</v>
      </c>
      <c r="H2496">
        <v>81</v>
      </c>
      <c r="I2496" s="196" t="str">
        <f>VLOOKUP(E2496,Refs!$P$2:$R$36,3,FALSE)</f>
        <v>Y59</v>
      </c>
      <c r="J2496" s="196" t="str">
        <f>VLOOKUP(E2496,Refs!$P$2:$S$36,4,FALSE)</f>
        <v>South East</v>
      </c>
      <c r="K2496" s="42">
        <f t="shared" si="77"/>
        <v>81</v>
      </c>
    </row>
    <row r="2497" spans="1:11" hidden="1" x14ac:dyDescent="0.35">
      <c r="A2497" s="197">
        <f t="shared" si="76"/>
        <v>44287</v>
      </c>
      <c r="B2497" t="s">
        <v>770</v>
      </c>
      <c r="C2497" t="s">
        <v>106</v>
      </c>
      <c r="D2497" t="s">
        <v>1008</v>
      </c>
      <c r="E2497" t="s">
        <v>21</v>
      </c>
      <c r="F2497" t="s">
        <v>22</v>
      </c>
      <c r="G2497" t="s">
        <v>683</v>
      </c>
      <c r="H2497">
        <v>36</v>
      </c>
      <c r="I2497" s="196" t="str">
        <f>VLOOKUP(E2497,Refs!$P$2:$R$36,3,FALSE)</f>
        <v>Y59</v>
      </c>
      <c r="J2497" s="196" t="str">
        <f>VLOOKUP(E2497,Refs!$P$2:$S$36,4,FALSE)</f>
        <v>South East</v>
      </c>
      <c r="K2497" s="42">
        <f t="shared" si="77"/>
        <v>36</v>
      </c>
    </row>
    <row r="2498" spans="1:11" hidden="1" x14ac:dyDescent="0.35">
      <c r="A2498" s="197">
        <f t="shared" si="76"/>
        <v>44287</v>
      </c>
      <c r="B2498" t="s">
        <v>770</v>
      </c>
      <c r="C2498" t="s">
        <v>106</v>
      </c>
      <c r="D2498" t="s">
        <v>1008</v>
      </c>
      <c r="E2498" t="s">
        <v>21</v>
      </c>
      <c r="F2498" t="s">
        <v>22</v>
      </c>
      <c r="G2498" t="s">
        <v>684</v>
      </c>
      <c r="H2498">
        <v>482</v>
      </c>
      <c r="I2498" s="196" t="str">
        <f>VLOOKUP(E2498,Refs!$P$2:$R$36,3,FALSE)</f>
        <v>Y59</v>
      </c>
      <c r="J2498" s="196" t="str">
        <f>VLOOKUP(E2498,Refs!$P$2:$S$36,4,FALSE)</f>
        <v>South East</v>
      </c>
      <c r="K2498" s="42">
        <f t="shared" si="77"/>
        <v>482</v>
      </c>
    </row>
    <row r="2499" spans="1:11" hidden="1" x14ac:dyDescent="0.35">
      <c r="A2499" s="197">
        <f t="shared" ref="A2499:A2562" si="78">DATEVALUE(RIGHT(B2499,8))</f>
        <v>44287</v>
      </c>
      <c r="B2499" t="s">
        <v>770</v>
      </c>
      <c r="C2499" t="s">
        <v>106</v>
      </c>
      <c r="D2499" t="s">
        <v>1008</v>
      </c>
      <c r="E2499" t="s">
        <v>21</v>
      </c>
      <c r="F2499" t="s">
        <v>22</v>
      </c>
      <c r="G2499" t="s">
        <v>685</v>
      </c>
      <c r="H2499">
        <v>46</v>
      </c>
      <c r="I2499" s="196" t="str">
        <f>VLOOKUP(E2499,Refs!$P$2:$R$36,3,FALSE)</f>
        <v>Y59</v>
      </c>
      <c r="J2499" s="196" t="str">
        <f>VLOOKUP(E2499,Refs!$P$2:$S$36,4,FALSE)</f>
        <v>South East</v>
      </c>
      <c r="K2499" s="42">
        <f t="shared" ref="K2499:K2562" si="79">IF(OR(H2499="NULL",H2499=0,H2499=""),"",H2499)</f>
        <v>46</v>
      </c>
    </row>
    <row r="2500" spans="1:11" hidden="1" x14ac:dyDescent="0.35">
      <c r="A2500" s="197">
        <f t="shared" si="78"/>
        <v>44287</v>
      </c>
      <c r="B2500" t="s">
        <v>770</v>
      </c>
      <c r="C2500" t="s">
        <v>106</v>
      </c>
      <c r="D2500" t="s">
        <v>1008</v>
      </c>
      <c r="E2500" t="s">
        <v>21</v>
      </c>
      <c r="F2500" t="s">
        <v>22</v>
      </c>
      <c r="G2500" t="s">
        <v>686</v>
      </c>
      <c r="H2500">
        <v>0</v>
      </c>
      <c r="I2500" s="196" t="str">
        <f>VLOOKUP(E2500,Refs!$P$2:$R$36,3,FALSE)</f>
        <v>Y59</v>
      </c>
      <c r="J2500" s="196" t="str">
        <f>VLOOKUP(E2500,Refs!$P$2:$S$36,4,FALSE)</f>
        <v>South East</v>
      </c>
      <c r="K2500" s="42" t="str">
        <f t="shared" si="79"/>
        <v/>
      </c>
    </row>
    <row r="2501" spans="1:11" hidden="1" x14ac:dyDescent="0.35">
      <c r="A2501" s="197">
        <f t="shared" si="78"/>
        <v>44287</v>
      </c>
      <c r="B2501" t="s">
        <v>770</v>
      </c>
      <c r="C2501" t="s">
        <v>106</v>
      </c>
      <c r="D2501" t="s">
        <v>1008</v>
      </c>
      <c r="E2501" t="s">
        <v>21</v>
      </c>
      <c r="F2501" t="s">
        <v>22</v>
      </c>
      <c r="G2501" t="s">
        <v>687</v>
      </c>
      <c r="H2501">
        <v>0</v>
      </c>
      <c r="I2501" s="196" t="str">
        <f>VLOOKUP(E2501,Refs!$P$2:$R$36,3,FALSE)</f>
        <v>Y59</v>
      </c>
      <c r="J2501" s="196" t="str">
        <f>VLOOKUP(E2501,Refs!$P$2:$S$36,4,FALSE)</f>
        <v>South East</v>
      </c>
      <c r="K2501" s="42" t="str">
        <f t="shared" si="79"/>
        <v/>
      </c>
    </row>
    <row r="2502" spans="1:11" hidden="1" x14ac:dyDescent="0.35">
      <c r="A2502" s="197">
        <f t="shared" si="78"/>
        <v>44287</v>
      </c>
      <c r="B2502" t="s">
        <v>770</v>
      </c>
      <c r="C2502" t="s">
        <v>106</v>
      </c>
      <c r="D2502" t="s">
        <v>1008</v>
      </c>
      <c r="E2502" t="s">
        <v>21</v>
      </c>
      <c r="F2502" t="s">
        <v>22</v>
      </c>
      <c r="G2502" t="s">
        <v>688</v>
      </c>
      <c r="H2502">
        <v>0</v>
      </c>
      <c r="I2502" s="196" t="str">
        <f>VLOOKUP(E2502,Refs!$P$2:$R$36,3,FALSE)</f>
        <v>Y59</v>
      </c>
      <c r="J2502" s="196" t="str">
        <f>VLOOKUP(E2502,Refs!$P$2:$S$36,4,FALSE)</f>
        <v>South East</v>
      </c>
      <c r="K2502" s="42" t="str">
        <f t="shared" si="79"/>
        <v/>
      </c>
    </row>
    <row r="2503" spans="1:11" hidden="1" x14ac:dyDescent="0.35">
      <c r="A2503" s="197">
        <f t="shared" si="78"/>
        <v>44287</v>
      </c>
      <c r="B2503" t="s">
        <v>770</v>
      </c>
      <c r="C2503" t="s">
        <v>106</v>
      </c>
      <c r="D2503" t="s">
        <v>1008</v>
      </c>
      <c r="E2503" t="s">
        <v>21</v>
      </c>
      <c r="F2503" t="s">
        <v>22</v>
      </c>
      <c r="G2503" t="s">
        <v>689</v>
      </c>
      <c r="H2503">
        <v>0</v>
      </c>
      <c r="I2503" s="196" t="str">
        <f>VLOOKUP(E2503,Refs!$P$2:$R$36,3,FALSE)</f>
        <v>Y59</v>
      </c>
      <c r="J2503" s="196" t="str">
        <f>VLOOKUP(E2503,Refs!$P$2:$S$36,4,FALSE)</f>
        <v>South East</v>
      </c>
      <c r="K2503" s="42" t="str">
        <f t="shared" si="79"/>
        <v/>
      </c>
    </row>
    <row r="2504" spans="1:11" hidden="1" x14ac:dyDescent="0.35">
      <c r="A2504" s="197">
        <f t="shared" si="78"/>
        <v>44287</v>
      </c>
      <c r="B2504" t="s">
        <v>770</v>
      </c>
      <c r="C2504" t="s">
        <v>106</v>
      </c>
      <c r="D2504" t="s">
        <v>1008</v>
      </c>
      <c r="E2504" t="s">
        <v>21</v>
      </c>
      <c r="F2504" t="s">
        <v>22</v>
      </c>
      <c r="G2504" t="s">
        <v>690</v>
      </c>
      <c r="H2504">
        <v>18</v>
      </c>
      <c r="I2504" s="196" t="str">
        <f>VLOOKUP(E2504,Refs!$P$2:$R$36,3,FALSE)</f>
        <v>Y59</v>
      </c>
      <c r="J2504" s="196" t="str">
        <f>VLOOKUP(E2504,Refs!$P$2:$S$36,4,FALSE)</f>
        <v>South East</v>
      </c>
      <c r="K2504" s="42">
        <f t="shared" si="79"/>
        <v>18</v>
      </c>
    </row>
    <row r="2505" spans="1:11" hidden="1" x14ac:dyDescent="0.35">
      <c r="A2505" s="197">
        <f t="shared" si="78"/>
        <v>44287</v>
      </c>
      <c r="B2505" t="s">
        <v>770</v>
      </c>
      <c r="C2505" t="s">
        <v>106</v>
      </c>
      <c r="D2505" t="s">
        <v>1008</v>
      </c>
      <c r="E2505" t="s">
        <v>21</v>
      </c>
      <c r="F2505" t="s">
        <v>22</v>
      </c>
      <c r="G2505" t="s">
        <v>691</v>
      </c>
      <c r="H2505">
        <v>0</v>
      </c>
      <c r="I2505" s="196" t="str">
        <f>VLOOKUP(E2505,Refs!$P$2:$R$36,3,FALSE)</f>
        <v>Y59</v>
      </c>
      <c r="J2505" s="196" t="str">
        <f>VLOOKUP(E2505,Refs!$P$2:$S$36,4,FALSE)</f>
        <v>South East</v>
      </c>
      <c r="K2505" s="42" t="str">
        <f t="shared" si="79"/>
        <v/>
      </c>
    </row>
    <row r="2506" spans="1:11" hidden="1" x14ac:dyDescent="0.35">
      <c r="A2506" s="197">
        <f t="shared" si="78"/>
        <v>44287</v>
      </c>
      <c r="B2506" t="s">
        <v>770</v>
      </c>
      <c r="C2506" t="s">
        <v>106</v>
      </c>
      <c r="D2506" t="s">
        <v>1008</v>
      </c>
      <c r="E2506" t="s">
        <v>21</v>
      </c>
      <c r="F2506" t="s">
        <v>22</v>
      </c>
      <c r="G2506" t="s">
        <v>692</v>
      </c>
      <c r="H2506">
        <v>0</v>
      </c>
      <c r="I2506" s="196" t="str">
        <f>VLOOKUP(E2506,Refs!$P$2:$R$36,3,FALSE)</f>
        <v>Y59</v>
      </c>
      <c r="J2506" s="196" t="str">
        <f>VLOOKUP(E2506,Refs!$P$2:$S$36,4,FALSE)</f>
        <v>South East</v>
      </c>
      <c r="K2506" s="42" t="str">
        <f t="shared" si="79"/>
        <v/>
      </c>
    </row>
    <row r="2507" spans="1:11" hidden="1" x14ac:dyDescent="0.35">
      <c r="A2507" s="197">
        <f t="shared" si="78"/>
        <v>44287</v>
      </c>
      <c r="B2507" t="s">
        <v>770</v>
      </c>
      <c r="C2507" t="s">
        <v>106</v>
      </c>
      <c r="D2507" t="s">
        <v>1008</v>
      </c>
      <c r="E2507" t="s">
        <v>21</v>
      </c>
      <c r="F2507" t="s">
        <v>22</v>
      </c>
      <c r="G2507" t="s">
        <v>693</v>
      </c>
      <c r="H2507">
        <v>0</v>
      </c>
      <c r="I2507" s="196" t="str">
        <f>VLOOKUP(E2507,Refs!$P$2:$R$36,3,FALSE)</f>
        <v>Y59</v>
      </c>
      <c r="J2507" s="196" t="str">
        <f>VLOOKUP(E2507,Refs!$P$2:$S$36,4,FALSE)</f>
        <v>South East</v>
      </c>
      <c r="K2507" s="42" t="str">
        <f t="shared" si="79"/>
        <v/>
      </c>
    </row>
    <row r="2508" spans="1:11" hidden="1" x14ac:dyDescent="0.35">
      <c r="A2508" s="197">
        <f t="shared" si="78"/>
        <v>44287</v>
      </c>
      <c r="B2508" t="s">
        <v>770</v>
      </c>
      <c r="C2508" t="s">
        <v>106</v>
      </c>
      <c r="D2508" t="s">
        <v>1008</v>
      </c>
      <c r="E2508" t="s">
        <v>21</v>
      </c>
      <c r="F2508" t="s">
        <v>22</v>
      </c>
      <c r="G2508" t="s">
        <v>694</v>
      </c>
      <c r="H2508">
        <v>0</v>
      </c>
      <c r="I2508" s="196" t="str">
        <f>VLOOKUP(E2508,Refs!$P$2:$R$36,3,FALSE)</f>
        <v>Y59</v>
      </c>
      <c r="J2508" s="196" t="str">
        <f>VLOOKUP(E2508,Refs!$P$2:$S$36,4,FALSE)</f>
        <v>South East</v>
      </c>
      <c r="K2508" s="42" t="str">
        <f t="shared" si="79"/>
        <v/>
      </c>
    </row>
    <row r="2509" spans="1:11" hidden="1" x14ac:dyDescent="0.35">
      <c r="A2509" s="197">
        <f t="shared" si="78"/>
        <v>44287</v>
      </c>
      <c r="B2509" t="s">
        <v>770</v>
      </c>
      <c r="C2509" t="s">
        <v>106</v>
      </c>
      <c r="D2509" t="s">
        <v>1008</v>
      </c>
      <c r="E2509" t="s">
        <v>21</v>
      </c>
      <c r="F2509" t="s">
        <v>22</v>
      </c>
      <c r="G2509" t="s">
        <v>695</v>
      </c>
      <c r="H2509">
        <v>0</v>
      </c>
      <c r="I2509" s="196" t="str">
        <f>VLOOKUP(E2509,Refs!$P$2:$R$36,3,FALSE)</f>
        <v>Y59</v>
      </c>
      <c r="J2509" s="196" t="str">
        <f>VLOOKUP(E2509,Refs!$P$2:$S$36,4,FALSE)</f>
        <v>South East</v>
      </c>
      <c r="K2509" s="42" t="str">
        <f t="shared" si="79"/>
        <v/>
      </c>
    </row>
    <row r="2510" spans="1:11" hidden="1" x14ac:dyDescent="0.35">
      <c r="A2510" s="197">
        <f t="shared" si="78"/>
        <v>44287</v>
      </c>
      <c r="B2510" t="s">
        <v>770</v>
      </c>
      <c r="C2510" t="s">
        <v>106</v>
      </c>
      <c r="D2510" t="s">
        <v>1008</v>
      </c>
      <c r="E2510" t="s">
        <v>21</v>
      </c>
      <c r="F2510" t="s">
        <v>22</v>
      </c>
      <c r="G2510" t="s">
        <v>696</v>
      </c>
      <c r="H2510">
        <v>0</v>
      </c>
      <c r="I2510" s="196" t="str">
        <f>VLOOKUP(E2510,Refs!$P$2:$R$36,3,FALSE)</f>
        <v>Y59</v>
      </c>
      <c r="J2510" s="196" t="str">
        <f>VLOOKUP(E2510,Refs!$P$2:$S$36,4,FALSE)</f>
        <v>South East</v>
      </c>
      <c r="K2510" s="42" t="str">
        <f t="shared" si="79"/>
        <v/>
      </c>
    </row>
    <row r="2511" spans="1:11" hidden="1" x14ac:dyDescent="0.35">
      <c r="A2511" s="197">
        <f t="shared" si="78"/>
        <v>44287</v>
      </c>
      <c r="B2511" t="s">
        <v>770</v>
      </c>
      <c r="C2511" t="s">
        <v>106</v>
      </c>
      <c r="D2511" t="s">
        <v>1008</v>
      </c>
      <c r="E2511" t="s">
        <v>21</v>
      </c>
      <c r="F2511" t="s">
        <v>22</v>
      </c>
      <c r="G2511" t="s">
        <v>697</v>
      </c>
      <c r="H2511">
        <v>0</v>
      </c>
      <c r="I2511" s="196" t="str">
        <f>VLOOKUP(E2511,Refs!$P$2:$R$36,3,FALSE)</f>
        <v>Y59</v>
      </c>
      <c r="J2511" s="196" t="str">
        <f>VLOOKUP(E2511,Refs!$P$2:$S$36,4,FALSE)</f>
        <v>South East</v>
      </c>
      <c r="K2511" s="42" t="str">
        <f t="shared" si="79"/>
        <v/>
      </c>
    </row>
    <row r="2512" spans="1:11" hidden="1" x14ac:dyDescent="0.35">
      <c r="A2512" s="197">
        <f t="shared" si="78"/>
        <v>44287</v>
      </c>
      <c r="B2512" t="s">
        <v>770</v>
      </c>
      <c r="C2512" t="s">
        <v>106</v>
      </c>
      <c r="D2512" t="s">
        <v>1008</v>
      </c>
      <c r="E2512" t="s">
        <v>21</v>
      </c>
      <c r="F2512" t="s">
        <v>22</v>
      </c>
      <c r="G2512" t="s">
        <v>698</v>
      </c>
      <c r="H2512">
        <v>0</v>
      </c>
      <c r="I2512" s="196" t="str">
        <f>VLOOKUP(E2512,Refs!$P$2:$R$36,3,FALSE)</f>
        <v>Y59</v>
      </c>
      <c r="J2512" s="196" t="str">
        <f>VLOOKUP(E2512,Refs!$P$2:$S$36,4,FALSE)</f>
        <v>South East</v>
      </c>
      <c r="K2512" s="42" t="str">
        <f t="shared" si="79"/>
        <v/>
      </c>
    </row>
    <row r="2513" spans="1:11" hidden="1" x14ac:dyDescent="0.35">
      <c r="A2513" s="197">
        <f t="shared" si="78"/>
        <v>44287</v>
      </c>
      <c r="B2513" t="s">
        <v>770</v>
      </c>
      <c r="C2513" t="s">
        <v>106</v>
      </c>
      <c r="D2513" t="s">
        <v>1008</v>
      </c>
      <c r="E2513" t="s">
        <v>21</v>
      </c>
      <c r="F2513" t="s">
        <v>22</v>
      </c>
      <c r="G2513" t="s">
        <v>699</v>
      </c>
      <c r="H2513">
        <v>0</v>
      </c>
      <c r="I2513" s="196" t="str">
        <f>VLOOKUP(E2513,Refs!$P$2:$R$36,3,FALSE)</f>
        <v>Y59</v>
      </c>
      <c r="J2513" s="196" t="str">
        <f>VLOOKUP(E2513,Refs!$P$2:$S$36,4,FALSE)</f>
        <v>South East</v>
      </c>
      <c r="K2513" s="42" t="str">
        <f t="shared" si="79"/>
        <v/>
      </c>
    </row>
    <row r="2514" spans="1:11" hidden="1" x14ac:dyDescent="0.35">
      <c r="A2514" s="197">
        <f t="shared" si="78"/>
        <v>44287</v>
      </c>
      <c r="B2514" t="s">
        <v>770</v>
      </c>
      <c r="C2514" t="s">
        <v>106</v>
      </c>
      <c r="D2514" t="s">
        <v>1008</v>
      </c>
      <c r="E2514" t="s">
        <v>21</v>
      </c>
      <c r="F2514" t="s">
        <v>22</v>
      </c>
      <c r="G2514" t="s">
        <v>720</v>
      </c>
      <c r="H2514">
        <v>62</v>
      </c>
      <c r="I2514" s="196" t="str">
        <f>VLOOKUP(E2514,Refs!$P$2:$R$36,3,FALSE)</f>
        <v>Y59</v>
      </c>
      <c r="J2514" s="196" t="str">
        <f>VLOOKUP(E2514,Refs!$P$2:$S$36,4,FALSE)</f>
        <v>South East</v>
      </c>
      <c r="K2514" s="42">
        <f t="shared" si="79"/>
        <v>62</v>
      </c>
    </row>
    <row r="2515" spans="1:11" hidden="1" x14ac:dyDescent="0.35">
      <c r="A2515" s="197">
        <f t="shared" si="78"/>
        <v>44287</v>
      </c>
      <c r="B2515" t="s">
        <v>770</v>
      </c>
      <c r="C2515" t="s">
        <v>106</v>
      </c>
      <c r="D2515" t="s">
        <v>1008</v>
      </c>
      <c r="E2515" t="s">
        <v>21</v>
      </c>
      <c r="F2515" t="s">
        <v>22</v>
      </c>
      <c r="G2515" t="s">
        <v>721</v>
      </c>
      <c r="H2515">
        <v>61</v>
      </c>
      <c r="I2515" s="196" t="str">
        <f>VLOOKUP(E2515,Refs!$P$2:$R$36,3,FALSE)</f>
        <v>Y59</v>
      </c>
      <c r="J2515" s="196" t="str">
        <f>VLOOKUP(E2515,Refs!$P$2:$S$36,4,FALSE)</f>
        <v>South East</v>
      </c>
      <c r="K2515" s="42">
        <f t="shared" si="79"/>
        <v>61</v>
      </c>
    </row>
    <row r="2516" spans="1:11" hidden="1" x14ac:dyDescent="0.35">
      <c r="A2516" s="197">
        <f t="shared" si="78"/>
        <v>44287</v>
      </c>
      <c r="B2516" t="s">
        <v>770</v>
      </c>
      <c r="C2516" t="s">
        <v>106</v>
      </c>
      <c r="D2516" t="s">
        <v>1008</v>
      </c>
      <c r="E2516" t="s">
        <v>21</v>
      </c>
      <c r="F2516" t="s">
        <v>22</v>
      </c>
      <c r="G2516" t="s">
        <v>722</v>
      </c>
      <c r="H2516">
        <v>5</v>
      </c>
      <c r="I2516" s="196" t="str">
        <f>VLOOKUP(E2516,Refs!$P$2:$R$36,3,FALSE)</f>
        <v>Y59</v>
      </c>
      <c r="J2516" s="196" t="str">
        <f>VLOOKUP(E2516,Refs!$P$2:$S$36,4,FALSE)</f>
        <v>South East</v>
      </c>
      <c r="K2516" s="42">
        <f t="shared" si="79"/>
        <v>5</v>
      </c>
    </row>
    <row r="2517" spans="1:11" hidden="1" x14ac:dyDescent="0.35">
      <c r="A2517" s="197">
        <f t="shared" si="78"/>
        <v>44287</v>
      </c>
      <c r="B2517" t="s">
        <v>770</v>
      </c>
      <c r="C2517" t="s">
        <v>106</v>
      </c>
      <c r="D2517" t="s">
        <v>1008</v>
      </c>
      <c r="E2517" t="s">
        <v>21</v>
      </c>
      <c r="F2517" t="s">
        <v>22</v>
      </c>
      <c r="G2517" t="s">
        <v>723</v>
      </c>
      <c r="H2517">
        <v>5</v>
      </c>
      <c r="I2517" s="196" t="str">
        <f>VLOOKUP(E2517,Refs!$P$2:$R$36,3,FALSE)</f>
        <v>Y59</v>
      </c>
      <c r="J2517" s="196" t="str">
        <f>VLOOKUP(E2517,Refs!$P$2:$S$36,4,FALSE)</f>
        <v>South East</v>
      </c>
      <c r="K2517" s="42">
        <f t="shared" si="79"/>
        <v>5</v>
      </c>
    </row>
    <row r="2518" spans="1:11" hidden="1" x14ac:dyDescent="0.35">
      <c r="A2518" s="197">
        <f t="shared" si="78"/>
        <v>44287</v>
      </c>
      <c r="B2518" t="s">
        <v>770</v>
      </c>
      <c r="C2518" t="s">
        <v>106</v>
      </c>
      <c r="D2518" t="s">
        <v>1008</v>
      </c>
      <c r="E2518" t="s">
        <v>21</v>
      </c>
      <c r="F2518" t="s">
        <v>22</v>
      </c>
      <c r="G2518" t="s">
        <v>724</v>
      </c>
      <c r="H2518">
        <v>14</v>
      </c>
      <c r="I2518" s="196" t="str">
        <f>VLOOKUP(E2518,Refs!$P$2:$R$36,3,FALSE)</f>
        <v>Y59</v>
      </c>
      <c r="J2518" s="196" t="str">
        <f>VLOOKUP(E2518,Refs!$P$2:$S$36,4,FALSE)</f>
        <v>South East</v>
      </c>
      <c r="K2518" s="42">
        <f t="shared" si="79"/>
        <v>14</v>
      </c>
    </row>
    <row r="2519" spans="1:11" hidden="1" x14ac:dyDescent="0.35">
      <c r="A2519" s="197">
        <f t="shared" si="78"/>
        <v>44287</v>
      </c>
      <c r="B2519" t="s">
        <v>770</v>
      </c>
      <c r="C2519" t="s">
        <v>106</v>
      </c>
      <c r="D2519" t="s">
        <v>1008</v>
      </c>
      <c r="E2519" t="s">
        <v>21</v>
      </c>
      <c r="F2519" t="s">
        <v>22</v>
      </c>
      <c r="G2519" t="s">
        <v>725</v>
      </c>
      <c r="H2519">
        <v>0</v>
      </c>
      <c r="I2519" s="196" t="str">
        <f>VLOOKUP(E2519,Refs!$P$2:$R$36,3,FALSE)</f>
        <v>Y59</v>
      </c>
      <c r="J2519" s="196" t="str">
        <f>VLOOKUP(E2519,Refs!$P$2:$S$36,4,FALSE)</f>
        <v>South East</v>
      </c>
      <c r="K2519" s="42" t="str">
        <f t="shared" si="79"/>
        <v/>
      </c>
    </row>
    <row r="2520" spans="1:11" hidden="1" x14ac:dyDescent="0.35">
      <c r="A2520" s="197">
        <f t="shared" si="78"/>
        <v>44287</v>
      </c>
      <c r="B2520" t="s">
        <v>770</v>
      </c>
      <c r="C2520" t="s">
        <v>106</v>
      </c>
      <c r="D2520" t="s">
        <v>1008</v>
      </c>
      <c r="E2520" t="s">
        <v>21</v>
      </c>
      <c r="F2520" t="s">
        <v>22</v>
      </c>
      <c r="G2520" t="s">
        <v>726</v>
      </c>
      <c r="H2520">
        <v>4</v>
      </c>
      <c r="I2520" s="196" t="str">
        <f>VLOOKUP(E2520,Refs!$P$2:$R$36,3,FALSE)</f>
        <v>Y59</v>
      </c>
      <c r="J2520" s="196" t="str">
        <f>VLOOKUP(E2520,Refs!$P$2:$S$36,4,FALSE)</f>
        <v>South East</v>
      </c>
      <c r="K2520" s="42">
        <f t="shared" si="79"/>
        <v>4</v>
      </c>
    </row>
    <row r="2521" spans="1:11" hidden="1" x14ac:dyDescent="0.35">
      <c r="A2521" s="197">
        <f t="shared" si="78"/>
        <v>44287</v>
      </c>
      <c r="B2521" t="s">
        <v>770</v>
      </c>
      <c r="C2521" t="s">
        <v>106</v>
      </c>
      <c r="D2521" t="s">
        <v>1008</v>
      </c>
      <c r="E2521" t="s">
        <v>21</v>
      </c>
      <c r="F2521" t="s">
        <v>22</v>
      </c>
      <c r="G2521" t="s">
        <v>727</v>
      </c>
      <c r="H2521">
        <v>0</v>
      </c>
      <c r="I2521" s="196" t="str">
        <f>VLOOKUP(E2521,Refs!$P$2:$R$36,3,FALSE)</f>
        <v>Y59</v>
      </c>
      <c r="J2521" s="196" t="str">
        <f>VLOOKUP(E2521,Refs!$P$2:$S$36,4,FALSE)</f>
        <v>South East</v>
      </c>
      <c r="K2521" s="42" t="str">
        <f t="shared" si="79"/>
        <v/>
      </c>
    </row>
    <row r="2522" spans="1:11" hidden="1" x14ac:dyDescent="0.35">
      <c r="A2522" s="197">
        <f t="shared" si="78"/>
        <v>44287</v>
      </c>
      <c r="B2522" t="s">
        <v>770</v>
      </c>
      <c r="C2522" t="s">
        <v>106</v>
      </c>
      <c r="D2522" t="s">
        <v>1008</v>
      </c>
      <c r="E2522" t="s">
        <v>21</v>
      </c>
      <c r="F2522" t="s">
        <v>22</v>
      </c>
      <c r="G2522" t="s">
        <v>728</v>
      </c>
      <c r="H2522">
        <v>0</v>
      </c>
      <c r="I2522" s="196" t="str">
        <f>VLOOKUP(E2522,Refs!$P$2:$R$36,3,FALSE)</f>
        <v>Y59</v>
      </c>
      <c r="J2522" s="196" t="str">
        <f>VLOOKUP(E2522,Refs!$P$2:$S$36,4,FALSE)</f>
        <v>South East</v>
      </c>
      <c r="K2522" s="42" t="str">
        <f t="shared" si="79"/>
        <v/>
      </c>
    </row>
    <row r="2523" spans="1:11" hidden="1" x14ac:dyDescent="0.35">
      <c r="A2523" s="197">
        <f t="shared" si="78"/>
        <v>44287</v>
      </c>
      <c r="B2523" t="s">
        <v>770</v>
      </c>
      <c r="C2523" t="s">
        <v>106</v>
      </c>
      <c r="D2523" t="s">
        <v>1008</v>
      </c>
      <c r="E2523" t="s">
        <v>21</v>
      </c>
      <c r="F2523" t="s">
        <v>22</v>
      </c>
      <c r="G2523" t="s">
        <v>729</v>
      </c>
      <c r="H2523">
        <v>0</v>
      </c>
      <c r="I2523" s="196" t="str">
        <f>VLOOKUP(E2523,Refs!$P$2:$R$36,3,FALSE)</f>
        <v>Y59</v>
      </c>
      <c r="J2523" s="196" t="str">
        <f>VLOOKUP(E2523,Refs!$P$2:$S$36,4,FALSE)</f>
        <v>South East</v>
      </c>
      <c r="K2523" s="42" t="str">
        <f t="shared" si="79"/>
        <v/>
      </c>
    </row>
    <row r="2524" spans="1:11" hidden="1" x14ac:dyDescent="0.35">
      <c r="A2524" s="197">
        <f t="shared" si="78"/>
        <v>44287</v>
      </c>
      <c r="B2524" t="s">
        <v>770</v>
      </c>
      <c r="C2524" t="s">
        <v>106</v>
      </c>
      <c r="D2524" t="s">
        <v>1008</v>
      </c>
      <c r="E2524" t="s">
        <v>21</v>
      </c>
      <c r="F2524" t="s">
        <v>22</v>
      </c>
      <c r="G2524" t="s">
        <v>730</v>
      </c>
      <c r="H2524">
        <v>0</v>
      </c>
      <c r="I2524" s="196" t="str">
        <f>VLOOKUP(E2524,Refs!$P$2:$R$36,3,FALSE)</f>
        <v>Y59</v>
      </c>
      <c r="J2524" s="196" t="str">
        <f>VLOOKUP(E2524,Refs!$P$2:$S$36,4,FALSE)</f>
        <v>South East</v>
      </c>
      <c r="K2524" s="42" t="str">
        <f t="shared" si="79"/>
        <v/>
      </c>
    </row>
    <row r="2525" spans="1:11" hidden="1" x14ac:dyDescent="0.35">
      <c r="A2525" s="197">
        <f t="shared" si="78"/>
        <v>44287</v>
      </c>
      <c r="B2525" t="s">
        <v>770</v>
      </c>
      <c r="C2525" t="s">
        <v>106</v>
      </c>
      <c r="D2525" t="s">
        <v>1008</v>
      </c>
      <c r="E2525" t="s">
        <v>21</v>
      </c>
      <c r="F2525" t="s">
        <v>22</v>
      </c>
      <c r="G2525" t="s">
        <v>731</v>
      </c>
      <c r="H2525">
        <v>0</v>
      </c>
      <c r="I2525" s="196" t="str">
        <f>VLOOKUP(E2525,Refs!$P$2:$R$36,3,FALSE)</f>
        <v>Y59</v>
      </c>
      <c r="J2525" s="196" t="str">
        <f>VLOOKUP(E2525,Refs!$P$2:$S$36,4,FALSE)</f>
        <v>South East</v>
      </c>
      <c r="K2525" s="42" t="str">
        <f t="shared" si="79"/>
        <v/>
      </c>
    </row>
    <row r="2526" spans="1:11" hidden="1" x14ac:dyDescent="0.35">
      <c r="A2526" s="197">
        <f t="shared" si="78"/>
        <v>44287</v>
      </c>
      <c r="B2526" t="s">
        <v>770</v>
      </c>
      <c r="C2526" t="s">
        <v>106</v>
      </c>
      <c r="D2526" t="s">
        <v>1008</v>
      </c>
      <c r="E2526" t="s">
        <v>21</v>
      </c>
      <c r="F2526" t="s">
        <v>22</v>
      </c>
      <c r="G2526" t="s">
        <v>732</v>
      </c>
      <c r="H2526">
        <v>16</v>
      </c>
      <c r="I2526" s="196" t="str">
        <f>VLOOKUP(E2526,Refs!$P$2:$R$36,3,FALSE)</f>
        <v>Y59</v>
      </c>
      <c r="J2526" s="196" t="str">
        <f>VLOOKUP(E2526,Refs!$P$2:$S$36,4,FALSE)</f>
        <v>South East</v>
      </c>
      <c r="K2526" s="42">
        <f t="shared" si="79"/>
        <v>16</v>
      </c>
    </row>
    <row r="2527" spans="1:11" hidden="1" x14ac:dyDescent="0.35">
      <c r="A2527" s="197">
        <f t="shared" si="78"/>
        <v>44287</v>
      </c>
      <c r="B2527" t="s">
        <v>770</v>
      </c>
      <c r="C2527" t="s">
        <v>106</v>
      </c>
      <c r="D2527" t="s">
        <v>1008</v>
      </c>
      <c r="E2527" t="s">
        <v>21</v>
      </c>
      <c r="F2527" t="s">
        <v>22</v>
      </c>
      <c r="G2527" t="s">
        <v>733</v>
      </c>
      <c r="H2527">
        <v>1</v>
      </c>
      <c r="I2527" s="196" t="str">
        <f>VLOOKUP(E2527,Refs!$P$2:$R$36,3,FALSE)</f>
        <v>Y59</v>
      </c>
      <c r="J2527" s="196" t="str">
        <f>VLOOKUP(E2527,Refs!$P$2:$S$36,4,FALSE)</f>
        <v>South East</v>
      </c>
      <c r="K2527" s="42">
        <f t="shared" si="79"/>
        <v>1</v>
      </c>
    </row>
    <row r="2528" spans="1:11" hidden="1" x14ac:dyDescent="0.35">
      <c r="A2528" s="197">
        <f t="shared" si="78"/>
        <v>44287</v>
      </c>
      <c r="B2528" t="s">
        <v>770</v>
      </c>
      <c r="C2528" t="s">
        <v>106</v>
      </c>
      <c r="D2528" t="s">
        <v>1008</v>
      </c>
      <c r="E2528" t="s">
        <v>21</v>
      </c>
      <c r="F2528" t="s">
        <v>22</v>
      </c>
      <c r="G2528" t="s">
        <v>734</v>
      </c>
      <c r="H2528">
        <v>1</v>
      </c>
      <c r="I2528" s="196" t="str">
        <f>VLOOKUP(E2528,Refs!$P$2:$R$36,3,FALSE)</f>
        <v>Y59</v>
      </c>
      <c r="J2528" s="196" t="str">
        <f>VLOOKUP(E2528,Refs!$P$2:$S$36,4,FALSE)</f>
        <v>South East</v>
      </c>
      <c r="K2528" s="42">
        <f t="shared" si="79"/>
        <v>1</v>
      </c>
    </row>
    <row r="2529" spans="1:11" hidden="1" x14ac:dyDescent="0.35">
      <c r="A2529" s="197">
        <f t="shared" si="78"/>
        <v>44287</v>
      </c>
      <c r="B2529" t="s">
        <v>770</v>
      </c>
      <c r="C2529" t="s">
        <v>106</v>
      </c>
      <c r="D2529" t="s">
        <v>1008</v>
      </c>
      <c r="E2529" t="s">
        <v>21</v>
      </c>
      <c r="F2529" t="s">
        <v>22</v>
      </c>
      <c r="G2529" t="s">
        <v>735</v>
      </c>
      <c r="H2529">
        <v>0</v>
      </c>
      <c r="I2529" s="196" t="str">
        <f>VLOOKUP(E2529,Refs!$P$2:$R$36,3,FALSE)</f>
        <v>Y59</v>
      </c>
      <c r="J2529" s="196" t="str">
        <f>VLOOKUP(E2529,Refs!$P$2:$S$36,4,FALSE)</f>
        <v>South East</v>
      </c>
      <c r="K2529" s="42" t="str">
        <f t="shared" si="79"/>
        <v/>
      </c>
    </row>
    <row r="2530" spans="1:11" hidden="1" x14ac:dyDescent="0.35">
      <c r="A2530" s="197">
        <f t="shared" si="78"/>
        <v>44287</v>
      </c>
      <c r="B2530" t="s">
        <v>770</v>
      </c>
      <c r="C2530" t="s">
        <v>106</v>
      </c>
      <c r="D2530" t="s">
        <v>1008</v>
      </c>
      <c r="E2530" t="s">
        <v>21</v>
      </c>
      <c r="F2530" t="s">
        <v>22</v>
      </c>
      <c r="G2530" t="s">
        <v>736</v>
      </c>
      <c r="H2530">
        <v>0</v>
      </c>
      <c r="I2530" s="196" t="str">
        <f>VLOOKUP(E2530,Refs!$P$2:$R$36,3,FALSE)</f>
        <v>Y59</v>
      </c>
      <c r="J2530" s="196" t="str">
        <f>VLOOKUP(E2530,Refs!$P$2:$S$36,4,FALSE)</f>
        <v>South East</v>
      </c>
      <c r="K2530" s="42" t="str">
        <f t="shared" si="79"/>
        <v/>
      </c>
    </row>
    <row r="2531" spans="1:11" hidden="1" x14ac:dyDescent="0.35">
      <c r="A2531" s="197">
        <f t="shared" si="78"/>
        <v>44287</v>
      </c>
      <c r="B2531" t="s">
        <v>770</v>
      </c>
      <c r="C2531" t="s">
        <v>106</v>
      </c>
      <c r="D2531" t="s">
        <v>1008</v>
      </c>
      <c r="E2531" t="s">
        <v>21</v>
      </c>
      <c r="F2531" t="s">
        <v>22</v>
      </c>
      <c r="G2531" t="s">
        <v>737</v>
      </c>
      <c r="H2531">
        <v>0</v>
      </c>
      <c r="I2531" s="196" t="str">
        <f>VLOOKUP(E2531,Refs!$P$2:$R$36,3,FALSE)</f>
        <v>Y59</v>
      </c>
      <c r="J2531" s="196" t="str">
        <f>VLOOKUP(E2531,Refs!$P$2:$S$36,4,FALSE)</f>
        <v>South East</v>
      </c>
      <c r="K2531" s="42" t="str">
        <f t="shared" si="79"/>
        <v/>
      </c>
    </row>
    <row r="2532" spans="1:11" hidden="1" x14ac:dyDescent="0.35">
      <c r="A2532" s="197">
        <f t="shared" si="78"/>
        <v>44287</v>
      </c>
      <c r="B2532" t="s">
        <v>770</v>
      </c>
      <c r="C2532" t="s">
        <v>98</v>
      </c>
      <c r="D2532" t="s">
        <v>1009</v>
      </c>
      <c r="E2532" t="s">
        <v>35</v>
      </c>
      <c r="F2532" t="s">
        <v>36</v>
      </c>
      <c r="G2532" t="s">
        <v>756</v>
      </c>
      <c r="H2532">
        <v>9999</v>
      </c>
      <c r="I2532" s="196" t="str">
        <f>VLOOKUP(E2532,Refs!$P$2:$R$36,3,FALSE)</f>
        <v>Y61</v>
      </c>
      <c r="J2532" s="196" t="str">
        <f>VLOOKUP(E2532,Refs!$P$2:$S$36,4,FALSE)</f>
        <v>East of England</v>
      </c>
      <c r="K2532" s="42">
        <f t="shared" si="79"/>
        <v>9999</v>
      </c>
    </row>
    <row r="2533" spans="1:11" hidden="1" x14ac:dyDescent="0.35">
      <c r="A2533" s="197">
        <f t="shared" si="78"/>
        <v>44287</v>
      </c>
      <c r="B2533" t="s">
        <v>770</v>
      </c>
      <c r="C2533" t="s">
        <v>98</v>
      </c>
      <c r="D2533" t="s">
        <v>1009</v>
      </c>
      <c r="E2533" t="s">
        <v>35</v>
      </c>
      <c r="F2533" t="s">
        <v>36</v>
      </c>
      <c r="G2533" t="s">
        <v>757</v>
      </c>
      <c r="H2533">
        <v>8587</v>
      </c>
      <c r="I2533" s="196" t="str">
        <f>VLOOKUP(E2533,Refs!$P$2:$R$36,3,FALSE)</f>
        <v>Y61</v>
      </c>
      <c r="J2533" s="196" t="str">
        <f>VLOOKUP(E2533,Refs!$P$2:$S$36,4,FALSE)</f>
        <v>East of England</v>
      </c>
      <c r="K2533" s="42">
        <f t="shared" si="79"/>
        <v>8587</v>
      </c>
    </row>
    <row r="2534" spans="1:11" hidden="1" x14ac:dyDescent="0.35">
      <c r="A2534" s="197">
        <f t="shared" si="78"/>
        <v>44287</v>
      </c>
      <c r="B2534" t="s">
        <v>770</v>
      </c>
      <c r="C2534" t="s">
        <v>98</v>
      </c>
      <c r="D2534" t="s">
        <v>1009</v>
      </c>
      <c r="E2534" t="s">
        <v>35</v>
      </c>
      <c r="F2534" t="s">
        <v>36</v>
      </c>
      <c r="G2534" t="s">
        <v>758</v>
      </c>
      <c r="H2534">
        <v>8742</v>
      </c>
      <c r="I2534" s="196" t="str">
        <f>VLOOKUP(E2534,Refs!$P$2:$R$36,3,FALSE)</f>
        <v>Y61</v>
      </c>
      <c r="J2534" s="196" t="str">
        <f>VLOOKUP(E2534,Refs!$P$2:$S$36,4,FALSE)</f>
        <v>East of England</v>
      </c>
      <c r="K2534" s="42">
        <f t="shared" si="79"/>
        <v>8742</v>
      </c>
    </row>
    <row r="2535" spans="1:11" hidden="1" x14ac:dyDescent="0.35">
      <c r="A2535" s="197">
        <f t="shared" si="78"/>
        <v>44287</v>
      </c>
      <c r="B2535" t="s">
        <v>770</v>
      </c>
      <c r="C2535" t="s">
        <v>98</v>
      </c>
      <c r="D2535" t="s">
        <v>1009</v>
      </c>
      <c r="E2535" t="s">
        <v>35</v>
      </c>
      <c r="F2535" t="s">
        <v>36</v>
      </c>
      <c r="G2535" t="s">
        <v>759</v>
      </c>
      <c r="H2535" t="s">
        <v>999</v>
      </c>
      <c r="I2535" s="196" t="str">
        <f>VLOOKUP(E2535,Refs!$P$2:$R$36,3,FALSE)</f>
        <v>Y61</v>
      </c>
      <c r="J2535" s="196" t="str">
        <f>VLOOKUP(E2535,Refs!$P$2:$S$36,4,FALSE)</f>
        <v>East of England</v>
      </c>
      <c r="K2535" s="42" t="str">
        <f t="shared" si="79"/>
        <v>-</v>
      </c>
    </row>
    <row r="2536" spans="1:11" hidden="1" x14ac:dyDescent="0.35">
      <c r="A2536" s="197">
        <f t="shared" si="78"/>
        <v>44287</v>
      </c>
      <c r="B2536" t="s">
        <v>770</v>
      </c>
      <c r="C2536" t="s">
        <v>98</v>
      </c>
      <c r="D2536" t="s">
        <v>1009</v>
      </c>
      <c r="E2536" t="s">
        <v>35</v>
      </c>
      <c r="F2536" t="s">
        <v>36</v>
      </c>
      <c r="G2536" t="s">
        <v>760</v>
      </c>
      <c r="H2536">
        <v>85</v>
      </c>
      <c r="I2536" s="196" t="str">
        <f>VLOOKUP(E2536,Refs!$P$2:$R$36,3,FALSE)</f>
        <v>Y61</v>
      </c>
      <c r="J2536" s="196" t="str">
        <f>VLOOKUP(E2536,Refs!$P$2:$S$36,4,FALSE)</f>
        <v>East of England</v>
      </c>
      <c r="K2536" s="42">
        <f t="shared" si="79"/>
        <v>85</v>
      </c>
    </row>
    <row r="2537" spans="1:11" hidden="1" x14ac:dyDescent="0.35">
      <c r="A2537" s="197">
        <f t="shared" si="78"/>
        <v>44287</v>
      </c>
      <c r="B2537" t="s">
        <v>770</v>
      </c>
      <c r="C2537" t="s">
        <v>98</v>
      </c>
      <c r="D2537" t="s">
        <v>1009</v>
      </c>
      <c r="E2537" t="s">
        <v>35</v>
      </c>
      <c r="F2537" t="s">
        <v>36</v>
      </c>
      <c r="G2537" t="s">
        <v>761</v>
      </c>
      <c r="H2537">
        <v>3836</v>
      </c>
      <c r="I2537" s="196" t="str">
        <f>VLOOKUP(E2537,Refs!$P$2:$R$36,3,FALSE)</f>
        <v>Y61</v>
      </c>
      <c r="J2537" s="196" t="str">
        <f>VLOOKUP(E2537,Refs!$P$2:$S$36,4,FALSE)</f>
        <v>East of England</v>
      </c>
      <c r="K2537" s="42">
        <f t="shared" si="79"/>
        <v>3836</v>
      </c>
    </row>
    <row r="2538" spans="1:11" hidden="1" x14ac:dyDescent="0.35">
      <c r="A2538" s="197">
        <f t="shared" si="78"/>
        <v>44287</v>
      </c>
      <c r="B2538" t="s">
        <v>770</v>
      </c>
      <c r="C2538" t="s">
        <v>98</v>
      </c>
      <c r="D2538" t="s">
        <v>1009</v>
      </c>
      <c r="E2538" t="s">
        <v>35</v>
      </c>
      <c r="F2538" t="s">
        <v>36</v>
      </c>
      <c r="G2538" t="s">
        <v>548</v>
      </c>
      <c r="H2538">
        <v>7648</v>
      </c>
      <c r="I2538" s="196" t="str">
        <f>VLOOKUP(E2538,Refs!$P$2:$R$36,3,FALSE)</f>
        <v>Y61</v>
      </c>
      <c r="J2538" s="196" t="str">
        <f>VLOOKUP(E2538,Refs!$P$2:$S$36,4,FALSE)</f>
        <v>East of England</v>
      </c>
      <c r="K2538" s="42">
        <f t="shared" si="79"/>
        <v>7648</v>
      </c>
    </row>
    <row r="2539" spans="1:11" hidden="1" x14ac:dyDescent="0.35">
      <c r="A2539" s="197">
        <f t="shared" si="78"/>
        <v>44287</v>
      </c>
      <c r="B2539" t="s">
        <v>770</v>
      </c>
      <c r="C2539" t="s">
        <v>98</v>
      </c>
      <c r="D2539" t="s">
        <v>1009</v>
      </c>
      <c r="E2539" t="s">
        <v>35</v>
      </c>
      <c r="F2539" t="s">
        <v>36</v>
      </c>
      <c r="G2539" t="s">
        <v>549</v>
      </c>
      <c r="H2539">
        <v>123</v>
      </c>
      <c r="I2539" s="196" t="str">
        <f>VLOOKUP(E2539,Refs!$P$2:$R$36,3,FALSE)</f>
        <v>Y61</v>
      </c>
      <c r="J2539" s="196" t="str">
        <f>VLOOKUP(E2539,Refs!$P$2:$S$36,4,FALSE)</f>
        <v>East of England</v>
      </c>
      <c r="K2539" s="42">
        <f t="shared" si="79"/>
        <v>123</v>
      </c>
    </row>
    <row r="2540" spans="1:11" hidden="1" x14ac:dyDescent="0.35">
      <c r="A2540" s="197">
        <f t="shared" si="78"/>
        <v>44287</v>
      </c>
      <c r="B2540" t="s">
        <v>770</v>
      </c>
      <c r="C2540" t="s">
        <v>98</v>
      </c>
      <c r="D2540" t="s">
        <v>1009</v>
      </c>
      <c r="E2540" t="s">
        <v>35</v>
      </c>
      <c r="F2540" t="s">
        <v>36</v>
      </c>
      <c r="G2540" t="s">
        <v>550</v>
      </c>
      <c r="H2540">
        <v>81</v>
      </c>
      <c r="I2540" s="196" t="str">
        <f>VLOOKUP(E2540,Refs!$P$2:$R$36,3,FALSE)</f>
        <v>Y61</v>
      </c>
      <c r="J2540" s="196" t="str">
        <f>VLOOKUP(E2540,Refs!$P$2:$S$36,4,FALSE)</f>
        <v>East of England</v>
      </c>
      <c r="K2540" s="42">
        <f t="shared" si="79"/>
        <v>81</v>
      </c>
    </row>
    <row r="2541" spans="1:11" hidden="1" x14ac:dyDescent="0.35">
      <c r="A2541" s="197">
        <f t="shared" si="78"/>
        <v>44287</v>
      </c>
      <c r="B2541" t="s">
        <v>770</v>
      </c>
      <c r="C2541" t="s">
        <v>98</v>
      </c>
      <c r="D2541" t="s">
        <v>1009</v>
      </c>
      <c r="E2541" t="s">
        <v>35</v>
      </c>
      <c r="F2541" t="s">
        <v>36</v>
      </c>
      <c r="G2541" t="s">
        <v>551</v>
      </c>
      <c r="H2541">
        <v>42</v>
      </c>
      <c r="I2541" s="196" t="str">
        <f>VLOOKUP(E2541,Refs!$P$2:$R$36,3,FALSE)</f>
        <v>Y61</v>
      </c>
      <c r="J2541" s="196" t="str">
        <f>VLOOKUP(E2541,Refs!$P$2:$S$36,4,FALSE)</f>
        <v>East of England</v>
      </c>
      <c r="K2541" s="42">
        <f t="shared" si="79"/>
        <v>42</v>
      </c>
    </row>
    <row r="2542" spans="1:11" hidden="1" x14ac:dyDescent="0.35">
      <c r="A2542" s="197">
        <f t="shared" si="78"/>
        <v>44287</v>
      </c>
      <c r="B2542" t="s">
        <v>770</v>
      </c>
      <c r="C2542" t="s">
        <v>98</v>
      </c>
      <c r="D2542" t="s">
        <v>1009</v>
      </c>
      <c r="E2542" t="s">
        <v>35</v>
      </c>
      <c r="F2542" t="s">
        <v>36</v>
      </c>
      <c r="G2542" t="s">
        <v>552</v>
      </c>
      <c r="H2542">
        <v>0</v>
      </c>
      <c r="I2542" s="196" t="str">
        <f>VLOOKUP(E2542,Refs!$P$2:$R$36,3,FALSE)</f>
        <v>Y61</v>
      </c>
      <c r="J2542" s="196" t="str">
        <f>VLOOKUP(E2542,Refs!$P$2:$S$36,4,FALSE)</f>
        <v>East of England</v>
      </c>
      <c r="K2542" s="42" t="str">
        <f t="shared" si="79"/>
        <v/>
      </c>
    </row>
    <row r="2543" spans="1:11" hidden="1" x14ac:dyDescent="0.35">
      <c r="A2543" s="197">
        <f t="shared" si="78"/>
        <v>44287</v>
      </c>
      <c r="B2543" t="s">
        <v>770</v>
      </c>
      <c r="C2543" t="s">
        <v>98</v>
      </c>
      <c r="D2543" t="s">
        <v>1009</v>
      </c>
      <c r="E2543" t="s">
        <v>35</v>
      </c>
      <c r="F2543" t="s">
        <v>36</v>
      </c>
      <c r="G2543" t="s">
        <v>553</v>
      </c>
      <c r="H2543">
        <v>132483</v>
      </c>
      <c r="I2543" s="196" t="str">
        <f>VLOOKUP(E2543,Refs!$P$2:$R$36,3,FALSE)</f>
        <v>Y61</v>
      </c>
      <c r="J2543" s="196" t="str">
        <f>VLOOKUP(E2543,Refs!$P$2:$S$36,4,FALSE)</f>
        <v>East of England</v>
      </c>
      <c r="K2543" s="42">
        <f t="shared" si="79"/>
        <v>132483</v>
      </c>
    </row>
    <row r="2544" spans="1:11" hidden="1" x14ac:dyDescent="0.35">
      <c r="A2544" s="197">
        <f t="shared" si="78"/>
        <v>44287</v>
      </c>
      <c r="B2544" t="s">
        <v>770</v>
      </c>
      <c r="C2544" t="s">
        <v>98</v>
      </c>
      <c r="D2544" t="s">
        <v>1009</v>
      </c>
      <c r="E2544" t="s">
        <v>35</v>
      </c>
      <c r="F2544" t="s">
        <v>36</v>
      </c>
      <c r="G2544" t="s">
        <v>554</v>
      </c>
      <c r="H2544">
        <v>98</v>
      </c>
      <c r="I2544" s="196" t="str">
        <f>VLOOKUP(E2544,Refs!$P$2:$R$36,3,FALSE)</f>
        <v>Y61</v>
      </c>
      <c r="J2544" s="196" t="str">
        <f>VLOOKUP(E2544,Refs!$P$2:$S$36,4,FALSE)</f>
        <v>East of England</v>
      </c>
      <c r="K2544" s="42">
        <f t="shared" si="79"/>
        <v>98</v>
      </c>
    </row>
    <row r="2545" spans="1:11" hidden="1" x14ac:dyDescent="0.35">
      <c r="A2545" s="197">
        <f t="shared" si="78"/>
        <v>44287</v>
      </c>
      <c r="B2545" t="s">
        <v>770</v>
      </c>
      <c r="C2545" t="s">
        <v>98</v>
      </c>
      <c r="D2545" t="s">
        <v>1009</v>
      </c>
      <c r="E2545" t="s">
        <v>35</v>
      </c>
      <c r="F2545" t="s">
        <v>36</v>
      </c>
      <c r="G2545" t="s">
        <v>555</v>
      </c>
      <c r="H2545">
        <v>225</v>
      </c>
      <c r="I2545" s="196" t="str">
        <f>VLOOKUP(E2545,Refs!$P$2:$R$36,3,FALSE)</f>
        <v>Y61</v>
      </c>
      <c r="J2545" s="196" t="str">
        <f>VLOOKUP(E2545,Refs!$P$2:$S$36,4,FALSE)</f>
        <v>East of England</v>
      </c>
      <c r="K2545" s="42">
        <f t="shared" si="79"/>
        <v>225</v>
      </c>
    </row>
    <row r="2546" spans="1:11" hidden="1" x14ac:dyDescent="0.35">
      <c r="A2546" s="197">
        <f t="shared" si="78"/>
        <v>44287</v>
      </c>
      <c r="B2546" t="s">
        <v>770</v>
      </c>
      <c r="C2546" t="s">
        <v>98</v>
      </c>
      <c r="D2546" t="s">
        <v>1009</v>
      </c>
      <c r="E2546" t="s">
        <v>35</v>
      </c>
      <c r="F2546" t="s">
        <v>36</v>
      </c>
      <c r="G2546" t="s">
        <v>556</v>
      </c>
      <c r="H2546">
        <v>10587</v>
      </c>
      <c r="I2546" s="196" t="str">
        <f>VLOOKUP(E2546,Refs!$P$2:$R$36,3,FALSE)</f>
        <v>Y61</v>
      </c>
      <c r="J2546" s="196" t="str">
        <f>VLOOKUP(E2546,Refs!$P$2:$S$36,4,FALSE)</f>
        <v>East of England</v>
      </c>
      <c r="K2546" s="42">
        <f t="shared" si="79"/>
        <v>10587</v>
      </c>
    </row>
    <row r="2547" spans="1:11" hidden="1" x14ac:dyDescent="0.35">
      <c r="A2547" s="197">
        <f t="shared" si="78"/>
        <v>44287</v>
      </c>
      <c r="B2547" t="s">
        <v>770</v>
      </c>
      <c r="C2547" t="s">
        <v>98</v>
      </c>
      <c r="D2547" t="s">
        <v>1009</v>
      </c>
      <c r="E2547" t="s">
        <v>35</v>
      </c>
      <c r="F2547" t="s">
        <v>36</v>
      </c>
      <c r="G2547" t="s">
        <v>557</v>
      </c>
      <c r="H2547">
        <v>2388</v>
      </c>
      <c r="I2547" s="196" t="str">
        <f>VLOOKUP(E2547,Refs!$P$2:$R$36,3,FALSE)</f>
        <v>Y61</v>
      </c>
      <c r="J2547" s="196" t="str">
        <f>VLOOKUP(E2547,Refs!$P$2:$S$36,4,FALSE)</f>
        <v>East of England</v>
      </c>
      <c r="K2547" s="42">
        <f t="shared" si="79"/>
        <v>2388</v>
      </c>
    </row>
    <row r="2548" spans="1:11" hidden="1" x14ac:dyDescent="0.35">
      <c r="A2548" s="197">
        <f t="shared" si="78"/>
        <v>44287</v>
      </c>
      <c r="B2548" t="s">
        <v>770</v>
      </c>
      <c r="C2548" t="s">
        <v>98</v>
      </c>
      <c r="D2548" t="s">
        <v>1009</v>
      </c>
      <c r="E2548" t="s">
        <v>35</v>
      </c>
      <c r="F2548" t="s">
        <v>36</v>
      </c>
      <c r="G2548" t="s">
        <v>558</v>
      </c>
      <c r="H2548">
        <v>10706763</v>
      </c>
      <c r="I2548" s="196" t="str">
        <f>VLOOKUP(E2548,Refs!$P$2:$R$36,3,FALSE)</f>
        <v>Y61</v>
      </c>
      <c r="J2548" s="196" t="str">
        <f>VLOOKUP(E2548,Refs!$P$2:$S$36,4,FALSE)</f>
        <v>East of England</v>
      </c>
      <c r="K2548" s="42">
        <f t="shared" si="79"/>
        <v>10706763</v>
      </c>
    </row>
    <row r="2549" spans="1:11" hidden="1" x14ac:dyDescent="0.35">
      <c r="A2549" s="197">
        <f t="shared" si="78"/>
        <v>44287</v>
      </c>
      <c r="B2549" t="s">
        <v>770</v>
      </c>
      <c r="C2549" t="s">
        <v>98</v>
      </c>
      <c r="D2549" t="s">
        <v>1009</v>
      </c>
      <c r="E2549" t="s">
        <v>35</v>
      </c>
      <c r="F2549" t="s">
        <v>36</v>
      </c>
      <c r="G2549" t="s">
        <v>566</v>
      </c>
      <c r="H2549">
        <v>8161</v>
      </c>
      <c r="I2549" s="196" t="str">
        <f>VLOOKUP(E2549,Refs!$P$2:$R$36,3,FALSE)</f>
        <v>Y61</v>
      </c>
      <c r="J2549" s="196" t="str">
        <f>VLOOKUP(E2549,Refs!$P$2:$S$36,4,FALSE)</f>
        <v>East of England</v>
      </c>
      <c r="K2549" s="42">
        <f t="shared" si="79"/>
        <v>8161</v>
      </c>
    </row>
    <row r="2550" spans="1:11" hidden="1" x14ac:dyDescent="0.35">
      <c r="A2550" s="197">
        <f t="shared" si="78"/>
        <v>44287</v>
      </c>
      <c r="B2550" t="s">
        <v>770</v>
      </c>
      <c r="C2550" t="s">
        <v>98</v>
      </c>
      <c r="D2550" t="s">
        <v>1009</v>
      </c>
      <c r="E2550" t="s">
        <v>35</v>
      </c>
      <c r="F2550" t="s">
        <v>36</v>
      </c>
      <c r="G2550" t="s">
        <v>567</v>
      </c>
      <c r="H2550">
        <v>125</v>
      </c>
      <c r="I2550" s="196" t="str">
        <f>VLOOKUP(E2550,Refs!$P$2:$R$36,3,FALSE)</f>
        <v>Y61</v>
      </c>
      <c r="J2550" s="196" t="str">
        <f>VLOOKUP(E2550,Refs!$P$2:$S$36,4,FALSE)</f>
        <v>East of England</v>
      </c>
      <c r="K2550" s="42">
        <f t="shared" si="79"/>
        <v>125</v>
      </c>
    </row>
    <row r="2551" spans="1:11" hidden="1" x14ac:dyDescent="0.35">
      <c r="A2551" s="197">
        <f t="shared" si="78"/>
        <v>44287</v>
      </c>
      <c r="B2551" t="s">
        <v>770</v>
      </c>
      <c r="C2551" t="s">
        <v>98</v>
      </c>
      <c r="D2551" t="s">
        <v>1009</v>
      </c>
      <c r="E2551" t="s">
        <v>35</v>
      </c>
      <c r="F2551" t="s">
        <v>36</v>
      </c>
      <c r="G2551" t="s">
        <v>568</v>
      </c>
      <c r="H2551">
        <v>4176</v>
      </c>
      <c r="I2551" s="196" t="str">
        <f>VLOOKUP(E2551,Refs!$P$2:$R$36,3,FALSE)</f>
        <v>Y61</v>
      </c>
      <c r="J2551" s="196" t="str">
        <f>VLOOKUP(E2551,Refs!$P$2:$S$36,4,FALSE)</f>
        <v>East of England</v>
      </c>
      <c r="K2551" s="42">
        <f t="shared" si="79"/>
        <v>4176</v>
      </c>
    </row>
    <row r="2552" spans="1:11" hidden="1" x14ac:dyDescent="0.35">
      <c r="A2552" s="197">
        <f t="shared" si="78"/>
        <v>44287</v>
      </c>
      <c r="B2552" t="s">
        <v>770</v>
      </c>
      <c r="C2552" t="s">
        <v>98</v>
      </c>
      <c r="D2552" t="s">
        <v>1009</v>
      </c>
      <c r="E2552" t="s">
        <v>35</v>
      </c>
      <c r="F2552" t="s">
        <v>36</v>
      </c>
      <c r="G2552" t="s">
        <v>569</v>
      </c>
      <c r="H2552">
        <v>2121</v>
      </c>
      <c r="I2552" s="196" t="str">
        <f>VLOOKUP(E2552,Refs!$P$2:$R$36,3,FALSE)</f>
        <v>Y61</v>
      </c>
      <c r="J2552" s="196" t="str">
        <f>VLOOKUP(E2552,Refs!$P$2:$S$36,4,FALSE)</f>
        <v>East of England</v>
      </c>
      <c r="K2552" s="42">
        <f t="shared" si="79"/>
        <v>2121</v>
      </c>
    </row>
    <row r="2553" spans="1:11" hidden="1" x14ac:dyDescent="0.35">
      <c r="A2553" s="197">
        <f t="shared" si="78"/>
        <v>44287</v>
      </c>
      <c r="B2553" t="s">
        <v>770</v>
      </c>
      <c r="C2553" t="s">
        <v>98</v>
      </c>
      <c r="D2553" t="s">
        <v>1009</v>
      </c>
      <c r="E2553" t="s">
        <v>35</v>
      </c>
      <c r="F2553" t="s">
        <v>36</v>
      </c>
      <c r="G2553" t="s">
        <v>570</v>
      </c>
      <c r="H2553">
        <v>179</v>
      </c>
      <c r="I2553" s="196" t="str">
        <f>VLOOKUP(E2553,Refs!$P$2:$R$36,3,FALSE)</f>
        <v>Y61</v>
      </c>
      <c r="J2553" s="196" t="str">
        <f>VLOOKUP(E2553,Refs!$P$2:$S$36,4,FALSE)</f>
        <v>East of England</v>
      </c>
      <c r="K2553" s="42">
        <f t="shared" si="79"/>
        <v>179</v>
      </c>
    </row>
    <row r="2554" spans="1:11" hidden="1" x14ac:dyDescent="0.35">
      <c r="A2554" s="197">
        <f t="shared" si="78"/>
        <v>44287</v>
      </c>
      <c r="B2554" t="s">
        <v>770</v>
      </c>
      <c r="C2554" t="s">
        <v>98</v>
      </c>
      <c r="D2554" t="s">
        <v>1009</v>
      </c>
      <c r="E2554" t="s">
        <v>35</v>
      </c>
      <c r="F2554" t="s">
        <v>36</v>
      </c>
      <c r="G2554" t="s">
        <v>571</v>
      </c>
      <c r="H2554">
        <v>1560</v>
      </c>
      <c r="I2554" s="196" t="str">
        <f>VLOOKUP(E2554,Refs!$P$2:$R$36,3,FALSE)</f>
        <v>Y61</v>
      </c>
      <c r="J2554" s="196" t="str">
        <f>VLOOKUP(E2554,Refs!$P$2:$S$36,4,FALSE)</f>
        <v>East of England</v>
      </c>
      <c r="K2554" s="42">
        <f t="shared" si="79"/>
        <v>1560</v>
      </c>
    </row>
    <row r="2555" spans="1:11" hidden="1" x14ac:dyDescent="0.35">
      <c r="A2555" s="197">
        <f t="shared" si="78"/>
        <v>44287</v>
      </c>
      <c r="B2555" t="s">
        <v>770</v>
      </c>
      <c r="C2555" t="s">
        <v>98</v>
      </c>
      <c r="D2555" t="s">
        <v>1009</v>
      </c>
      <c r="E2555" t="s">
        <v>35</v>
      </c>
      <c r="F2555" t="s">
        <v>36</v>
      </c>
      <c r="G2555" t="s">
        <v>576</v>
      </c>
      <c r="H2555">
        <v>3860</v>
      </c>
      <c r="I2555" s="196" t="str">
        <f>VLOOKUP(E2555,Refs!$P$2:$R$36,3,FALSE)</f>
        <v>Y61</v>
      </c>
      <c r="J2555" s="196" t="str">
        <f>VLOOKUP(E2555,Refs!$P$2:$S$36,4,FALSE)</f>
        <v>East of England</v>
      </c>
      <c r="K2555" s="42">
        <f t="shared" si="79"/>
        <v>3860</v>
      </c>
    </row>
    <row r="2556" spans="1:11" hidden="1" x14ac:dyDescent="0.35">
      <c r="A2556" s="197">
        <f t="shared" si="78"/>
        <v>44287</v>
      </c>
      <c r="B2556" t="s">
        <v>770</v>
      </c>
      <c r="C2556" t="s">
        <v>98</v>
      </c>
      <c r="D2556" t="s">
        <v>1009</v>
      </c>
      <c r="E2556" t="s">
        <v>35</v>
      </c>
      <c r="F2556" t="s">
        <v>36</v>
      </c>
      <c r="G2556" t="s">
        <v>577</v>
      </c>
      <c r="H2556">
        <v>952</v>
      </c>
      <c r="I2556" s="196" t="str">
        <f>VLOOKUP(E2556,Refs!$P$2:$R$36,3,FALSE)</f>
        <v>Y61</v>
      </c>
      <c r="J2556" s="196" t="str">
        <f>VLOOKUP(E2556,Refs!$P$2:$S$36,4,FALSE)</f>
        <v>East of England</v>
      </c>
      <c r="K2556" s="42">
        <f t="shared" si="79"/>
        <v>952</v>
      </c>
    </row>
    <row r="2557" spans="1:11" hidden="1" x14ac:dyDescent="0.35">
      <c r="A2557" s="197">
        <f t="shared" si="78"/>
        <v>44287</v>
      </c>
      <c r="B2557" t="s">
        <v>770</v>
      </c>
      <c r="C2557" t="s">
        <v>98</v>
      </c>
      <c r="D2557" t="s">
        <v>1009</v>
      </c>
      <c r="E2557" t="s">
        <v>35</v>
      </c>
      <c r="F2557" t="s">
        <v>36</v>
      </c>
      <c r="G2557" t="s">
        <v>578</v>
      </c>
      <c r="H2557">
        <v>213</v>
      </c>
      <c r="I2557" s="196" t="str">
        <f>VLOOKUP(E2557,Refs!$P$2:$R$36,3,FALSE)</f>
        <v>Y61</v>
      </c>
      <c r="J2557" s="196" t="str">
        <f>VLOOKUP(E2557,Refs!$P$2:$S$36,4,FALSE)</f>
        <v>East of England</v>
      </c>
      <c r="K2557" s="42">
        <f t="shared" si="79"/>
        <v>213</v>
      </c>
    </row>
    <row r="2558" spans="1:11" hidden="1" x14ac:dyDescent="0.35">
      <c r="A2558" s="197">
        <f t="shared" si="78"/>
        <v>44287</v>
      </c>
      <c r="B2558" t="s">
        <v>770</v>
      </c>
      <c r="C2558" t="s">
        <v>98</v>
      </c>
      <c r="D2558" t="s">
        <v>1009</v>
      </c>
      <c r="E2558" t="s">
        <v>35</v>
      </c>
      <c r="F2558" t="s">
        <v>36</v>
      </c>
      <c r="G2558" t="s">
        <v>579</v>
      </c>
      <c r="H2558">
        <v>0</v>
      </c>
      <c r="I2558" s="196" t="str">
        <f>VLOOKUP(E2558,Refs!$P$2:$R$36,3,FALSE)</f>
        <v>Y61</v>
      </c>
      <c r="J2558" s="196" t="str">
        <f>VLOOKUP(E2558,Refs!$P$2:$S$36,4,FALSE)</f>
        <v>East of England</v>
      </c>
      <c r="K2558" s="42" t="str">
        <f t="shared" si="79"/>
        <v/>
      </c>
    </row>
    <row r="2559" spans="1:11" hidden="1" x14ac:dyDescent="0.35">
      <c r="A2559" s="197">
        <f t="shared" si="78"/>
        <v>44287</v>
      </c>
      <c r="B2559" t="s">
        <v>770</v>
      </c>
      <c r="C2559" t="s">
        <v>98</v>
      </c>
      <c r="D2559" t="s">
        <v>1009</v>
      </c>
      <c r="E2559" t="s">
        <v>35</v>
      </c>
      <c r="F2559" t="s">
        <v>36</v>
      </c>
      <c r="G2559" t="s">
        <v>580</v>
      </c>
      <c r="H2559">
        <v>2121</v>
      </c>
      <c r="I2559" s="196" t="str">
        <f>VLOOKUP(E2559,Refs!$P$2:$R$36,3,FALSE)</f>
        <v>Y61</v>
      </c>
      <c r="J2559" s="196" t="str">
        <f>VLOOKUP(E2559,Refs!$P$2:$S$36,4,FALSE)</f>
        <v>East of England</v>
      </c>
      <c r="K2559" s="42">
        <f t="shared" si="79"/>
        <v>2121</v>
      </c>
    </row>
    <row r="2560" spans="1:11" hidden="1" x14ac:dyDescent="0.35">
      <c r="A2560" s="197">
        <f t="shared" si="78"/>
        <v>44287</v>
      </c>
      <c r="B2560" t="s">
        <v>770</v>
      </c>
      <c r="C2560" t="s">
        <v>98</v>
      </c>
      <c r="D2560" t="s">
        <v>1009</v>
      </c>
      <c r="E2560" t="s">
        <v>35</v>
      </c>
      <c r="F2560" t="s">
        <v>36</v>
      </c>
      <c r="G2560" t="s">
        <v>581</v>
      </c>
      <c r="H2560">
        <v>0</v>
      </c>
      <c r="I2560" s="196" t="str">
        <f>VLOOKUP(E2560,Refs!$P$2:$R$36,3,FALSE)</f>
        <v>Y61</v>
      </c>
      <c r="J2560" s="196" t="str">
        <f>VLOOKUP(E2560,Refs!$P$2:$S$36,4,FALSE)</f>
        <v>East of England</v>
      </c>
      <c r="K2560" s="42" t="str">
        <f t="shared" si="79"/>
        <v/>
      </c>
    </row>
    <row r="2561" spans="1:11" hidden="1" x14ac:dyDescent="0.35">
      <c r="A2561" s="197">
        <f t="shared" si="78"/>
        <v>44287</v>
      </c>
      <c r="B2561" t="s">
        <v>770</v>
      </c>
      <c r="C2561" t="s">
        <v>98</v>
      </c>
      <c r="D2561" t="s">
        <v>1009</v>
      </c>
      <c r="E2561" t="s">
        <v>35</v>
      </c>
      <c r="F2561" t="s">
        <v>36</v>
      </c>
      <c r="G2561" t="s">
        <v>582</v>
      </c>
      <c r="H2561">
        <v>179</v>
      </c>
      <c r="I2561" s="196" t="str">
        <f>VLOOKUP(E2561,Refs!$P$2:$R$36,3,FALSE)</f>
        <v>Y61</v>
      </c>
      <c r="J2561" s="196" t="str">
        <f>VLOOKUP(E2561,Refs!$P$2:$S$36,4,FALSE)</f>
        <v>East of England</v>
      </c>
      <c r="K2561" s="42">
        <f t="shared" si="79"/>
        <v>179</v>
      </c>
    </row>
    <row r="2562" spans="1:11" hidden="1" x14ac:dyDescent="0.35">
      <c r="A2562" s="197">
        <f t="shared" si="78"/>
        <v>44287</v>
      </c>
      <c r="B2562" t="s">
        <v>770</v>
      </c>
      <c r="C2562" t="s">
        <v>98</v>
      </c>
      <c r="D2562" t="s">
        <v>1009</v>
      </c>
      <c r="E2562" t="s">
        <v>35</v>
      </c>
      <c r="F2562" t="s">
        <v>36</v>
      </c>
      <c r="G2562" t="s">
        <v>583</v>
      </c>
      <c r="H2562">
        <v>88</v>
      </c>
      <c r="I2562" s="196" t="str">
        <f>VLOOKUP(E2562,Refs!$P$2:$R$36,3,FALSE)</f>
        <v>Y61</v>
      </c>
      <c r="J2562" s="196" t="str">
        <f>VLOOKUP(E2562,Refs!$P$2:$S$36,4,FALSE)</f>
        <v>East of England</v>
      </c>
      <c r="K2562" s="42">
        <f t="shared" si="79"/>
        <v>88</v>
      </c>
    </row>
    <row r="2563" spans="1:11" hidden="1" x14ac:dyDescent="0.35">
      <c r="A2563" s="197">
        <f t="shared" ref="A2563:A2626" si="80">DATEVALUE(RIGHT(B2563,8))</f>
        <v>44287</v>
      </c>
      <c r="B2563" t="s">
        <v>770</v>
      </c>
      <c r="C2563" t="s">
        <v>98</v>
      </c>
      <c r="D2563" t="s">
        <v>1009</v>
      </c>
      <c r="E2563" t="s">
        <v>35</v>
      </c>
      <c r="F2563" t="s">
        <v>36</v>
      </c>
      <c r="G2563" t="s">
        <v>584</v>
      </c>
      <c r="H2563">
        <v>307</v>
      </c>
      <c r="I2563" s="196" t="str">
        <f>VLOOKUP(E2563,Refs!$P$2:$R$36,3,FALSE)</f>
        <v>Y61</v>
      </c>
      <c r="J2563" s="196" t="str">
        <f>VLOOKUP(E2563,Refs!$P$2:$S$36,4,FALSE)</f>
        <v>East of England</v>
      </c>
      <c r="K2563" s="42">
        <f t="shared" ref="K2563:K2626" si="81">IF(OR(H2563="NULL",H2563=0,H2563=""),"",H2563)</f>
        <v>307</v>
      </c>
    </row>
    <row r="2564" spans="1:11" hidden="1" x14ac:dyDescent="0.35">
      <c r="A2564" s="197">
        <f t="shared" si="80"/>
        <v>44287</v>
      </c>
      <c r="B2564" t="s">
        <v>770</v>
      </c>
      <c r="C2564" t="s">
        <v>98</v>
      </c>
      <c r="D2564" t="s">
        <v>1009</v>
      </c>
      <c r="E2564" t="s">
        <v>35</v>
      </c>
      <c r="F2564" t="s">
        <v>36</v>
      </c>
      <c r="G2564" t="s">
        <v>585</v>
      </c>
      <c r="H2564">
        <v>314</v>
      </c>
      <c r="I2564" s="196" t="str">
        <f>VLOOKUP(E2564,Refs!$P$2:$R$36,3,FALSE)</f>
        <v>Y61</v>
      </c>
      <c r="J2564" s="196" t="str">
        <f>VLOOKUP(E2564,Refs!$P$2:$S$36,4,FALSE)</f>
        <v>East of England</v>
      </c>
      <c r="K2564" s="42">
        <f t="shared" si="81"/>
        <v>314</v>
      </c>
    </row>
    <row r="2565" spans="1:11" hidden="1" x14ac:dyDescent="0.35">
      <c r="A2565" s="197">
        <f t="shared" si="80"/>
        <v>44287</v>
      </c>
      <c r="B2565" t="s">
        <v>770</v>
      </c>
      <c r="C2565" t="s">
        <v>98</v>
      </c>
      <c r="D2565" t="s">
        <v>1009</v>
      </c>
      <c r="E2565" t="s">
        <v>35</v>
      </c>
      <c r="F2565" t="s">
        <v>36</v>
      </c>
      <c r="G2565" t="s">
        <v>586</v>
      </c>
      <c r="H2565">
        <v>1221</v>
      </c>
      <c r="I2565" s="196" t="str">
        <f>VLOOKUP(E2565,Refs!$P$2:$R$36,3,FALSE)</f>
        <v>Y61</v>
      </c>
      <c r="J2565" s="196" t="str">
        <f>VLOOKUP(E2565,Refs!$P$2:$S$36,4,FALSE)</f>
        <v>East of England</v>
      </c>
      <c r="K2565" s="42">
        <f t="shared" si="81"/>
        <v>1221</v>
      </c>
    </row>
    <row r="2566" spans="1:11" hidden="1" x14ac:dyDescent="0.35">
      <c r="A2566" s="197">
        <f t="shared" si="80"/>
        <v>44287</v>
      </c>
      <c r="B2566" t="s">
        <v>770</v>
      </c>
      <c r="C2566" t="s">
        <v>98</v>
      </c>
      <c r="D2566" t="s">
        <v>1009</v>
      </c>
      <c r="E2566" t="s">
        <v>35</v>
      </c>
      <c r="F2566" t="s">
        <v>36</v>
      </c>
      <c r="G2566" t="s">
        <v>587</v>
      </c>
      <c r="H2566" t="s">
        <v>999</v>
      </c>
      <c r="I2566" s="196" t="str">
        <f>VLOOKUP(E2566,Refs!$P$2:$R$36,3,FALSE)</f>
        <v>Y61</v>
      </c>
      <c r="J2566" s="196" t="str">
        <f>VLOOKUP(E2566,Refs!$P$2:$S$36,4,FALSE)</f>
        <v>East of England</v>
      </c>
      <c r="K2566" s="42" t="str">
        <f t="shared" si="81"/>
        <v>-</v>
      </c>
    </row>
    <row r="2567" spans="1:11" hidden="1" x14ac:dyDescent="0.35">
      <c r="A2567" s="197">
        <f t="shared" si="80"/>
        <v>44287</v>
      </c>
      <c r="B2567" t="s">
        <v>770</v>
      </c>
      <c r="C2567" t="s">
        <v>98</v>
      </c>
      <c r="D2567" t="s">
        <v>1009</v>
      </c>
      <c r="E2567" t="s">
        <v>35</v>
      </c>
      <c r="F2567" t="s">
        <v>36</v>
      </c>
      <c r="G2567" t="s">
        <v>588</v>
      </c>
      <c r="H2567">
        <v>2097</v>
      </c>
      <c r="I2567" s="196" t="str">
        <f>VLOOKUP(E2567,Refs!$P$2:$R$36,3,FALSE)</f>
        <v>Y61</v>
      </c>
      <c r="J2567" s="196" t="str">
        <f>VLOOKUP(E2567,Refs!$P$2:$S$36,4,FALSE)</f>
        <v>East of England</v>
      </c>
      <c r="K2567" s="42">
        <f t="shared" si="81"/>
        <v>2097</v>
      </c>
    </row>
    <row r="2568" spans="1:11" hidden="1" x14ac:dyDescent="0.35">
      <c r="A2568" s="197">
        <f t="shared" si="80"/>
        <v>44287</v>
      </c>
      <c r="B2568" t="s">
        <v>770</v>
      </c>
      <c r="C2568" t="s">
        <v>98</v>
      </c>
      <c r="D2568" t="s">
        <v>1009</v>
      </c>
      <c r="E2568" t="s">
        <v>35</v>
      </c>
      <c r="F2568" t="s">
        <v>36</v>
      </c>
      <c r="G2568" t="s">
        <v>589</v>
      </c>
      <c r="H2568">
        <v>1015</v>
      </c>
      <c r="I2568" s="196" t="str">
        <f>VLOOKUP(E2568,Refs!$P$2:$R$36,3,FALSE)</f>
        <v>Y61</v>
      </c>
      <c r="J2568" s="196" t="str">
        <f>VLOOKUP(E2568,Refs!$P$2:$S$36,4,FALSE)</f>
        <v>East of England</v>
      </c>
      <c r="K2568" s="42">
        <f t="shared" si="81"/>
        <v>1015</v>
      </c>
    </row>
    <row r="2569" spans="1:11" hidden="1" x14ac:dyDescent="0.35">
      <c r="A2569" s="197">
        <f t="shared" si="80"/>
        <v>44287</v>
      </c>
      <c r="B2569" t="s">
        <v>770</v>
      </c>
      <c r="C2569" t="s">
        <v>98</v>
      </c>
      <c r="D2569" t="s">
        <v>1009</v>
      </c>
      <c r="E2569" t="s">
        <v>35</v>
      </c>
      <c r="F2569" t="s">
        <v>36</v>
      </c>
      <c r="G2569" t="s">
        <v>590</v>
      </c>
      <c r="H2569">
        <v>58</v>
      </c>
      <c r="I2569" s="196" t="str">
        <f>VLOOKUP(E2569,Refs!$P$2:$R$36,3,FALSE)</f>
        <v>Y61</v>
      </c>
      <c r="J2569" s="196" t="str">
        <f>VLOOKUP(E2569,Refs!$P$2:$S$36,4,FALSE)</f>
        <v>East of England</v>
      </c>
      <c r="K2569" s="42">
        <f t="shared" si="81"/>
        <v>58</v>
      </c>
    </row>
    <row r="2570" spans="1:11" hidden="1" x14ac:dyDescent="0.35">
      <c r="A2570" s="197">
        <f t="shared" si="80"/>
        <v>44287</v>
      </c>
      <c r="B2570" t="s">
        <v>770</v>
      </c>
      <c r="C2570" t="s">
        <v>98</v>
      </c>
      <c r="D2570" t="s">
        <v>1009</v>
      </c>
      <c r="E2570" t="s">
        <v>35</v>
      </c>
      <c r="F2570" t="s">
        <v>36</v>
      </c>
      <c r="G2570" t="s">
        <v>591</v>
      </c>
      <c r="H2570">
        <v>26</v>
      </c>
      <c r="I2570" s="196" t="str">
        <f>VLOOKUP(E2570,Refs!$P$2:$R$36,3,FALSE)</f>
        <v>Y61</v>
      </c>
      <c r="J2570" s="196" t="str">
        <f>VLOOKUP(E2570,Refs!$P$2:$S$36,4,FALSE)</f>
        <v>East of England</v>
      </c>
      <c r="K2570" s="42">
        <f t="shared" si="81"/>
        <v>26</v>
      </c>
    </row>
    <row r="2571" spans="1:11" hidden="1" x14ac:dyDescent="0.35">
      <c r="A2571" s="197">
        <f t="shared" si="80"/>
        <v>44287</v>
      </c>
      <c r="B2571" t="s">
        <v>770</v>
      </c>
      <c r="C2571" t="s">
        <v>98</v>
      </c>
      <c r="D2571" t="s">
        <v>1009</v>
      </c>
      <c r="E2571" t="s">
        <v>35</v>
      </c>
      <c r="F2571" t="s">
        <v>36</v>
      </c>
      <c r="G2571" t="s">
        <v>592</v>
      </c>
      <c r="H2571">
        <v>233</v>
      </c>
      <c r="I2571" s="196" t="str">
        <f>VLOOKUP(E2571,Refs!$P$2:$R$36,3,FALSE)</f>
        <v>Y61</v>
      </c>
      <c r="J2571" s="196" t="str">
        <f>VLOOKUP(E2571,Refs!$P$2:$S$36,4,FALSE)</f>
        <v>East of England</v>
      </c>
      <c r="K2571" s="42">
        <f t="shared" si="81"/>
        <v>233</v>
      </c>
    </row>
    <row r="2572" spans="1:11" hidden="1" x14ac:dyDescent="0.35">
      <c r="A2572" s="197">
        <f t="shared" si="80"/>
        <v>44287</v>
      </c>
      <c r="B2572" t="s">
        <v>770</v>
      </c>
      <c r="C2572" t="s">
        <v>98</v>
      </c>
      <c r="D2572" t="s">
        <v>1009</v>
      </c>
      <c r="E2572" t="s">
        <v>35</v>
      </c>
      <c r="F2572" t="s">
        <v>36</v>
      </c>
      <c r="G2572" t="s">
        <v>593</v>
      </c>
      <c r="H2572">
        <v>57</v>
      </c>
      <c r="I2572" s="196" t="str">
        <f>VLOOKUP(E2572,Refs!$P$2:$R$36,3,FALSE)</f>
        <v>Y61</v>
      </c>
      <c r="J2572" s="196" t="str">
        <f>VLOOKUP(E2572,Refs!$P$2:$S$36,4,FALSE)</f>
        <v>East of England</v>
      </c>
      <c r="K2572" s="42">
        <f t="shared" si="81"/>
        <v>57</v>
      </c>
    </row>
    <row r="2573" spans="1:11" hidden="1" x14ac:dyDescent="0.35">
      <c r="A2573" s="197">
        <f t="shared" si="80"/>
        <v>44287</v>
      </c>
      <c r="B2573" t="s">
        <v>770</v>
      </c>
      <c r="C2573" t="s">
        <v>98</v>
      </c>
      <c r="D2573" t="s">
        <v>1009</v>
      </c>
      <c r="E2573" t="s">
        <v>35</v>
      </c>
      <c r="F2573" t="s">
        <v>36</v>
      </c>
      <c r="G2573" t="s">
        <v>594</v>
      </c>
      <c r="H2573">
        <v>6</v>
      </c>
      <c r="I2573" s="196" t="str">
        <f>VLOOKUP(E2573,Refs!$P$2:$R$36,3,FALSE)</f>
        <v>Y61</v>
      </c>
      <c r="J2573" s="196" t="str">
        <f>VLOOKUP(E2573,Refs!$P$2:$S$36,4,FALSE)</f>
        <v>East of England</v>
      </c>
      <c r="K2573" s="42">
        <f t="shared" si="81"/>
        <v>6</v>
      </c>
    </row>
    <row r="2574" spans="1:11" hidden="1" x14ac:dyDescent="0.35">
      <c r="A2574" s="197">
        <f t="shared" si="80"/>
        <v>44287</v>
      </c>
      <c r="B2574" t="s">
        <v>770</v>
      </c>
      <c r="C2574" t="s">
        <v>98</v>
      </c>
      <c r="D2574" t="s">
        <v>1009</v>
      </c>
      <c r="E2574" t="s">
        <v>35</v>
      </c>
      <c r="F2574" t="s">
        <v>36</v>
      </c>
      <c r="G2574" t="s">
        <v>609</v>
      </c>
      <c r="H2574">
        <v>8161</v>
      </c>
      <c r="I2574" s="196" t="str">
        <f>VLOOKUP(E2574,Refs!$P$2:$R$36,3,FALSE)</f>
        <v>Y61</v>
      </c>
      <c r="J2574" s="196" t="str">
        <f>VLOOKUP(E2574,Refs!$P$2:$S$36,4,FALSE)</f>
        <v>East of England</v>
      </c>
      <c r="K2574" s="42">
        <f t="shared" si="81"/>
        <v>8161</v>
      </c>
    </row>
    <row r="2575" spans="1:11" hidden="1" x14ac:dyDescent="0.35">
      <c r="A2575" s="197">
        <f t="shared" si="80"/>
        <v>44287</v>
      </c>
      <c r="B2575" t="s">
        <v>770</v>
      </c>
      <c r="C2575" t="s">
        <v>98</v>
      </c>
      <c r="D2575" t="s">
        <v>1009</v>
      </c>
      <c r="E2575" t="s">
        <v>35</v>
      </c>
      <c r="F2575" t="s">
        <v>36</v>
      </c>
      <c r="G2575" t="s">
        <v>610</v>
      </c>
      <c r="H2575">
        <v>957</v>
      </c>
      <c r="I2575" s="196" t="str">
        <f>VLOOKUP(E2575,Refs!$P$2:$R$36,3,FALSE)</f>
        <v>Y61</v>
      </c>
      <c r="J2575" s="196" t="str">
        <f>VLOOKUP(E2575,Refs!$P$2:$S$36,4,FALSE)</f>
        <v>East of England</v>
      </c>
      <c r="K2575" s="42">
        <f t="shared" si="81"/>
        <v>957</v>
      </c>
    </row>
    <row r="2576" spans="1:11" hidden="1" x14ac:dyDescent="0.35">
      <c r="A2576" s="197">
        <f t="shared" si="80"/>
        <v>44287</v>
      </c>
      <c r="B2576" t="s">
        <v>770</v>
      </c>
      <c r="C2576" t="s">
        <v>98</v>
      </c>
      <c r="D2576" t="s">
        <v>1009</v>
      </c>
      <c r="E2576" t="s">
        <v>35</v>
      </c>
      <c r="F2576" t="s">
        <v>36</v>
      </c>
      <c r="G2576" t="s">
        <v>611</v>
      </c>
      <c r="H2576">
        <v>1198</v>
      </c>
      <c r="I2576" s="196" t="str">
        <f>VLOOKUP(E2576,Refs!$P$2:$R$36,3,FALSE)</f>
        <v>Y61</v>
      </c>
      <c r="J2576" s="196" t="str">
        <f>VLOOKUP(E2576,Refs!$P$2:$S$36,4,FALSE)</f>
        <v>East of England</v>
      </c>
      <c r="K2576" s="42">
        <f t="shared" si="81"/>
        <v>1198</v>
      </c>
    </row>
    <row r="2577" spans="1:11" hidden="1" x14ac:dyDescent="0.35">
      <c r="A2577" s="197">
        <f t="shared" si="80"/>
        <v>44287</v>
      </c>
      <c r="B2577" t="s">
        <v>770</v>
      </c>
      <c r="C2577" t="s">
        <v>98</v>
      </c>
      <c r="D2577" t="s">
        <v>1009</v>
      </c>
      <c r="E2577" t="s">
        <v>35</v>
      </c>
      <c r="F2577" t="s">
        <v>36</v>
      </c>
      <c r="G2577" t="s">
        <v>612</v>
      </c>
      <c r="H2577">
        <v>721</v>
      </c>
      <c r="I2577" s="196" t="str">
        <f>VLOOKUP(E2577,Refs!$P$2:$R$36,3,FALSE)</f>
        <v>Y61</v>
      </c>
      <c r="J2577" s="196" t="str">
        <f>VLOOKUP(E2577,Refs!$P$2:$S$36,4,FALSE)</f>
        <v>East of England</v>
      </c>
      <c r="K2577" s="42">
        <f t="shared" si="81"/>
        <v>721</v>
      </c>
    </row>
    <row r="2578" spans="1:11" hidden="1" x14ac:dyDescent="0.35">
      <c r="A2578" s="197">
        <f t="shared" si="80"/>
        <v>44287</v>
      </c>
      <c r="B2578" t="s">
        <v>770</v>
      </c>
      <c r="C2578" t="s">
        <v>98</v>
      </c>
      <c r="D2578" t="s">
        <v>1009</v>
      </c>
      <c r="E2578" t="s">
        <v>35</v>
      </c>
      <c r="F2578" t="s">
        <v>36</v>
      </c>
      <c r="G2578" t="s">
        <v>613</v>
      </c>
      <c r="H2578">
        <v>0</v>
      </c>
      <c r="I2578" s="196" t="str">
        <f>VLOOKUP(E2578,Refs!$P$2:$R$36,3,FALSE)</f>
        <v>Y61</v>
      </c>
      <c r="J2578" s="196" t="str">
        <f>VLOOKUP(E2578,Refs!$P$2:$S$36,4,FALSE)</f>
        <v>East of England</v>
      </c>
      <c r="K2578" s="42" t="str">
        <f t="shared" si="81"/>
        <v/>
      </c>
    </row>
    <row r="2579" spans="1:11" hidden="1" x14ac:dyDescent="0.35">
      <c r="A2579" s="197">
        <f t="shared" si="80"/>
        <v>44287</v>
      </c>
      <c r="B2579" t="s">
        <v>770</v>
      </c>
      <c r="C2579" t="s">
        <v>98</v>
      </c>
      <c r="D2579" t="s">
        <v>1009</v>
      </c>
      <c r="E2579" t="s">
        <v>35</v>
      </c>
      <c r="F2579" t="s">
        <v>36</v>
      </c>
      <c r="G2579" t="s">
        <v>615</v>
      </c>
      <c r="H2579">
        <v>2161</v>
      </c>
      <c r="I2579" s="196" t="str">
        <f>VLOOKUP(E2579,Refs!$P$2:$R$36,3,FALSE)</f>
        <v>Y61</v>
      </c>
      <c r="J2579" s="196" t="str">
        <f>VLOOKUP(E2579,Refs!$P$2:$S$36,4,FALSE)</f>
        <v>East of England</v>
      </c>
      <c r="K2579" s="42">
        <f t="shared" si="81"/>
        <v>2161</v>
      </c>
    </row>
    <row r="2580" spans="1:11" hidden="1" x14ac:dyDescent="0.35">
      <c r="A2580" s="197">
        <f t="shared" si="80"/>
        <v>44287</v>
      </c>
      <c r="B2580" t="s">
        <v>770</v>
      </c>
      <c r="C2580" t="s">
        <v>98</v>
      </c>
      <c r="D2580" t="s">
        <v>1009</v>
      </c>
      <c r="E2580" t="s">
        <v>35</v>
      </c>
      <c r="F2580" t="s">
        <v>36</v>
      </c>
      <c r="G2580" t="s">
        <v>616</v>
      </c>
      <c r="H2580">
        <v>279</v>
      </c>
      <c r="I2580" s="196" t="str">
        <f>VLOOKUP(E2580,Refs!$P$2:$R$36,3,FALSE)</f>
        <v>Y61</v>
      </c>
      <c r="J2580" s="196" t="str">
        <f>VLOOKUP(E2580,Refs!$P$2:$S$36,4,FALSE)</f>
        <v>East of England</v>
      </c>
      <c r="K2580" s="42">
        <f t="shared" si="81"/>
        <v>279</v>
      </c>
    </row>
    <row r="2581" spans="1:11" hidden="1" x14ac:dyDescent="0.35">
      <c r="A2581" s="197">
        <f t="shared" si="80"/>
        <v>44287</v>
      </c>
      <c r="B2581" t="s">
        <v>770</v>
      </c>
      <c r="C2581" t="s">
        <v>98</v>
      </c>
      <c r="D2581" t="s">
        <v>1009</v>
      </c>
      <c r="E2581" t="s">
        <v>35</v>
      </c>
      <c r="F2581" t="s">
        <v>36</v>
      </c>
      <c r="G2581" t="s">
        <v>618</v>
      </c>
      <c r="H2581">
        <v>734</v>
      </c>
      <c r="I2581" s="196" t="str">
        <f>VLOOKUP(E2581,Refs!$P$2:$R$36,3,FALSE)</f>
        <v>Y61</v>
      </c>
      <c r="J2581" s="196" t="str">
        <f>VLOOKUP(E2581,Refs!$P$2:$S$36,4,FALSE)</f>
        <v>East of England</v>
      </c>
      <c r="K2581" s="42">
        <f t="shared" si="81"/>
        <v>734</v>
      </c>
    </row>
    <row r="2582" spans="1:11" hidden="1" x14ac:dyDescent="0.35">
      <c r="A2582" s="197">
        <f t="shared" si="80"/>
        <v>44287</v>
      </c>
      <c r="B2582" t="s">
        <v>770</v>
      </c>
      <c r="C2582" t="s">
        <v>98</v>
      </c>
      <c r="D2582" t="s">
        <v>1009</v>
      </c>
      <c r="E2582" t="s">
        <v>35</v>
      </c>
      <c r="F2582" t="s">
        <v>36</v>
      </c>
      <c r="G2582" t="s">
        <v>619</v>
      </c>
      <c r="H2582">
        <v>2</v>
      </c>
      <c r="I2582" s="196" t="str">
        <f>VLOOKUP(E2582,Refs!$P$2:$R$36,3,FALSE)</f>
        <v>Y61</v>
      </c>
      <c r="J2582" s="196" t="str">
        <f>VLOOKUP(E2582,Refs!$P$2:$S$36,4,FALSE)</f>
        <v>East of England</v>
      </c>
      <c r="K2582" s="42">
        <f t="shared" si="81"/>
        <v>2</v>
      </c>
    </row>
    <row r="2583" spans="1:11" hidden="1" x14ac:dyDescent="0.35">
      <c r="A2583" s="197">
        <f t="shared" si="80"/>
        <v>44287</v>
      </c>
      <c r="B2583" t="s">
        <v>770</v>
      </c>
      <c r="C2583" t="s">
        <v>98</v>
      </c>
      <c r="D2583" t="s">
        <v>1009</v>
      </c>
      <c r="E2583" t="s">
        <v>35</v>
      </c>
      <c r="F2583" t="s">
        <v>36</v>
      </c>
      <c r="G2583" t="s">
        <v>620</v>
      </c>
      <c r="H2583">
        <v>567</v>
      </c>
      <c r="I2583" s="196" t="str">
        <f>VLOOKUP(E2583,Refs!$P$2:$R$36,3,FALSE)</f>
        <v>Y61</v>
      </c>
      <c r="J2583" s="196" t="str">
        <f>VLOOKUP(E2583,Refs!$P$2:$S$36,4,FALSE)</f>
        <v>East of England</v>
      </c>
      <c r="K2583" s="42">
        <f t="shared" si="81"/>
        <v>567</v>
      </c>
    </row>
    <row r="2584" spans="1:11" hidden="1" x14ac:dyDescent="0.35">
      <c r="A2584" s="197">
        <f t="shared" si="80"/>
        <v>44287</v>
      </c>
      <c r="B2584" t="s">
        <v>770</v>
      </c>
      <c r="C2584" t="s">
        <v>98</v>
      </c>
      <c r="D2584" t="s">
        <v>1009</v>
      </c>
      <c r="E2584" t="s">
        <v>35</v>
      </c>
      <c r="F2584" t="s">
        <v>36</v>
      </c>
      <c r="G2584" t="s">
        <v>621</v>
      </c>
      <c r="H2584">
        <v>46</v>
      </c>
      <c r="I2584" s="196" t="str">
        <f>VLOOKUP(E2584,Refs!$P$2:$R$36,3,FALSE)</f>
        <v>Y61</v>
      </c>
      <c r="J2584" s="196" t="str">
        <f>VLOOKUP(E2584,Refs!$P$2:$S$36,4,FALSE)</f>
        <v>East of England</v>
      </c>
      <c r="K2584" s="42">
        <f t="shared" si="81"/>
        <v>46</v>
      </c>
    </row>
    <row r="2585" spans="1:11" hidden="1" x14ac:dyDescent="0.35">
      <c r="A2585" s="197">
        <f t="shared" si="80"/>
        <v>44287</v>
      </c>
      <c r="B2585" t="s">
        <v>770</v>
      </c>
      <c r="C2585" t="s">
        <v>98</v>
      </c>
      <c r="D2585" t="s">
        <v>1009</v>
      </c>
      <c r="E2585" t="s">
        <v>35</v>
      </c>
      <c r="F2585" t="s">
        <v>36</v>
      </c>
      <c r="G2585" t="s">
        <v>622</v>
      </c>
      <c r="H2585">
        <v>283</v>
      </c>
      <c r="I2585" s="196" t="str">
        <f>VLOOKUP(E2585,Refs!$P$2:$R$36,3,FALSE)</f>
        <v>Y61</v>
      </c>
      <c r="J2585" s="196" t="str">
        <f>VLOOKUP(E2585,Refs!$P$2:$S$36,4,FALSE)</f>
        <v>East of England</v>
      </c>
      <c r="K2585" s="42">
        <f t="shared" si="81"/>
        <v>283</v>
      </c>
    </row>
    <row r="2586" spans="1:11" hidden="1" x14ac:dyDescent="0.35">
      <c r="A2586" s="197">
        <f t="shared" si="80"/>
        <v>44287</v>
      </c>
      <c r="B2586" t="s">
        <v>770</v>
      </c>
      <c r="C2586" t="s">
        <v>98</v>
      </c>
      <c r="D2586" t="s">
        <v>1009</v>
      </c>
      <c r="E2586" t="s">
        <v>35</v>
      </c>
      <c r="F2586" t="s">
        <v>36</v>
      </c>
      <c r="G2586" t="s">
        <v>623</v>
      </c>
      <c r="H2586">
        <v>117</v>
      </c>
      <c r="I2586" s="196" t="str">
        <f>VLOOKUP(E2586,Refs!$P$2:$R$36,3,FALSE)</f>
        <v>Y61</v>
      </c>
      <c r="J2586" s="196" t="str">
        <f>VLOOKUP(E2586,Refs!$P$2:$S$36,4,FALSE)</f>
        <v>East of England</v>
      </c>
      <c r="K2586" s="42">
        <f t="shared" si="81"/>
        <v>117</v>
      </c>
    </row>
    <row r="2587" spans="1:11" hidden="1" x14ac:dyDescent="0.35">
      <c r="A2587" s="197">
        <f t="shared" si="80"/>
        <v>44287</v>
      </c>
      <c r="B2587" t="s">
        <v>770</v>
      </c>
      <c r="C2587" t="s">
        <v>98</v>
      </c>
      <c r="D2587" t="s">
        <v>1009</v>
      </c>
      <c r="E2587" t="s">
        <v>35</v>
      </c>
      <c r="F2587" t="s">
        <v>36</v>
      </c>
      <c r="G2587" t="s">
        <v>624</v>
      </c>
      <c r="H2587">
        <v>868</v>
      </c>
      <c r="I2587" s="196" t="str">
        <f>VLOOKUP(E2587,Refs!$P$2:$R$36,3,FALSE)</f>
        <v>Y61</v>
      </c>
      <c r="J2587" s="196" t="str">
        <f>VLOOKUP(E2587,Refs!$P$2:$S$36,4,FALSE)</f>
        <v>East of England</v>
      </c>
      <c r="K2587" s="42">
        <f t="shared" si="81"/>
        <v>868</v>
      </c>
    </row>
    <row r="2588" spans="1:11" hidden="1" x14ac:dyDescent="0.35">
      <c r="A2588" s="197">
        <f t="shared" si="80"/>
        <v>44287</v>
      </c>
      <c r="B2588" t="s">
        <v>770</v>
      </c>
      <c r="C2588" t="s">
        <v>98</v>
      </c>
      <c r="D2588" t="s">
        <v>1009</v>
      </c>
      <c r="E2588" t="s">
        <v>35</v>
      </c>
      <c r="F2588" t="s">
        <v>36</v>
      </c>
      <c r="G2588" t="s">
        <v>625</v>
      </c>
      <c r="H2588">
        <v>677</v>
      </c>
      <c r="I2588" s="196" t="str">
        <f>VLOOKUP(E2588,Refs!$P$2:$R$36,3,FALSE)</f>
        <v>Y61</v>
      </c>
      <c r="J2588" s="196" t="str">
        <f>VLOOKUP(E2588,Refs!$P$2:$S$36,4,FALSE)</f>
        <v>East of England</v>
      </c>
      <c r="K2588" s="42">
        <f t="shared" si="81"/>
        <v>677</v>
      </c>
    </row>
    <row r="2589" spans="1:11" hidden="1" x14ac:dyDescent="0.35">
      <c r="A2589" s="197">
        <f t="shared" si="80"/>
        <v>44287</v>
      </c>
      <c r="B2589" t="s">
        <v>770</v>
      </c>
      <c r="C2589" t="s">
        <v>98</v>
      </c>
      <c r="D2589" t="s">
        <v>1009</v>
      </c>
      <c r="E2589" t="s">
        <v>35</v>
      </c>
      <c r="F2589" t="s">
        <v>36</v>
      </c>
      <c r="G2589" t="s">
        <v>626</v>
      </c>
      <c r="H2589">
        <v>949</v>
      </c>
      <c r="I2589" s="196" t="str">
        <f>VLOOKUP(E2589,Refs!$P$2:$R$36,3,FALSE)</f>
        <v>Y61</v>
      </c>
      <c r="J2589" s="196" t="str">
        <f>VLOOKUP(E2589,Refs!$P$2:$S$36,4,FALSE)</f>
        <v>East of England</v>
      </c>
      <c r="K2589" s="42">
        <f t="shared" si="81"/>
        <v>949</v>
      </c>
    </row>
    <row r="2590" spans="1:11" hidden="1" x14ac:dyDescent="0.35">
      <c r="A2590" s="197">
        <f t="shared" si="80"/>
        <v>44287</v>
      </c>
      <c r="B2590" t="s">
        <v>770</v>
      </c>
      <c r="C2590" t="s">
        <v>98</v>
      </c>
      <c r="D2590" t="s">
        <v>1009</v>
      </c>
      <c r="E2590" t="s">
        <v>35</v>
      </c>
      <c r="F2590" t="s">
        <v>36</v>
      </c>
      <c r="G2590" t="s">
        <v>642</v>
      </c>
      <c r="H2590">
        <v>864</v>
      </c>
      <c r="I2590" s="196" t="str">
        <f>VLOOKUP(E2590,Refs!$P$2:$R$36,3,FALSE)</f>
        <v>Y61</v>
      </c>
      <c r="J2590" s="196" t="str">
        <f>VLOOKUP(E2590,Refs!$P$2:$S$36,4,FALSE)</f>
        <v>East of England</v>
      </c>
      <c r="K2590" s="42">
        <f t="shared" si="81"/>
        <v>864</v>
      </c>
    </row>
    <row r="2591" spans="1:11" hidden="1" x14ac:dyDescent="0.35">
      <c r="A2591" s="197">
        <f t="shared" si="80"/>
        <v>44287</v>
      </c>
      <c r="B2591" t="s">
        <v>770</v>
      </c>
      <c r="C2591" t="s">
        <v>98</v>
      </c>
      <c r="D2591" t="s">
        <v>1009</v>
      </c>
      <c r="E2591" t="s">
        <v>35</v>
      </c>
      <c r="F2591" t="s">
        <v>36</v>
      </c>
      <c r="G2591" t="s">
        <v>643</v>
      </c>
      <c r="H2591">
        <v>807</v>
      </c>
      <c r="I2591" s="196" t="str">
        <f>VLOOKUP(E2591,Refs!$P$2:$R$36,3,FALSE)</f>
        <v>Y61</v>
      </c>
      <c r="J2591" s="196" t="str">
        <f>VLOOKUP(E2591,Refs!$P$2:$S$36,4,FALSE)</f>
        <v>East of England</v>
      </c>
      <c r="K2591" s="42">
        <f t="shared" si="81"/>
        <v>807</v>
      </c>
    </row>
    <row r="2592" spans="1:11" hidden="1" x14ac:dyDescent="0.35">
      <c r="A2592" s="197">
        <f t="shared" si="80"/>
        <v>44287</v>
      </c>
      <c r="B2592" t="s">
        <v>770</v>
      </c>
      <c r="C2592" t="s">
        <v>98</v>
      </c>
      <c r="D2592" t="s">
        <v>1009</v>
      </c>
      <c r="E2592" t="s">
        <v>35</v>
      </c>
      <c r="F2592" t="s">
        <v>36</v>
      </c>
      <c r="G2592" t="s">
        <v>644</v>
      </c>
      <c r="H2592">
        <v>717</v>
      </c>
      <c r="I2592" s="196" t="str">
        <f>VLOOKUP(E2592,Refs!$P$2:$R$36,3,FALSE)</f>
        <v>Y61</v>
      </c>
      <c r="J2592" s="196" t="str">
        <f>VLOOKUP(E2592,Refs!$P$2:$S$36,4,FALSE)</f>
        <v>East of England</v>
      </c>
      <c r="K2592" s="42">
        <f t="shared" si="81"/>
        <v>717</v>
      </c>
    </row>
    <row r="2593" spans="1:11" hidden="1" x14ac:dyDescent="0.35">
      <c r="A2593" s="197">
        <f t="shared" si="80"/>
        <v>44287</v>
      </c>
      <c r="B2593" t="s">
        <v>770</v>
      </c>
      <c r="C2593" t="s">
        <v>98</v>
      </c>
      <c r="D2593" t="s">
        <v>1009</v>
      </c>
      <c r="E2593" t="s">
        <v>35</v>
      </c>
      <c r="F2593" t="s">
        <v>36</v>
      </c>
      <c r="G2593" t="s">
        <v>645</v>
      </c>
      <c r="H2593">
        <v>26</v>
      </c>
      <c r="I2593" s="196" t="str">
        <f>VLOOKUP(E2593,Refs!$P$2:$R$36,3,FALSE)</f>
        <v>Y61</v>
      </c>
      <c r="J2593" s="196" t="str">
        <f>VLOOKUP(E2593,Refs!$P$2:$S$36,4,FALSE)</f>
        <v>East of England</v>
      </c>
      <c r="K2593" s="42">
        <f t="shared" si="81"/>
        <v>26</v>
      </c>
    </row>
    <row r="2594" spans="1:11" hidden="1" x14ac:dyDescent="0.35">
      <c r="A2594" s="197">
        <f t="shared" si="80"/>
        <v>44287</v>
      </c>
      <c r="B2594" t="s">
        <v>770</v>
      </c>
      <c r="C2594" t="s">
        <v>98</v>
      </c>
      <c r="D2594" t="s">
        <v>1009</v>
      </c>
      <c r="E2594" t="s">
        <v>35</v>
      </c>
      <c r="F2594" t="s">
        <v>36</v>
      </c>
      <c r="G2594" t="s">
        <v>646</v>
      </c>
      <c r="H2594">
        <v>35</v>
      </c>
      <c r="I2594" s="196" t="str">
        <f>VLOOKUP(E2594,Refs!$P$2:$R$36,3,FALSE)</f>
        <v>Y61</v>
      </c>
      <c r="J2594" s="196" t="str">
        <f>VLOOKUP(E2594,Refs!$P$2:$S$36,4,FALSE)</f>
        <v>East of England</v>
      </c>
      <c r="K2594" s="42">
        <f t="shared" si="81"/>
        <v>35</v>
      </c>
    </row>
    <row r="2595" spans="1:11" hidden="1" x14ac:dyDescent="0.35">
      <c r="A2595" s="197">
        <f t="shared" si="80"/>
        <v>44287</v>
      </c>
      <c r="B2595" t="s">
        <v>770</v>
      </c>
      <c r="C2595" t="s">
        <v>98</v>
      </c>
      <c r="D2595" t="s">
        <v>1009</v>
      </c>
      <c r="E2595" t="s">
        <v>35</v>
      </c>
      <c r="F2595" t="s">
        <v>36</v>
      </c>
      <c r="G2595" t="s">
        <v>647</v>
      </c>
      <c r="H2595">
        <v>452</v>
      </c>
      <c r="I2595" s="196" t="str">
        <f>VLOOKUP(E2595,Refs!$P$2:$R$36,3,FALSE)</f>
        <v>Y61</v>
      </c>
      <c r="J2595" s="196" t="str">
        <f>VLOOKUP(E2595,Refs!$P$2:$S$36,4,FALSE)</f>
        <v>East of England</v>
      </c>
      <c r="K2595" s="42">
        <f t="shared" si="81"/>
        <v>452</v>
      </c>
    </row>
    <row r="2596" spans="1:11" hidden="1" x14ac:dyDescent="0.35">
      <c r="A2596" s="197">
        <f t="shared" si="80"/>
        <v>44287</v>
      </c>
      <c r="B2596" t="s">
        <v>770</v>
      </c>
      <c r="C2596" t="s">
        <v>98</v>
      </c>
      <c r="D2596" t="s">
        <v>1009</v>
      </c>
      <c r="E2596" t="s">
        <v>35</v>
      </c>
      <c r="F2596" t="s">
        <v>36</v>
      </c>
      <c r="G2596" t="s">
        <v>648</v>
      </c>
      <c r="H2596">
        <v>985271</v>
      </c>
      <c r="I2596" s="196" t="str">
        <f>VLOOKUP(E2596,Refs!$P$2:$R$36,3,FALSE)</f>
        <v>Y61</v>
      </c>
      <c r="J2596" s="196" t="str">
        <f>VLOOKUP(E2596,Refs!$P$2:$S$36,4,FALSE)</f>
        <v>East of England</v>
      </c>
      <c r="K2596" s="42">
        <f t="shared" si="81"/>
        <v>985271</v>
      </c>
    </row>
    <row r="2597" spans="1:11" hidden="1" x14ac:dyDescent="0.35">
      <c r="A2597" s="197">
        <f t="shared" si="80"/>
        <v>44287</v>
      </c>
      <c r="B2597" t="s">
        <v>770</v>
      </c>
      <c r="C2597" t="s">
        <v>98</v>
      </c>
      <c r="D2597" t="s">
        <v>1009</v>
      </c>
      <c r="E2597" t="s">
        <v>35</v>
      </c>
      <c r="F2597" t="s">
        <v>36</v>
      </c>
      <c r="G2597" t="s">
        <v>649</v>
      </c>
      <c r="H2597">
        <v>245</v>
      </c>
      <c r="I2597" s="196" t="str">
        <f>VLOOKUP(E2597,Refs!$P$2:$R$36,3,FALSE)</f>
        <v>Y61</v>
      </c>
      <c r="J2597" s="196" t="str">
        <f>VLOOKUP(E2597,Refs!$P$2:$S$36,4,FALSE)</f>
        <v>East of England</v>
      </c>
      <c r="K2597" s="42">
        <f t="shared" si="81"/>
        <v>245</v>
      </c>
    </row>
    <row r="2598" spans="1:11" hidden="1" x14ac:dyDescent="0.35">
      <c r="A2598" s="197">
        <f t="shared" si="80"/>
        <v>44287</v>
      </c>
      <c r="B2598" t="s">
        <v>770</v>
      </c>
      <c r="C2598" t="s">
        <v>98</v>
      </c>
      <c r="D2598" t="s">
        <v>1009</v>
      </c>
      <c r="E2598" t="s">
        <v>35</v>
      </c>
      <c r="F2598" t="s">
        <v>36</v>
      </c>
      <c r="G2598" t="s">
        <v>650</v>
      </c>
      <c r="H2598">
        <v>204</v>
      </c>
      <c r="I2598" s="196" t="str">
        <f>VLOOKUP(E2598,Refs!$P$2:$R$36,3,FALSE)</f>
        <v>Y61</v>
      </c>
      <c r="J2598" s="196" t="str">
        <f>VLOOKUP(E2598,Refs!$P$2:$S$36,4,FALSE)</f>
        <v>East of England</v>
      </c>
      <c r="K2598" s="42">
        <f t="shared" si="81"/>
        <v>204</v>
      </c>
    </row>
    <row r="2599" spans="1:11" hidden="1" x14ac:dyDescent="0.35">
      <c r="A2599" s="197">
        <f t="shared" si="80"/>
        <v>44287</v>
      </c>
      <c r="B2599" t="s">
        <v>770</v>
      </c>
      <c r="C2599" t="s">
        <v>98</v>
      </c>
      <c r="D2599" t="s">
        <v>1009</v>
      </c>
      <c r="E2599" t="s">
        <v>35</v>
      </c>
      <c r="F2599" t="s">
        <v>36</v>
      </c>
      <c r="G2599" t="s">
        <v>651</v>
      </c>
      <c r="H2599">
        <v>44</v>
      </c>
      <c r="I2599" s="196" t="str">
        <f>VLOOKUP(E2599,Refs!$P$2:$R$36,3,FALSE)</f>
        <v>Y61</v>
      </c>
      <c r="J2599" s="196" t="str">
        <f>VLOOKUP(E2599,Refs!$P$2:$S$36,4,FALSE)</f>
        <v>East of England</v>
      </c>
      <c r="K2599" s="42">
        <f t="shared" si="81"/>
        <v>44</v>
      </c>
    </row>
    <row r="2600" spans="1:11" hidden="1" x14ac:dyDescent="0.35">
      <c r="A2600" s="197">
        <f t="shared" si="80"/>
        <v>44287</v>
      </c>
      <c r="B2600" t="s">
        <v>770</v>
      </c>
      <c r="C2600" t="s">
        <v>98</v>
      </c>
      <c r="D2600" t="s">
        <v>1009</v>
      </c>
      <c r="E2600" t="s">
        <v>35</v>
      </c>
      <c r="F2600" t="s">
        <v>36</v>
      </c>
      <c r="G2600" t="s">
        <v>652</v>
      </c>
      <c r="H2600">
        <v>160</v>
      </c>
      <c r="I2600" s="196" t="str">
        <f>VLOOKUP(E2600,Refs!$P$2:$R$36,3,FALSE)</f>
        <v>Y61</v>
      </c>
      <c r="J2600" s="196" t="str">
        <f>VLOOKUP(E2600,Refs!$P$2:$S$36,4,FALSE)</f>
        <v>East of England</v>
      </c>
      <c r="K2600" s="42">
        <f t="shared" si="81"/>
        <v>160</v>
      </c>
    </row>
    <row r="2601" spans="1:11" hidden="1" x14ac:dyDescent="0.35">
      <c r="A2601" s="197">
        <f t="shared" si="80"/>
        <v>44287</v>
      </c>
      <c r="B2601" t="s">
        <v>770</v>
      </c>
      <c r="C2601" t="s">
        <v>98</v>
      </c>
      <c r="D2601" t="s">
        <v>1009</v>
      </c>
      <c r="E2601" t="s">
        <v>35</v>
      </c>
      <c r="F2601" t="s">
        <v>36</v>
      </c>
      <c r="G2601" t="s">
        <v>653</v>
      </c>
      <c r="H2601">
        <v>145855</v>
      </c>
      <c r="I2601" s="196" t="str">
        <f>VLOOKUP(E2601,Refs!$P$2:$R$36,3,FALSE)</f>
        <v>Y61</v>
      </c>
      <c r="J2601" s="196" t="str">
        <f>VLOOKUP(E2601,Refs!$P$2:$S$36,4,FALSE)</f>
        <v>East of England</v>
      </c>
      <c r="K2601" s="42">
        <f t="shared" si="81"/>
        <v>145855</v>
      </c>
    </row>
    <row r="2602" spans="1:11" hidden="1" x14ac:dyDescent="0.35">
      <c r="A2602" s="197">
        <f t="shared" si="80"/>
        <v>44287</v>
      </c>
      <c r="B2602" t="s">
        <v>770</v>
      </c>
      <c r="C2602" t="s">
        <v>98</v>
      </c>
      <c r="D2602" t="s">
        <v>1009</v>
      </c>
      <c r="E2602" t="s">
        <v>35</v>
      </c>
      <c r="F2602" t="s">
        <v>36</v>
      </c>
      <c r="G2602" t="s">
        <v>654</v>
      </c>
      <c r="H2602">
        <v>439</v>
      </c>
      <c r="I2602" s="196" t="str">
        <f>VLOOKUP(E2602,Refs!$P$2:$R$36,3,FALSE)</f>
        <v>Y61</v>
      </c>
      <c r="J2602" s="196" t="str">
        <f>VLOOKUP(E2602,Refs!$P$2:$S$36,4,FALSE)</f>
        <v>East of England</v>
      </c>
      <c r="K2602" s="42">
        <f t="shared" si="81"/>
        <v>439</v>
      </c>
    </row>
    <row r="2603" spans="1:11" hidden="1" x14ac:dyDescent="0.35">
      <c r="A2603" s="197">
        <f t="shared" si="80"/>
        <v>44287</v>
      </c>
      <c r="B2603" t="s">
        <v>770</v>
      </c>
      <c r="C2603" t="s">
        <v>98</v>
      </c>
      <c r="D2603" t="s">
        <v>1009</v>
      </c>
      <c r="E2603" t="s">
        <v>35</v>
      </c>
      <c r="F2603" t="s">
        <v>36</v>
      </c>
      <c r="G2603" t="s">
        <v>669</v>
      </c>
      <c r="H2603">
        <v>5890</v>
      </c>
      <c r="I2603" s="196" t="str">
        <f>VLOOKUP(E2603,Refs!$P$2:$R$36,3,FALSE)</f>
        <v>Y61</v>
      </c>
      <c r="J2603" s="196" t="str">
        <f>VLOOKUP(E2603,Refs!$P$2:$S$36,4,FALSE)</f>
        <v>East of England</v>
      </c>
      <c r="K2603" s="42">
        <f t="shared" si="81"/>
        <v>5890</v>
      </c>
    </row>
    <row r="2604" spans="1:11" hidden="1" x14ac:dyDescent="0.35">
      <c r="A2604" s="197">
        <f t="shared" si="80"/>
        <v>44287</v>
      </c>
      <c r="B2604" t="s">
        <v>770</v>
      </c>
      <c r="C2604" t="s">
        <v>98</v>
      </c>
      <c r="D2604" t="s">
        <v>1009</v>
      </c>
      <c r="E2604" t="s">
        <v>35</v>
      </c>
      <c r="F2604" t="s">
        <v>36</v>
      </c>
      <c r="G2604" t="s">
        <v>670</v>
      </c>
      <c r="H2604">
        <v>11</v>
      </c>
      <c r="I2604" s="196" t="str">
        <f>VLOOKUP(E2604,Refs!$P$2:$R$36,3,FALSE)</f>
        <v>Y61</v>
      </c>
      <c r="J2604" s="196" t="str">
        <f>VLOOKUP(E2604,Refs!$P$2:$S$36,4,FALSE)</f>
        <v>East of England</v>
      </c>
      <c r="K2604" s="42">
        <f t="shared" si="81"/>
        <v>11</v>
      </c>
    </row>
    <row r="2605" spans="1:11" hidden="1" x14ac:dyDescent="0.35">
      <c r="A2605" s="197">
        <f t="shared" si="80"/>
        <v>44287</v>
      </c>
      <c r="B2605" t="s">
        <v>770</v>
      </c>
      <c r="C2605" t="s">
        <v>98</v>
      </c>
      <c r="D2605" t="s">
        <v>1009</v>
      </c>
      <c r="E2605" t="s">
        <v>35</v>
      </c>
      <c r="F2605" t="s">
        <v>36</v>
      </c>
      <c r="G2605" t="s">
        <v>671</v>
      </c>
      <c r="H2605">
        <v>3769</v>
      </c>
      <c r="I2605" s="196" t="str">
        <f>VLOOKUP(E2605,Refs!$P$2:$R$36,3,FALSE)</f>
        <v>Y61</v>
      </c>
      <c r="J2605" s="196" t="str">
        <f>VLOOKUP(E2605,Refs!$P$2:$S$36,4,FALSE)</f>
        <v>East of England</v>
      </c>
      <c r="K2605" s="42">
        <f t="shared" si="81"/>
        <v>3769</v>
      </c>
    </row>
    <row r="2606" spans="1:11" hidden="1" x14ac:dyDescent="0.35">
      <c r="A2606" s="197">
        <f t="shared" si="80"/>
        <v>44287</v>
      </c>
      <c r="B2606" t="s">
        <v>770</v>
      </c>
      <c r="C2606" t="s">
        <v>98</v>
      </c>
      <c r="D2606" t="s">
        <v>1009</v>
      </c>
      <c r="E2606" t="s">
        <v>35</v>
      </c>
      <c r="F2606" t="s">
        <v>36</v>
      </c>
      <c r="G2606" t="s">
        <v>675</v>
      </c>
      <c r="H2606">
        <v>1326</v>
      </c>
      <c r="I2606" s="196" t="str">
        <f>VLOOKUP(E2606,Refs!$P$2:$R$36,3,FALSE)</f>
        <v>Y61</v>
      </c>
      <c r="J2606" s="196" t="str">
        <f>VLOOKUP(E2606,Refs!$P$2:$S$36,4,FALSE)</f>
        <v>East of England</v>
      </c>
      <c r="K2606" s="42">
        <f t="shared" si="81"/>
        <v>1326</v>
      </c>
    </row>
    <row r="2607" spans="1:11" hidden="1" x14ac:dyDescent="0.35">
      <c r="A2607" s="197">
        <f t="shared" si="80"/>
        <v>44287</v>
      </c>
      <c r="B2607" t="s">
        <v>770</v>
      </c>
      <c r="C2607" t="s">
        <v>98</v>
      </c>
      <c r="D2607" t="s">
        <v>1009</v>
      </c>
      <c r="E2607" t="s">
        <v>35</v>
      </c>
      <c r="F2607" t="s">
        <v>36</v>
      </c>
      <c r="G2607" t="s">
        <v>678</v>
      </c>
      <c r="H2607">
        <v>1476</v>
      </c>
      <c r="I2607" s="196" t="str">
        <f>VLOOKUP(E2607,Refs!$P$2:$R$36,3,FALSE)</f>
        <v>Y61</v>
      </c>
      <c r="J2607" s="196" t="str">
        <f>VLOOKUP(E2607,Refs!$P$2:$S$36,4,FALSE)</f>
        <v>East of England</v>
      </c>
      <c r="K2607" s="42">
        <f t="shared" si="81"/>
        <v>1476</v>
      </c>
    </row>
    <row r="2608" spans="1:11" hidden="1" x14ac:dyDescent="0.35">
      <c r="A2608" s="197">
        <f t="shared" si="80"/>
        <v>44287</v>
      </c>
      <c r="B2608" t="s">
        <v>770</v>
      </c>
      <c r="C2608" t="s">
        <v>98</v>
      </c>
      <c r="D2608" t="s">
        <v>1009</v>
      </c>
      <c r="E2608" t="s">
        <v>35</v>
      </c>
      <c r="F2608" t="s">
        <v>36</v>
      </c>
      <c r="G2608" t="s">
        <v>679</v>
      </c>
      <c r="H2608">
        <v>706</v>
      </c>
      <c r="I2608" s="196" t="str">
        <f>VLOOKUP(E2608,Refs!$P$2:$R$36,3,FALSE)</f>
        <v>Y61</v>
      </c>
      <c r="J2608" s="196" t="str">
        <f>VLOOKUP(E2608,Refs!$P$2:$S$36,4,FALSE)</f>
        <v>East of England</v>
      </c>
      <c r="K2608" s="42">
        <f t="shared" si="81"/>
        <v>706</v>
      </c>
    </row>
    <row r="2609" spans="1:11" hidden="1" x14ac:dyDescent="0.35">
      <c r="A2609" s="197">
        <f t="shared" si="80"/>
        <v>44287</v>
      </c>
      <c r="B2609" t="s">
        <v>770</v>
      </c>
      <c r="C2609" t="s">
        <v>98</v>
      </c>
      <c r="D2609" t="s">
        <v>1009</v>
      </c>
      <c r="E2609" t="s">
        <v>35</v>
      </c>
      <c r="F2609" t="s">
        <v>36</v>
      </c>
      <c r="G2609" t="s">
        <v>680</v>
      </c>
      <c r="H2609">
        <v>784</v>
      </c>
      <c r="I2609" s="196" t="str">
        <f>VLOOKUP(E2609,Refs!$P$2:$R$36,3,FALSE)</f>
        <v>Y61</v>
      </c>
      <c r="J2609" s="196" t="str">
        <f>VLOOKUP(E2609,Refs!$P$2:$S$36,4,FALSE)</f>
        <v>East of England</v>
      </c>
      <c r="K2609" s="42">
        <f t="shared" si="81"/>
        <v>784</v>
      </c>
    </row>
    <row r="2610" spans="1:11" hidden="1" x14ac:dyDescent="0.35">
      <c r="A2610" s="197">
        <f t="shared" si="80"/>
        <v>44287</v>
      </c>
      <c r="B2610" t="s">
        <v>770</v>
      </c>
      <c r="C2610" t="s">
        <v>98</v>
      </c>
      <c r="D2610" t="s">
        <v>1009</v>
      </c>
      <c r="E2610" t="s">
        <v>35</v>
      </c>
      <c r="F2610" t="s">
        <v>36</v>
      </c>
      <c r="G2610" t="s">
        <v>681</v>
      </c>
      <c r="H2610">
        <v>164</v>
      </c>
      <c r="I2610" s="196" t="str">
        <f>VLOOKUP(E2610,Refs!$P$2:$R$36,3,FALSE)</f>
        <v>Y61</v>
      </c>
      <c r="J2610" s="196" t="str">
        <f>VLOOKUP(E2610,Refs!$P$2:$S$36,4,FALSE)</f>
        <v>East of England</v>
      </c>
      <c r="K2610" s="42">
        <f t="shared" si="81"/>
        <v>164</v>
      </c>
    </row>
    <row r="2611" spans="1:11" hidden="1" x14ac:dyDescent="0.35">
      <c r="A2611" s="197">
        <f t="shared" si="80"/>
        <v>44287</v>
      </c>
      <c r="B2611" t="s">
        <v>770</v>
      </c>
      <c r="C2611" t="s">
        <v>98</v>
      </c>
      <c r="D2611" t="s">
        <v>1009</v>
      </c>
      <c r="E2611" t="s">
        <v>35</v>
      </c>
      <c r="F2611" t="s">
        <v>36</v>
      </c>
      <c r="G2611" t="s">
        <v>682</v>
      </c>
      <c r="H2611">
        <v>27</v>
      </c>
      <c r="I2611" s="196" t="str">
        <f>VLOOKUP(E2611,Refs!$P$2:$R$36,3,FALSE)</f>
        <v>Y61</v>
      </c>
      <c r="J2611" s="196" t="str">
        <f>VLOOKUP(E2611,Refs!$P$2:$S$36,4,FALSE)</f>
        <v>East of England</v>
      </c>
      <c r="K2611" s="42">
        <f t="shared" si="81"/>
        <v>27</v>
      </c>
    </row>
    <row r="2612" spans="1:11" hidden="1" x14ac:dyDescent="0.35">
      <c r="A2612" s="197">
        <f t="shared" si="80"/>
        <v>44287</v>
      </c>
      <c r="B2612" t="s">
        <v>770</v>
      </c>
      <c r="C2612" t="s">
        <v>98</v>
      </c>
      <c r="D2612" t="s">
        <v>1009</v>
      </c>
      <c r="E2612" t="s">
        <v>35</v>
      </c>
      <c r="F2612" t="s">
        <v>36</v>
      </c>
      <c r="G2612" t="s">
        <v>683</v>
      </c>
      <c r="H2612">
        <v>5</v>
      </c>
      <c r="I2612" s="196" t="str">
        <f>VLOOKUP(E2612,Refs!$P$2:$R$36,3,FALSE)</f>
        <v>Y61</v>
      </c>
      <c r="J2612" s="196" t="str">
        <f>VLOOKUP(E2612,Refs!$P$2:$S$36,4,FALSE)</f>
        <v>East of England</v>
      </c>
      <c r="K2612" s="42">
        <f t="shared" si="81"/>
        <v>5</v>
      </c>
    </row>
    <row r="2613" spans="1:11" hidden="1" x14ac:dyDescent="0.35">
      <c r="A2613" s="197">
        <f t="shared" si="80"/>
        <v>44287</v>
      </c>
      <c r="B2613" t="s">
        <v>770</v>
      </c>
      <c r="C2613" t="s">
        <v>98</v>
      </c>
      <c r="D2613" t="s">
        <v>1009</v>
      </c>
      <c r="E2613" t="s">
        <v>35</v>
      </c>
      <c r="F2613" t="s">
        <v>36</v>
      </c>
      <c r="G2613" t="s">
        <v>684</v>
      </c>
      <c r="H2613">
        <v>1132</v>
      </c>
      <c r="I2613" s="196" t="str">
        <f>VLOOKUP(E2613,Refs!$P$2:$R$36,3,FALSE)</f>
        <v>Y61</v>
      </c>
      <c r="J2613" s="196" t="str">
        <f>VLOOKUP(E2613,Refs!$P$2:$S$36,4,FALSE)</f>
        <v>East of England</v>
      </c>
      <c r="K2613" s="42">
        <f t="shared" si="81"/>
        <v>1132</v>
      </c>
    </row>
    <row r="2614" spans="1:11" hidden="1" x14ac:dyDescent="0.35">
      <c r="A2614" s="197">
        <f t="shared" si="80"/>
        <v>44287</v>
      </c>
      <c r="B2614" t="s">
        <v>770</v>
      </c>
      <c r="C2614" t="s">
        <v>98</v>
      </c>
      <c r="D2614" t="s">
        <v>1009</v>
      </c>
      <c r="E2614" t="s">
        <v>35</v>
      </c>
      <c r="F2614" t="s">
        <v>36</v>
      </c>
      <c r="G2614" t="s">
        <v>685</v>
      </c>
      <c r="H2614">
        <v>450</v>
      </c>
      <c r="I2614" s="196" t="str">
        <f>VLOOKUP(E2614,Refs!$P$2:$R$36,3,FALSE)</f>
        <v>Y61</v>
      </c>
      <c r="J2614" s="196" t="str">
        <f>VLOOKUP(E2614,Refs!$P$2:$S$36,4,FALSE)</f>
        <v>East of England</v>
      </c>
      <c r="K2614" s="42">
        <f t="shared" si="81"/>
        <v>450</v>
      </c>
    </row>
    <row r="2615" spans="1:11" hidden="1" x14ac:dyDescent="0.35">
      <c r="A2615" s="197">
        <f t="shared" si="80"/>
        <v>44287</v>
      </c>
      <c r="B2615" t="s">
        <v>770</v>
      </c>
      <c r="C2615" t="s">
        <v>98</v>
      </c>
      <c r="D2615" t="s">
        <v>1009</v>
      </c>
      <c r="E2615" t="s">
        <v>35</v>
      </c>
      <c r="F2615" t="s">
        <v>36</v>
      </c>
      <c r="G2615" t="s">
        <v>686</v>
      </c>
      <c r="H2615">
        <v>0</v>
      </c>
      <c r="I2615" s="196" t="str">
        <f>VLOOKUP(E2615,Refs!$P$2:$R$36,3,FALSE)</f>
        <v>Y61</v>
      </c>
      <c r="J2615" s="196" t="str">
        <f>VLOOKUP(E2615,Refs!$P$2:$S$36,4,FALSE)</f>
        <v>East of England</v>
      </c>
      <c r="K2615" s="42" t="str">
        <f t="shared" si="81"/>
        <v/>
      </c>
    </row>
    <row r="2616" spans="1:11" hidden="1" x14ac:dyDescent="0.35">
      <c r="A2616" s="197">
        <f t="shared" si="80"/>
        <v>44287</v>
      </c>
      <c r="B2616" t="s">
        <v>770</v>
      </c>
      <c r="C2616" t="s">
        <v>98</v>
      </c>
      <c r="D2616" t="s">
        <v>1009</v>
      </c>
      <c r="E2616" t="s">
        <v>35</v>
      </c>
      <c r="F2616" t="s">
        <v>36</v>
      </c>
      <c r="G2616" t="s">
        <v>687</v>
      </c>
      <c r="H2616">
        <v>0</v>
      </c>
      <c r="I2616" s="196" t="str">
        <f>VLOOKUP(E2616,Refs!$P$2:$R$36,3,FALSE)</f>
        <v>Y61</v>
      </c>
      <c r="J2616" s="196" t="str">
        <f>VLOOKUP(E2616,Refs!$P$2:$S$36,4,FALSE)</f>
        <v>East of England</v>
      </c>
      <c r="K2616" s="42" t="str">
        <f t="shared" si="81"/>
        <v/>
      </c>
    </row>
    <row r="2617" spans="1:11" hidden="1" x14ac:dyDescent="0.35">
      <c r="A2617" s="197">
        <f t="shared" si="80"/>
        <v>44287</v>
      </c>
      <c r="B2617" t="s">
        <v>770</v>
      </c>
      <c r="C2617" t="s">
        <v>98</v>
      </c>
      <c r="D2617" t="s">
        <v>1009</v>
      </c>
      <c r="E2617" t="s">
        <v>35</v>
      </c>
      <c r="F2617" t="s">
        <v>36</v>
      </c>
      <c r="G2617" t="s">
        <v>688</v>
      </c>
      <c r="H2617" t="s">
        <v>999</v>
      </c>
      <c r="I2617" s="196" t="str">
        <f>VLOOKUP(E2617,Refs!$P$2:$R$36,3,FALSE)</f>
        <v>Y61</v>
      </c>
      <c r="J2617" s="196" t="str">
        <f>VLOOKUP(E2617,Refs!$P$2:$S$36,4,FALSE)</f>
        <v>East of England</v>
      </c>
      <c r="K2617" s="42" t="str">
        <f t="shared" si="81"/>
        <v>-</v>
      </c>
    </row>
    <row r="2618" spans="1:11" hidden="1" x14ac:dyDescent="0.35">
      <c r="A2618" s="197">
        <f t="shared" si="80"/>
        <v>44287</v>
      </c>
      <c r="B2618" t="s">
        <v>770</v>
      </c>
      <c r="C2618" t="s">
        <v>98</v>
      </c>
      <c r="D2618" t="s">
        <v>1009</v>
      </c>
      <c r="E2618" t="s">
        <v>35</v>
      </c>
      <c r="F2618" t="s">
        <v>36</v>
      </c>
      <c r="G2618" t="s">
        <v>689</v>
      </c>
      <c r="H2618" t="s">
        <v>999</v>
      </c>
      <c r="I2618" s="196" t="str">
        <f>VLOOKUP(E2618,Refs!$P$2:$R$36,3,FALSE)</f>
        <v>Y61</v>
      </c>
      <c r="J2618" s="196" t="str">
        <f>VLOOKUP(E2618,Refs!$P$2:$S$36,4,FALSE)</f>
        <v>East of England</v>
      </c>
      <c r="K2618" s="42" t="str">
        <f t="shared" si="81"/>
        <v>-</v>
      </c>
    </row>
    <row r="2619" spans="1:11" hidden="1" x14ac:dyDescent="0.35">
      <c r="A2619" s="197">
        <f t="shared" si="80"/>
        <v>44287</v>
      </c>
      <c r="B2619" t="s">
        <v>770</v>
      </c>
      <c r="C2619" t="s">
        <v>98</v>
      </c>
      <c r="D2619" t="s">
        <v>1009</v>
      </c>
      <c r="E2619" t="s">
        <v>35</v>
      </c>
      <c r="F2619" t="s">
        <v>36</v>
      </c>
      <c r="G2619" t="s">
        <v>690</v>
      </c>
      <c r="H2619">
        <v>1</v>
      </c>
      <c r="I2619" s="196" t="str">
        <f>VLOOKUP(E2619,Refs!$P$2:$R$36,3,FALSE)</f>
        <v>Y61</v>
      </c>
      <c r="J2619" s="196" t="str">
        <f>VLOOKUP(E2619,Refs!$P$2:$S$36,4,FALSE)</f>
        <v>East of England</v>
      </c>
      <c r="K2619" s="42">
        <f t="shared" si="81"/>
        <v>1</v>
      </c>
    </row>
    <row r="2620" spans="1:11" hidden="1" x14ac:dyDescent="0.35">
      <c r="A2620" s="197">
        <f t="shared" si="80"/>
        <v>44287</v>
      </c>
      <c r="B2620" t="s">
        <v>770</v>
      </c>
      <c r="C2620" t="s">
        <v>98</v>
      </c>
      <c r="D2620" t="s">
        <v>1009</v>
      </c>
      <c r="E2620" t="s">
        <v>35</v>
      </c>
      <c r="F2620" t="s">
        <v>36</v>
      </c>
      <c r="G2620" t="s">
        <v>691</v>
      </c>
      <c r="H2620">
        <v>48</v>
      </c>
      <c r="I2620" s="196" t="str">
        <f>VLOOKUP(E2620,Refs!$P$2:$R$36,3,FALSE)</f>
        <v>Y61</v>
      </c>
      <c r="J2620" s="196" t="str">
        <f>VLOOKUP(E2620,Refs!$P$2:$S$36,4,FALSE)</f>
        <v>East of England</v>
      </c>
      <c r="K2620" s="42">
        <f t="shared" si="81"/>
        <v>48</v>
      </c>
    </row>
    <row r="2621" spans="1:11" hidden="1" x14ac:dyDescent="0.35">
      <c r="A2621" s="197">
        <f t="shared" si="80"/>
        <v>44287</v>
      </c>
      <c r="B2621" t="s">
        <v>770</v>
      </c>
      <c r="C2621" t="s">
        <v>98</v>
      </c>
      <c r="D2621" t="s">
        <v>1009</v>
      </c>
      <c r="E2621" t="s">
        <v>35</v>
      </c>
      <c r="F2621" t="s">
        <v>36</v>
      </c>
      <c r="G2621" t="s">
        <v>692</v>
      </c>
      <c r="H2621" t="s">
        <v>999</v>
      </c>
      <c r="I2621" s="196" t="str">
        <f>VLOOKUP(E2621,Refs!$P$2:$R$36,3,FALSE)</f>
        <v>Y61</v>
      </c>
      <c r="J2621" s="196" t="str">
        <f>VLOOKUP(E2621,Refs!$P$2:$S$36,4,FALSE)</f>
        <v>East of England</v>
      </c>
      <c r="K2621" s="42" t="str">
        <f t="shared" si="81"/>
        <v>-</v>
      </c>
    </row>
    <row r="2622" spans="1:11" hidden="1" x14ac:dyDescent="0.35">
      <c r="A2622" s="197">
        <f t="shared" si="80"/>
        <v>44287</v>
      </c>
      <c r="B2622" t="s">
        <v>770</v>
      </c>
      <c r="C2622" t="s">
        <v>98</v>
      </c>
      <c r="D2622" t="s">
        <v>1009</v>
      </c>
      <c r="E2622" t="s">
        <v>35</v>
      </c>
      <c r="F2622" t="s">
        <v>36</v>
      </c>
      <c r="G2622" t="s">
        <v>693</v>
      </c>
      <c r="H2622" t="s">
        <v>999</v>
      </c>
      <c r="I2622" s="196" t="str">
        <f>VLOOKUP(E2622,Refs!$P$2:$R$36,3,FALSE)</f>
        <v>Y61</v>
      </c>
      <c r="J2622" s="196" t="str">
        <f>VLOOKUP(E2622,Refs!$P$2:$S$36,4,FALSE)</f>
        <v>East of England</v>
      </c>
      <c r="K2622" s="42" t="str">
        <f t="shared" si="81"/>
        <v>-</v>
      </c>
    </row>
    <row r="2623" spans="1:11" hidden="1" x14ac:dyDescent="0.35">
      <c r="A2623" s="197">
        <f t="shared" si="80"/>
        <v>44287</v>
      </c>
      <c r="B2623" t="s">
        <v>770</v>
      </c>
      <c r="C2623" t="s">
        <v>98</v>
      </c>
      <c r="D2623" t="s">
        <v>1009</v>
      </c>
      <c r="E2623" t="s">
        <v>35</v>
      </c>
      <c r="F2623" t="s">
        <v>36</v>
      </c>
      <c r="G2623" t="s">
        <v>694</v>
      </c>
      <c r="H2623" t="s">
        <v>999</v>
      </c>
      <c r="I2623" s="196" t="str">
        <f>VLOOKUP(E2623,Refs!$P$2:$R$36,3,FALSE)</f>
        <v>Y61</v>
      </c>
      <c r="J2623" s="196" t="str">
        <f>VLOOKUP(E2623,Refs!$P$2:$S$36,4,FALSE)</f>
        <v>East of England</v>
      </c>
      <c r="K2623" s="42" t="str">
        <f t="shared" si="81"/>
        <v>-</v>
      </c>
    </row>
    <row r="2624" spans="1:11" hidden="1" x14ac:dyDescent="0.35">
      <c r="A2624" s="197">
        <f t="shared" si="80"/>
        <v>44287</v>
      </c>
      <c r="B2624" t="s">
        <v>770</v>
      </c>
      <c r="C2624" t="s">
        <v>98</v>
      </c>
      <c r="D2624" t="s">
        <v>1009</v>
      </c>
      <c r="E2624" t="s">
        <v>35</v>
      </c>
      <c r="F2624" t="s">
        <v>36</v>
      </c>
      <c r="G2624" t="s">
        <v>695</v>
      </c>
      <c r="H2624" t="s">
        <v>999</v>
      </c>
      <c r="I2624" s="196" t="str">
        <f>VLOOKUP(E2624,Refs!$P$2:$R$36,3,FALSE)</f>
        <v>Y61</v>
      </c>
      <c r="J2624" s="196" t="str">
        <f>VLOOKUP(E2624,Refs!$P$2:$S$36,4,FALSE)</f>
        <v>East of England</v>
      </c>
      <c r="K2624" s="42" t="str">
        <f t="shared" si="81"/>
        <v>-</v>
      </c>
    </row>
    <row r="2625" spans="1:11" hidden="1" x14ac:dyDescent="0.35">
      <c r="A2625" s="197">
        <f t="shared" si="80"/>
        <v>44287</v>
      </c>
      <c r="B2625" t="s">
        <v>770</v>
      </c>
      <c r="C2625" t="s">
        <v>98</v>
      </c>
      <c r="D2625" t="s">
        <v>1009</v>
      </c>
      <c r="E2625" t="s">
        <v>35</v>
      </c>
      <c r="F2625" t="s">
        <v>36</v>
      </c>
      <c r="G2625" t="s">
        <v>696</v>
      </c>
      <c r="H2625">
        <v>4</v>
      </c>
      <c r="I2625" s="196" t="str">
        <f>VLOOKUP(E2625,Refs!$P$2:$R$36,3,FALSE)</f>
        <v>Y61</v>
      </c>
      <c r="J2625" s="196" t="str">
        <f>VLOOKUP(E2625,Refs!$P$2:$S$36,4,FALSE)</f>
        <v>East of England</v>
      </c>
      <c r="K2625" s="42">
        <f t="shared" si="81"/>
        <v>4</v>
      </c>
    </row>
    <row r="2626" spans="1:11" hidden="1" x14ac:dyDescent="0.35">
      <c r="A2626" s="197">
        <f t="shared" si="80"/>
        <v>44287</v>
      </c>
      <c r="B2626" t="s">
        <v>770</v>
      </c>
      <c r="C2626" t="s">
        <v>98</v>
      </c>
      <c r="D2626" t="s">
        <v>1009</v>
      </c>
      <c r="E2626" t="s">
        <v>35</v>
      </c>
      <c r="F2626" t="s">
        <v>36</v>
      </c>
      <c r="G2626" t="s">
        <v>697</v>
      </c>
      <c r="H2626">
        <v>0</v>
      </c>
      <c r="I2626" s="196" t="str">
        <f>VLOOKUP(E2626,Refs!$P$2:$R$36,3,FALSE)</f>
        <v>Y61</v>
      </c>
      <c r="J2626" s="196" t="str">
        <f>VLOOKUP(E2626,Refs!$P$2:$S$36,4,FALSE)</f>
        <v>East of England</v>
      </c>
      <c r="K2626" s="42" t="str">
        <f t="shared" si="81"/>
        <v/>
      </c>
    </row>
    <row r="2627" spans="1:11" hidden="1" x14ac:dyDescent="0.35">
      <c r="A2627" s="197">
        <f t="shared" ref="A2627:A2690" si="82">DATEVALUE(RIGHT(B2627,8))</f>
        <v>44287</v>
      </c>
      <c r="B2627" t="s">
        <v>770</v>
      </c>
      <c r="C2627" t="s">
        <v>98</v>
      </c>
      <c r="D2627" t="s">
        <v>1009</v>
      </c>
      <c r="E2627" t="s">
        <v>35</v>
      </c>
      <c r="F2627" t="s">
        <v>36</v>
      </c>
      <c r="G2627" t="s">
        <v>698</v>
      </c>
      <c r="H2627">
        <v>158</v>
      </c>
      <c r="I2627" s="196" t="str">
        <f>VLOOKUP(E2627,Refs!$P$2:$R$36,3,FALSE)</f>
        <v>Y61</v>
      </c>
      <c r="J2627" s="196" t="str">
        <f>VLOOKUP(E2627,Refs!$P$2:$S$36,4,FALSE)</f>
        <v>East of England</v>
      </c>
      <c r="K2627" s="42">
        <f t="shared" ref="K2627:K2690" si="83">IF(OR(H2627="NULL",H2627=0,H2627=""),"",H2627)</f>
        <v>158</v>
      </c>
    </row>
    <row r="2628" spans="1:11" hidden="1" x14ac:dyDescent="0.35">
      <c r="A2628" s="197">
        <f t="shared" si="82"/>
        <v>44287</v>
      </c>
      <c r="B2628" t="s">
        <v>770</v>
      </c>
      <c r="C2628" t="s">
        <v>98</v>
      </c>
      <c r="D2628" t="s">
        <v>1009</v>
      </c>
      <c r="E2628" t="s">
        <v>35</v>
      </c>
      <c r="F2628" t="s">
        <v>36</v>
      </c>
      <c r="G2628" t="s">
        <v>699</v>
      </c>
      <c r="H2628">
        <v>0</v>
      </c>
      <c r="I2628" s="196" t="str">
        <f>VLOOKUP(E2628,Refs!$P$2:$R$36,3,FALSE)</f>
        <v>Y61</v>
      </c>
      <c r="J2628" s="196" t="str">
        <f>VLOOKUP(E2628,Refs!$P$2:$S$36,4,FALSE)</f>
        <v>East of England</v>
      </c>
      <c r="K2628" s="42" t="str">
        <f t="shared" si="83"/>
        <v/>
      </c>
    </row>
    <row r="2629" spans="1:11" hidden="1" x14ac:dyDescent="0.35">
      <c r="A2629" s="197">
        <f t="shared" si="82"/>
        <v>44287</v>
      </c>
      <c r="B2629" t="s">
        <v>770</v>
      </c>
      <c r="C2629" t="s">
        <v>98</v>
      </c>
      <c r="D2629" t="s">
        <v>1009</v>
      </c>
      <c r="E2629" t="s">
        <v>35</v>
      </c>
      <c r="F2629" t="s">
        <v>36</v>
      </c>
      <c r="G2629" t="s">
        <v>720</v>
      </c>
      <c r="H2629">
        <v>156</v>
      </c>
      <c r="I2629" s="196" t="str">
        <f>VLOOKUP(E2629,Refs!$P$2:$R$36,3,FALSE)</f>
        <v>Y61</v>
      </c>
      <c r="J2629" s="196" t="str">
        <f>VLOOKUP(E2629,Refs!$P$2:$S$36,4,FALSE)</f>
        <v>East of England</v>
      </c>
      <c r="K2629" s="42">
        <f t="shared" si="83"/>
        <v>156</v>
      </c>
    </row>
    <row r="2630" spans="1:11" hidden="1" x14ac:dyDescent="0.35">
      <c r="A2630" s="197">
        <f t="shared" si="82"/>
        <v>44287</v>
      </c>
      <c r="B2630" t="s">
        <v>770</v>
      </c>
      <c r="C2630" t="s">
        <v>98</v>
      </c>
      <c r="D2630" t="s">
        <v>1009</v>
      </c>
      <c r="E2630" t="s">
        <v>35</v>
      </c>
      <c r="F2630" t="s">
        <v>36</v>
      </c>
      <c r="G2630" t="s">
        <v>721</v>
      </c>
      <c r="H2630">
        <v>144</v>
      </c>
      <c r="I2630" s="196" t="str">
        <f>VLOOKUP(E2630,Refs!$P$2:$R$36,3,FALSE)</f>
        <v>Y61</v>
      </c>
      <c r="J2630" s="196" t="str">
        <f>VLOOKUP(E2630,Refs!$P$2:$S$36,4,FALSE)</f>
        <v>East of England</v>
      </c>
      <c r="K2630" s="42">
        <f t="shared" si="83"/>
        <v>144</v>
      </c>
    </row>
    <row r="2631" spans="1:11" hidden="1" x14ac:dyDescent="0.35">
      <c r="A2631" s="197">
        <f t="shared" si="82"/>
        <v>44287</v>
      </c>
      <c r="B2631" t="s">
        <v>770</v>
      </c>
      <c r="C2631" t="s">
        <v>98</v>
      </c>
      <c r="D2631" t="s">
        <v>1009</v>
      </c>
      <c r="E2631" t="s">
        <v>35</v>
      </c>
      <c r="F2631" t="s">
        <v>36</v>
      </c>
      <c r="G2631" t="s">
        <v>722</v>
      </c>
      <c r="H2631">
        <v>24</v>
      </c>
      <c r="I2631" s="196" t="str">
        <f>VLOOKUP(E2631,Refs!$P$2:$R$36,3,FALSE)</f>
        <v>Y61</v>
      </c>
      <c r="J2631" s="196" t="str">
        <f>VLOOKUP(E2631,Refs!$P$2:$S$36,4,FALSE)</f>
        <v>East of England</v>
      </c>
      <c r="K2631" s="42">
        <f t="shared" si="83"/>
        <v>24</v>
      </c>
    </row>
    <row r="2632" spans="1:11" hidden="1" x14ac:dyDescent="0.35">
      <c r="A2632" s="197">
        <f t="shared" si="82"/>
        <v>44287</v>
      </c>
      <c r="B2632" t="s">
        <v>770</v>
      </c>
      <c r="C2632" t="s">
        <v>98</v>
      </c>
      <c r="D2632" t="s">
        <v>1009</v>
      </c>
      <c r="E2632" t="s">
        <v>35</v>
      </c>
      <c r="F2632" t="s">
        <v>36</v>
      </c>
      <c r="G2632" t="s">
        <v>723</v>
      </c>
      <c r="H2632">
        <v>16</v>
      </c>
      <c r="I2632" s="196" t="str">
        <f>VLOOKUP(E2632,Refs!$P$2:$R$36,3,FALSE)</f>
        <v>Y61</v>
      </c>
      <c r="J2632" s="196" t="str">
        <f>VLOOKUP(E2632,Refs!$P$2:$S$36,4,FALSE)</f>
        <v>East of England</v>
      </c>
      <c r="K2632" s="42">
        <f t="shared" si="83"/>
        <v>16</v>
      </c>
    </row>
    <row r="2633" spans="1:11" hidden="1" x14ac:dyDescent="0.35">
      <c r="A2633" s="197">
        <f t="shared" si="82"/>
        <v>44287</v>
      </c>
      <c r="B2633" t="s">
        <v>770</v>
      </c>
      <c r="C2633" t="s">
        <v>98</v>
      </c>
      <c r="D2633" t="s">
        <v>1009</v>
      </c>
      <c r="E2633" t="s">
        <v>35</v>
      </c>
      <c r="F2633" t="s">
        <v>36</v>
      </c>
      <c r="G2633" t="s">
        <v>724</v>
      </c>
      <c r="H2633">
        <v>12</v>
      </c>
      <c r="I2633" s="196" t="str">
        <f>VLOOKUP(E2633,Refs!$P$2:$R$36,3,FALSE)</f>
        <v>Y61</v>
      </c>
      <c r="J2633" s="196" t="str">
        <f>VLOOKUP(E2633,Refs!$P$2:$S$36,4,FALSE)</f>
        <v>East of England</v>
      </c>
      <c r="K2633" s="42">
        <f t="shared" si="83"/>
        <v>12</v>
      </c>
    </row>
    <row r="2634" spans="1:11" hidden="1" x14ac:dyDescent="0.35">
      <c r="A2634" s="197">
        <f t="shared" si="82"/>
        <v>44287</v>
      </c>
      <c r="B2634" t="s">
        <v>770</v>
      </c>
      <c r="C2634" t="s">
        <v>98</v>
      </c>
      <c r="D2634" t="s">
        <v>1009</v>
      </c>
      <c r="E2634" t="s">
        <v>35</v>
      </c>
      <c r="F2634" t="s">
        <v>36</v>
      </c>
      <c r="G2634" t="s">
        <v>725</v>
      </c>
      <c r="H2634">
        <v>4</v>
      </c>
      <c r="I2634" s="196" t="str">
        <f>VLOOKUP(E2634,Refs!$P$2:$R$36,3,FALSE)</f>
        <v>Y61</v>
      </c>
      <c r="J2634" s="196" t="str">
        <f>VLOOKUP(E2634,Refs!$P$2:$S$36,4,FALSE)</f>
        <v>East of England</v>
      </c>
      <c r="K2634" s="42">
        <f t="shared" si="83"/>
        <v>4</v>
      </c>
    </row>
    <row r="2635" spans="1:11" hidden="1" x14ac:dyDescent="0.35">
      <c r="A2635" s="197">
        <f t="shared" si="82"/>
        <v>44287</v>
      </c>
      <c r="B2635" t="s">
        <v>770</v>
      </c>
      <c r="C2635" t="s">
        <v>98</v>
      </c>
      <c r="D2635" t="s">
        <v>1009</v>
      </c>
      <c r="E2635" t="s">
        <v>35</v>
      </c>
      <c r="F2635" t="s">
        <v>36</v>
      </c>
      <c r="G2635" t="s">
        <v>726</v>
      </c>
      <c r="H2635">
        <v>0</v>
      </c>
      <c r="I2635" s="196" t="str">
        <f>VLOOKUP(E2635,Refs!$P$2:$R$36,3,FALSE)</f>
        <v>Y61</v>
      </c>
      <c r="J2635" s="196" t="str">
        <f>VLOOKUP(E2635,Refs!$P$2:$S$36,4,FALSE)</f>
        <v>East of England</v>
      </c>
      <c r="K2635" s="42" t="str">
        <f t="shared" si="83"/>
        <v/>
      </c>
    </row>
    <row r="2636" spans="1:11" hidden="1" x14ac:dyDescent="0.35">
      <c r="A2636" s="197">
        <f t="shared" si="82"/>
        <v>44287</v>
      </c>
      <c r="B2636" t="s">
        <v>770</v>
      </c>
      <c r="C2636" t="s">
        <v>98</v>
      </c>
      <c r="D2636" t="s">
        <v>1009</v>
      </c>
      <c r="E2636" t="s">
        <v>35</v>
      </c>
      <c r="F2636" t="s">
        <v>36</v>
      </c>
      <c r="G2636" t="s">
        <v>727</v>
      </c>
      <c r="H2636">
        <v>0</v>
      </c>
      <c r="I2636" s="196" t="str">
        <f>VLOOKUP(E2636,Refs!$P$2:$R$36,3,FALSE)</f>
        <v>Y61</v>
      </c>
      <c r="J2636" s="196" t="str">
        <f>VLOOKUP(E2636,Refs!$P$2:$S$36,4,FALSE)</f>
        <v>East of England</v>
      </c>
      <c r="K2636" s="42" t="str">
        <f t="shared" si="83"/>
        <v/>
      </c>
    </row>
    <row r="2637" spans="1:11" hidden="1" x14ac:dyDescent="0.35">
      <c r="A2637" s="197">
        <f t="shared" si="82"/>
        <v>44287</v>
      </c>
      <c r="B2637" t="s">
        <v>770</v>
      </c>
      <c r="C2637" t="s">
        <v>98</v>
      </c>
      <c r="D2637" t="s">
        <v>1009</v>
      </c>
      <c r="E2637" t="s">
        <v>35</v>
      </c>
      <c r="F2637" t="s">
        <v>36</v>
      </c>
      <c r="G2637" t="s">
        <v>728</v>
      </c>
      <c r="H2637">
        <v>30</v>
      </c>
      <c r="I2637" s="196" t="str">
        <f>VLOOKUP(E2637,Refs!$P$2:$R$36,3,FALSE)</f>
        <v>Y61</v>
      </c>
      <c r="J2637" s="196" t="str">
        <f>VLOOKUP(E2637,Refs!$P$2:$S$36,4,FALSE)</f>
        <v>East of England</v>
      </c>
      <c r="K2637" s="42">
        <f t="shared" si="83"/>
        <v>30</v>
      </c>
    </row>
    <row r="2638" spans="1:11" hidden="1" x14ac:dyDescent="0.35">
      <c r="A2638" s="197">
        <f t="shared" si="82"/>
        <v>44287</v>
      </c>
      <c r="B2638" t="s">
        <v>770</v>
      </c>
      <c r="C2638" t="s">
        <v>98</v>
      </c>
      <c r="D2638" t="s">
        <v>1009</v>
      </c>
      <c r="E2638" t="s">
        <v>35</v>
      </c>
      <c r="F2638" t="s">
        <v>36</v>
      </c>
      <c r="G2638" t="s">
        <v>729</v>
      </c>
      <c r="H2638">
        <v>7</v>
      </c>
      <c r="I2638" s="196" t="str">
        <f>VLOOKUP(E2638,Refs!$P$2:$R$36,3,FALSE)</f>
        <v>Y61</v>
      </c>
      <c r="J2638" s="196" t="str">
        <f>VLOOKUP(E2638,Refs!$P$2:$S$36,4,FALSE)</f>
        <v>East of England</v>
      </c>
      <c r="K2638" s="42">
        <f t="shared" si="83"/>
        <v>7</v>
      </c>
    </row>
    <row r="2639" spans="1:11" hidden="1" x14ac:dyDescent="0.35">
      <c r="A2639" s="197">
        <f t="shared" si="82"/>
        <v>44287</v>
      </c>
      <c r="B2639" t="s">
        <v>770</v>
      </c>
      <c r="C2639" t="s">
        <v>98</v>
      </c>
      <c r="D2639" t="s">
        <v>1009</v>
      </c>
      <c r="E2639" t="s">
        <v>35</v>
      </c>
      <c r="F2639" t="s">
        <v>36</v>
      </c>
      <c r="G2639" t="s">
        <v>730</v>
      </c>
      <c r="H2639">
        <v>0</v>
      </c>
      <c r="I2639" s="196" t="str">
        <f>VLOOKUP(E2639,Refs!$P$2:$R$36,3,FALSE)</f>
        <v>Y61</v>
      </c>
      <c r="J2639" s="196" t="str">
        <f>VLOOKUP(E2639,Refs!$P$2:$S$36,4,FALSE)</f>
        <v>East of England</v>
      </c>
      <c r="K2639" s="42" t="str">
        <f t="shared" si="83"/>
        <v/>
      </c>
    </row>
    <row r="2640" spans="1:11" hidden="1" x14ac:dyDescent="0.35">
      <c r="A2640" s="197">
        <f t="shared" si="82"/>
        <v>44287</v>
      </c>
      <c r="B2640" t="s">
        <v>770</v>
      </c>
      <c r="C2640" t="s">
        <v>98</v>
      </c>
      <c r="D2640" t="s">
        <v>1009</v>
      </c>
      <c r="E2640" t="s">
        <v>35</v>
      </c>
      <c r="F2640" t="s">
        <v>36</v>
      </c>
      <c r="G2640" t="s">
        <v>731</v>
      </c>
      <c r="H2640">
        <v>0</v>
      </c>
      <c r="I2640" s="196" t="str">
        <f>VLOOKUP(E2640,Refs!$P$2:$R$36,3,FALSE)</f>
        <v>Y61</v>
      </c>
      <c r="J2640" s="196" t="str">
        <f>VLOOKUP(E2640,Refs!$P$2:$S$36,4,FALSE)</f>
        <v>East of England</v>
      </c>
      <c r="K2640" s="42" t="str">
        <f t="shared" si="83"/>
        <v/>
      </c>
    </row>
    <row r="2641" spans="1:11" hidden="1" x14ac:dyDescent="0.35">
      <c r="A2641" s="197">
        <f t="shared" si="82"/>
        <v>44287</v>
      </c>
      <c r="B2641" t="s">
        <v>770</v>
      </c>
      <c r="C2641" t="s">
        <v>98</v>
      </c>
      <c r="D2641" t="s">
        <v>1009</v>
      </c>
      <c r="E2641" t="s">
        <v>35</v>
      </c>
      <c r="F2641" t="s">
        <v>36</v>
      </c>
      <c r="G2641" t="s">
        <v>732</v>
      </c>
      <c r="H2641">
        <v>19</v>
      </c>
      <c r="I2641" s="196" t="str">
        <f>VLOOKUP(E2641,Refs!$P$2:$R$36,3,FALSE)</f>
        <v>Y61</v>
      </c>
      <c r="J2641" s="196" t="str">
        <f>VLOOKUP(E2641,Refs!$P$2:$S$36,4,FALSE)</f>
        <v>East of England</v>
      </c>
      <c r="K2641" s="42">
        <f t="shared" si="83"/>
        <v>19</v>
      </c>
    </row>
    <row r="2642" spans="1:11" hidden="1" x14ac:dyDescent="0.35">
      <c r="A2642" s="197">
        <f t="shared" si="82"/>
        <v>44287</v>
      </c>
      <c r="B2642" t="s">
        <v>770</v>
      </c>
      <c r="C2642" t="s">
        <v>98</v>
      </c>
      <c r="D2642" t="s">
        <v>1009</v>
      </c>
      <c r="E2642" t="s">
        <v>35</v>
      </c>
      <c r="F2642" t="s">
        <v>36</v>
      </c>
      <c r="G2642" t="s">
        <v>733</v>
      </c>
      <c r="H2642">
        <v>0</v>
      </c>
      <c r="I2642" s="196" t="str">
        <f>VLOOKUP(E2642,Refs!$P$2:$R$36,3,FALSE)</f>
        <v>Y61</v>
      </c>
      <c r="J2642" s="196" t="str">
        <f>VLOOKUP(E2642,Refs!$P$2:$S$36,4,FALSE)</f>
        <v>East of England</v>
      </c>
      <c r="K2642" s="42" t="str">
        <f t="shared" si="83"/>
        <v/>
      </c>
    </row>
    <row r="2643" spans="1:11" hidden="1" x14ac:dyDescent="0.35">
      <c r="A2643" s="197">
        <f t="shared" si="82"/>
        <v>44287</v>
      </c>
      <c r="B2643" t="s">
        <v>770</v>
      </c>
      <c r="C2643" t="s">
        <v>98</v>
      </c>
      <c r="D2643" t="s">
        <v>1009</v>
      </c>
      <c r="E2643" t="s">
        <v>35</v>
      </c>
      <c r="F2643" t="s">
        <v>36</v>
      </c>
      <c r="G2643" t="s">
        <v>734</v>
      </c>
      <c r="H2643">
        <v>0</v>
      </c>
      <c r="I2643" s="196" t="str">
        <f>VLOOKUP(E2643,Refs!$P$2:$R$36,3,FALSE)</f>
        <v>Y61</v>
      </c>
      <c r="J2643" s="196" t="str">
        <f>VLOOKUP(E2643,Refs!$P$2:$S$36,4,FALSE)</f>
        <v>East of England</v>
      </c>
      <c r="K2643" s="42" t="str">
        <f t="shared" si="83"/>
        <v/>
      </c>
    </row>
    <row r="2644" spans="1:11" hidden="1" x14ac:dyDescent="0.35">
      <c r="A2644" s="197">
        <f t="shared" si="82"/>
        <v>44287</v>
      </c>
      <c r="B2644" t="s">
        <v>770</v>
      </c>
      <c r="C2644" t="s">
        <v>98</v>
      </c>
      <c r="D2644" t="s">
        <v>1009</v>
      </c>
      <c r="E2644" t="s">
        <v>35</v>
      </c>
      <c r="F2644" t="s">
        <v>36</v>
      </c>
      <c r="G2644" t="s">
        <v>735</v>
      </c>
      <c r="H2644">
        <v>0</v>
      </c>
      <c r="I2644" s="196" t="str">
        <f>VLOOKUP(E2644,Refs!$P$2:$R$36,3,FALSE)</f>
        <v>Y61</v>
      </c>
      <c r="J2644" s="196" t="str">
        <f>VLOOKUP(E2644,Refs!$P$2:$S$36,4,FALSE)</f>
        <v>East of England</v>
      </c>
      <c r="K2644" s="42" t="str">
        <f t="shared" si="83"/>
        <v/>
      </c>
    </row>
    <row r="2645" spans="1:11" hidden="1" x14ac:dyDescent="0.35">
      <c r="A2645" s="197">
        <f t="shared" si="82"/>
        <v>44287</v>
      </c>
      <c r="B2645" t="s">
        <v>770</v>
      </c>
      <c r="C2645" t="s">
        <v>98</v>
      </c>
      <c r="D2645" t="s">
        <v>1009</v>
      </c>
      <c r="E2645" t="s">
        <v>35</v>
      </c>
      <c r="F2645" t="s">
        <v>36</v>
      </c>
      <c r="G2645" t="s">
        <v>736</v>
      </c>
      <c r="H2645">
        <v>29</v>
      </c>
      <c r="I2645" s="196" t="str">
        <f>VLOOKUP(E2645,Refs!$P$2:$R$36,3,FALSE)</f>
        <v>Y61</v>
      </c>
      <c r="J2645" s="196" t="str">
        <f>VLOOKUP(E2645,Refs!$P$2:$S$36,4,FALSE)</f>
        <v>East of England</v>
      </c>
      <c r="K2645" s="42">
        <f t="shared" si="83"/>
        <v>29</v>
      </c>
    </row>
    <row r="2646" spans="1:11" hidden="1" x14ac:dyDescent="0.35">
      <c r="A2646" s="197">
        <f t="shared" si="82"/>
        <v>44287</v>
      </c>
      <c r="B2646" t="s">
        <v>770</v>
      </c>
      <c r="C2646" t="s">
        <v>98</v>
      </c>
      <c r="D2646" t="s">
        <v>1009</v>
      </c>
      <c r="E2646" t="s">
        <v>35</v>
      </c>
      <c r="F2646" t="s">
        <v>36</v>
      </c>
      <c r="G2646" t="s">
        <v>737</v>
      </c>
      <c r="H2646">
        <v>29</v>
      </c>
      <c r="I2646" s="196" t="str">
        <f>VLOOKUP(E2646,Refs!$P$2:$R$36,3,FALSE)</f>
        <v>Y61</v>
      </c>
      <c r="J2646" s="196" t="str">
        <f>VLOOKUP(E2646,Refs!$P$2:$S$36,4,FALSE)</f>
        <v>East of England</v>
      </c>
      <c r="K2646" s="42">
        <f t="shared" si="83"/>
        <v>29</v>
      </c>
    </row>
    <row r="2647" spans="1:11" hidden="1" x14ac:dyDescent="0.35">
      <c r="A2647" s="197">
        <f t="shared" si="82"/>
        <v>44287</v>
      </c>
      <c r="B2647" t="s">
        <v>770</v>
      </c>
      <c r="C2647" t="s">
        <v>98</v>
      </c>
      <c r="D2647" t="s">
        <v>1009</v>
      </c>
      <c r="E2647" t="s">
        <v>32</v>
      </c>
      <c r="F2647" t="s">
        <v>33</v>
      </c>
      <c r="G2647" t="s">
        <v>756</v>
      </c>
      <c r="H2647">
        <v>25478</v>
      </c>
      <c r="I2647" s="196" t="str">
        <f>VLOOKUP(E2647,Refs!$P$2:$R$36,3,FALSE)</f>
        <v>Y60</v>
      </c>
      <c r="J2647" s="196" t="str">
        <f>VLOOKUP(E2647,Refs!$P$2:$S$36,4,FALSE)</f>
        <v>Midlands</v>
      </c>
      <c r="K2647" s="42">
        <f t="shared" si="83"/>
        <v>25478</v>
      </c>
    </row>
    <row r="2648" spans="1:11" hidden="1" x14ac:dyDescent="0.35">
      <c r="A2648" s="197">
        <f t="shared" si="82"/>
        <v>44287</v>
      </c>
      <c r="B2648" t="s">
        <v>770</v>
      </c>
      <c r="C2648" t="s">
        <v>98</v>
      </c>
      <c r="D2648" t="s">
        <v>1009</v>
      </c>
      <c r="E2648" t="s">
        <v>32</v>
      </c>
      <c r="F2648" t="s">
        <v>33</v>
      </c>
      <c r="G2648" t="s">
        <v>757</v>
      </c>
      <c r="H2648">
        <v>22623</v>
      </c>
      <c r="I2648" s="196" t="str">
        <f>VLOOKUP(E2648,Refs!$P$2:$R$36,3,FALSE)</f>
        <v>Y60</v>
      </c>
      <c r="J2648" s="196" t="str">
        <f>VLOOKUP(E2648,Refs!$P$2:$S$36,4,FALSE)</f>
        <v>Midlands</v>
      </c>
      <c r="K2648" s="42">
        <f t="shared" si="83"/>
        <v>22623</v>
      </c>
    </row>
    <row r="2649" spans="1:11" hidden="1" x14ac:dyDescent="0.35">
      <c r="A2649" s="197">
        <f t="shared" si="82"/>
        <v>44287</v>
      </c>
      <c r="B2649" t="s">
        <v>770</v>
      </c>
      <c r="C2649" t="s">
        <v>98</v>
      </c>
      <c r="D2649" t="s">
        <v>1009</v>
      </c>
      <c r="E2649" t="s">
        <v>32</v>
      </c>
      <c r="F2649" t="s">
        <v>33</v>
      </c>
      <c r="G2649" t="s">
        <v>758</v>
      </c>
      <c r="H2649">
        <v>23251</v>
      </c>
      <c r="I2649" s="196" t="str">
        <f>VLOOKUP(E2649,Refs!$P$2:$R$36,3,FALSE)</f>
        <v>Y60</v>
      </c>
      <c r="J2649" s="196" t="str">
        <f>VLOOKUP(E2649,Refs!$P$2:$S$36,4,FALSE)</f>
        <v>Midlands</v>
      </c>
      <c r="K2649" s="42">
        <f t="shared" si="83"/>
        <v>23251</v>
      </c>
    </row>
    <row r="2650" spans="1:11" hidden="1" x14ac:dyDescent="0.35">
      <c r="A2650" s="197">
        <f t="shared" si="82"/>
        <v>44287</v>
      </c>
      <c r="B2650" t="s">
        <v>770</v>
      </c>
      <c r="C2650" t="s">
        <v>98</v>
      </c>
      <c r="D2650" t="s">
        <v>1009</v>
      </c>
      <c r="E2650" t="s">
        <v>32</v>
      </c>
      <c r="F2650" t="s">
        <v>33</v>
      </c>
      <c r="G2650" t="s">
        <v>759</v>
      </c>
      <c r="H2650" t="s">
        <v>999</v>
      </c>
      <c r="I2650" s="196" t="str">
        <f>VLOOKUP(E2650,Refs!$P$2:$R$36,3,FALSE)</f>
        <v>Y60</v>
      </c>
      <c r="J2650" s="196" t="str">
        <f>VLOOKUP(E2650,Refs!$P$2:$S$36,4,FALSE)</f>
        <v>Midlands</v>
      </c>
      <c r="K2650" s="42" t="str">
        <f t="shared" si="83"/>
        <v>-</v>
      </c>
    </row>
    <row r="2651" spans="1:11" hidden="1" x14ac:dyDescent="0.35">
      <c r="A2651" s="197">
        <f t="shared" si="82"/>
        <v>44287</v>
      </c>
      <c r="B2651" t="s">
        <v>770</v>
      </c>
      <c r="C2651" t="s">
        <v>98</v>
      </c>
      <c r="D2651" t="s">
        <v>1009</v>
      </c>
      <c r="E2651" t="s">
        <v>32</v>
      </c>
      <c r="F2651" t="s">
        <v>33</v>
      </c>
      <c r="G2651" t="s">
        <v>760</v>
      </c>
      <c r="H2651">
        <v>339</v>
      </c>
      <c r="I2651" s="196" t="str">
        <f>VLOOKUP(E2651,Refs!$P$2:$R$36,3,FALSE)</f>
        <v>Y60</v>
      </c>
      <c r="J2651" s="196" t="str">
        <f>VLOOKUP(E2651,Refs!$P$2:$S$36,4,FALSE)</f>
        <v>Midlands</v>
      </c>
      <c r="K2651" s="42">
        <f t="shared" si="83"/>
        <v>339</v>
      </c>
    </row>
    <row r="2652" spans="1:11" hidden="1" x14ac:dyDescent="0.35">
      <c r="A2652" s="197">
        <f t="shared" si="82"/>
        <v>44287</v>
      </c>
      <c r="B2652" t="s">
        <v>770</v>
      </c>
      <c r="C2652" t="s">
        <v>98</v>
      </c>
      <c r="D2652" t="s">
        <v>1009</v>
      </c>
      <c r="E2652" t="s">
        <v>32</v>
      </c>
      <c r="F2652" t="s">
        <v>33</v>
      </c>
      <c r="G2652" t="s">
        <v>761</v>
      </c>
      <c r="H2652">
        <v>5703</v>
      </c>
      <c r="I2652" s="196" t="str">
        <f>VLOOKUP(E2652,Refs!$P$2:$R$36,3,FALSE)</f>
        <v>Y60</v>
      </c>
      <c r="J2652" s="196" t="str">
        <f>VLOOKUP(E2652,Refs!$P$2:$S$36,4,FALSE)</f>
        <v>Midlands</v>
      </c>
      <c r="K2652" s="42">
        <f t="shared" si="83"/>
        <v>5703</v>
      </c>
    </row>
    <row r="2653" spans="1:11" hidden="1" x14ac:dyDescent="0.35">
      <c r="A2653" s="197">
        <f t="shared" si="82"/>
        <v>44287</v>
      </c>
      <c r="B2653" t="s">
        <v>770</v>
      </c>
      <c r="C2653" t="s">
        <v>98</v>
      </c>
      <c r="D2653" t="s">
        <v>1009</v>
      </c>
      <c r="E2653" t="s">
        <v>32</v>
      </c>
      <c r="F2653" t="s">
        <v>33</v>
      </c>
      <c r="G2653" t="s">
        <v>548</v>
      </c>
      <c r="H2653">
        <v>20205</v>
      </c>
      <c r="I2653" s="196" t="str">
        <f>VLOOKUP(E2653,Refs!$P$2:$R$36,3,FALSE)</f>
        <v>Y60</v>
      </c>
      <c r="J2653" s="196" t="str">
        <f>VLOOKUP(E2653,Refs!$P$2:$S$36,4,FALSE)</f>
        <v>Midlands</v>
      </c>
      <c r="K2653" s="42">
        <f t="shared" si="83"/>
        <v>20205</v>
      </c>
    </row>
    <row r="2654" spans="1:11" hidden="1" x14ac:dyDescent="0.35">
      <c r="A2654" s="197">
        <f t="shared" si="82"/>
        <v>44287</v>
      </c>
      <c r="B2654" t="s">
        <v>770</v>
      </c>
      <c r="C2654" t="s">
        <v>98</v>
      </c>
      <c r="D2654" t="s">
        <v>1009</v>
      </c>
      <c r="E2654" t="s">
        <v>32</v>
      </c>
      <c r="F2654" t="s">
        <v>33</v>
      </c>
      <c r="G2654" t="s">
        <v>549</v>
      </c>
      <c r="H2654">
        <v>258</v>
      </c>
      <c r="I2654" s="196" t="str">
        <f>VLOOKUP(E2654,Refs!$P$2:$R$36,3,FALSE)</f>
        <v>Y60</v>
      </c>
      <c r="J2654" s="196" t="str">
        <f>VLOOKUP(E2654,Refs!$P$2:$S$36,4,FALSE)</f>
        <v>Midlands</v>
      </c>
      <c r="K2654" s="42">
        <f t="shared" si="83"/>
        <v>258</v>
      </c>
    </row>
    <row r="2655" spans="1:11" hidden="1" x14ac:dyDescent="0.35">
      <c r="A2655" s="197">
        <f t="shared" si="82"/>
        <v>44287</v>
      </c>
      <c r="B2655" t="s">
        <v>770</v>
      </c>
      <c r="C2655" t="s">
        <v>98</v>
      </c>
      <c r="D2655" t="s">
        <v>1009</v>
      </c>
      <c r="E2655" t="s">
        <v>32</v>
      </c>
      <c r="F2655" t="s">
        <v>33</v>
      </c>
      <c r="G2655" t="s">
        <v>550</v>
      </c>
      <c r="H2655">
        <v>166</v>
      </c>
      <c r="I2655" s="196" t="str">
        <f>VLOOKUP(E2655,Refs!$P$2:$R$36,3,FALSE)</f>
        <v>Y60</v>
      </c>
      <c r="J2655" s="196" t="str">
        <f>VLOOKUP(E2655,Refs!$P$2:$S$36,4,FALSE)</f>
        <v>Midlands</v>
      </c>
      <c r="K2655" s="42">
        <f t="shared" si="83"/>
        <v>166</v>
      </c>
    </row>
    <row r="2656" spans="1:11" hidden="1" x14ac:dyDescent="0.35">
      <c r="A2656" s="197">
        <f t="shared" si="82"/>
        <v>44287</v>
      </c>
      <c r="B2656" t="s">
        <v>770</v>
      </c>
      <c r="C2656" t="s">
        <v>98</v>
      </c>
      <c r="D2656" t="s">
        <v>1009</v>
      </c>
      <c r="E2656" t="s">
        <v>32</v>
      </c>
      <c r="F2656" t="s">
        <v>33</v>
      </c>
      <c r="G2656" t="s">
        <v>551</v>
      </c>
      <c r="H2656">
        <v>92</v>
      </c>
      <c r="I2656" s="196" t="str">
        <f>VLOOKUP(E2656,Refs!$P$2:$R$36,3,FALSE)</f>
        <v>Y60</v>
      </c>
      <c r="J2656" s="196" t="str">
        <f>VLOOKUP(E2656,Refs!$P$2:$S$36,4,FALSE)</f>
        <v>Midlands</v>
      </c>
      <c r="K2656" s="42">
        <f t="shared" si="83"/>
        <v>92</v>
      </c>
    </row>
    <row r="2657" spans="1:11" hidden="1" x14ac:dyDescent="0.35">
      <c r="A2657" s="197">
        <f t="shared" si="82"/>
        <v>44287</v>
      </c>
      <c r="B2657" t="s">
        <v>770</v>
      </c>
      <c r="C2657" t="s">
        <v>98</v>
      </c>
      <c r="D2657" t="s">
        <v>1009</v>
      </c>
      <c r="E2657" t="s">
        <v>32</v>
      </c>
      <c r="F2657" t="s">
        <v>33</v>
      </c>
      <c r="G2657" t="s">
        <v>552</v>
      </c>
      <c r="H2657">
        <v>0</v>
      </c>
      <c r="I2657" s="196" t="str">
        <f>VLOOKUP(E2657,Refs!$P$2:$R$36,3,FALSE)</f>
        <v>Y60</v>
      </c>
      <c r="J2657" s="196" t="str">
        <f>VLOOKUP(E2657,Refs!$P$2:$S$36,4,FALSE)</f>
        <v>Midlands</v>
      </c>
      <c r="K2657" s="42" t="str">
        <f t="shared" si="83"/>
        <v/>
      </c>
    </row>
    <row r="2658" spans="1:11" hidden="1" x14ac:dyDescent="0.35">
      <c r="A2658" s="197">
        <f t="shared" si="82"/>
        <v>44287</v>
      </c>
      <c r="B2658" t="s">
        <v>770</v>
      </c>
      <c r="C2658" t="s">
        <v>98</v>
      </c>
      <c r="D2658" t="s">
        <v>1009</v>
      </c>
      <c r="E2658" t="s">
        <v>32</v>
      </c>
      <c r="F2658" t="s">
        <v>33</v>
      </c>
      <c r="G2658" t="s">
        <v>553</v>
      </c>
      <c r="H2658">
        <v>341135</v>
      </c>
      <c r="I2658" s="196" t="str">
        <f>VLOOKUP(E2658,Refs!$P$2:$R$36,3,FALSE)</f>
        <v>Y60</v>
      </c>
      <c r="J2658" s="196" t="str">
        <f>VLOOKUP(E2658,Refs!$P$2:$S$36,4,FALSE)</f>
        <v>Midlands</v>
      </c>
      <c r="K2658" s="42">
        <f t="shared" si="83"/>
        <v>341135</v>
      </c>
    </row>
    <row r="2659" spans="1:11" hidden="1" x14ac:dyDescent="0.35">
      <c r="A2659" s="197">
        <f t="shared" si="82"/>
        <v>44287</v>
      </c>
      <c r="B2659" t="s">
        <v>770</v>
      </c>
      <c r="C2659" t="s">
        <v>98</v>
      </c>
      <c r="D2659" t="s">
        <v>1009</v>
      </c>
      <c r="E2659" t="s">
        <v>32</v>
      </c>
      <c r="F2659" t="s">
        <v>33</v>
      </c>
      <c r="G2659" t="s">
        <v>554</v>
      </c>
      <c r="H2659">
        <v>88</v>
      </c>
      <c r="I2659" s="196" t="str">
        <f>VLOOKUP(E2659,Refs!$P$2:$R$36,3,FALSE)</f>
        <v>Y60</v>
      </c>
      <c r="J2659" s="196" t="str">
        <f>VLOOKUP(E2659,Refs!$P$2:$S$36,4,FALSE)</f>
        <v>Midlands</v>
      </c>
      <c r="K2659" s="42">
        <f t="shared" si="83"/>
        <v>88</v>
      </c>
    </row>
    <row r="2660" spans="1:11" hidden="1" x14ac:dyDescent="0.35">
      <c r="A2660" s="197">
        <f t="shared" si="82"/>
        <v>44287</v>
      </c>
      <c r="B2660" t="s">
        <v>770</v>
      </c>
      <c r="C2660" t="s">
        <v>98</v>
      </c>
      <c r="D2660" t="s">
        <v>1009</v>
      </c>
      <c r="E2660" t="s">
        <v>32</v>
      </c>
      <c r="F2660" t="s">
        <v>33</v>
      </c>
      <c r="G2660" t="s">
        <v>555</v>
      </c>
      <c r="H2660">
        <v>199</v>
      </c>
      <c r="I2660" s="196" t="str">
        <f>VLOOKUP(E2660,Refs!$P$2:$R$36,3,FALSE)</f>
        <v>Y60</v>
      </c>
      <c r="J2660" s="196" t="str">
        <f>VLOOKUP(E2660,Refs!$P$2:$S$36,4,FALSE)</f>
        <v>Midlands</v>
      </c>
      <c r="K2660" s="42">
        <f t="shared" si="83"/>
        <v>199</v>
      </c>
    </row>
    <row r="2661" spans="1:11" hidden="1" x14ac:dyDescent="0.35">
      <c r="A2661" s="197">
        <f t="shared" si="82"/>
        <v>44287</v>
      </c>
      <c r="B2661" t="s">
        <v>770</v>
      </c>
      <c r="C2661" t="s">
        <v>98</v>
      </c>
      <c r="D2661" t="s">
        <v>1009</v>
      </c>
      <c r="E2661" t="s">
        <v>32</v>
      </c>
      <c r="F2661" t="s">
        <v>33</v>
      </c>
      <c r="G2661" t="s">
        <v>556</v>
      </c>
      <c r="H2661">
        <v>29305</v>
      </c>
      <c r="I2661" s="196" t="str">
        <f>VLOOKUP(E2661,Refs!$P$2:$R$36,3,FALSE)</f>
        <v>Y60</v>
      </c>
      <c r="J2661" s="196" t="str">
        <f>VLOOKUP(E2661,Refs!$P$2:$S$36,4,FALSE)</f>
        <v>Midlands</v>
      </c>
      <c r="K2661" s="42">
        <f t="shared" si="83"/>
        <v>29305</v>
      </c>
    </row>
    <row r="2662" spans="1:11" hidden="1" x14ac:dyDescent="0.35">
      <c r="A2662" s="197">
        <f t="shared" si="82"/>
        <v>44287</v>
      </c>
      <c r="B2662" t="s">
        <v>770</v>
      </c>
      <c r="C2662" t="s">
        <v>98</v>
      </c>
      <c r="D2662" t="s">
        <v>1009</v>
      </c>
      <c r="E2662" t="s">
        <v>32</v>
      </c>
      <c r="F2662" t="s">
        <v>33</v>
      </c>
      <c r="G2662" t="s">
        <v>557</v>
      </c>
      <c r="H2662">
        <v>6429</v>
      </c>
      <c r="I2662" s="196" t="str">
        <f>VLOOKUP(E2662,Refs!$P$2:$R$36,3,FALSE)</f>
        <v>Y60</v>
      </c>
      <c r="J2662" s="196" t="str">
        <f>VLOOKUP(E2662,Refs!$P$2:$S$36,4,FALSE)</f>
        <v>Midlands</v>
      </c>
      <c r="K2662" s="42">
        <f t="shared" si="83"/>
        <v>6429</v>
      </c>
    </row>
    <row r="2663" spans="1:11" hidden="1" x14ac:dyDescent="0.35">
      <c r="A2663" s="197">
        <f t="shared" si="82"/>
        <v>44287</v>
      </c>
      <c r="B2663" t="s">
        <v>770</v>
      </c>
      <c r="C2663" t="s">
        <v>98</v>
      </c>
      <c r="D2663" t="s">
        <v>1009</v>
      </c>
      <c r="E2663" t="s">
        <v>32</v>
      </c>
      <c r="F2663" t="s">
        <v>33</v>
      </c>
      <c r="G2663" t="s">
        <v>558</v>
      </c>
      <c r="H2663">
        <v>25020248</v>
      </c>
      <c r="I2663" s="196" t="str">
        <f>VLOOKUP(E2663,Refs!$P$2:$R$36,3,FALSE)</f>
        <v>Y60</v>
      </c>
      <c r="J2663" s="196" t="str">
        <f>VLOOKUP(E2663,Refs!$P$2:$S$36,4,FALSE)</f>
        <v>Midlands</v>
      </c>
      <c r="K2663" s="42">
        <f t="shared" si="83"/>
        <v>25020248</v>
      </c>
    </row>
    <row r="2664" spans="1:11" hidden="1" x14ac:dyDescent="0.35">
      <c r="A2664" s="197">
        <f t="shared" si="82"/>
        <v>44287</v>
      </c>
      <c r="B2664" t="s">
        <v>770</v>
      </c>
      <c r="C2664" t="s">
        <v>98</v>
      </c>
      <c r="D2664" t="s">
        <v>1009</v>
      </c>
      <c r="E2664" t="s">
        <v>32</v>
      </c>
      <c r="F2664" t="s">
        <v>33</v>
      </c>
      <c r="G2664" t="s">
        <v>566</v>
      </c>
      <c r="H2664">
        <v>22210</v>
      </c>
      <c r="I2664" s="196" t="str">
        <f>VLOOKUP(E2664,Refs!$P$2:$R$36,3,FALSE)</f>
        <v>Y60</v>
      </c>
      <c r="J2664" s="196" t="str">
        <f>VLOOKUP(E2664,Refs!$P$2:$S$36,4,FALSE)</f>
        <v>Midlands</v>
      </c>
      <c r="K2664" s="42">
        <f t="shared" si="83"/>
        <v>22210</v>
      </c>
    </row>
    <row r="2665" spans="1:11" hidden="1" x14ac:dyDescent="0.35">
      <c r="A2665" s="197">
        <f t="shared" si="82"/>
        <v>44287</v>
      </c>
      <c r="B2665" t="s">
        <v>770</v>
      </c>
      <c r="C2665" t="s">
        <v>98</v>
      </c>
      <c r="D2665" t="s">
        <v>1009</v>
      </c>
      <c r="E2665" t="s">
        <v>32</v>
      </c>
      <c r="F2665" t="s">
        <v>33</v>
      </c>
      <c r="G2665" t="s">
        <v>567</v>
      </c>
      <c r="H2665">
        <v>371</v>
      </c>
      <c r="I2665" s="196" t="str">
        <f>VLOOKUP(E2665,Refs!$P$2:$R$36,3,FALSE)</f>
        <v>Y60</v>
      </c>
      <c r="J2665" s="196" t="str">
        <f>VLOOKUP(E2665,Refs!$P$2:$S$36,4,FALSE)</f>
        <v>Midlands</v>
      </c>
      <c r="K2665" s="42">
        <f t="shared" si="83"/>
        <v>371</v>
      </c>
    </row>
    <row r="2666" spans="1:11" hidden="1" x14ac:dyDescent="0.35">
      <c r="A2666" s="197">
        <f t="shared" si="82"/>
        <v>44287</v>
      </c>
      <c r="B2666" t="s">
        <v>770</v>
      </c>
      <c r="C2666" t="s">
        <v>98</v>
      </c>
      <c r="D2666" t="s">
        <v>1009</v>
      </c>
      <c r="E2666" t="s">
        <v>32</v>
      </c>
      <c r="F2666" t="s">
        <v>33</v>
      </c>
      <c r="G2666" t="s">
        <v>568</v>
      </c>
      <c r="H2666">
        <v>12877</v>
      </c>
      <c r="I2666" s="196" t="str">
        <f>VLOOKUP(E2666,Refs!$P$2:$R$36,3,FALSE)</f>
        <v>Y60</v>
      </c>
      <c r="J2666" s="196" t="str">
        <f>VLOOKUP(E2666,Refs!$P$2:$S$36,4,FALSE)</f>
        <v>Midlands</v>
      </c>
      <c r="K2666" s="42">
        <f t="shared" si="83"/>
        <v>12877</v>
      </c>
    </row>
    <row r="2667" spans="1:11" hidden="1" x14ac:dyDescent="0.35">
      <c r="A2667" s="197">
        <f t="shared" si="82"/>
        <v>44287</v>
      </c>
      <c r="B2667" t="s">
        <v>770</v>
      </c>
      <c r="C2667" t="s">
        <v>98</v>
      </c>
      <c r="D2667" t="s">
        <v>1009</v>
      </c>
      <c r="E2667" t="s">
        <v>32</v>
      </c>
      <c r="F2667" t="s">
        <v>33</v>
      </c>
      <c r="G2667" t="s">
        <v>569</v>
      </c>
      <c r="H2667">
        <v>7445</v>
      </c>
      <c r="I2667" s="196" t="str">
        <f>VLOOKUP(E2667,Refs!$P$2:$R$36,3,FALSE)</f>
        <v>Y60</v>
      </c>
      <c r="J2667" s="196" t="str">
        <f>VLOOKUP(E2667,Refs!$P$2:$S$36,4,FALSE)</f>
        <v>Midlands</v>
      </c>
      <c r="K2667" s="42">
        <f t="shared" si="83"/>
        <v>7445</v>
      </c>
    </row>
    <row r="2668" spans="1:11" hidden="1" x14ac:dyDescent="0.35">
      <c r="A2668" s="197">
        <f t="shared" si="82"/>
        <v>44287</v>
      </c>
      <c r="B2668" t="s">
        <v>770</v>
      </c>
      <c r="C2668" t="s">
        <v>98</v>
      </c>
      <c r="D2668" t="s">
        <v>1009</v>
      </c>
      <c r="E2668" t="s">
        <v>32</v>
      </c>
      <c r="F2668" t="s">
        <v>33</v>
      </c>
      <c r="G2668" t="s">
        <v>570</v>
      </c>
      <c r="H2668">
        <v>349</v>
      </c>
      <c r="I2668" s="196" t="str">
        <f>VLOOKUP(E2668,Refs!$P$2:$R$36,3,FALSE)</f>
        <v>Y60</v>
      </c>
      <c r="J2668" s="196" t="str">
        <f>VLOOKUP(E2668,Refs!$P$2:$S$36,4,FALSE)</f>
        <v>Midlands</v>
      </c>
      <c r="K2668" s="42">
        <f t="shared" si="83"/>
        <v>349</v>
      </c>
    </row>
    <row r="2669" spans="1:11" hidden="1" x14ac:dyDescent="0.35">
      <c r="A2669" s="197">
        <f t="shared" si="82"/>
        <v>44287</v>
      </c>
      <c r="B2669" t="s">
        <v>770</v>
      </c>
      <c r="C2669" t="s">
        <v>98</v>
      </c>
      <c r="D2669" t="s">
        <v>1009</v>
      </c>
      <c r="E2669" t="s">
        <v>32</v>
      </c>
      <c r="F2669" t="s">
        <v>33</v>
      </c>
      <c r="G2669" t="s">
        <v>571</v>
      </c>
      <c r="H2669">
        <v>1168</v>
      </c>
      <c r="I2669" s="196" t="str">
        <f>VLOOKUP(E2669,Refs!$P$2:$R$36,3,FALSE)</f>
        <v>Y60</v>
      </c>
      <c r="J2669" s="196" t="str">
        <f>VLOOKUP(E2669,Refs!$P$2:$S$36,4,FALSE)</f>
        <v>Midlands</v>
      </c>
      <c r="K2669" s="42">
        <f t="shared" si="83"/>
        <v>1168</v>
      </c>
    </row>
    <row r="2670" spans="1:11" hidden="1" x14ac:dyDescent="0.35">
      <c r="A2670" s="197">
        <f t="shared" si="82"/>
        <v>44287</v>
      </c>
      <c r="B2670" t="s">
        <v>770</v>
      </c>
      <c r="C2670" t="s">
        <v>98</v>
      </c>
      <c r="D2670" t="s">
        <v>1009</v>
      </c>
      <c r="E2670" t="s">
        <v>32</v>
      </c>
      <c r="F2670" t="s">
        <v>33</v>
      </c>
      <c r="G2670" t="s">
        <v>576</v>
      </c>
      <c r="H2670">
        <v>8953</v>
      </c>
      <c r="I2670" s="196" t="str">
        <f>VLOOKUP(E2670,Refs!$P$2:$R$36,3,FALSE)</f>
        <v>Y60</v>
      </c>
      <c r="J2670" s="196" t="str">
        <f>VLOOKUP(E2670,Refs!$P$2:$S$36,4,FALSE)</f>
        <v>Midlands</v>
      </c>
      <c r="K2670" s="42">
        <f t="shared" si="83"/>
        <v>8953</v>
      </c>
    </row>
    <row r="2671" spans="1:11" hidden="1" x14ac:dyDescent="0.35">
      <c r="A2671" s="197">
        <f t="shared" si="82"/>
        <v>44287</v>
      </c>
      <c r="B2671" t="s">
        <v>770</v>
      </c>
      <c r="C2671" t="s">
        <v>98</v>
      </c>
      <c r="D2671" t="s">
        <v>1009</v>
      </c>
      <c r="E2671" t="s">
        <v>32</v>
      </c>
      <c r="F2671" t="s">
        <v>33</v>
      </c>
      <c r="G2671" t="s">
        <v>577</v>
      </c>
      <c r="H2671">
        <v>486</v>
      </c>
      <c r="I2671" s="196" t="str">
        <f>VLOOKUP(E2671,Refs!$P$2:$R$36,3,FALSE)</f>
        <v>Y60</v>
      </c>
      <c r="J2671" s="196" t="str">
        <f>VLOOKUP(E2671,Refs!$P$2:$S$36,4,FALSE)</f>
        <v>Midlands</v>
      </c>
      <c r="K2671" s="42">
        <f t="shared" si="83"/>
        <v>486</v>
      </c>
    </row>
    <row r="2672" spans="1:11" hidden="1" x14ac:dyDescent="0.35">
      <c r="A2672" s="197">
        <f t="shared" si="82"/>
        <v>44287</v>
      </c>
      <c r="B2672" t="s">
        <v>770</v>
      </c>
      <c r="C2672" t="s">
        <v>98</v>
      </c>
      <c r="D2672" t="s">
        <v>1009</v>
      </c>
      <c r="E2672" t="s">
        <v>32</v>
      </c>
      <c r="F2672" t="s">
        <v>33</v>
      </c>
      <c r="G2672" t="s">
        <v>578</v>
      </c>
      <c r="H2672">
        <v>385</v>
      </c>
      <c r="I2672" s="196" t="str">
        <f>VLOOKUP(E2672,Refs!$P$2:$R$36,3,FALSE)</f>
        <v>Y60</v>
      </c>
      <c r="J2672" s="196" t="str">
        <f>VLOOKUP(E2672,Refs!$P$2:$S$36,4,FALSE)</f>
        <v>Midlands</v>
      </c>
      <c r="K2672" s="42">
        <f t="shared" si="83"/>
        <v>385</v>
      </c>
    </row>
    <row r="2673" spans="1:11" hidden="1" x14ac:dyDescent="0.35">
      <c r="A2673" s="197">
        <f t="shared" si="82"/>
        <v>44287</v>
      </c>
      <c r="B2673" t="s">
        <v>770</v>
      </c>
      <c r="C2673" t="s">
        <v>98</v>
      </c>
      <c r="D2673" t="s">
        <v>1009</v>
      </c>
      <c r="E2673" t="s">
        <v>32</v>
      </c>
      <c r="F2673" t="s">
        <v>33</v>
      </c>
      <c r="G2673" t="s">
        <v>579</v>
      </c>
      <c r="H2673">
        <v>0</v>
      </c>
      <c r="I2673" s="196" t="str">
        <f>VLOOKUP(E2673,Refs!$P$2:$R$36,3,FALSE)</f>
        <v>Y60</v>
      </c>
      <c r="J2673" s="196" t="str">
        <f>VLOOKUP(E2673,Refs!$P$2:$S$36,4,FALSE)</f>
        <v>Midlands</v>
      </c>
      <c r="K2673" s="42" t="str">
        <f t="shared" si="83"/>
        <v/>
      </c>
    </row>
    <row r="2674" spans="1:11" hidden="1" x14ac:dyDescent="0.35">
      <c r="A2674" s="197">
        <f t="shared" si="82"/>
        <v>44287</v>
      </c>
      <c r="B2674" t="s">
        <v>770</v>
      </c>
      <c r="C2674" t="s">
        <v>98</v>
      </c>
      <c r="D2674" t="s">
        <v>1009</v>
      </c>
      <c r="E2674" t="s">
        <v>32</v>
      </c>
      <c r="F2674" t="s">
        <v>33</v>
      </c>
      <c r="G2674" t="s">
        <v>580</v>
      </c>
      <c r="H2674">
        <v>7445</v>
      </c>
      <c r="I2674" s="196" t="str">
        <f>VLOOKUP(E2674,Refs!$P$2:$R$36,3,FALSE)</f>
        <v>Y60</v>
      </c>
      <c r="J2674" s="196" t="str">
        <f>VLOOKUP(E2674,Refs!$P$2:$S$36,4,FALSE)</f>
        <v>Midlands</v>
      </c>
      <c r="K2674" s="42">
        <f t="shared" si="83"/>
        <v>7445</v>
      </c>
    </row>
    <row r="2675" spans="1:11" hidden="1" x14ac:dyDescent="0.35">
      <c r="A2675" s="197">
        <f t="shared" si="82"/>
        <v>44287</v>
      </c>
      <c r="B2675" t="s">
        <v>770</v>
      </c>
      <c r="C2675" t="s">
        <v>98</v>
      </c>
      <c r="D2675" t="s">
        <v>1009</v>
      </c>
      <c r="E2675" t="s">
        <v>32</v>
      </c>
      <c r="F2675" t="s">
        <v>33</v>
      </c>
      <c r="G2675" t="s">
        <v>581</v>
      </c>
      <c r="H2675">
        <v>0</v>
      </c>
      <c r="I2675" s="196" t="str">
        <f>VLOOKUP(E2675,Refs!$P$2:$R$36,3,FALSE)</f>
        <v>Y60</v>
      </c>
      <c r="J2675" s="196" t="str">
        <f>VLOOKUP(E2675,Refs!$P$2:$S$36,4,FALSE)</f>
        <v>Midlands</v>
      </c>
      <c r="K2675" s="42" t="str">
        <f t="shared" si="83"/>
        <v/>
      </c>
    </row>
    <row r="2676" spans="1:11" hidden="1" x14ac:dyDescent="0.35">
      <c r="A2676" s="197">
        <f t="shared" si="82"/>
        <v>44287</v>
      </c>
      <c r="B2676" t="s">
        <v>770</v>
      </c>
      <c r="C2676" t="s">
        <v>98</v>
      </c>
      <c r="D2676" t="s">
        <v>1009</v>
      </c>
      <c r="E2676" t="s">
        <v>32</v>
      </c>
      <c r="F2676" t="s">
        <v>33</v>
      </c>
      <c r="G2676" t="s">
        <v>582</v>
      </c>
      <c r="H2676">
        <v>349</v>
      </c>
      <c r="I2676" s="196" t="str">
        <f>VLOOKUP(E2676,Refs!$P$2:$R$36,3,FALSE)</f>
        <v>Y60</v>
      </c>
      <c r="J2676" s="196" t="str">
        <f>VLOOKUP(E2676,Refs!$P$2:$S$36,4,FALSE)</f>
        <v>Midlands</v>
      </c>
      <c r="K2676" s="42">
        <f t="shared" si="83"/>
        <v>349</v>
      </c>
    </row>
    <row r="2677" spans="1:11" hidden="1" x14ac:dyDescent="0.35">
      <c r="A2677" s="197">
        <f t="shared" si="82"/>
        <v>44287</v>
      </c>
      <c r="B2677" t="s">
        <v>770</v>
      </c>
      <c r="C2677" t="s">
        <v>98</v>
      </c>
      <c r="D2677" t="s">
        <v>1009</v>
      </c>
      <c r="E2677" t="s">
        <v>32</v>
      </c>
      <c r="F2677" t="s">
        <v>33</v>
      </c>
      <c r="G2677" t="s">
        <v>583</v>
      </c>
      <c r="H2677">
        <v>259</v>
      </c>
      <c r="I2677" s="196" t="str">
        <f>VLOOKUP(E2677,Refs!$P$2:$R$36,3,FALSE)</f>
        <v>Y60</v>
      </c>
      <c r="J2677" s="196" t="str">
        <f>VLOOKUP(E2677,Refs!$P$2:$S$36,4,FALSE)</f>
        <v>Midlands</v>
      </c>
      <c r="K2677" s="42">
        <f t="shared" si="83"/>
        <v>259</v>
      </c>
    </row>
    <row r="2678" spans="1:11" hidden="1" x14ac:dyDescent="0.35">
      <c r="A2678" s="197">
        <f t="shared" si="82"/>
        <v>44287</v>
      </c>
      <c r="B2678" t="s">
        <v>770</v>
      </c>
      <c r="C2678" t="s">
        <v>98</v>
      </c>
      <c r="D2678" t="s">
        <v>1009</v>
      </c>
      <c r="E2678" t="s">
        <v>32</v>
      </c>
      <c r="F2678" t="s">
        <v>33</v>
      </c>
      <c r="G2678" t="s">
        <v>584</v>
      </c>
      <c r="H2678">
        <v>29</v>
      </c>
      <c r="I2678" s="196" t="str">
        <f>VLOOKUP(E2678,Refs!$P$2:$R$36,3,FALSE)</f>
        <v>Y60</v>
      </c>
      <c r="J2678" s="196" t="str">
        <f>VLOOKUP(E2678,Refs!$P$2:$S$36,4,FALSE)</f>
        <v>Midlands</v>
      </c>
      <c r="K2678" s="42">
        <f t="shared" si="83"/>
        <v>29</v>
      </c>
    </row>
    <row r="2679" spans="1:11" hidden="1" x14ac:dyDescent="0.35">
      <c r="A2679" s="197">
        <f t="shared" si="82"/>
        <v>44287</v>
      </c>
      <c r="B2679" t="s">
        <v>770</v>
      </c>
      <c r="C2679" t="s">
        <v>98</v>
      </c>
      <c r="D2679" t="s">
        <v>1009</v>
      </c>
      <c r="E2679" t="s">
        <v>32</v>
      </c>
      <c r="F2679" t="s">
        <v>33</v>
      </c>
      <c r="G2679" t="s">
        <v>585</v>
      </c>
      <c r="H2679">
        <v>927</v>
      </c>
      <c r="I2679" s="196" t="str">
        <f>VLOOKUP(E2679,Refs!$P$2:$R$36,3,FALSE)</f>
        <v>Y60</v>
      </c>
      <c r="J2679" s="196" t="str">
        <f>VLOOKUP(E2679,Refs!$P$2:$S$36,4,FALSE)</f>
        <v>Midlands</v>
      </c>
      <c r="K2679" s="42">
        <f t="shared" si="83"/>
        <v>927</v>
      </c>
    </row>
    <row r="2680" spans="1:11" hidden="1" x14ac:dyDescent="0.35">
      <c r="A2680" s="197">
        <f t="shared" si="82"/>
        <v>44287</v>
      </c>
      <c r="B2680" t="s">
        <v>770</v>
      </c>
      <c r="C2680" t="s">
        <v>98</v>
      </c>
      <c r="D2680" t="s">
        <v>1009</v>
      </c>
      <c r="E2680" t="s">
        <v>32</v>
      </c>
      <c r="F2680" t="s">
        <v>33</v>
      </c>
      <c r="G2680" t="s">
        <v>586</v>
      </c>
      <c r="H2680">
        <v>3328</v>
      </c>
      <c r="I2680" s="196" t="str">
        <f>VLOOKUP(E2680,Refs!$P$2:$R$36,3,FALSE)</f>
        <v>Y60</v>
      </c>
      <c r="J2680" s="196" t="str">
        <f>VLOOKUP(E2680,Refs!$P$2:$S$36,4,FALSE)</f>
        <v>Midlands</v>
      </c>
      <c r="K2680" s="42">
        <f t="shared" si="83"/>
        <v>3328</v>
      </c>
    </row>
    <row r="2681" spans="1:11" hidden="1" x14ac:dyDescent="0.35">
      <c r="A2681" s="197">
        <f t="shared" si="82"/>
        <v>44287</v>
      </c>
      <c r="B2681" t="s">
        <v>770</v>
      </c>
      <c r="C2681" t="s">
        <v>98</v>
      </c>
      <c r="D2681" t="s">
        <v>1009</v>
      </c>
      <c r="E2681" t="s">
        <v>32</v>
      </c>
      <c r="F2681" t="s">
        <v>33</v>
      </c>
      <c r="G2681" t="s">
        <v>587</v>
      </c>
      <c r="H2681" t="s">
        <v>999</v>
      </c>
      <c r="I2681" s="196" t="str">
        <f>VLOOKUP(E2681,Refs!$P$2:$R$36,3,FALSE)</f>
        <v>Y60</v>
      </c>
      <c r="J2681" s="196" t="str">
        <f>VLOOKUP(E2681,Refs!$P$2:$S$36,4,FALSE)</f>
        <v>Midlands</v>
      </c>
      <c r="K2681" s="42" t="str">
        <f t="shared" si="83"/>
        <v>-</v>
      </c>
    </row>
    <row r="2682" spans="1:11" hidden="1" x14ac:dyDescent="0.35">
      <c r="A2682" s="197">
        <f t="shared" si="82"/>
        <v>44287</v>
      </c>
      <c r="B2682" t="s">
        <v>770</v>
      </c>
      <c r="C2682" t="s">
        <v>98</v>
      </c>
      <c r="D2682" t="s">
        <v>1009</v>
      </c>
      <c r="E2682" t="s">
        <v>32</v>
      </c>
      <c r="F2682" t="s">
        <v>33</v>
      </c>
      <c r="G2682" t="s">
        <v>588</v>
      </c>
      <c r="H2682">
        <v>5619</v>
      </c>
      <c r="I2682" s="196" t="str">
        <f>VLOOKUP(E2682,Refs!$P$2:$R$36,3,FALSE)</f>
        <v>Y60</v>
      </c>
      <c r="J2682" s="196" t="str">
        <f>VLOOKUP(E2682,Refs!$P$2:$S$36,4,FALSE)</f>
        <v>Midlands</v>
      </c>
      <c r="K2682" s="42">
        <f t="shared" si="83"/>
        <v>5619</v>
      </c>
    </row>
    <row r="2683" spans="1:11" hidden="1" x14ac:dyDescent="0.35">
      <c r="A2683" s="197">
        <f t="shared" si="82"/>
        <v>44287</v>
      </c>
      <c r="B2683" t="s">
        <v>770</v>
      </c>
      <c r="C2683" t="s">
        <v>98</v>
      </c>
      <c r="D2683" t="s">
        <v>1009</v>
      </c>
      <c r="E2683" t="s">
        <v>32</v>
      </c>
      <c r="F2683" t="s">
        <v>33</v>
      </c>
      <c r="G2683" t="s">
        <v>589</v>
      </c>
      <c r="H2683">
        <v>2792</v>
      </c>
      <c r="I2683" s="196" t="str">
        <f>VLOOKUP(E2683,Refs!$P$2:$R$36,3,FALSE)</f>
        <v>Y60</v>
      </c>
      <c r="J2683" s="196" t="str">
        <f>VLOOKUP(E2683,Refs!$P$2:$S$36,4,FALSE)</f>
        <v>Midlands</v>
      </c>
      <c r="K2683" s="42">
        <f t="shared" si="83"/>
        <v>2792</v>
      </c>
    </row>
    <row r="2684" spans="1:11" hidden="1" x14ac:dyDescent="0.35">
      <c r="A2684" s="197">
        <f t="shared" si="82"/>
        <v>44287</v>
      </c>
      <c r="B2684" t="s">
        <v>770</v>
      </c>
      <c r="C2684" t="s">
        <v>98</v>
      </c>
      <c r="D2684" t="s">
        <v>1009</v>
      </c>
      <c r="E2684" t="s">
        <v>32</v>
      </c>
      <c r="F2684" t="s">
        <v>33</v>
      </c>
      <c r="G2684" t="s">
        <v>590</v>
      </c>
      <c r="H2684">
        <v>301</v>
      </c>
      <c r="I2684" s="196" t="str">
        <f>VLOOKUP(E2684,Refs!$P$2:$R$36,3,FALSE)</f>
        <v>Y60</v>
      </c>
      <c r="J2684" s="196" t="str">
        <f>VLOOKUP(E2684,Refs!$P$2:$S$36,4,FALSE)</f>
        <v>Midlands</v>
      </c>
      <c r="K2684" s="42">
        <f t="shared" si="83"/>
        <v>301</v>
      </c>
    </row>
    <row r="2685" spans="1:11" hidden="1" x14ac:dyDescent="0.35">
      <c r="A2685" s="197">
        <f t="shared" si="82"/>
        <v>44287</v>
      </c>
      <c r="B2685" t="s">
        <v>770</v>
      </c>
      <c r="C2685" t="s">
        <v>98</v>
      </c>
      <c r="D2685" t="s">
        <v>1009</v>
      </c>
      <c r="E2685" t="s">
        <v>32</v>
      </c>
      <c r="F2685" t="s">
        <v>33</v>
      </c>
      <c r="G2685" t="s">
        <v>591</v>
      </c>
      <c r="H2685">
        <v>5</v>
      </c>
      <c r="I2685" s="196" t="str">
        <f>VLOOKUP(E2685,Refs!$P$2:$R$36,3,FALSE)</f>
        <v>Y60</v>
      </c>
      <c r="J2685" s="196" t="str">
        <f>VLOOKUP(E2685,Refs!$P$2:$S$36,4,FALSE)</f>
        <v>Midlands</v>
      </c>
      <c r="K2685" s="42">
        <f t="shared" si="83"/>
        <v>5</v>
      </c>
    </row>
    <row r="2686" spans="1:11" hidden="1" x14ac:dyDescent="0.35">
      <c r="A2686" s="197">
        <f t="shared" si="82"/>
        <v>44287</v>
      </c>
      <c r="B2686" t="s">
        <v>770</v>
      </c>
      <c r="C2686" t="s">
        <v>98</v>
      </c>
      <c r="D2686" t="s">
        <v>1009</v>
      </c>
      <c r="E2686" t="s">
        <v>32</v>
      </c>
      <c r="F2686" t="s">
        <v>33</v>
      </c>
      <c r="G2686" t="s">
        <v>592</v>
      </c>
      <c r="H2686">
        <v>509</v>
      </c>
      <c r="I2686" s="196" t="str">
        <f>VLOOKUP(E2686,Refs!$P$2:$R$36,3,FALSE)</f>
        <v>Y60</v>
      </c>
      <c r="J2686" s="196" t="str">
        <f>VLOOKUP(E2686,Refs!$P$2:$S$36,4,FALSE)</f>
        <v>Midlands</v>
      </c>
      <c r="K2686" s="42">
        <f t="shared" si="83"/>
        <v>509</v>
      </c>
    </row>
    <row r="2687" spans="1:11" hidden="1" x14ac:dyDescent="0.35">
      <c r="A2687" s="197">
        <f t="shared" si="82"/>
        <v>44287</v>
      </c>
      <c r="B2687" t="s">
        <v>770</v>
      </c>
      <c r="C2687" t="s">
        <v>98</v>
      </c>
      <c r="D2687" t="s">
        <v>1009</v>
      </c>
      <c r="E2687" t="s">
        <v>32</v>
      </c>
      <c r="F2687" t="s">
        <v>33</v>
      </c>
      <c r="G2687" t="s">
        <v>593</v>
      </c>
      <c r="H2687">
        <v>148</v>
      </c>
      <c r="I2687" s="196" t="str">
        <f>VLOOKUP(E2687,Refs!$P$2:$R$36,3,FALSE)</f>
        <v>Y60</v>
      </c>
      <c r="J2687" s="196" t="str">
        <f>VLOOKUP(E2687,Refs!$P$2:$S$36,4,FALSE)</f>
        <v>Midlands</v>
      </c>
      <c r="K2687" s="42">
        <f t="shared" si="83"/>
        <v>148</v>
      </c>
    </row>
    <row r="2688" spans="1:11" hidden="1" x14ac:dyDescent="0.35">
      <c r="A2688" s="197">
        <f t="shared" si="82"/>
        <v>44287</v>
      </c>
      <c r="B2688" t="s">
        <v>770</v>
      </c>
      <c r="C2688" t="s">
        <v>98</v>
      </c>
      <c r="D2688" t="s">
        <v>1009</v>
      </c>
      <c r="E2688" t="s">
        <v>32</v>
      </c>
      <c r="F2688" t="s">
        <v>33</v>
      </c>
      <c r="G2688" t="s">
        <v>594</v>
      </c>
      <c r="H2688">
        <v>30</v>
      </c>
      <c r="I2688" s="196" t="str">
        <f>VLOOKUP(E2688,Refs!$P$2:$R$36,3,FALSE)</f>
        <v>Y60</v>
      </c>
      <c r="J2688" s="196" t="str">
        <f>VLOOKUP(E2688,Refs!$P$2:$S$36,4,FALSE)</f>
        <v>Midlands</v>
      </c>
      <c r="K2688" s="42">
        <f t="shared" si="83"/>
        <v>30</v>
      </c>
    </row>
    <row r="2689" spans="1:11" hidden="1" x14ac:dyDescent="0.35">
      <c r="A2689" s="197">
        <f t="shared" si="82"/>
        <v>44287</v>
      </c>
      <c r="B2689" t="s">
        <v>770</v>
      </c>
      <c r="C2689" t="s">
        <v>98</v>
      </c>
      <c r="D2689" t="s">
        <v>1009</v>
      </c>
      <c r="E2689" t="s">
        <v>32</v>
      </c>
      <c r="F2689" t="s">
        <v>33</v>
      </c>
      <c r="G2689" t="s">
        <v>609</v>
      </c>
      <c r="H2689">
        <v>22210</v>
      </c>
      <c r="I2689" s="196" t="str">
        <f>VLOOKUP(E2689,Refs!$P$2:$R$36,3,FALSE)</f>
        <v>Y60</v>
      </c>
      <c r="J2689" s="196" t="str">
        <f>VLOOKUP(E2689,Refs!$P$2:$S$36,4,FALSE)</f>
        <v>Midlands</v>
      </c>
      <c r="K2689" s="42">
        <f t="shared" si="83"/>
        <v>22210</v>
      </c>
    </row>
    <row r="2690" spans="1:11" hidden="1" x14ac:dyDescent="0.35">
      <c r="A2690" s="197">
        <f t="shared" si="82"/>
        <v>44287</v>
      </c>
      <c r="B2690" t="s">
        <v>770</v>
      </c>
      <c r="C2690" t="s">
        <v>98</v>
      </c>
      <c r="D2690" t="s">
        <v>1009</v>
      </c>
      <c r="E2690" t="s">
        <v>32</v>
      </c>
      <c r="F2690" t="s">
        <v>33</v>
      </c>
      <c r="G2690" t="s">
        <v>610</v>
      </c>
      <c r="H2690">
        <v>2904</v>
      </c>
      <c r="I2690" s="196" t="str">
        <f>VLOOKUP(E2690,Refs!$P$2:$R$36,3,FALSE)</f>
        <v>Y60</v>
      </c>
      <c r="J2690" s="196" t="str">
        <f>VLOOKUP(E2690,Refs!$P$2:$S$36,4,FALSE)</f>
        <v>Midlands</v>
      </c>
      <c r="K2690" s="42">
        <f t="shared" si="83"/>
        <v>2904</v>
      </c>
    </row>
    <row r="2691" spans="1:11" hidden="1" x14ac:dyDescent="0.35">
      <c r="A2691" s="197">
        <f t="shared" ref="A2691:A2754" si="84">DATEVALUE(RIGHT(B2691,8))</f>
        <v>44287</v>
      </c>
      <c r="B2691" t="s">
        <v>770</v>
      </c>
      <c r="C2691" t="s">
        <v>98</v>
      </c>
      <c r="D2691" t="s">
        <v>1009</v>
      </c>
      <c r="E2691" t="s">
        <v>32</v>
      </c>
      <c r="F2691" t="s">
        <v>33</v>
      </c>
      <c r="G2691" t="s">
        <v>611</v>
      </c>
      <c r="H2691">
        <v>2560</v>
      </c>
      <c r="I2691" s="196" t="str">
        <f>VLOOKUP(E2691,Refs!$P$2:$R$36,3,FALSE)</f>
        <v>Y60</v>
      </c>
      <c r="J2691" s="196" t="str">
        <f>VLOOKUP(E2691,Refs!$P$2:$S$36,4,FALSE)</f>
        <v>Midlands</v>
      </c>
      <c r="K2691" s="42">
        <f t="shared" ref="K2691:K2754" si="85">IF(OR(H2691="NULL",H2691=0,H2691=""),"",H2691)</f>
        <v>2560</v>
      </c>
    </row>
    <row r="2692" spans="1:11" hidden="1" x14ac:dyDescent="0.35">
      <c r="A2692" s="197">
        <f t="shared" si="84"/>
        <v>44287</v>
      </c>
      <c r="B2692" t="s">
        <v>770</v>
      </c>
      <c r="C2692" t="s">
        <v>98</v>
      </c>
      <c r="D2692" t="s">
        <v>1009</v>
      </c>
      <c r="E2692" t="s">
        <v>32</v>
      </c>
      <c r="F2692" t="s">
        <v>33</v>
      </c>
      <c r="G2692" t="s">
        <v>612</v>
      </c>
      <c r="H2692">
        <v>1981</v>
      </c>
      <c r="I2692" s="196" t="str">
        <f>VLOOKUP(E2692,Refs!$P$2:$R$36,3,FALSE)</f>
        <v>Y60</v>
      </c>
      <c r="J2692" s="196" t="str">
        <f>VLOOKUP(E2692,Refs!$P$2:$S$36,4,FALSE)</f>
        <v>Midlands</v>
      </c>
      <c r="K2692" s="42">
        <f t="shared" si="85"/>
        <v>1981</v>
      </c>
    </row>
    <row r="2693" spans="1:11" hidden="1" x14ac:dyDescent="0.35">
      <c r="A2693" s="197">
        <f t="shared" si="84"/>
        <v>44287</v>
      </c>
      <c r="B2693" t="s">
        <v>770</v>
      </c>
      <c r="C2693" t="s">
        <v>98</v>
      </c>
      <c r="D2693" t="s">
        <v>1009</v>
      </c>
      <c r="E2693" t="s">
        <v>32</v>
      </c>
      <c r="F2693" t="s">
        <v>33</v>
      </c>
      <c r="G2693" t="s">
        <v>613</v>
      </c>
      <c r="H2693">
        <v>0</v>
      </c>
      <c r="I2693" s="196" t="str">
        <f>VLOOKUP(E2693,Refs!$P$2:$R$36,3,FALSE)</f>
        <v>Y60</v>
      </c>
      <c r="J2693" s="196" t="str">
        <f>VLOOKUP(E2693,Refs!$P$2:$S$36,4,FALSE)</f>
        <v>Midlands</v>
      </c>
      <c r="K2693" s="42" t="str">
        <f t="shared" si="85"/>
        <v/>
      </c>
    </row>
    <row r="2694" spans="1:11" hidden="1" x14ac:dyDescent="0.35">
      <c r="A2694" s="197">
        <f t="shared" si="84"/>
        <v>44287</v>
      </c>
      <c r="B2694" t="s">
        <v>770</v>
      </c>
      <c r="C2694" t="s">
        <v>98</v>
      </c>
      <c r="D2694" t="s">
        <v>1009</v>
      </c>
      <c r="E2694" t="s">
        <v>32</v>
      </c>
      <c r="F2694" t="s">
        <v>33</v>
      </c>
      <c r="G2694" t="s">
        <v>615</v>
      </c>
      <c r="H2694">
        <v>6340</v>
      </c>
      <c r="I2694" s="196" t="str">
        <f>VLOOKUP(E2694,Refs!$P$2:$R$36,3,FALSE)</f>
        <v>Y60</v>
      </c>
      <c r="J2694" s="196" t="str">
        <f>VLOOKUP(E2694,Refs!$P$2:$S$36,4,FALSE)</f>
        <v>Midlands</v>
      </c>
      <c r="K2694" s="42">
        <f t="shared" si="85"/>
        <v>6340</v>
      </c>
    </row>
    <row r="2695" spans="1:11" hidden="1" x14ac:dyDescent="0.35">
      <c r="A2695" s="197">
        <f t="shared" si="84"/>
        <v>44287</v>
      </c>
      <c r="B2695" t="s">
        <v>770</v>
      </c>
      <c r="C2695" t="s">
        <v>98</v>
      </c>
      <c r="D2695" t="s">
        <v>1009</v>
      </c>
      <c r="E2695" t="s">
        <v>32</v>
      </c>
      <c r="F2695" t="s">
        <v>33</v>
      </c>
      <c r="G2695" t="s">
        <v>616</v>
      </c>
      <c r="H2695">
        <v>11</v>
      </c>
      <c r="I2695" s="196" t="str">
        <f>VLOOKUP(E2695,Refs!$P$2:$R$36,3,FALSE)</f>
        <v>Y60</v>
      </c>
      <c r="J2695" s="196" t="str">
        <f>VLOOKUP(E2695,Refs!$P$2:$S$36,4,FALSE)</f>
        <v>Midlands</v>
      </c>
      <c r="K2695" s="42">
        <f t="shared" si="85"/>
        <v>11</v>
      </c>
    </row>
    <row r="2696" spans="1:11" hidden="1" x14ac:dyDescent="0.35">
      <c r="A2696" s="197">
        <f t="shared" si="84"/>
        <v>44287</v>
      </c>
      <c r="B2696" t="s">
        <v>770</v>
      </c>
      <c r="C2696" t="s">
        <v>98</v>
      </c>
      <c r="D2696" t="s">
        <v>1009</v>
      </c>
      <c r="E2696" t="s">
        <v>32</v>
      </c>
      <c r="F2696" t="s">
        <v>33</v>
      </c>
      <c r="G2696" t="s">
        <v>618</v>
      </c>
      <c r="H2696">
        <v>3551</v>
      </c>
      <c r="I2696" s="196" t="str">
        <f>VLOOKUP(E2696,Refs!$P$2:$R$36,3,FALSE)</f>
        <v>Y60</v>
      </c>
      <c r="J2696" s="196" t="str">
        <f>VLOOKUP(E2696,Refs!$P$2:$S$36,4,FALSE)</f>
        <v>Midlands</v>
      </c>
      <c r="K2696" s="42">
        <f t="shared" si="85"/>
        <v>3551</v>
      </c>
    </row>
    <row r="2697" spans="1:11" hidden="1" x14ac:dyDescent="0.35">
      <c r="A2697" s="197">
        <f t="shared" si="84"/>
        <v>44287</v>
      </c>
      <c r="B2697" t="s">
        <v>770</v>
      </c>
      <c r="C2697" t="s">
        <v>98</v>
      </c>
      <c r="D2697" t="s">
        <v>1009</v>
      </c>
      <c r="E2697" t="s">
        <v>32</v>
      </c>
      <c r="F2697" t="s">
        <v>33</v>
      </c>
      <c r="G2697" t="s">
        <v>619</v>
      </c>
      <c r="H2697">
        <v>5</v>
      </c>
      <c r="I2697" s="196" t="str">
        <f>VLOOKUP(E2697,Refs!$P$2:$R$36,3,FALSE)</f>
        <v>Y60</v>
      </c>
      <c r="J2697" s="196" t="str">
        <f>VLOOKUP(E2697,Refs!$P$2:$S$36,4,FALSE)</f>
        <v>Midlands</v>
      </c>
      <c r="K2697" s="42">
        <f t="shared" si="85"/>
        <v>5</v>
      </c>
    </row>
    <row r="2698" spans="1:11" hidden="1" x14ac:dyDescent="0.35">
      <c r="A2698" s="197">
        <f t="shared" si="84"/>
        <v>44287</v>
      </c>
      <c r="B2698" t="s">
        <v>770</v>
      </c>
      <c r="C2698" t="s">
        <v>98</v>
      </c>
      <c r="D2698" t="s">
        <v>1009</v>
      </c>
      <c r="E2698" t="s">
        <v>32</v>
      </c>
      <c r="F2698" t="s">
        <v>33</v>
      </c>
      <c r="G2698" t="s">
        <v>620</v>
      </c>
      <c r="H2698">
        <v>1303</v>
      </c>
      <c r="I2698" s="196" t="str">
        <f>VLOOKUP(E2698,Refs!$P$2:$R$36,3,FALSE)</f>
        <v>Y60</v>
      </c>
      <c r="J2698" s="196" t="str">
        <f>VLOOKUP(E2698,Refs!$P$2:$S$36,4,FALSE)</f>
        <v>Midlands</v>
      </c>
      <c r="K2698" s="42">
        <f t="shared" si="85"/>
        <v>1303</v>
      </c>
    </row>
    <row r="2699" spans="1:11" hidden="1" x14ac:dyDescent="0.35">
      <c r="A2699" s="197">
        <f t="shared" si="84"/>
        <v>44287</v>
      </c>
      <c r="B2699" t="s">
        <v>770</v>
      </c>
      <c r="C2699" t="s">
        <v>98</v>
      </c>
      <c r="D2699" t="s">
        <v>1009</v>
      </c>
      <c r="E2699" t="s">
        <v>32</v>
      </c>
      <c r="F2699" t="s">
        <v>33</v>
      </c>
      <c r="G2699" t="s">
        <v>621</v>
      </c>
      <c r="H2699">
        <v>86</v>
      </c>
      <c r="I2699" s="196" t="str">
        <f>VLOOKUP(E2699,Refs!$P$2:$R$36,3,FALSE)</f>
        <v>Y60</v>
      </c>
      <c r="J2699" s="196" t="str">
        <f>VLOOKUP(E2699,Refs!$P$2:$S$36,4,FALSE)</f>
        <v>Midlands</v>
      </c>
      <c r="K2699" s="42">
        <f t="shared" si="85"/>
        <v>86</v>
      </c>
    </row>
    <row r="2700" spans="1:11" hidden="1" x14ac:dyDescent="0.35">
      <c r="A2700" s="197">
        <f t="shared" si="84"/>
        <v>44287</v>
      </c>
      <c r="B2700" t="s">
        <v>770</v>
      </c>
      <c r="C2700" t="s">
        <v>98</v>
      </c>
      <c r="D2700" t="s">
        <v>1009</v>
      </c>
      <c r="E2700" t="s">
        <v>32</v>
      </c>
      <c r="F2700" t="s">
        <v>33</v>
      </c>
      <c r="G2700" t="s">
        <v>622</v>
      </c>
      <c r="H2700">
        <v>755</v>
      </c>
      <c r="I2700" s="196" t="str">
        <f>VLOOKUP(E2700,Refs!$P$2:$R$36,3,FALSE)</f>
        <v>Y60</v>
      </c>
      <c r="J2700" s="196" t="str">
        <f>VLOOKUP(E2700,Refs!$P$2:$S$36,4,FALSE)</f>
        <v>Midlands</v>
      </c>
      <c r="K2700" s="42">
        <f t="shared" si="85"/>
        <v>755</v>
      </c>
    </row>
    <row r="2701" spans="1:11" hidden="1" x14ac:dyDescent="0.35">
      <c r="A2701" s="197">
        <f t="shared" si="84"/>
        <v>44287</v>
      </c>
      <c r="B2701" t="s">
        <v>770</v>
      </c>
      <c r="C2701" t="s">
        <v>98</v>
      </c>
      <c r="D2701" t="s">
        <v>1009</v>
      </c>
      <c r="E2701" t="s">
        <v>32</v>
      </c>
      <c r="F2701" t="s">
        <v>33</v>
      </c>
      <c r="G2701" t="s">
        <v>623</v>
      </c>
      <c r="H2701">
        <v>283</v>
      </c>
      <c r="I2701" s="196" t="str">
        <f>VLOOKUP(E2701,Refs!$P$2:$R$36,3,FALSE)</f>
        <v>Y60</v>
      </c>
      <c r="J2701" s="196" t="str">
        <f>VLOOKUP(E2701,Refs!$P$2:$S$36,4,FALSE)</f>
        <v>Midlands</v>
      </c>
      <c r="K2701" s="42">
        <f t="shared" si="85"/>
        <v>283</v>
      </c>
    </row>
    <row r="2702" spans="1:11" hidden="1" x14ac:dyDescent="0.35">
      <c r="A2702" s="197">
        <f t="shared" si="84"/>
        <v>44287</v>
      </c>
      <c r="B2702" t="s">
        <v>770</v>
      </c>
      <c r="C2702" t="s">
        <v>98</v>
      </c>
      <c r="D2702" t="s">
        <v>1009</v>
      </c>
      <c r="E2702" t="s">
        <v>32</v>
      </c>
      <c r="F2702" t="s">
        <v>33</v>
      </c>
      <c r="G2702" t="s">
        <v>624</v>
      </c>
      <c r="H2702">
        <v>1293</v>
      </c>
      <c r="I2702" s="196" t="str">
        <f>VLOOKUP(E2702,Refs!$P$2:$R$36,3,FALSE)</f>
        <v>Y60</v>
      </c>
      <c r="J2702" s="196" t="str">
        <f>VLOOKUP(E2702,Refs!$P$2:$S$36,4,FALSE)</f>
        <v>Midlands</v>
      </c>
      <c r="K2702" s="42">
        <f t="shared" si="85"/>
        <v>1293</v>
      </c>
    </row>
    <row r="2703" spans="1:11" hidden="1" x14ac:dyDescent="0.35">
      <c r="A2703" s="197">
        <f t="shared" si="84"/>
        <v>44287</v>
      </c>
      <c r="B2703" t="s">
        <v>770</v>
      </c>
      <c r="C2703" t="s">
        <v>98</v>
      </c>
      <c r="D2703" t="s">
        <v>1009</v>
      </c>
      <c r="E2703" t="s">
        <v>32</v>
      </c>
      <c r="F2703" t="s">
        <v>33</v>
      </c>
      <c r="G2703" t="s">
        <v>625</v>
      </c>
      <c r="H2703">
        <v>828</v>
      </c>
      <c r="I2703" s="196" t="str">
        <f>VLOOKUP(E2703,Refs!$P$2:$R$36,3,FALSE)</f>
        <v>Y60</v>
      </c>
      <c r="J2703" s="196" t="str">
        <f>VLOOKUP(E2703,Refs!$P$2:$S$36,4,FALSE)</f>
        <v>Midlands</v>
      </c>
      <c r="K2703" s="42">
        <f t="shared" si="85"/>
        <v>828</v>
      </c>
    </row>
    <row r="2704" spans="1:11" hidden="1" x14ac:dyDescent="0.35">
      <c r="A2704" s="197">
        <f t="shared" si="84"/>
        <v>44287</v>
      </c>
      <c r="B2704" t="s">
        <v>770</v>
      </c>
      <c r="C2704" t="s">
        <v>98</v>
      </c>
      <c r="D2704" t="s">
        <v>1009</v>
      </c>
      <c r="E2704" t="s">
        <v>32</v>
      </c>
      <c r="F2704" t="s">
        <v>33</v>
      </c>
      <c r="G2704" t="s">
        <v>626</v>
      </c>
      <c r="H2704">
        <v>3119</v>
      </c>
      <c r="I2704" s="196" t="str">
        <f>VLOOKUP(E2704,Refs!$P$2:$R$36,3,FALSE)</f>
        <v>Y60</v>
      </c>
      <c r="J2704" s="196" t="str">
        <f>VLOOKUP(E2704,Refs!$P$2:$S$36,4,FALSE)</f>
        <v>Midlands</v>
      </c>
      <c r="K2704" s="42">
        <f t="shared" si="85"/>
        <v>3119</v>
      </c>
    </row>
    <row r="2705" spans="1:11" hidden="1" x14ac:dyDescent="0.35">
      <c r="A2705" s="197">
        <f t="shared" si="84"/>
        <v>44287</v>
      </c>
      <c r="B2705" t="s">
        <v>770</v>
      </c>
      <c r="C2705" t="s">
        <v>98</v>
      </c>
      <c r="D2705" t="s">
        <v>1009</v>
      </c>
      <c r="E2705" t="s">
        <v>32</v>
      </c>
      <c r="F2705" t="s">
        <v>33</v>
      </c>
      <c r="G2705" t="s">
        <v>642</v>
      </c>
      <c r="H2705">
        <v>2246</v>
      </c>
      <c r="I2705" s="196" t="str">
        <f>VLOOKUP(E2705,Refs!$P$2:$R$36,3,FALSE)</f>
        <v>Y60</v>
      </c>
      <c r="J2705" s="196" t="str">
        <f>VLOOKUP(E2705,Refs!$P$2:$S$36,4,FALSE)</f>
        <v>Midlands</v>
      </c>
      <c r="K2705" s="42">
        <f t="shared" si="85"/>
        <v>2246</v>
      </c>
    </row>
    <row r="2706" spans="1:11" hidden="1" x14ac:dyDescent="0.35">
      <c r="A2706" s="197">
        <f t="shared" si="84"/>
        <v>44287</v>
      </c>
      <c r="B2706" t="s">
        <v>770</v>
      </c>
      <c r="C2706" t="s">
        <v>98</v>
      </c>
      <c r="D2706" t="s">
        <v>1009</v>
      </c>
      <c r="E2706" t="s">
        <v>32</v>
      </c>
      <c r="F2706" t="s">
        <v>33</v>
      </c>
      <c r="G2706" t="s">
        <v>643</v>
      </c>
      <c r="H2706">
        <v>2091</v>
      </c>
      <c r="I2706" s="196" t="str">
        <f>VLOOKUP(E2706,Refs!$P$2:$R$36,3,FALSE)</f>
        <v>Y60</v>
      </c>
      <c r="J2706" s="196" t="str">
        <f>VLOOKUP(E2706,Refs!$P$2:$S$36,4,FALSE)</f>
        <v>Midlands</v>
      </c>
      <c r="K2706" s="42">
        <f t="shared" si="85"/>
        <v>2091</v>
      </c>
    </row>
    <row r="2707" spans="1:11" hidden="1" x14ac:dyDescent="0.35">
      <c r="A2707" s="197">
        <f t="shared" si="84"/>
        <v>44287</v>
      </c>
      <c r="B2707" t="s">
        <v>770</v>
      </c>
      <c r="C2707" t="s">
        <v>98</v>
      </c>
      <c r="D2707" t="s">
        <v>1009</v>
      </c>
      <c r="E2707" t="s">
        <v>32</v>
      </c>
      <c r="F2707" t="s">
        <v>33</v>
      </c>
      <c r="G2707" t="s">
        <v>644</v>
      </c>
      <c r="H2707">
        <v>1956</v>
      </c>
      <c r="I2707" s="196" t="str">
        <f>VLOOKUP(E2707,Refs!$P$2:$R$36,3,FALSE)</f>
        <v>Y60</v>
      </c>
      <c r="J2707" s="196" t="str">
        <f>VLOOKUP(E2707,Refs!$P$2:$S$36,4,FALSE)</f>
        <v>Midlands</v>
      </c>
      <c r="K2707" s="42">
        <f t="shared" si="85"/>
        <v>1956</v>
      </c>
    </row>
    <row r="2708" spans="1:11" hidden="1" x14ac:dyDescent="0.35">
      <c r="A2708" s="197">
        <f t="shared" si="84"/>
        <v>44287</v>
      </c>
      <c r="B2708" t="s">
        <v>770</v>
      </c>
      <c r="C2708" t="s">
        <v>98</v>
      </c>
      <c r="D2708" t="s">
        <v>1009</v>
      </c>
      <c r="E2708" t="s">
        <v>32</v>
      </c>
      <c r="F2708" t="s">
        <v>33</v>
      </c>
      <c r="G2708" t="s">
        <v>645</v>
      </c>
      <c r="H2708">
        <v>54</v>
      </c>
      <c r="I2708" s="196" t="str">
        <f>VLOOKUP(E2708,Refs!$P$2:$R$36,3,FALSE)</f>
        <v>Y60</v>
      </c>
      <c r="J2708" s="196" t="str">
        <f>VLOOKUP(E2708,Refs!$P$2:$S$36,4,FALSE)</f>
        <v>Midlands</v>
      </c>
      <c r="K2708" s="42">
        <f t="shared" si="85"/>
        <v>54</v>
      </c>
    </row>
    <row r="2709" spans="1:11" hidden="1" x14ac:dyDescent="0.35">
      <c r="A2709" s="197">
        <f t="shared" si="84"/>
        <v>44287</v>
      </c>
      <c r="B2709" t="s">
        <v>770</v>
      </c>
      <c r="C2709" t="s">
        <v>98</v>
      </c>
      <c r="D2709" t="s">
        <v>1009</v>
      </c>
      <c r="E2709" t="s">
        <v>32</v>
      </c>
      <c r="F2709" t="s">
        <v>33</v>
      </c>
      <c r="G2709" t="s">
        <v>646</v>
      </c>
      <c r="H2709">
        <v>121</v>
      </c>
      <c r="I2709" s="196" t="str">
        <f>VLOOKUP(E2709,Refs!$P$2:$R$36,3,FALSE)</f>
        <v>Y60</v>
      </c>
      <c r="J2709" s="196" t="str">
        <f>VLOOKUP(E2709,Refs!$P$2:$S$36,4,FALSE)</f>
        <v>Midlands</v>
      </c>
      <c r="K2709" s="42">
        <f t="shared" si="85"/>
        <v>121</v>
      </c>
    </row>
    <row r="2710" spans="1:11" hidden="1" x14ac:dyDescent="0.35">
      <c r="A2710" s="197">
        <f t="shared" si="84"/>
        <v>44287</v>
      </c>
      <c r="B2710" t="s">
        <v>770</v>
      </c>
      <c r="C2710" t="s">
        <v>98</v>
      </c>
      <c r="D2710" t="s">
        <v>1009</v>
      </c>
      <c r="E2710" t="s">
        <v>32</v>
      </c>
      <c r="F2710" t="s">
        <v>33</v>
      </c>
      <c r="G2710" t="s">
        <v>647</v>
      </c>
      <c r="H2710">
        <v>1086</v>
      </c>
      <c r="I2710" s="196" t="str">
        <f>VLOOKUP(E2710,Refs!$P$2:$R$36,3,FALSE)</f>
        <v>Y60</v>
      </c>
      <c r="J2710" s="196" t="str">
        <f>VLOOKUP(E2710,Refs!$P$2:$S$36,4,FALSE)</f>
        <v>Midlands</v>
      </c>
      <c r="K2710" s="42">
        <f t="shared" si="85"/>
        <v>1086</v>
      </c>
    </row>
    <row r="2711" spans="1:11" hidden="1" x14ac:dyDescent="0.35">
      <c r="A2711" s="197">
        <f t="shared" si="84"/>
        <v>44287</v>
      </c>
      <c r="B2711" t="s">
        <v>770</v>
      </c>
      <c r="C2711" t="s">
        <v>98</v>
      </c>
      <c r="D2711" t="s">
        <v>1009</v>
      </c>
      <c r="E2711" t="s">
        <v>32</v>
      </c>
      <c r="F2711" t="s">
        <v>33</v>
      </c>
      <c r="G2711" t="s">
        <v>648</v>
      </c>
      <c r="H2711">
        <v>2400856</v>
      </c>
      <c r="I2711" s="196" t="str">
        <f>VLOOKUP(E2711,Refs!$P$2:$R$36,3,FALSE)</f>
        <v>Y60</v>
      </c>
      <c r="J2711" s="196" t="str">
        <f>VLOOKUP(E2711,Refs!$P$2:$S$36,4,FALSE)</f>
        <v>Midlands</v>
      </c>
      <c r="K2711" s="42">
        <f t="shared" si="85"/>
        <v>2400856</v>
      </c>
    </row>
    <row r="2712" spans="1:11" hidden="1" x14ac:dyDescent="0.35">
      <c r="A2712" s="197">
        <f t="shared" si="84"/>
        <v>44287</v>
      </c>
      <c r="B2712" t="s">
        <v>770</v>
      </c>
      <c r="C2712" t="s">
        <v>98</v>
      </c>
      <c r="D2712" t="s">
        <v>1009</v>
      </c>
      <c r="E2712" t="s">
        <v>32</v>
      </c>
      <c r="F2712" t="s">
        <v>33</v>
      </c>
      <c r="G2712" t="s">
        <v>649</v>
      </c>
      <c r="H2712">
        <v>1521</v>
      </c>
      <c r="I2712" s="196" t="str">
        <f>VLOOKUP(E2712,Refs!$P$2:$R$36,3,FALSE)</f>
        <v>Y60</v>
      </c>
      <c r="J2712" s="196" t="str">
        <f>VLOOKUP(E2712,Refs!$P$2:$S$36,4,FALSE)</f>
        <v>Midlands</v>
      </c>
      <c r="K2712" s="42">
        <f t="shared" si="85"/>
        <v>1521</v>
      </c>
    </row>
    <row r="2713" spans="1:11" hidden="1" x14ac:dyDescent="0.35">
      <c r="A2713" s="197">
        <f t="shared" si="84"/>
        <v>44287</v>
      </c>
      <c r="B2713" t="s">
        <v>770</v>
      </c>
      <c r="C2713" t="s">
        <v>98</v>
      </c>
      <c r="D2713" t="s">
        <v>1009</v>
      </c>
      <c r="E2713" t="s">
        <v>32</v>
      </c>
      <c r="F2713" t="s">
        <v>33</v>
      </c>
      <c r="G2713" t="s">
        <v>650</v>
      </c>
      <c r="H2713">
        <v>1051</v>
      </c>
      <c r="I2713" s="196" t="str">
        <f>VLOOKUP(E2713,Refs!$P$2:$R$36,3,FALSE)</f>
        <v>Y60</v>
      </c>
      <c r="J2713" s="196" t="str">
        <f>VLOOKUP(E2713,Refs!$P$2:$S$36,4,FALSE)</f>
        <v>Midlands</v>
      </c>
      <c r="K2713" s="42">
        <f t="shared" si="85"/>
        <v>1051</v>
      </c>
    </row>
    <row r="2714" spans="1:11" hidden="1" x14ac:dyDescent="0.35">
      <c r="A2714" s="197">
        <f t="shared" si="84"/>
        <v>44287</v>
      </c>
      <c r="B2714" t="s">
        <v>770</v>
      </c>
      <c r="C2714" t="s">
        <v>98</v>
      </c>
      <c r="D2714" t="s">
        <v>1009</v>
      </c>
      <c r="E2714" t="s">
        <v>32</v>
      </c>
      <c r="F2714" t="s">
        <v>33</v>
      </c>
      <c r="G2714" t="s">
        <v>651</v>
      </c>
      <c r="H2714">
        <v>528</v>
      </c>
      <c r="I2714" s="196" t="str">
        <f>VLOOKUP(E2714,Refs!$P$2:$R$36,3,FALSE)</f>
        <v>Y60</v>
      </c>
      <c r="J2714" s="196" t="str">
        <f>VLOOKUP(E2714,Refs!$P$2:$S$36,4,FALSE)</f>
        <v>Midlands</v>
      </c>
      <c r="K2714" s="42">
        <f t="shared" si="85"/>
        <v>528</v>
      </c>
    </row>
    <row r="2715" spans="1:11" hidden="1" x14ac:dyDescent="0.35">
      <c r="A2715" s="197">
        <f t="shared" si="84"/>
        <v>44287</v>
      </c>
      <c r="B2715" t="s">
        <v>770</v>
      </c>
      <c r="C2715" t="s">
        <v>98</v>
      </c>
      <c r="D2715" t="s">
        <v>1009</v>
      </c>
      <c r="E2715" t="s">
        <v>32</v>
      </c>
      <c r="F2715" t="s">
        <v>33</v>
      </c>
      <c r="G2715" t="s">
        <v>652</v>
      </c>
      <c r="H2715">
        <v>523</v>
      </c>
      <c r="I2715" s="196" t="str">
        <f>VLOOKUP(E2715,Refs!$P$2:$R$36,3,FALSE)</f>
        <v>Y60</v>
      </c>
      <c r="J2715" s="196" t="str">
        <f>VLOOKUP(E2715,Refs!$P$2:$S$36,4,FALSE)</f>
        <v>Midlands</v>
      </c>
      <c r="K2715" s="42">
        <f t="shared" si="85"/>
        <v>523</v>
      </c>
    </row>
    <row r="2716" spans="1:11" hidden="1" x14ac:dyDescent="0.35">
      <c r="A2716" s="197">
        <f t="shared" si="84"/>
        <v>44287</v>
      </c>
      <c r="B2716" t="s">
        <v>770</v>
      </c>
      <c r="C2716" t="s">
        <v>98</v>
      </c>
      <c r="D2716" t="s">
        <v>1009</v>
      </c>
      <c r="E2716" t="s">
        <v>32</v>
      </c>
      <c r="F2716" t="s">
        <v>33</v>
      </c>
      <c r="G2716" t="s">
        <v>653</v>
      </c>
      <c r="H2716">
        <v>793075</v>
      </c>
      <c r="I2716" s="196" t="str">
        <f>VLOOKUP(E2716,Refs!$P$2:$R$36,3,FALSE)</f>
        <v>Y60</v>
      </c>
      <c r="J2716" s="196" t="str">
        <f>VLOOKUP(E2716,Refs!$P$2:$S$36,4,FALSE)</f>
        <v>Midlands</v>
      </c>
      <c r="K2716" s="42">
        <f t="shared" si="85"/>
        <v>793075</v>
      </c>
    </row>
    <row r="2717" spans="1:11" hidden="1" x14ac:dyDescent="0.35">
      <c r="A2717" s="197">
        <f t="shared" si="84"/>
        <v>44287</v>
      </c>
      <c r="B2717" t="s">
        <v>770</v>
      </c>
      <c r="C2717" t="s">
        <v>98</v>
      </c>
      <c r="D2717" t="s">
        <v>1009</v>
      </c>
      <c r="E2717" t="s">
        <v>32</v>
      </c>
      <c r="F2717" t="s">
        <v>33</v>
      </c>
      <c r="G2717" t="s">
        <v>654</v>
      </c>
      <c r="H2717">
        <v>571</v>
      </c>
      <c r="I2717" s="196" t="str">
        <f>VLOOKUP(E2717,Refs!$P$2:$R$36,3,FALSE)</f>
        <v>Y60</v>
      </c>
      <c r="J2717" s="196" t="str">
        <f>VLOOKUP(E2717,Refs!$P$2:$S$36,4,FALSE)</f>
        <v>Midlands</v>
      </c>
      <c r="K2717" s="42">
        <f t="shared" si="85"/>
        <v>571</v>
      </c>
    </row>
    <row r="2718" spans="1:11" hidden="1" x14ac:dyDescent="0.35">
      <c r="A2718" s="197">
        <f t="shared" si="84"/>
        <v>44287</v>
      </c>
      <c r="B2718" t="s">
        <v>770</v>
      </c>
      <c r="C2718" t="s">
        <v>98</v>
      </c>
      <c r="D2718" t="s">
        <v>1009</v>
      </c>
      <c r="E2718" t="s">
        <v>32</v>
      </c>
      <c r="F2718" t="s">
        <v>33</v>
      </c>
      <c r="G2718" t="s">
        <v>669</v>
      </c>
      <c r="H2718">
        <v>15576</v>
      </c>
      <c r="I2718" s="196" t="str">
        <f>VLOOKUP(E2718,Refs!$P$2:$R$36,3,FALSE)</f>
        <v>Y60</v>
      </c>
      <c r="J2718" s="196" t="str">
        <f>VLOOKUP(E2718,Refs!$P$2:$S$36,4,FALSE)</f>
        <v>Midlands</v>
      </c>
      <c r="K2718" s="42">
        <f t="shared" si="85"/>
        <v>15576</v>
      </c>
    </row>
    <row r="2719" spans="1:11" hidden="1" x14ac:dyDescent="0.35">
      <c r="A2719" s="197">
        <f t="shared" si="84"/>
        <v>44287</v>
      </c>
      <c r="B2719" t="s">
        <v>770</v>
      </c>
      <c r="C2719" t="s">
        <v>98</v>
      </c>
      <c r="D2719" t="s">
        <v>1009</v>
      </c>
      <c r="E2719" t="s">
        <v>32</v>
      </c>
      <c r="F2719" t="s">
        <v>33</v>
      </c>
      <c r="G2719" t="s">
        <v>670</v>
      </c>
      <c r="H2719">
        <v>3</v>
      </c>
      <c r="I2719" s="196" t="str">
        <f>VLOOKUP(E2719,Refs!$P$2:$R$36,3,FALSE)</f>
        <v>Y60</v>
      </c>
      <c r="J2719" s="196" t="str">
        <f>VLOOKUP(E2719,Refs!$P$2:$S$36,4,FALSE)</f>
        <v>Midlands</v>
      </c>
      <c r="K2719" s="42">
        <f t="shared" si="85"/>
        <v>3</v>
      </c>
    </row>
    <row r="2720" spans="1:11" hidden="1" x14ac:dyDescent="0.35">
      <c r="A2720" s="197">
        <f t="shared" si="84"/>
        <v>44287</v>
      </c>
      <c r="B2720" t="s">
        <v>770</v>
      </c>
      <c r="C2720" t="s">
        <v>98</v>
      </c>
      <c r="D2720" t="s">
        <v>1009</v>
      </c>
      <c r="E2720" t="s">
        <v>32</v>
      </c>
      <c r="F2720" t="s">
        <v>33</v>
      </c>
      <c r="G2720" t="s">
        <v>671</v>
      </c>
      <c r="H2720">
        <v>9556</v>
      </c>
      <c r="I2720" s="196" t="str">
        <f>VLOOKUP(E2720,Refs!$P$2:$R$36,3,FALSE)</f>
        <v>Y60</v>
      </c>
      <c r="J2720" s="196" t="str">
        <f>VLOOKUP(E2720,Refs!$P$2:$S$36,4,FALSE)</f>
        <v>Midlands</v>
      </c>
      <c r="K2720" s="42">
        <f t="shared" si="85"/>
        <v>9556</v>
      </c>
    </row>
    <row r="2721" spans="1:11" hidden="1" x14ac:dyDescent="0.35">
      <c r="A2721" s="197">
        <f t="shared" si="84"/>
        <v>44287</v>
      </c>
      <c r="B2721" t="s">
        <v>770</v>
      </c>
      <c r="C2721" t="s">
        <v>98</v>
      </c>
      <c r="D2721" t="s">
        <v>1009</v>
      </c>
      <c r="E2721" t="s">
        <v>32</v>
      </c>
      <c r="F2721" t="s">
        <v>33</v>
      </c>
      <c r="G2721" t="s">
        <v>675</v>
      </c>
      <c r="H2721">
        <v>3247</v>
      </c>
      <c r="I2721" s="196" t="str">
        <f>VLOOKUP(E2721,Refs!$P$2:$R$36,3,FALSE)</f>
        <v>Y60</v>
      </c>
      <c r="J2721" s="196" t="str">
        <f>VLOOKUP(E2721,Refs!$P$2:$S$36,4,FALSE)</f>
        <v>Midlands</v>
      </c>
      <c r="K2721" s="42">
        <f t="shared" si="85"/>
        <v>3247</v>
      </c>
    </row>
    <row r="2722" spans="1:11" hidden="1" x14ac:dyDescent="0.35">
      <c r="A2722" s="197">
        <f t="shared" si="84"/>
        <v>44287</v>
      </c>
      <c r="B2722" t="s">
        <v>770</v>
      </c>
      <c r="C2722" t="s">
        <v>98</v>
      </c>
      <c r="D2722" t="s">
        <v>1009</v>
      </c>
      <c r="E2722" t="s">
        <v>32</v>
      </c>
      <c r="F2722" t="s">
        <v>33</v>
      </c>
      <c r="G2722" t="s">
        <v>678</v>
      </c>
      <c r="H2722">
        <v>3460</v>
      </c>
      <c r="I2722" s="196" t="str">
        <f>VLOOKUP(E2722,Refs!$P$2:$R$36,3,FALSE)</f>
        <v>Y60</v>
      </c>
      <c r="J2722" s="196" t="str">
        <f>VLOOKUP(E2722,Refs!$P$2:$S$36,4,FALSE)</f>
        <v>Midlands</v>
      </c>
      <c r="K2722" s="42">
        <f t="shared" si="85"/>
        <v>3460</v>
      </c>
    </row>
    <row r="2723" spans="1:11" hidden="1" x14ac:dyDescent="0.35">
      <c r="A2723" s="197">
        <f t="shared" si="84"/>
        <v>44287</v>
      </c>
      <c r="B2723" t="s">
        <v>770</v>
      </c>
      <c r="C2723" t="s">
        <v>98</v>
      </c>
      <c r="D2723" t="s">
        <v>1009</v>
      </c>
      <c r="E2723" t="s">
        <v>32</v>
      </c>
      <c r="F2723" t="s">
        <v>33</v>
      </c>
      <c r="G2723" t="s">
        <v>679</v>
      </c>
      <c r="H2723">
        <v>1152</v>
      </c>
      <c r="I2723" s="196" t="str">
        <f>VLOOKUP(E2723,Refs!$P$2:$R$36,3,FALSE)</f>
        <v>Y60</v>
      </c>
      <c r="J2723" s="196" t="str">
        <f>VLOOKUP(E2723,Refs!$P$2:$S$36,4,FALSE)</f>
        <v>Midlands</v>
      </c>
      <c r="K2723" s="42">
        <f t="shared" si="85"/>
        <v>1152</v>
      </c>
    </row>
    <row r="2724" spans="1:11" hidden="1" x14ac:dyDescent="0.35">
      <c r="A2724" s="197">
        <f t="shared" si="84"/>
        <v>44287</v>
      </c>
      <c r="B2724" t="s">
        <v>770</v>
      </c>
      <c r="C2724" t="s">
        <v>98</v>
      </c>
      <c r="D2724" t="s">
        <v>1009</v>
      </c>
      <c r="E2724" t="s">
        <v>32</v>
      </c>
      <c r="F2724" t="s">
        <v>33</v>
      </c>
      <c r="G2724" t="s">
        <v>680</v>
      </c>
      <c r="H2724">
        <v>6338</v>
      </c>
      <c r="I2724" s="196" t="str">
        <f>VLOOKUP(E2724,Refs!$P$2:$R$36,3,FALSE)</f>
        <v>Y60</v>
      </c>
      <c r="J2724" s="196" t="str">
        <f>VLOOKUP(E2724,Refs!$P$2:$S$36,4,FALSE)</f>
        <v>Midlands</v>
      </c>
      <c r="K2724" s="42">
        <f t="shared" si="85"/>
        <v>6338</v>
      </c>
    </row>
    <row r="2725" spans="1:11" hidden="1" x14ac:dyDescent="0.35">
      <c r="A2725" s="197">
        <f t="shared" si="84"/>
        <v>44287</v>
      </c>
      <c r="B2725" t="s">
        <v>770</v>
      </c>
      <c r="C2725" t="s">
        <v>98</v>
      </c>
      <c r="D2725" t="s">
        <v>1009</v>
      </c>
      <c r="E2725" t="s">
        <v>32</v>
      </c>
      <c r="F2725" t="s">
        <v>33</v>
      </c>
      <c r="G2725" t="s">
        <v>681</v>
      </c>
      <c r="H2725">
        <v>455</v>
      </c>
      <c r="I2725" s="196" t="str">
        <f>VLOOKUP(E2725,Refs!$P$2:$R$36,3,FALSE)</f>
        <v>Y60</v>
      </c>
      <c r="J2725" s="196" t="str">
        <f>VLOOKUP(E2725,Refs!$P$2:$S$36,4,FALSE)</f>
        <v>Midlands</v>
      </c>
      <c r="K2725" s="42">
        <f t="shared" si="85"/>
        <v>455</v>
      </c>
    </row>
    <row r="2726" spans="1:11" hidden="1" x14ac:dyDescent="0.35">
      <c r="A2726" s="197">
        <f t="shared" si="84"/>
        <v>44287</v>
      </c>
      <c r="B2726" t="s">
        <v>770</v>
      </c>
      <c r="C2726" t="s">
        <v>98</v>
      </c>
      <c r="D2726" t="s">
        <v>1009</v>
      </c>
      <c r="E2726" t="s">
        <v>32</v>
      </c>
      <c r="F2726" t="s">
        <v>33</v>
      </c>
      <c r="G2726" t="s">
        <v>682</v>
      </c>
      <c r="H2726">
        <v>79</v>
      </c>
      <c r="I2726" s="196" t="str">
        <f>VLOOKUP(E2726,Refs!$P$2:$R$36,3,FALSE)</f>
        <v>Y60</v>
      </c>
      <c r="J2726" s="196" t="str">
        <f>VLOOKUP(E2726,Refs!$P$2:$S$36,4,FALSE)</f>
        <v>Midlands</v>
      </c>
      <c r="K2726" s="42">
        <f t="shared" si="85"/>
        <v>79</v>
      </c>
    </row>
    <row r="2727" spans="1:11" hidden="1" x14ac:dyDescent="0.35">
      <c r="A2727" s="197">
        <f t="shared" si="84"/>
        <v>44287</v>
      </c>
      <c r="B2727" t="s">
        <v>770</v>
      </c>
      <c r="C2727" t="s">
        <v>98</v>
      </c>
      <c r="D2727" t="s">
        <v>1009</v>
      </c>
      <c r="E2727" t="s">
        <v>32</v>
      </c>
      <c r="F2727" t="s">
        <v>33</v>
      </c>
      <c r="G2727" t="s">
        <v>683</v>
      </c>
      <c r="H2727">
        <v>26</v>
      </c>
      <c r="I2727" s="196" t="str">
        <f>VLOOKUP(E2727,Refs!$P$2:$R$36,3,FALSE)</f>
        <v>Y60</v>
      </c>
      <c r="J2727" s="196" t="str">
        <f>VLOOKUP(E2727,Refs!$P$2:$S$36,4,FALSE)</f>
        <v>Midlands</v>
      </c>
      <c r="K2727" s="42">
        <f t="shared" si="85"/>
        <v>26</v>
      </c>
    </row>
    <row r="2728" spans="1:11" hidden="1" x14ac:dyDescent="0.35">
      <c r="A2728" s="197">
        <f t="shared" si="84"/>
        <v>44287</v>
      </c>
      <c r="B2728" t="s">
        <v>770</v>
      </c>
      <c r="C2728" t="s">
        <v>98</v>
      </c>
      <c r="D2728" t="s">
        <v>1009</v>
      </c>
      <c r="E2728" t="s">
        <v>32</v>
      </c>
      <c r="F2728" t="s">
        <v>33</v>
      </c>
      <c r="G2728" t="s">
        <v>684</v>
      </c>
      <c r="H2728">
        <v>1994</v>
      </c>
      <c r="I2728" s="196" t="str">
        <f>VLOOKUP(E2728,Refs!$P$2:$R$36,3,FALSE)</f>
        <v>Y60</v>
      </c>
      <c r="J2728" s="196" t="str">
        <f>VLOOKUP(E2728,Refs!$P$2:$S$36,4,FALSE)</f>
        <v>Midlands</v>
      </c>
      <c r="K2728" s="42">
        <f t="shared" si="85"/>
        <v>1994</v>
      </c>
    </row>
    <row r="2729" spans="1:11" hidden="1" x14ac:dyDescent="0.35">
      <c r="A2729" s="197">
        <f t="shared" si="84"/>
        <v>44287</v>
      </c>
      <c r="B2729" t="s">
        <v>770</v>
      </c>
      <c r="C2729" t="s">
        <v>98</v>
      </c>
      <c r="D2729" t="s">
        <v>1009</v>
      </c>
      <c r="E2729" t="s">
        <v>32</v>
      </c>
      <c r="F2729" t="s">
        <v>33</v>
      </c>
      <c r="G2729" t="s">
        <v>685</v>
      </c>
      <c r="H2729">
        <v>1594</v>
      </c>
      <c r="I2729" s="196" t="str">
        <f>VLOOKUP(E2729,Refs!$P$2:$R$36,3,FALSE)</f>
        <v>Y60</v>
      </c>
      <c r="J2729" s="196" t="str">
        <f>VLOOKUP(E2729,Refs!$P$2:$S$36,4,FALSE)</f>
        <v>Midlands</v>
      </c>
      <c r="K2729" s="42">
        <f t="shared" si="85"/>
        <v>1594</v>
      </c>
    </row>
    <row r="2730" spans="1:11" hidden="1" x14ac:dyDescent="0.35">
      <c r="A2730" s="197">
        <f t="shared" si="84"/>
        <v>44287</v>
      </c>
      <c r="B2730" t="s">
        <v>770</v>
      </c>
      <c r="C2730" t="s">
        <v>98</v>
      </c>
      <c r="D2730" t="s">
        <v>1009</v>
      </c>
      <c r="E2730" t="s">
        <v>32</v>
      </c>
      <c r="F2730" t="s">
        <v>33</v>
      </c>
      <c r="G2730" t="s">
        <v>686</v>
      </c>
      <c r="H2730">
        <v>0</v>
      </c>
      <c r="I2730" s="196" t="str">
        <f>VLOOKUP(E2730,Refs!$P$2:$R$36,3,FALSE)</f>
        <v>Y60</v>
      </c>
      <c r="J2730" s="196" t="str">
        <f>VLOOKUP(E2730,Refs!$P$2:$S$36,4,FALSE)</f>
        <v>Midlands</v>
      </c>
      <c r="K2730" s="42" t="str">
        <f t="shared" si="85"/>
        <v/>
      </c>
    </row>
    <row r="2731" spans="1:11" hidden="1" x14ac:dyDescent="0.35">
      <c r="A2731" s="197">
        <f t="shared" si="84"/>
        <v>44287</v>
      </c>
      <c r="B2731" t="s">
        <v>770</v>
      </c>
      <c r="C2731" t="s">
        <v>98</v>
      </c>
      <c r="D2731" t="s">
        <v>1009</v>
      </c>
      <c r="E2731" t="s">
        <v>32</v>
      </c>
      <c r="F2731" t="s">
        <v>33</v>
      </c>
      <c r="G2731" t="s">
        <v>687</v>
      </c>
      <c r="H2731">
        <v>0</v>
      </c>
      <c r="I2731" s="196" t="str">
        <f>VLOOKUP(E2731,Refs!$P$2:$R$36,3,FALSE)</f>
        <v>Y60</v>
      </c>
      <c r="J2731" s="196" t="str">
        <f>VLOOKUP(E2731,Refs!$P$2:$S$36,4,FALSE)</f>
        <v>Midlands</v>
      </c>
      <c r="K2731" s="42" t="str">
        <f t="shared" si="85"/>
        <v/>
      </c>
    </row>
    <row r="2732" spans="1:11" hidden="1" x14ac:dyDescent="0.35">
      <c r="A2732" s="197">
        <f t="shared" si="84"/>
        <v>44287</v>
      </c>
      <c r="B2732" t="s">
        <v>770</v>
      </c>
      <c r="C2732" t="s">
        <v>98</v>
      </c>
      <c r="D2732" t="s">
        <v>1009</v>
      </c>
      <c r="E2732" t="s">
        <v>32</v>
      </c>
      <c r="F2732" t="s">
        <v>33</v>
      </c>
      <c r="G2732" t="s">
        <v>688</v>
      </c>
      <c r="H2732" t="s">
        <v>999</v>
      </c>
      <c r="I2732" s="196" t="str">
        <f>VLOOKUP(E2732,Refs!$P$2:$R$36,3,FALSE)</f>
        <v>Y60</v>
      </c>
      <c r="J2732" s="196" t="str">
        <f>VLOOKUP(E2732,Refs!$P$2:$S$36,4,FALSE)</f>
        <v>Midlands</v>
      </c>
      <c r="K2732" s="42" t="str">
        <f t="shared" si="85"/>
        <v>-</v>
      </c>
    </row>
    <row r="2733" spans="1:11" hidden="1" x14ac:dyDescent="0.35">
      <c r="A2733" s="197">
        <f t="shared" si="84"/>
        <v>44287</v>
      </c>
      <c r="B2733" t="s">
        <v>770</v>
      </c>
      <c r="C2733" t="s">
        <v>98</v>
      </c>
      <c r="D2733" t="s">
        <v>1009</v>
      </c>
      <c r="E2733" t="s">
        <v>32</v>
      </c>
      <c r="F2733" t="s">
        <v>33</v>
      </c>
      <c r="G2733" t="s">
        <v>689</v>
      </c>
      <c r="H2733" t="s">
        <v>999</v>
      </c>
      <c r="I2733" s="196" t="str">
        <f>VLOOKUP(E2733,Refs!$P$2:$R$36,3,FALSE)</f>
        <v>Y60</v>
      </c>
      <c r="J2733" s="196" t="str">
        <f>VLOOKUP(E2733,Refs!$P$2:$S$36,4,FALSE)</f>
        <v>Midlands</v>
      </c>
      <c r="K2733" s="42" t="str">
        <f t="shared" si="85"/>
        <v>-</v>
      </c>
    </row>
    <row r="2734" spans="1:11" hidden="1" x14ac:dyDescent="0.35">
      <c r="A2734" s="197">
        <f t="shared" si="84"/>
        <v>44287</v>
      </c>
      <c r="B2734" t="s">
        <v>770</v>
      </c>
      <c r="C2734" t="s">
        <v>98</v>
      </c>
      <c r="D2734" t="s">
        <v>1009</v>
      </c>
      <c r="E2734" t="s">
        <v>32</v>
      </c>
      <c r="F2734" t="s">
        <v>33</v>
      </c>
      <c r="G2734" t="s">
        <v>690</v>
      </c>
      <c r="H2734">
        <v>20</v>
      </c>
      <c r="I2734" s="196" t="str">
        <f>VLOOKUP(E2734,Refs!$P$2:$R$36,3,FALSE)</f>
        <v>Y60</v>
      </c>
      <c r="J2734" s="196" t="str">
        <f>VLOOKUP(E2734,Refs!$P$2:$S$36,4,FALSE)</f>
        <v>Midlands</v>
      </c>
      <c r="K2734" s="42">
        <f t="shared" si="85"/>
        <v>20</v>
      </c>
    </row>
    <row r="2735" spans="1:11" hidden="1" x14ac:dyDescent="0.35">
      <c r="A2735" s="197">
        <f t="shared" si="84"/>
        <v>44287</v>
      </c>
      <c r="B2735" t="s">
        <v>770</v>
      </c>
      <c r="C2735" t="s">
        <v>98</v>
      </c>
      <c r="D2735" t="s">
        <v>1009</v>
      </c>
      <c r="E2735" t="s">
        <v>32</v>
      </c>
      <c r="F2735" t="s">
        <v>33</v>
      </c>
      <c r="G2735" t="s">
        <v>691</v>
      </c>
      <c r="H2735">
        <v>20</v>
      </c>
      <c r="I2735" s="196" t="str">
        <f>VLOOKUP(E2735,Refs!$P$2:$R$36,3,FALSE)</f>
        <v>Y60</v>
      </c>
      <c r="J2735" s="196" t="str">
        <f>VLOOKUP(E2735,Refs!$P$2:$S$36,4,FALSE)</f>
        <v>Midlands</v>
      </c>
      <c r="K2735" s="42">
        <f t="shared" si="85"/>
        <v>20</v>
      </c>
    </row>
    <row r="2736" spans="1:11" hidden="1" x14ac:dyDescent="0.35">
      <c r="A2736" s="197">
        <f t="shared" si="84"/>
        <v>44287</v>
      </c>
      <c r="B2736" t="s">
        <v>770</v>
      </c>
      <c r="C2736" t="s">
        <v>98</v>
      </c>
      <c r="D2736" t="s">
        <v>1009</v>
      </c>
      <c r="E2736" t="s">
        <v>32</v>
      </c>
      <c r="F2736" t="s">
        <v>33</v>
      </c>
      <c r="G2736" t="s">
        <v>692</v>
      </c>
      <c r="H2736" t="s">
        <v>999</v>
      </c>
      <c r="I2736" s="196" t="str">
        <f>VLOOKUP(E2736,Refs!$P$2:$R$36,3,FALSE)</f>
        <v>Y60</v>
      </c>
      <c r="J2736" s="196" t="str">
        <f>VLOOKUP(E2736,Refs!$P$2:$S$36,4,FALSE)</f>
        <v>Midlands</v>
      </c>
      <c r="K2736" s="42" t="str">
        <f t="shared" si="85"/>
        <v>-</v>
      </c>
    </row>
    <row r="2737" spans="1:11" hidden="1" x14ac:dyDescent="0.35">
      <c r="A2737" s="197">
        <f t="shared" si="84"/>
        <v>44287</v>
      </c>
      <c r="B2737" t="s">
        <v>770</v>
      </c>
      <c r="C2737" t="s">
        <v>98</v>
      </c>
      <c r="D2737" t="s">
        <v>1009</v>
      </c>
      <c r="E2737" t="s">
        <v>32</v>
      </c>
      <c r="F2737" t="s">
        <v>33</v>
      </c>
      <c r="G2737" t="s">
        <v>693</v>
      </c>
      <c r="H2737" t="s">
        <v>999</v>
      </c>
      <c r="I2737" s="196" t="str">
        <f>VLOOKUP(E2737,Refs!$P$2:$R$36,3,FALSE)</f>
        <v>Y60</v>
      </c>
      <c r="J2737" s="196" t="str">
        <f>VLOOKUP(E2737,Refs!$P$2:$S$36,4,FALSE)</f>
        <v>Midlands</v>
      </c>
      <c r="K2737" s="42" t="str">
        <f t="shared" si="85"/>
        <v>-</v>
      </c>
    </row>
    <row r="2738" spans="1:11" hidden="1" x14ac:dyDescent="0.35">
      <c r="A2738" s="197">
        <f t="shared" si="84"/>
        <v>44287</v>
      </c>
      <c r="B2738" t="s">
        <v>770</v>
      </c>
      <c r="C2738" t="s">
        <v>98</v>
      </c>
      <c r="D2738" t="s">
        <v>1009</v>
      </c>
      <c r="E2738" t="s">
        <v>32</v>
      </c>
      <c r="F2738" t="s">
        <v>33</v>
      </c>
      <c r="G2738" t="s">
        <v>694</v>
      </c>
      <c r="H2738" t="s">
        <v>999</v>
      </c>
      <c r="I2738" s="196" t="str">
        <f>VLOOKUP(E2738,Refs!$P$2:$R$36,3,FALSE)</f>
        <v>Y60</v>
      </c>
      <c r="J2738" s="196" t="str">
        <f>VLOOKUP(E2738,Refs!$P$2:$S$36,4,FALSE)</f>
        <v>Midlands</v>
      </c>
      <c r="K2738" s="42" t="str">
        <f t="shared" si="85"/>
        <v>-</v>
      </c>
    </row>
    <row r="2739" spans="1:11" hidden="1" x14ac:dyDescent="0.35">
      <c r="A2739" s="197">
        <f t="shared" si="84"/>
        <v>44287</v>
      </c>
      <c r="B2739" t="s">
        <v>770</v>
      </c>
      <c r="C2739" t="s">
        <v>98</v>
      </c>
      <c r="D2739" t="s">
        <v>1009</v>
      </c>
      <c r="E2739" t="s">
        <v>32</v>
      </c>
      <c r="F2739" t="s">
        <v>33</v>
      </c>
      <c r="G2739" t="s">
        <v>695</v>
      </c>
      <c r="H2739" t="s">
        <v>999</v>
      </c>
      <c r="I2739" s="196" t="str">
        <f>VLOOKUP(E2739,Refs!$P$2:$R$36,3,FALSE)</f>
        <v>Y60</v>
      </c>
      <c r="J2739" s="196" t="str">
        <f>VLOOKUP(E2739,Refs!$P$2:$S$36,4,FALSE)</f>
        <v>Midlands</v>
      </c>
      <c r="K2739" s="42" t="str">
        <f t="shared" si="85"/>
        <v>-</v>
      </c>
    </row>
    <row r="2740" spans="1:11" hidden="1" x14ac:dyDescent="0.35">
      <c r="A2740" s="197">
        <f t="shared" si="84"/>
        <v>44287</v>
      </c>
      <c r="B2740" t="s">
        <v>770</v>
      </c>
      <c r="C2740" t="s">
        <v>98</v>
      </c>
      <c r="D2740" t="s">
        <v>1009</v>
      </c>
      <c r="E2740" t="s">
        <v>32</v>
      </c>
      <c r="F2740" t="s">
        <v>33</v>
      </c>
      <c r="G2740" t="s">
        <v>696</v>
      </c>
      <c r="H2740">
        <v>0</v>
      </c>
      <c r="I2740" s="196" t="str">
        <f>VLOOKUP(E2740,Refs!$P$2:$R$36,3,FALSE)</f>
        <v>Y60</v>
      </c>
      <c r="J2740" s="196" t="str">
        <f>VLOOKUP(E2740,Refs!$P$2:$S$36,4,FALSE)</f>
        <v>Midlands</v>
      </c>
      <c r="K2740" s="42" t="str">
        <f t="shared" si="85"/>
        <v/>
      </c>
    </row>
    <row r="2741" spans="1:11" hidden="1" x14ac:dyDescent="0.35">
      <c r="A2741" s="197">
        <f t="shared" si="84"/>
        <v>44287</v>
      </c>
      <c r="B2741" t="s">
        <v>770</v>
      </c>
      <c r="C2741" t="s">
        <v>98</v>
      </c>
      <c r="D2741" t="s">
        <v>1009</v>
      </c>
      <c r="E2741" t="s">
        <v>32</v>
      </c>
      <c r="F2741" t="s">
        <v>33</v>
      </c>
      <c r="G2741" t="s">
        <v>697</v>
      </c>
      <c r="H2741">
        <v>0</v>
      </c>
      <c r="I2741" s="196" t="str">
        <f>VLOOKUP(E2741,Refs!$P$2:$R$36,3,FALSE)</f>
        <v>Y60</v>
      </c>
      <c r="J2741" s="196" t="str">
        <f>VLOOKUP(E2741,Refs!$P$2:$S$36,4,FALSE)</f>
        <v>Midlands</v>
      </c>
      <c r="K2741" s="42" t="str">
        <f t="shared" si="85"/>
        <v/>
      </c>
    </row>
    <row r="2742" spans="1:11" hidden="1" x14ac:dyDescent="0.35">
      <c r="A2742" s="197">
        <f t="shared" si="84"/>
        <v>44287</v>
      </c>
      <c r="B2742" t="s">
        <v>770</v>
      </c>
      <c r="C2742" t="s">
        <v>98</v>
      </c>
      <c r="D2742" t="s">
        <v>1009</v>
      </c>
      <c r="E2742" t="s">
        <v>32</v>
      </c>
      <c r="F2742" t="s">
        <v>33</v>
      </c>
      <c r="G2742" t="s">
        <v>698</v>
      </c>
      <c r="H2742">
        <v>451</v>
      </c>
      <c r="I2742" s="196" t="str">
        <f>VLOOKUP(E2742,Refs!$P$2:$R$36,3,FALSE)</f>
        <v>Y60</v>
      </c>
      <c r="J2742" s="196" t="str">
        <f>VLOOKUP(E2742,Refs!$P$2:$S$36,4,FALSE)</f>
        <v>Midlands</v>
      </c>
      <c r="K2742" s="42">
        <f t="shared" si="85"/>
        <v>451</v>
      </c>
    </row>
    <row r="2743" spans="1:11" hidden="1" x14ac:dyDescent="0.35">
      <c r="A2743" s="197">
        <f t="shared" si="84"/>
        <v>44287</v>
      </c>
      <c r="B2743" t="s">
        <v>770</v>
      </c>
      <c r="C2743" t="s">
        <v>98</v>
      </c>
      <c r="D2743" t="s">
        <v>1009</v>
      </c>
      <c r="E2743" t="s">
        <v>32</v>
      </c>
      <c r="F2743" t="s">
        <v>33</v>
      </c>
      <c r="G2743" t="s">
        <v>699</v>
      </c>
      <c r="H2743">
        <v>451</v>
      </c>
      <c r="I2743" s="196" t="str">
        <f>VLOOKUP(E2743,Refs!$P$2:$R$36,3,FALSE)</f>
        <v>Y60</v>
      </c>
      <c r="J2743" s="196" t="str">
        <f>VLOOKUP(E2743,Refs!$P$2:$S$36,4,FALSE)</f>
        <v>Midlands</v>
      </c>
      <c r="K2743" s="42">
        <f t="shared" si="85"/>
        <v>451</v>
      </c>
    </row>
    <row r="2744" spans="1:11" hidden="1" x14ac:dyDescent="0.35">
      <c r="A2744" s="197">
        <f t="shared" si="84"/>
        <v>44287</v>
      </c>
      <c r="B2744" t="s">
        <v>770</v>
      </c>
      <c r="C2744" t="s">
        <v>98</v>
      </c>
      <c r="D2744" t="s">
        <v>1009</v>
      </c>
      <c r="E2744" t="s">
        <v>32</v>
      </c>
      <c r="F2744" t="s">
        <v>33</v>
      </c>
      <c r="G2744" t="s">
        <v>720</v>
      </c>
      <c r="H2744">
        <v>491</v>
      </c>
      <c r="I2744" s="196" t="str">
        <f>VLOOKUP(E2744,Refs!$P$2:$R$36,3,FALSE)</f>
        <v>Y60</v>
      </c>
      <c r="J2744" s="196" t="str">
        <f>VLOOKUP(E2744,Refs!$P$2:$S$36,4,FALSE)</f>
        <v>Midlands</v>
      </c>
      <c r="K2744" s="42">
        <f t="shared" si="85"/>
        <v>491</v>
      </c>
    </row>
    <row r="2745" spans="1:11" hidden="1" x14ac:dyDescent="0.35">
      <c r="A2745" s="197">
        <f t="shared" si="84"/>
        <v>44287</v>
      </c>
      <c r="B2745" t="s">
        <v>770</v>
      </c>
      <c r="C2745" t="s">
        <v>98</v>
      </c>
      <c r="D2745" t="s">
        <v>1009</v>
      </c>
      <c r="E2745" t="s">
        <v>32</v>
      </c>
      <c r="F2745" t="s">
        <v>33</v>
      </c>
      <c r="G2745" t="s">
        <v>721</v>
      </c>
      <c r="H2745">
        <v>446</v>
      </c>
      <c r="I2745" s="196" t="str">
        <f>VLOOKUP(E2745,Refs!$P$2:$R$36,3,FALSE)</f>
        <v>Y60</v>
      </c>
      <c r="J2745" s="196" t="str">
        <f>VLOOKUP(E2745,Refs!$P$2:$S$36,4,FALSE)</f>
        <v>Midlands</v>
      </c>
      <c r="K2745" s="42">
        <f t="shared" si="85"/>
        <v>446</v>
      </c>
    </row>
    <row r="2746" spans="1:11" hidden="1" x14ac:dyDescent="0.35">
      <c r="A2746" s="197">
        <f t="shared" si="84"/>
        <v>44287</v>
      </c>
      <c r="B2746" t="s">
        <v>770</v>
      </c>
      <c r="C2746" t="s">
        <v>98</v>
      </c>
      <c r="D2746" t="s">
        <v>1009</v>
      </c>
      <c r="E2746" t="s">
        <v>32</v>
      </c>
      <c r="F2746" t="s">
        <v>33</v>
      </c>
      <c r="G2746" t="s">
        <v>722</v>
      </c>
      <c r="H2746">
        <v>35</v>
      </c>
      <c r="I2746" s="196" t="str">
        <f>VLOOKUP(E2746,Refs!$P$2:$R$36,3,FALSE)</f>
        <v>Y60</v>
      </c>
      <c r="J2746" s="196" t="str">
        <f>VLOOKUP(E2746,Refs!$P$2:$S$36,4,FALSE)</f>
        <v>Midlands</v>
      </c>
      <c r="K2746" s="42">
        <f t="shared" si="85"/>
        <v>35</v>
      </c>
    </row>
    <row r="2747" spans="1:11" hidden="1" x14ac:dyDescent="0.35">
      <c r="A2747" s="197">
        <f t="shared" si="84"/>
        <v>44287</v>
      </c>
      <c r="B2747" t="s">
        <v>770</v>
      </c>
      <c r="C2747" t="s">
        <v>98</v>
      </c>
      <c r="D2747" t="s">
        <v>1009</v>
      </c>
      <c r="E2747" t="s">
        <v>32</v>
      </c>
      <c r="F2747" t="s">
        <v>33</v>
      </c>
      <c r="G2747" t="s">
        <v>723</v>
      </c>
      <c r="H2747">
        <v>15</v>
      </c>
      <c r="I2747" s="196" t="str">
        <f>VLOOKUP(E2747,Refs!$P$2:$R$36,3,FALSE)</f>
        <v>Y60</v>
      </c>
      <c r="J2747" s="196" t="str">
        <f>VLOOKUP(E2747,Refs!$P$2:$S$36,4,FALSE)</f>
        <v>Midlands</v>
      </c>
      <c r="K2747" s="42">
        <f t="shared" si="85"/>
        <v>15</v>
      </c>
    </row>
    <row r="2748" spans="1:11" hidden="1" x14ac:dyDescent="0.35">
      <c r="A2748" s="197">
        <f t="shared" si="84"/>
        <v>44287</v>
      </c>
      <c r="B2748" t="s">
        <v>770</v>
      </c>
      <c r="C2748" t="s">
        <v>98</v>
      </c>
      <c r="D2748" t="s">
        <v>1009</v>
      </c>
      <c r="E2748" t="s">
        <v>32</v>
      </c>
      <c r="F2748" t="s">
        <v>33</v>
      </c>
      <c r="G2748" t="s">
        <v>724</v>
      </c>
      <c r="H2748">
        <v>73</v>
      </c>
      <c r="I2748" s="196" t="str">
        <f>VLOOKUP(E2748,Refs!$P$2:$R$36,3,FALSE)</f>
        <v>Y60</v>
      </c>
      <c r="J2748" s="196" t="str">
        <f>VLOOKUP(E2748,Refs!$P$2:$S$36,4,FALSE)</f>
        <v>Midlands</v>
      </c>
      <c r="K2748" s="42">
        <f t="shared" si="85"/>
        <v>73</v>
      </c>
    </row>
    <row r="2749" spans="1:11" hidden="1" x14ac:dyDescent="0.35">
      <c r="A2749" s="197">
        <f t="shared" si="84"/>
        <v>44287</v>
      </c>
      <c r="B2749" t="s">
        <v>770</v>
      </c>
      <c r="C2749" t="s">
        <v>98</v>
      </c>
      <c r="D2749" t="s">
        <v>1009</v>
      </c>
      <c r="E2749" t="s">
        <v>32</v>
      </c>
      <c r="F2749" t="s">
        <v>33</v>
      </c>
      <c r="G2749" t="s">
        <v>725</v>
      </c>
      <c r="H2749">
        <v>2</v>
      </c>
      <c r="I2749" s="196" t="str">
        <f>VLOOKUP(E2749,Refs!$P$2:$R$36,3,FALSE)</f>
        <v>Y60</v>
      </c>
      <c r="J2749" s="196" t="str">
        <f>VLOOKUP(E2749,Refs!$P$2:$S$36,4,FALSE)</f>
        <v>Midlands</v>
      </c>
      <c r="K2749" s="42">
        <f t="shared" si="85"/>
        <v>2</v>
      </c>
    </row>
    <row r="2750" spans="1:11" hidden="1" x14ac:dyDescent="0.35">
      <c r="A2750" s="197">
        <f t="shared" si="84"/>
        <v>44287</v>
      </c>
      <c r="B2750" t="s">
        <v>770</v>
      </c>
      <c r="C2750" t="s">
        <v>98</v>
      </c>
      <c r="D2750" t="s">
        <v>1009</v>
      </c>
      <c r="E2750" t="s">
        <v>32</v>
      </c>
      <c r="F2750" t="s">
        <v>33</v>
      </c>
      <c r="G2750" t="s">
        <v>726</v>
      </c>
      <c r="H2750">
        <v>0</v>
      </c>
      <c r="I2750" s="196" t="str">
        <f>VLOOKUP(E2750,Refs!$P$2:$R$36,3,FALSE)</f>
        <v>Y60</v>
      </c>
      <c r="J2750" s="196" t="str">
        <f>VLOOKUP(E2750,Refs!$P$2:$S$36,4,FALSE)</f>
        <v>Midlands</v>
      </c>
      <c r="K2750" s="42" t="str">
        <f t="shared" si="85"/>
        <v/>
      </c>
    </row>
    <row r="2751" spans="1:11" hidden="1" x14ac:dyDescent="0.35">
      <c r="A2751" s="197">
        <f t="shared" si="84"/>
        <v>44287</v>
      </c>
      <c r="B2751" t="s">
        <v>770</v>
      </c>
      <c r="C2751" t="s">
        <v>98</v>
      </c>
      <c r="D2751" t="s">
        <v>1009</v>
      </c>
      <c r="E2751" t="s">
        <v>32</v>
      </c>
      <c r="F2751" t="s">
        <v>33</v>
      </c>
      <c r="G2751" t="s">
        <v>727</v>
      </c>
      <c r="H2751">
        <v>0</v>
      </c>
      <c r="I2751" s="196" t="str">
        <f>VLOOKUP(E2751,Refs!$P$2:$R$36,3,FALSE)</f>
        <v>Y60</v>
      </c>
      <c r="J2751" s="196" t="str">
        <f>VLOOKUP(E2751,Refs!$P$2:$S$36,4,FALSE)</f>
        <v>Midlands</v>
      </c>
      <c r="K2751" s="42" t="str">
        <f t="shared" si="85"/>
        <v/>
      </c>
    </row>
    <row r="2752" spans="1:11" hidden="1" x14ac:dyDescent="0.35">
      <c r="A2752" s="197">
        <f t="shared" si="84"/>
        <v>44287</v>
      </c>
      <c r="B2752" t="s">
        <v>770</v>
      </c>
      <c r="C2752" t="s">
        <v>98</v>
      </c>
      <c r="D2752" t="s">
        <v>1009</v>
      </c>
      <c r="E2752" t="s">
        <v>32</v>
      </c>
      <c r="F2752" t="s">
        <v>33</v>
      </c>
      <c r="G2752" t="s">
        <v>728</v>
      </c>
      <c r="H2752">
        <v>116</v>
      </c>
      <c r="I2752" s="196" t="str">
        <f>VLOOKUP(E2752,Refs!$P$2:$R$36,3,FALSE)</f>
        <v>Y60</v>
      </c>
      <c r="J2752" s="196" t="str">
        <f>VLOOKUP(E2752,Refs!$P$2:$S$36,4,FALSE)</f>
        <v>Midlands</v>
      </c>
      <c r="K2752" s="42">
        <f t="shared" si="85"/>
        <v>116</v>
      </c>
    </row>
    <row r="2753" spans="1:11" hidden="1" x14ac:dyDescent="0.35">
      <c r="A2753" s="197">
        <f t="shared" si="84"/>
        <v>44287</v>
      </c>
      <c r="B2753" t="s">
        <v>770</v>
      </c>
      <c r="C2753" t="s">
        <v>98</v>
      </c>
      <c r="D2753" t="s">
        <v>1009</v>
      </c>
      <c r="E2753" t="s">
        <v>32</v>
      </c>
      <c r="F2753" t="s">
        <v>33</v>
      </c>
      <c r="G2753" t="s">
        <v>729</v>
      </c>
      <c r="H2753">
        <v>81</v>
      </c>
      <c r="I2753" s="196" t="str">
        <f>VLOOKUP(E2753,Refs!$P$2:$R$36,3,FALSE)</f>
        <v>Y60</v>
      </c>
      <c r="J2753" s="196" t="str">
        <f>VLOOKUP(E2753,Refs!$P$2:$S$36,4,FALSE)</f>
        <v>Midlands</v>
      </c>
      <c r="K2753" s="42">
        <f t="shared" si="85"/>
        <v>81</v>
      </c>
    </row>
    <row r="2754" spans="1:11" hidden="1" x14ac:dyDescent="0.35">
      <c r="A2754" s="197">
        <f t="shared" si="84"/>
        <v>44287</v>
      </c>
      <c r="B2754" t="s">
        <v>770</v>
      </c>
      <c r="C2754" t="s">
        <v>98</v>
      </c>
      <c r="D2754" t="s">
        <v>1009</v>
      </c>
      <c r="E2754" t="s">
        <v>32</v>
      </c>
      <c r="F2754" t="s">
        <v>33</v>
      </c>
      <c r="G2754" t="s">
        <v>730</v>
      </c>
      <c r="H2754">
        <v>0</v>
      </c>
      <c r="I2754" s="196" t="str">
        <f>VLOOKUP(E2754,Refs!$P$2:$R$36,3,FALSE)</f>
        <v>Y60</v>
      </c>
      <c r="J2754" s="196" t="str">
        <f>VLOOKUP(E2754,Refs!$P$2:$S$36,4,FALSE)</f>
        <v>Midlands</v>
      </c>
      <c r="K2754" s="42" t="str">
        <f t="shared" si="85"/>
        <v/>
      </c>
    </row>
    <row r="2755" spans="1:11" hidden="1" x14ac:dyDescent="0.35">
      <c r="A2755" s="197">
        <f t="shared" ref="A2755:A2818" si="86">DATEVALUE(RIGHT(B2755,8))</f>
        <v>44287</v>
      </c>
      <c r="B2755" t="s">
        <v>770</v>
      </c>
      <c r="C2755" t="s">
        <v>98</v>
      </c>
      <c r="D2755" t="s">
        <v>1009</v>
      </c>
      <c r="E2755" t="s">
        <v>32</v>
      </c>
      <c r="F2755" t="s">
        <v>33</v>
      </c>
      <c r="G2755" t="s">
        <v>731</v>
      </c>
      <c r="H2755">
        <v>0</v>
      </c>
      <c r="I2755" s="196" t="str">
        <f>VLOOKUP(E2755,Refs!$P$2:$R$36,3,FALSE)</f>
        <v>Y60</v>
      </c>
      <c r="J2755" s="196" t="str">
        <f>VLOOKUP(E2755,Refs!$P$2:$S$36,4,FALSE)</f>
        <v>Midlands</v>
      </c>
      <c r="K2755" s="42" t="str">
        <f t="shared" ref="K2755:K2818" si="87">IF(OR(H2755="NULL",H2755=0,H2755=""),"",H2755)</f>
        <v/>
      </c>
    </row>
    <row r="2756" spans="1:11" hidden="1" x14ac:dyDescent="0.35">
      <c r="A2756" s="197">
        <f t="shared" si="86"/>
        <v>44287</v>
      </c>
      <c r="B2756" t="s">
        <v>770</v>
      </c>
      <c r="C2756" t="s">
        <v>98</v>
      </c>
      <c r="D2756" t="s">
        <v>1009</v>
      </c>
      <c r="E2756" t="s">
        <v>32</v>
      </c>
      <c r="F2756" t="s">
        <v>33</v>
      </c>
      <c r="G2756" t="s">
        <v>732</v>
      </c>
      <c r="H2756">
        <v>45</v>
      </c>
      <c r="I2756" s="196" t="str">
        <f>VLOOKUP(E2756,Refs!$P$2:$R$36,3,FALSE)</f>
        <v>Y60</v>
      </c>
      <c r="J2756" s="196" t="str">
        <f>VLOOKUP(E2756,Refs!$P$2:$S$36,4,FALSE)</f>
        <v>Midlands</v>
      </c>
      <c r="K2756" s="42">
        <f t="shared" si="87"/>
        <v>45</v>
      </c>
    </row>
    <row r="2757" spans="1:11" hidden="1" x14ac:dyDescent="0.35">
      <c r="A2757" s="197">
        <f t="shared" si="86"/>
        <v>44287</v>
      </c>
      <c r="B2757" t="s">
        <v>770</v>
      </c>
      <c r="C2757" t="s">
        <v>98</v>
      </c>
      <c r="D2757" t="s">
        <v>1009</v>
      </c>
      <c r="E2757" t="s">
        <v>32</v>
      </c>
      <c r="F2757" t="s">
        <v>33</v>
      </c>
      <c r="G2757" t="s">
        <v>733</v>
      </c>
      <c r="H2757">
        <v>1</v>
      </c>
      <c r="I2757" s="196" t="str">
        <f>VLOOKUP(E2757,Refs!$P$2:$R$36,3,FALSE)</f>
        <v>Y60</v>
      </c>
      <c r="J2757" s="196" t="str">
        <f>VLOOKUP(E2757,Refs!$P$2:$S$36,4,FALSE)</f>
        <v>Midlands</v>
      </c>
      <c r="K2757" s="42">
        <f t="shared" si="87"/>
        <v>1</v>
      </c>
    </row>
    <row r="2758" spans="1:11" hidden="1" x14ac:dyDescent="0.35">
      <c r="A2758" s="197">
        <f t="shared" si="86"/>
        <v>44287</v>
      </c>
      <c r="B2758" t="s">
        <v>770</v>
      </c>
      <c r="C2758" t="s">
        <v>98</v>
      </c>
      <c r="D2758" t="s">
        <v>1009</v>
      </c>
      <c r="E2758" t="s">
        <v>32</v>
      </c>
      <c r="F2758" t="s">
        <v>33</v>
      </c>
      <c r="G2758" t="s">
        <v>734</v>
      </c>
      <c r="H2758">
        <v>0</v>
      </c>
      <c r="I2758" s="196" t="str">
        <f>VLOOKUP(E2758,Refs!$P$2:$R$36,3,FALSE)</f>
        <v>Y60</v>
      </c>
      <c r="J2758" s="196" t="str">
        <f>VLOOKUP(E2758,Refs!$P$2:$S$36,4,FALSE)</f>
        <v>Midlands</v>
      </c>
      <c r="K2758" s="42" t="str">
        <f t="shared" si="87"/>
        <v/>
      </c>
    </row>
    <row r="2759" spans="1:11" hidden="1" x14ac:dyDescent="0.35">
      <c r="A2759" s="197">
        <f t="shared" si="86"/>
        <v>44287</v>
      </c>
      <c r="B2759" t="s">
        <v>770</v>
      </c>
      <c r="C2759" t="s">
        <v>98</v>
      </c>
      <c r="D2759" t="s">
        <v>1009</v>
      </c>
      <c r="E2759" t="s">
        <v>32</v>
      </c>
      <c r="F2759" t="s">
        <v>33</v>
      </c>
      <c r="G2759" t="s">
        <v>735</v>
      </c>
      <c r="H2759">
        <v>0</v>
      </c>
      <c r="I2759" s="196" t="str">
        <f>VLOOKUP(E2759,Refs!$P$2:$R$36,3,FALSE)</f>
        <v>Y60</v>
      </c>
      <c r="J2759" s="196" t="str">
        <f>VLOOKUP(E2759,Refs!$P$2:$S$36,4,FALSE)</f>
        <v>Midlands</v>
      </c>
      <c r="K2759" s="42" t="str">
        <f t="shared" si="87"/>
        <v/>
      </c>
    </row>
    <row r="2760" spans="1:11" hidden="1" x14ac:dyDescent="0.35">
      <c r="A2760" s="197">
        <f t="shared" si="86"/>
        <v>44287</v>
      </c>
      <c r="B2760" t="s">
        <v>770</v>
      </c>
      <c r="C2760" t="s">
        <v>98</v>
      </c>
      <c r="D2760" t="s">
        <v>1009</v>
      </c>
      <c r="E2760" t="s">
        <v>32</v>
      </c>
      <c r="F2760" t="s">
        <v>33</v>
      </c>
      <c r="G2760" t="s">
        <v>736</v>
      </c>
      <c r="H2760">
        <v>266</v>
      </c>
      <c r="I2760" s="196" t="str">
        <f>VLOOKUP(E2760,Refs!$P$2:$R$36,3,FALSE)</f>
        <v>Y60</v>
      </c>
      <c r="J2760" s="196" t="str">
        <f>VLOOKUP(E2760,Refs!$P$2:$S$36,4,FALSE)</f>
        <v>Midlands</v>
      </c>
      <c r="K2760" s="42">
        <f t="shared" si="87"/>
        <v>266</v>
      </c>
    </row>
    <row r="2761" spans="1:11" hidden="1" x14ac:dyDescent="0.35">
      <c r="A2761" s="197">
        <f t="shared" si="86"/>
        <v>44287</v>
      </c>
      <c r="B2761" t="s">
        <v>770</v>
      </c>
      <c r="C2761" t="s">
        <v>98</v>
      </c>
      <c r="D2761" t="s">
        <v>1009</v>
      </c>
      <c r="E2761" t="s">
        <v>32</v>
      </c>
      <c r="F2761" t="s">
        <v>33</v>
      </c>
      <c r="G2761" t="s">
        <v>737</v>
      </c>
      <c r="H2761">
        <v>266</v>
      </c>
      <c r="I2761" s="196" t="str">
        <f>VLOOKUP(E2761,Refs!$P$2:$R$36,3,FALSE)</f>
        <v>Y60</v>
      </c>
      <c r="J2761" s="196" t="str">
        <f>VLOOKUP(E2761,Refs!$P$2:$S$36,4,FALSE)</f>
        <v>Midlands</v>
      </c>
      <c r="K2761" s="42">
        <f t="shared" si="87"/>
        <v>266</v>
      </c>
    </row>
    <row r="2762" spans="1:11" hidden="1" x14ac:dyDescent="0.35">
      <c r="A2762" s="197">
        <f t="shared" si="86"/>
        <v>44287</v>
      </c>
      <c r="B2762" t="s">
        <v>770</v>
      </c>
      <c r="C2762" t="s">
        <v>795</v>
      </c>
      <c r="D2762"/>
      <c r="E2762" t="s">
        <v>793</v>
      </c>
      <c r="F2762" t="s">
        <v>794</v>
      </c>
      <c r="G2762" t="s">
        <v>756</v>
      </c>
      <c r="H2762">
        <v>38028</v>
      </c>
      <c r="I2762" s="196" t="str">
        <f>VLOOKUP(E2762,Refs!$P$2:$R$36,3,FALSE)</f>
        <v>Y60</v>
      </c>
      <c r="J2762" s="196" t="str">
        <f>VLOOKUP(E2762,Refs!$P$2:$S$36,4,FALSE)</f>
        <v>Midlands</v>
      </c>
      <c r="K2762" s="42">
        <f t="shared" si="87"/>
        <v>38028</v>
      </c>
    </row>
    <row r="2763" spans="1:11" hidden="1" x14ac:dyDescent="0.35">
      <c r="A2763" s="197">
        <f t="shared" si="86"/>
        <v>44287</v>
      </c>
      <c r="B2763" t="s">
        <v>770</v>
      </c>
      <c r="C2763" t="s">
        <v>795</v>
      </c>
      <c r="D2763"/>
      <c r="E2763" t="s">
        <v>793</v>
      </c>
      <c r="F2763" t="s">
        <v>794</v>
      </c>
      <c r="G2763" t="s">
        <v>757</v>
      </c>
      <c r="H2763">
        <v>34156</v>
      </c>
      <c r="I2763" s="196" t="str">
        <f>VLOOKUP(E2763,Refs!$P$2:$R$36,3,FALSE)</f>
        <v>Y60</v>
      </c>
      <c r="J2763" s="196" t="str">
        <f>VLOOKUP(E2763,Refs!$P$2:$S$36,4,FALSE)</f>
        <v>Midlands</v>
      </c>
      <c r="K2763" s="42">
        <f t="shared" si="87"/>
        <v>34156</v>
      </c>
    </row>
    <row r="2764" spans="1:11" hidden="1" x14ac:dyDescent="0.35">
      <c r="A2764" s="197">
        <f t="shared" si="86"/>
        <v>44287</v>
      </c>
      <c r="B2764" t="s">
        <v>770</v>
      </c>
      <c r="C2764" t="s">
        <v>795</v>
      </c>
      <c r="D2764"/>
      <c r="E2764" t="s">
        <v>793</v>
      </c>
      <c r="F2764" t="s">
        <v>794</v>
      </c>
      <c r="G2764" t="s">
        <v>758</v>
      </c>
      <c r="H2764">
        <v>34488</v>
      </c>
      <c r="I2764" s="196" t="str">
        <f>VLOOKUP(E2764,Refs!$P$2:$R$36,3,FALSE)</f>
        <v>Y60</v>
      </c>
      <c r="J2764" s="196" t="str">
        <f>VLOOKUP(E2764,Refs!$P$2:$S$36,4,FALSE)</f>
        <v>Midlands</v>
      </c>
      <c r="K2764" s="42">
        <f t="shared" si="87"/>
        <v>34488</v>
      </c>
    </row>
    <row r="2765" spans="1:11" hidden="1" x14ac:dyDescent="0.35">
      <c r="A2765" s="197">
        <f t="shared" si="86"/>
        <v>44287</v>
      </c>
      <c r="B2765" t="s">
        <v>770</v>
      </c>
      <c r="C2765" t="s">
        <v>795</v>
      </c>
      <c r="D2765"/>
      <c r="E2765" t="s">
        <v>793</v>
      </c>
      <c r="F2765" t="s">
        <v>794</v>
      </c>
      <c r="G2765" t="s">
        <v>759</v>
      </c>
      <c r="H2765" t="s">
        <v>999</v>
      </c>
      <c r="I2765" s="196" t="str">
        <f>VLOOKUP(E2765,Refs!$P$2:$R$36,3,FALSE)</f>
        <v>Y60</v>
      </c>
      <c r="J2765" s="196" t="str">
        <f>VLOOKUP(E2765,Refs!$P$2:$S$36,4,FALSE)</f>
        <v>Midlands</v>
      </c>
      <c r="K2765" s="42" t="str">
        <f t="shared" si="87"/>
        <v>-</v>
      </c>
    </row>
    <row r="2766" spans="1:11" hidden="1" x14ac:dyDescent="0.35">
      <c r="A2766" s="197">
        <f t="shared" si="86"/>
        <v>44287</v>
      </c>
      <c r="B2766" t="s">
        <v>770</v>
      </c>
      <c r="C2766" t="s">
        <v>795</v>
      </c>
      <c r="D2766"/>
      <c r="E2766" t="s">
        <v>793</v>
      </c>
      <c r="F2766" t="s">
        <v>794</v>
      </c>
      <c r="G2766" t="s">
        <v>760</v>
      </c>
      <c r="H2766">
        <v>509</v>
      </c>
      <c r="I2766" s="196" t="str">
        <f>VLOOKUP(E2766,Refs!$P$2:$R$36,3,FALSE)</f>
        <v>Y60</v>
      </c>
      <c r="J2766" s="196" t="str">
        <f>VLOOKUP(E2766,Refs!$P$2:$S$36,4,FALSE)</f>
        <v>Midlands</v>
      </c>
      <c r="K2766" s="42">
        <f t="shared" si="87"/>
        <v>509</v>
      </c>
    </row>
    <row r="2767" spans="1:11" hidden="1" x14ac:dyDescent="0.35">
      <c r="A2767" s="197">
        <f t="shared" si="86"/>
        <v>44287</v>
      </c>
      <c r="B2767" t="s">
        <v>770</v>
      </c>
      <c r="C2767" t="s">
        <v>795</v>
      </c>
      <c r="D2767"/>
      <c r="E2767" t="s">
        <v>793</v>
      </c>
      <c r="F2767" t="s">
        <v>794</v>
      </c>
      <c r="G2767" t="s">
        <v>761</v>
      </c>
      <c r="H2767">
        <v>3996</v>
      </c>
      <c r="I2767" s="196" t="str">
        <f>VLOOKUP(E2767,Refs!$P$2:$R$36,3,FALSE)</f>
        <v>Y60</v>
      </c>
      <c r="J2767" s="196" t="str">
        <f>VLOOKUP(E2767,Refs!$P$2:$S$36,4,FALSE)</f>
        <v>Midlands</v>
      </c>
      <c r="K2767" s="42">
        <f t="shared" si="87"/>
        <v>3996</v>
      </c>
    </row>
    <row r="2768" spans="1:11" hidden="1" x14ac:dyDescent="0.35">
      <c r="A2768" s="197">
        <f t="shared" si="86"/>
        <v>44287</v>
      </c>
      <c r="B2768" t="s">
        <v>770</v>
      </c>
      <c r="C2768" t="s">
        <v>795</v>
      </c>
      <c r="D2768"/>
      <c r="E2768" t="s">
        <v>793</v>
      </c>
      <c r="F2768" t="s">
        <v>794</v>
      </c>
      <c r="G2768" t="s">
        <v>548</v>
      </c>
      <c r="H2768">
        <v>30017</v>
      </c>
      <c r="I2768" s="196" t="str">
        <f>VLOOKUP(E2768,Refs!$P$2:$R$36,3,FALSE)</f>
        <v>Y60</v>
      </c>
      <c r="J2768" s="196" t="str">
        <f>VLOOKUP(E2768,Refs!$P$2:$S$36,4,FALSE)</f>
        <v>Midlands</v>
      </c>
      <c r="K2768" s="42">
        <f t="shared" si="87"/>
        <v>30017</v>
      </c>
    </row>
    <row r="2769" spans="1:11" hidden="1" x14ac:dyDescent="0.35">
      <c r="A2769" s="197">
        <f t="shared" si="86"/>
        <v>44287</v>
      </c>
      <c r="B2769" t="s">
        <v>770</v>
      </c>
      <c r="C2769" t="s">
        <v>795</v>
      </c>
      <c r="D2769"/>
      <c r="E2769" t="s">
        <v>793</v>
      </c>
      <c r="F2769" t="s">
        <v>794</v>
      </c>
      <c r="G2769" t="s">
        <v>549</v>
      </c>
      <c r="H2769">
        <v>384</v>
      </c>
      <c r="I2769" s="196" t="str">
        <f>VLOOKUP(E2769,Refs!$P$2:$R$36,3,FALSE)</f>
        <v>Y60</v>
      </c>
      <c r="J2769" s="196" t="str">
        <f>VLOOKUP(E2769,Refs!$P$2:$S$36,4,FALSE)</f>
        <v>Midlands</v>
      </c>
      <c r="K2769" s="42">
        <f t="shared" si="87"/>
        <v>384</v>
      </c>
    </row>
    <row r="2770" spans="1:11" hidden="1" x14ac:dyDescent="0.35">
      <c r="A2770" s="197">
        <f t="shared" si="86"/>
        <v>44287</v>
      </c>
      <c r="B2770" t="s">
        <v>770</v>
      </c>
      <c r="C2770" t="s">
        <v>795</v>
      </c>
      <c r="D2770"/>
      <c r="E2770" t="s">
        <v>793</v>
      </c>
      <c r="F2770" t="s">
        <v>794</v>
      </c>
      <c r="G2770" t="s">
        <v>550</v>
      </c>
      <c r="H2770">
        <v>238</v>
      </c>
      <c r="I2770" s="196" t="str">
        <f>VLOOKUP(E2770,Refs!$P$2:$R$36,3,FALSE)</f>
        <v>Y60</v>
      </c>
      <c r="J2770" s="196" t="str">
        <f>VLOOKUP(E2770,Refs!$P$2:$S$36,4,FALSE)</f>
        <v>Midlands</v>
      </c>
      <c r="K2770" s="42">
        <f t="shared" si="87"/>
        <v>238</v>
      </c>
    </row>
    <row r="2771" spans="1:11" hidden="1" x14ac:dyDescent="0.35">
      <c r="A2771" s="197">
        <f t="shared" si="86"/>
        <v>44287</v>
      </c>
      <c r="B2771" t="s">
        <v>770</v>
      </c>
      <c r="C2771" t="s">
        <v>795</v>
      </c>
      <c r="D2771"/>
      <c r="E2771" t="s">
        <v>793</v>
      </c>
      <c r="F2771" t="s">
        <v>794</v>
      </c>
      <c r="G2771" t="s">
        <v>551</v>
      </c>
      <c r="H2771">
        <v>145</v>
      </c>
      <c r="I2771" s="196" t="str">
        <f>VLOOKUP(E2771,Refs!$P$2:$R$36,3,FALSE)</f>
        <v>Y60</v>
      </c>
      <c r="J2771" s="196" t="str">
        <f>VLOOKUP(E2771,Refs!$P$2:$S$36,4,FALSE)</f>
        <v>Midlands</v>
      </c>
      <c r="K2771" s="42">
        <f t="shared" si="87"/>
        <v>145</v>
      </c>
    </row>
    <row r="2772" spans="1:11" hidden="1" x14ac:dyDescent="0.35">
      <c r="A2772" s="197">
        <f t="shared" si="86"/>
        <v>44287</v>
      </c>
      <c r="B2772" t="s">
        <v>770</v>
      </c>
      <c r="C2772" t="s">
        <v>795</v>
      </c>
      <c r="D2772"/>
      <c r="E2772" t="s">
        <v>793</v>
      </c>
      <c r="F2772" t="s">
        <v>794</v>
      </c>
      <c r="G2772" t="s">
        <v>552</v>
      </c>
      <c r="H2772">
        <v>0</v>
      </c>
      <c r="I2772" s="196" t="str">
        <f>VLOOKUP(E2772,Refs!$P$2:$R$36,3,FALSE)</f>
        <v>Y60</v>
      </c>
      <c r="J2772" s="196" t="str">
        <f>VLOOKUP(E2772,Refs!$P$2:$S$36,4,FALSE)</f>
        <v>Midlands</v>
      </c>
      <c r="K2772" s="42" t="str">
        <f t="shared" si="87"/>
        <v/>
      </c>
    </row>
    <row r="2773" spans="1:11" hidden="1" x14ac:dyDescent="0.35">
      <c r="A2773" s="197">
        <f t="shared" si="86"/>
        <v>44287</v>
      </c>
      <c r="B2773" t="s">
        <v>770</v>
      </c>
      <c r="C2773" t="s">
        <v>795</v>
      </c>
      <c r="D2773"/>
      <c r="E2773" t="s">
        <v>793</v>
      </c>
      <c r="F2773" t="s">
        <v>794</v>
      </c>
      <c r="G2773" t="s">
        <v>553</v>
      </c>
      <c r="H2773">
        <v>508895</v>
      </c>
      <c r="I2773" s="196" t="str">
        <f>VLOOKUP(E2773,Refs!$P$2:$R$36,3,FALSE)</f>
        <v>Y60</v>
      </c>
      <c r="J2773" s="196" t="str">
        <f>VLOOKUP(E2773,Refs!$P$2:$S$36,4,FALSE)</f>
        <v>Midlands</v>
      </c>
      <c r="K2773" s="42">
        <f t="shared" si="87"/>
        <v>508895</v>
      </c>
    </row>
    <row r="2774" spans="1:11" hidden="1" x14ac:dyDescent="0.35">
      <c r="A2774" s="197">
        <f t="shared" si="86"/>
        <v>44287</v>
      </c>
      <c r="B2774" t="s">
        <v>770</v>
      </c>
      <c r="C2774" t="s">
        <v>795</v>
      </c>
      <c r="D2774"/>
      <c r="E2774" t="s">
        <v>793</v>
      </c>
      <c r="F2774" t="s">
        <v>794</v>
      </c>
      <c r="G2774" t="s">
        <v>554</v>
      </c>
      <c r="H2774">
        <v>91</v>
      </c>
      <c r="I2774" s="196" t="str">
        <f>VLOOKUP(E2774,Refs!$P$2:$R$36,3,FALSE)</f>
        <v>Y60</v>
      </c>
      <c r="J2774" s="196" t="str">
        <f>VLOOKUP(E2774,Refs!$P$2:$S$36,4,FALSE)</f>
        <v>Midlands</v>
      </c>
      <c r="K2774" s="42">
        <f t="shared" si="87"/>
        <v>91</v>
      </c>
    </row>
    <row r="2775" spans="1:11" hidden="1" x14ac:dyDescent="0.35">
      <c r="A2775" s="197">
        <f t="shared" si="86"/>
        <v>44287</v>
      </c>
      <c r="B2775" t="s">
        <v>770</v>
      </c>
      <c r="C2775" t="s">
        <v>795</v>
      </c>
      <c r="D2775"/>
      <c r="E2775" t="s">
        <v>793</v>
      </c>
      <c r="F2775" t="s">
        <v>794</v>
      </c>
      <c r="G2775" t="s">
        <v>555</v>
      </c>
      <c r="H2775">
        <v>196</v>
      </c>
      <c r="I2775" s="196" t="str">
        <f>VLOOKUP(E2775,Refs!$P$2:$R$36,3,FALSE)</f>
        <v>Y60</v>
      </c>
      <c r="J2775" s="196" t="str">
        <f>VLOOKUP(E2775,Refs!$P$2:$S$36,4,FALSE)</f>
        <v>Midlands</v>
      </c>
      <c r="K2775" s="42">
        <f t="shared" si="87"/>
        <v>196</v>
      </c>
    </row>
    <row r="2776" spans="1:11" hidden="1" x14ac:dyDescent="0.35">
      <c r="A2776" s="197">
        <f t="shared" si="86"/>
        <v>44287</v>
      </c>
      <c r="B2776" t="s">
        <v>770</v>
      </c>
      <c r="C2776" t="s">
        <v>795</v>
      </c>
      <c r="D2776"/>
      <c r="E2776" t="s">
        <v>793</v>
      </c>
      <c r="F2776" t="s">
        <v>794</v>
      </c>
      <c r="G2776" t="s">
        <v>556</v>
      </c>
      <c r="H2776">
        <v>41476</v>
      </c>
      <c r="I2776" s="196" t="str">
        <f>VLOOKUP(E2776,Refs!$P$2:$R$36,3,FALSE)</f>
        <v>Y60</v>
      </c>
      <c r="J2776" s="196" t="str">
        <f>VLOOKUP(E2776,Refs!$P$2:$S$36,4,FALSE)</f>
        <v>Midlands</v>
      </c>
      <c r="K2776" s="42">
        <f t="shared" si="87"/>
        <v>41476</v>
      </c>
    </row>
    <row r="2777" spans="1:11" hidden="1" x14ac:dyDescent="0.35">
      <c r="A2777" s="197">
        <f t="shared" si="86"/>
        <v>44287</v>
      </c>
      <c r="B2777" t="s">
        <v>770</v>
      </c>
      <c r="C2777" t="s">
        <v>795</v>
      </c>
      <c r="D2777"/>
      <c r="E2777" t="s">
        <v>793</v>
      </c>
      <c r="F2777" t="s">
        <v>794</v>
      </c>
      <c r="G2777" t="s">
        <v>557</v>
      </c>
      <c r="H2777">
        <v>10160</v>
      </c>
      <c r="I2777" s="196" t="str">
        <f>VLOOKUP(E2777,Refs!$P$2:$R$36,3,FALSE)</f>
        <v>Y60</v>
      </c>
      <c r="J2777" s="196" t="str">
        <f>VLOOKUP(E2777,Refs!$P$2:$S$36,4,FALSE)</f>
        <v>Midlands</v>
      </c>
      <c r="K2777" s="42">
        <f t="shared" si="87"/>
        <v>10160</v>
      </c>
    </row>
    <row r="2778" spans="1:11" hidden="1" x14ac:dyDescent="0.35">
      <c r="A2778" s="197">
        <f t="shared" si="86"/>
        <v>44287</v>
      </c>
      <c r="B2778" t="s">
        <v>770</v>
      </c>
      <c r="C2778" t="s">
        <v>795</v>
      </c>
      <c r="D2778"/>
      <c r="E2778" t="s">
        <v>793</v>
      </c>
      <c r="F2778" t="s">
        <v>794</v>
      </c>
      <c r="G2778" t="s">
        <v>558</v>
      </c>
      <c r="H2778">
        <v>43437874</v>
      </c>
      <c r="I2778" s="196" t="str">
        <f>VLOOKUP(E2778,Refs!$P$2:$R$36,3,FALSE)</f>
        <v>Y60</v>
      </c>
      <c r="J2778" s="196" t="str">
        <f>VLOOKUP(E2778,Refs!$P$2:$S$36,4,FALSE)</f>
        <v>Midlands</v>
      </c>
      <c r="K2778" s="42">
        <f t="shared" si="87"/>
        <v>43437874</v>
      </c>
    </row>
    <row r="2779" spans="1:11" hidden="1" x14ac:dyDescent="0.35">
      <c r="A2779" s="197">
        <f t="shared" si="86"/>
        <v>44287</v>
      </c>
      <c r="B2779" t="s">
        <v>770</v>
      </c>
      <c r="C2779" t="s">
        <v>795</v>
      </c>
      <c r="D2779"/>
      <c r="E2779" t="s">
        <v>793</v>
      </c>
      <c r="F2779" t="s">
        <v>794</v>
      </c>
      <c r="G2779" t="s">
        <v>566</v>
      </c>
      <c r="H2779">
        <v>32943</v>
      </c>
      <c r="I2779" s="196" t="str">
        <f>VLOOKUP(E2779,Refs!$P$2:$R$36,3,FALSE)</f>
        <v>Y60</v>
      </c>
      <c r="J2779" s="196" t="str">
        <f>VLOOKUP(E2779,Refs!$P$2:$S$36,4,FALSE)</f>
        <v>Midlands</v>
      </c>
      <c r="K2779" s="42">
        <f t="shared" si="87"/>
        <v>32943</v>
      </c>
    </row>
    <row r="2780" spans="1:11" hidden="1" x14ac:dyDescent="0.35">
      <c r="A2780" s="197">
        <f t="shared" si="86"/>
        <v>44287</v>
      </c>
      <c r="B2780" t="s">
        <v>770</v>
      </c>
      <c r="C2780" t="s">
        <v>795</v>
      </c>
      <c r="D2780"/>
      <c r="E2780" t="s">
        <v>793</v>
      </c>
      <c r="F2780" t="s">
        <v>794</v>
      </c>
      <c r="G2780" t="s">
        <v>567</v>
      </c>
      <c r="H2780">
        <v>426</v>
      </c>
      <c r="I2780" s="196" t="str">
        <f>VLOOKUP(E2780,Refs!$P$2:$R$36,3,FALSE)</f>
        <v>Y60</v>
      </c>
      <c r="J2780" s="196" t="str">
        <f>VLOOKUP(E2780,Refs!$P$2:$S$36,4,FALSE)</f>
        <v>Midlands</v>
      </c>
      <c r="K2780" s="42">
        <f t="shared" si="87"/>
        <v>426</v>
      </c>
    </row>
    <row r="2781" spans="1:11" hidden="1" x14ac:dyDescent="0.35">
      <c r="A2781" s="197">
        <f t="shared" si="86"/>
        <v>44287</v>
      </c>
      <c r="B2781" t="s">
        <v>770</v>
      </c>
      <c r="C2781" t="s">
        <v>795</v>
      </c>
      <c r="D2781"/>
      <c r="E2781" t="s">
        <v>793</v>
      </c>
      <c r="F2781" t="s">
        <v>794</v>
      </c>
      <c r="G2781" t="s">
        <v>568</v>
      </c>
      <c r="H2781">
        <v>15121</v>
      </c>
      <c r="I2781" s="196" t="str">
        <f>VLOOKUP(E2781,Refs!$P$2:$R$36,3,FALSE)</f>
        <v>Y60</v>
      </c>
      <c r="J2781" s="196" t="str">
        <f>VLOOKUP(E2781,Refs!$P$2:$S$36,4,FALSE)</f>
        <v>Midlands</v>
      </c>
      <c r="K2781" s="42">
        <f t="shared" si="87"/>
        <v>15121</v>
      </c>
    </row>
    <row r="2782" spans="1:11" hidden="1" x14ac:dyDescent="0.35">
      <c r="A2782" s="197">
        <f t="shared" si="86"/>
        <v>44287</v>
      </c>
      <c r="B2782" t="s">
        <v>770</v>
      </c>
      <c r="C2782" t="s">
        <v>795</v>
      </c>
      <c r="D2782"/>
      <c r="E2782" t="s">
        <v>793</v>
      </c>
      <c r="F2782" t="s">
        <v>794</v>
      </c>
      <c r="G2782" t="s">
        <v>569</v>
      </c>
      <c r="H2782">
        <v>8447</v>
      </c>
      <c r="I2782" s="196" t="str">
        <f>VLOOKUP(E2782,Refs!$P$2:$R$36,3,FALSE)</f>
        <v>Y60</v>
      </c>
      <c r="J2782" s="196" t="str">
        <f>VLOOKUP(E2782,Refs!$P$2:$S$36,4,FALSE)</f>
        <v>Midlands</v>
      </c>
      <c r="K2782" s="42">
        <f t="shared" si="87"/>
        <v>8447</v>
      </c>
    </row>
    <row r="2783" spans="1:11" hidden="1" x14ac:dyDescent="0.35">
      <c r="A2783" s="197">
        <f t="shared" si="86"/>
        <v>44287</v>
      </c>
      <c r="B2783" t="s">
        <v>770</v>
      </c>
      <c r="C2783" t="s">
        <v>795</v>
      </c>
      <c r="D2783"/>
      <c r="E2783" t="s">
        <v>793</v>
      </c>
      <c r="F2783" t="s">
        <v>794</v>
      </c>
      <c r="G2783" t="s">
        <v>570</v>
      </c>
      <c r="H2783">
        <v>619</v>
      </c>
      <c r="I2783" s="196" t="str">
        <f>VLOOKUP(E2783,Refs!$P$2:$R$36,3,FALSE)</f>
        <v>Y60</v>
      </c>
      <c r="J2783" s="196" t="str">
        <f>VLOOKUP(E2783,Refs!$P$2:$S$36,4,FALSE)</f>
        <v>Midlands</v>
      </c>
      <c r="K2783" s="42">
        <f t="shared" si="87"/>
        <v>619</v>
      </c>
    </row>
    <row r="2784" spans="1:11" hidden="1" x14ac:dyDescent="0.35">
      <c r="A2784" s="197">
        <f t="shared" si="86"/>
        <v>44287</v>
      </c>
      <c r="B2784" t="s">
        <v>770</v>
      </c>
      <c r="C2784" t="s">
        <v>795</v>
      </c>
      <c r="D2784"/>
      <c r="E2784" t="s">
        <v>793</v>
      </c>
      <c r="F2784" t="s">
        <v>794</v>
      </c>
      <c r="G2784" t="s">
        <v>571</v>
      </c>
      <c r="H2784">
        <v>8330</v>
      </c>
      <c r="I2784" s="196" t="str">
        <f>VLOOKUP(E2784,Refs!$P$2:$R$36,3,FALSE)</f>
        <v>Y60</v>
      </c>
      <c r="J2784" s="196" t="str">
        <f>VLOOKUP(E2784,Refs!$P$2:$S$36,4,FALSE)</f>
        <v>Midlands</v>
      </c>
      <c r="K2784" s="42">
        <f t="shared" si="87"/>
        <v>8330</v>
      </c>
    </row>
    <row r="2785" spans="1:11" hidden="1" x14ac:dyDescent="0.35">
      <c r="A2785" s="197">
        <f t="shared" si="86"/>
        <v>44287</v>
      </c>
      <c r="B2785" t="s">
        <v>770</v>
      </c>
      <c r="C2785" t="s">
        <v>795</v>
      </c>
      <c r="D2785"/>
      <c r="E2785" t="s">
        <v>793</v>
      </c>
      <c r="F2785" t="s">
        <v>794</v>
      </c>
      <c r="G2785" t="s">
        <v>576</v>
      </c>
      <c r="H2785">
        <v>17396</v>
      </c>
      <c r="I2785" s="196" t="str">
        <f>VLOOKUP(E2785,Refs!$P$2:$R$36,3,FALSE)</f>
        <v>Y60</v>
      </c>
      <c r="J2785" s="196" t="str">
        <f>VLOOKUP(E2785,Refs!$P$2:$S$36,4,FALSE)</f>
        <v>Midlands</v>
      </c>
      <c r="K2785" s="42">
        <f t="shared" si="87"/>
        <v>17396</v>
      </c>
    </row>
    <row r="2786" spans="1:11" hidden="1" x14ac:dyDescent="0.35">
      <c r="A2786" s="197">
        <f t="shared" si="86"/>
        <v>44287</v>
      </c>
      <c r="B2786" t="s">
        <v>770</v>
      </c>
      <c r="C2786" t="s">
        <v>795</v>
      </c>
      <c r="D2786"/>
      <c r="E2786" t="s">
        <v>793</v>
      </c>
      <c r="F2786" t="s">
        <v>794</v>
      </c>
      <c r="G2786" t="s">
        <v>577</v>
      </c>
      <c r="H2786">
        <v>5949</v>
      </c>
      <c r="I2786" s="196" t="str">
        <f>VLOOKUP(E2786,Refs!$P$2:$R$36,3,FALSE)</f>
        <v>Y60</v>
      </c>
      <c r="J2786" s="196" t="str">
        <f>VLOOKUP(E2786,Refs!$P$2:$S$36,4,FALSE)</f>
        <v>Midlands</v>
      </c>
      <c r="K2786" s="42">
        <f t="shared" si="87"/>
        <v>5949</v>
      </c>
    </row>
    <row r="2787" spans="1:11" hidden="1" x14ac:dyDescent="0.35">
      <c r="A2787" s="197">
        <f t="shared" si="86"/>
        <v>44287</v>
      </c>
      <c r="B2787" t="s">
        <v>770</v>
      </c>
      <c r="C2787" t="s">
        <v>795</v>
      </c>
      <c r="D2787"/>
      <c r="E2787" t="s">
        <v>793</v>
      </c>
      <c r="F2787" t="s">
        <v>794</v>
      </c>
      <c r="G2787" t="s">
        <v>578</v>
      </c>
      <c r="H2787">
        <v>775</v>
      </c>
      <c r="I2787" s="196" t="str">
        <f>VLOOKUP(E2787,Refs!$P$2:$R$36,3,FALSE)</f>
        <v>Y60</v>
      </c>
      <c r="J2787" s="196" t="str">
        <f>VLOOKUP(E2787,Refs!$P$2:$S$36,4,FALSE)</f>
        <v>Midlands</v>
      </c>
      <c r="K2787" s="42">
        <f t="shared" si="87"/>
        <v>775</v>
      </c>
    </row>
    <row r="2788" spans="1:11" hidden="1" x14ac:dyDescent="0.35">
      <c r="A2788" s="197">
        <f t="shared" si="86"/>
        <v>44287</v>
      </c>
      <c r="B2788" t="s">
        <v>770</v>
      </c>
      <c r="C2788" t="s">
        <v>795</v>
      </c>
      <c r="D2788"/>
      <c r="E2788" t="s">
        <v>793</v>
      </c>
      <c r="F2788" t="s">
        <v>794</v>
      </c>
      <c r="G2788" t="s">
        <v>579</v>
      </c>
      <c r="H2788">
        <v>0</v>
      </c>
      <c r="I2788" s="196" t="str">
        <f>VLOOKUP(E2788,Refs!$P$2:$R$36,3,FALSE)</f>
        <v>Y60</v>
      </c>
      <c r="J2788" s="196" t="str">
        <f>VLOOKUP(E2788,Refs!$P$2:$S$36,4,FALSE)</f>
        <v>Midlands</v>
      </c>
      <c r="K2788" s="42" t="str">
        <f t="shared" si="87"/>
        <v/>
      </c>
    </row>
    <row r="2789" spans="1:11" hidden="1" x14ac:dyDescent="0.35">
      <c r="A2789" s="197">
        <f t="shared" si="86"/>
        <v>44287</v>
      </c>
      <c r="B2789" t="s">
        <v>770</v>
      </c>
      <c r="C2789" t="s">
        <v>795</v>
      </c>
      <c r="D2789"/>
      <c r="E2789" t="s">
        <v>793</v>
      </c>
      <c r="F2789" t="s">
        <v>794</v>
      </c>
      <c r="G2789" t="s">
        <v>580</v>
      </c>
      <c r="H2789">
        <v>8447</v>
      </c>
      <c r="I2789" s="196" t="str">
        <f>VLOOKUP(E2789,Refs!$P$2:$R$36,3,FALSE)</f>
        <v>Y60</v>
      </c>
      <c r="J2789" s="196" t="str">
        <f>VLOOKUP(E2789,Refs!$P$2:$S$36,4,FALSE)</f>
        <v>Midlands</v>
      </c>
      <c r="K2789" s="42">
        <f t="shared" si="87"/>
        <v>8447</v>
      </c>
    </row>
    <row r="2790" spans="1:11" hidden="1" x14ac:dyDescent="0.35">
      <c r="A2790" s="197">
        <f t="shared" si="86"/>
        <v>44287</v>
      </c>
      <c r="B2790" t="s">
        <v>770</v>
      </c>
      <c r="C2790" t="s">
        <v>795</v>
      </c>
      <c r="D2790"/>
      <c r="E2790" t="s">
        <v>793</v>
      </c>
      <c r="F2790" t="s">
        <v>794</v>
      </c>
      <c r="G2790" t="s">
        <v>581</v>
      </c>
      <c r="H2790">
        <v>0</v>
      </c>
      <c r="I2790" s="196" t="str">
        <f>VLOOKUP(E2790,Refs!$P$2:$R$36,3,FALSE)</f>
        <v>Y60</v>
      </c>
      <c r="J2790" s="196" t="str">
        <f>VLOOKUP(E2790,Refs!$P$2:$S$36,4,FALSE)</f>
        <v>Midlands</v>
      </c>
      <c r="K2790" s="42" t="str">
        <f t="shared" si="87"/>
        <v/>
      </c>
    </row>
    <row r="2791" spans="1:11" hidden="1" x14ac:dyDescent="0.35">
      <c r="A2791" s="197">
        <f t="shared" si="86"/>
        <v>44287</v>
      </c>
      <c r="B2791" t="s">
        <v>770</v>
      </c>
      <c r="C2791" t="s">
        <v>795</v>
      </c>
      <c r="D2791"/>
      <c r="E2791" t="s">
        <v>793</v>
      </c>
      <c r="F2791" t="s">
        <v>794</v>
      </c>
      <c r="G2791" t="s">
        <v>582</v>
      </c>
      <c r="H2791">
        <v>619</v>
      </c>
      <c r="I2791" s="196" t="str">
        <f>VLOOKUP(E2791,Refs!$P$2:$R$36,3,FALSE)</f>
        <v>Y60</v>
      </c>
      <c r="J2791" s="196" t="str">
        <f>VLOOKUP(E2791,Refs!$P$2:$S$36,4,FALSE)</f>
        <v>Midlands</v>
      </c>
      <c r="K2791" s="42">
        <f t="shared" si="87"/>
        <v>619</v>
      </c>
    </row>
    <row r="2792" spans="1:11" hidden="1" x14ac:dyDescent="0.35">
      <c r="A2792" s="197">
        <f t="shared" si="86"/>
        <v>44287</v>
      </c>
      <c r="B2792" t="s">
        <v>770</v>
      </c>
      <c r="C2792" t="s">
        <v>795</v>
      </c>
      <c r="D2792"/>
      <c r="E2792" t="s">
        <v>793</v>
      </c>
      <c r="F2792" t="s">
        <v>794</v>
      </c>
      <c r="G2792" t="s">
        <v>583</v>
      </c>
      <c r="H2792">
        <v>295</v>
      </c>
      <c r="I2792" s="196" t="str">
        <f>VLOOKUP(E2792,Refs!$P$2:$R$36,3,FALSE)</f>
        <v>Y60</v>
      </c>
      <c r="J2792" s="196" t="str">
        <f>VLOOKUP(E2792,Refs!$P$2:$S$36,4,FALSE)</f>
        <v>Midlands</v>
      </c>
      <c r="K2792" s="42">
        <f t="shared" si="87"/>
        <v>295</v>
      </c>
    </row>
    <row r="2793" spans="1:11" hidden="1" x14ac:dyDescent="0.35">
      <c r="A2793" s="197">
        <f t="shared" si="86"/>
        <v>44287</v>
      </c>
      <c r="B2793" t="s">
        <v>770</v>
      </c>
      <c r="C2793" t="s">
        <v>795</v>
      </c>
      <c r="D2793"/>
      <c r="E2793" t="s">
        <v>793</v>
      </c>
      <c r="F2793" t="s">
        <v>794</v>
      </c>
      <c r="G2793" t="s">
        <v>584</v>
      </c>
      <c r="H2793">
        <v>1311</v>
      </c>
      <c r="I2793" s="196" t="str">
        <f>VLOOKUP(E2793,Refs!$P$2:$R$36,3,FALSE)</f>
        <v>Y60</v>
      </c>
      <c r="J2793" s="196" t="str">
        <f>VLOOKUP(E2793,Refs!$P$2:$S$36,4,FALSE)</f>
        <v>Midlands</v>
      </c>
      <c r="K2793" s="42">
        <f t="shared" si="87"/>
        <v>1311</v>
      </c>
    </row>
    <row r="2794" spans="1:11" hidden="1" x14ac:dyDescent="0.35">
      <c r="A2794" s="197">
        <f t="shared" si="86"/>
        <v>44287</v>
      </c>
      <c r="B2794" t="s">
        <v>770</v>
      </c>
      <c r="C2794" t="s">
        <v>795</v>
      </c>
      <c r="D2794"/>
      <c r="E2794" t="s">
        <v>793</v>
      </c>
      <c r="F2794" t="s">
        <v>794</v>
      </c>
      <c r="G2794" t="s">
        <v>585</v>
      </c>
      <c r="H2794">
        <v>1478</v>
      </c>
      <c r="I2794" s="196" t="str">
        <f>VLOOKUP(E2794,Refs!$P$2:$R$36,3,FALSE)</f>
        <v>Y60</v>
      </c>
      <c r="J2794" s="196" t="str">
        <f>VLOOKUP(E2794,Refs!$P$2:$S$36,4,FALSE)</f>
        <v>Midlands</v>
      </c>
      <c r="K2794" s="42">
        <f t="shared" si="87"/>
        <v>1478</v>
      </c>
    </row>
    <row r="2795" spans="1:11" hidden="1" x14ac:dyDescent="0.35">
      <c r="A2795" s="197">
        <f t="shared" si="86"/>
        <v>44287</v>
      </c>
      <c r="B2795" t="s">
        <v>770</v>
      </c>
      <c r="C2795" t="s">
        <v>795</v>
      </c>
      <c r="D2795"/>
      <c r="E2795" t="s">
        <v>793</v>
      </c>
      <c r="F2795" t="s">
        <v>794</v>
      </c>
      <c r="G2795" t="s">
        <v>586</v>
      </c>
      <c r="H2795">
        <v>4920</v>
      </c>
      <c r="I2795" s="196" t="str">
        <f>VLOOKUP(E2795,Refs!$P$2:$R$36,3,FALSE)</f>
        <v>Y60</v>
      </c>
      <c r="J2795" s="196" t="str">
        <f>VLOOKUP(E2795,Refs!$P$2:$S$36,4,FALSE)</f>
        <v>Midlands</v>
      </c>
      <c r="K2795" s="42">
        <f t="shared" si="87"/>
        <v>4920</v>
      </c>
    </row>
    <row r="2796" spans="1:11" hidden="1" x14ac:dyDescent="0.35">
      <c r="A2796" s="197">
        <f t="shared" si="86"/>
        <v>44287</v>
      </c>
      <c r="B2796" t="s">
        <v>770</v>
      </c>
      <c r="C2796" t="s">
        <v>795</v>
      </c>
      <c r="D2796"/>
      <c r="E2796" t="s">
        <v>793</v>
      </c>
      <c r="F2796" t="s">
        <v>794</v>
      </c>
      <c r="G2796" t="s">
        <v>587</v>
      </c>
      <c r="H2796" t="s">
        <v>999</v>
      </c>
      <c r="I2796" s="196" t="str">
        <f>VLOOKUP(E2796,Refs!$P$2:$R$36,3,FALSE)</f>
        <v>Y60</v>
      </c>
      <c r="J2796" s="196" t="str">
        <f>VLOOKUP(E2796,Refs!$P$2:$S$36,4,FALSE)</f>
        <v>Midlands</v>
      </c>
      <c r="K2796" s="42" t="str">
        <f t="shared" si="87"/>
        <v>-</v>
      </c>
    </row>
    <row r="2797" spans="1:11" hidden="1" x14ac:dyDescent="0.35">
      <c r="A2797" s="197">
        <f t="shared" si="86"/>
        <v>44287</v>
      </c>
      <c r="B2797" t="s">
        <v>770</v>
      </c>
      <c r="C2797" t="s">
        <v>795</v>
      </c>
      <c r="D2797"/>
      <c r="E2797" t="s">
        <v>793</v>
      </c>
      <c r="F2797" t="s">
        <v>794</v>
      </c>
      <c r="G2797" t="s">
        <v>588</v>
      </c>
      <c r="H2797">
        <v>8939</v>
      </c>
      <c r="I2797" s="196" t="str">
        <f>VLOOKUP(E2797,Refs!$P$2:$R$36,3,FALSE)</f>
        <v>Y60</v>
      </c>
      <c r="J2797" s="196" t="str">
        <f>VLOOKUP(E2797,Refs!$P$2:$S$36,4,FALSE)</f>
        <v>Midlands</v>
      </c>
      <c r="K2797" s="42">
        <f t="shared" si="87"/>
        <v>8939</v>
      </c>
    </row>
    <row r="2798" spans="1:11" hidden="1" x14ac:dyDescent="0.35">
      <c r="A2798" s="197">
        <f t="shared" si="86"/>
        <v>44287</v>
      </c>
      <c r="B2798" t="s">
        <v>770</v>
      </c>
      <c r="C2798" t="s">
        <v>795</v>
      </c>
      <c r="D2798"/>
      <c r="E2798" t="s">
        <v>793</v>
      </c>
      <c r="F2798" t="s">
        <v>794</v>
      </c>
      <c r="G2798" t="s">
        <v>589</v>
      </c>
      <c r="H2798">
        <v>4446</v>
      </c>
      <c r="I2798" s="196" t="str">
        <f>VLOOKUP(E2798,Refs!$P$2:$R$36,3,FALSE)</f>
        <v>Y60</v>
      </c>
      <c r="J2798" s="196" t="str">
        <f>VLOOKUP(E2798,Refs!$P$2:$S$36,4,FALSE)</f>
        <v>Midlands</v>
      </c>
      <c r="K2798" s="42">
        <f t="shared" si="87"/>
        <v>4446</v>
      </c>
    </row>
    <row r="2799" spans="1:11" hidden="1" x14ac:dyDescent="0.35">
      <c r="A2799" s="197">
        <f t="shared" si="86"/>
        <v>44287</v>
      </c>
      <c r="B2799" t="s">
        <v>770</v>
      </c>
      <c r="C2799" t="s">
        <v>795</v>
      </c>
      <c r="D2799"/>
      <c r="E2799" t="s">
        <v>793</v>
      </c>
      <c r="F2799" t="s">
        <v>794</v>
      </c>
      <c r="G2799" t="s">
        <v>590</v>
      </c>
      <c r="H2799">
        <v>418</v>
      </c>
      <c r="I2799" s="196" t="str">
        <f>VLOOKUP(E2799,Refs!$P$2:$R$36,3,FALSE)</f>
        <v>Y60</v>
      </c>
      <c r="J2799" s="196" t="str">
        <f>VLOOKUP(E2799,Refs!$P$2:$S$36,4,FALSE)</f>
        <v>Midlands</v>
      </c>
      <c r="K2799" s="42">
        <f t="shared" si="87"/>
        <v>418</v>
      </c>
    </row>
    <row r="2800" spans="1:11" hidden="1" x14ac:dyDescent="0.35">
      <c r="A2800" s="197">
        <f t="shared" si="86"/>
        <v>44287</v>
      </c>
      <c r="B2800" t="s">
        <v>770</v>
      </c>
      <c r="C2800" t="s">
        <v>795</v>
      </c>
      <c r="D2800"/>
      <c r="E2800" t="s">
        <v>793</v>
      </c>
      <c r="F2800" t="s">
        <v>794</v>
      </c>
      <c r="G2800" t="s">
        <v>591</v>
      </c>
      <c r="H2800">
        <v>210</v>
      </c>
      <c r="I2800" s="196" t="str">
        <f>VLOOKUP(E2800,Refs!$P$2:$R$36,3,FALSE)</f>
        <v>Y60</v>
      </c>
      <c r="J2800" s="196" t="str">
        <f>VLOOKUP(E2800,Refs!$P$2:$S$36,4,FALSE)</f>
        <v>Midlands</v>
      </c>
      <c r="K2800" s="42">
        <f t="shared" si="87"/>
        <v>210</v>
      </c>
    </row>
    <row r="2801" spans="1:11" hidden="1" x14ac:dyDescent="0.35">
      <c r="A2801" s="197">
        <f t="shared" si="86"/>
        <v>44287</v>
      </c>
      <c r="B2801" t="s">
        <v>770</v>
      </c>
      <c r="C2801" t="s">
        <v>795</v>
      </c>
      <c r="D2801"/>
      <c r="E2801" t="s">
        <v>793</v>
      </c>
      <c r="F2801" t="s">
        <v>794</v>
      </c>
      <c r="G2801" t="s">
        <v>592</v>
      </c>
      <c r="H2801">
        <v>803</v>
      </c>
      <c r="I2801" s="196" t="str">
        <f>VLOOKUP(E2801,Refs!$P$2:$R$36,3,FALSE)</f>
        <v>Y60</v>
      </c>
      <c r="J2801" s="196" t="str">
        <f>VLOOKUP(E2801,Refs!$P$2:$S$36,4,FALSE)</f>
        <v>Midlands</v>
      </c>
      <c r="K2801" s="42">
        <f t="shared" si="87"/>
        <v>803</v>
      </c>
    </row>
    <row r="2802" spans="1:11" hidden="1" x14ac:dyDescent="0.35">
      <c r="A2802" s="197">
        <f t="shared" si="86"/>
        <v>44287</v>
      </c>
      <c r="B2802" t="s">
        <v>770</v>
      </c>
      <c r="C2802" t="s">
        <v>795</v>
      </c>
      <c r="D2802"/>
      <c r="E2802" t="s">
        <v>793</v>
      </c>
      <c r="F2802" t="s">
        <v>794</v>
      </c>
      <c r="G2802" t="s">
        <v>593</v>
      </c>
      <c r="H2802">
        <v>182</v>
      </c>
      <c r="I2802" s="196" t="str">
        <f>VLOOKUP(E2802,Refs!$P$2:$R$36,3,FALSE)</f>
        <v>Y60</v>
      </c>
      <c r="J2802" s="196" t="str">
        <f>VLOOKUP(E2802,Refs!$P$2:$S$36,4,FALSE)</f>
        <v>Midlands</v>
      </c>
      <c r="K2802" s="42">
        <f t="shared" si="87"/>
        <v>182</v>
      </c>
    </row>
    <row r="2803" spans="1:11" hidden="1" x14ac:dyDescent="0.35">
      <c r="A2803" s="197">
        <f t="shared" si="86"/>
        <v>44287</v>
      </c>
      <c r="B2803" t="s">
        <v>770</v>
      </c>
      <c r="C2803" t="s">
        <v>795</v>
      </c>
      <c r="D2803"/>
      <c r="E2803" t="s">
        <v>793</v>
      </c>
      <c r="F2803" t="s">
        <v>794</v>
      </c>
      <c r="G2803" t="s">
        <v>594</v>
      </c>
      <c r="H2803">
        <v>16</v>
      </c>
      <c r="I2803" s="196" t="str">
        <f>VLOOKUP(E2803,Refs!$P$2:$R$36,3,FALSE)</f>
        <v>Y60</v>
      </c>
      <c r="J2803" s="196" t="str">
        <f>VLOOKUP(E2803,Refs!$P$2:$S$36,4,FALSE)</f>
        <v>Midlands</v>
      </c>
      <c r="K2803" s="42">
        <f t="shared" si="87"/>
        <v>16</v>
      </c>
    </row>
    <row r="2804" spans="1:11" hidden="1" x14ac:dyDescent="0.35">
      <c r="A2804" s="197">
        <f t="shared" si="86"/>
        <v>44287</v>
      </c>
      <c r="B2804" t="s">
        <v>770</v>
      </c>
      <c r="C2804" t="s">
        <v>795</v>
      </c>
      <c r="D2804"/>
      <c r="E2804" t="s">
        <v>793</v>
      </c>
      <c r="F2804" t="s">
        <v>794</v>
      </c>
      <c r="G2804" t="s">
        <v>609</v>
      </c>
      <c r="H2804">
        <v>32943</v>
      </c>
      <c r="I2804" s="196" t="str">
        <f>VLOOKUP(E2804,Refs!$P$2:$R$36,3,FALSE)</f>
        <v>Y60</v>
      </c>
      <c r="J2804" s="196" t="str">
        <f>VLOOKUP(E2804,Refs!$P$2:$S$36,4,FALSE)</f>
        <v>Midlands</v>
      </c>
      <c r="K2804" s="42">
        <f t="shared" si="87"/>
        <v>32943</v>
      </c>
    </row>
    <row r="2805" spans="1:11" hidden="1" x14ac:dyDescent="0.35">
      <c r="A2805" s="197">
        <f t="shared" si="86"/>
        <v>44287</v>
      </c>
      <c r="B2805" t="s">
        <v>770</v>
      </c>
      <c r="C2805" t="s">
        <v>795</v>
      </c>
      <c r="D2805"/>
      <c r="E2805" t="s">
        <v>793</v>
      </c>
      <c r="F2805" t="s">
        <v>794</v>
      </c>
      <c r="G2805" t="s">
        <v>610</v>
      </c>
      <c r="H2805">
        <v>4346</v>
      </c>
      <c r="I2805" s="196" t="str">
        <f>VLOOKUP(E2805,Refs!$P$2:$R$36,3,FALSE)</f>
        <v>Y60</v>
      </c>
      <c r="J2805" s="196" t="str">
        <f>VLOOKUP(E2805,Refs!$P$2:$S$36,4,FALSE)</f>
        <v>Midlands</v>
      </c>
      <c r="K2805" s="42">
        <f t="shared" si="87"/>
        <v>4346</v>
      </c>
    </row>
    <row r="2806" spans="1:11" hidden="1" x14ac:dyDescent="0.35">
      <c r="A2806" s="197">
        <f t="shared" si="86"/>
        <v>44287</v>
      </c>
      <c r="B2806" t="s">
        <v>770</v>
      </c>
      <c r="C2806" t="s">
        <v>795</v>
      </c>
      <c r="D2806"/>
      <c r="E2806" t="s">
        <v>793</v>
      </c>
      <c r="F2806" t="s">
        <v>794</v>
      </c>
      <c r="G2806" t="s">
        <v>611</v>
      </c>
      <c r="H2806">
        <v>3967</v>
      </c>
      <c r="I2806" s="196" t="str">
        <f>VLOOKUP(E2806,Refs!$P$2:$R$36,3,FALSE)</f>
        <v>Y60</v>
      </c>
      <c r="J2806" s="196" t="str">
        <f>VLOOKUP(E2806,Refs!$P$2:$S$36,4,FALSE)</f>
        <v>Midlands</v>
      </c>
      <c r="K2806" s="42">
        <f t="shared" si="87"/>
        <v>3967</v>
      </c>
    </row>
    <row r="2807" spans="1:11" hidden="1" x14ac:dyDescent="0.35">
      <c r="A2807" s="197">
        <f t="shared" si="86"/>
        <v>44287</v>
      </c>
      <c r="B2807" t="s">
        <v>770</v>
      </c>
      <c r="C2807" t="s">
        <v>795</v>
      </c>
      <c r="D2807"/>
      <c r="E2807" t="s">
        <v>793</v>
      </c>
      <c r="F2807" t="s">
        <v>794</v>
      </c>
      <c r="G2807" t="s">
        <v>612</v>
      </c>
      <c r="H2807">
        <v>2080</v>
      </c>
      <c r="I2807" s="196" t="str">
        <f>VLOOKUP(E2807,Refs!$P$2:$R$36,3,FALSE)</f>
        <v>Y60</v>
      </c>
      <c r="J2807" s="196" t="str">
        <f>VLOOKUP(E2807,Refs!$P$2:$S$36,4,FALSE)</f>
        <v>Midlands</v>
      </c>
      <c r="K2807" s="42">
        <f t="shared" si="87"/>
        <v>2080</v>
      </c>
    </row>
    <row r="2808" spans="1:11" hidden="1" x14ac:dyDescent="0.35">
      <c r="A2808" s="197">
        <f t="shared" si="86"/>
        <v>44287</v>
      </c>
      <c r="B2808" t="s">
        <v>770</v>
      </c>
      <c r="C2808" t="s">
        <v>795</v>
      </c>
      <c r="D2808"/>
      <c r="E2808" t="s">
        <v>793</v>
      </c>
      <c r="F2808" t="s">
        <v>794</v>
      </c>
      <c r="G2808" t="s">
        <v>613</v>
      </c>
      <c r="H2808">
        <v>1</v>
      </c>
      <c r="I2808" s="196" t="str">
        <f>VLOOKUP(E2808,Refs!$P$2:$R$36,3,FALSE)</f>
        <v>Y60</v>
      </c>
      <c r="J2808" s="196" t="str">
        <f>VLOOKUP(E2808,Refs!$P$2:$S$36,4,FALSE)</f>
        <v>Midlands</v>
      </c>
      <c r="K2808" s="42">
        <f t="shared" si="87"/>
        <v>1</v>
      </c>
    </row>
    <row r="2809" spans="1:11" hidden="1" x14ac:dyDescent="0.35">
      <c r="A2809" s="197">
        <f t="shared" si="86"/>
        <v>44287</v>
      </c>
      <c r="B2809" t="s">
        <v>770</v>
      </c>
      <c r="C2809" t="s">
        <v>795</v>
      </c>
      <c r="D2809"/>
      <c r="E2809" t="s">
        <v>793</v>
      </c>
      <c r="F2809" t="s">
        <v>794</v>
      </c>
      <c r="G2809" t="s">
        <v>615</v>
      </c>
      <c r="H2809">
        <v>9072</v>
      </c>
      <c r="I2809" s="196" t="str">
        <f>VLOOKUP(E2809,Refs!$P$2:$R$36,3,FALSE)</f>
        <v>Y60</v>
      </c>
      <c r="J2809" s="196" t="str">
        <f>VLOOKUP(E2809,Refs!$P$2:$S$36,4,FALSE)</f>
        <v>Midlands</v>
      </c>
      <c r="K2809" s="42">
        <f t="shared" si="87"/>
        <v>9072</v>
      </c>
    </row>
    <row r="2810" spans="1:11" hidden="1" x14ac:dyDescent="0.35">
      <c r="A2810" s="197">
        <f t="shared" si="86"/>
        <v>44287</v>
      </c>
      <c r="B2810" t="s">
        <v>770</v>
      </c>
      <c r="C2810" t="s">
        <v>795</v>
      </c>
      <c r="D2810"/>
      <c r="E2810" t="s">
        <v>793</v>
      </c>
      <c r="F2810" t="s">
        <v>794</v>
      </c>
      <c r="G2810" t="s">
        <v>616</v>
      </c>
      <c r="H2810">
        <v>1416</v>
      </c>
      <c r="I2810" s="196" t="str">
        <f>VLOOKUP(E2810,Refs!$P$2:$R$36,3,FALSE)</f>
        <v>Y60</v>
      </c>
      <c r="J2810" s="196" t="str">
        <f>VLOOKUP(E2810,Refs!$P$2:$S$36,4,FALSE)</f>
        <v>Midlands</v>
      </c>
      <c r="K2810" s="42">
        <f t="shared" si="87"/>
        <v>1416</v>
      </c>
    </row>
    <row r="2811" spans="1:11" hidden="1" x14ac:dyDescent="0.35">
      <c r="A2811" s="197">
        <f t="shared" si="86"/>
        <v>44287</v>
      </c>
      <c r="B2811" t="s">
        <v>770</v>
      </c>
      <c r="C2811" t="s">
        <v>795</v>
      </c>
      <c r="D2811"/>
      <c r="E2811" t="s">
        <v>793</v>
      </c>
      <c r="F2811" t="s">
        <v>794</v>
      </c>
      <c r="G2811" t="s">
        <v>618</v>
      </c>
      <c r="H2811">
        <v>2629</v>
      </c>
      <c r="I2811" s="196" t="str">
        <f>VLOOKUP(E2811,Refs!$P$2:$R$36,3,FALSE)</f>
        <v>Y60</v>
      </c>
      <c r="J2811" s="196" t="str">
        <f>VLOOKUP(E2811,Refs!$P$2:$S$36,4,FALSE)</f>
        <v>Midlands</v>
      </c>
      <c r="K2811" s="42">
        <f t="shared" si="87"/>
        <v>2629</v>
      </c>
    </row>
    <row r="2812" spans="1:11" hidden="1" x14ac:dyDescent="0.35">
      <c r="A2812" s="197">
        <f t="shared" si="86"/>
        <v>44287</v>
      </c>
      <c r="B2812" t="s">
        <v>770</v>
      </c>
      <c r="C2812" t="s">
        <v>795</v>
      </c>
      <c r="D2812"/>
      <c r="E2812" t="s">
        <v>793</v>
      </c>
      <c r="F2812" t="s">
        <v>794</v>
      </c>
      <c r="G2812" t="s">
        <v>619</v>
      </c>
      <c r="H2812">
        <v>8</v>
      </c>
      <c r="I2812" s="196" t="str">
        <f>VLOOKUP(E2812,Refs!$P$2:$R$36,3,FALSE)</f>
        <v>Y60</v>
      </c>
      <c r="J2812" s="196" t="str">
        <f>VLOOKUP(E2812,Refs!$P$2:$S$36,4,FALSE)</f>
        <v>Midlands</v>
      </c>
      <c r="K2812" s="42">
        <f t="shared" si="87"/>
        <v>8</v>
      </c>
    </row>
    <row r="2813" spans="1:11" hidden="1" x14ac:dyDescent="0.35">
      <c r="A2813" s="197">
        <f t="shared" si="86"/>
        <v>44287</v>
      </c>
      <c r="B2813" t="s">
        <v>770</v>
      </c>
      <c r="C2813" t="s">
        <v>795</v>
      </c>
      <c r="D2813"/>
      <c r="E2813" t="s">
        <v>793</v>
      </c>
      <c r="F2813" t="s">
        <v>794</v>
      </c>
      <c r="G2813" t="s">
        <v>620</v>
      </c>
      <c r="H2813">
        <v>2052</v>
      </c>
      <c r="I2813" s="196" t="str">
        <f>VLOOKUP(E2813,Refs!$P$2:$R$36,3,FALSE)</f>
        <v>Y60</v>
      </c>
      <c r="J2813" s="196" t="str">
        <f>VLOOKUP(E2813,Refs!$P$2:$S$36,4,FALSE)</f>
        <v>Midlands</v>
      </c>
      <c r="K2813" s="42">
        <f t="shared" si="87"/>
        <v>2052</v>
      </c>
    </row>
    <row r="2814" spans="1:11" hidden="1" x14ac:dyDescent="0.35">
      <c r="A2814" s="197">
        <f t="shared" si="86"/>
        <v>44287</v>
      </c>
      <c r="B2814" t="s">
        <v>770</v>
      </c>
      <c r="C2814" t="s">
        <v>795</v>
      </c>
      <c r="D2814"/>
      <c r="E2814" t="s">
        <v>793</v>
      </c>
      <c r="F2814" t="s">
        <v>794</v>
      </c>
      <c r="G2814" t="s">
        <v>621</v>
      </c>
      <c r="H2814">
        <v>161</v>
      </c>
      <c r="I2814" s="196" t="str">
        <f>VLOOKUP(E2814,Refs!$P$2:$R$36,3,FALSE)</f>
        <v>Y60</v>
      </c>
      <c r="J2814" s="196" t="str">
        <f>VLOOKUP(E2814,Refs!$P$2:$S$36,4,FALSE)</f>
        <v>Midlands</v>
      </c>
      <c r="K2814" s="42">
        <f t="shared" si="87"/>
        <v>161</v>
      </c>
    </row>
    <row r="2815" spans="1:11" hidden="1" x14ac:dyDescent="0.35">
      <c r="A2815" s="197">
        <f t="shared" si="86"/>
        <v>44287</v>
      </c>
      <c r="B2815" t="s">
        <v>770</v>
      </c>
      <c r="C2815" t="s">
        <v>795</v>
      </c>
      <c r="D2815"/>
      <c r="E2815" t="s">
        <v>793</v>
      </c>
      <c r="F2815" t="s">
        <v>794</v>
      </c>
      <c r="G2815" t="s">
        <v>622</v>
      </c>
      <c r="H2815">
        <v>885</v>
      </c>
      <c r="I2815" s="196" t="str">
        <f>VLOOKUP(E2815,Refs!$P$2:$R$36,3,FALSE)</f>
        <v>Y60</v>
      </c>
      <c r="J2815" s="196" t="str">
        <f>VLOOKUP(E2815,Refs!$P$2:$S$36,4,FALSE)</f>
        <v>Midlands</v>
      </c>
      <c r="K2815" s="42">
        <f t="shared" si="87"/>
        <v>885</v>
      </c>
    </row>
    <row r="2816" spans="1:11" hidden="1" x14ac:dyDescent="0.35">
      <c r="A2816" s="197">
        <f t="shared" si="86"/>
        <v>44287</v>
      </c>
      <c r="B2816" t="s">
        <v>770</v>
      </c>
      <c r="C2816" t="s">
        <v>795</v>
      </c>
      <c r="D2816"/>
      <c r="E2816" t="s">
        <v>793</v>
      </c>
      <c r="F2816" t="s">
        <v>794</v>
      </c>
      <c r="G2816" t="s">
        <v>623</v>
      </c>
      <c r="H2816">
        <v>719</v>
      </c>
      <c r="I2816" s="196" t="str">
        <f>VLOOKUP(E2816,Refs!$P$2:$R$36,3,FALSE)</f>
        <v>Y60</v>
      </c>
      <c r="J2816" s="196" t="str">
        <f>VLOOKUP(E2816,Refs!$P$2:$S$36,4,FALSE)</f>
        <v>Midlands</v>
      </c>
      <c r="K2816" s="42">
        <f t="shared" si="87"/>
        <v>719</v>
      </c>
    </row>
    <row r="2817" spans="1:11" hidden="1" x14ac:dyDescent="0.35">
      <c r="A2817" s="197">
        <f t="shared" si="86"/>
        <v>44287</v>
      </c>
      <c r="B2817" t="s">
        <v>770</v>
      </c>
      <c r="C2817" t="s">
        <v>795</v>
      </c>
      <c r="D2817"/>
      <c r="E2817" t="s">
        <v>793</v>
      </c>
      <c r="F2817" t="s">
        <v>794</v>
      </c>
      <c r="G2817" t="s">
        <v>624</v>
      </c>
      <c r="H2817">
        <v>2968</v>
      </c>
      <c r="I2817" s="196" t="str">
        <f>VLOOKUP(E2817,Refs!$P$2:$R$36,3,FALSE)</f>
        <v>Y60</v>
      </c>
      <c r="J2817" s="196" t="str">
        <f>VLOOKUP(E2817,Refs!$P$2:$S$36,4,FALSE)</f>
        <v>Midlands</v>
      </c>
      <c r="K2817" s="42">
        <f t="shared" si="87"/>
        <v>2968</v>
      </c>
    </row>
    <row r="2818" spans="1:11" hidden="1" x14ac:dyDescent="0.35">
      <c r="A2818" s="197">
        <f t="shared" si="86"/>
        <v>44287</v>
      </c>
      <c r="B2818" t="s">
        <v>770</v>
      </c>
      <c r="C2818" t="s">
        <v>795</v>
      </c>
      <c r="D2818"/>
      <c r="E2818" t="s">
        <v>793</v>
      </c>
      <c r="F2818" t="s">
        <v>794</v>
      </c>
      <c r="G2818" t="s">
        <v>625</v>
      </c>
      <c r="H2818">
        <v>2349</v>
      </c>
      <c r="I2818" s="196" t="str">
        <f>VLOOKUP(E2818,Refs!$P$2:$R$36,3,FALSE)</f>
        <v>Y60</v>
      </c>
      <c r="J2818" s="196" t="str">
        <f>VLOOKUP(E2818,Refs!$P$2:$S$36,4,FALSE)</f>
        <v>Midlands</v>
      </c>
      <c r="K2818" s="42">
        <f t="shared" si="87"/>
        <v>2349</v>
      </c>
    </row>
    <row r="2819" spans="1:11" hidden="1" x14ac:dyDescent="0.35">
      <c r="A2819" s="197">
        <f t="shared" ref="A2819:A2882" si="88">DATEVALUE(RIGHT(B2819,8))</f>
        <v>44287</v>
      </c>
      <c r="B2819" t="s">
        <v>770</v>
      </c>
      <c r="C2819" t="s">
        <v>795</v>
      </c>
      <c r="D2819"/>
      <c r="E2819" t="s">
        <v>793</v>
      </c>
      <c r="F2819" t="s">
        <v>794</v>
      </c>
      <c r="G2819" t="s">
        <v>626</v>
      </c>
      <c r="H2819">
        <v>4719</v>
      </c>
      <c r="I2819" s="196" t="str">
        <f>VLOOKUP(E2819,Refs!$P$2:$R$36,3,FALSE)</f>
        <v>Y60</v>
      </c>
      <c r="J2819" s="196" t="str">
        <f>VLOOKUP(E2819,Refs!$P$2:$S$36,4,FALSE)</f>
        <v>Midlands</v>
      </c>
      <c r="K2819" s="42">
        <f t="shared" ref="K2819:K2882" si="89">IF(OR(H2819="NULL",H2819=0,H2819=""),"",H2819)</f>
        <v>4719</v>
      </c>
    </row>
    <row r="2820" spans="1:11" hidden="1" x14ac:dyDescent="0.35">
      <c r="A2820" s="197">
        <f t="shared" si="88"/>
        <v>44287</v>
      </c>
      <c r="B2820" t="s">
        <v>770</v>
      </c>
      <c r="C2820" t="s">
        <v>795</v>
      </c>
      <c r="D2820"/>
      <c r="E2820" t="s">
        <v>793</v>
      </c>
      <c r="F2820" t="s">
        <v>794</v>
      </c>
      <c r="G2820" t="s">
        <v>642</v>
      </c>
      <c r="H2820">
        <v>3605</v>
      </c>
      <c r="I2820" s="196" t="str">
        <f>VLOOKUP(E2820,Refs!$P$2:$R$36,3,FALSE)</f>
        <v>Y60</v>
      </c>
      <c r="J2820" s="196" t="str">
        <f>VLOOKUP(E2820,Refs!$P$2:$S$36,4,FALSE)</f>
        <v>Midlands</v>
      </c>
      <c r="K2820" s="42">
        <f t="shared" si="89"/>
        <v>3605</v>
      </c>
    </row>
    <row r="2821" spans="1:11" hidden="1" x14ac:dyDescent="0.35">
      <c r="A2821" s="197">
        <f t="shared" si="88"/>
        <v>44287</v>
      </c>
      <c r="B2821" t="s">
        <v>770</v>
      </c>
      <c r="C2821" t="s">
        <v>795</v>
      </c>
      <c r="D2821"/>
      <c r="E2821" t="s">
        <v>793</v>
      </c>
      <c r="F2821" t="s">
        <v>794</v>
      </c>
      <c r="G2821" t="s">
        <v>643</v>
      </c>
      <c r="H2821">
        <v>3348</v>
      </c>
      <c r="I2821" s="196" t="str">
        <f>VLOOKUP(E2821,Refs!$P$2:$R$36,3,FALSE)</f>
        <v>Y60</v>
      </c>
      <c r="J2821" s="196" t="str">
        <f>VLOOKUP(E2821,Refs!$P$2:$S$36,4,FALSE)</f>
        <v>Midlands</v>
      </c>
      <c r="K2821" s="42">
        <f t="shared" si="89"/>
        <v>3348</v>
      </c>
    </row>
    <row r="2822" spans="1:11" hidden="1" x14ac:dyDescent="0.35">
      <c r="A2822" s="197">
        <f t="shared" si="88"/>
        <v>44287</v>
      </c>
      <c r="B2822" t="s">
        <v>770</v>
      </c>
      <c r="C2822" t="s">
        <v>795</v>
      </c>
      <c r="D2822"/>
      <c r="E2822" t="s">
        <v>793</v>
      </c>
      <c r="F2822" t="s">
        <v>794</v>
      </c>
      <c r="G2822" t="s">
        <v>644</v>
      </c>
      <c r="H2822">
        <v>3141</v>
      </c>
      <c r="I2822" s="196" t="str">
        <f>VLOOKUP(E2822,Refs!$P$2:$R$36,3,FALSE)</f>
        <v>Y60</v>
      </c>
      <c r="J2822" s="196" t="str">
        <f>VLOOKUP(E2822,Refs!$P$2:$S$36,4,FALSE)</f>
        <v>Midlands</v>
      </c>
      <c r="K2822" s="42">
        <f t="shared" si="89"/>
        <v>3141</v>
      </c>
    </row>
    <row r="2823" spans="1:11" hidden="1" x14ac:dyDescent="0.35">
      <c r="A2823" s="197">
        <f t="shared" si="88"/>
        <v>44287</v>
      </c>
      <c r="B2823" t="s">
        <v>770</v>
      </c>
      <c r="C2823" t="s">
        <v>795</v>
      </c>
      <c r="D2823"/>
      <c r="E2823" t="s">
        <v>793</v>
      </c>
      <c r="F2823" t="s">
        <v>794</v>
      </c>
      <c r="G2823" t="s">
        <v>645</v>
      </c>
      <c r="H2823">
        <v>76</v>
      </c>
      <c r="I2823" s="196" t="str">
        <f>VLOOKUP(E2823,Refs!$P$2:$R$36,3,FALSE)</f>
        <v>Y60</v>
      </c>
      <c r="J2823" s="196" t="str">
        <f>VLOOKUP(E2823,Refs!$P$2:$S$36,4,FALSE)</f>
        <v>Midlands</v>
      </c>
      <c r="K2823" s="42">
        <f t="shared" si="89"/>
        <v>76</v>
      </c>
    </row>
    <row r="2824" spans="1:11" hidden="1" x14ac:dyDescent="0.35">
      <c r="A2824" s="197">
        <f t="shared" si="88"/>
        <v>44287</v>
      </c>
      <c r="B2824" t="s">
        <v>770</v>
      </c>
      <c r="C2824" t="s">
        <v>795</v>
      </c>
      <c r="D2824"/>
      <c r="E2824" t="s">
        <v>793</v>
      </c>
      <c r="F2824" t="s">
        <v>794</v>
      </c>
      <c r="G2824" t="s">
        <v>646</v>
      </c>
      <c r="H2824">
        <v>196</v>
      </c>
      <c r="I2824" s="196" t="str">
        <f>VLOOKUP(E2824,Refs!$P$2:$R$36,3,FALSE)</f>
        <v>Y60</v>
      </c>
      <c r="J2824" s="196" t="str">
        <f>VLOOKUP(E2824,Refs!$P$2:$S$36,4,FALSE)</f>
        <v>Midlands</v>
      </c>
      <c r="K2824" s="42">
        <f t="shared" si="89"/>
        <v>196</v>
      </c>
    </row>
    <row r="2825" spans="1:11" hidden="1" x14ac:dyDescent="0.35">
      <c r="A2825" s="197">
        <f t="shared" si="88"/>
        <v>44287</v>
      </c>
      <c r="B2825" t="s">
        <v>770</v>
      </c>
      <c r="C2825" t="s">
        <v>795</v>
      </c>
      <c r="D2825"/>
      <c r="E2825" t="s">
        <v>793</v>
      </c>
      <c r="F2825" t="s">
        <v>794</v>
      </c>
      <c r="G2825" t="s">
        <v>647</v>
      </c>
      <c r="H2825">
        <v>1854</v>
      </c>
      <c r="I2825" s="196" t="str">
        <f>VLOOKUP(E2825,Refs!$P$2:$R$36,3,FALSE)</f>
        <v>Y60</v>
      </c>
      <c r="J2825" s="196" t="str">
        <f>VLOOKUP(E2825,Refs!$P$2:$S$36,4,FALSE)</f>
        <v>Midlands</v>
      </c>
      <c r="K2825" s="42">
        <f t="shared" si="89"/>
        <v>1854</v>
      </c>
    </row>
    <row r="2826" spans="1:11" hidden="1" x14ac:dyDescent="0.35">
      <c r="A2826" s="197">
        <f t="shared" si="88"/>
        <v>44287</v>
      </c>
      <c r="B2826" t="s">
        <v>770</v>
      </c>
      <c r="C2826" t="s">
        <v>795</v>
      </c>
      <c r="D2826"/>
      <c r="E2826" t="s">
        <v>793</v>
      </c>
      <c r="F2826" t="s">
        <v>794</v>
      </c>
      <c r="G2826" t="s">
        <v>648</v>
      </c>
      <c r="H2826">
        <v>3989155</v>
      </c>
      <c r="I2826" s="196" t="str">
        <f>VLOOKUP(E2826,Refs!$P$2:$R$36,3,FALSE)</f>
        <v>Y60</v>
      </c>
      <c r="J2826" s="196" t="str">
        <f>VLOOKUP(E2826,Refs!$P$2:$S$36,4,FALSE)</f>
        <v>Midlands</v>
      </c>
      <c r="K2826" s="42">
        <f t="shared" si="89"/>
        <v>3989155</v>
      </c>
    </row>
    <row r="2827" spans="1:11" hidden="1" x14ac:dyDescent="0.35">
      <c r="A2827" s="197">
        <f t="shared" si="88"/>
        <v>44287</v>
      </c>
      <c r="B2827" t="s">
        <v>770</v>
      </c>
      <c r="C2827" t="s">
        <v>795</v>
      </c>
      <c r="D2827"/>
      <c r="E2827" t="s">
        <v>793</v>
      </c>
      <c r="F2827" t="s">
        <v>794</v>
      </c>
      <c r="G2827" t="s">
        <v>649</v>
      </c>
      <c r="H2827">
        <v>2677</v>
      </c>
      <c r="I2827" s="196" t="str">
        <f>VLOOKUP(E2827,Refs!$P$2:$R$36,3,FALSE)</f>
        <v>Y60</v>
      </c>
      <c r="J2827" s="196" t="str">
        <f>VLOOKUP(E2827,Refs!$P$2:$S$36,4,FALSE)</f>
        <v>Midlands</v>
      </c>
      <c r="K2827" s="42">
        <f t="shared" si="89"/>
        <v>2677</v>
      </c>
    </row>
    <row r="2828" spans="1:11" hidden="1" x14ac:dyDescent="0.35">
      <c r="A2828" s="197">
        <f t="shared" si="88"/>
        <v>44287</v>
      </c>
      <c r="B2828" t="s">
        <v>770</v>
      </c>
      <c r="C2828" t="s">
        <v>795</v>
      </c>
      <c r="D2828"/>
      <c r="E2828" t="s">
        <v>793</v>
      </c>
      <c r="F2828" t="s">
        <v>794</v>
      </c>
      <c r="G2828" t="s">
        <v>650</v>
      </c>
      <c r="H2828">
        <v>1844</v>
      </c>
      <c r="I2828" s="196" t="str">
        <f>VLOOKUP(E2828,Refs!$P$2:$R$36,3,FALSE)</f>
        <v>Y60</v>
      </c>
      <c r="J2828" s="196" t="str">
        <f>VLOOKUP(E2828,Refs!$P$2:$S$36,4,FALSE)</f>
        <v>Midlands</v>
      </c>
      <c r="K2828" s="42">
        <f t="shared" si="89"/>
        <v>1844</v>
      </c>
    </row>
    <row r="2829" spans="1:11" hidden="1" x14ac:dyDescent="0.35">
      <c r="A2829" s="197">
        <f t="shared" si="88"/>
        <v>44287</v>
      </c>
      <c r="B2829" t="s">
        <v>770</v>
      </c>
      <c r="C2829" t="s">
        <v>795</v>
      </c>
      <c r="D2829"/>
      <c r="E2829" t="s">
        <v>793</v>
      </c>
      <c r="F2829" t="s">
        <v>794</v>
      </c>
      <c r="G2829" t="s">
        <v>651</v>
      </c>
      <c r="H2829">
        <v>690</v>
      </c>
      <c r="I2829" s="196" t="str">
        <f>VLOOKUP(E2829,Refs!$P$2:$R$36,3,FALSE)</f>
        <v>Y60</v>
      </c>
      <c r="J2829" s="196" t="str">
        <f>VLOOKUP(E2829,Refs!$P$2:$S$36,4,FALSE)</f>
        <v>Midlands</v>
      </c>
      <c r="K2829" s="42">
        <f t="shared" si="89"/>
        <v>690</v>
      </c>
    </row>
    <row r="2830" spans="1:11" hidden="1" x14ac:dyDescent="0.35">
      <c r="A2830" s="197">
        <f t="shared" si="88"/>
        <v>44287</v>
      </c>
      <c r="B2830" t="s">
        <v>770</v>
      </c>
      <c r="C2830" t="s">
        <v>795</v>
      </c>
      <c r="D2830"/>
      <c r="E2830" t="s">
        <v>793</v>
      </c>
      <c r="F2830" t="s">
        <v>794</v>
      </c>
      <c r="G2830" t="s">
        <v>652</v>
      </c>
      <c r="H2830">
        <v>1154</v>
      </c>
      <c r="I2830" s="196" t="str">
        <f>VLOOKUP(E2830,Refs!$P$2:$R$36,3,FALSE)</f>
        <v>Y60</v>
      </c>
      <c r="J2830" s="196" t="str">
        <f>VLOOKUP(E2830,Refs!$P$2:$S$36,4,FALSE)</f>
        <v>Midlands</v>
      </c>
      <c r="K2830" s="42">
        <f t="shared" si="89"/>
        <v>1154</v>
      </c>
    </row>
    <row r="2831" spans="1:11" hidden="1" x14ac:dyDescent="0.35">
      <c r="A2831" s="197">
        <f t="shared" si="88"/>
        <v>44287</v>
      </c>
      <c r="B2831" t="s">
        <v>770</v>
      </c>
      <c r="C2831" t="s">
        <v>795</v>
      </c>
      <c r="D2831"/>
      <c r="E2831" t="s">
        <v>793</v>
      </c>
      <c r="F2831" t="s">
        <v>794</v>
      </c>
      <c r="G2831" t="s">
        <v>653</v>
      </c>
      <c r="H2831">
        <v>1751277</v>
      </c>
      <c r="I2831" s="196" t="str">
        <f>VLOOKUP(E2831,Refs!$P$2:$R$36,3,FALSE)</f>
        <v>Y60</v>
      </c>
      <c r="J2831" s="196" t="str">
        <f>VLOOKUP(E2831,Refs!$P$2:$S$36,4,FALSE)</f>
        <v>Midlands</v>
      </c>
      <c r="K2831" s="42">
        <f t="shared" si="89"/>
        <v>1751277</v>
      </c>
    </row>
    <row r="2832" spans="1:11" hidden="1" x14ac:dyDescent="0.35">
      <c r="A2832" s="197">
        <f t="shared" si="88"/>
        <v>44287</v>
      </c>
      <c r="B2832" t="s">
        <v>770</v>
      </c>
      <c r="C2832" t="s">
        <v>795</v>
      </c>
      <c r="D2832"/>
      <c r="E2832" t="s">
        <v>793</v>
      </c>
      <c r="F2832" t="s">
        <v>794</v>
      </c>
      <c r="G2832" t="s">
        <v>654</v>
      </c>
      <c r="H2832">
        <v>3208</v>
      </c>
      <c r="I2832" s="196" t="str">
        <f>VLOOKUP(E2832,Refs!$P$2:$R$36,3,FALSE)</f>
        <v>Y60</v>
      </c>
      <c r="J2832" s="196" t="str">
        <f>VLOOKUP(E2832,Refs!$P$2:$S$36,4,FALSE)</f>
        <v>Midlands</v>
      </c>
      <c r="K2832" s="42">
        <f t="shared" si="89"/>
        <v>3208</v>
      </c>
    </row>
    <row r="2833" spans="1:11" hidden="1" x14ac:dyDescent="0.35">
      <c r="A2833" s="197">
        <f t="shared" si="88"/>
        <v>44287</v>
      </c>
      <c r="B2833" t="s">
        <v>770</v>
      </c>
      <c r="C2833" t="s">
        <v>795</v>
      </c>
      <c r="D2833"/>
      <c r="E2833" t="s">
        <v>793</v>
      </c>
      <c r="F2833" t="s">
        <v>794</v>
      </c>
      <c r="G2833" t="s">
        <v>669</v>
      </c>
      <c r="H2833">
        <v>23601</v>
      </c>
      <c r="I2833" s="196" t="str">
        <f>VLOOKUP(E2833,Refs!$P$2:$R$36,3,FALSE)</f>
        <v>Y60</v>
      </c>
      <c r="J2833" s="196" t="str">
        <f>VLOOKUP(E2833,Refs!$P$2:$S$36,4,FALSE)</f>
        <v>Midlands</v>
      </c>
      <c r="K2833" s="42">
        <f t="shared" si="89"/>
        <v>23601</v>
      </c>
    </row>
    <row r="2834" spans="1:11" hidden="1" x14ac:dyDescent="0.35">
      <c r="A2834" s="197">
        <f t="shared" si="88"/>
        <v>44287</v>
      </c>
      <c r="B2834" t="s">
        <v>770</v>
      </c>
      <c r="C2834" t="s">
        <v>795</v>
      </c>
      <c r="D2834"/>
      <c r="E2834" t="s">
        <v>793</v>
      </c>
      <c r="F2834" t="s">
        <v>794</v>
      </c>
      <c r="G2834" t="s">
        <v>670</v>
      </c>
      <c r="H2834">
        <v>28</v>
      </c>
      <c r="I2834" s="196" t="str">
        <f>VLOOKUP(E2834,Refs!$P$2:$R$36,3,FALSE)</f>
        <v>Y60</v>
      </c>
      <c r="J2834" s="196" t="str">
        <f>VLOOKUP(E2834,Refs!$P$2:$S$36,4,FALSE)</f>
        <v>Midlands</v>
      </c>
      <c r="K2834" s="42">
        <f t="shared" si="89"/>
        <v>28</v>
      </c>
    </row>
    <row r="2835" spans="1:11" hidden="1" x14ac:dyDescent="0.35">
      <c r="A2835" s="197">
        <f t="shared" si="88"/>
        <v>44287</v>
      </c>
      <c r="B2835" t="s">
        <v>770</v>
      </c>
      <c r="C2835" t="s">
        <v>795</v>
      </c>
      <c r="D2835"/>
      <c r="E2835" t="s">
        <v>793</v>
      </c>
      <c r="F2835" t="s">
        <v>794</v>
      </c>
      <c r="G2835" t="s">
        <v>671</v>
      </c>
      <c r="H2835">
        <v>12520</v>
      </c>
      <c r="I2835" s="196" t="str">
        <f>VLOOKUP(E2835,Refs!$P$2:$R$36,3,FALSE)</f>
        <v>Y60</v>
      </c>
      <c r="J2835" s="196" t="str">
        <f>VLOOKUP(E2835,Refs!$P$2:$S$36,4,FALSE)</f>
        <v>Midlands</v>
      </c>
      <c r="K2835" s="42">
        <f t="shared" si="89"/>
        <v>12520</v>
      </c>
    </row>
    <row r="2836" spans="1:11" hidden="1" x14ac:dyDescent="0.35">
      <c r="A2836" s="197">
        <f t="shared" si="88"/>
        <v>44287</v>
      </c>
      <c r="B2836" t="s">
        <v>770</v>
      </c>
      <c r="C2836" t="s">
        <v>795</v>
      </c>
      <c r="D2836"/>
      <c r="E2836" t="s">
        <v>793</v>
      </c>
      <c r="F2836" t="s">
        <v>794</v>
      </c>
      <c r="G2836" t="s">
        <v>675</v>
      </c>
      <c r="H2836">
        <v>5924</v>
      </c>
      <c r="I2836" s="196" t="str">
        <f>VLOOKUP(E2836,Refs!$P$2:$R$36,3,FALSE)</f>
        <v>Y60</v>
      </c>
      <c r="J2836" s="196" t="str">
        <f>VLOOKUP(E2836,Refs!$P$2:$S$36,4,FALSE)</f>
        <v>Midlands</v>
      </c>
      <c r="K2836" s="42">
        <f t="shared" si="89"/>
        <v>5924</v>
      </c>
    </row>
    <row r="2837" spans="1:11" hidden="1" x14ac:dyDescent="0.35">
      <c r="A2837" s="197">
        <f t="shared" si="88"/>
        <v>44287</v>
      </c>
      <c r="B2837" t="s">
        <v>770</v>
      </c>
      <c r="C2837" t="s">
        <v>795</v>
      </c>
      <c r="D2837"/>
      <c r="E2837" t="s">
        <v>793</v>
      </c>
      <c r="F2837" t="s">
        <v>794</v>
      </c>
      <c r="G2837" t="s">
        <v>678</v>
      </c>
      <c r="H2837">
        <v>5582</v>
      </c>
      <c r="I2837" s="196" t="str">
        <f>VLOOKUP(E2837,Refs!$P$2:$R$36,3,FALSE)</f>
        <v>Y60</v>
      </c>
      <c r="J2837" s="196" t="str">
        <f>VLOOKUP(E2837,Refs!$P$2:$S$36,4,FALSE)</f>
        <v>Midlands</v>
      </c>
      <c r="K2837" s="42">
        <f t="shared" si="89"/>
        <v>5582</v>
      </c>
    </row>
    <row r="2838" spans="1:11" hidden="1" x14ac:dyDescent="0.35">
      <c r="A2838" s="197">
        <f t="shared" si="88"/>
        <v>44287</v>
      </c>
      <c r="B2838" t="s">
        <v>770</v>
      </c>
      <c r="C2838" t="s">
        <v>795</v>
      </c>
      <c r="D2838"/>
      <c r="E2838" t="s">
        <v>793</v>
      </c>
      <c r="F2838" t="s">
        <v>794</v>
      </c>
      <c r="G2838" t="s">
        <v>679</v>
      </c>
      <c r="H2838">
        <v>2018</v>
      </c>
      <c r="I2838" s="196" t="str">
        <f>VLOOKUP(E2838,Refs!$P$2:$R$36,3,FALSE)</f>
        <v>Y60</v>
      </c>
      <c r="J2838" s="196" t="str">
        <f>VLOOKUP(E2838,Refs!$P$2:$S$36,4,FALSE)</f>
        <v>Midlands</v>
      </c>
      <c r="K2838" s="42">
        <f t="shared" si="89"/>
        <v>2018</v>
      </c>
    </row>
    <row r="2839" spans="1:11" hidden="1" x14ac:dyDescent="0.35">
      <c r="A2839" s="197">
        <f t="shared" si="88"/>
        <v>44287</v>
      </c>
      <c r="B2839" t="s">
        <v>770</v>
      </c>
      <c r="C2839" t="s">
        <v>795</v>
      </c>
      <c r="D2839"/>
      <c r="E2839" t="s">
        <v>793</v>
      </c>
      <c r="F2839" t="s">
        <v>794</v>
      </c>
      <c r="G2839" t="s">
        <v>680</v>
      </c>
      <c r="H2839">
        <v>3664</v>
      </c>
      <c r="I2839" s="196" t="str">
        <f>VLOOKUP(E2839,Refs!$P$2:$R$36,3,FALSE)</f>
        <v>Y60</v>
      </c>
      <c r="J2839" s="196" t="str">
        <f>VLOOKUP(E2839,Refs!$P$2:$S$36,4,FALSE)</f>
        <v>Midlands</v>
      </c>
      <c r="K2839" s="42">
        <f t="shared" si="89"/>
        <v>3664</v>
      </c>
    </row>
    <row r="2840" spans="1:11" hidden="1" x14ac:dyDescent="0.35">
      <c r="A2840" s="197">
        <f t="shared" si="88"/>
        <v>44287</v>
      </c>
      <c r="B2840" t="s">
        <v>770</v>
      </c>
      <c r="C2840" t="s">
        <v>795</v>
      </c>
      <c r="D2840"/>
      <c r="E2840" t="s">
        <v>793</v>
      </c>
      <c r="F2840" t="s">
        <v>794</v>
      </c>
      <c r="G2840" t="s">
        <v>681</v>
      </c>
      <c r="H2840">
        <v>1586</v>
      </c>
      <c r="I2840" s="196" t="str">
        <f>VLOOKUP(E2840,Refs!$P$2:$R$36,3,FALSE)</f>
        <v>Y60</v>
      </c>
      <c r="J2840" s="196" t="str">
        <f>VLOOKUP(E2840,Refs!$P$2:$S$36,4,FALSE)</f>
        <v>Midlands</v>
      </c>
      <c r="K2840" s="42">
        <f t="shared" si="89"/>
        <v>1586</v>
      </c>
    </row>
    <row r="2841" spans="1:11" hidden="1" x14ac:dyDescent="0.35">
      <c r="A2841" s="197">
        <f t="shared" si="88"/>
        <v>44287</v>
      </c>
      <c r="B2841" t="s">
        <v>770</v>
      </c>
      <c r="C2841" t="s">
        <v>795</v>
      </c>
      <c r="D2841"/>
      <c r="E2841" t="s">
        <v>793</v>
      </c>
      <c r="F2841" t="s">
        <v>794</v>
      </c>
      <c r="G2841" t="s">
        <v>682</v>
      </c>
      <c r="H2841">
        <v>521</v>
      </c>
      <c r="I2841" s="196" t="str">
        <f>VLOOKUP(E2841,Refs!$P$2:$R$36,3,FALSE)</f>
        <v>Y60</v>
      </c>
      <c r="J2841" s="196" t="str">
        <f>VLOOKUP(E2841,Refs!$P$2:$S$36,4,FALSE)</f>
        <v>Midlands</v>
      </c>
      <c r="K2841" s="42">
        <f t="shared" si="89"/>
        <v>521</v>
      </c>
    </row>
    <row r="2842" spans="1:11" hidden="1" x14ac:dyDescent="0.35">
      <c r="A2842" s="197">
        <f t="shared" si="88"/>
        <v>44287</v>
      </c>
      <c r="B2842" t="s">
        <v>770</v>
      </c>
      <c r="C2842" t="s">
        <v>795</v>
      </c>
      <c r="D2842"/>
      <c r="E2842" t="s">
        <v>793</v>
      </c>
      <c r="F2842" t="s">
        <v>794</v>
      </c>
      <c r="G2842" t="s">
        <v>683</v>
      </c>
      <c r="H2842">
        <v>46</v>
      </c>
      <c r="I2842" s="196" t="str">
        <f>VLOOKUP(E2842,Refs!$P$2:$R$36,3,FALSE)</f>
        <v>Y60</v>
      </c>
      <c r="J2842" s="196" t="str">
        <f>VLOOKUP(E2842,Refs!$P$2:$S$36,4,FALSE)</f>
        <v>Midlands</v>
      </c>
      <c r="K2842" s="42">
        <f t="shared" si="89"/>
        <v>46</v>
      </c>
    </row>
    <row r="2843" spans="1:11" hidden="1" x14ac:dyDescent="0.35">
      <c r="A2843" s="197">
        <f t="shared" si="88"/>
        <v>44287</v>
      </c>
      <c r="B2843" t="s">
        <v>770</v>
      </c>
      <c r="C2843" t="s">
        <v>795</v>
      </c>
      <c r="D2843"/>
      <c r="E2843" t="s">
        <v>793</v>
      </c>
      <c r="F2843" t="s">
        <v>794</v>
      </c>
      <c r="G2843" t="s">
        <v>684</v>
      </c>
      <c r="H2843">
        <v>2088</v>
      </c>
      <c r="I2843" s="196" t="str">
        <f>VLOOKUP(E2843,Refs!$P$2:$R$36,3,FALSE)</f>
        <v>Y60</v>
      </c>
      <c r="J2843" s="196" t="str">
        <f>VLOOKUP(E2843,Refs!$P$2:$S$36,4,FALSE)</f>
        <v>Midlands</v>
      </c>
      <c r="K2843" s="42">
        <f t="shared" si="89"/>
        <v>2088</v>
      </c>
    </row>
    <row r="2844" spans="1:11" hidden="1" x14ac:dyDescent="0.35">
      <c r="A2844" s="197">
        <f t="shared" si="88"/>
        <v>44287</v>
      </c>
      <c r="B2844" t="s">
        <v>770</v>
      </c>
      <c r="C2844" t="s">
        <v>795</v>
      </c>
      <c r="D2844"/>
      <c r="E2844" t="s">
        <v>793</v>
      </c>
      <c r="F2844" t="s">
        <v>794</v>
      </c>
      <c r="G2844" t="s">
        <v>685</v>
      </c>
      <c r="H2844">
        <v>1168</v>
      </c>
      <c r="I2844" s="196" t="str">
        <f>VLOOKUP(E2844,Refs!$P$2:$R$36,3,FALSE)</f>
        <v>Y60</v>
      </c>
      <c r="J2844" s="196" t="str">
        <f>VLOOKUP(E2844,Refs!$P$2:$S$36,4,FALSE)</f>
        <v>Midlands</v>
      </c>
      <c r="K2844" s="42">
        <f t="shared" si="89"/>
        <v>1168</v>
      </c>
    </row>
    <row r="2845" spans="1:11" hidden="1" x14ac:dyDescent="0.35">
      <c r="A2845" s="197">
        <f t="shared" si="88"/>
        <v>44287</v>
      </c>
      <c r="B2845" t="s">
        <v>770</v>
      </c>
      <c r="C2845" t="s">
        <v>795</v>
      </c>
      <c r="D2845"/>
      <c r="E2845" t="s">
        <v>793</v>
      </c>
      <c r="F2845" t="s">
        <v>794</v>
      </c>
      <c r="G2845" t="s">
        <v>686</v>
      </c>
      <c r="H2845">
        <v>0</v>
      </c>
      <c r="I2845" s="196" t="str">
        <f>VLOOKUP(E2845,Refs!$P$2:$R$36,3,FALSE)</f>
        <v>Y60</v>
      </c>
      <c r="J2845" s="196" t="str">
        <f>VLOOKUP(E2845,Refs!$P$2:$S$36,4,FALSE)</f>
        <v>Midlands</v>
      </c>
      <c r="K2845" s="42" t="str">
        <f t="shared" si="89"/>
        <v/>
      </c>
    </row>
    <row r="2846" spans="1:11" hidden="1" x14ac:dyDescent="0.35">
      <c r="A2846" s="197">
        <f t="shared" si="88"/>
        <v>44287</v>
      </c>
      <c r="B2846" t="s">
        <v>770</v>
      </c>
      <c r="C2846" t="s">
        <v>795</v>
      </c>
      <c r="D2846"/>
      <c r="E2846" t="s">
        <v>793</v>
      </c>
      <c r="F2846" t="s">
        <v>794</v>
      </c>
      <c r="G2846" t="s">
        <v>687</v>
      </c>
      <c r="H2846">
        <v>0</v>
      </c>
      <c r="I2846" s="196" t="str">
        <f>VLOOKUP(E2846,Refs!$P$2:$R$36,3,FALSE)</f>
        <v>Y60</v>
      </c>
      <c r="J2846" s="196" t="str">
        <f>VLOOKUP(E2846,Refs!$P$2:$S$36,4,FALSE)</f>
        <v>Midlands</v>
      </c>
      <c r="K2846" s="42" t="str">
        <f t="shared" si="89"/>
        <v/>
      </c>
    </row>
    <row r="2847" spans="1:11" hidden="1" x14ac:dyDescent="0.35">
      <c r="A2847" s="197">
        <f t="shared" si="88"/>
        <v>44287</v>
      </c>
      <c r="B2847" t="s">
        <v>770</v>
      </c>
      <c r="C2847" t="s">
        <v>795</v>
      </c>
      <c r="D2847"/>
      <c r="E2847" t="s">
        <v>793</v>
      </c>
      <c r="F2847" t="s">
        <v>794</v>
      </c>
      <c r="G2847" t="s">
        <v>688</v>
      </c>
      <c r="H2847" t="s">
        <v>999</v>
      </c>
      <c r="I2847" s="196" t="str">
        <f>VLOOKUP(E2847,Refs!$P$2:$R$36,3,FALSE)</f>
        <v>Y60</v>
      </c>
      <c r="J2847" s="196" t="str">
        <f>VLOOKUP(E2847,Refs!$P$2:$S$36,4,FALSE)</f>
        <v>Midlands</v>
      </c>
      <c r="K2847" s="42" t="str">
        <f t="shared" si="89"/>
        <v>-</v>
      </c>
    </row>
    <row r="2848" spans="1:11" hidden="1" x14ac:dyDescent="0.35">
      <c r="A2848" s="197">
        <f t="shared" si="88"/>
        <v>44287</v>
      </c>
      <c r="B2848" t="s">
        <v>770</v>
      </c>
      <c r="C2848" t="s">
        <v>795</v>
      </c>
      <c r="D2848"/>
      <c r="E2848" t="s">
        <v>793</v>
      </c>
      <c r="F2848" t="s">
        <v>794</v>
      </c>
      <c r="G2848" t="s">
        <v>689</v>
      </c>
      <c r="H2848" t="s">
        <v>999</v>
      </c>
      <c r="I2848" s="196" t="str">
        <f>VLOOKUP(E2848,Refs!$P$2:$R$36,3,FALSE)</f>
        <v>Y60</v>
      </c>
      <c r="J2848" s="196" t="str">
        <f>VLOOKUP(E2848,Refs!$P$2:$S$36,4,FALSE)</f>
        <v>Midlands</v>
      </c>
      <c r="K2848" s="42" t="str">
        <f t="shared" si="89"/>
        <v>-</v>
      </c>
    </row>
    <row r="2849" spans="1:11" hidden="1" x14ac:dyDescent="0.35">
      <c r="A2849" s="197">
        <f t="shared" si="88"/>
        <v>44287</v>
      </c>
      <c r="B2849" t="s">
        <v>770</v>
      </c>
      <c r="C2849" t="s">
        <v>795</v>
      </c>
      <c r="D2849"/>
      <c r="E2849" t="s">
        <v>793</v>
      </c>
      <c r="F2849" t="s">
        <v>794</v>
      </c>
      <c r="G2849" t="s">
        <v>690</v>
      </c>
      <c r="H2849">
        <v>1106</v>
      </c>
      <c r="I2849" s="196" t="str">
        <f>VLOOKUP(E2849,Refs!$P$2:$R$36,3,FALSE)</f>
        <v>Y60</v>
      </c>
      <c r="J2849" s="196" t="str">
        <f>VLOOKUP(E2849,Refs!$P$2:$S$36,4,FALSE)</f>
        <v>Midlands</v>
      </c>
      <c r="K2849" s="42">
        <f t="shared" si="89"/>
        <v>1106</v>
      </c>
    </row>
    <row r="2850" spans="1:11" hidden="1" x14ac:dyDescent="0.35">
      <c r="A2850" s="197">
        <f t="shared" si="88"/>
        <v>44287</v>
      </c>
      <c r="B2850" t="s">
        <v>770</v>
      </c>
      <c r="C2850" t="s">
        <v>795</v>
      </c>
      <c r="D2850"/>
      <c r="E2850" t="s">
        <v>793</v>
      </c>
      <c r="F2850" t="s">
        <v>794</v>
      </c>
      <c r="G2850" t="s">
        <v>691</v>
      </c>
      <c r="H2850">
        <v>180</v>
      </c>
      <c r="I2850" s="196" t="str">
        <f>VLOOKUP(E2850,Refs!$P$2:$R$36,3,FALSE)</f>
        <v>Y60</v>
      </c>
      <c r="J2850" s="196" t="str">
        <f>VLOOKUP(E2850,Refs!$P$2:$S$36,4,FALSE)</f>
        <v>Midlands</v>
      </c>
      <c r="K2850" s="42">
        <f t="shared" si="89"/>
        <v>180</v>
      </c>
    </row>
    <row r="2851" spans="1:11" hidden="1" x14ac:dyDescent="0.35">
      <c r="A2851" s="197">
        <f t="shared" si="88"/>
        <v>44287</v>
      </c>
      <c r="B2851" t="s">
        <v>770</v>
      </c>
      <c r="C2851" t="s">
        <v>795</v>
      </c>
      <c r="D2851"/>
      <c r="E2851" t="s">
        <v>793</v>
      </c>
      <c r="F2851" t="s">
        <v>794</v>
      </c>
      <c r="G2851" t="s">
        <v>692</v>
      </c>
      <c r="H2851" t="s">
        <v>999</v>
      </c>
      <c r="I2851" s="196" t="str">
        <f>VLOOKUP(E2851,Refs!$P$2:$R$36,3,FALSE)</f>
        <v>Y60</v>
      </c>
      <c r="J2851" s="196" t="str">
        <f>VLOOKUP(E2851,Refs!$P$2:$S$36,4,FALSE)</f>
        <v>Midlands</v>
      </c>
      <c r="K2851" s="42" t="str">
        <f t="shared" si="89"/>
        <v>-</v>
      </c>
    </row>
    <row r="2852" spans="1:11" hidden="1" x14ac:dyDescent="0.35">
      <c r="A2852" s="197">
        <f t="shared" si="88"/>
        <v>44287</v>
      </c>
      <c r="B2852" t="s">
        <v>770</v>
      </c>
      <c r="C2852" t="s">
        <v>795</v>
      </c>
      <c r="D2852"/>
      <c r="E2852" t="s">
        <v>793</v>
      </c>
      <c r="F2852" t="s">
        <v>794</v>
      </c>
      <c r="G2852" t="s">
        <v>693</v>
      </c>
      <c r="H2852" t="s">
        <v>999</v>
      </c>
      <c r="I2852" s="196" t="str">
        <f>VLOOKUP(E2852,Refs!$P$2:$R$36,3,FALSE)</f>
        <v>Y60</v>
      </c>
      <c r="J2852" s="196" t="str">
        <f>VLOOKUP(E2852,Refs!$P$2:$S$36,4,FALSE)</f>
        <v>Midlands</v>
      </c>
      <c r="K2852" s="42" t="str">
        <f t="shared" si="89"/>
        <v>-</v>
      </c>
    </row>
    <row r="2853" spans="1:11" hidden="1" x14ac:dyDescent="0.35">
      <c r="A2853" s="197">
        <f t="shared" si="88"/>
        <v>44287</v>
      </c>
      <c r="B2853" t="s">
        <v>770</v>
      </c>
      <c r="C2853" t="s">
        <v>795</v>
      </c>
      <c r="D2853"/>
      <c r="E2853" t="s">
        <v>793</v>
      </c>
      <c r="F2853" t="s">
        <v>794</v>
      </c>
      <c r="G2853" t="s">
        <v>694</v>
      </c>
      <c r="H2853" t="s">
        <v>999</v>
      </c>
      <c r="I2853" s="196" t="str">
        <f>VLOOKUP(E2853,Refs!$P$2:$R$36,3,FALSE)</f>
        <v>Y60</v>
      </c>
      <c r="J2853" s="196" t="str">
        <f>VLOOKUP(E2853,Refs!$P$2:$S$36,4,FALSE)</f>
        <v>Midlands</v>
      </c>
      <c r="K2853" s="42" t="str">
        <f t="shared" si="89"/>
        <v>-</v>
      </c>
    </row>
    <row r="2854" spans="1:11" hidden="1" x14ac:dyDescent="0.35">
      <c r="A2854" s="197">
        <f t="shared" si="88"/>
        <v>44287</v>
      </c>
      <c r="B2854" t="s">
        <v>770</v>
      </c>
      <c r="C2854" t="s">
        <v>795</v>
      </c>
      <c r="D2854"/>
      <c r="E2854" t="s">
        <v>793</v>
      </c>
      <c r="F2854" t="s">
        <v>794</v>
      </c>
      <c r="G2854" t="s">
        <v>695</v>
      </c>
      <c r="H2854" t="s">
        <v>999</v>
      </c>
      <c r="I2854" s="196" t="str">
        <f>VLOOKUP(E2854,Refs!$P$2:$R$36,3,FALSE)</f>
        <v>Y60</v>
      </c>
      <c r="J2854" s="196" t="str">
        <f>VLOOKUP(E2854,Refs!$P$2:$S$36,4,FALSE)</f>
        <v>Midlands</v>
      </c>
      <c r="K2854" s="42" t="str">
        <f t="shared" si="89"/>
        <v>-</v>
      </c>
    </row>
    <row r="2855" spans="1:11" hidden="1" x14ac:dyDescent="0.35">
      <c r="A2855" s="197">
        <f t="shared" si="88"/>
        <v>44287</v>
      </c>
      <c r="B2855" t="s">
        <v>770</v>
      </c>
      <c r="C2855" t="s">
        <v>795</v>
      </c>
      <c r="D2855"/>
      <c r="E2855" t="s">
        <v>793</v>
      </c>
      <c r="F2855" t="s">
        <v>794</v>
      </c>
      <c r="G2855" t="s">
        <v>696</v>
      </c>
      <c r="H2855">
        <v>0</v>
      </c>
      <c r="I2855" s="196" t="str">
        <f>VLOOKUP(E2855,Refs!$P$2:$R$36,3,FALSE)</f>
        <v>Y60</v>
      </c>
      <c r="J2855" s="196" t="str">
        <f>VLOOKUP(E2855,Refs!$P$2:$S$36,4,FALSE)</f>
        <v>Midlands</v>
      </c>
      <c r="K2855" s="42" t="str">
        <f t="shared" si="89"/>
        <v/>
      </c>
    </row>
    <row r="2856" spans="1:11" hidden="1" x14ac:dyDescent="0.35">
      <c r="A2856" s="197">
        <f t="shared" si="88"/>
        <v>44287</v>
      </c>
      <c r="B2856" t="s">
        <v>770</v>
      </c>
      <c r="C2856" t="s">
        <v>795</v>
      </c>
      <c r="D2856"/>
      <c r="E2856" t="s">
        <v>793</v>
      </c>
      <c r="F2856" t="s">
        <v>794</v>
      </c>
      <c r="G2856" t="s">
        <v>697</v>
      </c>
      <c r="H2856">
        <v>0</v>
      </c>
      <c r="I2856" s="196" t="str">
        <f>VLOOKUP(E2856,Refs!$P$2:$R$36,3,FALSE)</f>
        <v>Y60</v>
      </c>
      <c r="J2856" s="196" t="str">
        <f>VLOOKUP(E2856,Refs!$P$2:$S$36,4,FALSE)</f>
        <v>Midlands</v>
      </c>
      <c r="K2856" s="42" t="str">
        <f t="shared" si="89"/>
        <v/>
      </c>
    </row>
    <row r="2857" spans="1:11" hidden="1" x14ac:dyDescent="0.35">
      <c r="A2857" s="197">
        <f t="shared" si="88"/>
        <v>44287</v>
      </c>
      <c r="B2857" t="s">
        <v>770</v>
      </c>
      <c r="C2857" t="s">
        <v>795</v>
      </c>
      <c r="D2857"/>
      <c r="E2857" t="s">
        <v>793</v>
      </c>
      <c r="F2857" t="s">
        <v>794</v>
      </c>
      <c r="G2857" t="s">
        <v>698</v>
      </c>
      <c r="H2857">
        <v>5</v>
      </c>
      <c r="I2857" s="196" t="str">
        <f>VLOOKUP(E2857,Refs!$P$2:$R$36,3,FALSE)</f>
        <v>Y60</v>
      </c>
      <c r="J2857" s="196" t="str">
        <f>VLOOKUP(E2857,Refs!$P$2:$S$36,4,FALSE)</f>
        <v>Midlands</v>
      </c>
      <c r="K2857" s="42">
        <f t="shared" si="89"/>
        <v>5</v>
      </c>
    </row>
    <row r="2858" spans="1:11" hidden="1" x14ac:dyDescent="0.35">
      <c r="A2858" s="197">
        <f t="shared" si="88"/>
        <v>44287</v>
      </c>
      <c r="B2858" t="s">
        <v>770</v>
      </c>
      <c r="C2858" t="s">
        <v>795</v>
      </c>
      <c r="D2858"/>
      <c r="E2858" t="s">
        <v>793</v>
      </c>
      <c r="F2858" t="s">
        <v>794</v>
      </c>
      <c r="G2858" t="s">
        <v>699</v>
      </c>
      <c r="H2858">
        <v>5</v>
      </c>
      <c r="I2858" s="196" t="str">
        <f>VLOOKUP(E2858,Refs!$P$2:$R$36,3,FALSE)</f>
        <v>Y60</v>
      </c>
      <c r="J2858" s="196" t="str">
        <f>VLOOKUP(E2858,Refs!$P$2:$S$36,4,FALSE)</f>
        <v>Midlands</v>
      </c>
      <c r="K2858" s="42">
        <f t="shared" si="89"/>
        <v>5</v>
      </c>
    </row>
    <row r="2859" spans="1:11" hidden="1" x14ac:dyDescent="0.35">
      <c r="A2859" s="197">
        <f t="shared" si="88"/>
        <v>44287</v>
      </c>
      <c r="B2859" t="s">
        <v>770</v>
      </c>
      <c r="C2859" t="s">
        <v>795</v>
      </c>
      <c r="D2859"/>
      <c r="E2859" t="s">
        <v>793</v>
      </c>
      <c r="F2859" t="s">
        <v>794</v>
      </c>
      <c r="G2859" t="s">
        <v>720</v>
      </c>
      <c r="H2859">
        <v>454</v>
      </c>
      <c r="I2859" s="196" t="str">
        <f>VLOOKUP(E2859,Refs!$P$2:$R$36,3,FALSE)</f>
        <v>Y60</v>
      </c>
      <c r="J2859" s="196" t="str">
        <f>VLOOKUP(E2859,Refs!$P$2:$S$36,4,FALSE)</f>
        <v>Midlands</v>
      </c>
      <c r="K2859" s="42">
        <f t="shared" si="89"/>
        <v>454</v>
      </c>
    </row>
    <row r="2860" spans="1:11" hidden="1" x14ac:dyDescent="0.35">
      <c r="A2860" s="197">
        <f t="shared" si="88"/>
        <v>44287</v>
      </c>
      <c r="B2860" t="s">
        <v>770</v>
      </c>
      <c r="C2860" t="s">
        <v>795</v>
      </c>
      <c r="D2860"/>
      <c r="E2860" t="s">
        <v>793</v>
      </c>
      <c r="F2860" t="s">
        <v>794</v>
      </c>
      <c r="G2860" t="s">
        <v>721</v>
      </c>
      <c r="H2860">
        <v>346</v>
      </c>
      <c r="I2860" s="196" t="str">
        <f>VLOOKUP(E2860,Refs!$P$2:$R$36,3,FALSE)</f>
        <v>Y60</v>
      </c>
      <c r="J2860" s="196" t="str">
        <f>VLOOKUP(E2860,Refs!$P$2:$S$36,4,FALSE)</f>
        <v>Midlands</v>
      </c>
      <c r="K2860" s="42">
        <f t="shared" si="89"/>
        <v>346</v>
      </c>
    </row>
    <row r="2861" spans="1:11" hidden="1" x14ac:dyDescent="0.35">
      <c r="A2861" s="197">
        <f t="shared" si="88"/>
        <v>44287</v>
      </c>
      <c r="B2861" t="s">
        <v>770</v>
      </c>
      <c r="C2861" t="s">
        <v>795</v>
      </c>
      <c r="D2861"/>
      <c r="E2861" t="s">
        <v>793</v>
      </c>
      <c r="F2861" t="s">
        <v>794</v>
      </c>
      <c r="G2861" t="s">
        <v>722</v>
      </c>
      <c r="H2861">
        <v>48</v>
      </c>
      <c r="I2861" s="196" t="str">
        <f>VLOOKUP(E2861,Refs!$P$2:$R$36,3,FALSE)</f>
        <v>Y60</v>
      </c>
      <c r="J2861" s="196" t="str">
        <f>VLOOKUP(E2861,Refs!$P$2:$S$36,4,FALSE)</f>
        <v>Midlands</v>
      </c>
      <c r="K2861" s="42">
        <f t="shared" si="89"/>
        <v>48</v>
      </c>
    </row>
    <row r="2862" spans="1:11" hidden="1" x14ac:dyDescent="0.35">
      <c r="A2862" s="197">
        <f t="shared" si="88"/>
        <v>44287</v>
      </c>
      <c r="B2862" t="s">
        <v>770</v>
      </c>
      <c r="C2862" t="s">
        <v>795</v>
      </c>
      <c r="D2862"/>
      <c r="E2862" t="s">
        <v>793</v>
      </c>
      <c r="F2862" t="s">
        <v>794</v>
      </c>
      <c r="G2862" t="s">
        <v>723</v>
      </c>
      <c r="H2862">
        <v>17</v>
      </c>
      <c r="I2862" s="196" t="str">
        <f>VLOOKUP(E2862,Refs!$P$2:$R$36,3,FALSE)</f>
        <v>Y60</v>
      </c>
      <c r="J2862" s="196" t="str">
        <f>VLOOKUP(E2862,Refs!$P$2:$S$36,4,FALSE)</f>
        <v>Midlands</v>
      </c>
      <c r="K2862" s="42">
        <f t="shared" si="89"/>
        <v>17</v>
      </c>
    </row>
    <row r="2863" spans="1:11" hidden="1" x14ac:dyDescent="0.35">
      <c r="A2863" s="197">
        <f t="shared" si="88"/>
        <v>44287</v>
      </c>
      <c r="B2863" t="s">
        <v>770</v>
      </c>
      <c r="C2863" t="s">
        <v>795</v>
      </c>
      <c r="D2863"/>
      <c r="E2863" t="s">
        <v>793</v>
      </c>
      <c r="F2863" t="s">
        <v>794</v>
      </c>
      <c r="G2863" t="s">
        <v>724</v>
      </c>
      <c r="H2863">
        <v>40</v>
      </c>
      <c r="I2863" s="196" t="str">
        <f>VLOOKUP(E2863,Refs!$P$2:$R$36,3,FALSE)</f>
        <v>Y60</v>
      </c>
      <c r="J2863" s="196" t="str">
        <f>VLOOKUP(E2863,Refs!$P$2:$S$36,4,FALSE)</f>
        <v>Midlands</v>
      </c>
      <c r="K2863" s="42">
        <f t="shared" si="89"/>
        <v>40</v>
      </c>
    </row>
    <row r="2864" spans="1:11" hidden="1" x14ac:dyDescent="0.35">
      <c r="A2864" s="197">
        <f t="shared" si="88"/>
        <v>44287</v>
      </c>
      <c r="B2864" t="s">
        <v>770</v>
      </c>
      <c r="C2864" t="s">
        <v>795</v>
      </c>
      <c r="D2864"/>
      <c r="E2864" t="s">
        <v>793</v>
      </c>
      <c r="F2864" t="s">
        <v>794</v>
      </c>
      <c r="G2864" t="s">
        <v>725</v>
      </c>
      <c r="H2864">
        <v>13</v>
      </c>
      <c r="I2864" s="196" t="str">
        <f>VLOOKUP(E2864,Refs!$P$2:$R$36,3,FALSE)</f>
        <v>Y60</v>
      </c>
      <c r="J2864" s="196" t="str">
        <f>VLOOKUP(E2864,Refs!$P$2:$S$36,4,FALSE)</f>
        <v>Midlands</v>
      </c>
      <c r="K2864" s="42">
        <f t="shared" si="89"/>
        <v>13</v>
      </c>
    </row>
    <row r="2865" spans="1:11" hidden="1" x14ac:dyDescent="0.35">
      <c r="A2865" s="197">
        <f t="shared" si="88"/>
        <v>44287</v>
      </c>
      <c r="B2865" t="s">
        <v>770</v>
      </c>
      <c r="C2865" t="s">
        <v>795</v>
      </c>
      <c r="D2865"/>
      <c r="E2865" t="s">
        <v>793</v>
      </c>
      <c r="F2865" t="s">
        <v>794</v>
      </c>
      <c r="G2865" t="s">
        <v>726</v>
      </c>
      <c r="H2865">
        <v>2</v>
      </c>
      <c r="I2865" s="196" t="str">
        <f>VLOOKUP(E2865,Refs!$P$2:$R$36,3,FALSE)</f>
        <v>Y60</v>
      </c>
      <c r="J2865" s="196" t="str">
        <f>VLOOKUP(E2865,Refs!$P$2:$S$36,4,FALSE)</f>
        <v>Midlands</v>
      </c>
      <c r="K2865" s="42">
        <f t="shared" si="89"/>
        <v>2</v>
      </c>
    </row>
    <row r="2866" spans="1:11" hidden="1" x14ac:dyDescent="0.35">
      <c r="A2866" s="197">
        <f t="shared" si="88"/>
        <v>44287</v>
      </c>
      <c r="B2866" t="s">
        <v>770</v>
      </c>
      <c r="C2866" t="s">
        <v>795</v>
      </c>
      <c r="D2866"/>
      <c r="E2866" t="s">
        <v>793</v>
      </c>
      <c r="F2866" t="s">
        <v>794</v>
      </c>
      <c r="G2866" t="s">
        <v>727</v>
      </c>
      <c r="H2866">
        <v>2</v>
      </c>
      <c r="I2866" s="196" t="str">
        <f>VLOOKUP(E2866,Refs!$P$2:$R$36,3,FALSE)</f>
        <v>Y60</v>
      </c>
      <c r="J2866" s="196" t="str">
        <f>VLOOKUP(E2866,Refs!$P$2:$S$36,4,FALSE)</f>
        <v>Midlands</v>
      </c>
      <c r="K2866" s="42">
        <f t="shared" si="89"/>
        <v>2</v>
      </c>
    </row>
    <row r="2867" spans="1:11" hidden="1" x14ac:dyDescent="0.35">
      <c r="A2867" s="197">
        <f t="shared" si="88"/>
        <v>44287</v>
      </c>
      <c r="B2867" t="s">
        <v>770</v>
      </c>
      <c r="C2867" t="s">
        <v>795</v>
      </c>
      <c r="D2867"/>
      <c r="E2867" t="s">
        <v>793</v>
      </c>
      <c r="F2867" t="s">
        <v>794</v>
      </c>
      <c r="G2867" t="s">
        <v>728</v>
      </c>
      <c r="H2867">
        <v>14</v>
      </c>
      <c r="I2867" s="196" t="str">
        <f>VLOOKUP(E2867,Refs!$P$2:$R$36,3,FALSE)</f>
        <v>Y60</v>
      </c>
      <c r="J2867" s="196" t="str">
        <f>VLOOKUP(E2867,Refs!$P$2:$S$36,4,FALSE)</f>
        <v>Midlands</v>
      </c>
      <c r="K2867" s="42">
        <f t="shared" si="89"/>
        <v>14</v>
      </c>
    </row>
    <row r="2868" spans="1:11" hidden="1" x14ac:dyDescent="0.35">
      <c r="A2868" s="197">
        <f t="shared" si="88"/>
        <v>44287</v>
      </c>
      <c r="B2868" t="s">
        <v>770</v>
      </c>
      <c r="C2868" t="s">
        <v>795</v>
      </c>
      <c r="D2868"/>
      <c r="E2868" t="s">
        <v>793</v>
      </c>
      <c r="F2868" t="s">
        <v>794</v>
      </c>
      <c r="G2868" t="s">
        <v>729</v>
      </c>
      <c r="H2868">
        <v>3</v>
      </c>
      <c r="I2868" s="196" t="str">
        <f>VLOOKUP(E2868,Refs!$P$2:$R$36,3,FALSE)</f>
        <v>Y60</v>
      </c>
      <c r="J2868" s="196" t="str">
        <f>VLOOKUP(E2868,Refs!$P$2:$S$36,4,FALSE)</f>
        <v>Midlands</v>
      </c>
      <c r="K2868" s="42">
        <f t="shared" si="89"/>
        <v>3</v>
      </c>
    </row>
    <row r="2869" spans="1:11" hidden="1" x14ac:dyDescent="0.35">
      <c r="A2869" s="197">
        <f t="shared" si="88"/>
        <v>44287</v>
      </c>
      <c r="B2869" t="s">
        <v>770</v>
      </c>
      <c r="C2869" t="s">
        <v>795</v>
      </c>
      <c r="D2869"/>
      <c r="E2869" t="s">
        <v>793</v>
      </c>
      <c r="F2869" t="s">
        <v>794</v>
      </c>
      <c r="G2869" t="s">
        <v>730</v>
      </c>
      <c r="H2869">
        <v>0</v>
      </c>
      <c r="I2869" s="196" t="str">
        <f>VLOOKUP(E2869,Refs!$P$2:$R$36,3,FALSE)</f>
        <v>Y60</v>
      </c>
      <c r="J2869" s="196" t="str">
        <f>VLOOKUP(E2869,Refs!$P$2:$S$36,4,FALSE)</f>
        <v>Midlands</v>
      </c>
      <c r="K2869" s="42" t="str">
        <f t="shared" si="89"/>
        <v/>
      </c>
    </row>
    <row r="2870" spans="1:11" hidden="1" x14ac:dyDescent="0.35">
      <c r="A2870" s="197">
        <f t="shared" si="88"/>
        <v>44287</v>
      </c>
      <c r="B2870" t="s">
        <v>770</v>
      </c>
      <c r="C2870" t="s">
        <v>795</v>
      </c>
      <c r="D2870"/>
      <c r="E2870" t="s">
        <v>793</v>
      </c>
      <c r="F2870" t="s">
        <v>794</v>
      </c>
      <c r="G2870" t="s">
        <v>731</v>
      </c>
      <c r="H2870">
        <v>0</v>
      </c>
      <c r="I2870" s="196" t="str">
        <f>VLOOKUP(E2870,Refs!$P$2:$R$36,3,FALSE)</f>
        <v>Y60</v>
      </c>
      <c r="J2870" s="196" t="str">
        <f>VLOOKUP(E2870,Refs!$P$2:$S$36,4,FALSE)</f>
        <v>Midlands</v>
      </c>
      <c r="K2870" s="42" t="str">
        <f t="shared" si="89"/>
        <v/>
      </c>
    </row>
    <row r="2871" spans="1:11" hidden="1" x14ac:dyDescent="0.35">
      <c r="A2871" s="197">
        <f t="shared" si="88"/>
        <v>44287</v>
      </c>
      <c r="B2871" t="s">
        <v>770</v>
      </c>
      <c r="C2871" t="s">
        <v>795</v>
      </c>
      <c r="D2871"/>
      <c r="E2871" t="s">
        <v>793</v>
      </c>
      <c r="F2871" t="s">
        <v>794</v>
      </c>
      <c r="G2871" t="s">
        <v>732</v>
      </c>
      <c r="H2871">
        <v>95</v>
      </c>
      <c r="I2871" s="196" t="str">
        <f>VLOOKUP(E2871,Refs!$P$2:$R$36,3,FALSE)</f>
        <v>Y60</v>
      </c>
      <c r="J2871" s="196" t="str">
        <f>VLOOKUP(E2871,Refs!$P$2:$S$36,4,FALSE)</f>
        <v>Midlands</v>
      </c>
      <c r="K2871" s="42">
        <f t="shared" si="89"/>
        <v>95</v>
      </c>
    </row>
    <row r="2872" spans="1:11" hidden="1" x14ac:dyDescent="0.35">
      <c r="A2872" s="197">
        <f t="shared" si="88"/>
        <v>44287</v>
      </c>
      <c r="B2872" t="s">
        <v>770</v>
      </c>
      <c r="C2872" t="s">
        <v>795</v>
      </c>
      <c r="D2872"/>
      <c r="E2872" t="s">
        <v>793</v>
      </c>
      <c r="F2872" t="s">
        <v>794</v>
      </c>
      <c r="G2872" t="s">
        <v>733</v>
      </c>
      <c r="H2872">
        <v>0</v>
      </c>
      <c r="I2872" s="196" t="str">
        <f>VLOOKUP(E2872,Refs!$P$2:$R$36,3,FALSE)</f>
        <v>Y60</v>
      </c>
      <c r="J2872" s="196" t="str">
        <f>VLOOKUP(E2872,Refs!$P$2:$S$36,4,FALSE)</f>
        <v>Midlands</v>
      </c>
      <c r="K2872" s="42" t="str">
        <f t="shared" si="89"/>
        <v/>
      </c>
    </row>
    <row r="2873" spans="1:11" hidden="1" x14ac:dyDescent="0.35">
      <c r="A2873" s="197">
        <f t="shared" si="88"/>
        <v>44287</v>
      </c>
      <c r="B2873" t="s">
        <v>770</v>
      </c>
      <c r="C2873" t="s">
        <v>795</v>
      </c>
      <c r="D2873"/>
      <c r="E2873" t="s">
        <v>793</v>
      </c>
      <c r="F2873" t="s">
        <v>794</v>
      </c>
      <c r="G2873" t="s">
        <v>734</v>
      </c>
      <c r="H2873">
        <v>1</v>
      </c>
      <c r="I2873" s="196" t="str">
        <f>VLOOKUP(E2873,Refs!$P$2:$R$36,3,FALSE)</f>
        <v>Y60</v>
      </c>
      <c r="J2873" s="196" t="str">
        <f>VLOOKUP(E2873,Refs!$P$2:$S$36,4,FALSE)</f>
        <v>Midlands</v>
      </c>
      <c r="K2873" s="42">
        <f t="shared" si="89"/>
        <v>1</v>
      </c>
    </row>
    <row r="2874" spans="1:11" hidden="1" x14ac:dyDescent="0.35">
      <c r="A2874" s="197">
        <f t="shared" si="88"/>
        <v>44287</v>
      </c>
      <c r="B2874" t="s">
        <v>770</v>
      </c>
      <c r="C2874" t="s">
        <v>795</v>
      </c>
      <c r="D2874"/>
      <c r="E2874" t="s">
        <v>793</v>
      </c>
      <c r="F2874" t="s">
        <v>794</v>
      </c>
      <c r="G2874" t="s">
        <v>735</v>
      </c>
      <c r="H2874">
        <v>1</v>
      </c>
      <c r="I2874" s="196" t="str">
        <f>VLOOKUP(E2874,Refs!$P$2:$R$36,3,FALSE)</f>
        <v>Y60</v>
      </c>
      <c r="J2874" s="196" t="str">
        <f>VLOOKUP(E2874,Refs!$P$2:$S$36,4,FALSE)</f>
        <v>Midlands</v>
      </c>
      <c r="K2874" s="42">
        <f t="shared" si="89"/>
        <v>1</v>
      </c>
    </row>
    <row r="2875" spans="1:11" hidden="1" x14ac:dyDescent="0.35">
      <c r="A2875" s="197">
        <f t="shared" si="88"/>
        <v>44287</v>
      </c>
      <c r="B2875" t="s">
        <v>770</v>
      </c>
      <c r="C2875" t="s">
        <v>795</v>
      </c>
      <c r="D2875"/>
      <c r="E2875" t="s">
        <v>793</v>
      </c>
      <c r="F2875" t="s">
        <v>794</v>
      </c>
      <c r="G2875" t="s">
        <v>736</v>
      </c>
      <c r="H2875">
        <v>344</v>
      </c>
      <c r="I2875" s="196" t="str">
        <f>VLOOKUP(E2875,Refs!$P$2:$R$36,3,FALSE)</f>
        <v>Y60</v>
      </c>
      <c r="J2875" s="196" t="str">
        <f>VLOOKUP(E2875,Refs!$P$2:$S$36,4,FALSE)</f>
        <v>Midlands</v>
      </c>
      <c r="K2875" s="42">
        <f t="shared" si="89"/>
        <v>344</v>
      </c>
    </row>
    <row r="2876" spans="1:11" hidden="1" x14ac:dyDescent="0.35">
      <c r="A2876" s="197">
        <f t="shared" si="88"/>
        <v>44287</v>
      </c>
      <c r="B2876" t="s">
        <v>770</v>
      </c>
      <c r="C2876" t="s">
        <v>795</v>
      </c>
      <c r="D2876"/>
      <c r="E2876" t="s">
        <v>793</v>
      </c>
      <c r="F2876" t="s">
        <v>794</v>
      </c>
      <c r="G2876" t="s">
        <v>737</v>
      </c>
      <c r="H2876">
        <v>344</v>
      </c>
      <c r="I2876" s="196" t="str">
        <f>VLOOKUP(E2876,Refs!$P$2:$R$36,3,FALSE)</f>
        <v>Y60</v>
      </c>
      <c r="J2876" s="196" t="str">
        <f>VLOOKUP(E2876,Refs!$P$2:$S$36,4,FALSE)</f>
        <v>Midlands</v>
      </c>
      <c r="K2876" s="42">
        <f t="shared" si="89"/>
        <v>344</v>
      </c>
    </row>
    <row r="2877" spans="1:11" hidden="1" x14ac:dyDescent="0.35">
      <c r="A2877" s="197">
        <f t="shared" si="88"/>
        <v>44287</v>
      </c>
      <c r="B2877" t="s">
        <v>770</v>
      </c>
      <c r="C2877" t="s">
        <v>500</v>
      </c>
      <c r="D2877"/>
      <c r="E2877" t="s">
        <v>785</v>
      </c>
      <c r="F2877" t="s">
        <v>786</v>
      </c>
      <c r="G2877" t="s">
        <v>756</v>
      </c>
      <c r="H2877">
        <v>35602</v>
      </c>
      <c r="I2877" s="196" t="str">
        <f>VLOOKUP(E2877,Refs!$P$2:$R$36,3,FALSE)</f>
        <v>Y60</v>
      </c>
      <c r="J2877" s="196" t="str">
        <f>VLOOKUP(E2877,Refs!$P$2:$S$36,4,FALSE)</f>
        <v>Midlands</v>
      </c>
      <c r="K2877" s="42">
        <f t="shared" si="89"/>
        <v>35602</v>
      </c>
    </row>
    <row r="2878" spans="1:11" hidden="1" x14ac:dyDescent="0.35">
      <c r="A2878" s="197">
        <f t="shared" si="88"/>
        <v>44287</v>
      </c>
      <c r="B2878" t="s">
        <v>770</v>
      </c>
      <c r="C2878" t="s">
        <v>500</v>
      </c>
      <c r="D2878"/>
      <c r="E2878" t="s">
        <v>785</v>
      </c>
      <c r="F2878" t="s">
        <v>786</v>
      </c>
      <c r="G2878" t="s">
        <v>757</v>
      </c>
      <c r="H2878">
        <v>31836</v>
      </c>
      <c r="I2878" s="196" t="str">
        <f>VLOOKUP(E2878,Refs!$P$2:$R$36,3,FALSE)</f>
        <v>Y60</v>
      </c>
      <c r="J2878" s="196" t="str">
        <f>VLOOKUP(E2878,Refs!$P$2:$S$36,4,FALSE)</f>
        <v>Midlands</v>
      </c>
      <c r="K2878" s="42">
        <f t="shared" si="89"/>
        <v>31836</v>
      </c>
    </row>
    <row r="2879" spans="1:11" hidden="1" x14ac:dyDescent="0.35">
      <c r="A2879" s="197">
        <f t="shared" si="88"/>
        <v>44287</v>
      </c>
      <c r="B2879" t="s">
        <v>770</v>
      </c>
      <c r="C2879" t="s">
        <v>500</v>
      </c>
      <c r="D2879"/>
      <c r="E2879" t="s">
        <v>785</v>
      </c>
      <c r="F2879" t="s">
        <v>786</v>
      </c>
      <c r="G2879" t="s">
        <v>758</v>
      </c>
      <c r="H2879">
        <v>32514</v>
      </c>
      <c r="I2879" s="196" t="str">
        <f>VLOOKUP(E2879,Refs!$P$2:$R$36,3,FALSE)</f>
        <v>Y60</v>
      </c>
      <c r="J2879" s="196" t="str">
        <f>VLOOKUP(E2879,Refs!$P$2:$S$36,4,FALSE)</f>
        <v>Midlands</v>
      </c>
      <c r="K2879" s="42">
        <f t="shared" si="89"/>
        <v>32514</v>
      </c>
    </row>
    <row r="2880" spans="1:11" hidden="1" x14ac:dyDescent="0.35">
      <c r="A2880" s="197">
        <f t="shared" si="88"/>
        <v>44287</v>
      </c>
      <c r="B2880" t="s">
        <v>770</v>
      </c>
      <c r="C2880" t="s">
        <v>500</v>
      </c>
      <c r="D2880"/>
      <c r="E2880" t="s">
        <v>785</v>
      </c>
      <c r="F2880" t="s">
        <v>786</v>
      </c>
      <c r="G2880" t="s">
        <v>759</v>
      </c>
      <c r="H2880" t="s">
        <v>999</v>
      </c>
      <c r="I2880" s="196" t="str">
        <f>VLOOKUP(E2880,Refs!$P$2:$R$36,3,FALSE)</f>
        <v>Y60</v>
      </c>
      <c r="J2880" s="196" t="str">
        <f>VLOOKUP(E2880,Refs!$P$2:$S$36,4,FALSE)</f>
        <v>Midlands</v>
      </c>
      <c r="K2880" s="42" t="str">
        <f t="shared" si="89"/>
        <v>-</v>
      </c>
    </row>
    <row r="2881" spans="1:11" hidden="1" x14ac:dyDescent="0.35">
      <c r="A2881" s="197">
        <f t="shared" si="88"/>
        <v>44287</v>
      </c>
      <c r="B2881" t="s">
        <v>770</v>
      </c>
      <c r="C2881" t="s">
        <v>500</v>
      </c>
      <c r="D2881"/>
      <c r="E2881" t="s">
        <v>785</v>
      </c>
      <c r="F2881" t="s">
        <v>786</v>
      </c>
      <c r="G2881" t="s">
        <v>760</v>
      </c>
      <c r="H2881">
        <v>638</v>
      </c>
      <c r="I2881" s="196" t="str">
        <f>VLOOKUP(E2881,Refs!$P$2:$R$36,3,FALSE)</f>
        <v>Y60</v>
      </c>
      <c r="J2881" s="196" t="str">
        <f>VLOOKUP(E2881,Refs!$P$2:$S$36,4,FALSE)</f>
        <v>Midlands</v>
      </c>
      <c r="K2881" s="42">
        <f t="shared" si="89"/>
        <v>638</v>
      </c>
    </row>
    <row r="2882" spans="1:11" hidden="1" x14ac:dyDescent="0.35">
      <c r="A2882" s="197">
        <f t="shared" si="88"/>
        <v>44287</v>
      </c>
      <c r="B2882" t="s">
        <v>770</v>
      </c>
      <c r="C2882" t="s">
        <v>500</v>
      </c>
      <c r="D2882"/>
      <c r="E2882" t="s">
        <v>785</v>
      </c>
      <c r="F2882" t="s">
        <v>786</v>
      </c>
      <c r="G2882" t="s">
        <v>761</v>
      </c>
      <c r="H2882">
        <v>0</v>
      </c>
      <c r="I2882" s="196" t="str">
        <f>VLOOKUP(E2882,Refs!$P$2:$R$36,3,FALSE)</f>
        <v>Y60</v>
      </c>
      <c r="J2882" s="196" t="str">
        <f>VLOOKUP(E2882,Refs!$P$2:$S$36,4,FALSE)</f>
        <v>Midlands</v>
      </c>
      <c r="K2882" s="42" t="str">
        <f t="shared" si="89"/>
        <v/>
      </c>
    </row>
    <row r="2883" spans="1:11" hidden="1" x14ac:dyDescent="0.35">
      <c r="A2883" s="197">
        <f t="shared" ref="A2883:A2946" si="90">DATEVALUE(RIGHT(B2883,8))</f>
        <v>44287</v>
      </c>
      <c r="B2883" t="s">
        <v>770</v>
      </c>
      <c r="C2883" t="s">
        <v>500</v>
      </c>
      <c r="D2883"/>
      <c r="E2883" t="s">
        <v>785</v>
      </c>
      <c r="F2883" t="s">
        <v>786</v>
      </c>
      <c r="G2883" t="s">
        <v>548</v>
      </c>
      <c r="H2883">
        <v>28260</v>
      </c>
      <c r="I2883" s="196" t="str">
        <f>VLOOKUP(E2883,Refs!$P$2:$R$36,3,FALSE)</f>
        <v>Y60</v>
      </c>
      <c r="J2883" s="196" t="str">
        <f>VLOOKUP(E2883,Refs!$P$2:$S$36,4,FALSE)</f>
        <v>Midlands</v>
      </c>
      <c r="K2883" s="42">
        <f t="shared" ref="K2883:K2946" si="91">IF(OR(H2883="NULL",H2883=0,H2883=""),"",H2883)</f>
        <v>28260</v>
      </c>
    </row>
    <row r="2884" spans="1:11" hidden="1" x14ac:dyDescent="0.35">
      <c r="A2884" s="197">
        <f t="shared" si="90"/>
        <v>44287</v>
      </c>
      <c r="B2884" t="s">
        <v>770</v>
      </c>
      <c r="C2884" t="s">
        <v>500</v>
      </c>
      <c r="D2884"/>
      <c r="E2884" t="s">
        <v>785</v>
      </c>
      <c r="F2884" t="s">
        <v>786</v>
      </c>
      <c r="G2884" t="s">
        <v>549</v>
      </c>
      <c r="H2884">
        <v>377</v>
      </c>
      <c r="I2884" s="196" t="str">
        <f>VLOOKUP(E2884,Refs!$P$2:$R$36,3,FALSE)</f>
        <v>Y60</v>
      </c>
      <c r="J2884" s="196" t="str">
        <f>VLOOKUP(E2884,Refs!$P$2:$S$36,4,FALSE)</f>
        <v>Midlands</v>
      </c>
      <c r="K2884" s="42">
        <f t="shared" si="91"/>
        <v>377</v>
      </c>
    </row>
    <row r="2885" spans="1:11" hidden="1" x14ac:dyDescent="0.35">
      <c r="A2885" s="197">
        <f t="shared" si="90"/>
        <v>44287</v>
      </c>
      <c r="B2885" t="s">
        <v>770</v>
      </c>
      <c r="C2885" t="s">
        <v>500</v>
      </c>
      <c r="D2885"/>
      <c r="E2885" t="s">
        <v>785</v>
      </c>
      <c r="F2885" t="s">
        <v>786</v>
      </c>
      <c r="G2885" t="s">
        <v>550</v>
      </c>
      <c r="H2885">
        <v>221</v>
      </c>
      <c r="I2885" s="196" t="str">
        <f>VLOOKUP(E2885,Refs!$P$2:$R$36,3,FALSE)</f>
        <v>Y60</v>
      </c>
      <c r="J2885" s="196" t="str">
        <f>VLOOKUP(E2885,Refs!$P$2:$S$36,4,FALSE)</f>
        <v>Midlands</v>
      </c>
      <c r="K2885" s="42">
        <f t="shared" si="91"/>
        <v>221</v>
      </c>
    </row>
    <row r="2886" spans="1:11" hidden="1" x14ac:dyDescent="0.35">
      <c r="A2886" s="197">
        <f t="shared" si="90"/>
        <v>44287</v>
      </c>
      <c r="B2886" t="s">
        <v>770</v>
      </c>
      <c r="C2886" t="s">
        <v>500</v>
      </c>
      <c r="D2886"/>
      <c r="E2886" t="s">
        <v>785</v>
      </c>
      <c r="F2886" t="s">
        <v>786</v>
      </c>
      <c r="G2886" t="s">
        <v>551</v>
      </c>
      <c r="H2886">
        <v>156</v>
      </c>
      <c r="I2886" s="196" t="str">
        <f>VLOOKUP(E2886,Refs!$P$2:$R$36,3,FALSE)</f>
        <v>Y60</v>
      </c>
      <c r="J2886" s="196" t="str">
        <f>VLOOKUP(E2886,Refs!$P$2:$S$36,4,FALSE)</f>
        <v>Midlands</v>
      </c>
      <c r="K2886" s="42">
        <f t="shared" si="91"/>
        <v>156</v>
      </c>
    </row>
    <row r="2887" spans="1:11" hidden="1" x14ac:dyDescent="0.35">
      <c r="A2887" s="197">
        <f t="shared" si="90"/>
        <v>44287</v>
      </c>
      <c r="B2887" t="s">
        <v>770</v>
      </c>
      <c r="C2887" t="s">
        <v>500</v>
      </c>
      <c r="D2887"/>
      <c r="E2887" t="s">
        <v>785</v>
      </c>
      <c r="F2887" t="s">
        <v>786</v>
      </c>
      <c r="G2887" t="s">
        <v>552</v>
      </c>
      <c r="H2887">
        <v>0</v>
      </c>
      <c r="I2887" s="196" t="str">
        <f>VLOOKUP(E2887,Refs!$P$2:$R$36,3,FALSE)</f>
        <v>Y60</v>
      </c>
      <c r="J2887" s="196" t="str">
        <f>VLOOKUP(E2887,Refs!$P$2:$S$36,4,FALSE)</f>
        <v>Midlands</v>
      </c>
      <c r="K2887" s="42" t="str">
        <f t="shared" si="91"/>
        <v/>
      </c>
    </row>
    <row r="2888" spans="1:11" hidden="1" x14ac:dyDescent="0.35">
      <c r="A2888" s="197">
        <f t="shared" si="90"/>
        <v>44287</v>
      </c>
      <c r="B2888" t="s">
        <v>770</v>
      </c>
      <c r="C2888" t="s">
        <v>500</v>
      </c>
      <c r="D2888"/>
      <c r="E2888" t="s">
        <v>785</v>
      </c>
      <c r="F2888" t="s">
        <v>786</v>
      </c>
      <c r="G2888" t="s">
        <v>553</v>
      </c>
      <c r="H2888">
        <v>497532</v>
      </c>
      <c r="I2888" s="196" t="str">
        <f>VLOOKUP(E2888,Refs!$P$2:$R$36,3,FALSE)</f>
        <v>Y60</v>
      </c>
      <c r="J2888" s="196" t="str">
        <f>VLOOKUP(E2888,Refs!$P$2:$S$36,4,FALSE)</f>
        <v>Midlands</v>
      </c>
      <c r="K2888" s="42">
        <f t="shared" si="91"/>
        <v>497532</v>
      </c>
    </row>
    <row r="2889" spans="1:11" hidden="1" x14ac:dyDescent="0.35">
      <c r="A2889" s="197">
        <f t="shared" si="90"/>
        <v>44287</v>
      </c>
      <c r="B2889" t="s">
        <v>770</v>
      </c>
      <c r="C2889" t="s">
        <v>500</v>
      </c>
      <c r="D2889"/>
      <c r="E2889" t="s">
        <v>785</v>
      </c>
      <c r="F2889" t="s">
        <v>786</v>
      </c>
      <c r="G2889" t="s">
        <v>554</v>
      </c>
      <c r="H2889">
        <v>90</v>
      </c>
      <c r="I2889" s="196" t="str">
        <f>VLOOKUP(E2889,Refs!$P$2:$R$36,3,FALSE)</f>
        <v>Y60</v>
      </c>
      <c r="J2889" s="196" t="str">
        <f>VLOOKUP(E2889,Refs!$P$2:$S$36,4,FALSE)</f>
        <v>Midlands</v>
      </c>
      <c r="K2889" s="42">
        <f t="shared" si="91"/>
        <v>90</v>
      </c>
    </row>
    <row r="2890" spans="1:11" hidden="1" x14ac:dyDescent="0.35">
      <c r="A2890" s="197">
        <f t="shared" si="90"/>
        <v>44287</v>
      </c>
      <c r="B2890" t="s">
        <v>770</v>
      </c>
      <c r="C2890" t="s">
        <v>500</v>
      </c>
      <c r="D2890"/>
      <c r="E2890" t="s">
        <v>785</v>
      </c>
      <c r="F2890" t="s">
        <v>786</v>
      </c>
      <c r="G2890" t="s">
        <v>555</v>
      </c>
      <c r="H2890">
        <v>194</v>
      </c>
      <c r="I2890" s="196" t="str">
        <f>VLOOKUP(E2890,Refs!$P$2:$R$36,3,FALSE)</f>
        <v>Y60</v>
      </c>
      <c r="J2890" s="196" t="str">
        <f>VLOOKUP(E2890,Refs!$P$2:$S$36,4,FALSE)</f>
        <v>Midlands</v>
      </c>
      <c r="K2890" s="42">
        <f t="shared" si="91"/>
        <v>194</v>
      </c>
    </row>
    <row r="2891" spans="1:11" hidden="1" x14ac:dyDescent="0.35">
      <c r="A2891" s="197">
        <f t="shared" si="90"/>
        <v>44287</v>
      </c>
      <c r="B2891" t="s">
        <v>770</v>
      </c>
      <c r="C2891" t="s">
        <v>500</v>
      </c>
      <c r="D2891"/>
      <c r="E2891" t="s">
        <v>785</v>
      </c>
      <c r="F2891" t="s">
        <v>786</v>
      </c>
      <c r="G2891" t="s">
        <v>556</v>
      </c>
      <c r="H2891">
        <v>46301</v>
      </c>
      <c r="I2891" s="196" t="str">
        <f>VLOOKUP(E2891,Refs!$P$2:$R$36,3,FALSE)</f>
        <v>Y60</v>
      </c>
      <c r="J2891" s="196" t="str">
        <f>VLOOKUP(E2891,Refs!$P$2:$S$36,4,FALSE)</f>
        <v>Midlands</v>
      </c>
      <c r="K2891" s="42">
        <f t="shared" si="91"/>
        <v>46301</v>
      </c>
    </row>
    <row r="2892" spans="1:11" hidden="1" x14ac:dyDescent="0.35">
      <c r="A2892" s="197">
        <f t="shared" si="90"/>
        <v>44287</v>
      </c>
      <c r="B2892" t="s">
        <v>770</v>
      </c>
      <c r="C2892" t="s">
        <v>500</v>
      </c>
      <c r="D2892"/>
      <c r="E2892" t="s">
        <v>785</v>
      </c>
      <c r="F2892" t="s">
        <v>786</v>
      </c>
      <c r="G2892" t="s">
        <v>557</v>
      </c>
      <c r="H2892">
        <v>8521</v>
      </c>
      <c r="I2892" s="196" t="str">
        <f>VLOOKUP(E2892,Refs!$P$2:$R$36,3,FALSE)</f>
        <v>Y60</v>
      </c>
      <c r="J2892" s="196" t="str">
        <f>VLOOKUP(E2892,Refs!$P$2:$S$36,4,FALSE)</f>
        <v>Midlands</v>
      </c>
      <c r="K2892" s="42">
        <f t="shared" si="91"/>
        <v>8521</v>
      </c>
    </row>
    <row r="2893" spans="1:11" hidden="1" x14ac:dyDescent="0.35">
      <c r="A2893" s="197">
        <f t="shared" si="90"/>
        <v>44287</v>
      </c>
      <c r="B2893" t="s">
        <v>770</v>
      </c>
      <c r="C2893" t="s">
        <v>500</v>
      </c>
      <c r="D2893"/>
      <c r="E2893" t="s">
        <v>785</v>
      </c>
      <c r="F2893" t="s">
        <v>786</v>
      </c>
      <c r="G2893" t="s">
        <v>558</v>
      </c>
      <c r="H2893">
        <v>28717813</v>
      </c>
      <c r="I2893" s="196" t="str">
        <f>VLOOKUP(E2893,Refs!$P$2:$R$36,3,FALSE)</f>
        <v>Y60</v>
      </c>
      <c r="J2893" s="196" t="str">
        <f>VLOOKUP(E2893,Refs!$P$2:$S$36,4,FALSE)</f>
        <v>Midlands</v>
      </c>
      <c r="K2893" s="42">
        <f t="shared" si="91"/>
        <v>28717813</v>
      </c>
    </row>
    <row r="2894" spans="1:11" hidden="1" x14ac:dyDescent="0.35">
      <c r="A2894" s="197">
        <f t="shared" si="90"/>
        <v>44287</v>
      </c>
      <c r="B2894" t="s">
        <v>770</v>
      </c>
      <c r="C2894" t="s">
        <v>500</v>
      </c>
      <c r="D2894"/>
      <c r="E2894" t="s">
        <v>785</v>
      </c>
      <c r="F2894" t="s">
        <v>786</v>
      </c>
      <c r="G2894" t="s">
        <v>566</v>
      </c>
      <c r="H2894">
        <v>31162</v>
      </c>
      <c r="I2894" s="196" t="str">
        <f>VLOOKUP(E2894,Refs!$P$2:$R$36,3,FALSE)</f>
        <v>Y60</v>
      </c>
      <c r="J2894" s="196" t="str">
        <f>VLOOKUP(E2894,Refs!$P$2:$S$36,4,FALSE)</f>
        <v>Midlands</v>
      </c>
      <c r="K2894" s="42">
        <f t="shared" si="91"/>
        <v>31162</v>
      </c>
    </row>
    <row r="2895" spans="1:11" hidden="1" x14ac:dyDescent="0.35">
      <c r="A2895" s="197">
        <f t="shared" si="90"/>
        <v>44287</v>
      </c>
      <c r="B2895" t="s">
        <v>770</v>
      </c>
      <c r="C2895" t="s">
        <v>500</v>
      </c>
      <c r="D2895"/>
      <c r="E2895" t="s">
        <v>785</v>
      </c>
      <c r="F2895" t="s">
        <v>786</v>
      </c>
      <c r="G2895" t="s">
        <v>567</v>
      </c>
      <c r="H2895">
        <v>692</v>
      </c>
      <c r="I2895" s="196" t="str">
        <f>VLOOKUP(E2895,Refs!$P$2:$R$36,3,FALSE)</f>
        <v>Y60</v>
      </c>
      <c r="J2895" s="196" t="str">
        <f>VLOOKUP(E2895,Refs!$P$2:$S$36,4,FALSE)</f>
        <v>Midlands</v>
      </c>
      <c r="K2895" s="42">
        <f t="shared" si="91"/>
        <v>692</v>
      </c>
    </row>
    <row r="2896" spans="1:11" hidden="1" x14ac:dyDescent="0.35">
      <c r="A2896" s="197">
        <f t="shared" si="90"/>
        <v>44287</v>
      </c>
      <c r="B2896" t="s">
        <v>770</v>
      </c>
      <c r="C2896" t="s">
        <v>500</v>
      </c>
      <c r="D2896"/>
      <c r="E2896" t="s">
        <v>785</v>
      </c>
      <c r="F2896" t="s">
        <v>786</v>
      </c>
      <c r="G2896" t="s">
        <v>568</v>
      </c>
      <c r="H2896">
        <v>20318</v>
      </c>
      <c r="I2896" s="196" t="str">
        <f>VLOOKUP(E2896,Refs!$P$2:$R$36,3,FALSE)</f>
        <v>Y60</v>
      </c>
      <c r="J2896" s="196" t="str">
        <f>VLOOKUP(E2896,Refs!$P$2:$S$36,4,FALSE)</f>
        <v>Midlands</v>
      </c>
      <c r="K2896" s="42">
        <f t="shared" si="91"/>
        <v>20318</v>
      </c>
    </row>
    <row r="2897" spans="1:11" hidden="1" x14ac:dyDescent="0.35">
      <c r="A2897" s="197">
        <f t="shared" si="90"/>
        <v>44287</v>
      </c>
      <c r="B2897" t="s">
        <v>770</v>
      </c>
      <c r="C2897" t="s">
        <v>500</v>
      </c>
      <c r="D2897"/>
      <c r="E2897" t="s">
        <v>785</v>
      </c>
      <c r="F2897" t="s">
        <v>786</v>
      </c>
      <c r="G2897" t="s">
        <v>569</v>
      </c>
      <c r="H2897">
        <v>8555</v>
      </c>
      <c r="I2897" s="196" t="str">
        <f>VLOOKUP(E2897,Refs!$P$2:$R$36,3,FALSE)</f>
        <v>Y60</v>
      </c>
      <c r="J2897" s="196" t="str">
        <f>VLOOKUP(E2897,Refs!$P$2:$S$36,4,FALSE)</f>
        <v>Midlands</v>
      </c>
      <c r="K2897" s="42">
        <f t="shared" si="91"/>
        <v>8555</v>
      </c>
    </row>
    <row r="2898" spans="1:11" hidden="1" x14ac:dyDescent="0.35">
      <c r="A2898" s="197">
        <f t="shared" si="90"/>
        <v>44287</v>
      </c>
      <c r="B2898" t="s">
        <v>770</v>
      </c>
      <c r="C2898" t="s">
        <v>500</v>
      </c>
      <c r="D2898"/>
      <c r="E2898" t="s">
        <v>785</v>
      </c>
      <c r="F2898" t="s">
        <v>786</v>
      </c>
      <c r="G2898" t="s">
        <v>570</v>
      </c>
      <c r="H2898">
        <v>1157</v>
      </c>
      <c r="I2898" s="196" t="str">
        <f>VLOOKUP(E2898,Refs!$P$2:$R$36,3,FALSE)</f>
        <v>Y60</v>
      </c>
      <c r="J2898" s="196" t="str">
        <f>VLOOKUP(E2898,Refs!$P$2:$S$36,4,FALSE)</f>
        <v>Midlands</v>
      </c>
      <c r="K2898" s="42">
        <f t="shared" si="91"/>
        <v>1157</v>
      </c>
    </row>
    <row r="2899" spans="1:11" hidden="1" x14ac:dyDescent="0.35">
      <c r="A2899" s="197">
        <f t="shared" si="90"/>
        <v>44287</v>
      </c>
      <c r="B2899" t="s">
        <v>770</v>
      </c>
      <c r="C2899" t="s">
        <v>500</v>
      </c>
      <c r="D2899"/>
      <c r="E2899" t="s">
        <v>785</v>
      </c>
      <c r="F2899" t="s">
        <v>786</v>
      </c>
      <c r="G2899" t="s">
        <v>571</v>
      </c>
      <c r="H2899">
        <v>440</v>
      </c>
      <c r="I2899" s="196" t="str">
        <f>VLOOKUP(E2899,Refs!$P$2:$R$36,3,FALSE)</f>
        <v>Y60</v>
      </c>
      <c r="J2899" s="196" t="str">
        <f>VLOOKUP(E2899,Refs!$P$2:$S$36,4,FALSE)</f>
        <v>Midlands</v>
      </c>
      <c r="K2899" s="42">
        <f t="shared" si="91"/>
        <v>440</v>
      </c>
    </row>
    <row r="2900" spans="1:11" hidden="1" x14ac:dyDescent="0.35">
      <c r="A2900" s="197">
        <f t="shared" si="90"/>
        <v>44287</v>
      </c>
      <c r="B2900" t="s">
        <v>770</v>
      </c>
      <c r="C2900" t="s">
        <v>500</v>
      </c>
      <c r="D2900"/>
      <c r="E2900" t="s">
        <v>785</v>
      </c>
      <c r="F2900" t="s">
        <v>786</v>
      </c>
      <c r="G2900" t="s">
        <v>576</v>
      </c>
      <c r="H2900">
        <v>10152</v>
      </c>
      <c r="I2900" s="196" t="str">
        <f>VLOOKUP(E2900,Refs!$P$2:$R$36,3,FALSE)</f>
        <v>Y60</v>
      </c>
      <c r="J2900" s="196" t="str">
        <f>VLOOKUP(E2900,Refs!$P$2:$S$36,4,FALSE)</f>
        <v>Midlands</v>
      </c>
      <c r="K2900" s="42">
        <f t="shared" si="91"/>
        <v>10152</v>
      </c>
    </row>
    <row r="2901" spans="1:11" hidden="1" x14ac:dyDescent="0.35">
      <c r="A2901" s="197">
        <f t="shared" si="90"/>
        <v>44287</v>
      </c>
      <c r="B2901" t="s">
        <v>770</v>
      </c>
      <c r="C2901" t="s">
        <v>500</v>
      </c>
      <c r="D2901"/>
      <c r="E2901" t="s">
        <v>785</v>
      </c>
      <c r="F2901" t="s">
        <v>786</v>
      </c>
      <c r="G2901" t="s">
        <v>577</v>
      </c>
      <c r="H2901">
        <v>68</v>
      </c>
      <c r="I2901" s="196" t="str">
        <f>VLOOKUP(E2901,Refs!$P$2:$R$36,3,FALSE)</f>
        <v>Y60</v>
      </c>
      <c r="J2901" s="196" t="str">
        <f>VLOOKUP(E2901,Refs!$P$2:$S$36,4,FALSE)</f>
        <v>Midlands</v>
      </c>
      <c r="K2901" s="42">
        <f t="shared" si="91"/>
        <v>68</v>
      </c>
    </row>
    <row r="2902" spans="1:11" hidden="1" x14ac:dyDescent="0.35">
      <c r="A2902" s="197">
        <f t="shared" si="90"/>
        <v>44287</v>
      </c>
      <c r="B2902" t="s">
        <v>770</v>
      </c>
      <c r="C2902" t="s">
        <v>500</v>
      </c>
      <c r="D2902"/>
      <c r="E2902" t="s">
        <v>785</v>
      </c>
      <c r="F2902" t="s">
        <v>786</v>
      </c>
      <c r="G2902" t="s">
        <v>578</v>
      </c>
      <c r="H2902">
        <v>136</v>
      </c>
      <c r="I2902" s="196" t="str">
        <f>VLOOKUP(E2902,Refs!$P$2:$R$36,3,FALSE)</f>
        <v>Y60</v>
      </c>
      <c r="J2902" s="196" t="str">
        <f>VLOOKUP(E2902,Refs!$P$2:$S$36,4,FALSE)</f>
        <v>Midlands</v>
      </c>
      <c r="K2902" s="42">
        <f t="shared" si="91"/>
        <v>136</v>
      </c>
    </row>
    <row r="2903" spans="1:11" hidden="1" x14ac:dyDescent="0.35">
      <c r="A2903" s="197">
        <f t="shared" si="90"/>
        <v>44287</v>
      </c>
      <c r="B2903" t="s">
        <v>770</v>
      </c>
      <c r="C2903" t="s">
        <v>500</v>
      </c>
      <c r="D2903"/>
      <c r="E2903" t="s">
        <v>785</v>
      </c>
      <c r="F2903" t="s">
        <v>786</v>
      </c>
      <c r="G2903" t="s">
        <v>579</v>
      </c>
      <c r="H2903">
        <v>0</v>
      </c>
      <c r="I2903" s="196" t="str">
        <f>VLOOKUP(E2903,Refs!$P$2:$R$36,3,FALSE)</f>
        <v>Y60</v>
      </c>
      <c r="J2903" s="196" t="str">
        <f>VLOOKUP(E2903,Refs!$P$2:$S$36,4,FALSE)</f>
        <v>Midlands</v>
      </c>
      <c r="K2903" s="42" t="str">
        <f t="shared" si="91"/>
        <v/>
      </c>
    </row>
    <row r="2904" spans="1:11" hidden="1" x14ac:dyDescent="0.35">
      <c r="A2904" s="197">
        <f t="shared" si="90"/>
        <v>44287</v>
      </c>
      <c r="B2904" t="s">
        <v>770</v>
      </c>
      <c r="C2904" t="s">
        <v>500</v>
      </c>
      <c r="D2904"/>
      <c r="E2904" t="s">
        <v>785</v>
      </c>
      <c r="F2904" t="s">
        <v>786</v>
      </c>
      <c r="G2904" t="s">
        <v>580</v>
      </c>
      <c r="H2904">
        <v>8555</v>
      </c>
      <c r="I2904" s="196" t="str">
        <f>VLOOKUP(E2904,Refs!$P$2:$R$36,3,FALSE)</f>
        <v>Y60</v>
      </c>
      <c r="J2904" s="196" t="str">
        <f>VLOOKUP(E2904,Refs!$P$2:$S$36,4,FALSE)</f>
        <v>Midlands</v>
      </c>
      <c r="K2904" s="42">
        <f t="shared" si="91"/>
        <v>8555</v>
      </c>
    </row>
    <row r="2905" spans="1:11" hidden="1" x14ac:dyDescent="0.35">
      <c r="A2905" s="197">
        <f t="shared" si="90"/>
        <v>44287</v>
      </c>
      <c r="B2905" t="s">
        <v>770</v>
      </c>
      <c r="C2905" t="s">
        <v>500</v>
      </c>
      <c r="D2905"/>
      <c r="E2905" t="s">
        <v>785</v>
      </c>
      <c r="F2905" t="s">
        <v>786</v>
      </c>
      <c r="G2905" t="s">
        <v>581</v>
      </c>
      <c r="H2905">
        <v>0</v>
      </c>
      <c r="I2905" s="196" t="str">
        <f>VLOOKUP(E2905,Refs!$P$2:$R$36,3,FALSE)</f>
        <v>Y60</v>
      </c>
      <c r="J2905" s="196" t="str">
        <f>VLOOKUP(E2905,Refs!$P$2:$S$36,4,FALSE)</f>
        <v>Midlands</v>
      </c>
      <c r="K2905" s="42" t="str">
        <f t="shared" si="91"/>
        <v/>
      </c>
    </row>
    <row r="2906" spans="1:11" hidden="1" x14ac:dyDescent="0.35">
      <c r="A2906" s="197">
        <f t="shared" si="90"/>
        <v>44287</v>
      </c>
      <c r="B2906" t="s">
        <v>770</v>
      </c>
      <c r="C2906" t="s">
        <v>500</v>
      </c>
      <c r="D2906"/>
      <c r="E2906" t="s">
        <v>785</v>
      </c>
      <c r="F2906" t="s">
        <v>786</v>
      </c>
      <c r="G2906" t="s">
        <v>582</v>
      </c>
      <c r="H2906">
        <v>1157</v>
      </c>
      <c r="I2906" s="196" t="str">
        <f>VLOOKUP(E2906,Refs!$P$2:$R$36,3,FALSE)</f>
        <v>Y60</v>
      </c>
      <c r="J2906" s="196" t="str">
        <f>VLOOKUP(E2906,Refs!$P$2:$S$36,4,FALSE)</f>
        <v>Midlands</v>
      </c>
      <c r="K2906" s="42">
        <f t="shared" si="91"/>
        <v>1157</v>
      </c>
    </row>
    <row r="2907" spans="1:11" hidden="1" x14ac:dyDescent="0.35">
      <c r="A2907" s="197">
        <f t="shared" si="90"/>
        <v>44287</v>
      </c>
      <c r="B2907" t="s">
        <v>770</v>
      </c>
      <c r="C2907" t="s">
        <v>500</v>
      </c>
      <c r="D2907"/>
      <c r="E2907" t="s">
        <v>785</v>
      </c>
      <c r="F2907" t="s">
        <v>786</v>
      </c>
      <c r="G2907" t="s">
        <v>583</v>
      </c>
      <c r="H2907">
        <v>233</v>
      </c>
      <c r="I2907" s="196" t="str">
        <f>VLOOKUP(E2907,Refs!$P$2:$R$36,3,FALSE)</f>
        <v>Y60</v>
      </c>
      <c r="J2907" s="196" t="str">
        <f>VLOOKUP(E2907,Refs!$P$2:$S$36,4,FALSE)</f>
        <v>Midlands</v>
      </c>
      <c r="K2907" s="42">
        <f t="shared" si="91"/>
        <v>233</v>
      </c>
    </row>
    <row r="2908" spans="1:11" hidden="1" x14ac:dyDescent="0.35">
      <c r="A2908" s="197">
        <f t="shared" si="90"/>
        <v>44287</v>
      </c>
      <c r="B2908" t="s">
        <v>770</v>
      </c>
      <c r="C2908" t="s">
        <v>500</v>
      </c>
      <c r="D2908"/>
      <c r="E2908" t="s">
        <v>785</v>
      </c>
      <c r="F2908" t="s">
        <v>786</v>
      </c>
      <c r="G2908" t="s">
        <v>584</v>
      </c>
      <c r="H2908">
        <v>3</v>
      </c>
      <c r="I2908" s="196" t="str">
        <f>VLOOKUP(E2908,Refs!$P$2:$R$36,3,FALSE)</f>
        <v>Y60</v>
      </c>
      <c r="J2908" s="196" t="str">
        <f>VLOOKUP(E2908,Refs!$P$2:$S$36,4,FALSE)</f>
        <v>Midlands</v>
      </c>
      <c r="K2908" s="42">
        <f t="shared" si="91"/>
        <v>3</v>
      </c>
    </row>
    <row r="2909" spans="1:11" hidden="1" x14ac:dyDescent="0.35">
      <c r="A2909" s="197">
        <f t="shared" si="90"/>
        <v>44287</v>
      </c>
      <c r="B2909" t="s">
        <v>770</v>
      </c>
      <c r="C2909" t="s">
        <v>500</v>
      </c>
      <c r="D2909"/>
      <c r="E2909" t="s">
        <v>785</v>
      </c>
      <c r="F2909" t="s">
        <v>786</v>
      </c>
      <c r="G2909" t="s">
        <v>585</v>
      </c>
      <c r="H2909">
        <v>1267</v>
      </c>
      <c r="I2909" s="196" t="str">
        <f>VLOOKUP(E2909,Refs!$P$2:$R$36,3,FALSE)</f>
        <v>Y60</v>
      </c>
      <c r="J2909" s="196" t="str">
        <f>VLOOKUP(E2909,Refs!$P$2:$S$36,4,FALSE)</f>
        <v>Midlands</v>
      </c>
      <c r="K2909" s="42">
        <f t="shared" si="91"/>
        <v>1267</v>
      </c>
    </row>
    <row r="2910" spans="1:11" hidden="1" x14ac:dyDescent="0.35">
      <c r="A2910" s="197">
        <f t="shared" si="90"/>
        <v>44287</v>
      </c>
      <c r="B2910" t="s">
        <v>770</v>
      </c>
      <c r="C2910" t="s">
        <v>500</v>
      </c>
      <c r="D2910"/>
      <c r="E2910" t="s">
        <v>785</v>
      </c>
      <c r="F2910" t="s">
        <v>786</v>
      </c>
      <c r="G2910" t="s">
        <v>586</v>
      </c>
      <c r="H2910">
        <v>4994</v>
      </c>
      <c r="I2910" s="196" t="str">
        <f>VLOOKUP(E2910,Refs!$P$2:$R$36,3,FALSE)</f>
        <v>Y60</v>
      </c>
      <c r="J2910" s="196" t="str">
        <f>VLOOKUP(E2910,Refs!$P$2:$S$36,4,FALSE)</f>
        <v>Midlands</v>
      </c>
      <c r="K2910" s="42">
        <f t="shared" si="91"/>
        <v>4994</v>
      </c>
    </row>
    <row r="2911" spans="1:11" hidden="1" x14ac:dyDescent="0.35">
      <c r="A2911" s="197">
        <f t="shared" si="90"/>
        <v>44287</v>
      </c>
      <c r="B2911" t="s">
        <v>770</v>
      </c>
      <c r="C2911" t="s">
        <v>500</v>
      </c>
      <c r="D2911"/>
      <c r="E2911" t="s">
        <v>785</v>
      </c>
      <c r="F2911" t="s">
        <v>786</v>
      </c>
      <c r="G2911" t="s">
        <v>587</v>
      </c>
      <c r="H2911" t="s">
        <v>999</v>
      </c>
      <c r="I2911" s="196" t="str">
        <f>VLOOKUP(E2911,Refs!$P$2:$R$36,3,FALSE)</f>
        <v>Y60</v>
      </c>
      <c r="J2911" s="196" t="str">
        <f>VLOOKUP(E2911,Refs!$P$2:$S$36,4,FALSE)</f>
        <v>Midlands</v>
      </c>
      <c r="K2911" s="42" t="str">
        <f t="shared" si="91"/>
        <v>-</v>
      </c>
    </row>
    <row r="2912" spans="1:11" hidden="1" x14ac:dyDescent="0.35">
      <c r="A2912" s="197">
        <f t="shared" si="90"/>
        <v>44287</v>
      </c>
      <c r="B2912" t="s">
        <v>770</v>
      </c>
      <c r="C2912" t="s">
        <v>500</v>
      </c>
      <c r="D2912"/>
      <c r="E2912" t="s">
        <v>785</v>
      </c>
      <c r="F2912" t="s">
        <v>786</v>
      </c>
      <c r="G2912" t="s">
        <v>588</v>
      </c>
      <c r="H2912">
        <v>7620</v>
      </c>
      <c r="I2912" s="196" t="str">
        <f>VLOOKUP(E2912,Refs!$P$2:$R$36,3,FALSE)</f>
        <v>Y60</v>
      </c>
      <c r="J2912" s="196" t="str">
        <f>VLOOKUP(E2912,Refs!$P$2:$S$36,4,FALSE)</f>
        <v>Midlands</v>
      </c>
      <c r="K2912" s="42">
        <f t="shared" si="91"/>
        <v>7620</v>
      </c>
    </row>
    <row r="2913" spans="1:11" hidden="1" x14ac:dyDescent="0.35">
      <c r="A2913" s="197">
        <f t="shared" si="90"/>
        <v>44287</v>
      </c>
      <c r="B2913" t="s">
        <v>770</v>
      </c>
      <c r="C2913" t="s">
        <v>500</v>
      </c>
      <c r="D2913"/>
      <c r="E2913" t="s">
        <v>785</v>
      </c>
      <c r="F2913" t="s">
        <v>786</v>
      </c>
      <c r="G2913" t="s">
        <v>589</v>
      </c>
      <c r="H2913">
        <v>3846</v>
      </c>
      <c r="I2913" s="196" t="str">
        <f>VLOOKUP(E2913,Refs!$P$2:$R$36,3,FALSE)</f>
        <v>Y60</v>
      </c>
      <c r="J2913" s="196" t="str">
        <f>VLOOKUP(E2913,Refs!$P$2:$S$36,4,FALSE)</f>
        <v>Midlands</v>
      </c>
      <c r="K2913" s="42">
        <f t="shared" si="91"/>
        <v>3846</v>
      </c>
    </row>
    <row r="2914" spans="1:11" hidden="1" x14ac:dyDescent="0.35">
      <c r="A2914" s="197">
        <f t="shared" si="90"/>
        <v>44287</v>
      </c>
      <c r="B2914" t="s">
        <v>770</v>
      </c>
      <c r="C2914" t="s">
        <v>500</v>
      </c>
      <c r="D2914"/>
      <c r="E2914" t="s">
        <v>785</v>
      </c>
      <c r="F2914" t="s">
        <v>786</v>
      </c>
      <c r="G2914" t="s">
        <v>590</v>
      </c>
      <c r="H2914">
        <v>320</v>
      </c>
      <c r="I2914" s="196" t="str">
        <f>VLOOKUP(E2914,Refs!$P$2:$R$36,3,FALSE)</f>
        <v>Y60</v>
      </c>
      <c r="J2914" s="196" t="str">
        <f>VLOOKUP(E2914,Refs!$P$2:$S$36,4,FALSE)</f>
        <v>Midlands</v>
      </c>
      <c r="K2914" s="42">
        <f t="shared" si="91"/>
        <v>320</v>
      </c>
    </row>
    <row r="2915" spans="1:11" hidden="1" x14ac:dyDescent="0.35">
      <c r="A2915" s="197">
        <f t="shared" si="90"/>
        <v>44287</v>
      </c>
      <c r="B2915" t="s">
        <v>770</v>
      </c>
      <c r="C2915" t="s">
        <v>500</v>
      </c>
      <c r="D2915"/>
      <c r="E2915" t="s">
        <v>785</v>
      </c>
      <c r="F2915" t="s">
        <v>786</v>
      </c>
      <c r="G2915" t="s">
        <v>591</v>
      </c>
      <c r="H2915">
        <v>7</v>
      </c>
      <c r="I2915" s="196" t="str">
        <f>VLOOKUP(E2915,Refs!$P$2:$R$36,3,FALSE)</f>
        <v>Y60</v>
      </c>
      <c r="J2915" s="196" t="str">
        <f>VLOOKUP(E2915,Refs!$P$2:$S$36,4,FALSE)</f>
        <v>Midlands</v>
      </c>
      <c r="K2915" s="42">
        <f t="shared" si="91"/>
        <v>7</v>
      </c>
    </row>
    <row r="2916" spans="1:11" hidden="1" x14ac:dyDescent="0.35">
      <c r="A2916" s="197">
        <f t="shared" si="90"/>
        <v>44287</v>
      </c>
      <c r="B2916" t="s">
        <v>770</v>
      </c>
      <c r="C2916" t="s">
        <v>500</v>
      </c>
      <c r="D2916"/>
      <c r="E2916" t="s">
        <v>785</v>
      </c>
      <c r="F2916" t="s">
        <v>786</v>
      </c>
      <c r="G2916" t="s">
        <v>592</v>
      </c>
      <c r="H2916">
        <v>581</v>
      </c>
      <c r="I2916" s="196" t="str">
        <f>VLOOKUP(E2916,Refs!$P$2:$R$36,3,FALSE)</f>
        <v>Y60</v>
      </c>
      <c r="J2916" s="196" t="str">
        <f>VLOOKUP(E2916,Refs!$P$2:$S$36,4,FALSE)</f>
        <v>Midlands</v>
      </c>
      <c r="K2916" s="42">
        <f t="shared" si="91"/>
        <v>581</v>
      </c>
    </row>
    <row r="2917" spans="1:11" hidden="1" x14ac:dyDescent="0.35">
      <c r="A2917" s="197">
        <f t="shared" si="90"/>
        <v>44287</v>
      </c>
      <c r="B2917" t="s">
        <v>770</v>
      </c>
      <c r="C2917" t="s">
        <v>500</v>
      </c>
      <c r="D2917"/>
      <c r="E2917" t="s">
        <v>785</v>
      </c>
      <c r="F2917" t="s">
        <v>786</v>
      </c>
      <c r="G2917" t="s">
        <v>593</v>
      </c>
      <c r="H2917">
        <v>125</v>
      </c>
      <c r="I2917" s="196" t="str">
        <f>VLOOKUP(E2917,Refs!$P$2:$R$36,3,FALSE)</f>
        <v>Y60</v>
      </c>
      <c r="J2917" s="196" t="str">
        <f>VLOOKUP(E2917,Refs!$P$2:$S$36,4,FALSE)</f>
        <v>Midlands</v>
      </c>
      <c r="K2917" s="42">
        <f t="shared" si="91"/>
        <v>125</v>
      </c>
    </row>
    <row r="2918" spans="1:11" hidden="1" x14ac:dyDescent="0.35">
      <c r="A2918" s="197">
        <f t="shared" si="90"/>
        <v>44287</v>
      </c>
      <c r="B2918" t="s">
        <v>770</v>
      </c>
      <c r="C2918" t="s">
        <v>500</v>
      </c>
      <c r="D2918"/>
      <c r="E2918" t="s">
        <v>785</v>
      </c>
      <c r="F2918" t="s">
        <v>786</v>
      </c>
      <c r="G2918" t="s">
        <v>594</v>
      </c>
      <c r="H2918">
        <v>23</v>
      </c>
      <c r="I2918" s="196" t="str">
        <f>VLOOKUP(E2918,Refs!$P$2:$R$36,3,FALSE)</f>
        <v>Y60</v>
      </c>
      <c r="J2918" s="196" t="str">
        <f>VLOOKUP(E2918,Refs!$P$2:$S$36,4,FALSE)</f>
        <v>Midlands</v>
      </c>
      <c r="K2918" s="42">
        <f t="shared" si="91"/>
        <v>23</v>
      </c>
    </row>
    <row r="2919" spans="1:11" hidden="1" x14ac:dyDescent="0.35">
      <c r="A2919" s="197">
        <f t="shared" si="90"/>
        <v>44287</v>
      </c>
      <c r="B2919" t="s">
        <v>770</v>
      </c>
      <c r="C2919" t="s">
        <v>500</v>
      </c>
      <c r="D2919"/>
      <c r="E2919" t="s">
        <v>785</v>
      </c>
      <c r="F2919" t="s">
        <v>786</v>
      </c>
      <c r="G2919" t="s">
        <v>609</v>
      </c>
      <c r="H2919">
        <v>31162</v>
      </c>
      <c r="I2919" s="196" t="str">
        <f>VLOOKUP(E2919,Refs!$P$2:$R$36,3,FALSE)</f>
        <v>Y60</v>
      </c>
      <c r="J2919" s="196" t="str">
        <f>VLOOKUP(E2919,Refs!$P$2:$S$36,4,FALSE)</f>
        <v>Midlands</v>
      </c>
      <c r="K2919" s="42">
        <f t="shared" si="91"/>
        <v>31162</v>
      </c>
    </row>
    <row r="2920" spans="1:11" hidden="1" x14ac:dyDescent="0.35">
      <c r="A2920" s="197">
        <f t="shared" si="90"/>
        <v>44287</v>
      </c>
      <c r="B2920" t="s">
        <v>770</v>
      </c>
      <c r="C2920" t="s">
        <v>500</v>
      </c>
      <c r="D2920"/>
      <c r="E2920" t="s">
        <v>785</v>
      </c>
      <c r="F2920" t="s">
        <v>786</v>
      </c>
      <c r="G2920" t="s">
        <v>610</v>
      </c>
      <c r="H2920">
        <v>3954</v>
      </c>
      <c r="I2920" s="196" t="str">
        <f>VLOOKUP(E2920,Refs!$P$2:$R$36,3,FALSE)</f>
        <v>Y60</v>
      </c>
      <c r="J2920" s="196" t="str">
        <f>VLOOKUP(E2920,Refs!$P$2:$S$36,4,FALSE)</f>
        <v>Midlands</v>
      </c>
      <c r="K2920" s="42">
        <f t="shared" si="91"/>
        <v>3954</v>
      </c>
    </row>
    <row r="2921" spans="1:11" hidden="1" x14ac:dyDescent="0.35">
      <c r="A2921" s="197">
        <f t="shared" si="90"/>
        <v>44287</v>
      </c>
      <c r="B2921" t="s">
        <v>770</v>
      </c>
      <c r="C2921" t="s">
        <v>500</v>
      </c>
      <c r="D2921"/>
      <c r="E2921" t="s">
        <v>785</v>
      </c>
      <c r="F2921" t="s">
        <v>786</v>
      </c>
      <c r="G2921" t="s">
        <v>611</v>
      </c>
      <c r="H2921">
        <v>3954</v>
      </c>
      <c r="I2921" s="196" t="str">
        <f>VLOOKUP(E2921,Refs!$P$2:$R$36,3,FALSE)</f>
        <v>Y60</v>
      </c>
      <c r="J2921" s="196" t="str">
        <f>VLOOKUP(E2921,Refs!$P$2:$S$36,4,FALSE)</f>
        <v>Midlands</v>
      </c>
      <c r="K2921" s="42">
        <f t="shared" si="91"/>
        <v>3954</v>
      </c>
    </row>
    <row r="2922" spans="1:11" hidden="1" x14ac:dyDescent="0.35">
      <c r="A2922" s="197">
        <f t="shared" si="90"/>
        <v>44287</v>
      </c>
      <c r="B2922" t="s">
        <v>770</v>
      </c>
      <c r="C2922" t="s">
        <v>500</v>
      </c>
      <c r="D2922"/>
      <c r="E2922" t="s">
        <v>785</v>
      </c>
      <c r="F2922" t="s">
        <v>786</v>
      </c>
      <c r="G2922" t="s">
        <v>612</v>
      </c>
      <c r="H2922">
        <v>727</v>
      </c>
      <c r="I2922" s="196" t="str">
        <f>VLOOKUP(E2922,Refs!$P$2:$R$36,3,FALSE)</f>
        <v>Y60</v>
      </c>
      <c r="J2922" s="196" t="str">
        <f>VLOOKUP(E2922,Refs!$P$2:$S$36,4,FALSE)</f>
        <v>Midlands</v>
      </c>
      <c r="K2922" s="42">
        <f t="shared" si="91"/>
        <v>727</v>
      </c>
    </row>
    <row r="2923" spans="1:11" hidden="1" x14ac:dyDescent="0.35">
      <c r="A2923" s="197">
        <f t="shared" si="90"/>
        <v>44287</v>
      </c>
      <c r="B2923" t="s">
        <v>770</v>
      </c>
      <c r="C2923" t="s">
        <v>500</v>
      </c>
      <c r="D2923"/>
      <c r="E2923" t="s">
        <v>785</v>
      </c>
      <c r="F2923" t="s">
        <v>786</v>
      </c>
      <c r="G2923" t="s">
        <v>613</v>
      </c>
      <c r="H2923">
        <v>1</v>
      </c>
      <c r="I2923" s="196" t="str">
        <f>VLOOKUP(E2923,Refs!$P$2:$R$36,3,FALSE)</f>
        <v>Y60</v>
      </c>
      <c r="J2923" s="196" t="str">
        <f>VLOOKUP(E2923,Refs!$P$2:$S$36,4,FALSE)</f>
        <v>Midlands</v>
      </c>
      <c r="K2923" s="42">
        <f t="shared" si="91"/>
        <v>1</v>
      </c>
    </row>
    <row r="2924" spans="1:11" hidden="1" x14ac:dyDescent="0.35">
      <c r="A2924" s="197">
        <f t="shared" si="90"/>
        <v>44287</v>
      </c>
      <c r="B2924" t="s">
        <v>770</v>
      </c>
      <c r="C2924" t="s">
        <v>500</v>
      </c>
      <c r="D2924"/>
      <c r="E2924" t="s">
        <v>785</v>
      </c>
      <c r="F2924" t="s">
        <v>786</v>
      </c>
      <c r="G2924" t="s">
        <v>615</v>
      </c>
      <c r="H2924">
        <v>8237</v>
      </c>
      <c r="I2924" s="196" t="str">
        <f>VLOOKUP(E2924,Refs!$P$2:$R$36,3,FALSE)</f>
        <v>Y60</v>
      </c>
      <c r="J2924" s="196" t="str">
        <f>VLOOKUP(E2924,Refs!$P$2:$S$36,4,FALSE)</f>
        <v>Midlands</v>
      </c>
      <c r="K2924" s="42">
        <f t="shared" si="91"/>
        <v>8237</v>
      </c>
    </row>
    <row r="2925" spans="1:11" hidden="1" x14ac:dyDescent="0.35">
      <c r="A2925" s="197">
        <f t="shared" si="90"/>
        <v>44287</v>
      </c>
      <c r="B2925" t="s">
        <v>770</v>
      </c>
      <c r="C2925" t="s">
        <v>500</v>
      </c>
      <c r="D2925"/>
      <c r="E2925" t="s">
        <v>785</v>
      </c>
      <c r="F2925" t="s">
        <v>786</v>
      </c>
      <c r="G2925" t="s">
        <v>616</v>
      </c>
      <c r="H2925">
        <v>28</v>
      </c>
      <c r="I2925" s="196" t="str">
        <f>VLOOKUP(E2925,Refs!$P$2:$R$36,3,FALSE)</f>
        <v>Y60</v>
      </c>
      <c r="J2925" s="196" t="str">
        <f>VLOOKUP(E2925,Refs!$P$2:$S$36,4,FALSE)</f>
        <v>Midlands</v>
      </c>
      <c r="K2925" s="42">
        <f t="shared" si="91"/>
        <v>28</v>
      </c>
    </row>
    <row r="2926" spans="1:11" hidden="1" x14ac:dyDescent="0.35">
      <c r="A2926" s="197">
        <f t="shared" si="90"/>
        <v>44287</v>
      </c>
      <c r="B2926" t="s">
        <v>770</v>
      </c>
      <c r="C2926" t="s">
        <v>500</v>
      </c>
      <c r="D2926"/>
      <c r="E2926" t="s">
        <v>785</v>
      </c>
      <c r="F2926" t="s">
        <v>786</v>
      </c>
      <c r="G2926" t="s">
        <v>618</v>
      </c>
      <c r="H2926">
        <v>4657</v>
      </c>
      <c r="I2926" s="196" t="str">
        <f>VLOOKUP(E2926,Refs!$P$2:$R$36,3,FALSE)</f>
        <v>Y60</v>
      </c>
      <c r="J2926" s="196" t="str">
        <f>VLOOKUP(E2926,Refs!$P$2:$S$36,4,FALSE)</f>
        <v>Midlands</v>
      </c>
      <c r="K2926" s="42">
        <f t="shared" si="91"/>
        <v>4657</v>
      </c>
    </row>
    <row r="2927" spans="1:11" hidden="1" x14ac:dyDescent="0.35">
      <c r="A2927" s="197">
        <f t="shared" si="90"/>
        <v>44287</v>
      </c>
      <c r="B2927" t="s">
        <v>770</v>
      </c>
      <c r="C2927" t="s">
        <v>500</v>
      </c>
      <c r="D2927"/>
      <c r="E2927" t="s">
        <v>785</v>
      </c>
      <c r="F2927" t="s">
        <v>786</v>
      </c>
      <c r="G2927" t="s">
        <v>619</v>
      </c>
      <c r="H2927">
        <v>5</v>
      </c>
      <c r="I2927" s="196" t="str">
        <f>VLOOKUP(E2927,Refs!$P$2:$R$36,3,FALSE)</f>
        <v>Y60</v>
      </c>
      <c r="J2927" s="196" t="str">
        <f>VLOOKUP(E2927,Refs!$P$2:$S$36,4,FALSE)</f>
        <v>Midlands</v>
      </c>
      <c r="K2927" s="42">
        <f t="shared" si="91"/>
        <v>5</v>
      </c>
    </row>
    <row r="2928" spans="1:11" hidden="1" x14ac:dyDescent="0.35">
      <c r="A2928" s="197">
        <f t="shared" si="90"/>
        <v>44287</v>
      </c>
      <c r="B2928" t="s">
        <v>770</v>
      </c>
      <c r="C2928" t="s">
        <v>500</v>
      </c>
      <c r="D2928"/>
      <c r="E2928" t="s">
        <v>785</v>
      </c>
      <c r="F2928" t="s">
        <v>786</v>
      </c>
      <c r="G2928" t="s">
        <v>620</v>
      </c>
      <c r="H2928">
        <v>4067</v>
      </c>
      <c r="I2928" s="196" t="str">
        <f>VLOOKUP(E2928,Refs!$P$2:$R$36,3,FALSE)</f>
        <v>Y60</v>
      </c>
      <c r="J2928" s="196" t="str">
        <f>VLOOKUP(E2928,Refs!$P$2:$S$36,4,FALSE)</f>
        <v>Midlands</v>
      </c>
      <c r="K2928" s="42">
        <f t="shared" si="91"/>
        <v>4067</v>
      </c>
    </row>
    <row r="2929" spans="1:11" hidden="1" x14ac:dyDescent="0.35">
      <c r="A2929" s="197">
        <f t="shared" si="90"/>
        <v>44287</v>
      </c>
      <c r="B2929" t="s">
        <v>770</v>
      </c>
      <c r="C2929" t="s">
        <v>500</v>
      </c>
      <c r="D2929"/>
      <c r="E2929" t="s">
        <v>785</v>
      </c>
      <c r="F2929" t="s">
        <v>786</v>
      </c>
      <c r="G2929" t="s">
        <v>621</v>
      </c>
      <c r="H2929">
        <v>94</v>
      </c>
      <c r="I2929" s="196" t="str">
        <f>VLOOKUP(E2929,Refs!$P$2:$R$36,3,FALSE)</f>
        <v>Y60</v>
      </c>
      <c r="J2929" s="196" t="str">
        <f>VLOOKUP(E2929,Refs!$P$2:$S$36,4,FALSE)</f>
        <v>Midlands</v>
      </c>
      <c r="K2929" s="42">
        <f t="shared" si="91"/>
        <v>94</v>
      </c>
    </row>
    <row r="2930" spans="1:11" hidden="1" x14ac:dyDescent="0.35">
      <c r="A2930" s="197">
        <f t="shared" si="90"/>
        <v>44287</v>
      </c>
      <c r="B2930" t="s">
        <v>770</v>
      </c>
      <c r="C2930" t="s">
        <v>500</v>
      </c>
      <c r="D2930"/>
      <c r="E2930" t="s">
        <v>785</v>
      </c>
      <c r="F2930" t="s">
        <v>786</v>
      </c>
      <c r="G2930" t="s">
        <v>622</v>
      </c>
      <c r="H2930">
        <v>727</v>
      </c>
      <c r="I2930" s="196" t="str">
        <f>VLOOKUP(E2930,Refs!$P$2:$R$36,3,FALSE)</f>
        <v>Y60</v>
      </c>
      <c r="J2930" s="196" t="str">
        <f>VLOOKUP(E2930,Refs!$P$2:$S$36,4,FALSE)</f>
        <v>Midlands</v>
      </c>
      <c r="K2930" s="42">
        <f t="shared" si="91"/>
        <v>727</v>
      </c>
    </row>
    <row r="2931" spans="1:11" hidden="1" x14ac:dyDescent="0.35">
      <c r="A2931" s="197">
        <f t="shared" si="90"/>
        <v>44287</v>
      </c>
      <c r="B2931" t="s">
        <v>770</v>
      </c>
      <c r="C2931" t="s">
        <v>500</v>
      </c>
      <c r="D2931"/>
      <c r="E2931" t="s">
        <v>785</v>
      </c>
      <c r="F2931" t="s">
        <v>786</v>
      </c>
      <c r="G2931" t="s">
        <v>623</v>
      </c>
      <c r="H2931">
        <v>492</v>
      </c>
      <c r="I2931" s="196" t="str">
        <f>VLOOKUP(E2931,Refs!$P$2:$R$36,3,FALSE)</f>
        <v>Y60</v>
      </c>
      <c r="J2931" s="196" t="str">
        <f>VLOOKUP(E2931,Refs!$P$2:$S$36,4,FALSE)</f>
        <v>Midlands</v>
      </c>
      <c r="K2931" s="42">
        <f t="shared" si="91"/>
        <v>492</v>
      </c>
    </row>
    <row r="2932" spans="1:11" hidden="1" x14ac:dyDescent="0.35">
      <c r="A2932" s="197">
        <f t="shared" si="90"/>
        <v>44287</v>
      </c>
      <c r="B2932" t="s">
        <v>770</v>
      </c>
      <c r="C2932" t="s">
        <v>500</v>
      </c>
      <c r="D2932"/>
      <c r="E2932" t="s">
        <v>785</v>
      </c>
      <c r="F2932" t="s">
        <v>786</v>
      </c>
      <c r="G2932" t="s">
        <v>624</v>
      </c>
      <c r="H2932">
        <v>1682</v>
      </c>
      <c r="I2932" s="196" t="str">
        <f>VLOOKUP(E2932,Refs!$P$2:$R$36,3,FALSE)</f>
        <v>Y60</v>
      </c>
      <c r="J2932" s="196" t="str">
        <f>VLOOKUP(E2932,Refs!$P$2:$S$36,4,FALSE)</f>
        <v>Midlands</v>
      </c>
      <c r="K2932" s="42">
        <f t="shared" si="91"/>
        <v>1682</v>
      </c>
    </row>
    <row r="2933" spans="1:11" hidden="1" x14ac:dyDescent="0.35">
      <c r="A2933" s="197">
        <f t="shared" si="90"/>
        <v>44287</v>
      </c>
      <c r="B2933" t="s">
        <v>770</v>
      </c>
      <c r="C2933" t="s">
        <v>500</v>
      </c>
      <c r="D2933"/>
      <c r="E2933" t="s">
        <v>785</v>
      </c>
      <c r="F2933" t="s">
        <v>786</v>
      </c>
      <c r="G2933" t="s">
        <v>625</v>
      </c>
      <c r="H2933">
        <v>1063</v>
      </c>
      <c r="I2933" s="196" t="str">
        <f>VLOOKUP(E2933,Refs!$P$2:$R$36,3,FALSE)</f>
        <v>Y60</v>
      </c>
      <c r="J2933" s="196" t="str">
        <f>VLOOKUP(E2933,Refs!$P$2:$S$36,4,FALSE)</f>
        <v>Midlands</v>
      </c>
      <c r="K2933" s="42">
        <f t="shared" si="91"/>
        <v>1063</v>
      </c>
    </row>
    <row r="2934" spans="1:11" hidden="1" x14ac:dyDescent="0.35">
      <c r="A2934" s="197">
        <f t="shared" si="90"/>
        <v>44287</v>
      </c>
      <c r="B2934" t="s">
        <v>770</v>
      </c>
      <c r="C2934" t="s">
        <v>500</v>
      </c>
      <c r="D2934"/>
      <c r="E2934" t="s">
        <v>785</v>
      </c>
      <c r="F2934" t="s">
        <v>786</v>
      </c>
      <c r="G2934" t="s">
        <v>626</v>
      </c>
      <c r="H2934">
        <v>3264</v>
      </c>
      <c r="I2934" s="196" t="str">
        <f>VLOOKUP(E2934,Refs!$P$2:$R$36,3,FALSE)</f>
        <v>Y60</v>
      </c>
      <c r="J2934" s="196" t="str">
        <f>VLOOKUP(E2934,Refs!$P$2:$S$36,4,FALSE)</f>
        <v>Midlands</v>
      </c>
      <c r="K2934" s="42">
        <f t="shared" si="91"/>
        <v>3264</v>
      </c>
    </row>
    <row r="2935" spans="1:11" hidden="1" x14ac:dyDescent="0.35">
      <c r="A2935" s="197">
        <f t="shared" si="90"/>
        <v>44287</v>
      </c>
      <c r="B2935" t="s">
        <v>770</v>
      </c>
      <c r="C2935" t="s">
        <v>500</v>
      </c>
      <c r="D2935"/>
      <c r="E2935" t="s">
        <v>785</v>
      </c>
      <c r="F2935" t="s">
        <v>786</v>
      </c>
      <c r="G2935" t="s">
        <v>642</v>
      </c>
      <c r="H2935">
        <v>3038</v>
      </c>
      <c r="I2935" s="196" t="str">
        <f>VLOOKUP(E2935,Refs!$P$2:$R$36,3,FALSE)</f>
        <v>Y60</v>
      </c>
      <c r="J2935" s="196" t="str">
        <f>VLOOKUP(E2935,Refs!$P$2:$S$36,4,FALSE)</f>
        <v>Midlands</v>
      </c>
      <c r="K2935" s="42">
        <f t="shared" si="91"/>
        <v>3038</v>
      </c>
    </row>
    <row r="2936" spans="1:11" hidden="1" x14ac:dyDescent="0.35">
      <c r="A2936" s="197">
        <f t="shared" si="90"/>
        <v>44287</v>
      </c>
      <c r="B2936" t="s">
        <v>770</v>
      </c>
      <c r="C2936" t="s">
        <v>500</v>
      </c>
      <c r="D2936"/>
      <c r="E2936" t="s">
        <v>785</v>
      </c>
      <c r="F2936" t="s">
        <v>786</v>
      </c>
      <c r="G2936" t="s">
        <v>643</v>
      </c>
      <c r="H2936">
        <v>2822</v>
      </c>
      <c r="I2936" s="196" t="str">
        <f>VLOOKUP(E2936,Refs!$P$2:$R$36,3,FALSE)</f>
        <v>Y60</v>
      </c>
      <c r="J2936" s="196" t="str">
        <f>VLOOKUP(E2936,Refs!$P$2:$S$36,4,FALSE)</f>
        <v>Midlands</v>
      </c>
      <c r="K2936" s="42">
        <f t="shared" si="91"/>
        <v>2822</v>
      </c>
    </row>
    <row r="2937" spans="1:11" hidden="1" x14ac:dyDescent="0.35">
      <c r="A2937" s="197">
        <f t="shared" si="90"/>
        <v>44287</v>
      </c>
      <c r="B2937" t="s">
        <v>770</v>
      </c>
      <c r="C2937" t="s">
        <v>500</v>
      </c>
      <c r="D2937"/>
      <c r="E2937" t="s">
        <v>785</v>
      </c>
      <c r="F2937" t="s">
        <v>786</v>
      </c>
      <c r="G2937" t="s">
        <v>644</v>
      </c>
      <c r="H2937">
        <v>2673</v>
      </c>
      <c r="I2937" s="196" t="str">
        <f>VLOOKUP(E2937,Refs!$P$2:$R$36,3,FALSE)</f>
        <v>Y60</v>
      </c>
      <c r="J2937" s="196" t="str">
        <f>VLOOKUP(E2937,Refs!$P$2:$S$36,4,FALSE)</f>
        <v>Midlands</v>
      </c>
      <c r="K2937" s="42">
        <f t="shared" si="91"/>
        <v>2673</v>
      </c>
    </row>
    <row r="2938" spans="1:11" hidden="1" x14ac:dyDescent="0.35">
      <c r="A2938" s="197">
        <f t="shared" si="90"/>
        <v>44287</v>
      </c>
      <c r="B2938" t="s">
        <v>770</v>
      </c>
      <c r="C2938" t="s">
        <v>500</v>
      </c>
      <c r="D2938"/>
      <c r="E2938" t="s">
        <v>785</v>
      </c>
      <c r="F2938" t="s">
        <v>786</v>
      </c>
      <c r="G2938" t="s">
        <v>645</v>
      </c>
      <c r="H2938">
        <v>56</v>
      </c>
      <c r="I2938" s="196" t="str">
        <f>VLOOKUP(E2938,Refs!$P$2:$R$36,3,FALSE)</f>
        <v>Y60</v>
      </c>
      <c r="J2938" s="196" t="str">
        <f>VLOOKUP(E2938,Refs!$P$2:$S$36,4,FALSE)</f>
        <v>Midlands</v>
      </c>
      <c r="K2938" s="42">
        <f t="shared" si="91"/>
        <v>56</v>
      </c>
    </row>
    <row r="2939" spans="1:11" hidden="1" x14ac:dyDescent="0.35">
      <c r="A2939" s="197">
        <f t="shared" si="90"/>
        <v>44287</v>
      </c>
      <c r="B2939" t="s">
        <v>770</v>
      </c>
      <c r="C2939" t="s">
        <v>500</v>
      </c>
      <c r="D2939"/>
      <c r="E2939" t="s">
        <v>785</v>
      </c>
      <c r="F2939" t="s">
        <v>786</v>
      </c>
      <c r="G2939" t="s">
        <v>646</v>
      </c>
      <c r="H2939">
        <v>170</v>
      </c>
      <c r="I2939" s="196" t="str">
        <f>VLOOKUP(E2939,Refs!$P$2:$R$36,3,FALSE)</f>
        <v>Y60</v>
      </c>
      <c r="J2939" s="196" t="str">
        <f>VLOOKUP(E2939,Refs!$P$2:$S$36,4,FALSE)</f>
        <v>Midlands</v>
      </c>
      <c r="K2939" s="42">
        <f t="shared" si="91"/>
        <v>170</v>
      </c>
    </row>
    <row r="2940" spans="1:11" hidden="1" x14ac:dyDescent="0.35">
      <c r="A2940" s="197">
        <f t="shared" si="90"/>
        <v>44287</v>
      </c>
      <c r="B2940" t="s">
        <v>770</v>
      </c>
      <c r="C2940" t="s">
        <v>500</v>
      </c>
      <c r="D2940"/>
      <c r="E2940" t="s">
        <v>785</v>
      </c>
      <c r="F2940" t="s">
        <v>786</v>
      </c>
      <c r="G2940" t="s">
        <v>647</v>
      </c>
      <c r="H2940">
        <v>1459</v>
      </c>
      <c r="I2940" s="196" t="str">
        <f>VLOOKUP(E2940,Refs!$P$2:$R$36,3,FALSE)</f>
        <v>Y60</v>
      </c>
      <c r="J2940" s="196" t="str">
        <f>VLOOKUP(E2940,Refs!$P$2:$S$36,4,FALSE)</f>
        <v>Midlands</v>
      </c>
      <c r="K2940" s="42">
        <f t="shared" si="91"/>
        <v>1459</v>
      </c>
    </row>
    <row r="2941" spans="1:11" hidden="1" x14ac:dyDescent="0.35">
      <c r="A2941" s="197">
        <f t="shared" si="90"/>
        <v>44287</v>
      </c>
      <c r="B2941" t="s">
        <v>770</v>
      </c>
      <c r="C2941" t="s">
        <v>500</v>
      </c>
      <c r="D2941"/>
      <c r="E2941" t="s">
        <v>785</v>
      </c>
      <c r="F2941" t="s">
        <v>786</v>
      </c>
      <c r="G2941" t="s">
        <v>648</v>
      </c>
      <c r="H2941">
        <v>3236251</v>
      </c>
      <c r="I2941" s="196" t="str">
        <f>VLOOKUP(E2941,Refs!$P$2:$R$36,3,FALSE)</f>
        <v>Y60</v>
      </c>
      <c r="J2941" s="196" t="str">
        <f>VLOOKUP(E2941,Refs!$P$2:$S$36,4,FALSE)</f>
        <v>Midlands</v>
      </c>
      <c r="K2941" s="42">
        <f t="shared" si="91"/>
        <v>3236251</v>
      </c>
    </row>
    <row r="2942" spans="1:11" hidden="1" x14ac:dyDescent="0.35">
      <c r="A2942" s="197">
        <f t="shared" si="90"/>
        <v>44287</v>
      </c>
      <c r="B2942" t="s">
        <v>770</v>
      </c>
      <c r="C2942" t="s">
        <v>500</v>
      </c>
      <c r="D2942"/>
      <c r="E2942" t="s">
        <v>785</v>
      </c>
      <c r="F2942" t="s">
        <v>786</v>
      </c>
      <c r="G2942" t="s">
        <v>649</v>
      </c>
      <c r="H2942">
        <v>0</v>
      </c>
      <c r="I2942" s="196" t="str">
        <f>VLOOKUP(E2942,Refs!$P$2:$R$36,3,FALSE)</f>
        <v>Y60</v>
      </c>
      <c r="J2942" s="196" t="str">
        <f>VLOOKUP(E2942,Refs!$P$2:$S$36,4,FALSE)</f>
        <v>Midlands</v>
      </c>
      <c r="K2942" s="42" t="str">
        <f t="shared" si="91"/>
        <v/>
      </c>
    </row>
    <row r="2943" spans="1:11" hidden="1" x14ac:dyDescent="0.35">
      <c r="A2943" s="197">
        <f t="shared" si="90"/>
        <v>44287</v>
      </c>
      <c r="B2943" t="s">
        <v>770</v>
      </c>
      <c r="C2943" t="s">
        <v>500</v>
      </c>
      <c r="D2943"/>
      <c r="E2943" t="s">
        <v>785</v>
      </c>
      <c r="F2943" t="s">
        <v>786</v>
      </c>
      <c r="G2943" t="s">
        <v>650</v>
      </c>
      <c r="H2943">
        <v>0</v>
      </c>
      <c r="I2943" s="196" t="str">
        <f>VLOOKUP(E2943,Refs!$P$2:$R$36,3,FALSE)</f>
        <v>Y60</v>
      </c>
      <c r="J2943" s="196" t="str">
        <f>VLOOKUP(E2943,Refs!$P$2:$S$36,4,FALSE)</f>
        <v>Midlands</v>
      </c>
      <c r="K2943" s="42" t="str">
        <f t="shared" si="91"/>
        <v/>
      </c>
    </row>
    <row r="2944" spans="1:11" hidden="1" x14ac:dyDescent="0.35">
      <c r="A2944" s="197">
        <f t="shared" si="90"/>
        <v>44287</v>
      </c>
      <c r="B2944" t="s">
        <v>770</v>
      </c>
      <c r="C2944" t="s">
        <v>500</v>
      </c>
      <c r="D2944"/>
      <c r="E2944" t="s">
        <v>785</v>
      </c>
      <c r="F2944" t="s">
        <v>786</v>
      </c>
      <c r="G2944" t="s">
        <v>651</v>
      </c>
      <c r="H2944">
        <v>0</v>
      </c>
      <c r="I2944" s="196" t="str">
        <f>VLOOKUP(E2944,Refs!$P$2:$R$36,3,FALSE)</f>
        <v>Y60</v>
      </c>
      <c r="J2944" s="196" t="str">
        <f>VLOOKUP(E2944,Refs!$P$2:$S$36,4,FALSE)</f>
        <v>Midlands</v>
      </c>
      <c r="K2944" s="42" t="str">
        <f t="shared" si="91"/>
        <v/>
      </c>
    </row>
    <row r="2945" spans="1:11" hidden="1" x14ac:dyDescent="0.35">
      <c r="A2945" s="197">
        <f t="shared" si="90"/>
        <v>44287</v>
      </c>
      <c r="B2945" t="s">
        <v>770</v>
      </c>
      <c r="C2945" t="s">
        <v>500</v>
      </c>
      <c r="D2945"/>
      <c r="E2945" t="s">
        <v>785</v>
      </c>
      <c r="F2945" t="s">
        <v>786</v>
      </c>
      <c r="G2945" t="s">
        <v>652</v>
      </c>
      <c r="H2945">
        <v>0</v>
      </c>
      <c r="I2945" s="196" t="str">
        <f>VLOOKUP(E2945,Refs!$P$2:$R$36,3,FALSE)</f>
        <v>Y60</v>
      </c>
      <c r="J2945" s="196" t="str">
        <f>VLOOKUP(E2945,Refs!$P$2:$S$36,4,FALSE)</f>
        <v>Midlands</v>
      </c>
      <c r="K2945" s="42" t="str">
        <f t="shared" si="91"/>
        <v/>
      </c>
    </row>
    <row r="2946" spans="1:11" hidden="1" x14ac:dyDescent="0.35">
      <c r="A2946" s="197">
        <f t="shared" si="90"/>
        <v>44287</v>
      </c>
      <c r="B2946" t="s">
        <v>770</v>
      </c>
      <c r="C2946" t="s">
        <v>500</v>
      </c>
      <c r="D2946"/>
      <c r="E2946" t="s">
        <v>785</v>
      </c>
      <c r="F2946" t="s">
        <v>786</v>
      </c>
      <c r="G2946" t="s">
        <v>653</v>
      </c>
      <c r="H2946">
        <v>0</v>
      </c>
      <c r="I2946" s="196" t="str">
        <f>VLOOKUP(E2946,Refs!$P$2:$R$36,3,FALSE)</f>
        <v>Y60</v>
      </c>
      <c r="J2946" s="196" t="str">
        <f>VLOOKUP(E2946,Refs!$P$2:$S$36,4,FALSE)</f>
        <v>Midlands</v>
      </c>
      <c r="K2946" s="42" t="str">
        <f t="shared" si="91"/>
        <v/>
      </c>
    </row>
    <row r="2947" spans="1:11" hidden="1" x14ac:dyDescent="0.35">
      <c r="A2947" s="197">
        <f t="shared" ref="A2947:A3010" si="92">DATEVALUE(RIGHT(B2947,8))</f>
        <v>44287</v>
      </c>
      <c r="B2947" t="s">
        <v>770</v>
      </c>
      <c r="C2947" t="s">
        <v>500</v>
      </c>
      <c r="D2947"/>
      <c r="E2947" t="s">
        <v>785</v>
      </c>
      <c r="F2947" t="s">
        <v>786</v>
      </c>
      <c r="G2947" t="s">
        <v>654</v>
      </c>
      <c r="H2947">
        <v>2979</v>
      </c>
      <c r="I2947" s="196" t="str">
        <f>VLOOKUP(E2947,Refs!$P$2:$R$36,3,FALSE)</f>
        <v>Y60</v>
      </c>
      <c r="J2947" s="196" t="str">
        <f>VLOOKUP(E2947,Refs!$P$2:$S$36,4,FALSE)</f>
        <v>Midlands</v>
      </c>
      <c r="K2947" s="42">
        <f t="shared" ref="K2947:K3010" si="93">IF(OR(H2947="NULL",H2947=0,H2947=""),"",H2947)</f>
        <v>2979</v>
      </c>
    </row>
    <row r="2948" spans="1:11" hidden="1" x14ac:dyDescent="0.35">
      <c r="A2948" s="197">
        <f t="shared" si="92"/>
        <v>44287</v>
      </c>
      <c r="B2948" t="s">
        <v>770</v>
      </c>
      <c r="C2948" t="s">
        <v>500</v>
      </c>
      <c r="D2948"/>
      <c r="E2948" t="s">
        <v>785</v>
      </c>
      <c r="F2948" t="s">
        <v>786</v>
      </c>
      <c r="G2948" t="s">
        <v>669</v>
      </c>
      <c r="H2948">
        <v>21762</v>
      </c>
      <c r="I2948" s="196" t="str">
        <f>VLOOKUP(E2948,Refs!$P$2:$R$36,3,FALSE)</f>
        <v>Y60</v>
      </c>
      <c r="J2948" s="196" t="str">
        <f>VLOOKUP(E2948,Refs!$P$2:$S$36,4,FALSE)</f>
        <v>Midlands</v>
      </c>
      <c r="K2948" s="42">
        <f t="shared" si="93"/>
        <v>21762</v>
      </c>
    </row>
    <row r="2949" spans="1:11" hidden="1" x14ac:dyDescent="0.35">
      <c r="A2949" s="197">
        <f t="shared" si="92"/>
        <v>44287</v>
      </c>
      <c r="B2949" t="s">
        <v>770</v>
      </c>
      <c r="C2949" t="s">
        <v>500</v>
      </c>
      <c r="D2949"/>
      <c r="E2949" t="s">
        <v>785</v>
      </c>
      <c r="F2949" t="s">
        <v>786</v>
      </c>
      <c r="G2949" t="s">
        <v>670</v>
      </c>
      <c r="H2949">
        <v>29</v>
      </c>
      <c r="I2949" s="196" t="str">
        <f>VLOOKUP(E2949,Refs!$P$2:$R$36,3,FALSE)</f>
        <v>Y60</v>
      </c>
      <c r="J2949" s="196" t="str">
        <f>VLOOKUP(E2949,Refs!$P$2:$S$36,4,FALSE)</f>
        <v>Midlands</v>
      </c>
      <c r="K2949" s="42">
        <f t="shared" si="93"/>
        <v>29</v>
      </c>
    </row>
    <row r="2950" spans="1:11" hidden="1" x14ac:dyDescent="0.35">
      <c r="A2950" s="197">
        <f t="shared" si="92"/>
        <v>44287</v>
      </c>
      <c r="B2950" t="s">
        <v>770</v>
      </c>
      <c r="C2950" t="s">
        <v>500</v>
      </c>
      <c r="D2950"/>
      <c r="E2950" t="s">
        <v>785</v>
      </c>
      <c r="F2950" t="s">
        <v>786</v>
      </c>
      <c r="G2950" t="s">
        <v>671</v>
      </c>
      <c r="H2950">
        <v>16048</v>
      </c>
      <c r="I2950" s="196" t="str">
        <f>VLOOKUP(E2950,Refs!$P$2:$R$36,3,FALSE)</f>
        <v>Y60</v>
      </c>
      <c r="J2950" s="196" t="str">
        <f>VLOOKUP(E2950,Refs!$P$2:$S$36,4,FALSE)</f>
        <v>Midlands</v>
      </c>
      <c r="K2950" s="42">
        <f t="shared" si="93"/>
        <v>16048</v>
      </c>
    </row>
    <row r="2951" spans="1:11" hidden="1" x14ac:dyDescent="0.35">
      <c r="A2951" s="197">
        <f t="shared" si="92"/>
        <v>44287</v>
      </c>
      <c r="B2951" t="s">
        <v>770</v>
      </c>
      <c r="C2951" t="s">
        <v>500</v>
      </c>
      <c r="D2951"/>
      <c r="E2951" t="s">
        <v>785</v>
      </c>
      <c r="F2951" t="s">
        <v>786</v>
      </c>
      <c r="G2951" t="s">
        <v>675</v>
      </c>
      <c r="H2951">
        <v>2204</v>
      </c>
      <c r="I2951" s="196" t="str">
        <f>VLOOKUP(E2951,Refs!$P$2:$R$36,3,FALSE)</f>
        <v>Y60</v>
      </c>
      <c r="J2951" s="196" t="str">
        <f>VLOOKUP(E2951,Refs!$P$2:$S$36,4,FALSE)</f>
        <v>Midlands</v>
      </c>
      <c r="K2951" s="42">
        <f t="shared" si="93"/>
        <v>2204</v>
      </c>
    </row>
    <row r="2952" spans="1:11" hidden="1" x14ac:dyDescent="0.35">
      <c r="A2952" s="197">
        <f t="shared" si="92"/>
        <v>44287</v>
      </c>
      <c r="B2952" t="s">
        <v>770</v>
      </c>
      <c r="C2952" t="s">
        <v>500</v>
      </c>
      <c r="D2952"/>
      <c r="E2952" t="s">
        <v>785</v>
      </c>
      <c r="F2952" t="s">
        <v>786</v>
      </c>
      <c r="G2952" t="s">
        <v>678</v>
      </c>
      <c r="H2952">
        <v>3928</v>
      </c>
      <c r="I2952" s="196" t="str">
        <f>VLOOKUP(E2952,Refs!$P$2:$R$36,3,FALSE)</f>
        <v>Y60</v>
      </c>
      <c r="J2952" s="196" t="str">
        <f>VLOOKUP(E2952,Refs!$P$2:$S$36,4,FALSE)</f>
        <v>Midlands</v>
      </c>
      <c r="K2952" s="42">
        <f t="shared" si="93"/>
        <v>3928</v>
      </c>
    </row>
    <row r="2953" spans="1:11" hidden="1" x14ac:dyDescent="0.35">
      <c r="A2953" s="197">
        <f t="shared" si="92"/>
        <v>44287</v>
      </c>
      <c r="B2953" t="s">
        <v>770</v>
      </c>
      <c r="C2953" t="s">
        <v>500</v>
      </c>
      <c r="D2953"/>
      <c r="E2953" t="s">
        <v>785</v>
      </c>
      <c r="F2953" t="s">
        <v>786</v>
      </c>
      <c r="G2953" t="s">
        <v>679</v>
      </c>
      <c r="H2953">
        <v>1617</v>
      </c>
      <c r="I2953" s="196" t="str">
        <f>VLOOKUP(E2953,Refs!$P$2:$R$36,3,FALSE)</f>
        <v>Y60</v>
      </c>
      <c r="J2953" s="196" t="str">
        <f>VLOOKUP(E2953,Refs!$P$2:$S$36,4,FALSE)</f>
        <v>Midlands</v>
      </c>
      <c r="K2953" s="42">
        <f t="shared" si="93"/>
        <v>1617</v>
      </c>
    </row>
    <row r="2954" spans="1:11" hidden="1" x14ac:dyDescent="0.35">
      <c r="A2954" s="197">
        <f t="shared" si="92"/>
        <v>44287</v>
      </c>
      <c r="B2954" t="s">
        <v>770</v>
      </c>
      <c r="C2954" t="s">
        <v>500</v>
      </c>
      <c r="D2954"/>
      <c r="E2954" t="s">
        <v>785</v>
      </c>
      <c r="F2954" t="s">
        <v>786</v>
      </c>
      <c r="G2954" t="s">
        <v>680</v>
      </c>
      <c r="H2954">
        <v>8026</v>
      </c>
      <c r="I2954" s="196" t="str">
        <f>VLOOKUP(E2954,Refs!$P$2:$R$36,3,FALSE)</f>
        <v>Y60</v>
      </c>
      <c r="J2954" s="196" t="str">
        <f>VLOOKUP(E2954,Refs!$P$2:$S$36,4,FALSE)</f>
        <v>Midlands</v>
      </c>
      <c r="K2954" s="42">
        <f t="shared" si="93"/>
        <v>8026</v>
      </c>
    </row>
    <row r="2955" spans="1:11" hidden="1" x14ac:dyDescent="0.35">
      <c r="A2955" s="197">
        <f t="shared" si="92"/>
        <v>44287</v>
      </c>
      <c r="B2955" t="s">
        <v>770</v>
      </c>
      <c r="C2955" t="s">
        <v>500</v>
      </c>
      <c r="D2955"/>
      <c r="E2955" t="s">
        <v>785</v>
      </c>
      <c r="F2955" t="s">
        <v>786</v>
      </c>
      <c r="G2955" t="s">
        <v>681</v>
      </c>
      <c r="H2955">
        <v>9</v>
      </c>
      <c r="I2955" s="196" t="str">
        <f>VLOOKUP(E2955,Refs!$P$2:$R$36,3,FALSE)</f>
        <v>Y60</v>
      </c>
      <c r="J2955" s="196" t="str">
        <f>VLOOKUP(E2955,Refs!$P$2:$S$36,4,FALSE)</f>
        <v>Midlands</v>
      </c>
      <c r="K2955" s="42">
        <f t="shared" si="93"/>
        <v>9</v>
      </c>
    </row>
    <row r="2956" spans="1:11" hidden="1" x14ac:dyDescent="0.35">
      <c r="A2956" s="197">
        <f t="shared" si="92"/>
        <v>44287</v>
      </c>
      <c r="B2956" t="s">
        <v>770</v>
      </c>
      <c r="C2956" t="s">
        <v>500</v>
      </c>
      <c r="D2956"/>
      <c r="E2956" t="s">
        <v>785</v>
      </c>
      <c r="F2956" t="s">
        <v>786</v>
      </c>
      <c r="G2956" t="s">
        <v>682</v>
      </c>
      <c r="H2956">
        <v>605</v>
      </c>
      <c r="I2956" s="196" t="str">
        <f>VLOOKUP(E2956,Refs!$P$2:$R$36,3,FALSE)</f>
        <v>Y60</v>
      </c>
      <c r="J2956" s="196" t="str">
        <f>VLOOKUP(E2956,Refs!$P$2:$S$36,4,FALSE)</f>
        <v>Midlands</v>
      </c>
      <c r="K2956" s="42">
        <f t="shared" si="93"/>
        <v>605</v>
      </c>
    </row>
    <row r="2957" spans="1:11" hidden="1" x14ac:dyDescent="0.35">
      <c r="A2957" s="197">
        <f t="shared" si="92"/>
        <v>44287</v>
      </c>
      <c r="B2957" t="s">
        <v>770</v>
      </c>
      <c r="C2957" t="s">
        <v>500</v>
      </c>
      <c r="D2957"/>
      <c r="E2957" t="s">
        <v>785</v>
      </c>
      <c r="F2957" t="s">
        <v>786</v>
      </c>
      <c r="G2957" t="s">
        <v>683</v>
      </c>
      <c r="H2957">
        <v>437</v>
      </c>
      <c r="I2957" s="196" t="str">
        <f>VLOOKUP(E2957,Refs!$P$2:$R$36,3,FALSE)</f>
        <v>Y60</v>
      </c>
      <c r="J2957" s="196" t="str">
        <f>VLOOKUP(E2957,Refs!$P$2:$S$36,4,FALSE)</f>
        <v>Midlands</v>
      </c>
      <c r="K2957" s="42">
        <f t="shared" si="93"/>
        <v>437</v>
      </c>
    </row>
    <row r="2958" spans="1:11" hidden="1" x14ac:dyDescent="0.35">
      <c r="A2958" s="197">
        <f t="shared" si="92"/>
        <v>44287</v>
      </c>
      <c r="B2958" t="s">
        <v>770</v>
      </c>
      <c r="C2958" t="s">
        <v>500</v>
      </c>
      <c r="D2958"/>
      <c r="E2958" t="s">
        <v>785</v>
      </c>
      <c r="F2958" t="s">
        <v>786</v>
      </c>
      <c r="G2958" t="s">
        <v>684</v>
      </c>
      <c r="H2958">
        <v>736</v>
      </c>
      <c r="I2958" s="196" t="str">
        <f>VLOOKUP(E2958,Refs!$P$2:$R$36,3,FALSE)</f>
        <v>Y60</v>
      </c>
      <c r="J2958" s="196" t="str">
        <f>VLOOKUP(E2958,Refs!$P$2:$S$36,4,FALSE)</f>
        <v>Midlands</v>
      </c>
      <c r="K2958" s="42">
        <f t="shared" si="93"/>
        <v>736</v>
      </c>
    </row>
    <row r="2959" spans="1:11" hidden="1" x14ac:dyDescent="0.35">
      <c r="A2959" s="197">
        <f t="shared" si="92"/>
        <v>44287</v>
      </c>
      <c r="B2959" t="s">
        <v>770</v>
      </c>
      <c r="C2959" t="s">
        <v>500</v>
      </c>
      <c r="D2959"/>
      <c r="E2959" t="s">
        <v>785</v>
      </c>
      <c r="F2959" t="s">
        <v>786</v>
      </c>
      <c r="G2959" t="s">
        <v>685</v>
      </c>
      <c r="H2959">
        <v>130</v>
      </c>
      <c r="I2959" s="196" t="str">
        <f>VLOOKUP(E2959,Refs!$P$2:$R$36,3,FALSE)</f>
        <v>Y60</v>
      </c>
      <c r="J2959" s="196" t="str">
        <f>VLOOKUP(E2959,Refs!$P$2:$S$36,4,FALSE)</f>
        <v>Midlands</v>
      </c>
      <c r="K2959" s="42">
        <f t="shared" si="93"/>
        <v>130</v>
      </c>
    </row>
    <row r="2960" spans="1:11" hidden="1" x14ac:dyDescent="0.35">
      <c r="A2960" s="197">
        <f t="shared" si="92"/>
        <v>44287</v>
      </c>
      <c r="B2960" t="s">
        <v>770</v>
      </c>
      <c r="C2960" t="s">
        <v>500</v>
      </c>
      <c r="D2960"/>
      <c r="E2960" t="s">
        <v>785</v>
      </c>
      <c r="F2960" t="s">
        <v>786</v>
      </c>
      <c r="G2960" t="s">
        <v>686</v>
      </c>
      <c r="H2960">
        <v>0</v>
      </c>
      <c r="I2960" s="196" t="str">
        <f>VLOOKUP(E2960,Refs!$P$2:$R$36,3,FALSE)</f>
        <v>Y60</v>
      </c>
      <c r="J2960" s="196" t="str">
        <f>VLOOKUP(E2960,Refs!$P$2:$S$36,4,FALSE)</f>
        <v>Midlands</v>
      </c>
      <c r="K2960" s="42" t="str">
        <f t="shared" si="93"/>
        <v/>
      </c>
    </row>
    <row r="2961" spans="1:11" hidden="1" x14ac:dyDescent="0.35">
      <c r="A2961" s="197">
        <f t="shared" si="92"/>
        <v>44287</v>
      </c>
      <c r="B2961" t="s">
        <v>770</v>
      </c>
      <c r="C2961" t="s">
        <v>500</v>
      </c>
      <c r="D2961"/>
      <c r="E2961" t="s">
        <v>785</v>
      </c>
      <c r="F2961" t="s">
        <v>786</v>
      </c>
      <c r="G2961" t="s">
        <v>687</v>
      </c>
      <c r="H2961">
        <v>0</v>
      </c>
      <c r="I2961" s="196" t="str">
        <f>VLOOKUP(E2961,Refs!$P$2:$R$36,3,FALSE)</f>
        <v>Y60</v>
      </c>
      <c r="J2961" s="196" t="str">
        <f>VLOOKUP(E2961,Refs!$P$2:$S$36,4,FALSE)</f>
        <v>Midlands</v>
      </c>
      <c r="K2961" s="42" t="str">
        <f t="shared" si="93"/>
        <v/>
      </c>
    </row>
    <row r="2962" spans="1:11" hidden="1" x14ac:dyDescent="0.35">
      <c r="A2962" s="197">
        <f t="shared" si="92"/>
        <v>44287</v>
      </c>
      <c r="B2962" t="s">
        <v>770</v>
      </c>
      <c r="C2962" t="s">
        <v>500</v>
      </c>
      <c r="D2962"/>
      <c r="E2962" t="s">
        <v>785</v>
      </c>
      <c r="F2962" t="s">
        <v>786</v>
      </c>
      <c r="G2962" t="s">
        <v>688</v>
      </c>
      <c r="H2962" t="s">
        <v>999</v>
      </c>
      <c r="I2962" s="196" t="str">
        <f>VLOOKUP(E2962,Refs!$P$2:$R$36,3,FALSE)</f>
        <v>Y60</v>
      </c>
      <c r="J2962" s="196" t="str">
        <f>VLOOKUP(E2962,Refs!$P$2:$S$36,4,FALSE)</f>
        <v>Midlands</v>
      </c>
      <c r="K2962" s="42" t="str">
        <f t="shared" si="93"/>
        <v>-</v>
      </c>
    </row>
    <row r="2963" spans="1:11" hidden="1" x14ac:dyDescent="0.35">
      <c r="A2963" s="197">
        <f t="shared" si="92"/>
        <v>44287</v>
      </c>
      <c r="B2963" t="s">
        <v>770</v>
      </c>
      <c r="C2963" t="s">
        <v>500</v>
      </c>
      <c r="D2963"/>
      <c r="E2963" t="s">
        <v>785</v>
      </c>
      <c r="F2963" t="s">
        <v>786</v>
      </c>
      <c r="G2963" t="s">
        <v>689</v>
      </c>
      <c r="H2963" t="s">
        <v>999</v>
      </c>
      <c r="I2963" s="196" t="str">
        <f>VLOOKUP(E2963,Refs!$P$2:$R$36,3,FALSE)</f>
        <v>Y60</v>
      </c>
      <c r="J2963" s="196" t="str">
        <f>VLOOKUP(E2963,Refs!$P$2:$S$36,4,FALSE)</f>
        <v>Midlands</v>
      </c>
      <c r="K2963" s="42" t="str">
        <f t="shared" si="93"/>
        <v>-</v>
      </c>
    </row>
    <row r="2964" spans="1:11" hidden="1" x14ac:dyDescent="0.35">
      <c r="A2964" s="197">
        <f t="shared" si="92"/>
        <v>44287</v>
      </c>
      <c r="B2964" t="s">
        <v>770</v>
      </c>
      <c r="C2964" t="s">
        <v>500</v>
      </c>
      <c r="D2964"/>
      <c r="E2964" t="s">
        <v>785</v>
      </c>
      <c r="F2964" t="s">
        <v>786</v>
      </c>
      <c r="G2964" t="s">
        <v>690</v>
      </c>
      <c r="H2964">
        <v>11</v>
      </c>
      <c r="I2964" s="196" t="str">
        <f>VLOOKUP(E2964,Refs!$P$2:$R$36,3,FALSE)</f>
        <v>Y60</v>
      </c>
      <c r="J2964" s="196" t="str">
        <f>VLOOKUP(E2964,Refs!$P$2:$S$36,4,FALSE)</f>
        <v>Midlands</v>
      </c>
      <c r="K2964" s="42">
        <f t="shared" si="93"/>
        <v>11</v>
      </c>
    </row>
    <row r="2965" spans="1:11" hidden="1" x14ac:dyDescent="0.35">
      <c r="A2965" s="197">
        <f t="shared" si="92"/>
        <v>44287</v>
      </c>
      <c r="B2965" t="s">
        <v>770</v>
      </c>
      <c r="C2965" t="s">
        <v>500</v>
      </c>
      <c r="D2965"/>
      <c r="E2965" t="s">
        <v>785</v>
      </c>
      <c r="F2965" t="s">
        <v>786</v>
      </c>
      <c r="G2965" t="s">
        <v>691</v>
      </c>
      <c r="H2965">
        <v>13</v>
      </c>
      <c r="I2965" s="196" t="str">
        <f>VLOOKUP(E2965,Refs!$P$2:$R$36,3,FALSE)</f>
        <v>Y60</v>
      </c>
      <c r="J2965" s="196" t="str">
        <f>VLOOKUP(E2965,Refs!$P$2:$S$36,4,FALSE)</f>
        <v>Midlands</v>
      </c>
      <c r="K2965" s="42">
        <f t="shared" si="93"/>
        <v>13</v>
      </c>
    </row>
    <row r="2966" spans="1:11" hidden="1" x14ac:dyDescent="0.35">
      <c r="A2966" s="197">
        <f t="shared" si="92"/>
        <v>44287</v>
      </c>
      <c r="B2966" t="s">
        <v>770</v>
      </c>
      <c r="C2966" t="s">
        <v>500</v>
      </c>
      <c r="D2966"/>
      <c r="E2966" t="s">
        <v>785</v>
      </c>
      <c r="F2966" t="s">
        <v>786</v>
      </c>
      <c r="G2966" t="s">
        <v>692</v>
      </c>
      <c r="H2966" t="s">
        <v>999</v>
      </c>
      <c r="I2966" s="196" t="str">
        <f>VLOOKUP(E2966,Refs!$P$2:$R$36,3,FALSE)</f>
        <v>Y60</v>
      </c>
      <c r="J2966" s="196" t="str">
        <f>VLOOKUP(E2966,Refs!$P$2:$S$36,4,FALSE)</f>
        <v>Midlands</v>
      </c>
      <c r="K2966" s="42" t="str">
        <f t="shared" si="93"/>
        <v>-</v>
      </c>
    </row>
    <row r="2967" spans="1:11" hidden="1" x14ac:dyDescent="0.35">
      <c r="A2967" s="197">
        <f t="shared" si="92"/>
        <v>44287</v>
      </c>
      <c r="B2967" t="s">
        <v>770</v>
      </c>
      <c r="C2967" t="s">
        <v>500</v>
      </c>
      <c r="D2967"/>
      <c r="E2967" t="s">
        <v>785</v>
      </c>
      <c r="F2967" t="s">
        <v>786</v>
      </c>
      <c r="G2967" t="s">
        <v>693</v>
      </c>
      <c r="H2967" t="s">
        <v>999</v>
      </c>
      <c r="I2967" s="196" t="str">
        <f>VLOOKUP(E2967,Refs!$P$2:$R$36,3,FALSE)</f>
        <v>Y60</v>
      </c>
      <c r="J2967" s="196" t="str">
        <f>VLOOKUP(E2967,Refs!$P$2:$S$36,4,FALSE)</f>
        <v>Midlands</v>
      </c>
      <c r="K2967" s="42" t="str">
        <f t="shared" si="93"/>
        <v>-</v>
      </c>
    </row>
    <row r="2968" spans="1:11" hidden="1" x14ac:dyDescent="0.35">
      <c r="A2968" s="197">
        <f t="shared" si="92"/>
        <v>44287</v>
      </c>
      <c r="B2968" t="s">
        <v>770</v>
      </c>
      <c r="C2968" t="s">
        <v>500</v>
      </c>
      <c r="D2968"/>
      <c r="E2968" t="s">
        <v>785</v>
      </c>
      <c r="F2968" t="s">
        <v>786</v>
      </c>
      <c r="G2968" t="s">
        <v>694</v>
      </c>
      <c r="H2968" t="s">
        <v>999</v>
      </c>
      <c r="I2968" s="196" t="str">
        <f>VLOOKUP(E2968,Refs!$P$2:$R$36,3,FALSE)</f>
        <v>Y60</v>
      </c>
      <c r="J2968" s="196" t="str">
        <f>VLOOKUP(E2968,Refs!$P$2:$S$36,4,FALSE)</f>
        <v>Midlands</v>
      </c>
      <c r="K2968" s="42" t="str">
        <f t="shared" si="93"/>
        <v>-</v>
      </c>
    </row>
    <row r="2969" spans="1:11" hidden="1" x14ac:dyDescent="0.35">
      <c r="A2969" s="197">
        <f t="shared" si="92"/>
        <v>44287</v>
      </c>
      <c r="B2969" t="s">
        <v>770</v>
      </c>
      <c r="C2969" t="s">
        <v>500</v>
      </c>
      <c r="D2969"/>
      <c r="E2969" t="s">
        <v>785</v>
      </c>
      <c r="F2969" t="s">
        <v>786</v>
      </c>
      <c r="G2969" t="s">
        <v>695</v>
      </c>
      <c r="H2969" t="s">
        <v>999</v>
      </c>
      <c r="I2969" s="196" t="str">
        <f>VLOOKUP(E2969,Refs!$P$2:$R$36,3,FALSE)</f>
        <v>Y60</v>
      </c>
      <c r="J2969" s="196" t="str">
        <f>VLOOKUP(E2969,Refs!$P$2:$S$36,4,FALSE)</f>
        <v>Midlands</v>
      </c>
      <c r="K2969" s="42" t="str">
        <f t="shared" si="93"/>
        <v>-</v>
      </c>
    </row>
    <row r="2970" spans="1:11" hidden="1" x14ac:dyDescent="0.35">
      <c r="A2970" s="197">
        <f t="shared" si="92"/>
        <v>44287</v>
      </c>
      <c r="B2970" t="s">
        <v>770</v>
      </c>
      <c r="C2970" t="s">
        <v>500</v>
      </c>
      <c r="D2970"/>
      <c r="E2970" t="s">
        <v>785</v>
      </c>
      <c r="F2970" t="s">
        <v>786</v>
      </c>
      <c r="G2970" t="s">
        <v>696</v>
      </c>
      <c r="H2970">
        <v>2</v>
      </c>
      <c r="I2970" s="196" t="str">
        <f>VLOOKUP(E2970,Refs!$P$2:$R$36,3,FALSE)</f>
        <v>Y60</v>
      </c>
      <c r="J2970" s="196" t="str">
        <f>VLOOKUP(E2970,Refs!$P$2:$S$36,4,FALSE)</f>
        <v>Midlands</v>
      </c>
      <c r="K2970" s="42">
        <f t="shared" si="93"/>
        <v>2</v>
      </c>
    </row>
    <row r="2971" spans="1:11" hidden="1" x14ac:dyDescent="0.35">
      <c r="A2971" s="197">
        <f t="shared" si="92"/>
        <v>44287</v>
      </c>
      <c r="B2971" t="s">
        <v>770</v>
      </c>
      <c r="C2971" t="s">
        <v>500</v>
      </c>
      <c r="D2971"/>
      <c r="E2971" t="s">
        <v>785</v>
      </c>
      <c r="F2971" t="s">
        <v>786</v>
      </c>
      <c r="G2971" t="s">
        <v>697</v>
      </c>
      <c r="H2971">
        <v>1</v>
      </c>
      <c r="I2971" s="196" t="str">
        <f>VLOOKUP(E2971,Refs!$P$2:$R$36,3,FALSE)</f>
        <v>Y60</v>
      </c>
      <c r="J2971" s="196" t="str">
        <f>VLOOKUP(E2971,Refs!$P$2:$S$36,4,FALSE)</f>
        <v>Midlands</v>
      </c>
      <c r="K2971" s="42">
        <f t="shared" si="93"/>
        <v>1</v>
      </c>
    </row>
    <row r="2972" spans="1:11" hidden="1" x14ac:dyDescent="0.35">
      <c r="A2972" s="197">
        <f t="shared" si="92"/>
        <v>44287</v>
      </c>
      <c r="B2972" t="s">
        <v>770</v>
      </c>
      <c r="C2972" t="s">
        <v>500</v>
      </c>
      <c r="D2972"/>
      <c r="E2972" t="s">
        <v>785</v>
      </c>
      <c r="F2972" t="s">
        <v>786</v>
      </c>
      <c r="G2972" t="s">
        <v>698</v>
      </c>
      <c r="H2972">
        <v>17</v>
      </c>
      <c r="I2972" s="196" t="str">
        <f>VLOOKUP(E2972,Refs!$P$2:$R$36,3,FALSE)</f>
        <v>Y60</v>
      </c>
      <c r="J2972" s="196" t="str">
        <f>VLOOKUP(E2972,Refs!$P$2:$S$36,4,FALSE)</f>
        <v>Midlands</v>
      </c>
      <c r="K2972" s="42">
        <f t="shared" si="93"/>
        <v>17</v>
      </c>
    </row>
    <row r="2973" spans="1:11" hidden="1" x14ac:dyDescent="0.35">
      <c r="A2973" s="197">
        <f t="shared" si="92"/>
        <v>44287</v>
      </c>
      <c r="B2973" t="s">
        <v>770</v>
      </c>
      <c r="C2973" t="s">
        <v>500</v>
      </c>
      <c r="D2973"/>
      <c r="E2973" t="s">
        <v>785</v>
      </c>
      <c r="F2973" t="s">
        <v>786</v>
      </c>
      <c r="G2973" t="s">
        <v>699</v>
      </c>
      <c r="H2973">
        <v>16</v>
      </c>
      <c r="I2973" s="196" t="str">
        <f>VLOOKUP(E2973,Refs!$P$2:$R$36,3,FALSE)</f>
        <v>Y60</v>
      </c>
      <c r="J2973" s="196" t="str">
        <f>VLOOKUP(E2973,Refs!$P$2:$S$36,4,FALSE)</f>
        <v>Midlands</v>
      </c>
      <c r="K2973" s="42">
        <f t="shared" si="93"/>
        <v>16</v>
      </c>
    </row>
    <row r="2974" spans="1:11" hidden="1" x14ac:dyDescent="0.35">
      <c r="A2974" s="197">
        <f t="shared" si="92"/>
        <v>44287</v>
      </c>
      <c r="B2974" t="s">
        <v>770</v>
      </c>
      <c r="C2974" t="s">
        <v>500</v>
      </c>
      <c r="D2974"/>
      <c r="E2974" t="s">
        <v>785</v>
      </c>
      <c r="F2974" t="s">
        <v>786</v>
      </c>
      <c r="G2974" t="s">
        <v>720</v>
      </c>
      <c r="H2974">
        <v>259</v>
      </c>
      <c r="I2974" s="196" t="str">
        <f>VLOOKUP(E2974,Refs!$P$2:$R$36,3,FALSE)</f>
        <v>Y60</v>
      </c>
      <c r="J2974" s="196" t="str">
        <f>VLOOKUP(E2974,Refs!$P$2:$S$36,4,FALSE)</f>
        <v>Midlands</v>
      </c>
      <c r="K2974" s="42">
        <f t="shared" si="93"/>
        <v>259</v>
      </c>
    </row>
    <row r="2975" spans="1:11" hidden="1" x14ac:dyDescent="0.35">
      <c r="A2975" s="197">
        <f t="shared" si="92"/>
        <v>44287</v>
      </c>
      <c r="B2975" t="s">
        <v>770</v>
      </c>
      <c r="C2975" t="s">
        <v>500</v>
      </c>
      <c r="D2975"/>
      <c r="E2975" t="s">
        <v>785</v>
      </c>
      <c r="F2975" t="s">
        <v>786</v>
      </c>
      <c r="G2975" t="s">
        <v>721</v>
      </c>
      <c r="H2975">
        <v>214</v>
      </c>
      <c r="I2975" s="196" t="str">
        <f>VLOOKUP(E2975,Refs!$P$2:$R$36,3,FALSE)</f>
        <v>Y60</v>
      </c>
      <c r="J2975" s="196" t="str">
        <f>VLOOKUP(E2975,Refs!$P$2:$S$36,4,FALSE)</f>
        <v>Midlands</v>
      </c>
      <c r="K2975" s="42">
        <f t="shared" si="93"/>
        <v>214</v>
      </c>
    </row>
    <row r="2976" spans="1:11" hidden="1" x14ac:dyDescent="0.35">
      <c r="A2976" s="197">
        <f t="shared" si="92"/>
        <v>44287</v>
      </c>
      <c r="B2976" t="s">
        <v>770</v>
      </c>
      <c r="C2976" t="s">
        <v>500</v>
      </c>
      <c r="D2976"/>
      <c r="E2976" t="s">
        <v>785</v>
      </c>
      <c r="F2976" t="s">
        <v>786</v>
      </c>
      <c r="G2976" t="s">
        <v>722</v>
      </c>
      <c r="H2976">
        <v>17</v>
      </c>
      <c r="I2976" s="196" t="str">
        <f>VLOOKUP(E2976,Refs!$P$2:$R$36,3,FALSE)</f>
        <v>Y60</v>
      </c>
      <c r="J2976" s="196" t="str">
        <f>VLOOKUP(E2976,Refs!$P$2:$S$36,4,FALSE)</f>
        <v>Midlands</v>
      </c>
      <c r="K2976" s="42">
        <f t="shared" si="93"/>
        <v>17</v>
      </c>
    </row>
    <row r="2977" spans="1:11" hidden="1" x14ac:dyDescent="0.35">
      <c r="A2977" s="197">
        <f t="shared" si="92"/>
        <v>44287</v>
      </c>
      <c r="B2977" t="s">
        <v>770</v>
      </c>
      <c r="C2977" t="s">
        <v>500</v>
      </c>
      <c r="D2977"/>
      <c r="E2977" t="s">
        <v>785</v>
      </c>
      <c r="F2977" t="s">
        <v>786</v>
      </c>
      <c r="G2977" t="s">
        <v>723</v>
      </c>
      <c r="H2977">
        <v>10</v>
      </c>
      <c r="I2977" s="196" t="str">
        <f>VLOOKUP(E2977,Refs!$P$2:$R$36,3,FALSE)</f>
        <v>Y60</v>
      </c>
      <c r="J2977" s="196" t="str">
        <f>VLOOKUP(E2977,Refs!$P$2:$S$36,4,FALSE)</f>
        <v>Midlands</v>
      </c>
      <c r="K2977" s="42">
        <f t="shared" si="93"/>
        <v>10</v>
      </c>
    </row>
    <row r="2978" spans="1:11" hidden="1" x14ac:dyDescent="0.35">
      <c r="A2978" s="197">
        <f t="shared" si="92"/>
        <v>44287</v>
      </c>
      <c r="B2978" t="s">
        <v>770</v>
      </c>
      <c r="C2978" t="s">
        <v>500</v>
      </c>
      <c r="D2978"/>
      <c r="E2978" t="s">
        <v>785</v>
      </c>
      <c r="F2978" t="s">
        <v>786</v>
      </c>
      <c r="G2978" t="s">
        <v>724</v>
      </c>
      <c r="H2978">
        <v>32</v>
      </c>
      <c r="I2978" s="196" t="str">
        <f>VLOOKUP(E2978,Refs!$P$2:$R$36,3,FALSE)</f>
        <v>Y60</v>
      </c>
      <c r="J2978" s="196" t="str">
        <f>VLOOKUP(E2978,Refs!$P$2:$S$36,4,FALSE)</f>
        <v>Midlands</v>
      </c>
      <c r="K2978" s="42">
        <f t="shared" si="93"/>
        <v>32</v>
      </c>
    </row>
    <row r="2979" spans="1:11" hidden="1" x14ac:dyDescent="0.35">
      <c r="A2979" s="197">
        <f t="shared" si="92"/>
        <v>44287</v>
      </c>
      <c r="B2979" t="s">
        <v>770</v>
      </c>
      <c r="C2979" t="s">
        <v>500</v>
      </c>
      <c r="D2979"/>
      <c r="E2979" t="s">
        <v>785</v>
      </c>
      <c r="F2979" t="s">
        <v>786</v>
      </c>
      <c r="G2979" t="s">
        <v>725</v>
      </c>
      <c r="H2979">
        <v>0</v>
      </c>
      <c r="I2979" s="196" t="str">
        <f>VLOOKUP(E2979,Refs!$P$2:$R$36,3,FALSE)</f>
        <v>Y60</v>
      </c>
      <c r="J2979" s="196" t="str">
        <f>VLOOKUP(E2979,Refs!$P$2:$S$36,4,FALSE)</f>
        <v>Midlands</v>
      </c>
      <c r="K2979" s="42" t="str">
        <f t="shared" si="93"/>
        <v/>
      </c>
    </row>
    <row r="2980" spans="1:11" hidden="1" x14ac:dyDescent="0.35">
      <c r="A2980" s="197">
        <f t="shared" si="92"/>
        <v>44287</v>
      </c>
      <c r="B2980" t="s">
        <v>770</v>
      </c>
      <c r="C2980" t="s">
        <v>500</v>
      </c>
      <c r="D2980"/>
      <c r="E2980" t="s">
        <v>785</v>
      </c>
      <c r="F2980" t="s">
        <v>786</v>
      </c>
      <c r="G2980" t="s">
        <v>726</v>
      </c>
      <c r="H2980">
        <v>3</v>
      </c>
      <c r="I2980" s="196" t="str">
        <f>VLOOKUP(E2980,Refs!$P$2:$R$36,3,FALSE)</f>
        <v>Y60</v>
      </c>
      <c r="J2980" s="196" t="str">
        <f>VLOOKUP(E2980,Refs!$P$2:$S$36,4,FALSE)</f>
        <v>Midlands</v>
      </c>
      <c r="K2980" s="42">
        <f t="shared" si="93"/>
        <v>3</v>
      </c>
    </row>
    <row r="2981" spans="1:11" hidden="1" x14ac:dyDescent="0.35">
      <c r="A2981" s="197">
        <f t="shared" si="92"/>
        <v>44287</v>
      </c>
      <c r="B2981" t="s">
        <v>770</v>
      </c>
      <c r="C2981" t="s">
        <v>500</v>
      </c>
      <c r="D2981"/>
      <c r="E2981" t="s">
        <v>785</v>
      </c>
      <c r="F2981" t="s">
        <v>786</v>
      </c>
      <c r="G2981" t="s">
        <v>727</v>
      </c>
      <c r="H2981">
        <v>3</v>
      </c>
      <c r="I2981" s="196" t="str">
        <f>VLOOKUP(E2981,Refs!$P$2:$R$36,3,FALSE)</f>
        <v>Y60</v>
      </c>
      <c r="J2981" s="196" t="str">
        <f>VLOOKUP(E2981,Refs!$P$2:$S$36,4,FALSE)</f>
        <v>Midlands</v>
      </c>
      <c r="K2981" s="42">
        <f t="shared" si="93"/>
        <v>3</v>
      </c>
    </row>
    <row r="2982" spans="1:11" hidden="1" x14ac:dyDescent="0.35">
      <c r="A2982" s="197">
        <f t="shared" si="92"/>
        <v>44287</v>
      </c>
      <c r="B2982" t="s">
        <v>770</v>
      </c>
      <c r="C2982" t="s">
        <v>500</v>
      </c>
      <c r="D2982"/>
      <c r="E2982" t="s">
        <v>785</v>
      </c>
      <c r="F2982" t="s">
        <v>786</v>
      </c>
      <c r="G2982" t="s">
        <v>728</v>
      </c>
      <c r="H2982">
        <v>11</v>
      </c>
      <c r="I2982" s="196" t="str">
        <f>VLOOKUP(E2982,Refs!$P$2:$R$36,3,FALSE)</f>
        <v>Y60</v>
      </c>
      <c r="J2982" s="196" t="str">
        <f>VLOOKUP(E2982,Refs!$P$2:$S$36,4,FALSE)</f>
        <v>Midlands</v>
      </c>
      <c r="K2982" s="42">
        <f t="shared" si="93"/>
        <v>11</v>
      </c>
    </row>
    <row r="2983" spans="1:11" hidden="1" x14ac:dyDescent="0.35">
      <c r="A2983" s="197">
        <f t="shared" si="92"/>
        <v>44287</v>
      </c>
      <c r="B2983" t="s">
        <v>770</v>
      </c>
      <c r="C2983" t="s">
        <v>500</v>
      </c>
      <c r="D2983"/>
      <c r="E2983" t="s">
        <v>785</v>
      </c>
      <c r="F2983" t="s">
        <v>786</v>
      </c>
      <c r="G2983" t="s">
        <v>729</v>
      </c>
      <c r="H2983">
        <v>4</v>
      </c>
      <c r="I2983" s="196" t="str">
        <f>VLOOKUP(E2983,Refs!$P$2:$R$36,3,FALSE)</f>
        <v>Y60</v>
      </c>
      <c r="J2983" s="196" t="str">
        <f>VLOOKUP(E2983,Refs!$P$2:$S$36,4,FALSE)</f>
        <v>Midlands</v>
      </c>
      <c r="K2983" s="42">
        <f t="shared" si="93"/>
        <v>4</v>
      </c>
    </row>
    <row r="2984" spans="1:11" hidden="1" x14ac:dyDescent="0.35">
      <c r="A2984" s="197">
        <f t="shared" si="92"/>
        <v>44287</v>
      </c>
      <c r="B2984" t="s">
        <v>770</v>
      </c>
      <c r="C2984" t="s">
        <v>500</v>
      </c>
      <c r="D2984"/>
      <c r="E2984" t="s">
        <v>785</v>
      </c>
      <c r="F2984" t="s">
        <v>786</v>
      </c>
      <c r="G2984" t="s">
        <v>730</v>
      </c>
      <c r="H2984">
        <v>0</v>
      </c>
      <c r="I2984" s="196" t="str">
        <f>VLOOKUP(E2984,Refs!$P$2:$R$36,3,FALSE)</f>
        <v>Y60</v>
      </c>
      <c r="J2984" s="196" t="str">
        <f>VLOOKUP(E2984,Refs!$P$2:$S$36,4,FALSE)</f>
        <v>Midlands</v>
      </c>
      <c r="K2984" s="42" t="str">
        <f t="shared" si="93"/>
        <v/>
      </c>
    </row>
    <row r="2985" spans="1:11" hidden="1" x14ac:dyDescent="0.35">
      <c r="A2985" s="197">
        <f t="shared" si="92"/>
        <v>44287</v>
      </c>
      <c r="B2985" t="s">
        <v>770</v>
      </c>
      <c r="C2985" t="s">
        <v>500</v>
      </c>
      <c r="D2985"/>
      <c r="E2985" t="s">
        <v>785</v>
      </c>
      <c r="F2985" t="s">
        <v>786</v>
      </c>
      <c r="G2985" t="s">
        <v>731</v>
      </c>
      <c r="H2985">
        <v>0</v>
      </c>
      <c r="I2985" s="196" t="str">
        <f>VLOOKUP(E2985,Refs!$P$2:$R$36,3,FALSE)</f>
        <v>Y60</v>
      </c>
      <c r="J2985" s="196" t="str">
        <f>VLOOKUP(E2985,Refs!$P$2:$S$36,4,FALSE)</f>
        <v>Midlands</v>
      </c>
      <c r="K2985" s="42" t="str">
        <f t="shared" si="93"/>
        <v/>
      </c>
    </row>
    <row r="2986" spans="1:11" hidden="1" x14ac:dyDescent="0.35">
      <c r="A2986" s="197">
        <f t="shared" si="92"/>
        <v>44287</v>
      </c>
      <c r="B2986" t="s">
        <v>770</v>
      </c>
      <c r="C2986" t="s">
        <v>500</v>
      </c>
      <c r="D2986"/>
      <c r="E2986" t="s">
        <v>785</v>
      </c>
      <c r="F2986" t="s">
        <v>786</v>
      </c>
      <c r="G2986" t="s">
        <v>732</v>
      </c>
      <c r="H2986">
        <v>10</v>
      </c>
      <c r="I2986" s="196" t="str">
        <f>VLOOKUP(E2986,Refs!$P$2:$R$36,3,FALSE)</f>
        <v>Y60</v>
      </c>
      <c r="J2986" s="196" t="str">
        <f>VLOOKUP(E2986,Refs!$P$2:$S$36,4,FALSE)</f>
        <v>Midlands</v>
      </c>
      <c r="K2986" s="42">
        <f t="shared" si="93"/>
        <v>10</v>
      </c>
    </row>
    <row r="2987" spans="1:11" hidden="1" x14ac:dyDescent="0.35">
      <c r="A2987" s="197">
        <f t="shared" si="92"/>
        <v>44287</v>
      </c>
      <c r="B2987" t="s">
        <v>770</v>
      </c>
      <c r="C2987" t="s">
        <v>500</v>
      </c>
      <c r="D2987"/>
      <c r="E2987" t="s">
        <v>785</v>
      </c>
      <c r="F2987" t="s">
        <v>786</v>
      </c>
      <c r="G2987" t="s">
        <v>733</v>
      </c>
      <c r="H2987">
        <v>1</v>
      </c>
      <c r="I2987" s="196" t="str">
        <f>VLOOKUP(E2987,Refs!$P$2:$R$36,3,FALSE)</f>
        <v>Y60</v>
      </c>
      <c r="J2987" s="196" t="str">
        <f>VLOOKUP(E2987,Refs!$P$2:$S$36,4,FALSE)</f>
        <v>Midlands</v>
      </c>
      <c r="K2987" s="42">
        <f t="shared" si="93"/>
        <v>1</v>
      </c>
    </row>
    <row r="2988" spans="1:11" hidden="1" x14ac:dyDescent="0.35">
      <c r="A2988" s="197">
        <f t="shared" si="92"/>
        <v>44287</v>
      </c>
      <c r="B2988" t="s">
        <v>770</v>
      </c>
      <c r="C2988" t="s">
        <v>500</v>
      </c>
      <c r="D2988"/>
      <c r="E2988" t="s">
        <v>785</v>
      </c>
      <c r="F2988" t="s">
        <v>786</v>
      </c>
      <c r="G2988" t="s">
        <v>734</v>
      </c>
      <c r="H2988">
        <v>0</v>
      </c>
      <c r="I2988" s="196" t="str">
        <f>VLOOKUP(E2988,Refs!$P$2:$R$36,3,FALSE)</f>
        <v>Y60</v>
      </c>
      <c r="J2988" s="196" t="str">
        <f>VLOOKUP(E2988,Refs!$P$2:$S$36,4,FALSE)</f>
        <v>Midlands</v>
      </c>
      <c r="K2988" s="42" t="str">
        <f t="shared" si="93"/>
        <v/>
      </c>
    </row>
    <row r="2989" spans="1:11" hidden="1" x14ac:dyDescent="0.35">
      <c r="A2989" s="197">
        <f t="shared" si="92"/>
        <v>44287</v>
      </c>
      <c r="B2989" t="s">
        <v>770</v>
      </c>
      <c r="C2989" t="s">
        <v>500</v>
      </c>
      <c r="D2989"/>
      <c r="E2989" t="s">
        <v>785</v>
      </c>
      <c r="F2989" t="s">
        <v>786</v>
      </c>
      <c r="G2989" t="s">
        <v>735</v>
      </c>
      <c r="H2989">
        <v>0</v>
      </c>
      <c r="I2989" s="196" t="str">
        <f>VLOOKUP(E2989,Refs!$P$2:$R$36,3,FALSE)</f>
        <v>Y60</v>
      </c>
      <c r="J2989" s="196" t="str">
        <f>VLOOKUP(E2989,Refs!$P$2:$S$36,4,FALSE)</f>
        <v>Midlands</v>
      </c>
      <c r="K2989" s="42" t="str">
        <f t="shared" si="93"/>
        <v/>
      </c>
    </row>
    <row r="2990" spans="1:11" hidden="1" x14ac:dyDescent="0.35">
      <c r="A2990" s="197">
        <f t="shared" si="92"/>
        <v>44287</v>
      </c>
      <c r="B2990" t="s">
        <v>770</v>
      </c>
      <c r="C2990" t="s">
        <v>500</v>
      </c>
      <c r="D2990"/>
      <c r="E2990" t="s">
        <v>785</v>
      </c>
      <c r="F2990" t="s">
        <v>786</v>
      </c>
      <c r="G2990" t="s">
        <v>736</v>
      </c>
      <c r="H2990">
        <v>0</v>
      </c>
      <c r="I2990" s="196" t="str">
        <f>VLOOKUP(E2990,Refs!$P$2:$R$36,3,FALSE)</f>
        <v>Y60</v>
      </c>
      <c r="J2990" s="196" t="str">
        <f>VLOOKUP(E2990,Refs!$P$2:$S$36,4,FALSE)</f>
        <v>Midlands</v>
      </c>
      <c r="K2990" s="42" t="str">
        <f t="shared" si="93"/>
        <v/>
      </c>
    </row>
    <row r="2991" spans="1:11" hidden="1" x14ac:dyDescent="0.35">
      <c r="A2991" s="197">
        <f t="shared" si="92"/>
        <v>44287</v>
      </c>
      <c r="B2991" t="s">
        <v>770</v>
      </c>
      <c r="C2991" t="s">
        <v>500</v>
      </c>
      <c r="D2991"/>
      <c r="E2991" t="s">
        <v>785</v>
      </c>
      <c r="F2991" t="s">
        <v>786</v>
      </c>
      <c r="G2991" t="s">
        <v>737</v>
      </c>
      <c r="H2991">
        <v>0</v>
      </c>
      <c r="I2991" s="196" t="str">
        <f>VLOOKUP(E2991,Refs!$P$2:$R$36,3,FALSE)</f>
        <v>Y60</v>
      </c>
      <c r="J2991" s="196" t="str">
        <f>VLOOKUP(E2991,Refs!$P$2:$S$36,4,FALSE)</f>
        <v>Midlands</v>
      </c>
      <c r="K2991" s="42" t="str">
        <f t="shared" si="93"/>
        <v/>
      </c>
    </row>
    <row r="2992" spans="1:11" hidden="1" x14ac:dyDescent="0.35">
      <c r="A2992" s="197">
        <f t="shared" si="92"/>
        <v>44287</v>
      </c>
      <c r="B2992" t="s">
        <v>770</v>
      </c>
      <c r="C2992" t="s">
        <v>235</v>
      </c>
      <c r="D2992"/>
      <c r="E2992" t="s">
        <v>782</v>
      </c>
      <c r="F2992" t="s">
        <v>783</v>
      </c>
      <c r="G2992" t="s">
        <v>756</v>
      </c>
      <c r="H2992">
        <v>223429</v>
      </c>
      <c r="I2992" s="196" t="str">
        <f>VLOOKUP(E2992,Refs!$P$2:$R$36,3,FALSE)</f>
        <v>Y62</v>
      </c>
      <c r="J2992" s="196" t="str">
        <f>VLOOKUP(E2992,Refs!$P$2:$S$36,4,FALSE)</f>
        <v>North West</v>
      </c>
      <c r="K2992" s="42">
        <f t="shared" si="93"/>
        <v>223429</v>
      </c>
    </row>
    <row r="2993" spans="1:11" hidden="1" x14ac:dyDescent="0.35">
      <c r="A2993" s="197">
        <f t="shared" si="92"/>
        <v>44287</v>
      </c>
      <c r="B2993" t="s">
        <v>770</v>
      </c>
      <c r="C2993" t="s">
        <v>235</v>
      </c>
      <c r="D2993"/>
      <c r="E2993" t="s">
        <v>782</v>
      </c>
      <c r="F2993" t="s">
        <v>783</v>
      </c>
      <c r="G2993" t="s">
        <v>757</v>
      </c>
      <c r="H2993">
        <v>205691</v>
      </c>
      <c r="I2993" s="196" t="str">
        <f>VLOOKUP(E2993,Refs!$P$2:$R$36,3,FALSE)</f>
        <v>Y62</v>
      </c>
      <c r="J2993" s="196" t="str">
        <f>VLOOKUP(E2993,Refs!$P$2:$S$36,4,FALSE)</f>
        <v>North West</v>
      </c>
      <c r="K2993" s="42">
        <f t="shared" si="93"/>
        <v>205691</v>
      </c>
    </row>
    <row r="2994" spans="1:11" hidden="1" x14ac:dyDescent="0.35">
      <c r="A2994" s="197">
        <f t="shared" si="92"/>
        <v>44287</v>
      </c>
      <c r="B2994" t="s">
        <v>770</v>
      </c>
      <c r="C2994" t="s">
        <v>235</v>
      </c>
      <c r="D2994"/>
      <c r="E2994" t="s">
        <v>782</v>
      </c>
      <c r="F2994" t="s">
        <v>783</v>
      </c>
      <c r="G2994" t="s">
        <v>758</v>
      </c>
      <c r="H2994">
        <v>188472</v>
      </c>
      <c r="I2994" s="196" t="str">
        <f>VLOOKUP(E2994,Refs!$P$2:$R$36,3,FALSE)</f>
        <v>Y62</v>
      </c>
      <c r="J2994" s="196" t="str">
        <f>VLOOKUP(E2994,Refs!$P$2:$S$36,4,FALSE)</f>
        <v>North West</v>
      </c>
      <c r="K2994" s="42">
        <f t="shared" si="93"/>
        <v>188472</v>
      </c>
    </row>
    <row r="2995" spans="1:11" hidden="1" x14ac:dyDescent="0.35">
      <c r="A2995" s="197">
        <f t="shared" si="92"/>
        <v>44287</v>
      </c>
      <c r="B2995" t="s">
        <v>770</v>
      </c>
      <c r="C2995" t="s">
        <v>235</v>
      </c>
      <c r="D2995"/>
      <c r="E2995" t="s">
        <v>782</v>
      </c>
      <c r="F2995" t="s">
        <v>783</v>
      </c>
      <c r="G2995" t="s">
        <v>759</v>
      </c>
      <c r="H2995">
        <v>0</v>
      </c>
      <c r="I2995" s="196" t="str">
        <f>VLOOKUP(E2995,Refs!$P$2:$R$36,3,FALSE)</f>
        <v>Y62</v>
      </c>
      <c r="J2995" s="196" t="str">
        <f>VLOOKUP(E2995,Refs!$P$2:$S$36,4,FALSE)</f>
        <v>North West</v>
      </c>
      <c r="K2995" s="42" t="str">
        <f t="shared" si="93"/>
        <v/>
      </c>
    </row>
    <row r="2996" spans="1:11" hidden="1" x14ac:dyDescent="0.35">
      <c r="A2996" s="197">
        <f t="shared" si="92"/>
        <v>44287</v>
      </c>
      <c r="B2996" t="s">
        <v>770</v>
      </c>
      <c r="C2996" t="s">
        <v>235</v>
      </c>
      <c r="D2996"/>
      <c r="E2996" t="s">
        <v>782</v>
      </c>
      <c r="F2996" t="s">
        <v>783</v>
      </c>
      <c r="G2996" t="s">
        <v>760</v>
      </c>
      <c r="H2996">
        <v>0</v>
      </c>
      <c r="I2996" s="196" t="str">
        <f>VLOOKUP(E2996,Refs!$P$2:$R$36,3,FALSE)</f>
        <v>Y62</v>
      </c>
      <c r="J2996" s="196" t="str">
        <f>VLOOKUP(E2996,Refs!$P$2:$S$36,4,FALSE)</f>
        <v>North West</v>
      </c>
      <c r="K2996" s="42" t="str">
        <f t="shared" si="93"/>
        <v/>
      </c>
    </row>
    <row r="2997" spans="1:11" hidden="1" x14ac:dyDescent="0.35">
      <c r="A2997" s="197">
        <f t="shared" si="92"/>
        <v>44287</v>
      </c>
      <c r="B2997" t="s">
        <v>770</v>
      </c>
      <c r="C2997" t="s">
        <v>235</v>
      </c>
      <c r="D2997"/>
      <c r="E2997" t="s">
        <v>782</v>
      </c>
      <c r="F2997" t="s">
        <v>783</v>
      </c>
      <c r="G2997" t="s">
        <v>761</v>
      </c>
      <c r="H2997">
        <v>0</v>
      </c>
      <c r="I2997" s="196" t="str">
        <f>VLOOKUP(E2997,Refs!$P$2:$R$36,3,FALSE)</f>
        <v>Y62</v>
      </c>
      <c r="J2997" s="196" t="str">
        <f>VLOOKUP(E2997,Refs!$P$2:$S$36,4,FALSE)</f>
        <v>North West</v>
      </c>
      <c r="K2997" s="42" t="str">
        <f t="shared" si="93"/>
        <v/>
      </c>
    </row>
    <row r="2998" spans="1:11" hidden="1" x14ac:dyDescent="0.35">
      <c r="A2998" s="197">
        <f t="shared" si="92"/>
        <v>44287</v>
      </c>
      <c r="B2998" t="s">
        <v>770</v>
      </c>
      <c r="C2998" t="s">
        <v>235</v>
      </c>
      <c r="D2998"/>
      <c r="E2998" t="s">
        <v>782</v>
      </c>
      <c r="F2998" t="s">
        <v>783</v>
      </c>
      <c r="G2998" t="s">
        <v>548</v>
      </c>
      <c r="H2998">
        <v>116914</v>
      </c>
      <c r="I2998" s="196" t="str">
        <f>VLOOKUP(E2998,Refs!$P$2:$R$36,3,FALSE)</f>
        <v>Y62</v>
      </c>
      <c r="J2998" s="196" t="str">
        <f>VLOOKUP(E2998,Refs!$P$2:$S$36,4,FALSE)</f>
        <v>North West</v>
      </c>
      <c r="K2998" s="42">
        <f t="shared" si="93"/>
        <v>116914</v>
      </c>
    </row>
    <row r="2999" spans="1:11" hidden="1" x14ac:dyDescent="0.35">
      <c r="A2999" s="197">
        <f t="shared" si="92"/>
        <v>44287</v>
      </c>
      <c r="B2999" t="s">
        <v>770</v>
      </c>
      <c r="C2999" t="s">
        <v>235</v>
      </c>
      <c r="D2999"/>
      <c r="E2999" t="s">
        <v>782</v>
      </c>
      <c r="F2999" t="s">
        <v>783</v>
      </c>
      <c r="G2999" t="s">
        <v>549</v>
      </c>
      <c r="H2999">
        <v>17219</v>
      </c>
      <c r="I2999" s="196" t="str">
        <f>VLOOKUP(E2999,Refs!$P$2:$R$36,3,FALSE)</f>
        <v>Y62</v>
      </c>
      <c r="J2999" s="196" t="str">
        <f>VLOOKUP(E2999,Refs!$P$2:$S$36,4,FALSE)</f>
        <v>North West</v>
      </c>
      <c r="K2999" s="42">
        <f t="shared" si="93"/>
        <v>17219</v>
      </c>
    </row>
    <row r="3000" spans="1:11" hidden="1" x14ac:dyDescent="0.35">
      <c r="A3000" s="197">
        <f t="shared" si="92"/>
        <v>44287</v>
      </c>
      <c r="B3000" t="s">
        <v>770</v>
      </c>
      <c r="C3000" t="s">
        <v>235</v>
      </c>
      <c r="D3000"/>
      <c r="E3000" t="s">
        <v>782</v>
      </c>
      <c r="F3000" t="s">
        <v>783</v>
      </c>
      <c r="G3000" t="s">
        <v>550</v>
      </c>
      <c r="H3000">
        <v>2047</v>
      </c>
      <c r="I3000" s="196" t="str">
        <f>VLOOKUP(E3000,Refs!$P$2:$R$36,3,FALSE)</f>
        <v>Y62</v>
      </c>
      <c r="J3000" s="196" t="str">
        <f>VLOOKUP(E3000,Refs!$P$2:$S$36,4,FALSE)</f>
        <v>North West</v>
      </c>
      <c r="K3000" s="42">
        <f t="shared" si="93"/>
        <v>2047</v>
      </c>
    </row>
    <row r="3001" spans="1:11" hidden="1" x14ac:dyDescent="0.35">
      <c r="A3001" s="197">
        <f t="shared" si="92"/>
        <v>44287</v>
      </c>
      <c r="B3001" t="s">
        <v>770</v>
      </c>
      <c r="C3001" t="s">
        <v>235</v>
      </c>
      <c r="D3001"/>
      <c r="E3001" t="s">
        <v>782</v>
      </c>
      <c r="F3001" t="s">
        <v>783</v>
      </c>
      <c r="G3001" t="s">
        <v>551</v>
      </c>
      <c r="H3001">
        <v>1472</v>
      </c>
      <c r="I3001" s="196" t="str">
        <f>VLOOKUP(E3001,Refs!$P$2:$R$36,3,FALSE)</f>
        <v>Y62</v>
      </c>
      <c r="J3001" s="196" t="str">
        <f>VLOOKUP(E3001,Refs!$P$2:$S$36,4,FALSE)</f>
        <v>North West</v>
      </c>
      <c r="K3001" s="42">
        <f t="shared" si="93"/>
        <v>1472</v>
      </c>
    </row>
    <row r="3002" spans="1:11" hidden="1" x14ac:dyDescent="0.35">
      <c r="A3002" s="197">
        <f t="shared" si="92"/>
        <v>44287</v>
      </c>
      <c r="B3002" t="s">
        <v>770</v>
      </c>
      <c r="C3002" t="s">
        <v>235</v>
      </c>
      <c r="D3002"/>
      <c r="E3002" t="s">
        <v>782</v>
      </c>
      <c r="F3002" t="s">
        <v>783</v>
      </c>
      <c r="G3002" t="s">
        <v>552</v>
      </c>
      <c r="H3002">
        <v>13700</v>
      </c>
      <c r="I3002" s="196" t="str">
        <f>VLOOKUP(E3002,Refs!$P$2:$R$36,3,FALSE)</f>
        <v>Y62</v>
      </c>
      <c r="J3002" s="196" t="str">
        <f>VLOOKUP(E3002,Refs!$P$2:$S$36,4,FALSE)</f>
        <v>North West</v>
      </c>
      <c r="K3002" s="42">
        <f t="shared" si="93"/>
        <v>13700</v>
      </c>
    </row>
    <row r="3003" spans="1:11" hidden="1" x14ac:dyDescent="0.35">
      <c r="A3003" s="197">
        <f t="shared" si="92"/>
        <v>44287</v>
      </c>
      <c r="B3003" t="s">
        <v>770</v>
      </c>
      <c r="C3003" t="s">
        <v>235</v>
      </c>
      <c r="D3003"/>
      <c r="E3003" t="s">
        <v>782</v>
      </c>
      <c r="F3003" t="s">
        <v>783</v>
      </c>
      <c r="G3003" t="s">
        <v>553</v>
      </c>
      <c r="H3003">
        <v>20983864</v>
      </c>
      <c r="I3003" s="196" t="str">
        <f>VLOOKUP(E3003,Refs!$P$2:$R$36,3,FALSE)</f>
        <v>Y62</v>
      </c>
      <c r="J3003" s="196" t="str">
        <f>VLOOKUP(E3003,Refs!$P$2:$S$36,4,FALSE)</f>
        <v>North West</v>
      </c>
      <c r="K3003" s="42">
        <f t="shared" si="93"/>
        <v>20983864</v>
      </c>
    </row>
    <row r="3004" spans="1:11" hidden="1" x14ac:dyDescent="0.35">
      <c r="A3004" s="197">
        <f t="shared" si="92"/>
        <v>44287</v>
      </c>
      <c r="B3004" t="s">
        <v>770</v>
      </c>
      <c r="C3004" t="s">
        <v>235</v>
      </c>
      <c r="D3004"/>
      <c r="E3004" t="s">
        <v>782</v>
      </c>
      <c r="F3004" t="s">
        <v>783</v>
      </c>
      <c r="G3004" t="s">
        <v>554</v>
      </c>
      <c r="H3004">
        <v>487</v>
      </c>
      <c r="I3004" s="196" t="str">
        <f>VLOOKUP(E3004,Refs!$P$2:$R$36,3,FALSE)</f>
        <v>Y62</v>
      </c>
      <c r="J3004" s="196" t="str">
        <f>VLOOKUP(E3004,Refs!$P$2:$S$36,4,FALSE)</f>
        <v>North West</v>
      </c>
      <c r="K3004" s="42">
        <f t="shared" si="93"/>
        <v>487</v>
      </c>
    </row>
    <row r="3005" spans="1:11" hidden="1" x14ac:dyDescent="0.35">
      <c r="A3005" s="197">
        <f t="shared" si="92"/>
        <v>44287</v>
      </c>
      <c r="B3005" t="s">
        <v>770</v>
      </c>
      <c r="C3005" t="s">
        <v>235</v>
      </c>
      <c r="D3005"/>
      <c r="E3005" t="s">
        <v>782</v>
      </c>
      <c r="F3005" t="s">
        <v>783</v>
      </c>
      <c r="G3005" t="s">
        <v>555</v>
      </c>
      <c r="H3005">
        <v>842</v>
      </c>
      <c r="I3005" s="196" t="str">
        <f>VLOOKUP(E3005,Refs!$P$2:$R$36,3,FALSE)</f>
        <v>Y62</v>
      </c>
      <c r="J3005" s="196" t="str">
        <f>VLOOKUP(E3005,Refs!$P$2:$S$36,4,FALSE)</f>
        <v>North West</v>
      </c>
      <c r="K3005" s="42">
        <f t="shared" si="93"/>
        <v>842</v>
      </c>
    </row>
    <row r="3006" spans="1:11" hidden="1" x14ac:dyDescent="0.35">
      <c r="A3006" s="197">
        <f t="shared" si="92"/>
        <v>44287</v>
      </c>
      <c r="B3006" t="s">
        <v>770</v>
      </c>
      <c r="C3006" t="s">
        <v>235</v>
      </c>
      <c r="D3006"/>
      <c r="E3006" t="s">
        <v>782</v>
      </c>
      <c r="F3006" t="s">
        <v>783</v>
      </c>
      <c r="G3006" t="s">
        <v>556</v>
      </c>
      <c r="H3006">
        <v>3529763</v>
      </c>
      <c r="I3006" s="196" t="str">
        <f>VLOOKUP(E3006,Refs!$P$2:$R$36,3,FALSE)</f>
        <v>Y62</v>
      </c>
      <c r="J3006" s="196" t="str">
        <f>VLOOKUP(E3006,Refs!$P$2:$S$36,4,FALSE)</f>
        <v>North West</v>
      </c>
      <c r="K3006" s="42">
        <f t="shared" si="93"/>
        <v>3529763</v>
      </c>
    </row>
    <row r="3007" spans="1:11" hidden="1" x14ac:dyDescent="0.35">
      <c r="A3007" s="197">
        <f t="shared" si="92"/>
        <v>44287</v>
      </c>
      <c r="B3007" t="s">
        <v>770</v>
      </c>
      <c r="C3007" t="s">
        <v>235</v>
      </c>
      <c r="D3007"/>
      <c r="E3007" t="s">
        <v>782</v>
      </c>
      <c r="F3007" t="s">
        <v>783</v>
      </c>
      <c r="G3007" t="s">
        <v>557</v>
      </c>
      <c r="H3007">
        <v>19666</v>
      </c>
      <c r="I3007" s="196" t="str">
        <f>VLOOKUP(E3007,Refs!$P$2:$R$36,3,FALSE)</f>
        <v>Y62</v>
      </c>
      <c r="J3007" s="196" t="str">
        <f>VLOOKUP(E3007,Refs!$P$2:$S$36,4,FALSE)</f>
        <v>North West</v>
      </c>
      <c r="K3007" s="42">
        <f t="shared" si="93"/>
        <v>19666</v>
      </c>
    </row>
    <row r="3008" spans="1:11" hidden="1" x14ac:dyDescent="0.35">
      <c r="A3008" s="197">
        <f t="shared" si="92"/>
        <v>44287</v>
      </c>
      <c r="B3008" t="s">
        <v>770</v>
      </c>
      <c r="C3008" t="s">
        <v>235</v>
      </c>
      <c r="D3008"/>
      <c r="E3008" t="s">
        <v>782</v>
      </c>
      <c r="F3008" t="s">
        <v>783</v>
      </c>
      <c r="G3008" t="s">
        <v>558</v>
      </c>
      <c r="H3008">
        <v>120284087</v>
      </c>
      <c r="I3008" s="196" t="str">
        <f>VLOOKUP(E3008,Refs!$P$2:$R$36,3,FALSE)</f>
        <v>Y62</v>
      </c>
      <c r="J3008" s="196" t="str">
        <f>VLOOKUP(E3008,Refs!$P$2:$S$36,4,FALSE)</f>
        <v>North West</v>
      </c>
      <c r="K3008" s="42">
        <f t="shared" si="93"/>
        <v>120284087</v>
      </c>
    </row>
    <row r="3009" spans="1:11" hidden="1" x14ac:dyDescent="0.35">
      <c r="A3009" s="197">
        <f t="shared" si="92"/>
        <v>44287</v>
      </c>
      <c r="B3009" t="s">
        <v>770</v>
      </c>
      <c r="C3009" t="s">
        <v>235</v>
      </c>
      <c r="D3009"/>
      <c r="E3009" t="s">
        <v>782</v>
      </c>
      <c r="F3009" t="s">
        <v>783</v>
      </c>
      <c r="G3009" t="s">
        <v>566</v>
      </c>
      <c r="H3009">
        <v>171278</v>
      </c>
      <c r="I3009" s="196" t="str">
        <f>VLOOKUP(E3009,Refs!$P$2:$R$36,3,FALSE)</f>
        <v>Y62</v>
      </c>
      <c r="J3009" s="196" t="str">
        <f>VLOOKUP(E3009,Refs!$P$2:$S$36,4,FALSE)</f>
        <v>North West</v>
      </c>
      <c r="K3009" s="42">
        <f t="shared" si="93"/>
        <v>171278</v>
      </c>
    </row>
    <row r="3010" spans="1:11" hidden="1" x14ac:dyDescent="0.35">
      <c r="A3010" s="197">
        <f t="shared" si="92"/>
        <v>44287</v>
      </c>
      <c r="B3010" t="s">
        <v>770</v>
      </c>
      <c r="C3010" t="s">
        <v>235</v>
      </c>
      <c r="D3010"/>
      <c r="E3010" t="s">
        <v>782</v>
      </c>
      <c r="F3010" t="s">
        <v>783</v>
      </c>
      <c r="G3010" t="s">
        <v>567</v>
      </c>
      <c r="H3010">
        <v>15677</v>
      </c>
      <c r="I3010" s="196" t="str">
        <f>VLOOKUP(E3010,Refs!$P$2:$R$36,3,FALSE)</f>
        <v>Y62</v>
      </c>
      <c r="J3010" s="196" t="str">
        <f>VLOOKUP(E3010,Refs!$P$2:$S$36,4,FALSE)</f>
        <v>North West</v>
      </c>
      <c r="K3010" s="42">
        <f t="shared" si="93"/>
        <v>15677</v>
      </c>
    </row>
    <row r="3011" spans="1:11" hidden="1" x14ac:dyDescent="0.35">
      <c r="A3011" s="197">
        <f t="shared" ref="A3011:A3074" si="94">DATEVALUE(RIGHT(B3011,8))</f>
        <v>44287</v>
      </c>
      <c r="B3011" t="s">
        <v>770</v>
      </c>
      <c r="C3011" t="s">
        <v>235</v>
      </c>
      <c r="D3011"/>
      <c r="E3011" t="s">
        <v>782</v>
      </c>
      <c r="F3011" t="s">
        <v>783</v>
      </c>
      <c r="G3011" t="s">
        <v>568</v>
      </c>
      <c r="H3011">
        <v>135795</v>
      </c>
      <c r="I3011" s="196" t="str">
        <f>VLOOKUP(E3011,Refs!$P$2:$R$36,3,FALSE)</f>
        <v>Y62</v>
      </c>
      <c r="J3011" s="196" t="str">
        <f>VLOOKUP(E3011,Refs!$P$2:$S$36,4,FALSE)</f>
        <v>North West</v>
      </c>
      <c r="K3011" s="42">
        <f t="shared" ref="K3011:K3074" si="95">IF(OR(H3011="NULL",H3011=0,H3011=""),"",H3011)</f>
        <v>135795</v>
      </c>
    </row>
    <row r="3012" spans="1:11" hidden="1" x14ac:dyDescent="0.35">
      <c r="A3012" s="197">
        <f t="shared" si="94"/>
        <v>44287</v>
      </c>
      <c r="B3012" t="s">
        <v>770</v>
      </c>
      <c r="C3012" t="s">
        <v>235</v>
      </c>
      <c r="D3012"/>
      <c r="E3012" t="s">
        <v>782</v>
      </c>
      <c r="F3012" t="s">
        <v>783</v>
      </c>
      <c r="G3012" t="s">
        <v>569</v>
      </c>
      <c r="H3012">
        <v>19498</v>
      </c>
      <c r="I3012" s="196" t="str">
        <f>VLOOKUP(E3012,Refs!$P$2:$R$36,3,FALSE)</f>
        <v>Y62</v>
      </c>
      <c r="J3012" s="196" t="str">
        <f>VLOOKUP(E3012,Refs!$P$2:$S$36,4,FALSE)</f>
        <v>North West</v>
      </c>
      <c r="K3012" s="42">
        <f t="shared" si="95"/>
        <v>19498</v>
      </c>
    </row>
    <row r="3013" spans="1:11" hidden="1" x14ac:dyDescent="0.35">
      <c r="A3013" s="197">
        <f t="shared" si="94"/>
        <v>44287</v>
      </c>
      <c r="B3013" t="s">
        <v>770</v>
      </c>
      <c r="C3013" t="s">
        <v>235</v>
      </c>
      <c r="D3013"/>
      <c r="E3013" t="s">
        <v>782</v>
      </c>
      <c r="F3013" t="s">
        <v>783</v>
      </c>
      <c r="G3013" t="s">
        <v>570</v>
      </c>
      <c r="H3013">
        <v>308</v>
      </c>
      <c r="I3013" s="196" t="str">
        <f>VLOOKUP(E3013,Refs!$P$2:$R$36,3,FALSE)</f>
        <v>Y62</v>
      </c>
      <c r="J3013" s="196" t="str">
        <f>VLOOKUP(E3013,Refs!$P$2:$S$36,4,FALSE)</f>
        <v>North West</v>
      </c>
      <c r="K3013" s="42">
        <f t="shared" si="95"/>
        <v>308</v>
      </c>
    </row>
    <row r="3014" spans="1:11" hidden="1" x14ac:dyDescent="0.35">
      <c r="A3014" s="197">
        <f t="shared" si="94"/>
        <v>44287</v>
      </c>
      <c r="B3014" t="s">
        <v>770</v>
      </c>
      <c r="C3014" t="s">
        <v>235</v>
      </c>
      <c r="D3014"/>
      <c r="E3014" t="s">
        <v>782</v>
      </c>
      <c r="F3014" t="s">
        <v>783</v>
      </c>
      <c r="G3014" t="s">
        <v>571</v>
      </c>
      <c r="H3014">
        <v>0</v>
      </c>
      <c r="I3014" s="196" t="str">
        <f>VLOOKUP(E3014,Refs!$P$2:$R$36,3,FALSE)</f>
        <v>Y62</v>
      </c>
      <c r="J3014" s="196" t="str">
        <f>VLOOKUP(E3014,Refs!$P$2:$S$36,4,FALSE)</f>
        <v>North West</v>
      </c>
      <c r="K3014" s="42" t="str">
        <f t="shared" si="95"/>
        <v/>
      </c>
    </row>
    <row r="3015" spans="1:11" hidden="1" x14ac:dyDescent="0.35">
      <c r="A3015" s="197">
        <f t="shared" si="94"/>
        <v>44287</v>
      </c>
      <c r="B3015" t="s">
        <v>770</v>
      </c>
      <c r="C3015" t="s">
        <v>235</v>
      </c>
      <c r="D3015"/>
      <c r="E3015" t="s">
        <v>782</v>
      </c>
      <c r="F3015" t="s">
        <v>783</v>
      </c>
      <c r="G3015" t="s">
        <v>576</v>
      </c>
      <c r="H3015">
        <v>37365</v>
      </c>
      <c r="I3015" s="196" t="str">
        <f>VLOOKUP(E3015,Refs!$P$2:$R$36,3,FALSE)</f>
        <v>Y62</v>
      </c>
      <c r="J3015" s="196" t="str">
        <f>VLOOKUP(E3015,Refs!$P$2:$S$36,4,FALSE)</f>
        <v>North West</v>
      </c>
      <c r="K3015" s="42">
        <f t="shared" si="95"/>
        <v>37365</v>
      </c>
    </row>
    <row r="3016" spans="1:11" hidden="1" x14ac:dyDescent="0.35">
      <c r="A3016" s="197">
        <f t="shared" si="94"/>
        <v>44287</v>
      </c>
      <c r="B3016" t="s">
        <v>770</v>
      </c>
      <c r="C3016" t="s">
        <v>235</v>
      </c>
      <c r="D3016"/>
      <c r="E3016" t="s">
        <v>782</v>
      </c>
      <c r="F3016" t="s">
        <v>783</v>
      </c>
      <c r="G3016" t="s">
        <v>577</v>
      </c>
      <c r="H3016">
        <v>0</v>
      </c>
      <c r="I3016" s="196" t="str">
        <f>VLOOKUP(E3016,Refs!$P$2:$R$36,3,FALSE)</f>
        <v>Y62</v>
      </c>
      <c r="J3016" s="196" t="str">
        <f>VLOOKUP(E3016,Refs!$P$2:$S$36,4,FALSE)</f>
        <v>North West</v>
      </c>
      <c r="K3016" s="42" t="str">
        <f t="shared" si="95"/>
        <v/>
      </c>
    </row>
    <row r="3017" spans="1:11" hidden="1" x14ac:dyDescent="0.35">
      <c r="A3017" s="197">
        <f t="shared" si="94"/>
        <v>44287</v>
      </c>
      <c r="B3017" t="s">
        <v>770</v>
      </c>
      <c r="C3017" t="s">
        <v>235</v>
      </c>
      <c r="D3017"/>
      <c r="E3017" t="s">
        <v>782</v>
      </c>
      <c r="F3017" t="s">
        <v>783</v>
      </c>
      <c r="G3017" t="s">
        <v>578</v>
      </c>
      <c r="H3017">
        <v>0</v>
      </c>
      <c r="I3017" s="196" t="str">
        <f>VLOOKUP(E3017,Refs!$P$2:$R$36,3,FALSE)</f>
        <v>Y62</v>
      </c>
      <c r="J3017" s="196" t="str">
        <f>VLOOKUP(E3017,Refs!$P$2:$S$36,4,FALSE)</f>
        <v>North West</v>
      </c>
      <c r="K3017" s="42" t="str">
        <f t="shared" si="95"/>
        <v/>
      </c>
    </row>
    <row r="3018" spans="1:11" hidden="1" x14ac:dyDescent="0.35">
      <c r="A3018" s="197">
        <f t="shared" si="94"/>
        <v>44287</v>
      </c>
      <c r="B3018" t="s">
        <v>770</v>
      </c>
      <c r="C3018" t="s">
        <v>235</v>
      </c>
      <c r="D3018"/>
      <c r="E3018" t="s">
        <v>782</v>
      </c>
      <c r="F3018" t="s">
        <v>783</v>
      </c>
      <c r="G3018" t="s">
        <v>579</v>
      </c>
      <c r="H3018">
        <v>0</v>
      </c>
      <c r="I3018" s="196" t="str">
        <f>VLOOKUP(E3018,Refs!$P$2:$R$36,3,FALSE)</f>
        <v>Y62</v>
      </c>
      <c r="J3018" s="196" t="str">
        <f>VLOOKUP(E3018,Refs!$P$2:$S$36,4,FALSE)</f>
        <v>North West</v>
      </c>
      <c r="K3018" s="42" t="str">
        <f t="shared" si="95"/>
        <v/>
      </c>
    </row>
    <row r="3019" spans="1:11" hidden="1" x14ac:dyDescent="0.35">
      <c r="A3019" s="197">
        <f t="shared" si="94"/>
        <v>44287</v>
      </c>
      <c r="B3019" t="s">
        <v>770</v>
      </c>
      <c r="C3019" t="s">
        <v>235</v>
      </c>
      <c r="D3019"/>
      <c r="E3019" t="s">
        <v>782</v>
      </c>
      <c r="F3019" t="s">
        <v>783</v>
      </c>
      <c r="G3019" t="s">
        <v>580</v>
      </c>
      <c r="H3019">
        <v>12621</v>
      </c>
      <c r="I3019" s="196" t="str">
        <f>VLOOKUP(E3019,Refs!$P$2:$R$36,3,FALSE)</f>
        <v>Y62</v>
      </c>
      <c r="J3019" s="196" t="str">
        <f>VLOOKUP(E3019,Refs!$P$2:$S$36,4,FALSE)</f>
        <v>North West</v>
      </c>
      <c r="K3019" s="42">
        <f t="shared" si="95"/>
        <v>12621</v>
      </c>
    </row>
    <row r="3020" spans="1:11" hidden="1" x14ac:dyDescent="0.35">
      <c r="A3020" s="197">
        <f t="shared" si="94"/>
        <v>44287</v>
      </c>
      <c r="B3020" t="s">
        <v>770</v>
      </c>
      <c r="C3020" t="s">
        <v>235</v>
      </c>
      <c r="D3020"/>
      <c r="E3020" t="s">
        <v>782</v>
      </c>
      <c r="F3020" t="s">
        <v>783</v>
      </c>
      <c r="G3020" t="s">
        <v>581</v>
      </c>
      <c r="H3020">
        <v>5196</v>
      </c>
      <c r="I3020" s="196" t="str">
        <f>VLOOKUP(E3020,Refs!$P$2:$R$36,3,FALSE)</f>
        <v>Y62</v>
      </c>
      <c r="J3020" s="196" t="str">
        <f>VLOOKUP(E3020,Refs!$P$2:$S$36,4,FALSE)</f>
        <v>North West</v>
      </c>
      <c r="K3020" s="42">
        <f t="shared" si="95"/>
        <v>5196</v>
      </c>
    </row>
    <row r="3021" spans="1:11" hidden="1" x14ac:dyDescent="0.35">
      <c r="A3021" s="197">
        <f t="shared" si="94"/>
        <v>44287</v>
      </c>
      <c r="B3021" t="s">
        <v>770</v>
      </c>
      <c r="C3021" t="s">
        <v>235</v>
      </c>
      <c r="D3021"/>
      <c r="E3021" t="s">
        <v>782</v>
      </c>
      <c r="F3021" t="s">
        <v>783</v>
      </c>
      <c r="G3021" t="s">
        <v>582</v>
      </c>
      <c r="H3021">
        <v>0</v>
      </c>
      <c r="I3021" s="196" t="str">
        <f>VLOOKUP(E3021,Refs!$P$2:$R$36,3,FALSE)</f>
        <v>Y62</v>
      </c>
      <c r="J3021" s="196" t="str">
        <f>VLOOKUP(E3021,Refs!$P$2:$S$36,4,FALSE)</f>
        <v>North West</v>
      </c>
      <c r="K3021" s="42" t="str">
        <f t="shared" si="95"/>
        <v/>
      </c>
    </row>
    <row r="3022" spans="1:11" hidden="1" x14ac:dyDescent="0.35">
      <c r="A3022" s="197">
        <f t="shared" si="94"/>
        <v>44287</v>
      </c>
      <c r="B3022" t="s">
        <v>770</v>
      </c>
      <c r="C3022" t="s">
        <v>235</v>
      </c>
      <c r="D3022"/>
      <c r="E3022" t="s">
        <v>782</v>
      </c>
      <c r="F3022" t="s">
        <v>783</v>
      </c>
      <c r="G3022" t="s">
        <v>583</v>
      </c>
      <c r="H3022">
        <v>309</v>
      </c>
      <c r="I3022" s="196" t="str">
        <f>VLOOKUP(E3022,Refs!$P$2:$R$36,3,FALSE)</f>
        <v>Y62</v>
      </c>
      <c r="J3022" s="196" t="str">
        <f>VLOOKUP(E3022,Refs!$P$2:$S$36,4,FALSE)</f>
        <v>North West</v>
      </c>
      <c r="K3022" s="42">
        <f t="shared" si="95"/>
        <v>309</v>
      </c>
    </row>
    <row r="3023" spans="1:11" hidden="1" x14ac:dyDescent="0.35">
      <c r="A3023" s="197">
        <f t="shared" si="94"/>
        <v>44287</v>
      </c>
      <c r="B3023" t="s">
        <v>770</v>
      </c>
      <c r="C3023" t="s">
        <v>235</v>
      </c>
      <c r="D3023"/>
      <c r="E3023" t="s">
        <v>782</v>
      </c>
      <c r="F3023" t="s">
        <v>783</v>
      </c>
      <c r="G3023" t="s">
        <v>584</v>
      </c>
      <c r="H3023">
        <v>19239</v>
      </c>
      <c r="I3023" s="196" t="str">
        <f>VLOOKUP(E3023,Refs!$P$2:$R$36,3,FALSE)</f>
        <v>Y62</v>
      </c>
      <c r="J3023" s="196" t="str">
        <f>VLOOKUP(E3023,Refs!$P$2:$S$36,4,FALSE)</f>
        <v>North West</v>
      </c>
      <c r="K3023" s="42">
        <f t="shared" si="95"/>
        <v>19239</v>
      </c>
    </row>
    <row r="3024" spans="1:11" hidden="1" x14ac:dyDescent="0.35">
      <c r="A3024" s="197">
        <f t="shared" si="94"/>
        <v>44287</v>
      </c>
      <c r="B3024" t="s">
        <v>770</v>
      </c>
      <c r="C3024" t="s">
        <v>235</v>
      </c>
      <c r="D3024"/>
      <c r="E3024" t="s">
        <v>782</v>
      </c>
      <c r="F3024" t="s">
        <v>783</v>
      </c>
      <c r="G3024" t="s">
        <v>585</v>
      </c>
      <c r="H3024">
        <v>162</v>
      </c>
      <c r="I3024" s="196" t="str">
        <f>VLOOKUP(E3024,Refs!$P$2:$R$36,3,FALSE)</f>
        <v>Y62</v>
      </c>
      <c r="J3024" s="196" t="str">
        <f>VLOOKUP(E3024,Refs!$P$2:$S$36,4,FALSE)</f>
        <v>North West</v>
      </c>
      <c r="K3024" s="42">
        <f t="shared" si="95"/>
        <v>162</v>
      </c>
    </row>
    <row r="3025" spans="1:11" hidden="1" x14ac:dyDescent="0.35">
      <c r="A3025" s="197">
        <f t="shared" si="94"/>
        <v>44287</v>
      </c>
      <c r="B3025" t="s">
        <v>770</v>
      </c>
      <c r="C3025" t="s">
        <v>235</v>
      </c>
      <c r="D3025"/>
      <c r="E3025" t="s">
        <v>782</v>
      </c>
      <c r="F3025" t="s">
        <v>783</v>
      </c>
      <c r="G3025" t="s">
        <v>586</v>
      </c>
      <c r="H3025">
        <v>0</v>
      </c>
      <c r="I3025" s="196" t="str">
        <f>VLOOKUP(E3025,Refs!$P$2:$R$36,3,FALSE)</f>
        <v>Y62</v>
      </c>
      <c r="J3025" s="196" t="str">
        <f>VLOOKUP(E3025,Refs!$P$2:$S$36,4,FALSE)</f>
        <v>North West</v>
      </c>
      <c r="K3025" s="42" t="str">
        <f t="shared" si="95"/>
        <v/>
      </c>
    </row>
    <row r="3026" spans="1:11" hidden="1" x14ac:dyDescent="0.35">
      <c r="A3026" s="197">
        <f t="shared" si="94"/>
        <v>44287</v>
      </c>
      <c r="B3026" t="s">
        <v>770</v>
      </c>
      <c r="C3026" t="s">
        <v>235</v>
      </c>
      <c r="D3026"/>
      <c r="E3026" t="s">
        <v>782</v>
      </c>
      <c r="F3026" t="s">
        <v>783</v>
      </c>
      <c r="G3026" t="s">
        <v>587</v>
      </c>
      <c r="H3026">
        <v>0</v>
      </c>
      <c r="I3026" s="196" t="str">
        <f>VLOOKUP(E3026,Refs!$P$2:$R$36,3,FALSE)</f>
        <v>Y62</v>
      </c>
      <c r="J3026" s="196" t="str">
        <f>VLOOKUP(E3026,Refs!$P$2:$S$36,4,FALSE)</f>
        <v>North West</v>
      </c>
      <c r="K3026" s="42" t="str">
        <f t="shared" si="95"/>
        <v/>
      </c>
    </row>
    <row r="3027" spans="1:11" hidden="1" x14ac:dyDescent="0.35">
      <c r="A3027" s="197">
        <f t="shared" si="94"/>
        <v>44287</v>
      </c>
      <c r="B3027" t="s">
        <v>770</v>
      </c>
      <c r="C3027" t="s">
        <v>235</v>
      </c>
      <c r="D3027"/>
      <c r="E3027" t="s">
        <v>782</v>
      </c>
      <c r="F3027" t="s">
        <v>783</v>
      </c>
      <c r="G3027" t="s">
        <v>588</v>
      </c>
      <c r="H3027">
        <v>8612</v>
      </c>
      <c r="I3027" s="196" t="str">
        <f>VLOOKUP(E3027,Refs!$P$2:$R$36,3,FALSE)</f>
        <v>Y62</v>
      </c>
      <c r="J3027" s="196" t="str">
        <f>VLOOKUP(E3027,Refs!$P$2:$S$36,4,FALSE)</f>
        <v>North West</v>
      </c>
      <c r="K3027" s="42">
        <f t="shared" si="95"/>
        <v>8612</v>
      </c>
    </row>
    <row r="3028" spans="1:11" hidden="1" x14ac:dyDescent="0.35">
      <c r="A3028" s="197">
        <f t="shared" si="94"/>
        <v>44287</v>
      </c>
      <c r="B3028" t="s">
        <v>770</v>
      </c>
      <c r="C3028" t="s">
        <v>235</v>
      </c>
      <c r="D3028"/>
      <c r="E3028" t="s">
        <v>782</v>
      </c>
      <c r="F3028" t="s">
        <v>783</v>
      </c>
      <c r="G3028" t="s">
        <v>589</v>
      </c>
      <c r="H3028">
        <v>1773</v>
      </c>
      <c r="I3028" s="196" t="str">
        <f>VLOOKUP(E3028,Refs!$P$2:$R$36,3,FALSE)</f>
        <v>Y62</v>
      </c>
      <c r="J3028" s="196" t="str">
        <f>VLOOKUP(E3028,Refs!$P$2:$S$36,4,FALSE)</f>
        <v>North West</v>
      </c>
      <c r="K3028" s="42">
        <f t="shared" si="95"/>
        <v>1773</v>
      </c>
    </row>
    <row r="3029" spans="1:11" hidden="1" x14ac:dyDescent="0.35">
      <c r="A3029" s="197">
        <f t="shared" si="94"/>
        <v>44287</v>
      </c>
      <c r="B3029" t="s">
        <v>770</v>
      </c>
      <c r="C3029" t="s">
        <v>235</v>
      </c>
      <c r="D3029"/>
      <c r="E3029" t="s">
        <v>782</v>
      </c>
      <c r="F3029" t="s">
        <v>783</v>
      </c>
      <c r="G3029" t="s">
        <v>590</v>
      </c>
      <c r="H3029">
        <v>117</v>
      </c>
      <c r="I3029" s="196" t="str">
        <f>VLOOKUP(E3029,Refs!$P$2:$R$36,3,FALSE)</f>
        <v>Y62</v>
      </c>
      <c r="J3029" s="196" t="str">
        <f>VLOOKUP(E3029,Refs!$P$2:$S$36,4,FALSE)</f>
        <v>North West</v>
      </c>
      <c r="K3029" s="42">
        <f t="shared" si="95"/>
        <v>117</v>
      </c>
    </row>
    <row r="3030" spans="1:11" hidden="1" x14ac:dyDescent="0.35">
      <c r="A3030" s="197">
        <f t="shared" si="94"/>
        <v>44287</v>
      </c>
      <c r="B3030" t="s">
        <v>770</v>
      </c>
      <c r="C3030" t="s">
        <v>235</v>
      </c>
      <c r="D3030"/>
      <c r="E3030" t="s">
        <v>782</v>
      </c>
      <c r="F3030" t="s">
        <v>783</v>
      </c>
      <c r="G3030" t="s">
        <v>591</v>
      </c>
      <c r="H3030">
        <v>77</v>
      </c>
      <c r="I3030" s="196" t="str">
        <f>VLOOKUP(E3030,Refs!$P$2:$R$36,3,FALSE)</f>
        <v>Y62</v>
      </c>
      <c r="J3030" s="196" t="str">
        <f>VLOOKUP(E3030,Refs!$P$2:$S$36,4,FALSE)</f>
        <v>North West</v>
      </c>
      <c r="K3030" s="42">
        <f t="shared" si="95"/>
        <v>77</v>
      </c>
    </row>
    <row r="3031" spans="1:11" hidden="1" x14ac:dyDescent="0.35">
      <c r="A3031" s="197">
        <f t="shared" si="94"/>
        <v>44287</v>
      </c>
      <c r="B3031" t="s">
        <v>770</v>
      </c>
      <c r="C3031" t="s">
        <v>235</v>
      </c>
      <c r="D3031"/>
      <c r="E3031" t="s">
        <v>782</v>
      </c>
      <c r="F3031" t="s">
        <v>783</v>
      </c>
      <c r="G3031" t="s">
        <v>592</v>
      </c>
      <c r="H3031">
        <v>2578</v>
      </c>
      <c r="I3031" s="196" t="str">
        <f>VLOOKUP(E3031,Refs!$P$2:$R$36,3,FALSE)</f>
        <v>Y62</v>
      </c>
      <c r="J3031" s="196" t="str">
        <f>VLOOKUP(E3031,Refs!$P$2:$S$36,4,FALSE)</f>
        <v>North West</v>
      </c>
      <c r="K3031" s="42">
        <f t="shared" si="95"/>
        <v>2578</v>
      </c>
    </row>
    <row r="3032" spans="1:11" hidden="1" x14ac:dyDescent="0.35">
      <c r="A3032" s="197">
        <f t="shared" si="94"/>
        <v>44287</v>
      </c>
      <c r="B3032" t="s">
        <v>770</v>
      </c>
      <c r="C3032" t="s">
        <v>235</v>
      </c>
      <c r="D3032"/>
      <c r="E3032" t="s">
        <v>782</v>
      </c>
      <c r="F3032" t="s">
        <v>783</v>
      </c>
      <c r="G3032" t="s">
        <v>593</v>
      </c>
      <c r="H3032">
        <v>788</v>
      </c>
      <c r="I3032" s="196" t="str">
        <f>VLOOKUP(E3032,Refs!$P$2:$R$36,3,FALSE)</f>
        <v>Y62</v>
      </c>
      <c r="J3032" s="196" t="str">
        <f>VLOOKUP(E3032,Refs!$P$2:$S$36,4,FALSE)</f>
        <v>North West</v>
      </c>
      <c r="K3032" s="42">
        <f t="shared" si="95"/>
        <v>788</v>
      </c>
    </row>
    <row r="3033" spans="1:11" hidden="1" x14ac:dyDescent="0.35">
      <c r="A3033" s="197">
        <f t="shared" si="94"/>
        <v>44287</v>
      </c>
      <c r="B3033" t="s">
        <v>770</v>
      </c>
      <c r="C3033" t="s">
        <v>235</v>
      </c>
      <c r="D3033"/>
      <c r="E3033" t="s">
        <v>782</v>
      </c>
      <c r="F3033" t="s">
        <v>783</v>
      </c>
      <c r="G3033" t="s">
        <v>594</v>
      </c>
      <c r="H3033">
        <v>0</v>
      </c>
      <c r="I3033" s="196" t="str">
        <f>VLOOKUP(E3033,Refs!$P$2:$R$36,3,FALSE)</f>
        <v>Y62</v>
      </c>
      <c r="J3033" s="196" t="str">
        <f>VLOOKUP(E3033,Refs!$P$2:$S$36,4,FALSE)</f>
        <v>North West</v>
      </c>
      <c r="K3033" s="42" t="str">
        <f t="shared" si="95"/>
        <v/>
      </c>
    </row>
    <row r="3034" spans="1:11" hidden="1" x14ac:dyDescent="0.35">
      <c r="A3034" s="197">
        <f t="shared" si="94"/>
        <v>44287</v>
      </c>
      <c r="B3034" t="s">
        <v>770</v>
      </c>
      <c r="C3034" t="s">
        <v>235</v>
      </c>
      <c r="D3034"/>
      <c r="E3034" t="s">
        <v>782</v>
      </c>
      <c r="F3034" t="s">
        <v>783</v>
      </c>
      <c r="G3034" t="s">
        <v>609</v>
      </c>
      <c r="H3034">
        <v>171278</v>
      </c>
      <c r="I3034" s="196" t="str">
        <f>VLOOKUP(E3034,Refs!$P$2:$R$36,3,FALSE)</f>
        <v>Y62</v>
      </c>
      <c r="J3034" s="196" t="str">
        <f>VLOOKUP(E3034,Refs!$P$2:$S$36,4,FALSE)</f>
        <v>North West</v>
      </c>
      <c r="K3034" s="42">
        <f t="shared" si="95"/>
        <v>171278</v>
      </c>
    </row>
    <row r="3035" spans="1:11" hidden="1" x14ac:dyDescent="0.35">
      <c r="A3035" s="197">
        <f t="shared" si="94"/>
        <v>44287</v>
      </c>
      <c r="B3035" t="s">
        <v>770</v>
      </c>
      <c r="C3035" t="s">
        <v>235</v>
      </c>
      <c r="D3035"/>
      <c r="E3035" t="s">
        <v>782</v>
      </c>
      <c r="F3035" t="s">
        <v>783</v>
      </c>
      <c r="G3035" t="s">
        <v>610</v>
      </c>
      <c r="H3035">
        <v>19697</v>
      </c>
      <c r="I3035" s="196" t="str">
        <f>VLOOKUP(E3035,Refs!$P$2:$R$36,3,FALSE)</f>
        <v>Y62</v>
      </c>
      <c r="J3035" s="196" t="str">
        <f>VLOOKUP(E3035,Refs!$P$2:$S$36,4,FALSE)</f>
        <v>North West</v>
      </c>
      <c r="K3035" s="42">
        <f t="shared" si="95"/>
        <v>19697</v>
      </c>
    </row>
    <row r="3036" spans="1:11" hidden="1" x14ac:dyDescent="0.35">
      <c r="A3036" s="197">
        <f t="shared" si="94"/>
        <v>44287</v>
      </c>
      <c r="B3036" t="s">
        <v>770</v>
      </c>
      <c r="C3036" t="s">
        <v>235</v>
      </c>
      <c r="D3036"/>
      <c r="E3036" t="s">
        <v>782</v>
      </c>
      <c r="F3036" t="s">
        <v>783</v>
      </c>
      <c r="G3036" t="s">
        <v>611</v>
      </c>
      <c r="H3036">
        <v>20465</v>
      </c>
      <c r="I3036" s="196" t="str">
        <f>VLOOKUP(E3036,Refs!$P$2:$R$36,3,FALSE)</f>
        <v>Y62</v>
      </c>
      <c r="J3036" s="196" t="str">
        <f>VLOOKUP(E3036,Refs!$P$2:$S$36,4,FALSE)</f>
        <v>North West</v>
      </c>
      <c r="K3036" s="42">
        <f t="shared" si="95"/>
        <v>20465</v>
      </c>
    </row>
    <row r="3037" spans="1:11" hidden="1" x14ac:dyDescent="0.35">
      <c r="A3037" s="197">
        <f t="shared" si="94"/>
        <v>44287</v>
      </c>
      <c r="B3037" t="s">
        <v>770</v>
      </c>
      <c r="C3037" t="s">
        <v>235</v>
      </c>
      <c r="D3037"/>
      <c r="E3037" t="s">
        <v>782</v>
      </c>
      <c r="F3037" t="s">
        <v>783</v>
      </c>
      <c r="G3037" t="s">
        <v>612</v>
      </c>
      <c r="H3037">
        <v>9873</v>
      </c>
      <c r="I3037" s="196" t="str">
        <f>VLOOKUP(E3037,Refs!$P$2:$R$36,3,FALSE)</f>
        <v>Y62</v>
      </c>
      <c r="J3037" s="196" t="str">
        <f>VLOOKUP(E3037,Refs!$P$2:$S$36,4,FALSE)</f>
        <v>North West</v>
      </c>
      <c r="K3037" s="42">
        <f t="shared" si="95"/>
        <v>9873</v>
      </c>
    </row>
    <row r="3038" spans="1:11" hidden="1" x14ac:dyDescent="0.35">
      <c r="A3038" s="197">
        <f t="shared" si="94"/>
        <v>44287</v>
      </c>
      <c r="B3038" t="s">
        <v>770</v>
      </c>
      <c r="C3038" t="s">
        <v>235</v>
      </c>
      <c r="D3038"/>
      <c r="E3038" t="s">
        <v>782</v>
      </c>
      <c r="F3038" t="s">
        <v>783</v>
      </c>
      <c r="G3038" t="s">
        <v>613</v>
      </c>
      <c r="H3038">
        <v>2</v>
      </c>
      <c r="I3038" s="196" t="str">
        <f>VLOOKUP(E3038,Refs!$P$2:$R$36,3,FALSE)</f>
        <v>Y62</v>
      </c>
      <c r="J3038" s="196" t="str">
        <f>VLOOKUP(E3038,Refs!$P$2:$S$36,4,FALSE)</f>
        <v>North West</v>
      </c>
      <c r="K3038" s="42">
        <f t="shared" si="95"/>
        <v>2</v>
      </c>
    </row>
    <row r="3039" spans="1:11" hidden="1" x14ac:dyDescent="0.35">
      <c r="A3039" s="197">
        <f t="shared" si="94"/>
        <v>44287</v>
      </c>
      <c r="B3039" t="s">
        <v>770</v>
      </c>
      <c r="C3039" t="s">
        <v>235</v>
      </c>
      <c r="D3039"/>
      <c r="E3039" t="s">
        <v>782</v>
      </c>
      <c r="F3039" t="s">
        <v>783</v>
      </c>
      <c r="G3039" t="s">
        <v>615</v>
      </c>
      <c r="H3039">
        <v>51350</v>
      </c>
      <c r="I3039" s="196" t="str">
        <f>VLOOKUP(E3039,Refs!$P$2:$R$36,3,FALSE)</f>
        <v>Y62</v>
      </c>
      <c r="J3039" s="196" t="str">
        <f>VLOOKUP(E3039,Refs!$P$2:$S$36,4,FALSE)</f>
        <v>North West</v>
      </c>
      <c r="K3039" s="42">
        <f t="shared" si="95"/>
        <v>51350</v>
      </c>
    </row>
    <row r="3040" spans="1:11" hidden="1" x14ac:dyDescent="0.35">
      <c r="A3040" s="197">
        <f t="shared" si="94"/>
        <v>44287</v>
      </c>
      <c r="B3040" t="s">
        <v>770</v>
      </c>
      <c r="C3040" t="s">
        <v>235</v>
      </c>
      <c r="D3040"/>
      <c r="E3040" t="s">
        <v>782</v>
      </c>
      <c r="F3040" t="s">
        <v>783</v>
      </c>
      <c r="G3040" t="s">
        <v>616</v>
      </c>
      <c r="H3040">
        <v>69</v>
      </c>
      <c r="I3040" s="196" t="str">
        <f>VLOOKUP(E3040,Refs!$P$2:$R$36,3,FALSE)</f>
        <v>Y62</v>
      </c>
      <c r="J3040" s="196" t="str">
        <f>VLOOKUP(E3040,Refs!$P$2:$S$36,4,FALSE)</f>
        <v>North West</v>
      </c>
      <c r="K3040" s="42">
        <f t="shared" si="95"/>
        <v>69</v>
      </c>
    </row>
    <row r="3041" spans="1:11" hidden="1" x14ac:dyDescent="0.35">
      <c r="A3041" s="197">
        <f t="shared" si="94"/>
        <v>44287</v>
      </c>
      <c r="B3041" t="s">
        <v>770</v>
      </c>
      <c r="C3041" t="s">
        <v>235</v>
      </c>
      <c r="D3041"/>
      <c r="E3041" t="s">
        <v>782</v>
      </c>
      <c r="F3041" t="s">
        <v>783</v>
      </c>
      <c r="G3041" t="s">
        <v>618</v>
      </c>
      <c r="H3041">
        <v>30425</v>
      </c>
      <c r="I3041" s="196" t="str">
        <f>VLOOKUP(E3041,Refs!$P$2:$R$36,3,FALSE)</f>
        <v>Y62</v>
      </c>
      <c r="J3041" s="196" t="str">
        <f>VLOOKUP(E3041,Refs!$P$2:$S$36,4,FALSE)</f>
        <v>North West</v>
      </c>
      <c r="K3041" s="42">
        <f t="shared" si="95"/>
        <v>30425</v>
      </c>
    </row>
    <row r="3042" spans="1:11" hidden="1" x14ac:dyDescent="0.35">
      <c r="A3042" s="197">
        <f t="shared" si="94"/>
        <v>44287</v>
      </c>
      <c r="B3042" t="s">
        <v>770</v>
      </c>
      <c r="C3042" t="s">
        <v>235</v>
      </c>
      <c r="D3042"/>
      <c r="E3042" t="s">
        <v>782</v>
      </c>
      <c r="F3042" t="s">
        <v>783</v>
      </c>
      <c r="G3042" t="s">
        <v>619</v>
      </c>
      <c r="H3042">
        <v>1590</v>
      </c>
      <c r="I3042" s="196" t="str">
        <f>VLOOKUP(E3042,Refs!$P$2:$R$36,3,FALSE)</f>
        <v>Y62</v>
      </c>
      <c r="J3042" s="196" t="str">
        <f>VLOOKUP(E3042,Refs!$P$2:$S$36,4,FALSE)</f>
        <v>North West</v>
      </c>
      <c r="K3042" s="42">
        <f t="shared" si="95"/>
        <v>1590</v>
      </c>
    </row>
    <row r="3043" spans="1:11" hidden="1" x14ac:dyDescent="0.35">
      <c r="A3043" s="197">
        <f t="shared" si="94"/>
        <v>44287</v>
      </c>
      <c r="B3043" t="s">
        <v>770</v>
      </c>
      <c r="C3043" t="s">
        <v>235</v>
      </c>
      <c r="D3043"/>
      <c r="E3043" t="s">
        <v>782</v>
      </c>
      <c r="F3043" t="s">
        <v>783</v>
      </c>
      <c r="G3043" t="s">
        <v>620</v>
      </c>
      <c r="H3043">
        <v>5235</v>
      </c>
      <c r="I3043" s="196" t="str">
        <f>VLOOKUP(E3043,Refs!$P$2:$R$36,3,FALSE)</f>
        <v>Y62</v>
      </c>
      <c r="J3043" s="196" t="str">
        <f>VLOOKUP(E3043,Refs!$P$2:$S$36,4,FALSE)</f>
        <v>North West</v>
      </c>
      <c r="K3043" s="42">
        <f t="shared" si="95"/>
        <v>5235</v>
      </c>
    </row>
    <row r="3044" spans="1:11" hidden="1" x14ac:dyDescent="0.35">
      <c r="A3044" s="197">
        <f t="shared" si="94"/>
        <v>44287</v>
      </c>
      <c r="B3044" t="s">
        <v>770</v>
      </c>
      <c r="C3044" t="s">
        <v>235</v>
      </c>
      <c r="D3044"/>
      <c r="E3044" t="s">
        <v>782</v>
      </c>
      <c r="F3044" t="s">
        <v>783</v>
      </c>
      <c r="G3044" t="s">
        <v>621</v>
      </c>
      <c r="H3044">
        <v>615</v>
      </c>
      <c r="I3044" s="196" t="str">
        <f>VLOOKUP(E3044,Refs!$P$2:$R$36,3,FALSE)</f>
        <v>Y62</v>
      </c>
      <c r="J3044" s="196" t="str">
        <f>VLOOKUP(E3044,Refs!$P$2:$S$36,4,FALSE)</f>
        <v>North West</v>
      </c>
      <c r="K3044" s="42">
        <f t="shared" si="95"/>
        <v>615</v>
      </c>
    </row>
    <row r="3045" spans="1:11" hidden="1" x14ac:dyDescent="0.35">
      <c r="A3045" s="197">
        <f t="shared" si="94"/>
        <v>44287</v>
      </c>
      <c r="B3045" t="s">
        <v>770</v>
      </c>
      <c r="C3045" t="s">
        <v>235</v>
      </c>
      <c r="D3045"/>
      <c r="E3045" t="s">
        <v>782</v>
      </c>
      <c r="F3045" t="s">
        <v>783</v>
      </c>
      <c r="G3045" t="s">
        <v>622</v>
      </c>
      <c r="H3045">
        <v>8700</v>
      </c>
      <c r="I3045" s="196" t="str">
        <f>VLOOKUP(E3045,Refs!$P$2:$R$36,3,FALSE)</f>
        <v>Y62</v>
      </c>
      <c r="J3045" s="196" t="str">
        <f>VLOOKUP(E3045,Refs!$P$2:$S$36,4,FALSE)</f>
        <v>North West</v>
      </c>
      <c r="K3045" s="42">
        <f t="shared" si="95"/>
        <v>8700</v>
      </c>
    </row>
    <row r="3046" spans="1:11" hidden="1" x14ac:dyDescent="0.35">
      <c r="A3046" s="197">
        <f t="shared" si="94"/>
        <v>44287</v>
      </c>
      <c r="B3046" t="s">
        <v>770</v>
      </c>
      <c r="C3046" t="s">
        <v>235</v>
      </c>
      <c r="D3046"/>
      <c r="E3046" t="s">
        <v>782</v>
      </c>
      <c r="F3046" t="s">
        <v>783</v>
      </c>
      <c r="G3046" t="s">
        <v>623</v>
      </c>
      <c r="H3046">
        <v>2928</v>
      </c>
      <c r="I3046" s="196" t="str">
        <f>VLOOKUP(E3046,Refs!$P$2:$R$36,3,FALSE)</f>
        <v>Y62</v>
      </c>
      <c r="J3046" s="196" t="str">
        <f>VLOOKUP(E3046,Refs!$P$2:$S$36,4,FALSE)</f>
        <v>North West</v>
      </c>
      <c r="K3046" s="42">
        <f t="shared" si="95"/>
        <v>2928</v>
      </c>
    </row>
    <row r="3047" spans="1:11" hidden="1" x14ac:dyDescent="0.35">
      <c r="A3047" s="197">
        <f t="shared" si="94"/>
        <v>44287</v>
      </c>
      <c r="B3047" t="s">
        <v>770</v>
      </c>
      <c r="C3047" t="s">
        <v>235</v>
      </c>
      <c r="D3047"/>
      <c r="E3047" t="s">
        <v>782</v>
      </c>
      <c r="F3047" t="s">
        <v>783</v>
      </c>
      <c r="G3047" t="s">
        <v>624</v>
      </c>
      <c r="H3047">
        <v>12165</v>
      </c>
      <c r="I3047" s="196" t="str">
        <f>VLOOKUP(E3047,Refs!$P$2:$R$36,3,FALSE)</f>
        <v>Y62</v>
      </c>
      <c r="J3047" s="196" t="str">
        <f>VLOOKUP(E3047,Refs!$P$2:$S$36,4,FALSE)</f>
        <v>North West</v>
      </c>
      <c r="K3047" s="42">
        <f t="shared" si="95"/>
        <v>12165</v>
      </c>
    </row>
    <row r="3048" spans="1:11" hidden="1" x14ac:dyDescent="0.35">
      <c r="A3048" s="197">
        <f t="shared" si="94"/>
        <v>44287</v>
      </c>
      <c r="B3048" t="s">
        <v>770</v>
      </c>
      <c r="C3048" t="s">
        <v>235</v>
      </c>
      <c r="D3048"/>
      <c r="E3048" t="s">
        <v>782</v>
      </c>
      <c r="F3048" t="s">
        <v>783</v>
      </c>
      <c r="G3048" t="s">
        <v>625</v>
      </c>
      <c r="H3048">
        <v>12165</v>
      </c>
      <c r="I3048" s="196" t="str">
        <f>VLOOKUP(E3048,Refs!$P$2:$R$36,3,FALSE)</f>
        <v>Y62</v>
      </c>
      <c r="J3048" s="196" t="str">
        <f>VLOOKUP(E3048,Refs!$P$2:$S$36,4,FALSE)</f>
        <v>North West</v>
      </c>
      <c r="K3048" s="42">
        <f t="shared" si="95"/>
        <v>12165</v>
      </c>
    </row>
    <row r="3049" spans="1:11" hidden="1" x14ac:dyDescent="0.35">
      <c r="A3049" s="197">
        <f t="shared" si="94"/>
        <v>44287</v>
      </c>
      <c r="B3049" t="s">
        <v>770</v>
      </c>
      <c r="C3049" t="s">
        <v>235</v>
      </c>
      <c r="D3049"/>
      <c r="E3049" t="s">
        <v>782</v>
      </c>
      <c r="F3049" t="s">
        <v>783</v>
      </c>
      <c r="G3049" t="s">
        <v>626</v>
      </c>
      <c r="H3049">
        <v>18037</v>
      </c>
      <c r="I3049" s="196" t="str">
        <f>VLOOKUP(E3049,Refs!$P$2:$R$36,3,FALSE)</f>
        <v>Y62</v>
      </c>
      <c r="J3049" s="196" t="str">
        <f>VLOOKUP(E3049,Refs!$P$2:$S$36,4,FALSE)</f>
        <v>North West</v>
      </c>
      <c r="K3049" s="42">
        <f t="shared" si="95"/>
        <v>18037</v>
      </c>
    </row>
    <row r="3050" spans="1:11" hidden="1" x14ac:dyDescent="0.35">
      <c r="A3050" s="197">
        <f t="shared" si="94"/>
        <v>44287</v>
      </c>
      <c r="B3050" t="s">
        <v>770</v>
      </c>
      <c r="C3050" t="s">
        <v>235</v>
      </c>
      <c r="D3050"/>
      <c r="E3050" t="s">
        <v>782</v>
      </c>
      <c r="F3050" t="s">
        <v>783</v>
      </c>
      <c r="G3050" t="s">
        <v>642</v>
      </c>
      <c r="H3050">
        <v>9070</v>
      </c>
      <c r="I3050" s="196" t="str">
        <f>VLOOKUP(E3050,Refs!$P$2:$R$36,3,FALSE)</f>
        <v>Y62</v>
      </c>
      <c r="J3050" s="196" t="str">
        <f>VLOOKUP(E3050,Refs!$P$2:$S$36,4,FALSE)</f>
        <v>North West</v>
      </c>
      <c r="K3050" s="42">
        <f t="shared" si="95"/>
        <v>9070</v>
      </c>
    </row>
    <row r="3051" spans="1:11" hidden="1" x14ac:dyDescent="0.35">
      <c r="A3051" s="197">
        <f t="shared" si="94"/>
        <v>44287</v>
      </c>
      <c r="B3051" t="s">
        <v>770</v>
      </c>
      <c r="C3051" t="s">
        <v>235</v>
      </c>
      <c r="D3051"/>
      <c r="E3051" t="s">
        <v>782</v>
      </c>
      <c r="F3051" t="s">
        <v>783</v>
      </c>
      <c r="G3051" t="s">
        <v>643</v>
      </c>
      <c r="H3051">
        <v>0</v>
      </c>
      <c r="I3051" s="196" t="str">
        <f>VLOOKUP(E3051,Refs!$P$2:$R$36,3,FALSE)</f>
        <v>Y62</v>
      </c>
      <c r="J3051" s="196" t="str">
        <f>VLOOKUP(E3051,Refs!$P$2:$S$36,4,FALSE)</f>
        <v>North West</v>
      </c>
      <c r="K3051" s="42" t="str">
        <f t="shared" si="95"/>
        <v/>
      </c>
    </row>
    <row r="3052" spans="1:11" hidden="1" x14ac:dyDescent="0.35">
      <c r="A3052" s="197">
        <f t="shared" si="94"/>
        <v>44287</v>
      </c>
      <c r="B3052" t="s">
        <v>770</v>
      </c>
      <c r="C3052" t="s">
        <v>235</v>
      </c>
      <c r="D3052"/>
      <c r="E3052" t="s">
        <v>782</v>
      </c>
      <c r="F3052" t="s">
        <v>783</v>
      </c>
      <c r="G3052" t="s">
        <v>644</v>
      </c>
      <c r="H3052">
        <v>0</v>
      </c>
      <c r="I3052" s="196" t="str">
        <f>VLOOKUP(E3052,Refs!$P$2:$R$36,3,FALSE)</f>
        <v>Y62</v>
      </c>
      <c r="J3052" s="196" t="str">
        <f>VLOOKUP(E3052,Refs!$P$2:$S$36,4,FALSE)</f>
        <v>North West</v>
      </c>
      <c r="K3052" s="42" t="str">
        <f t="shared" si="95"/>
        <v/>
      </c>
    </row>
    <row r="3053" spans="1:11" hidden="1" x14ac:dyDescent="0.35">
      <c r="A3053" s="197">
        <f t="shared" si="94"/>
        <v>44287</v>
      </c>
      <c r="B3053" t="s">
        <v>770</v>
      </c>
      <c r="C3053" t="s">
        <v>235</v>
      </c>
      <c r="D3053"/>
      <c r="E3053" t="s">
        <v>782</v>
      </c>
      <c r="F3053" t="s">
        <v>783</v>
      </c>
      <c r="G3053" t="s">
        <v>645</v>
      </c>
      <c r="H3053">
        <v>0</v>
      </c>
      <c r="I3053" s="196" t="str">
        <f>VLOOKUP(E3053,Refs!$P$2:$R$36,3,FALSE)</f>
        <v>Y62</v>
      </c>
      <c r="J3053" s="196" t="str">
        <f>VLOOKUP(E3053,Refs!$P$2:$S$36,4,FALSE)</f>
        <v>North West</v>
      </c>
      <c r="K3053" s="42" t="str">
        <f t="shared" si="95"/>
        <v/>
      </c>
    </row>
    <row r="3054" spans="1:11" hidden="1" x14ac:dyDescent="0.35">
      <c r="A3054" s="197">
        <f t="shared" si="94"/>
        <v>44287</v>
      </c>
      <c r="B3054" t="s">
        <v>770</v>
      </c>
      <c r="C3054" t="s">
        <v>235</v>
      </c>
      <c r="D3054"/>
      <c r="E3054" t="s">
        <v>782</v>
      </c>
      <c r="F3054" t="s">
        <v>783</v>
      </c>
      <c r="G3054" t="s">
        <v>646</v>
      </c>
      <c r="H3054">
        <v>0</v>
      </c>
      <c r="I3054" s="196" t="str">
        <f>VLOOKUP(E3054,Refs!$P$2:$R$36,3,FALSE)</f>
        <v>Y62</v>
      </c>
      <c r="J3054" s="196" t="str">
        <f>VLOOKUP(E3054,Refs!$P$2:$S$36,4,FALSE)</f>
        <v>North West</v>
      </c>
      <c r="K3054" s="42" t="str">
        <f t="shared" si="95"/>
        <v/>
      </c>
    </row>
    <row r="3055" spans="1:11" hidden="1" x14ac:dyDescent="0.35">
      <c r="A3055" s="197">
        <f t="shared" si="94"/>
        <v>44287</v>
      </c>
      <c r="B3055" t="s">
        <v>770</v>
      </c>
      <c r="C3055" t="s">
        <v>235</v>
      </c>
      <c r="D3055"/>
      <c r="E3055" t="s">
        <v>782</v>
      </c>
      <c r="F3055" t="s">
        <v>783</v>
      </c>
      <c r="G3055" t="s">
        <v>647</v>
      </c>
      <c r="H3055">
        <v>0</v>
      </c>
      <c r="I3055" s="196" t="str">
        <f>VLOOKUP(E3055,Refs!$P$2:$R$36,3,FALSE)</f>
        <v>Y62</v>
      </c>
      <c r="J3055" s="196" t="str">
        <f>VLOOKUP(E3055,Refs!$P$2:$S$36,4,FALSE)</f>
        <v>North West</v>
      </c>
      <c r="K3055" s="42" t="str">
        <f t="shared" si="95"/>
        <v/>
      </c>
    </row>
    <row r="3056" spans="1:11" hidden="1" x14ac:dyDescent="0.35">
      <c r="A3056" s="197">
        <f t="shared" si="94"/>
        <v>44287</v>
      </c>
      <c r="B3056" t="s">
        <v>770</v>
      </c>
      <c r="C3056" t="s">
        <v>235</v>
      </c>
      <c r="D3056"/>
      <c r="E3056" t="s">
        <v>782</v>
      </c>
      <c r="F3056" t="s">
        <v>783</v>
      </c>
      <c r="G3056" t="s">
        <v>648</v>
      </c>
      <c r="H3056">
        <v>0</v>
      </c>
      <c r="I3056" s="196" t="str">
        <f>VLOOKUP(E3056,Refs!$P$2:$R$36,3,FALSE)</f>
        <v>Y62</v>
      </c>
      <c r="J3056" s="196" t="str">
        <f>VLOOKUP(E3056,Refs!$P$2:$S$36,4,FALSE)</f>
        <v>North West</v>
      </c>
      <c r="K3056" s="42" t="str">
        <f t="shared" si="95"/>
        <v/>
      </c>
    </row>
    <row r="3057" spans="1:11" hidden="1" x14ac:dyDescent="0.35">
      <c r="A3057" s="197">
        <f t="shared" si="94"/>
        <v>44287</v>
      </c>
      <c r="B3057" t="s">
        <v>770</v>
      </c>
      <c r="C3057" t="s">
        <v>235</v>
      </c>
      <c r="D3057"/>
      <c r="E3057" t="s">
        <v>782</v>
      </c>
      <c r="F3057" t="s">
        <v>783</v>
      </c>
      <c r="G3057" t="s">
        <v>649</v>
      </c>
      <c r="H3057">
        <v>20465</v>
      </c>
      <c r="I3057" s="196" t="str">
        <f>VLOOKUP(E3057,Refs!$P$2:$R$36,3,FALSE)</f>
        <v>Y62</v>
      </c>
      <c r="J3057" s="196" t="str">
        <f>VLOOKUP(E3057,Refs!$P$2:$S$36,4,FALSE)</f>
        <v>North West</v>
      </c>
      <c r="K3057" s="42">
        <f t="shared" si="95"/>
        <v>20465</v>
      </c>
    </row>
    <row r="3058" spans="1:11" hidden="1" x14ac:dyDescent="0.35">
      <c r="A3058" s="197">
        <f t="shared" si="94"/>
        <v>44287</v>
      </c>
      <c r="B3058" t="s">
        <v>770</v>
      </c>
      <c r="C3058" t="s">
        <v>235</v>
      </c>
      <c r="D3058"/>
      <c r="E3058" t="s">
        <v>782</v>
      </c>
      <c r="F3058" t="s">
        <v>783</v>
      </c>
      <c r="G3058" t="s">
        <v>650</v>
      </c>
      <c r="H3058">
        <v>0</v>
      </c>
      <c r="I3058" s="196" t="str">
        <f>VLOOKUP(E3058,Refs!$P$2:$R$36,3,FALSE)</f>
        <v>Y62</v>
      </c>
      <c r="J3058" s="196" t="str">
        <f>VLOOKUP(E3058,Refs!$P$2:$S$36,4,FALSE)</f>
        <v>North West</v>
      </c>
      <c r="K3058" s="42" t="str">
        <f t="shared" si="95"/>
        <v/>
      </c>
    </row>
    <row r="3059" spans="1:11" hidden="1" x14ac:dyDescent="0.35">
      <c r="A3059" s="197">
        <f t="shared" si="94"/>
        <v>44287</v>
      </c>
      <c r="B3059" t="s">
        <v>770</v>
      </c>
      <c r="C3059" t="s">
        <v>235</v>
      </c>
      <c r="D3059"/>
      <c r="E3059" t="s">
        <v>782</v>
      </c>
      <c r="F3059" t="s">
        <v>783</v>
      </c>
      <c r="G3059" t="s">
        <v>651</v>
      </c>
      <c r="H3059">
        <v>0</v>
      </c>
      <c r="I3059" s="196" t="str">
        <f>VLOOKUP(E3059,Refs!$P$2:$R$36,3,FALSE)</f>
        <v>Y62</v>
      </c>
      <c r="J3059" s="196" t="str">
        <f>VLOOKUP(E3059,Refs!$P$2:$S$36,4,FALSE)</f>
        <v>North West</v>
      </c>
      <c r="K3059" s="42" t="str">
        <f t="shared" si="95"/>
        <v/>
      </c>
    </row>
    <row r="3060" spans="1:11" hidden="1" x14ac:dyDescent="0.35">
      <c r="A3060" s="197">
        <f t="shared" si="94"/>
        <v>44287</v>
      </c>
      <c r="B3060" t="s">
        <v>770</v>
      </c>
      <c r="C3060" t="s">
        <v>235</v>
      </c>
      <c r="D3060"/>
      <c r="E3060" t="s">
        <v>782</v>
      </c>
      <c r="F3060" t="s">
        <v>783</v>
      </c>
      <c r="G3060" t="s">
        <v>652</v>
      </c>
      <c r="H3060">
        <v>0</v>
      </c>
      <c r="I3060" s="196" t="str">
        <f>VLOOKUP(E3060,Refs!$P$2:$R$36,3,FALSE)</f>
        <v>Y62</v>
      </c>
      <c r="J3060" s="196" t="str">
        <f>VLOOKUP(E3060,Refs!$P$2:$S$36,4,FALSE)</f>
        <v>North West</v>
      </c>
      <c r="K3060" s="42" t="str">
        <f t="shared" si="95"/>
        <v/>
      </c>
    </row>
    <row r="3061" spans="1:11" hidden="1" x14ac:dyDescent="0.35">
      <c r="A3061" s="197">
        <f t="shared" si="94"/>
        <v>44287</v>
      </c>
      <c r="B3061" t="s">
        <v>770</v>
      </c>
      <c r="C3061" t="s">
        <v>235</v>
      </c>
      <c r="D3061"/>
      <c r="E3061" t="s">
        <v>782</v>
      </c>
      <c r="F3061" t="s">
        <v>783</v>
      </c>
      <c r="G3061" t="s">
        <v>653</v>
      </c>
      <c r="H3061">
        <v>0</v>
      </c>
      <c r="I3061" s="196" t="str">
        <f>VLOOKUP(E3061,Refs!$P$2:$R$36,3,FALSE)</f>
        <v>Y62</v>
      </c>
      <c r="J3061" s="196" t="str">
        <f>VLOOKUP(E3061,Refs!$P$2:$S$36,4,FALSE)</f>
        <v>North West</v>
      </c>
      <c r="K3061" s="42" t="str">
        <f t="shared" si="95"/>
        <v/>
      </c>
    </row>
    <row r="3062" spans="1:11" hidden="1" x14ac:dyDescent="0.35">
      <c r="A3062" s="197">
        <f t="shared" si="94"/>
        <v>44287</v>
      </c>
      <c r="B3062" t="s">
        <v>770</v>
      </c>
      <c r="C3062" t="s">
        <v>235</v>
      </c>
      <c r="D3062"/>
      <c r="E3062" t="s">
        <v>782</v>
      </c>
      <c r="F3062" t="s">
        <v>783</v>
      </c>
      <c r="G3062" t="s">
        <v>654</v>
      </c>
      <c r="H3062">
        <v>10973</v>
      </c>
      <c r="I3062" s="196" t="str">
        <f>VLOOKUP(E3062,Refs!$P$2:$R$36,3,FALSE)</f>
        <v>Y62</v>
      </c>
      <c r="J3062" s="196" t="str">
        <f>VLOOKUP(E3062,Refs!$P$2:$S$36,4,FALSE)</f>
        <v>North West</v>
      </c>
      <c r="K3062" s="42">
        <f t="shared" si="95"/>
        <v>10973</v>
      </c>
    </row>
    <row r="3063" spans="1:11" hidden="1" x14ac:dyDescent="0.35">
      <c r="A3063" s="197">
        <f t="shared" si="94"/>
        <v>44287</v>
      </c>
      <c r="B3063" t="s">
        <v>770</v>
      </c>
      <c r="C3063" t="s">
        <v>235</v>
      </c>
      <c r="D3063"/>
      <c r="E3063" t="s">
        <v>782</v>
      </c>
      <c r="F3063" t="s">
        <v>783</v>
      </c>
      <c r="G3063" t="s">
        <v>669</v>
      </c>
      <c r="H3063">
        <v>122250</v>
      </c>
      <c r="I3063" s="196" t="str">
        <f>VLOOKUP(E3063,Refs!$P$2:$R$36,3,FALSE)</f>
        <v>Y62</v>
      </c>
      <c r="J3063" s="196" t="str">
        <f>VLOOKUP(E3063,Refs!$P$2:$S$36,4,FALSE)</f>
        <v>North West</v>
      </c>
      <c r="K3063" s="42">
        <f t="shared" si="95"/>
        <v>122250</v>
      </c>
    </row>
    <row r="3064" spans="1:11" hidden="1" x14ac:dyDescent="0.35">
      <c r="A3064" s="197">
        <f t="shared" si="94"/>
        <v>44287</v>
      </c>
      <c r="B3064" t="s">
        <v>770</v>
      </c>
      <c r="C3064" t="s">
        <v>235</v>
      </c>
      <c r="D3064"/>
      <c r="E3064" t="s">
        <v>782</v>
      </c>
      <c r="F3064" t="s">
        <v>783</v>
      </c>
      <c r="G3064" t="s">
        <v>670</v>
      </c>
      <c r="H3064">
        <v>58</v>
      </c>
      <c r="I3064" s="196" t="str">
        <f>VLOOKUP(E3064,Refs!$P$2:$R$36,3,FALSE)</f>
        <v>Y62</v>
      </c>
      <c r="J3064" s="196" t="str">
        <f>VLOOKUP(E3064,Refs!$P$2:$S$36,4,FALSE)</f>
        <v>North West</v>
      </c>
      <c r="K3064" s="42">
        <f t="shared" si="95"/>
        <v>58</v>
      </c>
    </row>
    <row r="3065" spans="1:11" hidden="1" x14ac:dyDescent="0.35">
      <c r="A3065" s="197">
        <f t="shared" si="94"/>
        <v>44287</v>
      </c>
      <c r="B3065" t="s">
        <v>770</v>
      </c>
      <c r="C3065" t="s">
        <v>235</v>
      </c>
      <c r="D3065"/>
      <c r="E3065" t="s">
        <v>782</v>
      </c>
      <c r="F3065" t="s">
        <v>783</v>
      </c>
      <c r="G3065" t="s">
        <v>671</v>
      </c>
      <c r="H3065">
        <v>80820</v>
      </c>
      <c r="I3065" s="196" t="str">
        <f>VLOOKUP(E3065,Refs!$P$2:$R$36,3,FALSE)</f>
        <v>Y62</v>
      </c>
      <c r="J3065" s="196" t="str">
        <f>VLOOKUP(E3065,Refs!$P$2:$S$36,4,FALSE)</f>
        <v>North West</v>
      </c>
      <c r="K3065" s="42">
        <f t="shared" si="95"/>
        <v>80820</v>
      </c>
    </row>
    <row r="3066" spans="1:11" hidden="1" x14ac:dyDescent="0.35">
      <c r="A3066" s="197">
        <f t="shared" si="94"/>
        <v>44287</v>
      </c>
      <c r="B3066" t="s">
        <v>770</v>
      </c>
      <c r="C3066" t="s">
        <v>235</v>
      </c>
      <c r="D3066"/>
      <c r="E3066" t="s">
        <v>782</v>
      </c>
      <c r="F3066" t="s">
        <v>783</v>
      </c>
      <c r="G3066" t="s">
        <v>675</v>
      </c>
      <c r="H3066">
        <v>22651</v>
      </c>
      <c r="I3066" s="196" t="str">
        <f>VLOOKUP(E3066,Refs!$P$2:$R$36,3,FALSE)</f>
        <v>Y62</v>
      </c>
      <c r="J3066" s="196" t="str">
        <f>VLOOKUP(E3066,Refs!$P$2:$S$36,4,FALSE)</f>
        <v>North West</v>
      </c>
      <c r="K3066" s="42">
        <f t="shared" si="95"/>
        <v>22651</v>
      </c>
    </row>
    <row r="3067" spans="1:11" hidden="1" x14ac:dyDescent="0.35">
      <c r="A3067" s="197">
        <f t="shared" si="94"/>
        <v>44287</v>
      </c>
      <c r="B3067" t="s">
        <v>770</v>
      </c>
      <c r="C3067" t="s">
        <v>235</v>
      </c>
      <c r="D3067"/>
      <c r="E3067" t="s">
        <v>782</v>
      </c>
      <c r="F3067" t="s">
        <v>783</v>
      </c>
      <c r="G3067" t="s">
        <v>678</v>
      </c>
      <c r="H3067">
        <v>21219</v>
      </c>
      <c r="I3067" s="196" t="str">
        <f>VLOOKUP(E3067,Refs!$P$2:$R$36,3,FALSE)</f>
        <v>Y62</v>
      </c>
      <c r="J3067" s="196" t="str">
        <f>VLOOKUP(E3067,Refs!$P$2:$S$36,4,FALSE)</f>
        <v>North West</v>
      </c>
      <c r="K3067" s="42">
        <f t="shared" si="95"/>
        <v>21219</v>
      </c>
    </row>
    <row r="3068" spans="1:11" hidden="1" x14ac:dyDescent="0.35">
      <c r="A3068" s="197">
        <f t="shared" si="94"/>
        <v>44287</v>
      </c>
      <c r="B3068" t="s">
        <v>770</v>
      </c>
      <c r="C3068" t="s">
        <v>235</v>
      </c>
      <c r="D3068"/>
      <c r="E3068" t="s">
        <v>782</v>
      </c>
      <c r="F3068" t="s">
        <v>783</v>
      </c>
      <c r="G3068" t="s">
        <v>679</v>
      </c>
      <c r="H3068">
        <v>12938</v>
      </c>
      <c r="I3068" s="196" t="str">
        <f>VLOOKUP(E3068,Refs!$P$2:$R$36,3,FALSE)</f>
        <v>Y62</v>
      </c>
      <c r="J3068" s="196" t="str">
        <f>VLOOKUP(E3068,Refs!$P$2:$S$36,4,FALSE)</f>
        <v>North West</v>
      </c>
      <c r="K3068" s="42">
        <f t="shared" si="95"/>
        <v>12938</v>
      </c>
    </row>
    <row r="3069" spans="1:11" hidden="1" x14ac:dyDescent="0.35">
      <c r="A3069" s="197">
        <f t="shared" si="94"/>
        <v>44287</v>
      </c>
      <c r="B3069" t="s">
        <v>770</v>
      </c>
      <c r="C3069" t="s">
        <v>235</v>
      </c>
      <c r="D3069"/>
      <c r="E3069" t="s">
        <v>782</v>
      </c>
      <c r="F3069" t="s">
        <v>783</v>
      </c>
      <c r="G3069" t="s">
        <v>680</v>
      </c>
      <c r="H3069">
        <v>18322</v>
      </c>
      <c r="I3069" s="196" t="str">
        <f>VLOOKUP(E3069,Refs!$P$2:$R$36,3,FALSE)</f>
        <v>Y62</v>
      </c>
      <c r="J3069" s="196" t="str">
        <f>VLOOKUP(E3069,Refs!$P$2:$S$36,4,FALSE)</f>
        <v>North West</v>
      </c>
      <c r="K3069" s="42">
        <f t="shared" si="95"/>
        <v>18322</v>
      </c>
    </row>
    <row r="3070" spans="1:11" hidden="1" x14ac:dyDescent="0.35">
      <c r="A3070" s="197">
        <f t="shared" si="94"/>
        <v>44287</v>
      </c>
      <c r="B3070" t="s">
        <v>770</v>
      </c>
      <c r="C3070" t="s">
        <v>235</v>
      </c>
      <c r="D3070"/>
      <c r="E3070" t="s">
        <v>782</v>
      </c>
      <c r="F3070" t="s">
        <v>783</v>
      </c>
      <c r="G3070" t="s">
        <v>681</v>
      </c>
      <c r="H3070">
        <v>1613</v>
      </c>
      <c r="I3070" s="196" t="str">
        <f>VLOOKUP(E3070,Refs!$P$2:$R$36,3,FALSE)</f>
        <v>Y62</v>
      </c>
      <c r="J3070" s="196" t="str">
        <f>VLOOKUP(E3070,Refs!$P$2:$S$36,4,FALSE)</f>
        <v>North West</v>
      </c>
      <c r="K3070" s="42">
        <f t="shared" si="95"/>
        <v>1613</v>
      </c>
    </row>
    <row r="3071" spans="1:11" hidden="1" x14ac:dyDescent="0.35">
      <c r="A3071" s="197">
        <f t="shared" si="94"/>
        <v>44287</v>
      </c>
      <c r="B3071" t="s">
        <v>770</v>
      </c>
      <c r="C3071" t="s">
        <v>235</v>
      </c>
      <c r="D3071"/>
      <c r="E3071" t="s">
        <v>782</v>
      </c>
      <c r="F3071" t="s">
        <v>783</v>
      </c>
      <c r="G3071" t="s">
        <v>682</v>
      </c>
      <c r="H3071">
        <v>5929</v>
      </c>
      <c r="I3071" s="196" t="str">
        <f>VLOOKUP(E3071,Refs!$P$2:$R$36,3,FALSE)</f>
        <v>Y62</v>
      </c>
      <c r="J3071" s="196" t="str">
        <f>VLOOKUP(E3071,Refs!$P$2:$S$36,4,FALSE)</f>
        <v>North West</v>
      </c>
      <c r="K3071" s="42">
        <f t="shared" si="95"/>
        <v>5929</v>
      </c>
    </row>
    <row r="3072" spans="1:11" hidden="1" x14ac:dyDescent="0.35">
      <c r="A3072" s="197">
        <f t="shared" si="94"/>
        <v>44287</v>
      </c>
      <c r="B3072" t="s">
        <v>770</v>
      </c>
      <c r="C3072" t="s">
        <v>235</v>
      </c>
      <c r="D3072"/>
      <c r="E3072" t="s">
        <v>782</v>
      </c>
      <c r="F3072" t="s">
        <v>783</v>
      </c>
      <c r="G3072" t="s">
        <v>683</v>
      </c>
      <c r="H3072">
        <v>1271</v>
      </c>
      <c r="I3072" s="196" t="str">
        <f>VLOOKUP(E3072,Refs!$P$2:$R$36,3,FALSE)</f>
        <v>Y62</v>
      </c>
      <c r="J3072" s="196" t="str">
        <f>VLOOKUP(E3072,Refs!$P$2:$S$36,4,FALSE)</f>
        <v>North West</v>
      </c>
      <c r="K3072" s="42">
        <f t="shared" si="95"/>
        <v>1271</v>
      </c>
    </row>
    <row r="3073" spans="1:11" hidden="1" x14ac:dyDescent="0.35">
      <c r="A3073" s="197">
        <f t="shared" si="94"/>
        <v>44287</v>
      </c>
      <c r="B3073" t="s">
        <v>770</v>
      </c>
      <c r="C3073" t="s">
        <v>235</v>
      </c>
      <c r="D3073"/>
      <c r="E3073" t="s">
        <v>782</v>
      </c>
      <c r="F3073" t="s">
        <v>783</v>
      </c>
      <c r="G3073" t="s">
        <v>684</v>
      </c>
      <c r="H3073">
        <v>9112</v>
      </c>
      <c r="I3073" s="196" t="str">
        <f>VLOOKUP(E3073,Refs!$P$2:$R$36,3,FALSE)</f>
        <v>Y62</v>
      </c>
      <c r="J3073" s="196" t="str">
        <f>VLOOKUP(E3073,Refs!$P$2:$S$36,4,FALSE)</f>
        <v>North West</v>
      </c>
      <c r="K3073" s="42">
        <f t="shared" si="95"/>
        <v>9112</v>
      </c>
    </row>
    <row r="3074" spans="1:11" hidden="1" x14ac:dyDescent="0.35">
      <c r="A3074" s="197">
        <f t="shared" si="94"/>
        <v>44287</v>
      </c>
      <c r="B3074" t="s">
        <v>770</v>
      </c>
      <c r="C3074" t="s">
        <v>235</v>
      </c>
      <c r="D3074"/>
      <c r="E3074" t="s">
        <v>782</v>
      </c>
      <c r="F3074" t="s">
        <v>783</v>
      </c>
      <c r="G3074" t="s">
        <v>685</v>
      </c>
      <c r="H3074">
        <v>6636</v>
      </c>
      <c r="I3074" s="196" t="str">
        <f>VLOOKUP(E3074,Refs!$P$2:$R$36,3,FALSE)</f>
        <v>Y62</v>
      </c>
      <c r="J3074" s="196" t="str">
        <f>VLOOKUP(E3074,Refs!$P$2:$S$36,4,FALSE)</f>
        <v>North West</v>
      </c>
      <c r="K3074" s="42">
        <f t="shared" si="95"/>
        <v>6636</v>
      </c>
    </row>
    <row r="3075" spans="1:11" hidden="1" x14ac:dyDescent="0.35">
      <c r="A3075" s="197">
        <f t="shared" ref="A3075:A3138" si="96">DATEVALUE(RIGHT(B3075,8))</f>
        <v>44287</v>
      </c>
      <c r="B3075" t="s">
        <v>770</v>
      </c>
      <c r="C3075" t="s">
        <v>235</v>
      </c>
      <c r="D3075"/>
      <c r="E3075" t="s">
        <v>782</v>
      </c>
      <c r="F3075" t="s">
        <v>783</v>
      </c>
      <c r="G3075" t="s">
        <v>686</v>
      </c>
      <c r="H3075">
        <v>0</v>
      </c>
      <c r="I3075" s="196" t="str">
        <f>VLOOKUP(E3075,Refs!$P$2:$R$36,3,FALSE)</f>
        <v>Y62</v>
      </c>
      <c r="J3075" s="196" t="str">
        <f>VLOOKUP(E3075,Refs!$P$2:$S$36,4,FALSE)</f>
        <v>North West</v>
      </c>
      <c r="K3075" s="42" t="str">
        <f t="shared" ref="K3075:K3138" si="97">IF(OR(H3075="NULL",H3075=0,H3075=""),"",H3075)</f>
        <v/>
      </c>
    </row>
    <row r="3076" spans="1:11" hidden="1" x14ac:dyDescent="0.35">
      <c r="A3076" s="197">
        <f t="shared" si="96"/>
        <v>44287</v>
      </c>
      <c r="B3076" t="s">
        <v>770</v>
      </c>
      <c r="C3076" t="s">
        <v>235</v>
      </c>
      <c r="D3076"/>
      <c r="E3076" t="s">
        <v>782</v>
      </c>
      <c r="F3076" t="s">
        <v>783</v>
      </c>
      <c r="G3076" t="s">
        <v>687</v>
      </c>
      <c r="H3076">
        <v>0</v>
      </c>
      <c r="I3076" s="196" t="str">
        <f>VLOOKUP(E3076,Refs!$P$2:$R$36,3,FALSE)</f>
        <v>Y62</v>
      </c>
      <c r="J3076" s="196" t="str">
        <f>VLOOKUP(E3076,Refs!$P$2:$S$36,4,FALSE)</f>
        <v>North West</v>
      </c>
      <c r="K3076" s="42" t="str">
        <f t="shared" si="97"/>
        <v/>
      </c>
    </row>
    <row r="3077" spans="1:11" hidden="1" x14ac:dyDescent="0.35">
      <c r="A3077" s="197">
        <f t="shared" si="96"/>
        <v>44287</v>
      </c>
      <c r="B3077" t="s">
        <v>770</v>
      </c>
      <c r="C3077" t="s">
        <v>235</v>
      </c>
      <c r="D3077"/>
      <c r="E3077" t="s">
        <v>782</v>
      </c>
      <c r="F3077" t="s">
        <v>783</v>
      </c>
      <c r="G3077" t="s">
        <v>688</v>
      </c>
      <c r="H3077">
        <v>5443</v>
      </c>
      <c r="I3077" s="196" t="str">
        <f>VLOOKUP(E3077,Refs!$P$2:$R$36,3,FALSE)</f>
        <v>Y62</v>
      </c>
      <c r="J3077" s="196" t="str">
        <f>VLOOKUP(E3077,Refs!$P$2:$S$36,4,FALSE)</f>
        <v>North West</v>
      </c>
      <c r="K3077" s="42">
        <f t="shared" si="97"/>
        <v>5443</v>
      </c>
    </row>
    <row r="3078" spans="1:11" hidden="1" x14ac:dyDescent="0.35">
      <c r="A3078" s="197">
        <f t="shared" si="96"/>
        <v>44287</v>
      </c>
      <c r="B3078" t="s">
        <v>770</v>
      </c>
      <c r="C3078" t="s">
        <v>235</v>
      </c>
      <c r="D3078"/>
      <c r="E3078" t="s">
        <v>782</v>
      </c>
      <c r="F3078" t="s">
        <v>783</v>
      </c>
      <c r="G3078" t="s">
        <v>689</v>
      </c>
      <c r="H3078">
        <v>1</v>
      </c>
      <c r="I3078" s="196" t="str">
        <f>VLOOKUP(E3078,Refs!$P$2:$R$36,3,FALSE)</f>
        <v>Y62</v>
      </c>
      <c r="J3078" s="196" t="str">
        <f>VLOOKUP(E3078,Refs!$P$2:$S$36,4,FALSE)</f>
        <v>North West</v>
      </c>
      <c r="K3078" s="42">
        <f t="shared" si="97"/>
        <v>1</v>
      </c>
    </row>
    <row r="3079" spans="1:11" hidden="1" x14ac:dyDescent="0.35">
      <c r="A3079" s="197">
        <f t="shared" si="96"/>
        <v>44287</v>
      </c>
      <c r="B3079" t="s">
        <v>770</v>
      </c>
      <c r="C3079" t="s">
        <v>235</v>
      </c>
      <c r="D3079"/>
      <c r="E3079" t="s">
        <v>782</v>
      </c>
      <c r="F3079" t="s">
        <v>783</v>
      </c>
      <c r="G3079" t="s">
        <v>690</v>
      </c>
      <c r="H3079">
        <v>192</v>
      </c>
      <c r="I3079" s="196" t="str">
        <f>VLOOKUP(E3079,Refs!$P$2:$R$36,3,FALSE)</f>
        <v>Y62</v>
      </c>
      <c r="J3079" s="196" t="str">
        <f>VLOOKUP(E3079,Refs!$P$2:$S$36,4,FALSE)</f>
        <v>North West</v>
      </c>
      <c r="K3079" s="42">
        <f t="shared" si="97"/>
        <v>192</v>
      </c>
    </row>
    <row r="3080" spans="1:11" hidden="1" x14ac:dyDescent="0.35">
      <c r="A3080" s="197">
        <f t="shared" si="96"/>
        <v>44287</v>
      </c>
      <c r="B3080" t="s">
        <v>770</v>
      </c>
      <c r="C3080" t="s">
        <v>235</v>
      </c>
      <c r="D3080"/>
      <c r="E3080" t="s">
        <v>782</v>
      </c>
      <c r="F3080" t="s">
        <v>783</v>
      </c>
      <c r="G3080" t="s">
        <v>691</v>
      </c>
      <c r="H3080">
        <v>378</v>
      </c>
      <c r="I3080" s="196" t="str">
        <f>VLOOKUP(E3080,Refs!$P$2:$R$36,3,FALSE)</f>
        <v>Y62</v>
      </c>
      <c r="J3080" s="196" t="str">
        <f>VLOOKUP(E3080,Refs!$P$2:$S$36,4,FALSE)</f>
        <v>North West</v>
      </c>
      <c r="K3080" s="42">
        <f t="shared" si="97"/>
        <v>378</v>
      </c>
    </row>
    <row r="3081" spans="1:11" hidden="1" x14ac:dyDescent="0.35">
      <c r="A3081" s="197">
        <f t="shared" si="96"/>
        <v>44287</v>
      </c>
      <c r="B3081" t="s">
        <v>770</v>
      </c>
      <c r="C3081" t="s">
        <v>235</v>
      </c>
      <c r="D3081"/>
      <c r="E3081" t="s">
        <v>782</v>
      </c>
      <c r="F3081" t="s">
        <v>783</v>
      </c>
      <c r="G3081" t="s">
        <v>692</v>
      </c>
      <c r="H3081">
        <v>0</v>
      </c>
      <c r="I3081" s="196" t="str">
        <f>VLOOKUP(E3081,Refs!$P$2:$R$36,3,FALSE)</f>
        <v>Y62</v>
      </c>
      <c r="J3081" s="196" t="str">
        <f>VLOOKUP(E3081,Refs!$P$2:$S$36,4,FALSE)</f>
        <v>North West</v>
      </c>
      <c r="K3081" s="42" t="str">
        <f t="shared" si="97"/>
        <v/>
      </c>
    </row>
    <row r="3082" spans="1:11" hidden="1" x14ac:dyDescent="0.35">
      <c r="A3082" s="197">
        <f t="shared" si="96"/>
        <v>44287</v>
      </c>
      <c r="B3082" t="s">
        <v>770</v>
      </c>
      <c r="C3082" t="s">
        <v>235</v>
      </c>
      <c r="D3082"/>
      <c r="E3082" t="s">
        <v>782</v>
      </c>
      <c r="F3082" t="s">
        <v>783</v>
      </c>
      <c r="G3082" t="s">
        <v>693</v>
      </c>
      <c r="H3082">
        <v>8215</v>
      </c>
      <c r="I3082" s="196" t="str">
        <f>VLOOKUP(E3082,Refs!$P$2:$R$36,3,FALSE)</f>
        <v>Y62</v>
      </c>
      <c r="J3082" s="196" t="str">
        <f>VLOOKUP(E3082,Refs!$P$2:$S$36,4,FALSE)</f>
        <v>North West</v>
      </c>
      <c r="K3082" s="42">
        <f t="shared" si="97"/>
        <v>8215</v>
      </c>
    </row>
    <row r="3083" spans="1:11" hidden="1" x14ac:dyDescent="0.35">
      <c r="A3083" s="197">
        <f t="shared" si="96"/>
        <v>44287</v>
      </c>
      <c r="B3083" t="s">
        <v>770</v>
      </c>
      <c r="C3083" t="s">
        <v>235</v>
      </c>
      <c r="D3083"/>
      <c r="E3083" t="s">
        <v>782</v>
      </c>
      <c r="F3083" t="s">
        <v>783</v>
      </c>
      <c r="G3083" t="s">
        <v>694</v>
      </c>
      <c r="H3083">
        <v>0</v>
      </c>
      <c r="I3083" s="196" t="str">
        <f>VLOOKUP(E3083,Refs!$P$2:$R$36,3,FALSE)</f>
        <v>Y62</v>
      </c>
      <c r="J3083" s="196" t="str">
        <f>VLOOKUP(E3083,Refs!$P$2:$S$36,4,FALSE)</f>
        <v>North West</v>
      </c>
      <c r="K3083" s="42" t="str">
        <f t="shared" si="97"/>
        <v/>
      </c>
    </row>
    <row r="3084" spans="1:11" hidden="1" x14ac:dyDescent="0.35">
      <c r="A3084" s="197">
        <f t="shared" si="96"/>
        <v>44287</v>
      </c>
      <c r="B3084" t="s">
        <v>770</v>
      </c>
      <c r="C3084" t="s">
        <v>235</v>
      </c>
      <c r="D3084"/>
      <c r="E3084" t="s">
        <v>782</v>
      </c>
      <c r="F3084" t="s">
        <v>783</v>
      </c>
      <c r="G3084" t="s">
        <v>695</v>
      </c>
      <c r="H3084">
        <v>0</v>
      </c>
      <c r="I3084" s="196" t="str">
        <f>VLOOKUP(E3084,Refs!$P$2:$R$36,3,FALSE)</f>
        <v>Y62</v>
      </c>
      <c r="J3084" s="196" t="str">
        <f>VLOOKUP(E3084,Refs!$P$2:$S$36,4,FALSE)</f>
        <v>North West</v>
      </c>
      <c r="K3084" s="42" t="str">
        <f t="shared" si="97"/>
        <v/>
      </c>
    </row>
    <row r="3085" spans="1:11" hidden="1" x14ac:dyDescent="0.35">
      <c r="A3085" s="197">
        <f t="shared" si="96"/>
        <v>44287</v>
      </c>
      <c r="B3085" t="s">
        <v>770</v>
      </c>
      <c r="C3085" t="s">
        <v>235</v>
      </c>
      <c r="D3085"/>
      <c r="E3085" t="s">
        <v>782</v>
      </c>
      <c r="F3085" t="s">
        <v>783</v>
      </c>
      <c r="G3085" t="s">
        <v>696</v>
      </c>
      <c r="H3085">
        <v>0</v>
      </c>
      <c r="I3085" s="196" t="str">
        <f>VLOOKUP(E3085,Refs!$P$2:$R$36,3,FALSE)</f>
        <v>Y62</v>
      </c>
      <c r="J3085" s="196" t="str">
        <f>VLOOKUP(E3085,Refs!$P$2:$S$36,4,FALSE)</f>
        <v>North West</v>
      </c>
      <c r="K3085" s="42" t="str">
        <f t="shared" si="97"/>
        <v/>
      </c>
    </row>
    <row r="3086" spans="1:11" hidden="1" x14ac:dyDescent="0.35">
      <c r="A3086" s="197">
        <f t="shared" si="96"/>
        <v>44287</v>
      </c>
      <c r="B3086" t="s">
        <v>770</v>
      </c>
      <c r="C3086" t="s">
        <v>235</v>
      </c>
      <c r="D3086"/>
      <c r="E3086" t="s">
        <v>782</v>
      </c>
      <c r="F3086" t="s">
        <v>783</v>
      </c>
      <c r="G3086" t="s">
        <v>697</v>
      </c>
      <c r="H3086">
        <v>0</v>
      </c>
      <c r="I3086" s="196" t="str">
        <f>VLOOKUP(E3086,Refs!$P$2:$R$36,3,FALSE)</f>
        <v>Y62</v>
      </c>
      <c r="J3086" s="196" t="str">
        <f>VLOOKUP(E3086,Refs!$P$2:$S$36,4,FALSE)</f>
        <v>North West</v>
      </c>
      <c r="K3086" s="42" t="str">
        <f t="shared" si="97"/>
        <v/>
      </c>
    </row>
    <row r="3087" spans="1:11" hidden="1" x14ac:dyDescent="0.35">
      <c r="A3087" s="197">
        <f t="shared" si="96"/>
        <v>44287</v>
      </c>
      <c r="B3087" t="s">
        <v>770</v>
      </c>
      <c r="C3087" t="s">
        <v>235</v>
      </c>
      <c r="D3087"/>
      <c r="E3087" t="s">
        <v>782</v>
      </c>
      <c r="F3087" t="s">
        <v>783</v>
      </c>
      <c r="G3087" t="s">
        <v>698</v>
      </c>
      <c r="H3087">
        <v>0</v>
      </c>
      <c r="I3087" s="196" t="str">
        <f>VLOOKUP(E3087,Refs!$P$2:$R$36,3,FALSE)</f>
        <v>Y62</v>
      </c>
      <c r="J3087" s="196" t="str">
        <f>VLOOKUP(E3087,Refs!$P$2:$S$36,4,FALSE)</f>
        <v>North West</v>
      </c>
      <c r="K3087" s="42" t="str">
        <f t="shared" si="97"/>
        <v/>
      </c>
    </row>
    <row r="3088" spans="1:11" hidden="1" x14ac:dyDescent="0.35">
      <c r="A3088" s="197">
        <f t="shared" si="96"/>
        <v>44287</v>
      </c>
      <c r="B3088" t="s">
        <v>770</v>
      </c>
      <c r="C3088" t="s">
        <v>235</v>
      </c>
      <c r="D3088"/>
      <c r="E3088" t="s">
        <v>782</v>
      </c>
      <c r="F3088" t="s">
        <v>783</v>
      </c>
      <c r="G3088" t="s">
        <v>699</v>
      </c>
      <c r="H3088">
        <v>0</v>
      </c>
      <c r="I3088" s="196" t="str">
        <f>VLOOKUP(E3088,Refs!$P$2:$R$36,3,FALSE)</f>
        <v>Y62</v>
      </c>
      <c r="J3088" s="196" t="str">
        <f>VLOOKUP(E3088,Refs!$P$2:$S$36,4,FALSE)</f>
        <v>North West</v>
      </c>
      <c r="K3088" s="42" t="str">
        <f t="shared" si="97"/>
        <v/>
      </c>
    </row>
    <row r="3089" spans="1:11" hidden="1" x14ac:dyDescent="0.35">
      <c r="A3089" s="197">
        <f t="shared" si="96"/>
        <v>44287</v>
      </c>
      <c r="B3089" t="s">
        <v>770</v>
      </c>
      <c r="C3089" t="s">
        <v>235</v>
      </c>
      <c r="D3089"/>
      <c r="E3089" t="s">
        <v>782</v>
      </c>
      <c r="F3089" t="s">
        <v>783</v>
      </c>
      <c r="G3089" t="s">
        <v>720</v>
      </c>
      <c r="H3089">
        <v>1211</v>
      </c>
      <c r="I3089" s="196" t="str">
        <f>VLOOKUP(E3089,Refs!$P$2:$R$36,3,FALSE)</f>
        <v>Y62</v>
      </c>
      <c r="J3089" s="196" t="str">
        <f>VLOOKUP(E3089,Refs!$P$2:$S$36,4,FALSE)</f>
        <v>North West</v>
      </c>
      <c r="K3089" s="42">
        <f t="shared" si="97"/>
        <v>1211</v>
      </c>
    </row>
    <row r="3090" spans="1:11" hidden="1" x14ac:dyDescent="0.35">
      <c r="A3090" s="197">
        <f t="shared" si="96"/>
        <v>44287</v>
      </c>
      <c r="B3090" t="s">
        <v>770</v>
      </c>
      <c r="C3090" t="s">
        <v>235</v>
      </c>
      <c r="D3090"/>
      <c r="E3090" t="s">
        <v>782</v>
      </c>
      <c r="F3090" t="s">
        <v>783</v>
      </c>
      <c r="G3090" t="s">
        <v>721</v>
      </c>
      <c r="H3090">
        <v>1210</v>
      </c>
      <c r="I3090" s="196" t="str">
        <f>VLOOKUP(E3090,Refs!$P$2:$R$36,3,FALSE)</f>
        <v>Y62</v>
      </c>
      <c r="J3090" s="196" t="str">
        <f>VLOOKUP(E3090,Refs!$P$2:$S$36,4,FALSE)</f>
        <v>North West</v>
      </c>
      <c r="K3090" s="42">
        <f t="shared" si="97"/>
        <v>1210</v>
      </c>
    </row>
    <row r="3091" spans="1:11" hidden="1" x14ac:dyDescent="0.35">
      <c r="A3091" s="197">
        <f t="shared" si="96"/>
        <v>44287</v>
      </c>
      <c r="B3091" t="s">
        <v>770</v>
      </c>
      <c r="C3091" t="s">
        <v>235</v>
      </c>
      <c r="D3091"/>
      <c r="E3091" t="s">
        <v>782</v>
      </c>
      <c r="F3091" t="s">
        <v>783</v>
      </c>
      <c r="G3091" t="s">
        <v>722</v>
      </c>
      <c r="H3091">
        <v>77</v>
      </c>
      <c r="I3091" s="196" t="str">
        <f>VLOOKUP(E3091,Refs!$P$2:$R$36,3,FALSE)</f>
        <v>Y62</v>
      </c>
      <c r="J3091" s="196" t="str">
        <f>VLOOKUP(E3091,Refs!$P$2:$S$36,4,FALSE)</f>
        <v>North West</v>
      </c>
      <c r="K3091" s="42">
        <f t="shared" si="97"/>
        <v>77</v>
      </c>
    </row>
    <row r="3092" spans="1:11" hidden="1" x14ac:dyDescent="0.35">
      <c r="A3092" s="197">
        <f t="shared" si="96"/>
        <v>44287</v>
      </c>
      <c r="B3092" t="s">
        <v>770</v>
      </c>
      <c r="C3092" t="s">
        <v>235</v>
      </c>
      <c r="D3092"/>
      <c r="E3092" t="s">
        <v>782</v>
      </c>
      <c r="F3092" t="s">
        <v>783</v>
      </c>
      <c r="G3092" t="s">
        <v>723</v>
      </c>
      <c r="H3092">
        <v>37</v>
      </c>
      <c r="I3092" s="196" t="str">
        <f>VLOOKUP(E3092,Refs!$P$2:$R$36,3,FALSE)</f>
        <v>Y62</v>
      </c>
      <c r="J3092" s="196" t="str">
        <f>VLOOKUP(E3092,Refs!$P$2:$S$36,4,FALSE)</f>
        <v>North West</v>
      </c>
      <c r="K3092" s="42">
        <f t="shared" si="97"/>
        <v>37</v>
      </c>
    </row>
    <row r="3093" spans="1:11" hidden="1" x14ac:dyDescent="0.35">
      <c r="A3093" s="197">
        <f t="shared" si="96"/>
        <v>44287</v>
      </c>
      <c r="B3093" t="s">
        <v>770</v>
      </c>
      <c r="C3093" t="s">
        <v>235</v>
      </c>
      <c r="D3093"/>
      <c r="E3093" t="s">
        <v>782</v>
      </c>
      <c r="F3093" t="s">
        <v>783</v>
      </c>
      <c r="G3093" t="s">
        <v>724</v>
      </c>
      <c r="H3093">
        <v>21</v>
      </c>
      <c r="I3093" s="196" t="str">
        <f>VLOOKUP(E3093,Refs!$P$2:$R$36,3,FALSE)</f>
        <v>Y62</v>
      </c>
      <c r="J3093" s="196" t="str">
        <f>VLOOKUP(E3093,Refs!$P$2:$S$36,4,FALSE)</f>
        <v>North West</v>
      </c>
      <c r="K3093" s="42">
        <f t="shared" si="97"/>
        <v>21</v>
      </c>
    </row>
    <row r="3094" spans="1:11" hidden="1" x14ac:dyDescent="0.35">
      <c r="A3094" s="197">
        <f t="shared" si="96"/>
        <v>44287</v>
      </c>
      <c r="B3094" t="s">
        <v>770</v>
      </c>
      <c r="C3094" t="s">
        <v>235</v>
      </c>
      <c r="D3094"/>
      <c r="E3094" t="s">
        <v>782</v>
      </c>
      <c r="F3094" t="s">
        <v>783</v>
      </c>
      <c r="G3094" t="s">
        <v>725</v>
      </c>
      <c r="H3094">
        <v>5</v>
      </c>
      <c r="I3094" s="196" t="str">
        <f>VLOOKUP(E3094,Refs!$P$2:$R$36,3,FALSE)</f>
        <v>Y62</v>
      </c>
      <c r="J3094" s="196" t="str">
        <f>VLOOKUP(E3094,Refs!$P$2:$S$36,4,FALSE)</f>
        <v>North West</v>
      </c>
      <c r="K3094" s="42">
        <f t="shared" si="97"/>
        <v>5</v>
      </c>
    </row>
    <row r="3095" spans="1:11" hidden="1" x14ac:dyDescent="0.35">
      <c r="A3095" s="197">
        <f t="shared" si="96"/>
        <v>44287</v>
      </c>
      <c r="B3095" t="s">
        <v>770</v>
      </c>
      <c r="C3095" t="s">
        <v>235</v>
      </c>
      <c r="D3095"/>
      <c r="E3095" t="s">
        <v>782</v>
      </c>
      <c r="F3095" t="s">
        <v>783</v>
      </c>
      <c r="G3095" t="s">
        <v>726</v>
      </c>
      <c r="H3095">
        <v>8</v>
      </c>
      <c r="I3095" s="196" t="str">
        <f>VLOOKUP(E3095,Refs!$P$2:$R$36,3,FALSE)</f>
        <v>Y62</v>
      </c>
      <c r="J3095" s="196" t="str">
        <f>VLOOKUP(E3095,Refs!$P$2:$S$36,4,FALSE)</f>
        <v>North West</v>
      </c>
      <c r="K3095" s="42">
        <f t="shared" si="97"/>
        <v>8</v>
      </c>
    </row>
    <row r="3096" spans="1:11" hidden="1" x14ac:dyDescent="0.35">
      <c r="A3096" s="197">
        <f t="shared" si="96"/>
        <v>44287</v>
      </c>
      <c r="B3096" t="s">
        <v>770</v>
      </c>
      <c r="C3096" t="s">
        <v>235</v>
      </c>
      <c r="D3096"/>
      <c r="E3096" t="s">
        <v>782</v>
      </c>
      <c r="F3096" t="s">
        <v>783</v>
      </c>
      <c r="G3096" t="s">
        <v>727</v>
      </c>
      <c r="H3096">
        <v>0</v>
      </c>
      <c r="I3096" s="196" t="str">
        <f>VLOOKUP(E3096,Refs!$P$2:$R$36,3,FALSE)</f>
        <v>Y62</v>
      </c>
      <c r="J3096" s="196" t="str">
        <f>VLOOKUP(E3096,Refs!$P$2:$S$36,4,FALSE)</f>
        <v>North West</v>
      </c>
      <c r="K3096" s="42" t="str">
        <f t="shared" si="97"/>
        <v/>
      </c>
    </row>
    <row r="3097" spans="1:11" hidden="1" x14ac:dyDescent="0.35">
      <c r="A3097" s="197">
        <f t="shared" si="96"/>
        <v>44287</v>
      </c>
      <c r="B3097" t="s">
        <v>770</v>
      </c>
      <c r="C3097" t="s">
        <v>235</v>
      </c>
      <c r="D3097"/>
      <c r="E3097" t="s">
        <v>782</v>
      </c>
      <c r="F3097" t="s">
        <v>783</v>
      </c>
      <c r="G3097" t="s">
        <v>728</v>
      </c>
      <c r="H3097">
        <v>58</v>
      </c>
      <c r="I3097" s="196" t="str">
        <f>VLOOKUP(E3097,Refs!$P$2:$R$36,3,FALSE)</f>
        <v>Y62</v>
      </c>
      <c r="J3097" s="196" t="str">
        <f>VLOOKUP(E3097,Refs!$P$2:$S$36,4,FALSE)</f>
        <v>North West</v>
      </c>
      <c r="K3097" s="42">
        <f t="shared" si="97"/>
        <v>58</v>
      </c>
    </row>
    <row r="3098" spans="1:11" hidden="1" x14ac:dyDescent="0.35">
      <c r="A3098" s="197">
        <f t="shared" si="96"/>
        <v>44287</v>
      </c>
      <c r="B3098" t="s">
        <v>770</v>
      </c>
      <c r="C3098" t="s">
        <v>235</v>
      </c>
      <c r="D3098"/>
      <c r="E3098" t="s">
        <v>782</v>
      </c>
      <c r="F3098" t="s">
        <v>783</v>
      </c>
      <c r="G3098" t="s">
        <v>729</v>
      </c>
      <c r="H3098">
        <v>49</v>
      </c>
      <c r="I3098" s="196" t="str">
        <f>VLOOKUP(E3098,Refs!$P$2:$R$36,3,FALSE)</f>
        <v>Y62</v>
      </c>
      <c r="J3098" s="196" t="str">
        <f>VLOOKUP(E3098,Refs!$P$2:$S$36,4,FALSE)</f>
        <v>North West</v>
      </c>
      <c r="K3098" s="42">
        <f t="shared" si="97"/>
        <v>49</v>
      </c>
    </row>
    <row r="3099" spans="1:11" hidden="1" x14ac:dyDescent="0.35">
      <c r="A3099" s="197">
        <f t="shared" si="96"/>
        <v>44287</v>
      </c>
      <c r="B3099" t="s">
        <v>770</v>
      </c>
      <c r="C3099" t="s">
        <v>235</v>
      </c>
      <c r="D3099"/>
      <c r="E3099" t="s">
        <v>782</v>
      </c>
      <c r="F3099" t="s">
        <v>783</v>
      </c>
      <c r="G3099" t="s">
        <v>730</v>
      </c>
      <c r="H3099">
        <v>0</v>
      </c>
      <c r="I3099" s="196" t="str">
        <f>VLOOKUP(E3099,Refs!$P$2:$R$36,3,FALSE)</f>
        <v>Y62</v>
      </c>
      <c r="J3099" s="196" t="str">
        <f>VLOOKUP(E3099,Refs!$P$2:$S$36,4,FALSE)</f>
        <v>North West</v>
      </c>
      <c r="K3099" s="42" t="str">
        <f t="shared" si="97"/>
        <v/>
      </c>
    </row>
    <row r="3100" spans="1:11" hidden="1" x14ac:dyDescent="0.35">
      <c r="A3100" s="197">
        <f t="shared" si="96"/>
        <v>44287</v>
      </c>
      <c r="B3100" t="s">
        <v>770</v>
      </c>
      <c r="C3100" t="s">
        <v>235</v>
      </c>
      <c r="D3100"/>
      <c r="E3100" t="s">
        <v>782</v>
      </c>
      <c r="F3100" t="s">
        <v>783</v>
      </c>
      <c r="G3100" t="s">
        <v>731</v>
      </c>
      <c r="H3100">
        <v>0</v>
      </c>
      <c r="I3100" s="196" t="str">
        <f>VLOOKUP(E3100,Refs!$P$2:$R$36,3,FALSE)</f>
        <v>Y62</v>
      </c>
      <c r="J3100" s="196" t="str">
        <f>VLOOKUP(E3100,Refs!$P$2:$S$36,4,FALSE)</f>
        <v>North West</v>
      </c>
      <c r="K3100" s="42" t="str">
        <f t="shared" si="97"/>
        <v/>
      </c>
    </row>
    <row r="3101" spans="1:11" hidden="1" x14ac:dyDescent="0.35">
      <c r="A3101" s="197">
        <f t="shared" si="96"/>
        <v>44287</v>
      </c>
      <c r="B3101" t="s">
        <v>770</v>
      </c>
      <c r="C3101" t="s">
        <v>235</v>
      </c>
      <c r="D3101"/>
      <c r="E3101" t="s">
        <v>782</v>
      </c>
      <c r="F3101" t="s">
        <v>783</v>
      </c>
      <c r="G3101" t="s">
        <v>732</v>
      </c>
      <c r="H3101">
        <v>0</v>
      </c>
      <c r="I3101" s="196" t="str">
        <f>VLOOKUP(E3101,Refs!$P$2:$R$36,3,FALSE)</f>
        <v>Y62</v>
      </c>
      <c r="J3101" s="196" t="str">
        <f>VLOOKUP(E3101,Refs!$P$2:$S$36,4,FALSE)</f>
        <v>North West</v>
      </c>
      <c r="K3101" s="42" t="str">
        <f t="shared" si="97"/>
        <v/>
      </c>
    </row>
    <row r="3102" spans="1:11" hidden="1" x14ac:dyDescent="0.35">
      <c r="A3102" s="197">
        <f t="shared" si="96"/>
        <v>44287</v>
      </c>
      <c r="B3102" t="s">
        <v>770</v>
      </c>
      <c r="C3102" t="s">
        <v>235</v>
      </c>
      <c r="D3102"/>
      <c r="E3102" t="s">
        <v>782</v>
      </c>
      <c r="F3102" t="s">
        <v>783</v>
      </c>
      <c r="G3102" t="s">
        <v>733</v>
      </c>
      <c r="H3102">
        <v>0</v>
      </c>
      <c r="I3102" s="196" t="str">
        <f>VLOOKUP(E3102,Refs!$P$2:$R$36,3,FALSE)</f>
        <v>Y62</v>
      </c>
      <c r="J3102" s="196" t="str">
        <f>VLOOKUP(E3102,Refs!$P$2:$S$36,4,FALSE)</f>
        <v>North West</v>
      </c>
      <c r="K3102" s="42" t="str">
        <f t="shared" si="97"/>
        <v/>
      </c>
    </row>
    <row r="3103" spans="1:11" hidden="1" x14ac:dyDescent="0.35">
      <c r="A3103" s="197">
        <f t="shared" si="96"/>
        <v>44287</v>
      </c>
      <c r="B3103" t="s">
        <v>770</v>
      </c>
      <c r="C3103" t="s">
        <v>235</v>
      </c>
      <c r="D3103"/>
      <c r="E3103" t="s">
        <v>782</v>
      </c>
      <c r="F3103" t="s">
        <v>783</v>
      </c>
      <c r="G3103" t="s">
        <v>734</v>
      </c>
      <c r="H3103">
        <v>0</v>
      </c>
      <c r="I3103" s="196" t="str">
        <f>VLOOKUP(E3103,Refs!$P$2:$R$36,3,FALSE)</f>
        <v>Y62</v>
      </c>
      <c r="J3103" s="196" t="str">
        <f>VLOOKUP(E3103,Refs!$P$2:$S$36,4,FALSE)</f>
        <v>North West</v>
      </c>
      <c r="K3103" s="42" t="str">
        <f t="shared" si="97"/>
        <v/>
      </c>
    </row>
    <row r="3104" spans="1:11" hidden="1" x14ac:dyDescent="0.35">
      <c r="A3104" s="197">
        <f t="shared" si="96"/>
        <v>44287</v>
      </c>
      <c r="B3104" t="s">
        <v>770</v>
      </c>
      <c r="C3104" t="s">
        <v>235</v>
      </c>
      <c r="D3104"/>
      <c r="E3104" t="s">
        <v>782</v>
      </c>
      <c r="F3104" t="s">
        <v>783</v>
      </c>
      <c r="G3104" t="s">
        <v>735</v>
      </c>
      <c r="H3104">
        <v>0</v>
      </c>
      <c r="I3104" s="196" t="str">
        <f>VLOOKUP(E3104,Refs!$P$2:$R$36,3,FALSE)</f>
        <v>Y62</v>
      </c>
      <c r="J3104" s="196" t="str">
        <f>VLOOKUP(E3104,Refs!$P$2:$S$36,4,FALSE)</f>
        <v>North West</v>
      </c>
      <c r="K3104" s="42" t="str">
        <f t="shared" si="97"/>
        <v/>
      </c>
    </row>
    <row r="3105" spans="1:11" hidden="1" x14ac:dyDescent="0.35">
      <c r="A3105" s="197">
        <f t="shared" si="96"/>
        <v>44287</v>
      </c>
      <c r="B3105" t="s">
        <v>770</v>
      </c>
      <c r="C3105" t="s">
        <v>235</v>
      </c>
      <c r="D3105"/>
      <c r="E3105" t="s">
        <v>782</v>
      </c>
      <c r="F3105" t="s">
        <v>783</v>
      </c>
      <c r="G3105" t="s">
        <v>736</v>
      </c>
      <c r="H3105">
        <v>0</v>
      </c>
      <c r="I3105" s="196" t="str">
        <f>VLOOKUP(E3105,Refs!$P$2:$R$36,3,FALSE)</f>
        <v>Y62</v>
      </c>
      <c r="J3105" s="196" t="str">
        <f>VLOOKUP(E3105,Refs!$P$2:$S$36,4,FALSE)</f>
        <v>North West</v>
      </c>
      <c r="K3105" s="42" t="str">
        <f t="shared" si="97"/>
        <v/>
      </c>
    </row>
    <row r="3106" spans="1:11" hidden="1" x14ac:dyDescent="0.35">
      <c r="A3106" s="197">
        <f t="shared" si="96"/>
        <v>44287</v>
      </c>
      <c r="B3106" t="s">
        <v>770</v>
      </c>
      <c r="C3106" t="s">
        <v>235</v>
      </c>
      <c r="D3106"/>
      <c r="E3106" t="s">
        <v>782</v>
      </c>
      <c r="F3106" t="s">
        <v>783</v>
      </c>
      <c r="G3106" t="s">
        <v>737</v>
      </c>
      <c r="H3106">
        <v>0</v>
      </c>
      <c r="I3106" s="196" t="str">
        <f>VLOOKUP(E3106,Refs!$P$2:$R$36,3,FALSE)</f>
        <v>Y62</v>
      </c>
      <c r="J3106" s="196" t="str">
        <f>VLOOKUP(E3106,Refs!$P$2:$S$36,4,FALSE)</f>
        <v>North West</v>
      </c>
      <c r="K3106" s="42" t="str">
        <f t="shared" si="97"/>
        <v/>
      </c>
    </row>
    <row r="3107" spans="1:11" hidden="1" x14ac:dyDescent="0.35">
      <c r="A3107" s="197">
        <f t="shared" si="96"/>
        <v>44287</v>
      </c>
      <c r="B3107" t="s">
        <v>770</v>
      </c>
      <c r="C3107" t="s">
        <v>117</v>
      </c>
      <c r="D3107" t="s">
        <v>1002</v>
      </c>
      <c r="E3107" t="s">
        <v>68</v>
      </c>
      <c r="F3107" t="s">
        <v>69</v>
      </c>
      <c r="G3107" t="s">
        <v>756</v>
      </c>
      <c r="H3107">
        <v>65919</v>
      </c>
      <c r="I3107" s="196" t="str">
        <f>VLOOKUP(E3107,Refs!$P$2:$R$36,3,FALSE)</f>
        <v>Y59</v>
      </c>
      <c r="J3107" s="196" t="str">
        <f>VLOOKUP(E3107,Refs!$P$2:$S$36,4,FALSE)</f>
        <v>South East</v>
      </c>
      <c r="K3107" s="42">
        <f t="shared" si="97"/>
        <v>65919</v>
      </c>
    </row>
    <row r="3108" spans="1:11" hidden="1" x14ac:dyDescent="0.35">
      <c r="A3108" s="197">
        <f t="shared" si="96"/>
        <v>44287</v>
      </c>
      <c r="B3108" t="s">
        <v>770</v>
      </c>
      <c r="C3108" t="s">
        <v>117</v>
      </c>
      <c r="D3108" t="s">
        <v>1002</v>
      </c>
      <c r="E3108" t="s">
        <v>68</v>
      </c>
      <c r="F3108" t="s">
        <v>69</v>
      </c>
      <c r="G3108" t="s">
        <v>757</v>
      </c>
      <c r="H3108">
        <v>0</v>
      </c>
      <c r="I3108" s="196" t="str">
        <f>VLOOKUP(E3108,Refs!$P$2:$R$36,3,FALSE)</f>
        <v>Y59</v>
      </c>
      <c r="J3108" s="196" t="str">
        <f>VLOOKUP(E3108,Refs!$P$2:$S$36,4,FALSE)</f>
        <v>South East</v>
      </c>
      <c r="K3108" s="42" t="str">
        <f t="shared" si="97"/>
        <v/>
      </c>
    </row>
    <row r="3109" spans="1:11" hidden="1" x14ac:dyDescent="0.35">
      <c r="A3109" s="197">
        <f t="shared" si="96"/>
        <v>44287</v>
      </c>
      <c r="B3109" t="s">
        <v>770</v>
      </c>
      <c r="C3109" t="s">
        <v>117</v>
      </c>
      <c r="D3109" t="s">
        <v>1002</v>
      </c>
      <c r="E3109" t="s">
        <v>68</v>
      </c>
      <c r="F3109" t="s">
        <v>69</v>
      </c>
      <c r="G3109" t="s">
        <v>758</v>
      </c>
      <c r="H3109">
        <v>61725</v>
      </c>
      <c r="I3109" s="196" t="str">
        <f>VLOOKUP(E3109,Refs!$P$2:$R$36,3,FALSE)</f>
        <v>Y59</v>
      </c>
      <c r="J3109" s="196" t="str">
        <f>VLOOKUP(E3109,Refs!$P$2:$S$36,4,FALSE)</f>
        <v>South East</v>
      </c>
      <c r="K3109" s="42">
        <f t="shared" si="97"/>
        <v>61725</v>
      </c>
    </row>
    <row r="3110" spans="1:11" hidden="1" x14ac:dyDescent="0.35">
      <c r="A3110" s="197">
        <f t="shared" si="96"/>
        <v>44287</v>
      </c>
      <c r="B3110" t="s">
        <v>770</v>
      </c>
      <c r="C3110" t="s">
        <v>117</v>
      </c>
      <c r="D3110" t="s">
        <v>1002</v>
      </c>
      <c r="E3110" t="s">
        <v>68</v>
      </c>
      <c r="F3110" t="s">
        <v>69</v>
      </c>
      <c r="G3110" t="s">
        <v>759</v>
      </c>
      <c r="H3110">
        <v>0</v>
      </c>
      <c r="I3110" s="196" t="str">
        <f>VLOOKUP(E3110,Refs!$P$2:$R$36,3,FALSE)</f>
        <v>Y59</v>
      </c>
      <c r="J3110" s="196" t="str">
        <f>VLOOKUP(E3110,Refs!$P$2:$S$36,4,FALSE)</f>
        <v>South East</v>
      </c>
      <c r="K3110" s="42" t="str">
        <f t="shared" si="97"/>
        <v/>
      </c>
    </row>
    <row r="3111" spans="1:11" hidden="1" x14ac:dyDescent="0.35">
      <c r="A3111" s="197">
        <f t="shared" si="96"/>
        <v>44287</v>
      </c>
      <c r="B3111" t="s">
        <v>770</v>
      </c>
      <c r="C3111" t="s">
        <v>117</v>
      </c>
      <c r="D3111" t="s">
        <v>1002</v>
      </c>
      <c r="E3111" t="s">
        <v>68</v>
      </c>
      <c r="F3111" t="s">
        <v>69</v>
      </c>
      <c r="G3111" t="s">
        <v>760</v>
      </c>
      <c r="H3111">
        <v>0</v>
      </c>
      <c r="I3111" s="196" t="str">
        <f>VLOOKUP(E3111,Refs!$P$2:$R$36,3,FALSE)</f>
        <v>Y59</v>
      </c>
      <c r="J3111" s="196" t="str">
        <f>VLOOKUP(E3111,Refs!$P$2:$S$36,4,FALSE)</f>
        <v>South East</v>
      </c>
      <c r="K3111" s="42" t="str">
        <f t="shared" si="97"/>
        <v/>
      </c>
    </row>
    <row r="3112" spans="1:11" hidden="1" x14ac:dyDescent="0.35">
      <c r="A3112" s="197">
        <f t="shared" si="96"/>
        <v>44287</v>
      </c>
      <c r="B3112" t="s">
        <v>770</v>
      </c>
      <c r="C3112" t="s">
        <v>117</v>
      </c>
      <c r="D3112" t="s">
        <v>1002</v>
      </c>
      <c r="E3112" t="s">
        <v>68</v>
      </c>
      <c r="F3112" t="s">
        <v>69</v>
      </c>
      <c r="G3112" t="s">
        <v>761</v>
      </c>
      <c r="H3112">
        <v>0</v>
      </c>
      <c r="I3112" s="196" t="str">
        <f>VLOOKUP(E3112,Refs!$P$2:$R$36,3,FALSE)</f>
        <v>Y59</v>
      </c>
      <c r="J3112" s="196" t="str">
        <f>VLOOKUP(E3112,Refs!$P$2:$S$36,4,FALSE)</f>
        <v>South East</v>
      </c>
      <c r="K3112" s="42" t="str">
        <f t="shared" si="97"/>
        <v/>
      </c>
    </row>
    <row r="3113" spans="1:11" hidden="1" x14ac:dyDescent="0.35">
      <c r="A3113" s="197">
        <f t="shared" si="96"/>
        <v>44287</v>
      </c>
      <c r="B3113" t="s">
        <v>770</v>
      </c>
      <c r="C3113" t="s">
        <v>117</v>
      </c>
      <c r="D3113" t="s">
        <v>1002</v>
      </c>
      <c r="E3113" t="s">
        <v>68</v>
      </c>
      <c r="F3113" t="s">
        <v>69</v>
      </c>
      <c r="G3113" t="s">
        <v>548</v>
      </c>
      <c r="H3113">
        <v>46891</v>
      </c>
      <c r="I3113" s="196" t="str">
        <f>VLOOKUP(E3113,Refs!$P$2:$R$36,3,FALSE)</f>
        <v>Y59</v>
      </c>
      <c r="J3113" s="196" t="str">
        <f>VLOOKUP(E3113,Refs!$P$2:$S$36,4,FALSE)</f>
        <v>South East</v>
      </c>
      <c r="K3113" s="42">
        <f t="shared" si="97"/>
        <v>46891</v>
      </c>
    </row>
    <row r="3114" spans="1:11" hidden="1" x14ac:dyDescent="0.35">
      <c r="A3114" s="197">
        <f t="shared" si="96"/>
        <v>44287</v>
      </c>
      <c r="B3114" t="s">
        <v>770</v>
      </c>
      <c r="C3114" t="s">
        <v>117</v>
      </c>
      <c r="D3114" t="s">
        <v>1002</v>
      </c>
      <c r="E3114" t="s">
        <v>68</v>
      </c>
      <c r="F3114" t="s">
        <v>69</v>
      </c>
      <c r="G3114" t="s">
        <v>549</v>
      </c>
      <c r="H3114">
        <v>4180</v>
      </c>
      <c r="I3114" s="196" t="str">
        <f>VLOOKUP(E3114,Refs!$P$2:$R$36,3,FALSE)</f>
        <v>Y59</v>
      </c>
      <c r="J3114" s="196" t="str">
        <f>VLOOKUP(E3114,Refs!$P$2:$S$36,4,FALSE)</f>
        <v>South East</v>
      </c>
      <c r="K3114" s="42">
        <f t="shared" si="97"/>
        <v>4180</v>
      </c>
    </row>
    <row r="3115" spans="1:11" hidden="1" x14ac:dyDescent="0.35">
      <c r="A3115" s="197">
        <f t="shared" si="96"/>
        <v>44287</v>
      </c>
      <c r="B3115" t="s">
        <v>770</v>
      </c>
      <c r="C3115" t="s">
        <v>117</v>
      </c>
      <c r="D3115" t="s">
        <v>1002</v>
      </c>
      <c r="E3115" t="s">
        <v>68</v>
      </c>
      <c r="F3115" t="s">
        <v>69</v>
      </c>
      <c r="G3115" t="s">
        <v>550</v>
      </c>
      <c r="H3115">
        <v>539</v>
      </c>
      <c r="I3115" s="196" t="str">
        <f>VLOOKUP(E3115,Refs!$P$2:$R$36,3,FALSE)</f>
        <v>Y59</v>
      </c>
      <c r="J3115" s="196" t="str">
        <f>VLOOKUP(E3115,Refs!$P$2:$S$36,4,FALSE)</f>
        <v>South East</v>
      </c>
      <c r="K3115" s="42">
        <f t="shared" si="97"/>
        <v>539</v>
      </c>
    </row>
    <row r="3116" spans="1:11" hidden="1" x14ac:dyDescent="0.35">
      <c r="A3116" s="197">
        <f t="shared" si="96"/>
        <v>44287</v>
      </c>
      <c r="B3116" t="s">
        <v>770</v>
      </c>
      <c r="C3116" t="s">
        <v>117</v>
      </c>
      <c r="D3116" t="s">
        <v>1002</v>
      </c>
      <c r="E3116" t="s">
        <v>68</v>
      </c>
      <c r="F3116" t="s">
        <v>69</v>
      </c>
      <c r="G3116" t="s">
        <v>551</v>
      </c>
      <c r="H3116">
        <v>633</v>
      </c>
      <c r="I3116" s="196" t="str">
        <f>VLOOKUP(E3116,Refs!$P$2:$R$36,3,FALSE)</f>
        <v>Y59</v>
      </c>
      <c r="J3116" s="196" t="str">
        <f>VLOOKUP(E3116,Refs!$P$2:$S$36,4,FALSE)</f>
        <v>South East</v>
      </c>
      <c r="K3116" s="42">
        <f t="shared" si="97"/>
        <v>633</v>
      </c>
    </row>
    <row r="3117" spans="1:11" hidden="1" x14ac:dyDescent="0.35">
      <c r="A3117" s="197">
        <f t="shared" si="96"/>
        <v>44287</v>
      </c>
      <c r="B3117" t="s">
        <v>770</v>
      </c>
      <c r="C3117" t="s">
        <v>117</v>
      </c>
      <c r="D3117" t="s">
        <v>1002</v>
      </c>
      <c r="E3117" t="s">
        <v>68</v>
      </c>
      <c r="F3117" t="s">
        <v>69</v>
      </c>
      <c r="G3117" t="s">
        <v>552</v>
      </c>
      <c r="H3117">
        <v>3008</v>
      </c>
      <c r="I3117" s="196" t="str">
        <f>VLOOKUP(E3117,Refs!$P$2:$R$36,3,FALSE)</f>
        <v>Y59</v>
      </c>
      <c r="J3117" s="196" t="str">
        <f>VLOOKUP(E3117,Refs!$P$2:$S$36,4,FALSE)</f>
        <v>South East</v>
      </c>
      <c r="K3117" s="42">
        <f t="shared" si="97"/>
        <v>3008</v>
      </c>
    </row>
    <row r="3118" spans="1:11" hidden="1" x14ac:dyDescent="0.35">
      <c r="A3118" s="197">
        <f t="shared" si="96"/>
        <v>44287</v>
      </c>
      <c r="B3118" t="s">
        <v>770</v>
      </c>
      <c r="C3118" t="s">
        <v>117</v>
      </c>
      <c r="D3118" t="s">
        <v>1002</v>
      </c>
      <c r="E3118" t="s">
        <v>68</v>
      </c>
      <c r="F3118" t="s">
        <v>69</v>
      </c>
      <c r="G3118" t="s">
        <v>553</v>
      </c>
      <c r="H3118">
        <v>0</v>
      </c>
      <c r="I3118" s="196" t="str">
        <f>VLOOKUP(E3118,Refs!$P$2:$R$36,3,FALSE)</f>
        <v>Y59</v>
      </c>
      <c r="J3118" s="196" t="str">
        <f>VLOOKUP(E3118,Refs!$P$2:$S$36,4,FALSE)</f>
        <v>South East</v>
      </c>
      <c r="K3118" s="42" t="str">
        <f t="shared" si="97"/>
        <v/>
      </c>
    </row>
    <row r="3119" spans="1:11" hidden="1" x14ac:dyDescent="0.35">
      <c r="A3119" s="197">
        <f t="shared" si="96"/>
        <v>44287</v>
      </c>
      <c r="B3119" t="s">
        <v>770</v>
      </c>
      <c r="C3119" t="s">
        <v>117</v>
      </c>
      <c r="D3119" t="s">
        <v>1002</v>
      </c>
      <c r="E3119" t="s">
        <v>68</v>
      </c>
      <c r="F3119" t="s">
        <v>69</v>
      </c>
      <c r="G3119" t="s">
        <v>554</v>
      </c>
      <c r="H3119">
        <v>0</v>
      </c>
      <c r="I3119" s="196" t="str">
        <f>VLOOKUP(E3119,Refs!$P$2:$R$36,3,FALSE)</f>
        <v>Y59</v>
      </c>
      <c r="J3119" s="196" t="str">
        <f>VLOOKUP(E3119,Refs!$P$2:$S$36,4,FALSE)</f>
        <v>South East</v>
      </c>
      <c r="K3119" s="42" t="str">
        <f t="shared" si="97"/>
        <v/>
      </c>
    </row>
    <row r="3120" spans="1:11" hidden="1" x14ac:dyDescent="0.35">
      <c r="A3120" s="197">
        <f t="shared" si="96"/>
        <v>44287</v>
      </c>
      <c r="B3120" t="s">
        <v>770</v>
      </c>
      <c r="C3120" t="s">
        <v>117</v>
      </c>
      <c r="D3120" t="s">
        <v>1002</v>
      </c>
      <c r="E3120" t="s">
        <v>68</v>
      </c>
      <c r="F3120" t="s">
        <v>69</v>
      </c>
      <c r="G3120" t="s">
        <v>555</v>
      </c>
      <c r="H3120">
        <v>0</v>
      </c>
      <c r="I3120" s="196" t="str">
        <f>VLOOKUP(E3120,Refs!$P$2:$R$36,3,FALSE)</f>
        <v>Y59</v>
      </c>
      <c r="J3120" s="196" t="str">
        <f>VLOOKUP(E3120,Refs!$P$2:$S$36,4,FALSE)</f>
        <v>South East</v>
      </c>
      <c r="K3120" s="42" t="str">
        <f t="shared" si="97"/>
        <v/>
      </c>
    </row>
    <row r="3121" spans="1:11" hidden="1" x14ac:dyDescent="0.35">
      <c r="A3121" s="197">
        <f t="shared" si="96"/>
        <v>44287</v>
      </c>
      <c r="B3121" t="s">
        <v>770</v>
      </c>
      <c r="C3121" t="s">
        <v>117</v>
      </c>
      <c r="D3121" t="s">
        <v>1002</v>
      </c>
      <c r="E3121" t="s">
        <v>68</v>
      </c>
      <c r="F3121" t="s">
        <v>69</v>
      </c>
      <c r="G3121" t="s">
        <v>556</v>
      </c>
      <c r="H3121">
        <v>0</v>
      </c>
      <c r="I3121" s="196" t="str">
        <f>VLOOKUP(E3121,Refs!$P$2:$R$36,3,FALSE)</f>
        <v>Y59</v>
      </c>
      <c r="J3121" s="196" t="str">
        <f>VLOOKUP(E3121,Refs!$P$2:$S$36,4,FALSE)</f>
        <v>South East</v>
      </c>
      <c r="K3121" s="42" t="str">
        <f t="shared" si="97"/>
        <v/>
      </c>
    </row>
    <row r="3122" spans="1:11" hidden="1" x14ac:dyDescent="0.35">
      <c r="A3122" s="197">
        <f t="shared" si="96"/>
        <v>44287</v>
      </c>
      <c r="B3122" t="s">
        <v>770</v>
      </c>
      <c r="C3122" t="s">
        <v>117</v>
      </c>
      <c r="D3122" t="s">
        <v>1002</v>
      </c>
      <c r="E3122" t="s">
        <v>68</v>
      </c>
      <c r="F3122" t="s">
        <v>69</v>
      </c>
      <c r="G3122" t="s">
        <v>557</v>
      </c>
      <c r="H3122">
        <v>0</v>
      </c>
      <c r="I3122" s="196" t="str">
        <f>VLOOKUP(E3122,Refs!$P$2:$R$36,3,FALSE)</f>
        <v>Y59</v>
      </c>
      <c r="J3122" s="196" t="str">
        <f>VLOOKUP(E3122,Refs!$P$2:$S$36,4,FALSE)</f>
        <v>South East</v>
      </c>
      <c r="K3122" s="42" t="str">
        <f t="shared" si="97"/>
        <v/>
      </c>
    </row>
    <row r="3123" spans="1:11" hidden="1" x14ac:dyDescent="0.35">
      <c r="A3123" s="197">
        <f t="shared" si="96"/>
        <v>44287</v>
      </c>
      <c r="B3123" t="s">
        <v>770</v>
      </c>
      <c r="C3123" t="s">
        <v>117</v>
      </c>
      <c r="D3123" t="s">
        <v>1002</v>
      </c>
      <c r="E3123" t="s">
        <v>68</v>
      </c>
      <c r="F3123" t="s">
        <v>69</v>
      </c>
      <c r="G3123" t="s">
        <v>558</v>
      </c>
      <c r="H3123">
        <v>0</v>
      </c>
      <c r="I3123" s="196" t="str">
        <f>VLOOKUP(E3123,Refs!$P$2:$R$36,3,FALSE)</f>
        <v>Y59</v>
      </c>
      <c r="J3123" s="196" t="str">
        <f>VLOOKUP(E3123,Refs!$P$2:$S$36,4,FALSE)</f>
        <v>South East</v>
      </c>
      <c r="K3123" s="42" t="str">
        <f t="shared" si="97"/>
        <v/>
      </c>
    </row>
    <row r="3124" spans="1:11" hidden="1" x14ac:dyDescent="0.35">
      <c r="A3124" s="197">
        <f t="shared" si="96"/>
        <v>44287</v>
      </c>
      <c r="B3124" t="s">
        <v>770</v>
      </c>
      <c r="C3124" t="s">
        <v>117</v>
      </c>
      <c r="D3124" t="s">
        <v>1002</v>
      </c>
      <c r="E3124" t="s">
        <v>68</v>
      </c>
      <c r="F3124" t="s">
        <v>69</v>
      </c>
      <c r="G3124" t="s">
        <v>566</v>
      </c>
      <c r="H3124">
        <v>56485</v>
      </c>
      <c r="I3124" s="196" t="str">
        <f>VLOOKUP(E3124,Refs!$P$2:$R$36,3,FALSE)</f>
        <v>Y59</v>
      </c>
      <c r="J3124" s="196" t="str">
        <f>VLOOKUP(E3124,Refs!$P$2:$S$36,4,FALSE)</f>
        <v>South East</v>
      </c>
      <c r="K3124" s="42">
        <f t="shared" si="97"/>
        <v>56485</v>
      </c>
    </row>
    <row r="3125" spans="1:11" hidden="1" x14ac:dyDescent="0.35">
      <c r="A3125" s="197">
        <f t="shared" si="96"/>
        <v>44287</v>
      </c>
      <c r="B3125" t="s">
        <v>770</v>
      </c>
      <c r="C3125" t="s">
        <v>117</v>
      </c>
      <c r="D3125" t="s">
        <v>1002</v>
      </c>
      <c r="E3125" t="s">
        <v>68</v>
      </c>
      <c r="F3125" t="s">
        <v>69</v>
      </c>
      <c r="G3125" t="s">
        <v>567</v>
      </c>
      <c r="H3125">
        <v>1188</v>
      </c>
      <c r="I3125" s="196" t="str">
        <f>VLOOKUP(E3125,Refs!$P$2:$R$36,3,FALSE)</f>
        <v>Y59</v>
      </c>
      <c r="J3125" s="196" t="str">
        <f>VLOOKUP(E3125,Refs!$P$2:$S$36,4,FALSE)</f>
        <v>South East</v>
      </c>
      <c r="K3125" s="42">
        <f t="shared" si="97"/>
        <v>1188</v>
      </c>
    </row>
    <row r="3126" spans="1:11" hidden="1" x14ac:dyDescent="0.35">
      <c r="A3126" s="197">
        <f t="shared" si="96"/>
        <v>44287</v>
      </c>
      <c r="B3126" t="s">
        <v>770</v>
      </c>
      <c r="C3126" t="s">
        <v>117</v>
      </c>
      <c r="D3126" t="s">
        <v>1002</v>
      </c>
      <c r="E3126" t="s">
        <v>68</v>
      </c>
      <c r="F3126" t="s">
        <v>69</v>
      </c>
      <c r="G3126" t="s">
        <v>568</v>
      </c>
      <c r="H3126">
        <v>54246</v>
      </c>
      <c r="I3126" s="196" t="str">
        <f>VLOOKUP(E3126,Refs!$P$2:$R$36,3,FALSE)</f>
        <v>Y59</v>
      </c>
      <c r="J3126" s="196" t="str">
        <f>VLOOKUP(E3126,Refs!$P$2:$S$36,4,FALSE)</f>
        <v>South East</v>
      </c>
      <c r="K3126" s="42">
        <f t="shared" si="97"/>
        <v>54246</v>
      </c>
    </row>
    <row r="3127" spans="1:11" hidden="1" x14ac:dyDescent="0.35">
      <c r="A3127" s="197">
        <f t="shared" si="96"/>
        <v>44287</v>
      </c>
      <c r="B3127" t="s">
        <v>770</v>
      </c>
      <c r="C3127" t="s">
        <v>117</v>
      </c>
      <c r="D3127" t="s">
        <v>1002</v>
      </c>
      <c r="E3127" t="s">
        <v>68</v>
      </c>
      <c r="F3127" t="s">
        <v>69</v>
      </c>
      <c r="G3127" t="s">
        <v>569</v>
      </c>
      <c r="H3127">
        <v>733</v>
      </c>
      <c r="I3127" s="196" t="str">
        <f>VLOOKUP(E3127,Refs!$P$2:$R$36,3,FALSE)</f>
        <v>Y59</v>
      </c>
      <c r="J3127" s="196" t="str">
        <f>VLOOKUP(E3127,Refs!$P$2:$S$36,4,FALSE)</f>
        <v>South East</v>
      </c>
      <c r="K3127" s="42">
        <f t="shared" si="97"/>
        <v>733</v>
      </c>
    </row>
    <row r="3128" spans="1:11" hidden="1" x14ac:dyDescent="0.35">
      <c r="A3128" s="197">
        <f t="shared" si="96"/>
        <v>44287</v>
      </c>
      <c r="B3128" t="s">
        <v>770</v>
      </c>
      <c r="C3128" t="s">
        <v>117</v>
      </c>
      <c r="D3128" t="s">
        <v>1002</v>
      </c>
      <c r="E3128" t="s">
        <v>68</v>
      </c>
      <c r="F3128" t="s">
        <v>69</v>
      </c>
      <c r="G3128" t="s">
        <v>570</v>
      </c>
      <c r="H3128">
        <v>0</v>
      </c>
      <c r="I3128" s="196" t="str">
        <f>VLOOKUP(E3128,Refs!$P$2:$R$36,3,FALSE)</f>
        <v>Y59</v>
      </c>
      <c r="J3128" s="196" t="str">
        <f>VLOOKUP(E3128,Refs!$P$2:$S$36,4,FALSE)</f>
        <v>South East</v>
      </c>
      <c r="K3128" s="42" t="str">
        <f t="shared" si="97"/>
        <v/>
      </c>
    </row>
    <row r="3129" spans="1:11" hidden="1" x14ac:dyDescent="0.35">
      <c r="A3129" s="197">
        <f t="shared" si="96"/>
        <v>44287</v>
      </c>
      <c r="B3129" t="s">
        <v>770</v>
      </c>
      <c r="C3129" t="s">
        <v>117</v>
      </c>
      <c r="D3129" t="s">
        <v>1002</v>
      </c>
      <c r="E3129" t="s">
        <v>68</v>
      </c>
      <c r="F3129" t="s">
        <v>69</v>
      </c>
      <c r="G3129" t="s">
        <v>571</v>
      </c>
      <c r="H3129">
        <v>318</v>
      </c>
      <c r="I3129" s="196" t="str">
        <f>VLOOKUP(E3129,Refs!$P$2:$R$36,3,FALSE)</f>
        <v>Y59</v>
      </c>
      <c r="J3129" s="196" t="str">
        <f>VLOOKUP(E3129,Refs!$P$2:$S$36,4,FALSE)</f>
        <v>South East</v>
      </c>
      <c r="K3129" s="42">
        <f t="shared" si="97"/>
        <v>318</v>
      </c>
    </row>
    <row r="3130" spans="1:11" hidden="1" x14ac:dyDescent="0.35">
      <c r="A3130" s="197">
        <f t="shared" si="96"/>
        <v>44287</v>
      </c>
      <c r="B3130" t="s">
        <v>770</v>
      </c>
      <c r="C3130" t="s">
        <v>117</v>
      </c>
      <c r="D3130" t="s">
        <v>1002</v>
      </c>
      <c r="E3130" t="s">
        <v>68</v>
      </c>
      <c r="F3130" t="s">
        <v>69</v>
      </c>
      <c r="G3130" t="s">
        <v>576</v>
      </c>
      <c r="H3130">
        <v>27038</v>
      </c>
      <c r="I3130" s="196" t="str">
        <f>VLOOKUP(E3130,Refs!$P$2:$R$36,3,FALSE)</f>
        <v>Y59</v>
      </c>
      <c r="J3130" s="196" t="str">
        <f>VLOOKUP(E3130,Refs!$P$2:$S$36,4,FALSE)</f>
        <v>South East</v>
      </c>
      <c r="K3130" s="42">
        <f t="shared" si="97"/>
        <v>27038</v>
      </c>
    </row>
    <row r="3131" spans="1:11" hidden="1" x14ac:dyDescent="0.35">
      <c r="A3131" s="197">
        <f t="shared" si="96"/>
        <v>44287</v>
      </c>
      <c r="B3131" t="s">
        <v>770</v>
      </c>
      <c r="C3131" t="s">
        <v>117</v>
      </c>
      <c r="D3131" t="s">
        <v>1002</v>
      </c>
      <c r="E3131" t="s">
        <v>68</v>
      </c>
      <c r="F3131" t="s">
        <v>69</v>
      </c>
      <c r="G3131" t="s">
        <v>577</v>
      </c>
      <c r="H3131">
        <v>10539</v>
      </c>
      <c r="I3131" s="196" t="str">
        <f>VLOOKUP(E3131,Refs!$P$2:$R$36,3,FALSE)</f>
        <v>Y59</v>
      </c>
      <c r="J3131" s="196" t="str">
        <f>VLOOKUP(E3131,Refs!$P$2:$S$36,4,FALSE)</f>
        <v>South East</v>
      </c>
      <c r="K3131" s="42">
        <f t="shared" si="97"/>
        <v>10539</v>
      </c>
    </row>
    <row r="3132" spans="1:11" hidden="1" x14ac:dyDescent="0.35">
      <c r="A3132" s="197">
        <f t="shared" si="96"/>
        <v>44287</v>
      </c>
      <c r="B3132" t="s">
        <v>770</v>
      </c>
      <c r="C3132" t="s">
        <v>117</v>
      </c>
      <c r="D3132" t="s">
        <v>1002</v>
      </c>
      <c r="E3132" t="s">
        <v>68</v>
      </c>
      <c r="F3132" t="s">
        <v>69</v>
      </c>
      <c r="G3132" t="s">
        <v>578</v>
      </c>
      <c r="H3132">
        <v>0</v>
      </c>
      <c r="I3132" s="196" t="str">
        <f>VLOOKUP(E3132,Refs!$P$2:$R$36,3,FALSE)</f>
        <v>Y59</v>
      </c>
      <c r="J3132" s="196" t="str">
        <f>VLOOKUP(E3132,Refs!$P$2:$S$36,4,FALSE)</f>
        <v>South East</v>
      </c>
      <c r="K3132" s="42" t="str">
        <f t="shared" si="97"/>
        <v/>
      </c>
    </row>
    <row r="3133" spans="1:11" hidden="1" x14ac:dyDescent="0.35">
      <c r="A3133" s="197">
        <f t="shared" si="96"/>
        <v>44287</v>
      </c>
      <c r="B3133" t="s">
        <v>770</v>
      </c>
      <c r="C3133" t="s">
        <v>117</v>
      </c>
      <c r="D3133" t="s">
        <v>1002</v>
      </c>
      <c r="E3133" t="s">
        <v>68</v>
      </c>
      <c r="F3133" t="s">
        <v>69</v>
      </c>
      <c r="G3133" t="s">
        <v>579</v>
      </c>
      <c r="H3133">
        <v>1088</v>
      </c>
      <c r="I3133" s="196" t="str">
        <f>VLOOKUP(E3133,Refs!$P$2:$R$36,3,FALSE)</f>
        <v>Y59</v>
      </c>
      <c r="J3133" s="196" t="str">
        <f>VLOOKUP(E3133,Refs!$P$2:$S$36,4,FALSE)</f>
        <v>South East</v>
      </c>
      <c r="K3133" s="42">
        <f t="shared" si="97"/>
        <v>1088</v>
      </c>
    </row>
    <row r="3134" spans="1:11" hidden="1" x14ac:dyDescent="0.35">
      <c r="A3134" s="197">
        <f t="shared" si="96"/>
        <v>44287</v>
      </c>
      <c r="B3134" t="s">
        <v>770</v>
      </c>
      <c r="C3134" t="s">
        <v>117</v>
      </c>
      <c r="D3134" t="s">
        <v>1002</v>
      </c>
      <c r="E3134" t="s">
        <v>68</v>
      </c>
      <c r="F3134" t="s">
        <v>69</v>
      </c>
      <c r="G3134" t="s">
        <v>580</v>
      </c>
      <c r="H3134">
        <v>6082</v>
      </c>
      <c r="I3134" s="196" t="str">
        <f>VLOOKUP(E3134,Refs!$P$2:$R$36,3,FALSE)</f>
        <v>Y59</v>
      </c>
      <c r="J3134" s="196" t="str">
        <f>VLOOKUP(E3134,Refs!$P$2:$S$36,4,FALSE)</f>
        <v>South East</v>
      </c>
      <c r="K3134" s="42">
        <f t="shared" si="97"/>
        <v>6082</v>
      </c>
    </row>
    <row r="3135" spans="1:11" hidden="1" x14ac:dyDescent="0.35">
      <c r="A3135" s="197">
        <f t="shared" si="96"/>
        <v>44287</v>
      </c>
      <c r="B3135" t="s">
        <v>770</v>
      </c>
      <c r="C3135" t="s">
        <v>117</v>
      </c>
      <c r="D3135" t="s">
        <v>1002</v>
      </c>
      <c r="E3135" t="s">
        <v>68</v>
      </c>
      <c r="F3135" t="s">
        <v>69</v>
      </c>
      <c r="G3135" t="s">
        <v>581</v>
      </c>
      <c r="H3135">
        <v>306</v>
      </c>
      <c r="I3135" s="196" t="str">
        <f>VLOOKUP(E3135,Refs!$P$2:$R$36,3,FALSE)</f>
        <v>Y59</v>
      </c>
      <c r="J3135" s="196" t="str">
        <f>VLOOKUP(E3135,Refs!$P$2:$S$36,4,FALSE)</f>
        <v>South East</v>
      </c>
      <c r="K3135" s="42">
        <f t="shared" si="97"/>
        <v>306</v>
      </c>
    </row>
    <row r="3136" spans="1:11" hidden="1" x14ac:dyDescent="0.35">
      <c r="A3136" s="197">
        <f t="shared" si="96"/>
        <v>44287</v>
      </c>
      <c r="B3136" t="s">
        <v>770</v>
      </c>
      <c r="C3136" t="s">
        <v>117</v>
      </c>
      <c r="D3136" t="s">
        <v>1002</v>
      </c>
      <c r="E3136" t="s">
        <v>68</v>
      </c>
      <c r="F3136" t="s">
        <v>69</v>
      </c>
      <c r="G3136" t="s">
        <v>582</v>
      </c>
      <c r="H3136">
        <v>0</v>
      </c>
      <c r="I3136" s="196" t="str">
        <f>VLOOKUP(E3136,Refs!$P$2:$R$36,3,FALSE)</f>
        <v>Y59</v>
      </c>
      <c r="J3136" s="196" t="str">
        <f>VLOOKUP(E3136,Refs!$P$2:$S$36,4,FALSE)</f>
        <v>South East</v>
      </c>
      <c r="K3136" s="42" t="str">
        <f t="shared" si="97"/>
        <v/>
      </c>
    </row>
    <row r="3137" spans="1:11" hidden="1" x14ac:dyDescent="0.35">
      <c r="A3137" s="197">
        <f t="shared" si="96"/>
        <v>44287</v>
      </c>
      <c r="B3137" t="s">
        <v>770</v>
      </c>
      <c r="C3137" t="s">
        <v>117</v>
      </c>
      <c r="D3137" t="s">
        <v>1002</v>
      </c>
      <c r="E3137" t="s">
        <v>68</v>
      </c>
      <c r="F3137" t="s">
        <v>69</v>
      </c>
      <c r="G3137" t="s">
        <v>583</v>
      </c>
      <c r="H3137">
        <v>1019</v>
      </c>
      <c r="I3137" s="196" t="str">
        <f>VLOOKUP(E3137,Refs!$P$2:$R$36,3,FALSE)</f>
        <v>Y59</v>
      </c>
      <c r="J3137" s="196" t="str">
        <f>VLOOKUP(E3137,Refs!$P$2:$S$36,4,FALSE)</f>
        <v>South East</v>
      </c>
      <c r="K3137" s="42">
        <f t="shared" si="97"/>
        <v>1019</v>
      </c>
    </row>
    <row r="3138" spans="1:11" hidden="1" x14ac:dyDescent="0.35">
      <c r="A3138" s="197">
        <f t="shared" si="96"/>
        <v>44287</v>
      </c>
      <c r="B3138" t="s">
        <v>770</v>
      </c>
      <c r="C3138" t="s">
        <v>117</v>
      </c>
      <c r="D3138" t="s">
        <v>1002</v>
      </c>
      <c r="E3138" t="s">
        <v>68</v>
      </c>
      <c r="F3138" t="s">
        <v>69</v>
      </c>
      <c r="G3138" t="s">
        <v>584</v>
      </c>
      <c r="H3138">
        <v>8004</v>
      </c>
      <c r="I3138" s="196" t="str">
        <f>VLOOKUP(E3138,Refs!$P$2:$R$36,3,FALSE)</f>
        <v>Y59</v>
      </c>
      <c r="J3138" s="196" t="str">
        <f>VLOOKUP(E3138,Refs!$P$2:$S$36,4,FALSE)</f>
        <v>South East</v>
      </c>
      <c r="K3138" s="42">
        <f t="shared" si="97"/>
        <v>8004</v>
      </c>
    </row>
    <row r="3139" spans="1:11" hidden="1" x14ac:dyDescent="0.35">
      <c r="A3139" s="197">
        <f t="shared" ref="A3139:A3202" si="98">DATEVALUE(RIGHT(B3139,8))</f>
        <v>44287</v>
      </c>
      <c r="B3139" t="s">
        <v>770</v>
      </c>
      <c r="C3139" t="s">
        <v>117</v>
      </c>
      <c r="D3139" t="s">
        <v>1002</v>
      </c>
      <c r="E3139" t="s">
        <v>68</v>
      </c>
      <c r="F3139" t="s">
        <v>69</v>
      </c>
      <c r="G3139" t="s">
        <v>585</v>
      </c>
      <c r="H3139">
        <v>518</v>
      </c>
      <c r="I3139" s="196" t="str">
        <f>VLOOKUP(E3139,Refs!$P$2:$R$36,3,FALSE)</f>
        <v>Y59</v>
      </c>
      <c r="J3139" s="196" t="str">
        <f>VLOOKUP(E3139,Refs!$P$2:$S$36,4,FALSE)</f>
        <v>South East</v>
      </c>
      <c r="K3139" s="42">
        <f t="shared" ref="K3139:K3202" si="99">IF(OR(H3139="NULL",H3139=0,H3139=""),"",H3139)</f>
        <v>518</v>
      </c>
    </row>
    <row r="3140" spans="1:11" hidden="1" x14ac:dyDescent="0.35">
      <c r="A3140" s="197">
        <f t="shared" si="98"/>
        <v>44287</v>
      </c>
      <c r="B3140" t="s">
        <v>770</v>
      </c>
      <c r="C3140" t="s">
        <v>117</v>
      </c>
      <c r="D3140" t="s">
        <v>1002</v>
      </c>
      <c r="E3140" t="s">
        <v>68</v>
      </c>
      <c r="F3140" t="s">
        <v>69</v>
      </c>
      <c r="G3140" t="s">
        <v>586</v>
      </c>
      <c r="H3140">
        <v>0</v>
      </c>
      <c r="I3140" s="196" t="str">
        <f>VLOOKUP(E3140,Refs!$P$2:$R$36,3,FALSE)</f>
        <v>Y59</v>
      </c>
      <c r="J3140" s="196" t="str">
        <f>VLOOKUP(E3140,Refs!$P$2:$S$36,4,FALSE)</f>
        <v>South East</v>
      </c>
      <c r="K3140" s="42" t="str">
        <f t="shared" si="99"/>
        <v/>
      </c>
    </row>
    <row r="3141" spans="1:11" hidden="1" x14ac:dyDescent="0.35">
      <c r="A3141" s="197">
        <f t="shared" si="98"/>
        <v>44287</v>
      </c>
      <c r="B3141" t="s">
        <v>770</v>
      </c>
      <c r="C3141" t="s">
        <v>117</v>
      </c>
      <c r="D3141" t="s">
        <v>1002</v>
      </c>
      <c r="E3141" t="s">
        <v>68</v>
      </c>
      <c r="F3141" t="s">
        <v>69</v>
      </c>
      <c r="G3141" t="s">
        <v>587</v>
      </c>
      <c r="H3141">
        <v>0</v>
      </c>
      <c r="I3141" s="196" t="str">
        <f>VLOOKUP(E3141,Refs!$P$2:$R$36,3,FALSE)</f>
        <v>Y59</v>
      </c>
      <c r="J3141" s="196" t="str">
        <f>VLOOKUP(E3141,Refs!$P$2:$S$36,4,FALSE)</f>
        <v>South East</v>
      </c>
      <c r="K3141" s="42" t="str">
        <f t="shared" si="99"/>
        <v/>
      </c>
    </row>
    <row r="3142" spans="1:11" hidden="1" x14ac:dyDescent="0.35">
      <c r="A3142" s="197">
        <f t="shared" si="98"/>
        <v>44287</v>
      </c>
      <c r="B3142" t="s">
        <v>770</v>
      </c>
      <c r="C3142" t="s">
        <v>117</v>
      </c>
      <c r="D3142" t="s">
        <v>1002</v>
      </c>
      <c r="E3142" t="s">
        <v>68</v>
      </c>
      <c r="F3142" t="s">
        <v>69</v>
      </c>
      <c r="G3142" t="s">
        <v>588</v>
      </c>
      <c r="H3142">
        <v>14413</v>
      </c>
      <c r="I3142" s="196" t="str">
        <f>VLOOKUP(E3142,Refs!$P$2:$R$36,3,FALSE)</f>
        <v>Y59</v>
      </c>
      <c r="J3142" s="196" t="str">
        <f>VLOOKUP(E3142,Refs!$P$2:$S$36,4,FALSE)</f>
        <v>South East</v>
      </c>
      <c r="K3142" s="42">
        <f t="shared" si="99"/>
        <v>14413</v>
      </c>
    </row>
    <row r="3143" spans="1:11" hidden="1" x14ac:dyDescent="0.35">
      <c r="A3143" s="197">
        <f t="shared" si="98"/>
        <v>44287</v>
      </c>
      <c r="B3143" t="s">
        <v>770</v>
      </c>
      <c r="C3143" t="s">
        <v>117</v>
      </c>
      <c r="D3143" t="s">
        <v>1002</v>
      </c>
      <c r="E3143" t="s">
        <v>68</v>
      </c>
      <c r="F3143" t="s">
        <v>69</v>
      </c>
      <c r="G3143" t="s">
        <v>589</v>
      </c>
      <c r="H3143">
        <v>5686</v>
      </c>
      <c r="I3143" s="196" t="str">
        <f>VLOOKUP(E3143,Refs!$P$2:$R$36,3,FALSE)</f>
        <v>Y59</v>
      </c>
      <c r="J3143" s="196" t="str">
        <f>VLOOKUP(E3143,Refs!$P$2:$S$36,4,FALSE)</f>
        <v>South East</v>
      </c>
      <c r="K3143" s="42">
        <f t="shared" si="99"/>
        <v>5686</v>
      </c>
    </row>
    <row r="3144" spans="1:11" hidden="1" x14ac:dyDescent="0.35">
      <c r="A3144" s="197">
        <f t="shared" si="98"/>
        <v>44287</v>
      </c>
      <c r="B3144" t="s">
        <v>770</v>
      </c>
      <c r="C3144" t="s">
        <v>117</v>
      </c>
      <c r="D3144" t="s">
        <v>1002</v>
      </c>
      <c r="E3144" t="s">
        <v>68</v>
      </c>
      <c r="F3144" t="s">
        <v>69</v>
      </c>
      <c r="G3144" t="s">
        <v>590</v>
      </c>
      <c r="H3144">
        <v>1817</v>
      </c>
      <c r="I3144" s="196" t="str">
        <f>VLOOKUP(E3144,Refs!$P$2:$R$36,3,FALSE)</f>
        <v>Y59</v>
      </c>
      <c r="J3144" s="196" t="str">
        <f>VLOOKUP(E3144,Refs!$P$2:$S$36,4,FALSE)</f>
        <v>South East</v>
      </c>
      <c r="K3144" s="42">
        <f t="shared" si="99"/>
        <v>1817</v>
      </c>
    </row>
    <row r="3145" spans="1:11" hidden="1" x14ac:dyDescent="0.35">
      <c r="A3145" s="197">
        <f t="shared" si="98"/>
        <v>44287</v>
      </c>
      <c r="B3145" t="s">
        <v>770</v>
      </c>
      <c r="C3145" t="s">
        <v>117</v>
      </c>
      <c r="D3145" t="s">
        <v>1002</v>
      </c>
      <c r="E3145" t="s">
        <v>68</v>
      </c>
      <c r="F3145" t="s">
        <v>69</v>
      </c>
      <c r="G3145" t="s">
        <v>591</v>
      </c>
      <c r="H3145">
        <v>1067</v>
      </c>
      <c r="I3145" s="196" t="str">
        <f>VLOOKUP(E3145,Refs!$P$2:$R$36,3,FALSE)</f>
        <v>Y59</v>
      </c>
      <c r="J3145" s="196" t="str">
        <f>VLOOKUP(E3145,Refs!$P$2:$S$36,4,FALSE)</f>
        <v>South East</v>
      </c>
      <c r="K3145" s="42">
        <f t="shared" si="99"/>
        <v>1067</v>
      </c>
    </row>
    <row r="3146" spans="1:11" hidden="1" x14ac:dyDescent="0.35">
      <c r="A3146" s="197">
        <f t="shared" si="98"/>
        <v>44287</v>
      </c>
      <c r="B3146" t="s">
        <v>770</v>
      </c>
      <c r="C3146" t="s">
        <v>117</v>
      </c>
      <c r="D3146" t="s">
        <v>1002</v>
      </c>
      <c r="E3146" t="s">
        <v>68</v>
      </c>
      <c r="F3146" t="s">
        <v>69</v>
      </c>
      <c r="G3146" t="s">
        <v>592</v>
      </c>
      <c r="H3146">
        <v>1972</v>
      </c>
      <c r="I3146" s="196" t="str">
        <f>VLOOKUP(E3146,Refs!$P$2:$R$36,3,FALSE)</f>
        <v>Y59</v>
      </c>
      <c r="J3146" s="196" t="str">
        <f>VLOOKUP(E3146,Refs!$P$2:$S$36,4,FALSE)</f>
        <v>South East</v>
      </c>
      <c r="K3146" s="42">
        <f t="shared" si="99"/>
        <v>1972</v>
      </c>
    </row>
    <row r="3147" spans="1:11" hidden="1" x14ac:dyDescent="0.35">
      <c r="A3147" s="197">
        <f t="shared" si="98"/>
        <v>44287</v>
      </c>
      <c r="B3147" t="s">
        <v>770</v>
      </c>
      <c r="C3147" t="s">
        <v>117</v>
      </c>
      <c r="D3147" t="s">
        <v>1002</v>
      </c>
      <c r="E3147" t="s">
        <v>68</v>
      </c>
      <c r="F3147" t="s">
        <v>69</v>
      </c>
      <c r="G3147" t="s">
        <v>593</v>
      </c>
      <c r="H3147">
        <v>1286</v>
      </c>
      <c r="I3147" s="196" t="str">
        <f>VLOOKUP(E3147,Refs!$P$2:$R$36,3,FALSE)</f>
        <v>Y59</v>
      </c>
      <c r="J3147" s="196" t="str">
        <f>VLOOKUP(E3147,Refs!$P$2:$S$36,4,FALSE)</f>
        <v>South East</v>
      </c>
      <c r="K3147" s="42">
        <f t="shared" si="99"/>
        <v>1286</v>
      </c>
    </row>
    <row r="3148" spans="1:11" hidden="1" x14ac:dyDescent="0.35">
      <c r="A3148" s="197">
        <f t="shared" si="98"/>
        <v>44287</v>
      </c>
      <c r="B3148" t="s">
        <v>770</v>
      </c>
      <c r="C3148" t="s">
        <v>117</v>
      </c>
      <c r="D3148" t="s">
        <v>1002</v>
      </c>
      <c r="E3148" t="s">
        <v>68</v>
      </c>
      <c r="F3148" t="s">
        <v>69</v>
      </c>
      <c r="G3148" t="s">
        <v>594</v>
      </c>
      <c r="H3148">
        <v>0</v>
      </c>
      <c r="I3148" s="196" t="str">
        <f>VLOOKUP(E3148,Refs!$P$2:$R$36,3,FALSE)</f>
        <v>Y59</v>
      </c>
      <c r="J3148" s="196" t="str">
        <f>VLOOKUP(E3148,Refs!$P$2:$S$36,4,FALSE)</f>
        <v>South East</v>
      </c>
      <c r="K3148" s="42" t="str">
        <f t="shared" si="99"/>
        <v/>
      </c>
    </row>
    <row r="3149" spans="1:11" hidden="1" x14ac:dyDescent="0.35">
      <c r="A3149" s="197">
        <f t="shared" si="98"/>
        <v>44287</v>
      </c>
      <c r="B3149" t="s">
        <v>770</v>
      </c>
      <c r="C3149" t="s">
        <v>117</v>
      </c>
      <c r="D3149" t="s">
        <v>1002</v>
      </c>
      <c r="E3149" t="s">
        <v>68</v>
      </c>
      <c r="F3149" t="s">
        <v>69</v>
      </c>
      <c r="G3149" t="s">
        <v>609</v>
      </c>
      <c r="H3149">
        <v>55851</v>
      </c>
      <c r="I3149" s="196" t="str">
        <f>VLOOKUP(E3149,Refs!$P$2:$R$36,3,FALSE)</f>
        <v>Y59</v>
      </c>
      <c r="J3149" s="196" t="str">
        <f>VLOOKUP(E3149,Refs!$P$2:$S$36,4,FALSE)</f>
        <v>South East</v>
      </c>
      <c r="K3149" s="42">
        <f t="shared" si="99"/>
        <v>55851</v>
      </c>
    </row>
    <row r="3150" spans="1:11" hidden="1" x14ac:dyDescent="0.35">
      <c r="A3150" s="197">
        <f t="shared" si="98"/>
        <v>44287</v>
      </c>
      <c r="B3150" t="s">
        <v>770</v>
      </c>
      <c r="C3150" t="s">
        <v>117</v>
      </c>
      <c r="D3150" t="s">
        <v>1002</v>
      </c>
      <c r="E3150" t="s">
        <v>68</v>
      </c>
      <c r="F3150" t="s">
        <v>69</v>
      </c>
      <c r="G3150" t="s">
        <v>610</v>
      </c>
      <c r="H3150">
        <v>6976</v>
      </c>
      <c r="I3150" s="196" t="str">
        <f>VLOOKUP(E3150,Refs!$P$2:$R$36,3,FALSE)</f>
        <v>Y59</v>
      </c>
      <c r="J3150" s="196" t="str">
        <f>VLOOKUP(E3150,Refs!$P$2:$S$36,4,FALSE)</f>
        <v>South East</v>
      </c>
      <c r="K3150" s="42">
        <f t="shared" si="99"/>
        <v>6976</v>
      </c>
    </row>
    <row r="3151" spans="1:11" hidden="1" x14ac:dyDescent="0.35">
      <c r="A3151" s="197">
        <f t="shared" si="98"/>
        <v>44287</v>
      </c>
      <c r="B3151" t="s">
        <v>770</v>
      </c>
      <c r="C3151" t="s">
        <v>117</v>
      </c>
      <c r="D3151" t="s">
        <v>1002</v>
      </c>
      <c r="E3151" t="s">
        <v>68</v>
      </c>
      <c r="F3151" t="s">
        <v>69</v>
      </c>
      <c r="G3151" t="s">
        <v>611</v>
      </c>
      <c r="H3151">
        <v>5683</v>
      </c>
      <c r="I3151" s="196" t="str">
        <f>VLOOKUP(E3151,Refs!$P$2:$R$36,3,FALSE)</f>
        <v>Y59</v>
      </c>
      <c r="J3151" s="196" t="str">
        <f>VLOOKUP(E3151,Refs!$P$2:$S$36,4,FALSE)</f>
        <v>South East</v>
      </c>
      <c r="K3151" s="42">
        <f t="shared" si="99"/>
        <v>5683</v>
      </c>
    </row>
    <row r="3152" spans="1:11" hidden="1" x14ac:dyDescent="0.35">
      <c r="A3152" s="197">
        <f t="shared" si="98"/>
        <v>44287</v>
      </c>
      <c r="B3152" t="s">
        <v>770</v>
      </c>
      <c r="C3152" t="s">
        <v>117</v>
      </c>
      <c r="D3152" t="s">
        <v>1002</v>
      </c>
      <c r="E3152" t="s">
        <v>68</v>
      </c>
      <c r="F3152" t="s">
        <v>69</v>
      </c>
      <c r="G3152" t="s">
        <v>612</v>
      </c>
      <c r="H3152">
        <v>2844</v>
      </c>
      <c r="I3152" s="196" t="str">
        <f>VLOOKUP(E3152,Refs!$P$2:$R$36,3,FALSE)</f>
        <v>Y59</v>
      </c>
      <c r="J3152" s="196" t="str">
        <f>VLOOKUP(E3152,Refs!$P$2:$S$36,4,FALSE)</f>
        <v>South East</v>
      </c>
      <c r="K3152" s="42">
        <f t="shared" si="99"/>
        <v>2844</v>
      </c>
    </row>
    <row r="3153" spans="1:11" hidden="1" x14ac:dyDescent="0.35">
      <c r="A3153" s="197">
        <f t="shared" si="98"/>
        <v>44287</v>
      </c>
      <c r="B3153" t="s">
        <v>770</v>
      </c>
      <c r="C3153" t="s">
        <v>117</v>
      </c>
      <c r="D3153" t="s">
        <v>1002</v>
      </c>
      <c r="E3153" t="s">
        <v>68</v>
      </c>
      <c r="F3153" t="s">
        <v>69</v>
      </c>
      <c r="G3153" t="s">
        <v>613</v>
      </c>
      <c r="H3153">
        <v>3</v>
      </c>
      <c r="I3153" s="196" t="str">
        <f>VLOOKUP(E3153,Refs!$P$2:$R$36,3,FALSE)</f>
        <v>Y59</v>
      </c>
      <c r="J3153" s="196" t="str">
        <f>VLOOKUP(E3153,Refs!$P$2:$S$36,4,FALSE)</f>
        <v>South East</v>
      </c>
      <c r="K3153" s="42">
        <f t="shared" si="99"/>
        <v>3</v>
      </c>
    </row>
    <row r="3154" spans="1:11" hidden="1" x14ac:dyDescent="0.35">
      <c r="A3154" s="197">
        <f t="shared" si="98"/>
        <v>44287</v>
      </c>
      <c r="B3154" t="s">
        <v>770</v>
      </c>
      <c r="C3154" t="s">
        <v>117</v>
      </c>
      <c r="D3154" t="s">
        <v>1002</v>
      </c>
      <c r="E3154" t="s">
        <v>68</v>
      </c>
      <c r="F3154" t="s">
        <v>69</v>
      </c>
      <c r="G3154" t="s">
        <v>615</v>
      </c>
      <c r="H3154">
        <v>13648</v>
      </c>
      <c r="I3154" s="196" t="str">
        <f>VLOOKUP(E3154,Refs!$P$2:$R$36,3,FALSE)</f>
        <v>Y59</v>
      </c>
      <c r="J3154" s="196" t="str">
        <f>VLOOKUP(E3154,Refs!$P$2:$S$36,4,FALSE)</f>
        <v>South East</v>
      </c>
      <c r="K3154" s="42">
        <f t="shared" si="99"/>
        <v>13648</v>
      </c>
    </row>
    <row r="3155" spans="1:11" hidden="1" x14ac:dyDescent="0.35">
      <c r="A3155" s="197">
        <f t="shared" si="98"/>
        <v>44287</v>
      </c>
      <c r="B3155" t="s">
        <v>770</v>
      </c>
      <c r="C3155" t="s">
        <v>117</v>
      </c>
      <c r="D3155" t="s">
        <v>1002</v>
      </c>
      <c r="E3155" t="s">
        <v>68</v>
      </c>
      <c r="F3155" t="s">
        <v>69</v>
      </c>
      <c r="G3155" t="s">
        <v>616</v>
      </c>
      <c r="H3155">
        <v>21</v>
      </c>
      <c r="I3155" s="196" t="str">
        <f>VLOOKUP(E3155,Refs!$P$2:$R$36,3,FALSE)</f>
        <v>Y59</v>
      </c>
      <c r="J3155" s="196" t="str">
        <f>VLOOKUP(E3155,Refs!$P$2:$S$36,4,FALSE)</f>
        <v>South East</v>
      </c>
      <c r="K3155" s="42">
        <f t="shared" si="99"/>
        <v>21</v>
      </c>
    </row>
    <row r="3156" spans="1:11" hidden="1" x14ac:dyDescent="0.35">
      <c r="A3156" s="197">
        <f t="shared" si="98"/>
        <v>44287</v>
      </c>
      <c r="B3156" t="s">
        <v>770</v>
      </c>
      <c r="C3156" t="s">
        <v>117</v>
      </c>
      <c r="D3156" t="s">
        <v>1002</v>
      </c>
      <c r="E3156" t="s">
        <v>68</v>
      </c>
      <c r="F3156" t="s">
        <v>69</v>
      </c>
      <c r="G3156" t="s">
        <v>618</v>
      </c>
      <c r="H3156">
        <v>5943</v>
      </c>
      <c r="I3156" s="196" t="str">
        <f>VLOOKUP(E3156,Refs!$P$2:$R$36,3,FALSE)</f>
        <v>Y59</v>
      </c>
      <c r="J3156" s="196" t="str">
        <f>VLOOKUP(E3156,Refs!$P$2:$S$36,4,FALSE)</f>
        <v>South East</v>
      </c>
      <c r="K3156" s="42">
        <f t="shared" si="99"/>
        <v>5943</v>
      </c>
    </row>
    <row r="3157" spans="1:11" hidden="1" x14ac:dyDescent="0.35">
      <c r="A3157" s="197">
        <f t="shared" si="98"/>
        <v>44287</v>
      </c>
      <c r="B3157" t="s">
        <v>770</v>
      </c>
      <c r="C3157" t="s">
        <v>117</v>
      </c>
      <c r="D3157" t="s">
        <v>1002</v>
      </c>
      <c r="E3157" t="s">
        <v>68</v>
      </c>
      <c r="F3157" t="s">
        <v>69</v>
      </c>
      <c r="G3157" t="s">
        <v>619</v>
      </c>
      <c r="H3157">
        <v>193</v>
      </c>
      <c r="I3157" s="196" t="str">
        <f>VLOOKUP(E3157,Refs!$P$2:$R$36,3,FALSE)</f>
        <v>Y59</v>
      </c>
      <c r="J3157" s="196" t="str">
        <f>VLOOKUP(E3157,Refs!$P$2:$S$36,4,FALSE)</f>
        <v>South East</v>
      </c>
      <c r="K3157" s="42">
        <f t="shared" si="99"/>
        <v>193</v>
      </c>
    </row>
    <row r="3158" spans="1:11" hidden="1" x14ac:dyDescent="0.35">
      <c r="A3158" s="197">
        <f t="shared" si="98"/>
        <v>44287</v>
      </c>
      <c r="B3158" t="s">
        <v>770</v>
      </c>
      <c r="C3158" t="s">
        <v>117</v>
      </c>
      <c r="D3158" t="s">
        <v>1002</v>
      </c>
      <c r="E3158" t="s">
        <v>68</v>
      </c>
      <c r="F3158" t="s">
        <v>69</v>
      </c>
      <c r="G3158" t="s">
        <v>620</v>
      </c>
      <c r="H3158">
        <v>4999</v>
      </c>
      <c r="I3158" s="196" t="str">
        <f>VLOOKUP(E3158,Refs!$P$2:$R$36,3,FALSE)</f>
        <v>Y59</v>
      </c>
      <c r="J3158" s="196" t="str">
        <f>VLOOKUP(E3158,Refs!$P$2:$S$36,4,FALSE)</f>
        <v>South East</v>
      </c>
      <c r="K3158" s="42">
        <f t="shared" si="99"/>
        <v>4999</v>
      </c>
    </row>
    <row r="3159" spans="1:11" hidden="1" x14ac:dyDescent="0.35">
      <c r="A3159" s="197">
        <f t="shared" si="98"/>
        <v>44287</v>
      </c>
      <c r="B3159" t="s">
        <v>770</v>
      </c>
      <c r="C3159" t="s">
        <v>117</v>
      </c>
      <c r="D3159" t="s">
        <v>1002</v>
      </c>
      <c r="E3159" t="s">
        <v>68</v>
      </c>
      <c r="F3159" t="s">
        <v>69</v>
      </c>
      <c r="G3159" t="s">
        <v>621</v>
      </c>
      <c r="H3159">
        <v>207</v>
      </c>
      <c r="I3159" s="196" t="str">
        <f>VLOOKUP(E3159,Refs!$P$2:$R$36,3,FALSE)</f>
        <v>Y59</v>
      </c>
      <c r="J3159" s="196" t="str">
        <f>VLOOKUP(E3159,Refs!$P$2:$S$36,4,FALSE)</f>
        <v>South East</v>
      </c>
      <c r="K3159" s="42">
        <f t="shared" si="99"/>
        <v>207</v>
      </c>
    </row>
    <row r="3160" spans="1:11" hidden="1" x14ac:dyDescent="0.35">
      <c r="A3160" s="197">
        <f t="shared" si="98"/>
        <v>44287</v>
      </c>
      <c r="B3160" t="s">
        <v>770</v>
      </c>
      <c r="C3160" t="s">
        <v>117</v>
      </c>
      <c r="D3160" t="s">
        <v>1002</v>
      </c>
      <c r="E3160" t="s">
        <v>68</v>
      </c>
      <c r="F3160" t="s">
        <v>69</v>
      </c>
      <c r="G3160" t="s">
        <v>622</v>
      </c>
      <c r="H3160">
        <v>1113</v>
      </c>
      <c r="I3160" s="196" t="str">
        <f>VLOOKUP(E3160,Refs!$P$2:$R$36,3,FALSE)</f>
        <v>Y59</v>
      </c>
      <c r="J3160" s="196" t="str">
        <f>VLOOKUP(E3160,Refs!$P$2:$S$36,4,FALSE)</f>
        <v>South East</v>
      </c>
      <c r="K3160" s="42">
        <f t="shared" si="99"/>
        <v>1113</v>
      </c>
    </row>
    <row r="3161" spans="1:11" hidden="1" x14ac:dyDescent="0.35">
      <c r="A3161" s="197">
        <f t="shared" si="98"/>
        <v>44287</v>
      </c>
      <c r="B3161" t="s">
        <v>770</v>
      </c>
      <c r="C3161" t="s">
        <v>117</v>
      </c>
      <c r="D3161" t="s">
        <v>1002</v>
      </c>
      <c r="E3161" t="s">
        <v>68</v>
      </c>
      <c r="F3161" t="s">
        <v>69</v>
      </c>
      <c r="G3161" t="s">
        <v>623</v>
      </c>
      <c r="H3161">
        <v>367</v>
      </c>
      <c r="I3161" s="196" t="str">
        <f>VLOOKUP(E3161,Refs!$P$2:$R$36,3,FALSE)</f>
        <v>Y59</v>
      </c>
      <c r="J3161" s="196" t="str">
        <f>VLOOKUP(E3161,Refs!$P$2:$S$36,4,FALSE)</f>
        <v>South East</v>
      </c>
      <c r="K3161" s="42">
        <f t="shared" si="99"/>
        <v>367</v>
      </c>
    </row>
    <row r="3162" spans="1:11" hidden="1" x14ac:dyDescent="0.35">
      <c r="A3162" s="197">
        <f t="shared" si="98"/>
        <v>44287</v>
      </c>
      <c r="B3162" t="s">
        <v>770</v>
      </c>
      <c r="C3162" t="s">
        <v>117</v>
      </c>
      <c r="D3162" t="s">
        <v>1002</v>
      </c>
      <c r="E3162" t="s">
        <v>68</v>
      </c>
      <c r="F3162" t="s">
        <v>69</v>
      </c>
      <c r="G3162" t="s">
        <v>624</v>
      </c>
      <c r="H3162">
        <v>8949</v>
      </c>
      <c r="I3162" s="196" t="str">
        <f>VLOOKUP(E3162,Refs!$P$2:$R$36,3,FALSE)</f>
        <v>Y59</v>
      </c>
      <c r="J3162" s="196" t="str">
        <f>VLOOKUP(E3162,Refs!$P$2:$S$36,4,FALSE)</f>
        <v>South East</v>
      </c>
      <c r="K3162" s="42">
        <f t="shared" si="99"/>
        <v>8949</v>
      </c>
    </row>
    <row r="3163" spans="1:11" hidden="1" x14ac:dyDescent="0.35">
      <c r="A3163" s="197">
        <f t="shared" si="98"/>
        <v>44287</v>
      </c>
      <c r="B3163" t="s">
        <v>770</v>
      </c>
      <c r="C3163" t="s">
        <v>117</v>
      </c>
      <c r="D3163" t="s">
        <v>1002</v>
      </c>
      <c r="E3163" t="s">
        <v>68</v>
      </c>
      <c r="F3163" t="s">
        <v>69</v>
      </c>
      <c r="G3163" t="s">
        <v>625</v>
      </c>
      <c r="H3163">
        <v>104</v>
      </c>
      <c r="I3163" s="196" t="str">
        <f>VLOOKUP(E3163,Refs!$P$2:$R$36,3,FALSE)</f>
        <v>Y59</v>
      </c>
      <c r="J3163" s="196" t="str">
        <f>VLOOKUP(E3163,Refs!$P$2:$S$36,4,FALSE)</f>
        <v>South East</v>
      </c>
      <c r="K3163" s="42">
        <f t="shared" si="99"/>
        <v>104</v>
      </c>
    </row>
    <row r="3164" spans="1:11" hidden="1" x14ac:dyDescent="0.35">
      <c r="A3164" s="197">
        <f t="shared" si="98"/>
        <v>44287</v>
      </c>
      <c r="B3164" t="s">
        <v>770</v>
      </c>
      <c r="C3164" t="s">
        <v>117</v>
      </c>
      <c r="D3164" t="s">
        <v>1002</v>
      </c>
      <c r="E3164" t="s">
        <v>68</v>
      </c>
      <c r="F3164" t="s">
        <v>69</v>
      </c>
      <c r="G3164" t="s">
        <v>626</v>
      </c>
      <c r="H3164">
        <v>7749</v>
      </c>
      <c r="I3164" s="196" t="str">
        <f>VLOOKUP(E3164,Refs!$P$2:$R$36,3,FALSE)</f>
        <v>Y59</v>
      </c>
      <c r="J3164" s="196" t="str">
        <f>VLOOKUP(E3164,Refs!$P$2:$S$36,4,FALSE)</f>
        <v>South East</v>
      </c>
      <c r="K3164" s="42">
        <f t="shared" si="99"/>
        <v>7749</v>
      </c>
    </row>
    <row r="3165" spans="1:11" hidden="1" x14ac:dyDescent="0.35">
      <c r="A3165" s="197">
        <f t="shared" si="98"/>
        <v>44287</v>
      </c>
      <c r="B3165" t="s">
        <v>770</v>
      </c>
      <c r="C3165" t="s">
        <v>117</v>
      </c>
      <c r="D3165" t="s">
        <v>1002</v>
      </c>
      <c r="E3165" t="s">
        <v>68</v>
      </c>
      <c r="F3165" t="s">
        <v>69</v>
      </c>
      <c r="G3165" t="s">
        <v>642</v>
      </c>
      <c r="H3165">
        <v>5631</v>
      </c>
      <c r="I3165" s="196" t="str">
        <f>VLOOKUP(E3165,Refs!$P$2:$R$36,3,FALSE)</f>
        <v>Y59</v>
      </c>
      <c r="J3165" s="196" t="str">
        <f>VLOOKUP(E3165,Refs!$P$2:$S$36,4,FALSE)</f>
        <v>South East</v>
      </c>
      <c r="K3165" s="42">
        <f t="shared" si="99"/>
        <v>5631</v>
      </c>
    </row>
    <row r="3166" spans="1:11" hidden="1" x14ac:dyDescent="0.35">
      <c r="A3166" s="197">
        <f t="shared" si="98"/>
        <v>44287</v>
      </c>
      <c r="B3166" t="s">
        <v>770</v>
      </c>
      <c r="C3166" t="s">
        <v>117</v>
      </c>
      <c r="D3166" t="s">
        <v>1002</v>
      </c>
      <c r="E3166" t="s">
        <v>68</v>
      </c>
      <c r="F3166" t="s">
        <v>69</v>
      </c>
      <c r="G3166" t="s">
        <v>643</v>
      </c>
      <c r="H3166">
        <v>4811</v>
      </c>
      <c r="I3166" s="196" t="str">
        <f>VLOOKUP(E3166,Refs!$P$2:$R$36,3,FALSE)</f>
        <v>Y59</v>
      </c>
      <c r="J3166" s="196" t="str">
        <f>VLOOKUP(E3166,Refs!$P$2:$S$36,4,FALSE)</f>
        <v>South East</v>
      </c>
      <c r="K3166" s="42">
        <f t="shared" si="99"/>
        <v>4811</v>
      </c>
    </row>
    <row r="3167" spans="1:11" hidden="1" x14ac:dyDescent="0.35">
      <c r="A3167" s="197">
        <f t="shared" si="98"/>
        <v>44287</v>
      </c>
      <c r="B3167" t="s">
        <v>770</v>
      </c>
      <c r="C3167" t="s">
        <v>117</v>
      </c>
      <c r="D3167" t="s">
        <v>1002</v>
      </c>
      <c r="E3167" t="s">
        <v>68</v>
      </c>
      <c r="F3167" t="s">
        <v>69</v>
      </c>
      <c r="G3167" t="s">
        <v>644</v>
      </c>
      <c r="H3167">
        <v>2711</v>
      </c>
      <c r="I3167" s="196" t="str">
        <f>VLOOKUP(E3167,Refs!$P$2:$R$36,3,FALSE)</f>
        <v>Y59</v>
      </c>
      <c r="J3167" s="196" t="str">
        <f>VLOOKUP(E3167,Refs!$P$2:$S$36,4,FALSE)</f>
        <v>South East</v>
      </c>
      <c r="K3167" s="42">
        <f t="shared" si="99"/>
        <v>2711</v>
      </c>
    </row>
    <row r="3168" spans="1:11" hidden="1" x14ac:dyDescent="0.35">
      <c r="A3168" s="197">
        <f t="shared" si="98"/>
        <v>44287</v>
      </c>
      <c r="B3168" t="s">
        <v>770</v>
      </c>
      <c r="C3168" t="s">
        <v>117</v>
      </c>
      <c r="D3168" t="s">
        <v>1002</v>
      </c>
      <c r="E3168" t="s">
        <v>68</v>
      </c>
      <c r="F3168" t="s">
        <v>69</v>
      </c>
      <c r="G3168" t="s">
        <v>645</v>
      </c>
      <c r="H3168">
        <v>1944</v>
      </c>
      <c r="I3168" s="196" t="str">
        <f>VLOOKUP(E3168,Refs!$P$2:$R$36,3,FALSE)</f>
        <v>Y59</v>
      </c>
      <c r="J3168" s="196" t="str">
        <f>VLOOKUP(E3168,Refs!$P$2:$S$36,4,FALSE)</f>
        <v>South East</v>
      </c>
      <c r="K3168" s="42">
        <f t="shared" si="99"/>
        <v>1944</v>
      </c>
    </row>
    <row r="3169" spans="1:11" hidden="1" x14ac:dyDescent="0.35">
      <c r="A3169" s="197">
        <f t="shared" si="98"/>
        <v>44287</v>
      </c>
      <c r="B3169" t="s">
        <v>770</v>
      </c>
      <c r="C3169" t="s">
        <v>117</v>
      </c>
      <c r="D3169" t="s">
        <v>1002</v>
      </c>
      <c r="E3169" t="s">
        <v>68</v>
      </c>
      <c r="F3169" t="s">
        <v>69</v>
      </c>
      <c r="G3169" t="s">
        <v>646</v>
      </c>
      <c r="H3169">
        <v>373</v>
      </c>
      <c r="I3169" s="196" t="str">
        <f>VLOOKUP(E3169,Refs!$P$2:$R$36,3,FALSE)</f>
        <v>Y59</v>
      </c>
      <c r="J3169" s="196" t="str">
        <f>VLOOKUP(E3169,Refs!$P$2:$S$36,4,FALSE)</f>
        <v>South East</v>
      </c>
      <c r="K3169" s="42">
        <f t="shared" si="99"/>
        <v>373</v>
      </c>
    </row>
    <row r="3170" spans="1:11" hidden="1" x14ac:dyDescent="0.35">
      <c r="A3170" s="197">
        <f t="shared" si="98"/>
        <v>44287</v>
      </c>
      <c r="B3170" t="s">
        <v>770</v>
      </c>
      <c r="C3170" t="s">
        <v>117</v>
      </c>
      <c r="D3170" t="s">
        <v>1002</v>
      </c>
      <c r="E3170" t="s">
        <v>68</v>
      </c>
      <c r="F3170" t="s">
        <v>69</v>
      </c>
      <c r="G3170" t="s">
        <v>647</v>
      </c>
      <c r="H3170">
        <v>2615</v>
      </c>
      <c r="I3170" s="196" t="str">
        <f>VLOOKUP(E3170,Refs!$P$2:$R$36,3,FALSE)</f>
        <v>Y59</v>
      </c>
      <c r="J3170" s="196" t="str">
        <f>VLOOKUP(E3170,Refs!$P$2:$S$36,4,FALSE)</f>
        <v>South East</v>
      </c>
      <c r="K3170" s="42">
        <f t="shared" si="99"/>
        <v>2615</v>
      </c>
    </row>
    <row r="3171" spans="1:11" hidden="1" x14ac:dyDescent="0.35">
      <c r="A3171" s="197">
        <f t="shared" si="98"/>
        <v>44287</v>
      </c>
      <c r="B3171" t="s">
        <v>770</v>
      </c>
      <c r="C3171" t="s">
        <v>117</v>
      </c>
      <c r="D3171" t="s">
        <v>1002</v>
      </c>
      <c r="E3171" t="s">
        <v>68</v>
      </c>
      <c r="F3171" t="s">
        <v>69</v>
      </c>
      <c r="G3171" t="s">
        <v>648</v>
      </c>
      <c r="H3171">
        <v>7016673</v>
      </c>
      <c r="I3171" s="196" t="str">
        <f>VLOOKUP(E3171,Refs!$P$2:$R$36,3,FALSE)</f>
        <v>Y59</v>
      </c>
      <c r="J3171" s="196" t="str">
        <f>VLOOKUP(E3171,Refs!$P$2:$S$36,4,FALSE)</f>
        <v>South East</v>
      </c>
      <c r="K3171" s="42">
        <f t="shared" si="99"/>
        <v>7016673</v>
      </c>
    </row>
    <row r="3172" spans="1:11" hidden="1" x14ac:dyDescent="0.35">
      <c r="A3172" s="197">
        <f t="shared" si="98"/>
        <v>44287</v>
      </c>
      <c r="B3172" t="s">
        <v>770</v>
      </c>
      <c r="C3172" t="s">
        <v>117</v>
      </c>
      <c r="D3172" t="s">
        <v>1002</v>
      </c>
      <c r="E3172" t="s">
        <v>68</v>
      </c>
      <c r="F3172" t="s">
        <v>69</v>
      </c>
      <c r="G3172" t="s">
        <v>649</v>
      </c>
      <c r="H3172">
        <v>7170</v>
      </c>
      <c r="I3172" s="196" t="str">
        <f>VLOOKUP(E3172,Refs!$P$2:$R$36,3,FALSE)</f>
        <v>Y59</v>
      </c>
      <c r="J3172" s="196" t="str">
        <f>VLOOKUP(E3172,Refs!$P$2:$S$36,4,FALSE)</f>
        <v>South East</v>
      </c>
      <c r="K3172" s="42">
        <f t="shared" si="99"/>
        <v>7170</v>
      </c>
    </row>
    <row r="3173" spans="1:11" hidden="1" x14ac:dyDescent="0.35">
      <c r="A3173" s="197">
        <f t="shared" si="98"/>
        <v>44287</v>
      </c>
      <c r="B3173" t="s">
        <v>770</v>
      </c>
      <c r="C3173" t="s">
        <v>117</v>
      </c>
      <c r="D3173" t="s">
        <v>1002</v>
      </c>
      <c r="E3173" t="s">
        <v>68</v>
      </c>
      <c r="F3173" t="s">
        <v>69</v>
      </c>
      <c r="G3173" t="s">
        <v>650</v>
      </c>
      <c r="H3173">
        <v>5770</v>
      </c>
      <c r="I3173" s="196" t="str">
        <f>VLOOKUP(E3173,Refs!$P$2:$R$36,3,FALSE)</f>
        <v>Y59</v>
      </c>
      <c r="J3173" s="196" t="str">
        <f>VLOOKUP(E3173,Refs!$P$2:$S$36,4,FALSE)</f>
        <v>South East</v>
      </c>
      <c r="K3173" s="42">
        <f t="shared" si="99"/>
        <v>5770</v>
      </c>
    </row>
    <row r="3174" spans="1:11" hidden="1" x14ac:dyDescent="0.35">
      <c r="A3174" s="197">
        <f t="shared" si="98"/>
        <v>44287</v>
      </c>
      <c r="B3174" t="s">
        <v>770</v>
      </c>
      <c r="C3174" t="s">
        <v>117</v>
      </c>
      <c r="D3174" t="s">
        <v>1002</v>
      </c>
      <c r="E3174" t="s">
        <v>68</v>
      </c>
      <c r="F3174" t="s">
        <v>69</v>
      </c>
      <c r="G3174" t="s">
        <v>651</v>
      </c>
      <c r="H3174">
        <v>425</v>
      </c>
      <c r="I3174" s="196" t="str">
        <f>VLOOKUP(E3174,Refs!$P$2:$R$36,3,FALSE)</f>
        <v>Y59</v>
      </c>
      <c r="J3174" s="196" t="str">
        <f>VLOOKUP(E3174,Refs!$P$2:$S$36,4,FALSE)</f>
        <v>South East</v>
      </c>
      <c r="K3174" s="42">
        <f t="shared" si="99"/>
        <v>425</v>
      </c>
    </row>
    <row r="3175" spans="1:11" hidden="1" x14ac:dyDescent="0.35">
      <c r="A3175" s="197">
        <f t="shared" si="98"/>
        <v>44287</v>
      </c>
      <c r="B3175" t="s">
        <v>770</v>
      </c>
      <c r="C3175" t="s">
        <v>117</v>
      </c>
      <c r="D3175" t="s">
        <v>1002</v>
      </c>
      <c r="E3175" t="s">
        <v>68</v>
      </c>
      <c r="F3175" t="s">
        <v>69</v>
      </c>
      <c r="G3175" t="s">
        <v>652</v>
      </c>
      <c r="H3175">
        <v>3290</v>
      </c>
      <c r="I3175" s="196" t="str">
        <f>VLOOKUP(E3175,Refs!$P$2:$R$36,3,FALSE)</f>
        <v>Y59</v>
      </c>
      <c r="J3175" s="196" t="str">
        <f>VLOOKUP(E3175,Refs!$P$2:$S$36,4,FALSE)</f>
        <v>South East</v>
      </c>
      <c r="K3175" s="42">
        <f t="shared" si="99"/>
        <v>3290</v>
      </c>
    </row>
    <row r="3176" spans="1:11" hidden="1" x14ac:dyDescent="0.35">
      <c r="A3176" s="197">
        <f t="shared" si="98"/>
        <v>44287</v>
      </c>
      <c r="B3176" t="s">
        <v>770</v>
      </c>
      <c r="C3176" t="s">
        <v>117</v>
      </c>
      <c r="D3176" t="s">
        <v>1002</v>
      </c>
      <c r="E3176" t="s">
        <v>68</v>
      </c>
      <c r="F3176" t="s">
        <v>69</v>
      </c>
      <c r="G3176" t="s">
        <v>653</v>
      </c>
      <c r="H3176">
        <v>15790154</v>
      </c>
      <c r="I3176" s="196" t="str">
        <f>VLOOKUP(E3176,Refs!$P$2:$R$36,3,FALSE)</f>
        <v>Y59</v>
      </c>
      <c r="J3176" s="196" t="str">
        <f>VLOOKUP(E3176,Refs!$P$2:$S$36,4,FALSE)</f>
        <v>South East</v>
      </c>
      <c r="K3176" s="42">
        <f t="shared" si="99"/>
        <v>15790154</v>
      </c>
    </row>
    <row r="3177" spans="1:11" hidden="1" x14ac:dyDescent="0.35">
      <c r="A3177" s="197">
        <f t="shared" si="98"/>
        <v>44287</v>
      </c>
      <c r="B3177" t="s">
        <v>770</v>
      </c>
      <c r="C3177" t="s">
        <v>117</v>
      </c>
      <c r="D3177" t="s">
        <v>1002</v>
      </c>
      <c r="E3177" t="s">
        <v>68</v>
      </c>
      <c r="F3177" t="s">
        <v>69</v>
      </c>
      <c r="G3177" t="s">
        <v>654</v>
      </c>
      <c r="H3177">
        <v>16</v>
      </c>
      <c r="I3177" s="196" t="str">
        <f>VLOOKUP(E3177,Refs!$P$2:$R$36,3,FALSE)</f>
        <v>Y59</v>
      </c>
      <c r="J3177" s="196" t="str">
        <f>VLOOKUP(E3177,Refs!$P$2:$S$36,4,FALSE)</f>
        <v>South East</v>
      </c>
      <c r="K3177" s="42">
        <f t="shared" si="99"/>
        <v>16</v>
      </c>
    </row>
    <row r="3178" spans="1:11" hidden="1" x14ac:dyDescent="0.35">
      <c r="A3178" s="197">
        <f t="shared" si="98"/>
        <v>44287</v>
      </c>
      <c r="B3178" t="s">
        <v>770</v>
      </c>
      <c r="C3178" t="s">
        <v>117</v>
      </c>
      <c r="D3178" t="s">
        <v>1002</v>
      </c>
      <c r="E3178" t="s">
        <v>68</v>
      </c>
      <c r="F3178" t="s">
        <v>69</v>
      </c>
      <c r="G3178" t="s">
        <v>669</v>
      </c>
      <c r="H3178">
        <v>0</v>
      </c>
      <c r="I3178" s="196" t="str">
        <f>VLOOKUP(E3178,Refs!$P$2:$R$36,3,FALSE)</f>
        <v>Y59</v>
      </c>
      <c r="J3178" s="196" t="str">
        <f>VLOOKUP(E3178,Refs!$P$2:$S$36,4,FALSE)</f>
        <v>South East</v>
      </c>
      <c r="K3178" s="42" t="str">
        <f t="shared" si="99"/>
        <v/>
      </c>
    </row>
    <row r="3179" spans="1:11" hidden="1" x14ac:dyDescent="0.35">
      <c r="A3179" s="197">
        <f t="shared" si="98"/>
        <v>44287</v>
      </c>
      <c r="B3179" t="s">
        <v>770</v>
      </c>
      <c r="C3179" t="s">
        <v>117</v>
      </c>
      <c r="D3179" t="s">
        <v>1002</v>
      </c>
      <c r="E3179" t="s">
        <v>68</v>
      </c>
      <c r="F3179" t="s">
        <v>69</v>
      </c>
      <c r="G3179" t="s">
        <v>670</v>
      </c>
      <c r="H3179">
        <v>0</v>
      </c>
      <c r="I3179" s="196" t="str">
        <f>VLOOKUP(E3179,Refs!$P$2:$R$36,3,FALSE)</f>
        <v>Y59</v>
      </c>
      <c r="J3179" s="196" t="str">
        <f>VLOOKUP(E3179,Refs!$P$2:$S$36,4,FALSE)</f>
        <v>South East</v>
      </c>
      <c r="K3179" s="42" t="str">
        <f t="shared" si="99"/>
        <v/>
      </c>
    </row>
    <row r="3180" spans="1:11" hidden="1" x14ac:dyDescent="0.35">
      <c r="A3180" s="197">
        <f t="shared" si="98"/>
        <v>44287</v>
      </c>
      <c r="B3180" t="s">
        <v>770</v>
      </c>
      <c r="C3180" t="s">
        <v>117</v>
      </c>
      <c r="D3180" t="s">
        <v>1002</v>
      </c>
      <c r="E3180" t="s">
        <v>68</v>
      </c>
      <c r="F3180" t="s">
        <v>69</v>
      </c>
      <c r="G3180" t="s">
        <v>671</v>
      </c>
      <c r="H3180">
        <v>0</v>
      </c>
      <c r="I3180" s="196" t="str">
        <f>VLOOKUP(E3180,Refs!$P$2:$R$36,3,FALSE)</f>
        <v>Y59</v>
      </c>
      <c r="J3180" s="196" t="str">
        <f>VLOOKUP(E3180,Refs!$P$2:$S$36,4,FALSE)</f>
        <v>South East</v>
      </c>
      <c r="K3180" s="42" t="str">
        <f t="shared" si="99"/>
        <v/>
      </c>
    </row>
    <row r="3181" spans="1:11" hidden="1" x14ac:dyDescent="0.35">
      <c r="A3181" s="197">
        <f t="shared" si="98"/>
        <v>44287</v>
      </c>
      <c r="B3181" t="s">
        <v>770</v>
      </c>
      <c r="C3181" t="s">
        <v>117</v>
      </c>
      <c r="D3181" t="s">
        <v>1002</v>
      </c>
      <c r="E3181" t="s">
        <v>68</v>
      </c>
      <c r="F3181" t="s">
        <v>69</v>
      </c>
      <c r="G3181" t="s">
        <v>675</v>
      </c>
      <c r="H3181">
        <v>5010</v>
      </c>
      <c r="I3181" s="196" t="str">
        <f>VLOOKUP(E3181,Refs!$P$2:$R$36,3,FALSE)</f>
        <v>Y59</v>
      </c>
      <c r="J3181" s="196" t="str">
        <f>VLOOKUP(E3181,Refs!$P$2:$S$36,4,FALSE)</f>
        <v>South East</v>
      </c>
      <c r="K3181" s="42">
        <f t="shared" si="99"/>
        <v>5010</v>
      </c>
    </row>
    <row r="3182" spans="1:11" hidden="1" x14ac:dyDescent="0.35">
      <c r="A3182" s="197">
        <f t="shared" si="98"/>
        <v>44287</v>
      </c>
      <c r="B3182" t="s">
        <v>770</v>
      </c>
      <c r="C3182" t="s">
        <v>117</v>
      </c>
      <c r="D3182" t="s">
        <v>1002</v>
      </c>
      <c r="E3182" t="s">
        <v>68</v>
      </c>
      <c r="F3182" t="s">
        <v>69</v>
      </c>
      <c r="G3182" t="s">
        <v>678</v>
      </c>
      <c r="H3182">
        <v>6787</v>
      </c>
      <c r="I3182" s="196" t="str">
        <f>VLOOKUP(E3182,Refs!$P$2:$R$36,3,FALSE)</f>
        <v>Y59</v>
      </c>
      <c r="J3182" s="196" t="str">
        <f>VLOOKUP(E3182,Refs!$P$2:$S$36,4,FALSE)</f>
        <v>South East</v>
      </c>
      <c r="K3182" s="42">
        <f t="shared" si="99"/>
        <v>6787</v>
      </c>
    </row>
    <row r="3183" spans="1:11" hidden="1" x14ac:dyDescent="0.35">
      <c r="A3183" s="197">
        <f t="shared" si="98"/>
        <v>44287</v>
      </c>
      <c r="B3183" t="s">
        <v>770</v>
      </c>
      <c r="C3183" t="s">
        <v>117</v>
      </c>
      <c r="D3183" t="s">
        <v>1002</v>
      </c>
      <c r="E3183" t="s">
        <v>68</v>
      </c>
      <c r="F3183" t="s">
        <v>69</v>
      </c>
      <c r="G3183" t="s">
        <v>679</v>
      </c>
      <c r="H3183">
        <v>1284</v>
      </c>
      <c r="I3183" s="196" t="str">
        <f>VLOOKUP(E3183,Refs!$P$2:$R$36,3,FALSE)</f>
        <v>Y59</v>
      </c>
      <c r="J3183" s="196" t="str">
        <f>VLOOKUP(E3183,Refs!$P$2:$S$36,4,FALSE)</f>
        <v>South East</v>
      </c>
      <c r="K3183" s="42">
        <f t="shared" si="99"/>
        <v>1284</v>
      </c>
    </row>
    <row r="3184" spans="1:11" hidden="1" x14ac:dyDescent="0.35">
      <c r="A3184" s="197">
        <f t="shared" si="98"/>
        <v>44287</v>
      </c>
      <c r="B3184" t="s">
        <v>770</v>
      </c>
      <c r="C3184" t="s">
        <v>117</v>
      </c>
      <c r="D3184" t="s">
        <v>1002</v>
      </c>
      <c r="E3184" t="s">
        <v>68</v>
      </c>
      <c r="F3184" t="s">
        <v>69</v>
      </c>
      <c r="G3184" t="s">
        <v>680</v>
      </c>
      <c r="H3184">
        <v>7228</v>
      </c>
      <c r="I3184" s="196" t="str">
        <f>VLOOKUP(E3184,Refs!$P$2:$R$36,3,FALSE)</f>
        <v>Y59</v>
      </c>
      <c r="J3184" s="196" t="str">
        <f>VLOOKUP(E3184,Refs!$P$2:$S$36,4,FALSE)</f>
        <v>South East</v>
      </c>
      <c r="K3184" s="42">
        <f t="shared" si="99"/>
        <v>7228</v>
      </c>
    </row>
    <row r="3185" spans="1:11" hidden="1" x14ac:dyDescent="0.35">
      <c r="A3185" s="197">
        <f t="shared" si="98"/>
        <v>44287</v>
      </c>
      <c r="B3185" t="s">
        <v>770</v>
      </c>
      <c r="C3185" t="s">
        <v>117</v>
      </c>
      <c r="D3185" t="s">
        <v>1002</v>
      </c>
      <c r="E3185" t="s">
        <v>68</v>
      </c>
      <c r="F3185" t="s">
        <v>69</v>
      </c>
      <c r="G3185" t="s">
        <v>681</v>
      </c>
      <c r="H3185">
        <v>83</v>
      </c>
      <c r="I3185" s="196" t="str">
        <f>VLOOKUP(E3185,Refs!$P$2:$R$36,3,FALSE)</f>
        <v>Y59</v>
      </c>
      <c r="J3185" s="196" t="str">
        <f>VLOOKUP(E3185,Refs!$P$2:$S$36,4,FALSE)</f>
        <v>South East</v>
      </c>
      <c r="K3185" s="42">
        <f t="shared" si="99"/>
        <v>83</v>
      </c>
    </row>
    <row r="3186" spans="1:11" hidden="1" x14ac:dyDescent="0.35">
      <c r="A3186" s="197">
        <f t="shared" si="98"/>
        <v>44287</v>
      </c>
      <c r="B3186" t="s">
        <v>770</v>
      </c>
      <c r="C3186" t="s">
        <v>117</v>
      </c>
      <c r="D3186" t="s">
        <v>1002</v>
      </c>
      <c r="E3186" t="s">
        <v>68</v>
      </c>
      <c r="F3186" t="s">
        <v>69</v>
      </c>
      <c r="G3186" t="s">
        <v>682</v>
      </c>
      <c r="H3186">
        <v>1322</v>
      </c>
      <c r="I3186" s="196" t="str">
        <f>VLOOKUP(E3186,Refs!$P$2:$R$36,3,FALSE)</f>
        <v>Y59</v>
      </c>
      <c r="J3186" s="196" t="str">
        <f>VLOOKUP(E3186,Refs!$P$2:$S$36,4,FALSE)</f>
        <v>South East</v>
      </c>
      <c r="K3186" s="42">
        <f t="shared" si="99"/>
        <v>1322</v>
      </c>
    </row>
    <row r="3187" spans="1:11" hidden="1" x14ac:dyDescent="0.35">
      <c r="A3187" s="197">
        <f t="shared" si="98"/>
        <v>44287</v>
      </c>
      <c r="B3187" t="s">
        <v>770</v>
      </c>
      <c r="C3187" t="s">
        <v>117</v>
      </c>
      <c r="D3187" t="s">
        <v>1002</v>
      </c>
      <c r="E3187" t="s">
        <v>68</v>
      </c>
      <c r="F3187" t="s">
        <v>69</v>
      </c>
      <c r="G3187" t="s">
        <v>683</v>
      </c>
      <c r="H3187">
        <v>749</v>
      </c>
      <c r="I3187" s="196" t="str">
        <f>VLOOKUP(E3187,Refs!$P$2:$R$36,3,FALSE)</f>
        <v>Y59</v>
      </c>
      <c r="J3187" s="196" t="str">
        <f>VLOOKUP(E3187,Refs!$P$2:$S$36,4,FALSE)</f>
        <v>South East</v>
      </c>
      <c r="K3187" s="42">
        <f t="shared" si="99"/>
        <v>749</v>
      </c>
    </row>
    <row r="3188" spans="1:11" hidden="1" x14ac:dyDescent="0.35">
      <c r="A3188" s="197">
        <f t="shared" si="98"/>
        <v>44287</v>
      </c>
      <c r="B3188" t="s">
        <v>770</v>
      </c>
      <c r="C3188" t="s">
        <v>117</v>
      </c>
      <c r="D3188" t="s">
        <v>1002</v>
      </c>
      <c r="E3188" t="s">
        <v>68</v>
      </c>
      <c r="F3188" t="s">
        <v>69</v>
      </c>
      <c r="G3188" t="s">
        <v>684</v>
      </c>
      <c r="H3188">
        <v>3669</v>
      </c>
      <c r="I3188" s="196" t="str">
        <f>VLOOKUP(E3188,Refs!$P$2:$R$36,3,FALSE)</f>
        <v>Y59</v>
      </c>
      <c r="J3188" s="196" t="str">
        <f>VLOOKUP(E3188,Refs!$P$2:$S$36,4,FALSE)</f>
        <v>South East</v>
      </c>
      <c r="K3188" s="42">
        <f t="shared" si="99"/>
        <v>3669</v>
      </c>
    </row>
    <row r="3189" spans="1:11" hidden="1" x14ac:dyDescent="0.35">
      <c r="A3189" s="197">
        <f t="shared" si="98"/>
        <v>44287</v>
      </c>
      <c r="B3189" t="s">
        <v>770</v>
      </c>
      <c r="C3189" t="s">
        <v>117</v>
      </c>
      <c r="D3189" t="s">
        <v>1002</v>
      </c>
      <c r="E3189" t="s">
        <v>68</v>
      </c>
      <c r="F3189" t="s">
        <v>69</v>
      </c>
      <c r="G3189" t="s">
        <v>685</v>
      </c>
      <c r="H3189">
        <v>1815</v>
      </c>
      <c r="I3189" s="196" t="str">
        <f>VLOOKUP(E3189,Refs!$P$2:$R$36,3,FALSE)</f>
        <v>Y59</v>
      </c>
      <c r="J3189" s="196" t="str">
        <f>VLOOKUP(E3189,Refs!$P$2:$S$36,4,FALSE)</f>
        <v>South East</v>
      </c>
      <c r="K3189" s="42">
        <f t="shared" si="99"/>
        <v>1815</v>
      </c>
    </row>
    <row r="3190" spans="1:11" hidden="1" x14ac:dyDescent="0.35">
      <c r="A3190" s="197">
        <f t="shared" si="98"/>
        <v>44287</v>
      </c>
      <c r="B3190" t="s">
        <v>770</v>
      </c>
      <c r="C3190" t="s">
        <v>117</v>
      </c>
      <c r="D3190" t="s">
        <v>1002</v>
      </c>
      <c r="E3190" t="s">
        <v>68</v>
      </c>
      <c r="F3190" t="s">
        <v>69</v>
      </c>
      <c r="G3190" t="s">
        <v>686</v>
      </c>
      <c r="H3190">
        <v>0</v>
      </c>
      <c r="I3190" s="196" t="str">
        <f>VLOOKUP(E3190,Refs!$P$2:$R$36,3,FALSE)</f>
        <v>Y59</v>
      </c>
      <c r="J3190" s="196" t="str">
        <f>VLOOKUP(E3190,Refs!$P$2:$S$36,4,FALSE)</f>
        <v>South East</v>
      </c>
      <c r="K3190" s="42" t="str">
        <f t="shared" si="99"/>
        <v/>
      </c>
    </row>
    <row r="3191" spans="1:11" hidden="1" x14ac:dyDescent="0.35">
      <c r="A3191" s="197">
        <f t="shared" si="98"/>
        <v>44287</v>
      </c>
      <c r="B3191" t="s">
        <v>770</v>
      </c>
      <c r="C3191" t="s">
        <v>117</v>
      </c>
      <c r="D3191" t="s">
        <v>1002</v>
      </c>
      <c r="E3191" t="s">
        <v>68</v>
      </c>
      <c r="F3191" t="s">
        <v>69</v>
      </c>
      <c r="G3191" t="s">
        <v>687</v>
      </c>
      <c r="H3191">
        <v>0</v>
      </c>
      <c r="I3191" s="196" t="str">
        <f>VLOOKUP(E3191,Refs!$P$2:$R$36,3,FALSE)</f>
        <v>Y59</v>
      </c>
      <c r="J3191" s="196" t="str">
        <f>VLOOKUP(E3191,Refs!$P$2:$S$36,4,FALSE)</f>
        <v>South East</v>
      </c>
      <c r="K3191" s="42" t="str">
        <f t="shared" si="99"/>
        <v/>
      </c>
    </row>
    <row r="3192" spans="1:11" hidden="1" x14ac:dyDescent="0.35">
      <c r="A3192" s="197">
        <f t="shared" si="98"/>
        <v>44287</v>
      </c>
      <c r="B3192" t="s">
        <v>770</v>
      </c>
      <c r="C3192" t="s">
        <v>117</v>
      </c>
      <c r="D3192" t="s">
        <v>1002</v>
      </c>
      <c r="E3192" t="s">
        <v>68</v>
      </c>
      <c r="F3192" t="s">
        <v>69</v>
      </c>
      <c r="G3192" t="s">
        <v>688</v>
      </c>
      <c r="H3192">
        <v>0</v>
      </c>
      <c r="I3192" s="196" t="str">
        <f>VLOOKUP(E3192,Refs!$P$2:$R$36,3,FALSE)</f>
        <v>Y59</v>
      </c>
      <c r="J3192" s="196" t="str">
        <f>VLOOKUP(E3192,Refs!$P$2:$S$36,4,FALSE)</f>
        <v>South East</v>
      </c>
      <c r="K3192" s="42" t="str">
        <f t="shared" si="99"/>
        <v/>
      </c>
    </row>
    <row r="3193" spans="1:11" hidden="1" x14ac:dyDescent="0.35">
      <c r="A3193" s="197">
        <f t="shared" si="98"/>
        <v>44287</v>
      </c>
      <c r="B3193" t="s">
        <v>770</v>
      </c>
      <c r="C3193" t="s">
        <v>117</v>
      </c>
      <c r="D3193" t="s">
        <v>1002</v>
      </c>
      <c r="E3193" t="s">
        <v>68</v>
      </c>
      <c r="F3193" t="s">
        <v>69</v>
      </c>
      <c r="G3193" t="s">
        <v>689</v>
      </c>
      <c r="H3193">
        <v>0</v>
      </c>
      <c r="I3193" s="196" t="str">
        <f>VLOOKUP(E3193,Refs!$P$2:$R$36,3,FALSE)</f>
        <v>Y59</v>
      </c>
      <c r="J3193" s="196" t="str">
        <f>VLOOKUP(E3193,Refs!$P$2:$S$36,4,FALSE)</f>
        <v>South East</v>
      </c>
      <c r="K3193" s="42" t="str">
        <f t="shared" si="99"/>
        <v/>
      </c>
    </row>
    <row r="3194" spans="1:11" hidden="1" x14ac:dyDescent="0.35">
      <c r="A3194" s="197">
        <f t="shared" si="98"/>
        <v>44287</v>
      </c>
      <c r="B3194" t="s">
        <v>770</v>
      </c>
      <c r="C3194" t="s">
        <v>117</v>
      </c>
      <c r="D3194" t="s">
        <v>1002</v>
      </c>
      <c r="E3194" t="s">
        <v>68</v>
      </c>
      <c r="F3194" t="s">
        <v>69</v>
      </c>
      <c r="G3194" t="s">
        <v>690</v>
      </c>
      <c r="H3194">
        <v>1079</v>
      </c>
      <c r="I3194" s="196" t="str">
        <f>VLOOKUP(E3194,Refs!$P$2:$R$36,3,FALSE)</f>
        <v>Y59</v>
      </c>
      <c r="J3194" s="196" t="str">
        <f>VLOOKUP(E3194,Refs!$P$2:$S$36,4,FALSE)</f>
        <v>South East</v>
      </c>
      <c r="K3194" s="42">
        <f t="shared" si="99"/>
        <v>1079</v>
      </c>
    </row>
    <row r="3195" spans="1:11" hidden="1" x14ac:dyDescent="0.35">
      <c r="A3195" s="197">
        <f t="shared" si="98"/>
        <v>44287</v>
      </c>
      <c r="B3195" t="s">
        <v>770</v>
      </c>
      <c r="C3195" t="s">
        <v>117</v>
      </c>
      <c r="D3195" t="s">
        <v>1002</v>
      </c>
      <c r="E3195" t="s">
        <v>68</v>
      </c>
      <c r="F3195" t="s">
        <v>69</v>
      </c>
      <c r="G3195" t="s">
        <v>691</v>
      </c>
      <c r="H3195">
        <v>0</v>
      </c>
      <c r="I3195" s="196" t="str">
        <f>VLOOKUP(E3195,Refs!$P$2:$R$36,3,FALSE)</f>
        <v>Y59</v>
      </c>
      <c r="J3195" s="196" t="str">
        <f>VLOOKUP(E3195,Refs!$P$2:$S$36,4,FALSE)</f>
        <v>South East</v>
      </c>
      <c r="K3195" s="42" t="str">
        <f t="shared" si="99"/>
        <v/>
      </c>
    </row>
    <row r="3196" spans="1:11" hidden="1" x14ac:dyDescent="0.35">
      <c r="A3196" s="197">
        <f t="shared" si="98"/>
        <v>44287</v>
      </c>
      <c r="B3196" t="s">
        <v>770</v>
      </c>
      <c r="C3196" t="s">
        <v>117</v>
      </c>
      <c r="D3196" t="s">
        <v>1002</v>
      </c>
      <c r="E3196" t="s">
        <v>68</v>
      </c>
      <c r="F3196" t="s">
        <v>69</v>
      </c>
      <c r="G3196" t="s">
        <v>692</v>
      </c>
      <c r="H3196">
        <v>0</v>
      </c>
      <c r="I3196" s="196" t="str">
        <f>VLOOKUP(E3196,Refs!$P$2:$R$36,3,FALSE)</f>
        <v>Y59</v>
      </c>
      <c r="J3196" s="196" t="str">
        <f>VLOOKUP(E3196,Refs!$P$2:$S$36,4,FALSE)</f>
        <v>South East</v>
      </c>
      <c r="K3196" s="42" t="str">
        <f t="shared" si="99"/>
        <v/>
      </c>
    </row>
    <row r="3197" spans="1:11" hidden="1" x14ac:dyDescent="0.35">
      <c r="A3197" s="197">
        <f t="shared" si="98"/>
        <v>44287</v>
      </c>
      <c r="B3197" t="s">
        <v>770</v>
      </c>
      <c r="C3197" t="s">
        <v>117</v>
      </c>
      <c r="D3197" t="s">
        <v>1002</v>
      </c>
      <c r="E3197" t="s">
        <v>68</v>
      </c>
      <c r="F3197" t="s">
        <v>69</v>
      </c>
      <c r="G3197" t="s">
        <v>693</v>
      </c>
      <c r="H3197">
        <v>0</v>
      </c>
      <c r="I3197" s="196" t="str">
        <f>VLOOKUP(E3197,Refs!$P$2:$R$36,3,FALSE)</f>
        <v>Y59</v>
      </c>
      <c r="J3197" s="196" t="str">
        <f>VLOOKUP(E3197,Refs!$P$2:$S$36,4,FALSE)</f>
        <v>South East</v>
      </c>
      <c r="K3197" s="42" t="str">
        <f t="shared" si="99"/>
        <v/>
      </c>
    </row>
    <row r="3198" spans="1:11" hidden="1" x14ac:dyDescent="0.35">
      <c r="A3198" s="197">
        <f t="shared" si="98"/>
        <v>44287</v>
      </c>
      <c r="B3198" t="s">
        <v>770</v>
      </c>
      <c r="C3198" t="s">
        <v>117</v>
      </c>
      <c r="D3198" t="s">
        <v>1002</v>
      </c>
      <c r="E3198" t="s">
        <v>68</v>
      </c>
      <c r="F3198" t="s">
        <v>69</v>
      </c>
      <c r="G3198" t="s">
        <v>694</v>
      </c>
      <c r="H3198">
        <v>0</v>
      </c>
      <c r="I3198" s="196" t="str">
        <f>VLOOKUP(E3198,Refs!$P$2:$R$36,3,FALSE)</f>
        <v>Y59</v>
      </c>
      <c r="J3198" s="196" t="str">
        <f>VLOOKUP(E3198,Refs!$P$2:$S$36,4,FALSE)</f>
        <v>South East</v>
      </c>
      <c r="K3198" s="42" t="str">
        <f t="shared" si="99"/>
        <v/>
      </c>
    </row>
    <row r="3199" spans="1:11" hidden="1" x14ac:dyDescent="0.35">
      <c r="A3199" s="197">
        <f t="shared" si="98"/>
        <v>44287</v>
      </c>
      <c r="B3199" t="s">
        <v>770</v>
      </c>
      <c r="C3199" t="s">
        <v>117</v>
      </c>
      <c r="D3199" t="s">
        <v>1002</v>
      </c>
      <c r="E3199" t="s">
        <v>68</v>
      </c>
      <c r="F3199" t="s">
        <v>69</v>
      </c>
      <c r="G3199" t="s">
        <v>695</v>
      </c>
      <c r="H3199">
        <v>0</v>
      </c>
      <c r="I3199" s="196" t="str">
        <f>VLOOKUP(E3199,Refs!$P$2:$R$36,3,FALSE)</f>
        <v>Y59</v>
      </c>
      <c r="J3199" s="196" t="str">
        <f>VLOOKUP(E3199,Refs!$P$2:$S$36,4,FALSE)</f>
        <v>South East</v>
      </c>
      <c r="K3199" s="42" t="str">
        <f t="shared" si="99"/>
        <v/>
      </c>
    </row>
    <row r="3200" spans="1:11" hidden="1" x14ac:dyDescent="0.35">
      <c r="A3200" s="197">
        <f t="shared" si="98"/>
        <v>44287</v>
      </c>
      <c r="B3200" t="s">
        <v>770</v>
      </c>
      <c r="C3200" t="s">
        <v>117</v>
      </c>
      <c r="D3200" t="s">
        <v>1002</v>
      </c>
      <c r="E3200" t="s">
        <v>68</v>
      </c>
      <c r="F3200" t="s">
        <v>69</v>
      </c>
      <c r="G3200" t="s">
        <v>696</v>
      </c>
      <c r="H3200">
        <v>0</v>
      </c>
      <c r="I3200" s="196" t="str">
        <f>VLOOKUP(E3200,Refs!$P$2:$R$36,3,FALSE)</f>
        <v>Y59</v>
      </c>
      <c r="J3200" s="196" t="str">
        <f>VLOOKUP(E3200,Refs!$P$2:$S$36,4,FALSE)</f>
        <v>South East</v>
      </c>
      <c r="K3200" s="42" t="str">
        <f t="shared" si="99"/>
        <v/>
      </c>
    </row>
    <row r="3201" spans="1:11" hidden="1" x14ac:dyDescent="0.35">
      <c r="A3201" s="197">
        <f t="shared" si="98"/>
        <v>44287</v>
      </c>
      <c r="B3201" t="s">
        <v>770</v>
      </c>
      <c r="C3201" t="s">
        <v>117</v>
      </c>
      <c r="D3201" t="s">
        <v>1002</v>
      </c>
      <c r="E3201" t="s">
        <v>68</v>
      </c>
      <c r="F3201" t="s">
        <v>69</v>
      </c>
      <c r="G3201" t="s">
        <v>697</v>
      </c>
      <c r="H3201">
        <v>0</v>
      </c>
      <c r="I3201" s="196" t="str">
        <f>VLOOKUP(E3201,Refs!$P$2:$R$36,3,FALSE)</f>
        <v>Y59</v>
      </c>
      <c r="J3201" s="196" t="str">
        <f>VLOOKUP(E3201,Refs!$P$2:$S$36,4,FALSE)</f>
        <v>South East</v>
      </c>
      <c r="K3201" s="42" t="str">
        <f t="shared" si="99"/>
        <v/>
      </c>
    </row>
    <row r="3202" spans="1:11" hidden="1" x14ac:dyDescent="0.35">
      <c r="A3202" s="197">
        <f t="shared" si="98"/>
        <v>44287</v>
      </c>
      <c r="B3202" t="s">
        <v>770</v>
      </c>
      <c r="C3202" t="s">
        <v>117</v>
      </c>
      <c r="D3202" t="s">
        <v>1002</v>
      </c>
      <c r="E3202" t="s">
        <v>68</v>
      </c>
      <c r="F3202" t="s">
        <v>69</v>
      </c>
      <c r="G3202" t="s">
        <v>698</v>
      </c>
      <c r="H3202">
        <v>0</v>
      </c>
      <c r="I3202" s="196" t="str">
        <f>VLOOKUP(E3202,Refs!$P$2:$R$36,3,FALSE)</f>
        <v>Y59</v>
      </c>
      <c r="J3202" s="196" t="str">
        <f>VLOOKUP(E3202,Refs!$P$2:$S$36,4,FALSE)</f>
        <v>South East</v>
      </c>
      <c r="K3202" s="42" t="str">
        <f t="shared" si="99"/>
        <v/>
      </c>
    </row>
    <row r="3203" spans="1:11" hidden="1" x14ac:dyDescent="0.35">
      <c r="A3203" s="197">
        <f t="shared" ref="A3203:A3266" si="100">DATEVALUE(RIGHT(B3203,8))</f>
        <v>44287</v>
      </c>
      <c r="B3203" t="s">
        <v>770</v>
      </c>
      <c r="C3203" t="s">
        <v>117</v>
      </c>
      <c r="D3203" t="s">
        <v>1002</v>
      </c>
      <c r="E3203" t="s">
        <v>68</v>
      </c>
      <c r="F3203" t="s">
        <v>69</v>
      </c>
      <c r="G3203" t="s">
        <v>699</v>
      </c>
      <c r="H3203">
        <v>0</v>
      </c>
      <c r="I3203" s="196" t="str">
        <f>VLOOKUP(E3203,Refs!$P$2:$R$36,3,FALSE)</f>
        <v>Y59</v>
      </c>
      <c r="J3203" s="196" t="str">
        <f>VLOOKUP(E3203,Refs!$P$2:$S$36,4,FALSE)</f>
        <v>South East</v>
      </c>
      <c r="K3203" s="42" t="str">
        <f t="shared" ref="K3203:K3266" si="101">IF(OR(H3203="NULL",H3203=0,H3203=""),"",H3203)</f>
        <v/>
      </c>
    </row>
    <row r="3204" spans="1:11" hidden="1" x14ac:dyDescent="0.35">
      <c r="A3204" s="197">
        <f t="shared" si="100"/>
        <v>44287</v>
      </c>
      <c r="B3204" t="s">
        <v>770</v>
      </c>
      <c r="C3204" t="s">
        <v>117</v>
      </c>
      <c r="D3204" t="s">
        <v>1002</v>
      </c>
      <c r="E3204" t="s">
        <v>68</v>
      </c>
      <c r="F3204" t="s">
        <v>69</v>
      </c>
      <c r="G3204" t="s">
        <v>720</v>
      </c>
      <c r="H3204">
        <v>2963</v>
      </c>
      <c r="I3204" s="196" t="str">
        <f>VLOOKUP(E3204,Refs!$P$2:$R$36,3,FALSE)</f>
        <v>Y59</v>
      </c>
      <c r="J3204" s="196" t="str">
        <f>VLOOKUP(E3204,Refs!$P$2:$S$36,4,FALSE)</f>
        <v>South East</v>
      </c>
      <c r="K3204" s="42">
        <f t="shared" si="101"/>
        <v>2963</v>
      </c>
    </row>
    <row r="3205" spans="1:11" hidden="1" x14ac:dyDescent="0.35">
      <c r="A3205" s="197">
        <f t="shared" si="100"/>
        <v>44287</v>
      </c>
      <c r="B3205" t="s">
        <v>770</v>
      </c>
      <c r="C3205" t="s">
        <v>117</v>
      </c>
      <c r="D3205" t="s">
        <v>1002</v>
      </c>
      <c r="E3205" t="s">
        <v>68</v>
      </c>
      <c r="F3205" t="s">
        <v>69</v>
      </c>
      <c r="G3205" t="s">
        <v>721</v>
      </c>
      <c r="H3205">
        <v>2505</v>
      </c>
      <c r="I3205" s="196" t="str">
        <f>VLOOKUP(E3205,Refs!$P$2:$R$36,3,FALSE)</f>
        <v>Y59</v>
      </c>
      <c r="J3205" s="196" t="str">
        <f>VLOOKUP(E3205,Refs!$P$2:$S$36,4,FALSE)</f>
        <v>South East</v>
      </c>
      <c r="K3205" s="42">
        <f t="shared" si="101"/>
        <v>2505</v>
      </c>
    </row>
    <row r="3206" spans="1:11" hidden="1" x14ac:dyDescent="0.35">
      <c r="A3206" s="197">
        <f t="shared" si="100"/>
        <v>44287</v>
      </c>
      <c r="B3206" t="s">
        <v>770</v>
      </c>
      <c r="C3206" t="s">
        <v>117</v>
      </c>
      <c r="D3206" t="s">
        <v>1002</v>
      </c>
      <c r="E3206" t="s">
        <v>68</v>
      </c>
      <c r="F3206" t="s">
        <v>69</v>
      </c>
      <c r="G3206" t="s">
        <v>722</v>
      </c>
      <c r="H3206">
        <v>185</v>
      </c>
      <c r="I3206" s="196" t="str">
        <f>VLOOKUP(E3206,Refs!$P$2:$R$36,3,FALSE)</f>
        <v>Y59</v>
      </c>
      <c r="J3206" s="196" t="str">
        <f>VLOOKUP(E3206,Refs!$P$2:$S$36,4,FALSE)</f>
        <v>South East</v>
      </c>
      <c r="K3206" s="42">
        <f t="shared" si="101"/>
        <v>185</v>
      </c>
    </row>
    <row r="3207" spans="1:11" hidden="1" x14ac:dyDescent="0.35">
      <c r="A3207" s="197">
        <f t="shared" si="100"/>
        <v>44287</v>
      </c>
      <c r="B3207" t="s">
        <v>770</v>
      </c>
      <c r="C3207" t="s">
        <v>117</v>
      </c>
      <c r="D3207" t="s">
        <v>1002</v>
      </c>
      <c r="E3207" t="s">
        <v>68</v>
      </c>
      <c r="F3207" t="s">
        <v>69</v>
      </c>
      <c r="G3207" t="s">
        <v>723</v>
      </c>
      <c r="H3207">
        <v>99</v>
      </c>
      <c r="I3207" s="196" t="str">
        <f>VLOOKUP(E3207,Refs!$P$2:$R$36,3,FALSE)</f>
        <v>Y59</v>
      </c>
      <c r="J3207" s="196" t="str">
        <f>VLOOKUP(E3207,Refs!$P$2:$S$36,4,FALSE)</f>
        <v>South East</v>
      </c>
      <c r="K3207" s="42">
        <f t="shared" si="101"/>
        <v>99</v>
      </c>
    </row>
    <row r="3208" spans="1:11" hidden="1" x14ac:dyDescent="0.35">
      <c r="A3208" s="197">
        <f t="shared" si="100"/>
        <v>44287</v>
      </c>
      <c r="B3208" t="s">
        <v>770</v>
      </c>
      <c r="C3208" t="s">
        <v>117</v>
      </c>
      <c r="D3208" t="s">
        <v>1002</v>
      </c>
      <c r="E3208" t="s">
        <v>68</v>
      </c>
      <c r="F3208" t="s">
        <v>69</v>
      </c>
      <c r="G3208" t="s">
        <v>724</v>
      </c>
      <c r="H3208">
        <v>99</v>
      </c>
      <c r="I3208" s="196" t="str">
        <f>VLOOKUP(E3208,Refs!$P$2:$R$36,3,FALSE)</f>
        <v>Y59</v>
      </c>
      <c r="J3208" s="196" t="str">
        <f>VLOOKUP(E3208,Refs!$P$2:$S$36,4,FALSE)</f>
        <v>South East</v>
      </c>
      <c r="K3208" s="42">
        <f t="shared" si="101"/>
        <v>99</v>
      </c>
    </row>
    <row r="3209" spans="1:11" hidden="1" x14ac:dyDescent="0.35">
      <c r="A3209" s="197">
        <f t="shared" si="100"/>
        <v>44287</v>
      </c>
      <c r="B3209" t="s">
        <v>770</v>
      </c>
      <c r="C3209" t="s">
        <v>117</v>
      </c>
      <c r="D3209" t="s">
        <v>1002</v>
      </c>
      <c r="E3209" t="s">
        <v>68</v>
      </c>
      <c r="F3209" t="s">
        <v>69</v>
      </c>
      <c r="G3209" t="s">
        <v>725</v>
      </c>
      <c r="H3209">
        <v>6</v>
      </c>
      <c r="I3209" s="196" t="str">
        <f>VLOOKUP(E3209,Refs!$P$2:$R$36,3,FALSE)</f>
        <v>Y59</v>
      </c>
      <c r="J3209" s="196" t="str">
        <f>VLOOKUP(E3209,Refs!$P$2:$S$36,4,FALSE)</f>
        <v>South East</v>
      </c>
      <c r="K3209" s="42">
        <f t="shared" si="101"/>
        <v>6</v>
      </c>
    </row>
    <row r="3210" spans="1:11" hidden="1" x14ac:dyDescent="0.35">
      <c r="A3210" s="197">
        <f t="shared" si="100"/>
        <v>44287</v>
      </c>
      <c r="B3210" t="s">
        <v>770</v>
      </c>
      <c r="C3210" t="s">
        <v>117</v>
      </c>
      <c r="D3210" t="s">
        <v>1002</v>
      </c>
      <c r="E3210" t="s">
        <v>68</v>
      </c>
      <c r="F3210" t="s">
        <v>69</v>
      </c>
      <c r="G3210" t="s">
        <v>726</v>
      </c>
      <c r="H3210">
        <v>76</v>
      </c>
      <c r="I3210" s="196" t="str">
        <f>VLOOKUP(E3210,Refs!$P$2:$R$36,3,FALSE)</f>
        <v>Y59</v>
      </c>
      <c r="J3210" s="196" t="str">
        <f>VLOOKUP(E3210,Refs!$P$2:$S$36,4,FALSE)</f>
        <v>South East</v>
      </c>
      <c r="K3210" s="42">
        <f t="shared" si="101"/>
        <v>76</v>
      </c>
    </row>
    <row r="3211" spans="1:11" hidden="1" x14ac:dyDescent="0.35">
      <c r="A3211" s="197">
        <f t="shared" si="100"/>
        <v>44287</v>
      </c>
      <c r="B3211" t="s">
        <v>770</v>
      </c>
      <c r="C3211" t="s">
        <v>117</v>
      </c>
      <c r="D3211" t="s">
        <v>1002</v>
      </c>
      <c r="E3211" t="s">
        <v>68</v>
      </c>
      <c r="F3211" t="s">
        <v>69</v>
      </c>
      <c r="G3211" t="s">
        <v>727</v>
      </c>
      <c r="H3211">
        <v>30</v>
      </c>
      <c r="I3211" s="196" t="str">
        <f>VLOOKUP(E3211,Refs!$P$2:$R$36,3,FALSE)</f>
        <v>Y59</v>
      </c>
      <c r="J3211" s="196" t="str">
        <f>VLOOKUP(E3211,Refs!$P$2:$S$36,4,FALSE)</f>
        <v>South East</v>
      </c>
      <c r="K3211" s="42">
        <f t="shared" si="101"/>
        <v>30</v>
      </c>
    </row>
    <row r="3212" spans="1:11" hidden="1" x14ac:dyDescent="0.35">
      <c r="A3212" s="197">
        <f t="shared" si="100"/>
        <v>44287</v>
      </c>
      <c r="B3212" t="s">
        <v>770</v>
      </c>
      <c r="C3212" t="s">
        <v>117</v>
      </c>
      <c r="D3212" t="s">
        <v>1002</v>
      </c>
      <c r="E3212" t="s">
        <v>68</v>
      </c>
      <c r="F3212" t="s">
        <v>69</v>
      </c>
      <c r="G3212" t="s">
        <v>728</v>
      </c>
      <c r="H3212">
        <v>351</v>
      </c>
      <c r="I3212" s="196" t="str">
        <f>VLOOKUP(E3212,Refs!$P$2:$R$36,3,FALSE)</f>
        <v>Y59</v>
      </c>
      <c r="J3212" s="196" t="str">
        <f>VLOOKUP(E3212,Refs!$P$2:$S$36,4,FALSE)</f>
        <v>South East</v>
      </c>
      <c r="K3212" s="42">
        <f t="shared" si="101"/>
        <v>351</v>
      </c>
    </row>
    <row r="3213" spans="1:11" hidden="1" x14ac:dyDescent="0.35">
      <c r="A3213" s="197">
        <f t="shared" si="100"/>
        <v>44287</v>
      </c>
      <c r="B3213" t="s">
        <v>770</v>
      </c>
      <c r="C3213" t="s">
        <v>117</v>
      </c>
      <c r="D3213" t="s">
        <v>1002</v>
      </c>
      <c r="E3213" t="s">
        <v>68</v>
      </c>
      <c r="F3213" t="s">
        <v>69</v>
      </c>
      <c r="G3213" t="s">
        <v>729</v>
      </c>
      <c r="H3213">
        <v>252</v>
      </c>
      <c r="I3213" s="196" t="str">
        <f>VLOOKUP(E3213,Refs!$P$2:$R$36,3,FALSE)</f>
        <v>Y59</v>
      </c>
      <c r="J3213" s="196" t="str">
        <f>VLOOKUP(E3213,Refs!$P$2:$S$36,4,FALSE)</f>
        <v>South East</v>
      </c>
      <c r="K3213" s="42">
        <f t="shared" si="101"/>
        <v>252</v>
      </c>
    </row>
    <row r="3214" spans="1:11" hidden="1" x14ac:dyDescent="0.35">
      <c r="A3214" s="197">
        <f t="shared" si="100"/>
        <v>44287</v>
      </c>
      <c r="B3214" t="s">
        <v>770</v>
      </c>
      <c r="C3214" t="s">
        <v>117</v>
      </c>
      <c r="D3214" t="s">
        <v>1002</v>
      </c>
      <c r="E3214" t="s">
        <v>68</v>
      </c>
      <c r="F3214" t="s">
        <v>69</v>
      </c>
      <c r="G3214" t="s">
        <v>730</v>
      </c>
      <c r="H3214">
        <v>1</v>
      </c>
      <c r="I3214" s="196" t="str">
        <f>VLOOKUP(E3214,Refs!$P$2:$R$36,3,FALSE)</f>
        <v>Y59</v>
      </c>
      <c r="J3214" s="196" t="str">
        <f>VLOOKUP(E3214,Refs!$P$2:$S$36,4,FALSE)</f>
        <v>South East</v>
      </c>
      <c r="K3214" s="42">
        <f t="shared" si="101"/>
        <v>1</v>
      </c>
    </row>
    <row r="3215" spans="1:11" hidden="1" x14ac:dyDescent="0.35">
      <c r="A3215" s="197">
        <f t="shared" si="100"/>
        <v>44287</v>
      </c>
      <c r="B3215" t="s">
        <v>770</v>
      </c>
      <c r="C3215" t="s">
        <v>117</v>
      </c>
      <c r="D3215" t="s">
        <v>1002</v>
      </c>
      <c r="E3215" t="s">
        <v>68</v>
      </c>
      <c r="F3215" t="s">
        <v>69</v>
      </c>
      <c r="G3215" t="s">
        <v>731</v>
      </c>
      <c r="H3215">
        <v>0</v>
      </c>
      <c r="I3215" s="196" t="str">
        <f>VLOOKUP(E3215,Refs!$P$2:$R$36,3,FALSE)</f>
        <v>Y59</v>
      </c>
      <c r="J3215" s="196" t="str">
        <f>VLOOKUP(E3215,Refs!$P$2:$S$36,4,FALSE)</f>
        <v>South East</v>
      </c>
      <c r="K3215" s="42" t="str">
        <f t="shared" si="101"/>
        <v/>
      </c>
    </row>
    <row r="3216" spans="1:11" hidden="1" x14ac:dyDescent="0.35">
      <c r="A3216" s="197">
        <f t="shared" si="100"/>
        <v>44287</v>
      </c>
      <c r="B3216" t="s">
        <v>770</v>
      </c>
      <c r="C3216" t="s">
        <v>117</v>
      </c>
      <c r="D3216" t="s">
        <v>1002</v>
      </c>
      <c r="E3216" t="s">
        <v>68</v>
      </c>
      <c r="F3216" t="s">
        <v>69</v>
      </c>
      <c r="G3216" t="s">
        <v>732</v>
      </c>
      <c r="H3216">
        <v>0</v>
      </c>
      <c r="I3216" s="196" t="str">
        <f>VLOOKUP(E3216,Refs!$P$2:$R$36,3,FALSE)</f>
        <v>Y59</v>
      </c>
      <c r="J3216" s="196" t="str">
        <f>VLOOKUP(E3216,Refs!$P$2:$S$36,4,FALSE)</f>
        <v>South East</v>
      </c>
      <c r="K3216" s="42" t="str">
        <f t="shared" si="101"/>
        <v/>
      </c>
    </row>
    <row r="3217" spans="1:11" hidden="1" x14ac:dyDescent="0.35">
      <c r="A3217" s="197">
        <f t="shared" si="100"/>
        <v>44287</v>
      </c>
      <c r="B3217" t="s">
        <v>770</v>
      </c>
      <c r="C3217" t="s">
        <v>117</v>
      </c>
      <c r="D3217" t="s">
        <v>1002</v>
      </c>
      <c r="E3217" t="s">
        <v>68</v>
      </c>
      <c r="F3217" t="s">
        <v>69</v>
      </c>
      <c r="G3217" t="s">
        <v>733</v>
      </c>
      <c r="H3217">
        <v>0</v>
      </c>
      <c r="I3217" s="196" t="str">
        <f>VLOOKUP(E3217,Refs!$P$2:$R$36,3,FALSE)</f>
        <v>Y59</v>
      </c>
      <c r="J3217" s="196" t="str">
        <f>VLOOKUP(E3217,Refs!$P$2:$S$36,4,FALSE)</f>
        <v>South East</v>
      </c>
      <c r="K3217" s="42" t="str">
        <f t="shared" si="101"/>
        <v/>
      </c>
    </row>
    <row r="3218" spans="1:11" hidden="1" x14ac:dyDescent="0.35">
      <c r="A3218" s="197">
        <f t="shared" si="100"/>
        <v>44287</v>
      </c>
      <c r="B3218" t="s">
        <v>770</v>
      </c>
      <c r="C3218" t="s">
        <v>117</v>
      </c>
      <c r="D3218" t="s">
        <v>1002</v>
      </c>
      <c r="E3218" t="s">
        <v>68</v>
      </c>
      <c r="F3218" t="s">
        <v>69</v>
      </c>
      <c r="G3218" t="s">
        <v>734</v>
      </c>
      <c r="H3218">
        <v>0</v>
      </c>
      <c r="I3218" s="196" t="str">
        <f>VLOOKUP(E3218,Refs!$P$2:$R$36,3,FALSE)</f>
        <v>Y59</v>
      </c>
      <c r="J3218" s="196" t="str">
        <f>VLOOKUP(E3218,Refs!$P$2:$S$36,4,FALSE)</f>
        <v>South East</v>
      </c>
      <c r="K3218" s="42" t="str">
        <f t="shared" si="101"/>
        <v/>
      </c>
    </row>
    <row r="3219" spans="1:11" hidden="1" x14ac:dyDescent="0.35">
      <c r="A3219" s="197">
        <f t="shared" si="100"/>
        <v>44287</v>
      </c>
      <c r="B3219" t="s">
        <v>770</v>
      </c>
      <c r="C3219" t="s">
        <v>117</v>
      </c>
      <c r="D3219" t="s">
        <v>1002</v>
      </c>
      <c r="E3219" t="s">
        <v>68</v>
      </c>
      <c r="F3219" t="s">
        <v>69</v>
      </c>
      <c r="G3219" t="s">
        <v>735</v>
      </c>
      <c r="H3219">
        <v>0</v>
      </c>
      <c r="I3219" s="196" t="str">
        <f>VLOOKUP(E3219,Refs!$P$2:$R$36,3,FALSE)</f>
        <v>Y59</v>
      </c>
      <c r="J3219" s="196" t="str">
        <f>VLOOKUP(E3219,Refs!$P$2:$S$36,4,FALSE)</f>
        <v>South East</v>
      </c>
      <c r="K3219" s="42" t="str">
        <f t="shared" si="101"/>
        <v/>
      </c>
    </row>
    <row r="3220" spans="1:11" hidden="1" x14ac:dyDescent="0.35">
      <c r="A3220" s="197">
        <f t="shared" si="100"/>
        <v>44287</v>
      </c>
      <c r="B3220" t="s">
        <v>770</v>
      </c>
      <c r="C3220" t="s">
        <v>117</v>
      </c>
      <c r="D3220" t="s">
        <v>1002</v>
      </c>
      <c r="E3220" t="s">
        <v>68</v>
      </c>
      <c r="F3220" t="s">
        <v>69</v>
      </c>
      <c r="G3220" t="s">
        <v>736</v>
      </c>
      <c r="H3220">
        <v>0</v>
      </c>
      <c r="I3220" s="196" t="str">
        <f>VLOOKUP(E3220,Refs!$P$2:$R$36,3,FALSE)</f>
        <v>Y59</v>
      </c>
      <c r="J3220" s="196" t="str">
        <f>VLOOKUP(E3220,Refs!$P$2:$S$36,4,FALSE)</f>
        <v>South East</v>
      </c>
      <c r="K3220" s="42" t="str">
        <f t="shared" si="101"/>
        <v/>
      </c>
    </row>
    <row r="3221" spans="1:11" hidden="1" x14ac:dyDescent="0.35">
      <c r="A3221" s="197">
        <f t="shared" si="100"/>
        <v>44287</v>
      </c>
      <c r="B3221" t="s">
        <v>770</v>
      </c>
      <c r="C3221" t="s">
        <v>117</v>
      </c>
      <c r="D3221" t="s">
        <v>1002</v>
      </c>
      <c r="E3221" t="s">
        <v>68</v>
      </c>
      <c r="F3221" t="s">
        <v>69</v>
      </c>
      <c r="G3221" t="s">
        <v>737</v>
      </c>
      <c r="H3221">
        <v>0</v>
      </c>
      <c r="I3221" s="196" t="str">
        <f>VLOOKUP(E3221,Refs!$P$2:$R$36,3,FALSE)</f>
        <v>Y59</v>
      </c>
      <c r="J3221" s="196" t="str">
        <f>VLOOKUP(E3221,Refs!$P$2:$S$36,4,FALSE)</f>
        <v>South East</v>
      </c>
      <c r="K3221" s="42" t="str">
        <f t="shared" si="101"/>
        <v/>
      </c>
    </row>
    <row r="3222" spans="1:11" hidden="1" x14ac:dyDescent="0.35">
      <c r="A3222" s="197">
        <f t="shared" si="100"/>
        <v>44287</v>
      </c>
      <c r="B3222" t="s">
        <v>770</v>
      </c>
      <c r="C3222" t="s">
        <v>117</v>
      </c>
      <c r="D3222" t="s">
        <v>1002</v>
      </c>
      <c r="E3222" t="s">
        <v>56</v>
      </c>
      <c r="F3222" t="s">
        <v>57</v>
      </c>
      <c r="G3222" t="s">
        <v>756</v>
      </c>
      <c r="H3222">
        <v>67165</v>
      </c>
      <c r="I3222" s="196" t="str">
        <f>VLOOKUP(E3222,Refs!$P$2:$R$36,3,FALSE)</f>
        <v>Y59</v>
      </c>
      <c r="J3222" s="196" t="str">
        <f>VLOOKUP(E3222,Refs!$P$2:$S$36,4,FALSE)</f>
        <v>South East</v>
      </c>
      <c r="K3222" s="42">
        <f t="shared" si="101"/>
        <v>67165</v>
      </c>
    </row>
    <row r="3223" spans="1:11" hidden="1" x14ac:dyDescent="0.35">
      <c r="A3223" s="197">
        <f t="shared" si="100"/>
        <v>44287</v>
      </c>
      <c r="B3223" t="s">
        <v>770</v>
      </c>
      <c r="C3223" t="s">
        <v>117</v>
      </c>
      <c r="D3223" t="s">
        <v>1002</v>
      </c>
      <c r="E3223" t="s">
        <v>56</v>
      </c>
      <c r="F3223" t="s">
        <v>57</v>
      </c>
      <c r="G3223" t="s">
        <v>757</v>
      </c>
      <c r="H3223">
        <v>0</v>
      </c>
      <c r="I3223" s="196" t="str">
        <f>VLOOKUP(E3223,Refs!$P$2:$R$36,3,FALSE)</f>
        <v>Y59</v>
      </c>
      <c r="J3223" s="196" t="str">
        <f>VLOOKUP(E3223,Refs!$P$2:$S$36,4,FALSE)</f>
        <v>South East</v>
      </c>
      <c r="K3223" s="42" t="str">
        <f t="shared" si="101"/>
        <v/>
      </c>
    </row>
    <row r="3224" spans="1:11" hidden="1" x14ac:dyDescent="0.35">
      <c r="A3224" s="197">
        <f t="shared" si="100"/>
        <v>44287</v>
      </c>
      <c r="B3224" t="s">
        <v>770</v>
      </c>
      <c r="C3224" t="s">
        <v>117</v>
      </c>
      <c r="D3224" t="s">
        <v>1002</v>
      </c>
      <c r="E3224" t="s">
        <v>56</v>
      </c>
      <c r="F3224" t="s">
        <v>57</v>
      </c>
      <c r="G3224" t="s">
        <v>758</v>
      </c>
      <c r="H3224">
        <v>62673</v>
      </c>
      <c r="I3224" s="196" t="str">
        <f>VLOOKUP(E3224,Refs!$P$2:$R$36,3,FALSE)</f>
        <v>Y59</v>
      </c>
      <c r="J3224" s="196" t="str">
        <f>VLOOKUP(E3224,Refs!$P$2:$S$36,4,FALSE)</f>
        <v>South East</v>
      </c>
      <c r="K3224" s="42">
        <f t="shared" si="101"/>
        <v>62673</v>
      </c>
    </row>
    <row r="3225" spans="1:11" hidden="1" x14ac:dyDescent="0.35">
      <c r="A3225" s="197">
        <f t="shared" si="100"/>
        <v>44287</v>
      </c>
      <c r="B3225" t="s">
        <v>770</v>
      </c>
      <c r="C3225" t="s">
        <v>117</v>
      </c>
      <c r="D3225" t="s">
        <v>1002</v>
      </c>
      <c r="E3225" t="s">
        <v>56</v>
      </c>
      <c r="F3225" t="s">
        <v>57</v>
      </c>
      <c r="G3225" t="s">
        <v>759</v>
      </c>
      <c r="H3225">
        <v>0</v>
      </c>
      <c r="I3225" s="196" t="str">
        <f>VLOOKUP(E3225,Refs!$P$2:$R$36,3,FALSE)</f>
        <v>Y59</v>
      </c>
      <c r="J3225" s="196" t="str">
        <f>VLOOKUP(E3225,Refs!$P$2:$S$36,4,FALSE)</f>
        <v>South East</v>
      </c>
      <c r="K3225" s="42" t="str">
        <f t="shared" si="101"/>
        <v/>
      </c>
    </row>
    <row r="3226" spans="1:11" hidden="1" x14ac:dyDescent="0.35">
      <c r="A3226" s="197">
        <f t="shared" si="100"/>
        <v>44287</v>
      </c>
      <c r="B3226" t="s">
        <v>770</v>
      </c>
      <c r="C3226" t="s">
        <v>117</v>
      </c>
      <c r="D3226" t="s">
        <v>1002</v>
      </c>
      <c r="E3226" t="s">
        <v>56</v>
      </c>
      <c r="F3226" t="s">
        <v>57</v>
      </c>
      <c r="G3226" t="s">
        <v>760</v>
      </c>
      <c r="H3226">
        <v>0</v>
      </c>
      <c r="I3226" s="196" t="str">
        <f>VLOOKUP(E3226,Refs!$P$2:$R$36,3,FALSE)</f>
        <v>Y59</v>
      </c>
      <c r="J3226" s="196" t="str">
        <f>VLOOKUP(E3226,Refs!$P$2:$S$36,4,FALSE)</f>
        <v>South East</v>
      </c>
      <c r="K3226" s="42" t="str">
        <f t="shared" si="101"/>
        <v/>
      </c>
    </row>
    <row r="3227" spans="1:11" hidden="1" x14ac:dyDescent="0.35">
      <c r="A3227" s="197">
        <f t="shared" si="100"/>
        <v>44287</v>
      </c>
      <c r="B3227" t="s">
        <v>770</v>
      </c>
      <c r="C3227" t="s">
        <v>117</v>
      </c>
      <c r="D3227" t="s">
        <v>1002</v>
      </c>
      <c r="E3227" t="s">
        <v>56</v>
      </c>
      <c r="F3227" t="s">
        <v>57</v>
      </c>
      <c r="G3227" t="s">
        <v>761</v>
      </c>
      <c r="H3227">
        <v>0</v>
      </c>
      <c r="I3227" s="196" t="str">
        <f>VLOOKUP(E3227,Refs!$P$2:$R$36,3,FALSE)</f>
        <v>Y59</v>
      </c>
      <c r="J3227" s="196" t="str">
        <f>VLOOKUP(E3227,Refs!$P$2:$S$36,4,FALSE)</f>
        <v>South East</v>
      </c>
      <c r="K3227" s="42" t="str">
        <f t="shared" si="101"/>
        <v/>
      </c>
    </row>
    <row r="3228" spans="1:11" hidden="1" x14ac:dyDescent="0.35">
      <c r="A3228" s="197">
        <f t="shared" si="100"/>
        <v>44287</v>
      </c>
      <c r="B3228" t="s">
        <v>770</v>
      </c>
      <c r="C3228" t="s">
        <v>117</v>
      </c>
      <c r="D3228" t="s">
        <v>1002</v>
      </c>
      <c r="E3228" t="s">
        <v>56</v>
      </c>
      <c r="F3228" t="s">
        <v>57</v>
      </c>
      <c r="G3228" t="s">
        <v>548</v>
      </c>
      <c r="H3228">
        <v>45493</v>
      </c>
      <c r="I3228" s="196" t="str">
        <f>VLOOKUP(E3228,Refs!$P$2:$R$36,3,FALSE)</f>
        <v>Y59</v>
      </c>
      <c r="J3228" s="196" t="str">
        <f>VLOOKUP(E3228,Refs!$P$2:$S$36,4,FALSE)</f>
        <v>South East</v>
      </c>
      <c r="K3228" s="42">
        <f t="shared" si="101"/>
        <v>45493</v>
      </c>
    </row>
    <row r="3229" spans="1:11" hidden="1" x14ac:dyDescent="0.35">
      <c r="A3229" s="197">
        <f t="shared" si="100"/>
        <v>44287</v>
      </c>
      <c r="B3229" t="s">
        <v>770</v>
      </c>
      <c r="C3229" t="s">
        <v>117</v>
      </c>
      <c r="D3229" t="s">
        <v>1002</v>
      </c>
      <c r="E3229" t="s">
        <v>56</v>
      </c>
      <c r="F3229" t="s">
        <v>57</v>
      </c>
      <c r="G3229" t="s">
        <v>549</v>
      </c>
      <c r="H3229">
        <v>4477</v>
      </c>
      <c r="I3229" s="196" t="str">
        <f>VLOOKUP(E3229,Refs!$P$2:$R$36,3,FALSE)</f>
        <v>Y59</v>
      </c>
      <c r="J3229" s="196" t="str">
        <f>VLOOKUP(E3229,Refs!$P$2:$S$36,4,FALSE)</f>
        <v>South East</v>
      </c>
      <c r="K3229" s="42">
        <f t="shared" si="101"/>
        <v>4477</v>
      </c>
    </row>
    <row r="3230" spans="1:11" hidden="1" x14ac:dyDescent="0.35">
      <c r="A3230" s="197">
        <f t="shared" si="100"/>
        <v>44287</v>
      </c>
      <c r="B3230" t="s">
        <v>770</v>
      </c>
      <c r="C3230" t="s">
        <v>117</v>
      </c>
      <c r="D3230" t="s">
        <v>1002</v>
      </c>
      <c r="E3230" t="s">
        <v>56</v>
      </c>
      <c r="F3230" t="s">
        <v>57</v>
      </c>
      <c r="G3230" t="s">
        <v>550</v>
      </c>
      <c r="H3230">
        <v>532</v>
      </c>
      <c r="I3230" s="196" t="str">
        <f>VLOOKUP(E3230,Refs!$P$2:$R$36,3,FALSE)</f>
        <v>Y59</v>
      </c>
      <c r="J3230" s="196" t="str">
        <f>VLOOKUP(E3230,Refs!$P$2:$S$36,4,FALSE)</f>
        <v>South East</v>
      </c>
      <c r="K3230" s="42">
        <f t="shared" si="101"/>
        <v>532</v>
      </c>
    </row>
    <row r="3231" spans="1:11" hidden="1" x14ac:dyDescent="0.35">
      <c r="A3231" s="197">
        <f t="shared" si="100"/>
        <v>44287</v>
      </c>
      <c r="B3231" t="s">
        <v>770</v>
      </c>
      <c r="C3231" t="s">
        <v>117</v>
      </c>
      <c r="D3231" t="s">
        <v>1002</v>
      </c>
      <c r="E3231" t="s">
        <v>56</v>
      </c>
      <c r="F3231" t="s">
        <v>57</v>
      </c>
      <c r="G3231" t="s">
        <v>551</v>
      </c>
      <c r="H3231">
        <v>679</v>
      </c>
      <c r="I3231" s="196" t="str">
        <f>VLOOKUP(E3231,Refs!$P$2:$R$36,3,FALSE)</f>
        <v>Y59</v>
      </c>
      <c r="J3231" s="196" t="str">
        <f>VLOOKUP(E3231,Refs!$P$2:$S$36,4,FALSE)</f>
        <v>South East</v>
      </c>
      <c r="K3231" s="42">
        <f t="shared" si="101"/>
        <v>679</v>
      </c>
    </row>
    <row r="3232" spans="1:11" hidden="1" x14ac:dyDescent="0.35">
      <c r="A3232" s="197">
        <f t="shared" si="100"/>
        <v>44287</v>
      </c>
      <c r="B3232" t="s">
        <v>770</v>
      </c>
      <c r="C3232" t="s">
        <v>117</v>
      </c>
      <c r="D3232" t="s">
        <v>1002</v>
      </c>
      <c r="E3232" t="s">
        <v>56</v>
      </c>
      <c r="F3232" t="s">
        <v>57</v>
      </c>
      <c r="G3232" t="s">
        <v>552</v>
      </c>
      <c r="H3232">
        <v>3266</v>
      </c>
      <c r="I3232" s="196" t="str">
        <f>VLOOKUP(E3232,Refs!$P$2:$R$36,3,FALSE)</f>
        <v>Y59</v>
      </c>
      <c r="J3232" s="196" t="str">
        <f>VLOOKUP(E3232,Refs!$P$2:$S$36,4,FALSE)</f>
        <v>South East</v>
      </c>
      <c r="K3232" s="42">
        <f t="shared" si="101"/>
        <v>3266</v>
      </c>
    </row>
    <row r="3233" spans="1:11" hidden="1" x14ac:dyDescent="0.35">
      <c r="A3233" s="197">
        <f t="shared" si="100"/>
        <v>44287</v>
      </c>
      <c r="B3233" t="s">
        <v>770</v>
      </c>
      <c r="C3233" t="s">
        <v>117</v>
      </c>
      <c r="D3233" t="s">
        <v>1002</v>
      </c>
      <c r="E3233" t="s">
        <v>56</v>
      </c>
      <c r="F3233" t="s">
        <v>57</v>
      </c>
      <c r="G3233" t="s">
        <v>553</v>
      </c>
      <c r="H3233">
        <v>0</v>
      </c>
      <c r="I3233" s="196" t="str">
        <f>VLOOKUP(E3233,Refs!$P$2:$R$36,3,FALSE)</f>
        <v>Y59</v>
      </c>
      <c r="J3233" s="196" t="str">
        <f>VLOOKUP(E3233,Refs!$P$2:$S$36,4,FALSE)</f>
        <v>South East</v>
      </c>
      <c r="K3233" s="42" t="str">
        <f t="shared" si="101"/>
        <v/>
      </c>
    </row>
    <row r="3234" spans="1:11" hidden="1" x14ac:dyDescent="0.35">
      <c r="A3234" s="197">
        <f t="shared" si="100"/>
        <v>44287</v>
      </c>
      <c r="B3234" t="s">
        <v>770</v>
      </c>
      <c r="C3234" t="s">
        <v>117</v>
      </c>
      <c r="D3234" t="s">
        <v>1002</v>
      </c>
      <c r="E3234" t="s">
        <v>56</v>
      </c>
      <c r="F3234" t="s">
        <v>57</v>
      </c>
      <c r="G3234" t="s">
        <v>554</v>
      </c>
      <c r="H3234">
        <v>0</v>
      </c>
      <c r="I3234" s="196" t="str">
        <f>VLOOKUP(E3234,Refs!$P$2:$R$36,3,FALSE)</f>
        <v>Y59</v>
      </c>
      <c r="J3234" s="196" t="str">
        <f>VLOOKUP(E3234,Refs!$P$2:$S$36,4,FALSE)</f>
        <v>South East</v>
      </c>
      <c r="K3234" s="42" t="str">
        <f t="shared" si="101"/>
        <v/>
      </c>
    </row>
    <row r="3235" spans="1:11" hidden="1" x14ac:dyDescent="0.35">
      <c r="A3235" s="197">
        <f t="shared" si="100"/>
        <v>44287</v>
      </c>
      <c r="B3235" t="s">
        <v>770</v>
      </c>
      <c r="C3235" t="s">
        <v>117</v>
      </c>
      <c r="D3235" t="s">
        <v>1002</v>
      </c>
      <c r="E3235" t="s">
        <v>56</v>
      </c>
      <c r="F3235" t="s">
        <v>57</v>
      </c>
      <c r="G3235" t="s">
        <v>555</v>
      </c>
      <c r="H3235">
        <v>0</v>
      </c>
      <c r="I3235" s="196" t="str">
        <f>VLOOKUP(E3235,Refs!$P$2:$R$36,3,FALSE)</f>
        <v>Y59</v>
      </c>
      <c r="J3235" s="196" t="str">
        <f>VLOOKUP(E3235,Refs!$P$2:$S$36,4,FALSE)</f>
        <v>South East</v>
      </c>
      <c r="K3235" s="42" t="str">
        <f t="shared" si="101"/>
        <v/>
      </c>
    </row>
    <row r="3236" spans="1:11" hidden="1" x14ac:dyDescent="0.35">
      <c r="A3236" s="197">
        <f t="shared" si="100"/>
        <v>44287</v>
      </c>
      <c r="B3236" t="s">
        <v>770</v>
      </c>
      <c r="C3236" t="s">
        <v>117</v>
      </c>
      <c r="D3236" t="s">
        <v>1002</v>
      </c>
      <c r="E3236" t="s">
        <v>56</v>
      </c>
      <c r="F3236" t="s">
        <v>57</v>
      </c>
      <c r="G3236" t="s">
        <v>556</v>
      </c>
      <c r="H3236">
        <v>0</v>
      </c>
      <c r="I3236" s="196" t="str">
        <f>VLOOKUP(E3236,Refs!$P$2:$R$36,3,FALSE)</f>
        <v>Y59</v>
      </c>
      <c r="J3236" s="196" t="str">
        <f>VLOOKUP(E3236,Refs!$P$2:$S$36,4,FALSE)</f>
        <v>South East</v>
      </c>
      <c r="K3236" s="42" t="str">
        <f t="shared" si="101"/>
        <v/>
      </c>
    </row>
    <row r="3237" spans="1:11" hidden="1" x14ac:dyDescent="0.35">
      <c r="A3237" s="197">
        <f t="shared" si="100"/>
        <v>44287</v>
      </c>
      <c r="B3237" t="s">
        <v>770</v>
      </c>
      <c r="C3237" t="s">
        <v>117</v>
      </c>
      <c r="D3237" t="s">
        <v>1002</v>
      </c>
      <c r="E3237" t="s">
        <v>56</v>
      </c>
      <c r="F3237" t="s">
        <v>57</v>
      </c>
      <c r="G3237" t="s">
        <v>557</v>
      </c>
      <c r="H3237">
        <v>0</v>
      </c>
      <c r="I3237" s="196" t="str">
        <f>VLOOKUP(E3237,Refs!$P$2:$R$36,3,FALSE)</f>
        <v>Y59</v>
      </c>
      <c r="J3237" s="196" t="str">
        <f>VLOOKUP(E3237,Refs!$P$2:$S$36,4,FALSE)</f>
        <v>South East</v>
      </c>
      <c r="K3237" s="42" t="str">
        <f t="shared" si="101"/>
        <v/>
      </c>
    </row>
    <row r="3238" spans="1:11" hidden="1" x14ac:dyDescent="0.35">
      <c r="A3238" s="197">
        <f t="shared" si="100"/>
        <v>44287</v>
      </c>
      <c r="B3238" t="s">
        <v>770</v>
      </c>
      <c r="C3238" t="s">
        <v>117</v>
      </c>
      <c r="D3238" t="s">
        <v>1002</v>
      </c>
      <c r="E3238" t="s">
        <v>56</v>
      </c>
      <c r="F3238" t="s">
        <v>57</v>
      </c>
      <c r="G3238" t="s">
        <v>558</v>
      </c>
      <c r="H3238">
        <v>0</v>
      </c>
      <c r="I3238" s="196" t="str">
        <f>VLOOKUP(E3238,Refs!$P$2:$R$36,3,FALSE)</f>
        <v>Y59</v>
      </c>
      <c r="J3238" s="196" t="str">
        <f>VLOOKUP(E3238,Refs!$P$2:$S$36,4,FALSE)</f>
        <v>South East</v>
      </c>
      <c r="K3238" s="42" t="str">
        <f t="shared" si="101"/>
        <v/>
      </c>
    </row>
    <row r="3239" spans="1:11" hidden="1" x14ac:dyDescent="0.35">
      <c r="A3239" s="197">
        <f t="shared" si="100"/>
        <v>44287</v>
      </c>
      <c r="B3239" t="s">
        <v>770</v>
      </c>
      <c r="C3239" t="s">
        <v>117</v>
      </c>
      <c r="D3239" t="s">
        <v>1002</v>
      </c>
      <c r="E3239" t="s">
        <v>56</v>
      </c>
      <c r="F3239" t="s">
        <v>57</v>
      </c>
      <c r="G3239" t="s">
        <v>566</v>
      </c>
      <c r="H3239">
        <v>59909</v>
      </c>
      <c r="I3239" s="196" t="str">
        <f>VLOOKUP(E3239,Refs!$P$2:$R$36,3,FALSE)</f>
        <v>Y59</v>
      </c>
      <c r="J3239" s="196" t="str">
        <f>VLOOKUP(E3239,Refs!$P$2:$S$36,4,FALSE)</f>
        <v>South East</v>
      </c>
      <c r="K3239" s="42">
        <f t="shared" si="101"/>
        <v>59909</v>
      </c>
    </row>
    <row r="3240" spans="1:11" hidden="1" x14ac:dyDescent="0.35">
      <c r="A3240" s="197">
        <f t="shared" si="100"/>
        <v>44287</v>
      </c>
      <c r="B3240" t="s">
        <v>770</v>
      </c>
      <c r="C3240" t="s">
        <v>117</v>
      </c>
      <c r="D3240" t="s">
        <v>1002</v>
      </c>
      <c r="E3240" t="s">
        <v>56</v>
      </c>
      <c r="F3240" t="s">
        <v>57</v>
      </c>
      <c r="G3240" t="s">
        <v>567</v>
      </c>
      <c r="H3240">
        <v>828</v>
      </c>
      <c r="I3240" s="196" t="str">
        <f>VLOOKUP(E3240,Refs!$P$2:$R$36,3,FALSE)</f>
        <v>Y59</v>
      </c>
      <c r="J3240" s="196" t="str">
        <f>VLOOKUP(E3240,Refs!$P$2:$S$36,4,FALSE)</f>
        <v>South East</v>
      </c>
      <c r="K3240" s="42">
        <f t="shared" si="101"/>
        <v>828</v>
      </c>
    </row>
    <row r="3241" spans="1:11" hidden="1" x14ac:dyDescent="0.35">
      <c r="A3241" s="197">
        <f t="shared" si="100"/>
        <v>44287</v>
      </c>
      <c r="B3241" t="s">
        <v>770</v>
      </c>
      <c r="C3241" t="s">
        <v>117</v>
      </c>
      <c r="D3241" t="s">
        <v>1002</v>
      </c>
      <c r="E3241" t="s">
        <v>56</v>
      </c>
      <c r="F3241" t="s">
        <v>57</v>
      </c>
      <c r="G3241" t="s">
        <v>568</v>
      </c>
      <c r="H3241">
        <v>57963</v>
      </c>
      <c r="I3241" s="196" t="str">
        <f>VLOOKUP(E3241,Refs!$P$2:$R$36,3,FALSE)</f>
        <v>Y59</v>
      </c>
      <c r="J3241" s="196" t="str">
        <f>VLOOKUP(E3241,Refs!$P$2:$S$36,4,FALSE)</f>
        <v>South East</v>
      </c>
      <c r="K3241" s="42">
        <f t="shared" si="101"/>
        <v>57963</v>
      </c>
    </row>
    <row r="3242" spans="1:11" hidden="1" x14ac:dyDescent="0.35">
      <c r="A3242" s="197">
        <f t="shared" si="100"/>
        <v>44287</v>
      </c>
      <c r="B3242" t="s">
        <v>770</v>
      </c>
      <c r="C3242" t="s">
        <v>117</v>
      </c>
      <c r="D3242" t="s">
        <v>1002</v>
      </c>
      <c r="E3242" t="s">
        <v>56</v>
      </c>
      <c r="F3242" t="s">
        <v>57</v>
      </c>
      <c r="G3242" t="s">
        <v>569</v>
      </c>
      <c r="H3242">
        <v>762</v>
      </c>
      <c r="I3242" s="196" t="str">
        <f>VLOOKUP(E3242,Refs!$P$2:$R$36,3,FALSE)</f>
        <v>Y59</v>
      </c>
      <c r="J3242" s="196" t="str">
        <f>VLOOKUP(E3242,Refs!$P$2:$S$36,4,FALSE)</f>
        <v>South East</v>
      </c>
      <c r="K3242" s="42">
        <f t="shared" si="101"/>
        <v>762</v>
      </c>
    </row>
    <row r="3243" spans="1:11" hidden="1" x14ac:dyDescent="0.35">
      <c r="A3243" s="197">
        <f t="shared" si="100"/>
        <v>44287</v>
      </c>
      <c r="B3243" t="s">
        <v>770</v>
      </c>
      <c r="C3243" t="s">
        <v>117</v>
      </c>
      <c r="D3243" t="s">
        <v>1002</v>
      </c>
      <c r="E3243" t="s">
        <v>56</v>
      </c>
      <c r="F3243" t="s">
        <v>57</v>
      </c>
      <c r="G3243" t="s">
        <v>570</v>
      </c>
      <c r="H3243">
        <v>0</v>
      </c>
      <c r="I3243" s="196" t="str">
        <f>VLOOKUP(E3243,Refs!$P$2:$R$36,3,FALSE)</f>
        <v>Y59</v>
      </c>
      <c r="J3243" s="196" t="str">
        <f>VLOOKUP(E3243,Refs!$P$2:$S$36,4,FALSE)</f>
        <v>South East</v>
      </c>
      <c r="K3243" s="42" t="str">
        <f t="shared" si="101"/>
        <v/>
      </c>
    </row>
    <row r="3244" spans="1:11" hidden="1" x14ac:dyDescent="0.35">
      <c r="A3244" s="197">
        <f t="shared" si="100"/>
        <v>44287</v>
      </c>
      <c r="B3244" t="s">
        <v>770</v>
      </c>
      <c r="C3244" t="s">
        <v>117</v>
      </c>
      <c r="D3244" t="s">
        <v>1002</v>
      </c>
      <c r="E3244" t="s">
        <v>56</v>
      </c>
      <c r="F3244" t="s">
        <v>57</v>
      </c>
      <c r="G3244" t="s">
        <v>571</v>
      </c>
      <c r="H3244">
        <v>356</v>
      </c>
      <c r="I3244" s="196" t="str">
        <f>VLOOKUP(E3244,Refs!$P$2:$R$36,3,FALSE)</f>
        <v>Y59</v>
      </c>
      <c r="J3244" s="196" t="str">
        <f>VLOOKUP(E3244,Refs!$P$2:$S$36,4,FALSE)</f>
        <v>South East</v>
      </c>
      <c r="K3244" s="42">
        <f t="shared" si="101"/>
        <v>356</v>
      </c>
    </row>
    <row r="3245" spans="1:11" hidden="1" x14ac:dyDescent="0.35">
      <c r="A3245" s="197">
        <f t="shared" si="100"/>
        <v>44287</v>
      </c>
      <c r="B3245" t="s">
        <v>770</v>
      </c>
      <c r="C3245" t="s">
        <v>117</v>
      </c>
      <c r="D3245" t="s">
        <v>1002</v>
      </c>
      <c r="E3245" t="s">
        <v>56</v>
      </c>
      <c r="F3245" t="s">
        <v>57</v>
      </c>
      <c r="G3245" t="s">
        <v>576</v>
      </c>
      <c r="H3245">
        <v>20598</v>
      </c>
      <c r="I3245" s="196" t="str">
        <f>VLOOKUP(E3245,Refs!$P$2:$R$36,3,FALSE)</f>
        <v>Y59</v>
      </c>
      <c r="J3245" s="196" t="str">
        <f>VLOOKUP(E3245,Refs!$P$2:$S$36,4,FALSE)</f>
        <v>South East</v>
      </c>
      <c r="K3245" s="42">
        <f t="shared" si="101"/>
        <v>20598</v>
      </c>
    </row>
    <row r="3246" spans="1:11" hidden="1" x14ac:dyDescent="0.35">
      <c r="A3246" s="197">
        <f t="shared" si="100"/>
        <v>44287</v>
      </c>
      <c r="B3246" t="s">
        <v>770</v>
      </c>
      <c r="C3246" t="s">
        <v>117</v>
      </c>
      <c r="D3246" t="s">
        <v>1002</v>
      </c>
      <c r="E3246" t="s">
        <v>56</v>
      </c>
      <c r="F3246" t="s">
        <v>57</v>
      </c>
      <c r="G3246" t="s">
        <v>577</v>
      </c>
      <c r="H3246">
        <v>1385</v>
      </c>
      <c r="I3246" s="196" t="str">
        <f>VLOOKUP(E3246,Refs!$P$2:$R$36,3,FALSE)</f>
        <v>Y59</v>
      </c>
      <c r="J3246" s="196" t="str">
        <f>VLOOKUP(E3246,Refs!$P$2:$S$36,4,FALSE)</f>
        <v>South East</v>
      </c>
      <c r="K3246" s="42">
        <f t="shared" si="101"/>
        <v>1385</v>
      </c>
    </row>
    <row r="3247" spans="1:11" hidden="1" x14ac:dyDescent="0.35">
      <c r="A3247" s="197">
        <f t="shared" si="100"/>
        <v>44287</v>
      </c>
      <c r="B3247" t="s">
        <v>770</v>
      </c>
      <c r="C3247" t="s">
        <v>117</v>
      </c>
      <c r="D3247" t="s">
        <v>1002</v>
      </c>
      <c r="E3247" t="s">
        <v>56</v>
      </c>
      <c r="F3247" t="s">
        <v>57</v>
      </c>
      <c r="G3247" t="s">
        <v>578</v>
      </c>
      <c r="H3247">
        <v>0</v>
      </c>
      <c r="I3247" s="196" t="str">
        <f>VLOOKUP(E3247,Refs!$P$2:$R$36,3,FALSE)</f>
        <v>Y59</v>
      </c>
      <c r="J3247" s="196" t="str">
        <f>VLOOKUP(E3247,Refs!$P$2:$S$36,4,FALSE)</f>
        <v>South East</v>
      </c>
      <c r="K3247" s="42" t="str">
        <f t="shared" si="101"/>
        <v/>
      </c>
    </row>
    <row r="3248" spans="1:11" hidden="1" x14ac:dyDescent="0.35">
      <c r="A3248" s="197">
        <f t="shared" si="100"/>
        <v>44287</v>
      </c>
      <c r="B3248" t="s">
        <v>770</v>
      </c>
      <c r="C3248" t="s">
        <v>117</v>
      </c>
      <c r="D3248" t="s">
        <v>1002</v>
      </c>
      <c r="E3248" t="s">
        <v>56</v>
      </c>
      <c r="F3248" t="s">
        <v>57</v>
      </c>
      <c r="G3248" t="s">
        <v>579</v>
      </c>
      <c r="H3248">
        <v>479</v>
      </c>
      <c r="I3248" s="196" t="str">
        <f>VLOOKUP(E3248,Refs!$P$2:$R$36,3,FALSE)</f>
        <v>Y59</v>
      </c>
      <c r="J3248" s="196" t="str">
        <f>VLOOKUP(E3248,Refs!$P$2:$S$36,4,FALSE)</f>
        <v>South East</v>
      </c>
      <c r="K3248" s="42">
        <f t="shared" si="101"/>
        <v>479</v>
      </c>
    </row>
    <row r="3249" spans="1:11" hidden="1" x14ac:dyDescent="0.35">
      <c r="A3249" s="197">
        <f t="shared" si="100"/>
        <v>44287</v>
      </c>
      <c r="B3249" t="s">
        <v>770</v>
      </c>
      <c r="C3249" t="s">
        <v>117</v>
      </c>
      <c r="D3249" t="s">
        <v>1002</v>
      </c>
      <c r="E3249" t="s">
        <v>56</v>
      </c>
      <c r="F3249" t="s">
        <v>57</v>
      </c>
      <c r="G3249" t="s">
        <v>580</v>
      </c>
      <c r="H3249">
        <v>3935</v>
      </c>
      <c r="I3249" s="196" t="str">
        <f>VLOOKUP(E3249,Refs!$P$2:$R$36,3,FALSE)</f>
        <v>Y59</v>
      </c>
      <c r="J3249" s="196" t="str">
        <f>VLOOKUP(E3249,Refs!$P$2:$S$36,4,FALSE)</f>
        <v>South East</v>
      </c>
      <c r="K3249" s="42">
        <f t="shared" si="101"/>
        <v>3935</v>
      </c>
    </row>
    <row r="3250" spans="1:11" hidden="1" x14ac:dyDescent="0.35">
      <c r="A3250" s="197">
        <f t="shared" si="100"/>
        <v>44287</v>
      </c>
      <c r="B3250" t="s">
        <v>770</v>
      </c>
      <c r="C3250" t="s">
        <v>117</v>
      </c>
      <c r="D3250" t="s">
        <v>1002</v>
      </c>
      <c r="E3250" t="s">
        <v>56</v>
      </c>
      <c r="F3250" t="s">
        <v>57</v>
      </c>
      <c r="G3250" t="s">
        <v>581</v>
      </c>
      <c r="H3250">
        <v>1118</v>
      </c>
      <c r="I3250" s="196" t="str">
        <f>VLOOKUP(E3250,Refs!$P$2:$R$36,3,FALSE)</f>
        <v>Y59</v>
      </c>
      <c r="J3250" s="196" t="str">
        <f>VLOOKUP(E3250,Refs!$P$2:$S$36,4,FALSE)</f>
        <v>South East</v>
      </c>
      <c r="K3250" s="42">
        <f t="shared" si="101"/>
        <v>1118</v>
      </c>
    </row>
    <row r="3251" spans="1:11" hidden="1" x14ac:dyDescent="0.35">
      <c r="A3251" s="197">
        <f t="shared" si="100"/>
        <v>44287</v>
      </c>
      <c r="B3251" t="s">
        <v>770</v>
      </c>
      <c r="C3251" t="s">
        <v>117</v>
      </c>
      <c r="D3251" t="s">
        <v>1002</v>
      </c>
      <c r="E3251" t="s">
        <v>56</v>
      </c>
      <c r="F3251" t="s">
        <v>57</v>
      </c>
      <c r="G3251" t="s">
        <v>582</v>
      </c>
      <c r="H3251">
        <v>0</v>
      </c>
      <c r="I3251" s="196" t="str">
        <f>VLOOKUP(E3251,Refs!$P$2:$R$36,3,FALSE)</f>
        <v>Y59</v>
      </c>
      <c r="J3251" s="196" t="str">
        <f>VLOOKUP(E3251,Refs!$P$2:$S$36,4,FALSE)</f>
        <v>South East</v>
      </c>
      <c r="K3251" s="42" t="str">
        <f t="shared" si="101"/>
        <v/>
      </c>
    </row>
    <row r="3252" spans="1:11" hidden="1" x14ac:dyDescent="0.35">
      <c r="A3252" s="197">
        <f t="shared" si="100"/>
        <v>44287</v>
      </c>
      <c r="B3252" t="s">
        <v>770</v>
      </c>
      <c r="C3252" t="s">
        <v>117</v>
      </c>
      <c r="D3252" t="s">
        <v>1002</v>
      </c>
      <c r="E3252" t="s">
        <v>56</v>
      </c>
      <c r="F3252" t="s">
        <v>57</v>
      </c>
      <c r="G3252" t="s">
        <v>583</v>
      </c>
      <c r="H3252">
        <v>498</v>
      </c>
      <c r="I3252" s="196" t="str">
        <f>VLOOKUP(E3252,Refs!$P$2:$R$36,3,FALSE)</f>
        <v>Y59</v>
      </c>
      <c r="J3252" s="196" t="str">
        <f>VLOOKUP(E3252,Refs!$P$2:$S$36,4,FALSE)</f>
        <v>South East</v>
      </c>
      <c r="K3252" s="42">
        <f t="shared" si="101"/>
        <v>498</v>
      </c>
    </row>
    <row r="3253" spans="1:11" hidden="1" x14ac:dyDescent="0.35">
      <c r="A3253" s="197">
        <f t="shared" si="100"/>
        <v>44287</v>
      </c>
      <c r="B3253" t="s">
        <v>770</v>
      </c>
      <c r="C3253" t="s">
        <v>117</v>
      </c>
      <c r="D3253" t="s">
        <v>1002</v>
      </c>
      <c r="E3253" t="s">
        <v>56</v>
      </c>
      <c r="F3253" t="s">
        <v>57</v>
      </c>
      <c r="G3253" t="s">
        <v>584</v>
      </c>
      <c r="H3253">
        <v>13183</v>
      </c>
      <c r="I3253" s="196" t="str">
        <f>VLOOKUP(E3253,Refs!$P$2:$R$36,3,FALSE)</f>
        <v>Y59</v>
      </c>
      <c r="J3253" s="196" t="str">
        <f>VLOOKUP(E3253,Refs!$P$2:$S$36,4,FALSE)</f>
        <v>South East</v>
      </c>
      <c r="K3253" s="42">
        <f t="shared" si="101"/>
        <v>13183</v>
      </c>
    </row>
    <row r="3254" spans="1:11" hidden="1" x14ac:dyDescent="0.35">
      <c r="A3254" s="197">
        <f t="shared" si="100"/>
        <v>44287</v>
      </c>
      <c r="B3254" t="s">
        <v>770</v>
      </c>
      <c r="C3254" t="s">
        <v>117</v>
      </c>
      <c r="D3254" t="s">
        <v>1002</v>
      </c>
      <c r="E3254" t="s">
        <v>56</v>
      </c>
      <c r="F3254" t="s">
        <v>57</v>
      </c>
      <c r="G3254" t="s">
        <v>585</v>
      </c>
      <c r="H3254">
        <v>570</v>
      </c>
      <c r="I3254" s="196" t="str">
        <f>VLOOKUP(E3254,Refs!$P$2:$R$36,3,FALSE)</f>
        <v>Y59</v>
      </c>
      <c r="J3254" s="196" t="str">
        <f>VLOOKUP(E3254,Refs!$P$2:$S$36,4,FALSE)</f>
        <v>South East</v>
      </c>
      <c r="K3254" s="42">
        <f t="shared" si="101"/>
        <v>570</v>
      </c>
    </row>
    <row r="3255" spans="1:11" hidden="1" x14ac:dyDescent="0.35">
      <c r="A3255" s="197">
        <f t="shared" si="100"/>
        <v>44287</v>
      </c>
      <c r="B3255" t="s">
        <v>770</v>
      </c>
      <c r="C3255" t="s">
        <v>117</v>
      </c>
      <c r="D3255" t="s">
        <v>1002</v>
      </c>
      <c r="E3255" t="s">
        <v>56</v>
      </c>
      <c r="F3255" t="s">
        <v>57</v>
      </c>
      <c r="G3255" t="s">
        <v>586</v>
      </c>
      <c r="H3255">
        <v>0</v>
      </c>
      <c r="I3255" s="196" t="str">
        <f>VLOOKUP(E3255,Refs!$P$2:$R$36,3,FALSE)</f>
        <v>Y59</v>
      </c>
      <c r="J3255" s="196" t="str">
        <f>VLOOKUP(E3255,Refs!$P$2:$S$36,4,FALSE)</f>
        <v>South East</v>
      </c>
      <c r="K3255" s="42" t="str">
        <f t="shared" si="101"/>
        <v/>
      </c>
    </row>
    <row r="3256" spans="1:11" hidden="1" x14ac:dyDescent="0.35">
      <c r="A3256" s="197">
        <f t="shared" si="100"/>
        <v>44287</v>
      </c>
      <c r="B3256" t="s">
        <v>770</v>
      </c>
      <c r="C3256" t="s">
        <v>117</v>
      </c>
      <c r="D3256" t="s">
        <v>1002</v>
      </c>
      <c r="E3256" t="s">
        <v>56</v>
      </c>
      <c r="F3256" t="s">
        <v>57</v>
      </c>
      <c r="G3256" t="s">
        <v>587</v>
      </c>
      <c r="H3256">
        <v>0</v>
      </c>
      <c r="I3256" s="196" t="str">
        <f>VLOOKUP(E3256,Refs!$P$2:$R$36,3,FALSE)</f>
        <v>Y59</v>
      </c>
      <c r="J3256" s="196" t="str">
        <f>VLOOKUP(E3256,Refs!$P$2:$S$36,4,FALSE)</f>
        <v>South East</v>
      </c>
      <c r="K3256" s="42" t="str">
        <f t="shared" si="101"/>
        <v/>
      </c>
    </row>
    <row r="3257" spans="1:11" hidden="1" x14ac:dyDescent="0.35">
      <c r="A3257" s="197">
        <f t="shared" si="100"/>
        <v>44287</v>
      </c>
      <c r="B3257" t="s">
        <v>770</v>
      </c>
      <c r="C3257" t="s">
        <v>117</v>
      </c>
      <c r="D3257" t="s">
        <v>1002</v>
      </c>
      <c r="E3257" t="s">
        <v>56</v>
      </c>
      <c r="F3257" t="s">
        <v>57</v>
      </c>
      <c r="G3257" t="s">
        <v>588</v>
      </c>
      <c r="H3257">
        <v>16059</v>
      </c>
      <c r="I3257" s="196" t="str">
        <f>VLOOKUP(E3257,Refs!$P$2:$R$36,3,FALSE)</f>
        <v>Y59</v>
      </c>
      <c r="J3257" s="196" t="str">
        <f>VLOOKUP(E3257,Refs!$P$2:$S$36,4,FALSE)</f>
        <v>South East</v>
      </c>
      <c r="K3257" s="42">
        <f t="shared" si="101"/>
        <v>16059</v>
      </c>
    </row>
    <row r="3258" spans="1:11" hidden="1" x14ac:dyDescent="0.35">
      <c r="A3258" s="197">
        <f t="shared" si="100"/>
        <v>44287</v>
      </c>
      <c r="B3258" t="s">
        <v>770</v>
      </c>
      <c r="C3258" t="s">
        <v>117</v>
      </c>
      <c r="D3258" t="s">
        <v>1002</v>
      </c>
      <c r="E3258" t="s">
        <v>56</v>
      </c>
      <c r="F3258" t="s">
        <v>57</v>
      </c>
      <c r="G3258" t="s">
        <v>589</v>
      </c>
      <c r="H3258">
        <v>3332</v>
      </c>
      <c r="I3258" s="196" t="str">
        <f>VLOOKUP(E3258,Refs!$P$2:$R$36,3,FALSE)</f>
        <v>Y59</v>
      </c>
      <c r="J3258" s="196" t="str">
        <f>VLOOKUP(E3258,Refs!$P$2:$S$36,4,FALSE)</f>
        <v>South East</v>
      </c>
      <c r="K3258" s="42">
        <f t="shared" si="101"/>
        <v>3332</v>
      </c>
    </row>
    <row r="3259" spans="1:11" hidden="1" x14ac:dyDescent="0.35">
      <c r="A3259" s="197">
        <f t="shared" si="100"/>
        <v>44287</v>
      </c>
      <c r="B3259" t="s">
        <v>770</v>
      </c>
      <c r="C3259" t="s">
        <v>117</v>
      </c>
      <c r="D3259" t="s">
        <v>1002</v>
      </c>
      <c r="E3259" t="s">
        <v>56</v>
      </c>
      <c r="F3259" t="s">
        <v>57</v>
      </c>
      <c r="G3259" t="s">
        <v>590</v>
      </c>
      <c r="H3259">
        <v>1205</v>
      </c>
      <c r="I3259" s="196" t="str">
        <f>VLOOKUP(E3259,Refs!$P$2:$R$36,3,FALSE)</f>
        <v>Y59</v>
      </c>
      <c r="J3259" s="196" t="str">
        <f>VLOOKUP(E3259,Refs!$P$2:$S$36,4,FALSE)</f>
        <v>South East</v>
      </c>
      <c r="K3259" s="42">
        <f t="shared" si="101"/>
        <v>1205</v>
      </c>
    </row>
    <row r="3260" spans="1:11" hidden="1" x14ac:dyDescent="0.35">
      <c r="A3260" s="197">
        <f t="shared" si="100"/>
        <v>44287</v>
      </c>
      <c r="B3260" t="s">
        <v>770</v>
      </c>
      <c r="C3260" t="s">
        <v>117</v>
      </c>
      <c r="D3260" t="s">
        <v>1002</v>
      </c>
      <c r="E3260" t="s">
        <v>56</v>
      </c>
      <c r="F3260" t="s">
        <v>57</v>
      </c>
      <c r="G3260" t="s">
        <v>591</v>
      </c>
      <c r="H3260">
        <v>53</v>
      </c>
      <c r="I3260" s="196" t="str">
        <f>VLOOKUP(E3260,Refs!$P$2:$R$36,3,FALSE)</f>
        <v>Y59</v>
      </c>
      <c r="J3260" s="196" t="str">
        <f>VLOOKUP(E3260,Refs!$P$2:$S$36,4,FALSE)</f>
        <v>South East</v>
      </c>
      <c r="K3260" s="42">
        <f t="shared" si="101"/>
        <v>53</v>
      </c>
    </row>
    <row r="3261" spans="1:11" hidden="1" x14ac:dyDescent="0.35">
      <c r="A3261" s="197">
        <f t="shared" si="100"/>
        <v>44287</v>
      </c>
      <c r="B3261" t="s">
        <v>770</v>
      </c>
      <c r="C3261" t="s">
        <v>117</v>
      </c>
      <c r="D3261" t="s">
        <v>1002</v>
      </c>
      <c r="E3261" t="s">
        <v>56</v>
      </c>
      <c r="F3261" t="s">
        <v>57</v>
      </c>
      <c r="G3261" t="s">
        <v>592</v>
      </c>
      <c r="H3261">
        <v>1997</v>
      </c>
      <c r="I3261" s="196" t="str">
        <f>VLOOKUP(E3261,Refs!$P$2:$R$36,3,FALSE)</f>
        <v>Y59</v>
      </c>
      <c r="J3261" s="196" t="str">
        <f>VLOOKUP(E3261,Refs!$P$2:$S$36,4,FALSE)</f>
        <v>South East</v>
      </c>
      <c r="K3261" s="42">
        <f t="shared" si="101"/>
        <v>1997</v>
      </c>
    </row>
    <row r="3262" spans="1:11" hidden="1" x14ac:dyDescent="0.35">
      <c r="A3262" s="197">
        <f t="shared" si="100"/>
        <v>44287</v>
      </c>
      <c r="B3262" t="s">
        <v>770</v>
      </c>
      <c r="C3262" t="s">
        <v>117</v>
      </c>
      <c r="D3262" t="s">
        <v>1002</v>
      </c>
      <c r="E3262" t="s">
        <v>56</v>
      </c>
      <c r="F3262" t="s">
        <v>57</v>
      </c>
      <c r="G3262" t="s">
        <v>593</v>
      </c>
      <c r="H3262">
        <v>1089</v>
      </c>
      <c r="I3262" s="196" t="str">
        <f>VLOOKUP(E3262,Refs!$P$2:$R$36,3,FALSE)</f>
        <v>Y59</v>
      </c>
      <c r="J3262" s="196" t="str">
        <f>VLOOKUP(E3262,Refs!$P$2:$S$36,4,FALSE)</f>
        <v>South East</v>
      </c>
      <c r="K3262" s="42">
        <f t="shared" si="101"/>
        <v>1089</v>
      </c>
    </row>
    <row r="3263" spans="1:11" hidden="1" x14ac:dyDescent="0.35">
      <c r="A3263" s="197">
        <f t="shared" si="100"/>
        <v>44287</v>
      </c>
      <c r="B3263" t="s">
        <v>770</v>
      </c>
      <c r="C3263" t="s">
        <v>117</v>
      </c>
      <c r="D3263" t="s">
        <v>1002</v>
      </c>
      <c r="E3263" t="s">
        <v>56</v>
      </c>
      <c r="F3263" t="s">
        <v>57</v>
      </c>
      <c r="G3263" t="s">
        <v>594</v>
      </c>
      <c r="H3263">
        <v>0</v>
      </c>
      <c r="I3263" s="196" t="str">
        <f>VLOOKUP(E3263,Refs!$P$2:$R$36,3,FALSE)</f>
        <v>Y59</v>
      </c>
      <c r="J3263" s="196" t="str">
        <f>VLOOKUP(E3263,Refs!$P$2:$S$36,4,FALSE)</f>
        <v>South East</v>
      </c>
      <c r="K3263" s="42" t="str">
        <f t="shared" si="101"/>
        <v/>
      </c>
    </row>
    <row r="3264" spans="1:11" hidden="1" x14ac:dyDescent="0.35">
      <c r="A3264" s="197">
        <f t="shared" si="100"/>
        <v>44287</v>
      </c>
      <c r="B3264" t="s">
        <v>770</v>
      </c>
      <c r="C3264" t="s">
        <v>117</v>
      </c>
      <c r="D3264" t="s">
        <v>1002</v>
      </c>
      <c r="E3264" t="s">
        <v>56</v>
      </c>
      <c r="F3264" t="s">
        <v>57</v>
      </c>
      <c r="G3264" t="s">
        <v>609</v>
      </c>
      <c r="H3264">
        <v>59363</v>
      </c>
      <c r="I3264" s="196" t="str">
        <f>VLOOKUP(E3264,Refs!$P$2:$R$36,3,FALSE)</f>
        <v>Y59</v>
      </c>
      <c r="J3264" s="196" t="str">
        <f>VLOOKUP(E3264,Refs!$P$2:$S$36,4,FALSE)</f>
        <v>South East</v>
      </c>
      <c r="K3264" s="42">
        <f t="shared" si="101"/>
        <v>59363</v>
      </c>
    </row>
    <row r="3265" spans="1:11" hidden="1" x14ac:dyDescent="0.35">
      <c r="A3265" s="197">
        <f t="shared" si="100"/>
        <v>44287</v>
      </c>
      <c r="B3265" t="s">
        <v>770</v>
      </c>
      <c r="C3265" t="s">
        <v>117</v>
      </c>
      <c r="D3265" t="s">
        <v>1002</v>
      </c>
      <c r="E3265" t="s">
        <v>56</v>
      </c>
      <c r="F3265" t="s">
        <v>57</v>
      </c>
      <c r="G3265" t="s">
        <v>610</v>
      </c>
      <c r="H3265">
        <v>7837</v>
      </c>
      <c r="I3265" s="196" t="str">
        <f>VLOOKUP(E3265,Refs!$P$2:$R$36,3,FALSE)</f>
        <v>Y59</v>
      </c>
      <c r="J3265" s="196" t="str">
        <f>VLOOKUP(E3265,Refs!$P$2:$S$36,4,FALSE)</f>
        <v>South East</v>
      </c>
      <c r="K3265" s="42">
        <f t="shared" si="101"/>
        <v>7837</v>
      </c>
    </row>
    <row r="3266" spans="1:11" hidden="1" x14ac:dyDescent="0.35">
      <c r="A3266" s="197">
        <f t="shared" si="100"/>
        <v>44287</v>
      </c>
      <c r="B3266" t="s">
        <v>770</v>
      </c>
      <c r="C3266" t="s">
        <v>117</v>
      </c>
      <c r="D3266" t="s">
        <v>1002</v>
      </c>
      <c r="E3266" t="s">
        <v>56</v>
      </c>
      <c r="F3266" t="s">
        <v>57</v>
      </c>
      <c r="G3266" t="s">
        <v>611</v>
      </c>
      <c r="H3266">
        <v>6312</v>
      </c>
      <c r="I3266" s="196" t="str">
        <f>VLOOKUP(E3266,Refs!$P$2:$R$36,3,FALSE)</f>
        <v>Y59</v>
      </c>
      <c r="J3266" s="196" t="str">
        <f>VLOOKUP(E3266,Refs!$P$2:$S$36,4,FALSE)</f>
        <v>South East</v>
      </c>
      <c r="K3266" s="42">
        <f t="shared" si="101"/>
        <v>6312</v>
      </c>
    </row>
    <row r="3267" spans="1:11" hidden="1" x14ac:dyDescent="0.35">
      <c r="A3267" s="197">
        <f t="shared" ref="A3267:A3330" si="102">DATEVALUE(RIGHT(B3267,8))</f>
        <v>44287</v>
      </c>
      <c r="B3267" t="s">
        <v>770</v>
      </c>
      <c r="C3267" t="s">
        <v>117</v>
      </c>
      <c r="D3267" t="s">
        <v>1002</v>
      </c>
      <c r="E3267" t="s">
        <v>56</v>
      </c>
      <c r="F3267" t="s">
        <v>57</v>
      </c>
      <c r="G3267" t="s">
        <v>612</v>
      </c>
      <c r="H3267">
        <v>3672</v>
      </c>
      <c r="I3267" s="196" t="str">
        <f>VLOOKUP(E3267,Refs!$P$2:$R$36,3,FALSE)</f>
        <v>Y59</v>
      </c>
      <c r="J3267" s="196" t="str">
        <f>VLOOKUP(E3267,Refs!$P$2:$S$36,4,FALSE)</f>
        <v>South East</v>
      </c>
      <c r="K3267" s="42">
        <f t="shared" ref="K3267:K3330" si="103">IF(OR(H3267="NULL",H3267=0,H3267=""),"",H3267)</f>
        <v>3672</v>
      </c>
    </row>
    <row r="3268" spans="1:11" hidden="1" x14ac:dyDescent="0.35">
      <c r="A3268" s="197">
        <f t="shared" si="102"/>
        <v>44287</v>
      </c>
      <c r="B3268" t="s">
        <v>770</v>
      </c>
      <c r="C3268" t="s">
        <v>117</v>
      </c>
      <c r="D3268" t="s">
        <v>1002</v>
      </c>
      <c r="E3268" t="s">
        <v>56</v>
      </c>
      <c r="F3268" t="s">
        <v>57</v>
      </c>
      <c r="G3268" t="s">
        <v>613</v>
      </c>
      <c r="H3268">
        <v>17</v>
      </c>
      <c r="I3268" s="196" t="str">
        <f>VLOOKUP(E3268,Refs!$P$2:$R$36,3,FALSE)</f>
        <v>Y59</v>
      </c>
      <c r="J3268" s="196" t="str">
        <f>VLOOKUP(E3268,Refs!$P$2:$S$36,4,FALSE)</f>
        <v>South East</v>
      </c>
      <c r="K3268" s="42">
        <f t="shared" si="103"/>
        <v>17</v>
      </c>
    </row>
    <row r="3269" spans="1:11" hidden="1" x14ac:dyDescent="0.35">
      <c r="A3269" s="197">
        <f t="shared" si="102"/>
        <v>44287</v>
      </c>
      <c r="B3269" t="s">
        <v>770</v>
      </c>
      <c r="C3269" t="s">
        <v>117</v>
      </c>
      <c r="D3269" t="s">
        <v>1002</v>
      </c>
      <c r="E3269" t="s">
        <v>56</v>
      </c>
      <c r="F3269" t="s">
        <v>57</v>
      </c>
      <c r="G3269" t="s">
        <v>615</v>
      </c>
      <c r="H3269">
        <v>19237</v>
      </c>
      <c r="I3269" s="196" t="str">
        <f>VLOOKUP(E3269,Refs!$P$2:$R$36,3,FALSE)</f>
        <v>Y59</v>
      </c>
      <c r="J3269" s="196" t="str">
        <f>VLOOKUP(E3269,Refs!$P$2:$S$36,4,FALSE)</f>
        <v>South East</v>
      </c>
      <c r="K3269" s="42">
        <f t="shared" si="103"/>
        <v>19237</v>
      </c>
    </row>
    <row r="3270" spans="1:11" hidden="1" x14ac:dyDescent="0.35">
      <c r="A3270" s="197">
        <f t="shared" si="102"/>
        <v>44287</v>
      </c>
      <c r="B3270" t="s">
        <v>770</v>
      </c>
      <c r="C3270" t="s">
        <v>117</v>
      </c>
      <c r="D3270" t="s">
        <v>1002</v>
      </c>
      <c r="E3270" t="s">
        <v>56</v>
      </c>
      <c r="F3270" t="s">
        <v>57</v>
      </c>
      <c r="G3270" t="s">
        <v>616</v>
      </c>
      <c r="H3270">
        <v>38</v>
      </c>
      <c r="I3270" s="196" t="str">
        <f>VLOOKUP(E3270,Refs!$P$2:$R$36,3,FALSE)</f>
        <v>Y59</v>
      </c>
      <c r="J3270" s="196" t="str">
        <f>VLOOKUP(E3270,Refs!$P$2:$S$36,4,FALSE)</f>
        <v>South East</v>
      </c>
      <c r="K3270" s="42">
        <f t="shared" si="103"/>
        <v>38</v>
      </c>
    </row>
    <row r="3271" spans="1:11" hidden="1" x14ac:dyDescent="0.35">
      <c r="A3271" s="197">
        <f t="shared" si="102"/>
        <v>44287</v>
      </c>
      <c r="B3271" t="s">
        <v>770</v>
      </c>
      <c r="C3271" t="s">
        <v>117</v>
      </c>
      <c r="D3271" t="s">
        <v>1002</v>
      </c>
      <c r="E3271" t="s">
        <v>56</v>
      </c>
      <c r="F3271" t="s">
        <v>57</v>
      </c>
      <c r="G3271" t="s">
        <v>618</v>
      </c>
      <c r="H3271">
        <v>9712</v>
      </c>
      <c r="I3271" s="196" t="str">
        <f>VLOOKUP(E3271,Refs!$P$2:$R$36,3,FALSE)</f>
        <v>Y59</v>
      </c>
      <c r="J3271" s="196" t="str">
        <f>VLOOKUP(E3271,Refs!$P$2:$S$36,4,FALSE)</f>
        <v>South East</v>
      </c>
      <c r="K3271" s="42">
        <f t="shared" si="103"/>
        <v>9712</v>
      </c>
    </row>
    <row r="3272" spans="1:11" hidden="1" x14ac:dyDescent="0.35">
      <c r="A3272" s="197">
        <f t="shared" si="102"/>
        <v>44287</v>
      </c>
      <c r="B3272" t="s">
        <v>770</v>
      </c>
      <c r="C3272" t="s">
        <v>117</v>
      </c>
      <c r="D3272" t="s">
        <v>1002</v>
      </c>
      <c r="E3272" t="s">
        <v>56</v>
      </c>
      <c r="F3272" t="s">
        <v>57</v>
      </c>
      <c r="G3272" t="s">
        <v>619</v>
      </c>
      <c r="H3272">
        <v>318</v>
      </c>
      <c r="I3272" s="196" t="str">
        <f>VLOOKUP(E3272,Refs!$P$2:$R$36,3,FALSE)</f>
        <v>Y59</v>
      </c>
      <c r="J3272" s="196" t="str">
        <f>VLOOKUP(E3272,Refs!$P$2:$S$36,4,FALSE)</f>
        <v>South East</v>
      </c>
      <c r="K3272" s="42">
        <f t="shared" si="103"/>
        <v>318</v>
      </c>
    </row>
    <row r="3273" spans="1:11" hidden="1" x14ac:dyDescent="0.35">
      <c r="A3273" s="197">
        <f t="shared" si="102"/>
        <v>44287</v>
      </c>
      <c r="B3273" t="s">
        <v>770</v>
      </c>
      <c r="C3273" t="s">
        <v>117</v>
      </c>
      <c r="D3273" t="s">
        <v>1002</v>
      </c>
      <c r="E3273" t="s">
        <v>56</v>
      </c>
      <c r="F3273" t="s">
        <v>57</v>
      </c>
      <c r="G3273" t="s">
        <v>620</v>
      </c>
      <c r="H3273">
        <v>3288</v>
      </c>
      <c r="I3273" s="196" t="str">
        <f>VLOOKUP(E3273,Refs!$P$2:$R$36,3,FALSE)</f>
        <v>Y59</v>
      </c>
      <c r="J3273" s="196" t="str">
        <f>VLOOKUP(E3273,Refs!$P$2:$S$36,4,FALSE)</f>
        <v>South East</v>
      </c>
      <c r="K3273" s="42">
        <f t="shared" si="103"/>
        <v>3288</v>
      </c>
    </row>
    <row r="3274" spans="1:11" hidden="1" x14ac:dyDescent="0.35">
      <c r="A3274" s="197">
        <f t="shared" si="102"/>
        <v>44287</v>
      </c>
      <c r="B3274" t="s">
        <v>770</v>
      </c>
      <c r="C3274" t="s">
        <v>117</v>
      </c>
      <c r="D3274" t="s">
        <v>1002</v>
      </c>
      <c r="E3274" t="s">
        <v>56</v>
      </c>
      <c r="F3274" t="s">
        <v>57</v>
      </c>
      <c r="G3274" t="s">
        <v>621</v>
      </c>
      <c r="H3274">
        <v>246</v>
      </c>
      <c r="I3274" s="196" t="str">
        <f>VLOOKUP(E3274,Refs!$P$2:$R$36,3,FALSE)</f>
        <v>Y59</v>
      </c>
      <c r="J3274" s="196" t="str">
        <f>VLOOKUP(E3274,Refs!$P$2:$S$36,4,FALSE)</f>
        <v>South East</v>
      </c>
      <c r="K3274" s="42">
        <f t="shared" si="103"/>
        <v>246</v>
      </c>
    </row>
    <row r="3275" spans="1:11" hidden="1" x14ac:dyDescent="0.35">
      <c r="A3275" s="197">
        <f t="shared" si="102"/>
        <v>44287</v>
      </c>
      <c r="B3275" t="s">
        <v>770</v>
      </c>
      <c r="C3275" t="s">
        <v>117</v>
      </c>
      <c r="D3275" t="s">
        <v>1002</v>
      </c>
      <c r="E3275" t="s">
        <v>56</v>
      </c>
      <c r="F3275" t="s">
        <v>57</v>
      </c>
      <c r="G3275" t="s">
        <v>622</v>
      </c>
      <c r="H3275">
        <v>1239</v>
      </c>
      <c r="I3275" s="196" t="str">
        <f>VLOOKUP(E3275,Refs!$P$2:$R$36,3,FALSE)</f>
        <v>Y59</v>
      </c>
      <c r="J3275" s="196" t="str">
        <f>VLOOKUP(E3275,Refs!$P$2:$S$36,4,FALSE)</f>
        <v>South East</v>
      </c>
      <c r="K3275" s="42">
        <f t="shared" si="103"/>
        <v>1239</v>
      </c>
    </row>
    <row r="3276" spans="1:11" hidden="1" x14ac:dyDescent="0.35">
      <c r="A3276" s="197">
        <f t="shared" si="102"/>
        <v>44287</v>
      </c>
      <c r="B3276" t="s">
        <v>770</v>
      </c>
      <c r="C3276" t="s">
        <v>117</v>
      </c>
      <c r="D3276" t="s">
        <v>1002</v>
      </c>
      <c r="E3276" t="s">
        <v>56</v>
      </c>
      <c r="F3276" t="s">
        <v>57</v>
      </c>
      <c r="G3276" t="s">
        <v>623</v>
      </c>
      <c r="H3276">
        <v>382</v>
      </c>
      <c r="I3276" s="196" t="str">
        <f>VLOOKUP(E3276,Refs!$P$2:$R$36,3,FALSE)</f>
        <v>Y59</v>
      </c>
      <c r="J3276" s="196" t="str">
        <f>VLOOKUP(E3276,Refs!$P$2:$S$36,4,FALSE)</f>
        <v>South East</v>
      </c>
      <c r="K3276" s="42">
        <f t="shared" si="103"/>
        <v>382</v>
      </c>
    </row>
    <row r="3277" spans="1:11" hidden="1" x14ac:dyDescent="0.35">
      <c r="A3277" s="197">
        <f t="shared" si="102"/>
        <v>44287</v>
      </c>
      <c r="B3277" t="s">
        <v>770</v>
      </c>
      <c r="C3277" t="s">
        <v>117</v>
      </c>
      <c r="D3277" t="s">
        <v>1002</v>
      </c>
      <c r="E3277" t="s">
        <v>56</v>
      </c>
      <c r="F3277" t="s">
        <v>57</v>
      </c>
      <c r="G3277" t="s">
        <v>624</v>
      </c>
      <c r="H3277">
        <v>3340</v>
      </c>
      <c r="I3277" s="196" t="str">
        <f>VLOOKUP(E3277,Refs!$P$2:$R$36,3,FALSE)</f>
        <v>Y59</v>
      </c>
      <c r="J3277" s="196" t="str">
        <f>VLOOKUP(E3277,Refs!$P$2:$S$36,4,FALSE)</f>
        <v>South East</v>
      </c>
      <c r="K3277" s="42">
        <f t="shared" si="103"/>
        <v>3340</v>
      </c>
    </row>
    <row r="3278" spans="1:11" hidden="1" x14ac:dyDescent="0.35">
      <c r="A3278" s="197">
        <f t="shared" si="102"/>
        <v>44287</v>
      </c>
      <c r="B3278" t="s">
        <v>770</v>
      </c>
      <c r="C3278" t="s">
        <v>117</v>
      </c>
      <c r="D3278" t="s">
        <v>1002</v>
      </c>
      <c r="E3278" t="s">
        <v>56</v>
      </c>
      <c r="F3278" t="s">
        <v>57</v>
      </c>
      <c r="G3278" t="s">
        <v>625</v>
      </c>
      <c r="H3278">
        <v>63</v>
      </c>
      <c r="I3278" s="196" t="str">
        <f>VLOOKUP(E3278,Refs!$P$2:$R$36,3,FALSE)</f>
        <v>Y59</v>
      </c>
      <c r="J3278" s="196" t="str">
        <f>VLOOKUP(E3278,Refs!$P$2:$S$36,4,FALSE)</f>
        <v>South East</v>
      </c>
      <c r="K3278" s="42">
        <f t="shared" si="103"/>
        <v>63</v>
      </c>
    </row>
    <row r="3279" spans="1:11" hidden="1" x14ac:dyDescent="0.35">
      <c r="A3279" s="197">
        <f t="shared" si="102"/>
        <v>44287</v>
      </c>
      <c r="B3279" t="s">
        <v>770</v>
      </c>
      <c r="C3279" t="s">
        <v>117</v>
      </c>
      <c r="D3279" t="s">
        <v>1002</v>
      </c>
      <c r="E3279" t="s">
        <v>56</v>
      </c>
      <c r="F3279" t="s">
        <v>57</v>
      </c>
      <c r="G3279" t="s">
        <v>626</v>
      </c>
      <c r="H3279">
        <v>7397</v>
      </c>
      <c r="I3279" s="196" t="str">
        <f>VLOOKUP(E3279,Refs!$P$2:$R$36,3,FALSE)</f>
        <v>Y59</v>
      </c>
      <c r="J3279" s="196" t="str">
        <f>VLOOKUP(E3279,Refs!$P$2:$S$36,4,FALSE)</f>
        <v>South East</v>
      </c>
      <c r="K3279" s="42">
        <f t="shared" si="103"/>
        <v>7397</v>
      </c>
    </row>
    <row r="3280" spans="1:11" hidden="1" x14ac:dyDescent="0.35">
      <c r="A3280" s="197">
        <f t="shared" si="102"/>
        <v>44287</v>
      </c>
      <c r="B3280" t="s">
        <v>770</v>
      </c>
      <c r="C3280" t="s">
        <v>117</v>
      </c>
      <c r="D3280" t="s">
        <v>1002</v>
      </c>
      <c r="E3280" t="s">
        <v>56</v>
      </c>
      <c r="F3280" t="s">
        <v>57</v>
      </c>
      <c r="G3280" t="s">
        <v>642</v>
      </c>
      <c r="H3280">
        <v>5959</v>
      </c>
      <c r="I3280" s="196" t="str">
        <f>VLOOKUP(E3280,Refs!$P$2:$R$36,3,FALSE)</f>
        <v>Y59</v>
      </c>
      <c r="J3280" s="196" t="str">
        <f>VLOOKUP(E3280,Refs!$P$2:$S$36,4,FALSE)</f>
        <v>South East</v>
      </c>
      <c r="K3280" s="42">
        <f t="shared" si="103"/>
        <v>5959</v>
      </c>
    </row>
    <row r="3281" spans="1:11" hidden="1" x14ac:dyDescent="0.35">
      <c r="A3281" s="197">
        <f t="shared" si="102"/>
        <v>44287</v>
      </c>
      <c r="B3281" t="s">
        <v>770</v>
      </c>
      <c r="C3281" t="s">
        <v>117</v>
      </c>
      <c r="D3281" t="s">
        <v>1002</v>
      </c>
      <c r="E3281" t="s">
        <v>56</v>
      </c>
      <c r="F3281" t="s">
        <v>57</v>
      </c>
      <c r="G3281" t="s">
        <v>643</v>
      </c>
      <c r="H3281">
        <v>5114</v>
      </c>
      <c r="I3281" s="196" t="str">
        <f>VLOOKUP(E3281,Refs!$P$2:$R$36,3,FALSE)</f>
        <v>Y59</v>
      </c>
      <c r="J3281" s="196" t="str">
        <f>VLOOKUP(E3281,Refs!$P$2:$S$36,4,FALSE)</f>
        <v>South East</v>
      </c>
      <c r="K3281" s="42">
        <f t="shared" si="103"/>
        <v>5114</v>
      </c>
    </row>
    <row r="3282" spans="1:11" hidden="1" x14ac:dyDescent="0.35">
      <c r="A3282" s="197">
        <f t="shared" si="102"/>
        <v>44287</v>
      </c>
      <c r="B3282" t="s">
        <v>770</v>
      </c>
      <c r="C3282" t="s">
        <v>117</v>
      </c>
      <c r="D3282" t="s">
        <v>1002</v>
      </c>
      <c r="E3282" t="s">
        <v>56</v>
      </c>
      <c r="F3282" t="s">
        <v>57</v>
      </c>
      <c r="G3282" t="s">
        <v>644</v>
      </c>
      <c r="H3282">
        <v>1579</v>
      </c>
      <c r="I3282" s="196" t="str">
        <f>VLOOKUP(E3282,Refs!$P$2:$R$36,3,FALSE)</f>
        <v>Y59</v>
      </c>
      <c r="J3282" s="196" t="str">
        <f>VLOOKUP(E3282,Refs!$P$2:$S$36,4,FALSE)</f>
        <v>South East</v>
      </c>
      <c r="K3282" s="42">
        <f t="shared" si="103"/>
        <v>1579</v>
      </c>
    </row>
    <row r="3283" spans="1:11" hidden="1" x14ac:dyDescent="0.35">
      <c r="A3283" s="197">
        <f t="shared" si="102"/>
        <v>44287</v>
      </c>
      <c r="B3283" t="s">
        <v>770</v>
      </c>
      <c r="C3283" t="s">
        <v>117</v>
      </c>
      <c r="D3283" t="s">
        <v>1002</v>
      </c>
      <c r="E3283" t="s">
        <v>56</v>
      </c>
      <c r="F3283" t="s">
        <v>57</v>
      </c>
      <c r="G3283" t="s">
        <v>645</v>
      </c>
      <c r="H3283">
        <v>3311</v>
      </c>
      <c r="I3283" s="196" t="str">
        <f>VLOOKUP(E3283,Refs!$P$2:$R$36,3,FALSE)</f>
        <v>Y59</v>
      </c>
      <c r="J3283" s="196" t="str">
        <f>VLOOKUP(E3283,Refs!$P$2:$S$36,4,FALSE)</f>
        <v>South East</v>
      </c>
      <c r="K3283" s="42">
        <f t="shared" si="103"/>
        <v>3311</v>
      </c>
    </row>
    <row r="3284" spans="1:11" hidden="1" x14ac:dyDescent="0.35">
      <c r="A3284" s="197">
        <f t="shared" si="102"/>
        <v>44287</v>
      </c>
      <c r="B3284" t="s">
        <v>770</v>
      </c>
      <c r="C3284" t="s">
        <v>117</v>
      </c>
      <c r="D3284" t="s">
        <v>1002</v>
      </c>
      <c r="E3284" t="s">
        <v>56</v>
      </c>
      <c r="F3284" t="s">
        <v>57</v>
      </c>
      <c r="G3284" t="s">
        <v>646</v>
      </c>
      <c r="H3284">
        <v>273</v>
      </c>
      <c r="I3284" s="196" t="str">
        <f>VLOOKUP(E3284,Refs!$P$2:$R$36,3,FALSE)</f>
        <v>Y59</v>
      </c>
      <c r="J3284" s="196" t="str">
        <f>VLOOKUP(E3284,Refs!$P$2:$S$36,4,FALSE)</f>
        <v>South East</v>
      </c>
      <c r="K3284" s="42">
        <f t="shared" si="103"/>
        <v>273</v>
      </c>
    </row>
    <row r="3285" spans="1:11" hidden="1" x14ac:dyDescent="0.35">
      <c r="A3285" s="197">
        <f t="shared" si="102"/>
        <v>44287</v>
      </c>
      <c r="B3285" t="s">
        <v>770</v>
      </c>
      <c r="C3285" t="s">
        <v>117</v>
      </c>
      <c r="D3285" t="s">
        <v>1002</v>
      </c>
      <c r="E3285" t="s">
        <v>56</v>
      </c>
      <c r="F3285" t="s">
        <v>57</v>
      </c>
      <c r="G3285" t="s">
        <v>647</v>
      </c>
      <c r="H3285">
        <v>1911</v>
      </c>
      <c r="I3285" s="196" t="str">
        <f>VLOOKUP(E3285,Refs!$P$2:$R$36,3,FALSE)</f>
        <v>Y59</v>
      </c>
      <c r="J3285" s="196" t="str">
        <f>VLOOKUP(E3285,Refs!$P$2:$S$36,4,FALSE)</f>
        <v>South East</v>
      </c>
      <c r="K3285" s="42">
        <f t="shared" si="103"/>
        <v>1911</v>
      </c>
    </row>
    <row r="3286" spans="1:11" hidden="1" x14ac:dyDescent="0.35">
      <c r="A3286" s="197">
        <f t="shared" si="102"/>
        <v>44287</v>
      </c>
      <c r="B3286" t="s">
        <v>770</v>
      </c>
      <c r="C3286" t="s">
        <v>117</v>
      </c>
      <c r="D3286" t="s">
        <v>1002</v>
      </c>
      <c r="E3286" t="s">
        <v>56</v>
      </c>
      <c r="F3286" t="s">
        <v>57</v>
      </c>
      <c r="G3286" t="s">
        <v>648</v>
      </c>
      <c r="H3286">
        <v>10294809</v>
      </c>
      <c r="I3286" s="196" t="str">
        <f>VLOOKUP(E3286,Refs!$P$2:$R$36,3,FALSE)</f>
        <v>Y59</v>
      </c>
      <c r="J3286" s="196" t="str">
        <f>VLOOKUP(E3286,Refs!$P$2:$S$36,4,FALSE)</f>
        <v>South East</v>
      </c>
      <c r="K3286" s="42">
        <f t="shared" si="103"/>
        <v>10294809</v>
      </c>
    </row>
    <row r="3287" spans="1:11" hidden="1" x14ac:dyDescent="0.35">
      <c r="A3287" s="197">
        <f t="shared" si="102"/>
        <v>44287</v>
      </c>
      <c r="B3287" t="s">
        <v>770</v>
      </c>
      <c r="C3287" t="s">
        <v>117</v>
      </c>
      <c r="D3287" t="s">
        <v>1002</v>
      </c>
      <c r="E3287" t="s">
        <v>56</v>
      </c>
      <c r="F3287" t="s">
        <v>57</v>
      </c>
      <c r="G3287" t="s">
        <v>649</v>
      </c>
      <c r="H3287">
        <v>8523</v>
      </c>
      <c r="I3287" s="196" t="str">
        <f>VLOOKUP(E3287,Refs!$P$2:$R$36,3,FALSE)</f>
        <v>Y59</v>
      </c>
      <c r="J3287" s="196" t="str">
        <f>VLOOKUP(E3287,Refs!$P$2:$S$36,4,FALSE)</f>
        <v>South East</v>
      </c>
      <c r="K3287" s="42">
        <f t="shared" si="103"/>
        <v>8523</v>
      </c>
    </row>
    <row r="3288" spans="1:11" hidden="1" x14ac:dyDescent="0.35">
      <c r="A3288" s="197">
        <f t="shared" si="102"/>
        <v>44287</v>
      </c>
      <c r="B3288" t="s">
        <v>770</v>
      </c>
      <c r="C3288" t="s">
        <v>117</v>
      </c>
      <c r="D3288" t="s">
        <v>1002</v>
      </c>
      <c r="E3288" t="s">
        <v>56</v>
      </c>
      <c r="F3288" t="s">
        <v>57</v>
      </c>
      <c r="G3288" t="s">
        <v>650</v>
      </c>
      <c r="H3288">
        <v>6517</v>
      </c>
      <c r="I3288" s="196" t="str">
        <f>VLOOKUP(E3288,Refs!$P$2:$R$36,3,FALSE)</f>
        <v>Y59</v>
      </c>
      <c r="J3288" s="196" t="str">
        <f>VLOOKUP(E3288,Refs!$P$2:$S$36,4,FALSE)</f>
        <v>South East</v>
      </c>
      <c r="K3288" s="42">
        <f t="shared" si="103"/>
        <v>6517</v>
      </c>
    </row>
    <row r="3289" spans="1:11" hidden="1" x14ac:dyDescent="0.35">
      <c r="A3289" s="197">
        <f t="shared" si="102"/>
        <v>44287</v>
      </c>
      <c r="B3289" t="s">
        <v>770</v>
      </c>
      <c r="C3289" t="s">
        <v>117</v>
      </c>
      <c r="D3289" t="s">
        <v>1002</v>
      </c>
      <c r="E3289" t="s">
        <v>56</v>
      </c>
      <c r="F3289" t="s">
        <v>57</v>
      </c>
      <c r="G3289" t="s">
        <v>651</v>
      </c>
      <c r="H3289">
        <v>488</v>
      </c>
      <c r="I3289" s="196" t="str">
        <f>VLOOKUP(E3289,Refs!$P$2:$R$36,3,FALSE)</f>
        <v>Y59</v>
      </c>
      <c r="J3289" s="196" t="str">
        <f>VLOOKUP(E3289,Refs!$P$2:$S$36,4,FALSE)</f>
        <v>South East</v>
      </c>
      <c r="K3289" s="42">
        <f t="shared" si="103"/>
        <v>488</v>
      </c>
    </row>
    <row r="3290" spans="1:11" hidden="1" x14ac:dyDescent="0.35">
      <c r="A3290" s="197">
        <f t="shared" si="102"/>
        <v>44287</v>
      </c>
      <c r="B3290" t="s">
        <v>770</v>
      </c>
      <c r="C3290" t="s">
        <v>117</v>
      </c>
      <c r="D3290" t="s">
        <v>1002</v>
      </c>
      <c r="E3290" t="s">
        <v>56</v>
      </c>
      <c r="F3290" t="s">
        <v>57</v>
      </c>
      <c r="G3290" t="s">
        <v>652</v>
      </c>
      <c r="H3290">
        <v>3388</v>
      </c>
      <c r="I3290" s="196" t="str">
        <f>VLOOKUP(E3290,Refs!$P$2:$R$36,3,FALSE)</f>
        <v>Y59</v>
      </c>
      <c r="J3290" s="196" t="str">
        <f>VLOOKUP(E3290,Refs!$P$2:$S$36,4,FALSE)</f>
        <v>South East</v>
      </c>
      <c r="K3290" s="42">
        <f t="shared" si="103"/>
        <v>3388</v>
      </c>
    </row>
    <row r="3291" spans="1:11" hidden="1" x14ac:dyDescent="0.35">
      <c r="A3291" s="197">
        <f t="shared" si="102"/>
        <v>44287</v>
      </c>
      <c r="B3291" t="s">
        <v>770</v>
      </c>
      <c r="C3291" t="s">
        <v>117</v>
      </c>
      <c r="D3291" t="s">
        <v>1002</v>
      </c>
      <c r="E3291" t="s">
        <v>56</v>
      </c>
      <c r="F3291" t="s">
        <v>57</v>
      </c>
      <c r="G3291" t="s">
        <v>653</v>
      </c>
      <c r="H3291">
        <v>26728408</v>
      </c>
      <c r="I3291" s="196" t="str">
        <f>VLOOKUP(E3291,Refs!$P$2:$R$36,3,FALSE)</f>
        <v>Y59</v>
      </c>
      <c r="J3291" s="196" t="str">
        <f>VLOOKUP(E3291,Refs!$P$2:$S$36,4,FALSE)</f>
        <v>South East</v>
      </c>
      <c r="K3291" s="42">
        <f t="shared" si="103"/>
        <v>26728408</v>
      </c>
    </row>
    <row r="3292" spans="1:11" hidden="1" x14ac:dyDescent="0.35">
      <c r="A3292" s="197">
        <f t="shared" si="102"/>
        <v>44287</v>
      </c>
      <c r="B3292" t="s">
        <v>770</v>
      </c>
      <c r="C3292" t="s">
        <v>117</v>
      </c>
      <c r="D3292" t="s">
        <v>1002</v>
      </c>
      <c r="E3292" t="s">
        <v>56</v>
      </c>
      <c r="F3292" t="s">
        <v>57</v>
      </c>
      <c r="G3292" t="s">
        <v>654</v>
      </c>
      <c r="H3292">
        <v>138</v>
      </c>
      <c r="I3292" s="196" t="str">
        <f>VLOOKUP(E3292,Refs!$P$2:$R$36,3,FALSE)</f>
        <v>Y59</v>
      </c>
      <c r="J3292" s="196" t="str">
        <f>VLOOKUP(E3292,Refs!$P$2:$S$36,4,FALSE)</f>
        <v>South East</v>
      </c>
      <c r="K3292" s="42">
        <f t="shared" si="103"/>
        <v>138</v>
      </c>
    </row>
    <row r="3293" spans="1:11" hidden="1" x14ac:dyDescent="0.35">
      <c r="A3293" s="197">
        <f t="shared" si="102"/>
        <v>44287</v>
      </c>
      <c r="B3293" t="s">
        <v>770</v>
      </c>
      <c r="C3293" t="s">
        <v>117</v>
      </c>
      <c r="D3293" t="s">
        <v>1002</v>
      </c>
      <c r="E3293" t="s">
        <v>56</v>
      </c>
      <c r="F3293" t="s">
        <v>57</v>
      </c>
      <c r="G3293" t="s">
        <v>669</v>
      </c>
      <c r="H3293">
        <v>0</v>
      </c>
      <c r="I3293" s="196" t="str">
        <f>VLOOKUP(E3293,Refs!$P$2:$R$36,3,FALSE)</f>
        <v>Y59</v>
      </c>
      <c r="J3293" s="196" t="str">
        <f>VLOOKUP(E3293,Refs!$P$2:$S$36,4,FALSE)</f>
        <v>South East</v>
      </c>
      <c r="K3293" s="42" t="str">
        <f t="shared" si="103"/>
        <v/>
      </c>
    </row>
    <row r="3294" spans="1:11" hidden="1" x14ac:dyDescent="0.35">
      <c r="A3294" s="197">
        <f t="shared" si="102"/>
        <v>44287</v>
      </c>
      <c r="B3294" t="s">
        <v>770</v>
      </c>
      <c r="C3294" t="s">
        <v>117</v>
      </c>
      <c r="D3294" t="s">
        <v>1002</v>
      </c>
      <c r="E3294" t="s">
        <v>56</v>
      </c>
      <c r="F3294" t="s">
        <v>57</v>
      </c>
      <c r="G3294" t="s">
        <v>670</v>
      </c>
      <c r="H3294">
        <v>0</v>
      </c>
      <c r="I3294" s="196" t="str">
        <f>VLOOKUP(E3294,Refs!$P$2:$R$36,3,FALSE)</f>
        <v>Y59</v>
      </c>
      <c r="J3294" s="196" t="str">
        <f>VLOOKUP(E3294,Refs!$P$2:$S$36,4,FALSE)</f>
        <v>South East</v>
      </c>
      <c r="K3294" s="42" t="str">
        <f t="shared" si="103"/>
        <v/>
      </c>
    </row>
    <row r="3295" spans="1:11" hidden="1" x14ac:dyDescent="0.35">
      <c r="A3295" s="197">
        <f t="shared" si="102"/>
        <v>44287</v>
      </c>
      <c r="B3295" t="s">
        <v>770</v>
      </c>
      <c r="C3295" t="s">
        <v>117</v>
      </c>
      <c r="D3295" t="s">
        <v>1002</v>
      </c>
      <c r="E3295" t="s">
        <v>56</v>
      </c>
      <c r="F3295" t="s">
        <v>57</v>
      </c>
      <c r="G3295" t="s">
        <v>671</v>
      </c>
      <c r="H3295">
        <v>0</v>
      </c>
      <c r="I3295" s="196" t="str">
        <f>VLOOKUP(E3295,Refs!$P$2:$R$36,3,FALSE)</f>
        <v>Y59</v>
      </c>
      <c r="J3295" s="196" t="str">
        <f>VLOOKUP(E3295,Refs!$P$2:$S$36,4,FALSE)</f>
        <v>South East</v>
      </c>
      <c r="K3295" s="42" t="str">
        <f t="shared" si="103"/>
        <v/>
      </c>
    </row>
    <row r="3296" spans="1:11" hidden="1" x14ac:dyDescent="0.35">
      <c r="A3296" s="197">
        <f t="shared" si="102"/>
        <v>44287</v>
      </c>
      <c r="B3296" t="s">
        <v>770</v>
      </c>
      <c r="C3296" t="s">
        <v>117</v>
      </c>
      <c r="D3296" t="s">
        <v>1002</v>
      </c>
      <c r="E3296" t="s">
        <v>56</v>
      </c>
      <c r="F3296" t="s">
        <v>57</v>
      </c>
      <c r="G3296" t="s">
        <v>675</v>
      </c>
      <c r="H3296">
        <v>6782</v>
      </c>
      <c r="I3296" s="196" t="str">
        <f>VLOOKUP(E3296,Refs!$P$2:$R$36,3,FALSE)</f>
        <v>Y59</v>
      </c>
      <c r="J3296" s="196" t="str">
        <f>VLOOKUP(E3296,Refs!$P$2:$S$36,4,FALSE)</f>
        <v>South East</v>
      </c>
      <c r="K3296" s="42">
        <f t="shared" si="103"/>
        <v>6782</v>
      </c>
    </row>
    <row r="3297" spans="1:11" hidden="1" x14ac:dyDescent="0.35">
      <c r="A3297" s="197">
        <f t="shared" si="102"/>
        <v>44287</v>
      </c>
      <c r="B3297" t="s">
        <v>770</v>
      </c>
      <c r="C3297" t="s">
        <v>117</v>
      </c>
      <c r="D3297" t="s">
        <v>1002</v>
      </c>
      <c r="E3297" t="s">
        <v>56</v>
      </c>
      <c r="F3297" t="s">
        <v>57</v>
      </c>
      <c r="G3297" t="s">
        <v>678</v>
      </c>
      <c r="H3297">
        <v>8319</v>
      </c>
      <c r="I3297" s="196" t="str">
        <f>VLOOKUP(E3297,Refs!$P$2:$R$36,3,FALSE)</f>
        <v>Y59</v>
      </c>
      <c r="J3297" s="196" t="str">
        <f>VLOOKUP(E3297,Refs!$P$2:$S$36,4,FALSE)</f>
        <v>South East</v>
      </c>
      <c r="K3297" s="42">
        <f t="shared" si="103"/>
        <v>8319</v>
      </c>
    </row>
    <row r="3298" spans="1:11" hidden="1" x14ac:dyDescent="0.35">
      <c r="A3298" s="197">
        <f t="shared" si="102"/>
        <v>44287</v>
      </c>
      <c r="B3298" t="s">
        <v>770</v>
      </c>
      <c r="C3298" t="s">
        <v>117</v>
      </c>
      <c r="D3298" t="s">
        <v>1002</v>
      </c>
      <c r="E3298" t="s">
        <v>56</v>
      </c>
      <c r="F3298" t="s">
        <v>57</v>
      </c>
      <c r="G3298" t="s">
        <v>679</v>
      </c>
      <c r="H3298">
        <v>1798</v>
      </c>
      <c r="I3298" s="196" t="str">
        <f>VLOOKUP(E3298,Refs!$P$2:$R$36,3,FALSE)</f>
        <v>Y59</v>
      </c>
      <c r="J3298" s="196" t="str">
        <f>VLOOKUP(E3298,Refs!$P$2:$S$36,4,FALSE)</f>
        <v>South East</v>
      </c>
      <c r="K3298" s="42">
        <f t="shared" si="103"/>
        <v>1798</v>
      </c>
    </row>
    <row r="3299" spans="1:11" hidden="1" x14ac:dyDescent="0.35">
      <c r="A3299" s="197">
        <f t="shared" si="102"/>
        <v>44287</v>
      </c>
      <c r="B3299" t="s">
        <v>770</v>
      </c>
      <c r="C3299" t="s">
        <v>117</v>
      </c>
      <c r="D3299" t="s">
        <v>1002</v>
      </c>
      <c r="E3299" t="s">
        <v>56</v>
      </c>
      <c r="F3299" t="s">
        <v>57</v>
      </c>
      <c r="G3299" t="s">
        <v>680</v>
      </c>
      <c r="H3299">
        <v>15673</v>
      </c>
      <c r="I3299" s="196" t="str">
        <f>VLOOKUP(E3299,Refs!$P$2:$R$36,3,FALSE)</f>
        <v>Y59</v>
      </c>
      <c r="J3299" s="196" t="str">
        <f>VLOOKUP(E3299,Refs!$P$2:$S$36,4,FALSE)</f>
        <v>South East</v>
      </c>
      <c r="K3299" s="42">
        <f t="shared" si="103"/>
        <v>15673</v>
      </c>
    </row>
    <row r="3300" spans="1:11" hidden="1" x14ac:dyDescent="0.35">
      <c r="A3300" s="197">
        <f t="shared" si="102"/>
        <v>44287</v>
      </c>
      <c r="B3300" t="s">
        <v>770</v>
      </c>
      <c r="C3300" t="s">
        <v>117</v>
      </c>
      <c r="D3300" t="s">
        <v>1002</v>
      </c>
      <c r="E3300" t="s">
        <v>56</v>
      </c>
      <c r="F3300" t="s">
        <v>57</v>
      </c>
      <c r="G3300" t="s">
        <v>681</v>
      </c>
      <c r="H3300">
        <v>273</v>
      </c>
      <c r="I3300" s="196" t="str">
        <f>VLOOKUP(E3300,Refs!$P$2:$R$36,3,FALSE)</f>
        <v>Y59</v>
      </c>
      <c r="J3300" s="196" t="str">
        <f>VLOOKUP(E3300,Refs!$P$2:$S$36,4,FALSE)</f>
        <v>South East</v>
      </c>
      <c r="K3300" s="42">
        <f t="shared" si="103"/>
        <v>273</v>
      </c>
    </row>
    <row r="3301" spans="1:11" hidden="1" x14ac:dyDescent="0.35">
      <c r="A3301" s="197">
        <f t="shared" si="102"/>
        <v>44287</v>
      </c>
      <c r="B3301" t="s">
        <v>770</v>
      </c>
      <c r="C3301" t="s">
        <v>117</v>
      </c>
      <c r="D3301" t="s">
        <v>1002</v>
      </c>
      <c r="E3301" t="s">
        <v>56</v>
      </c>
      <c r="F3301" t="s">
        <v>57</v>
      </c>
      <c r="G3301" t="s">
        <v>682</v>
      </c>
      <c r="H3301">
        <v>1221</v>
      </c>
      <c r="I3301" s="196" t="str">
        <f>VLOOKUP(E3301,Refs!$P$2:$R$36,3,FALSE)</f>
        <v>Y59</v>
      </c>
      <c r="J3301" s="196" t="str">
        <f>VLOOKUP(E3301,Refs!$P$2:$S$36,4,FALSE)</f>
        <v>South East</v>
      </c>
      <c r="K3301" s="42">
        <f t="shared" si="103"/>
        <v>1221</v>
      </c>
    </row>
    <row r="3302" spans="1:11" hidden="1" x14ac:dyDescent="0.35">
      <c r="A3302" s="197">
        <f t="shared" si="102"/>
        <v>44287</v>
      </c>
      <c r="B3302" t="s">
        <v>770</v>
      </c>
      <c r="C3302" t="s">
        <v>117</v>
      </c>
      <c r="D3302" t="s">
        <v>1002</v>
      </c>
      <c r="E3302" t="s">
        <v>56</v>
      </c>
      <c r="F3302" t="s">
        <v>57</v>
      </c>
      <c r="G3302" t="s">
        <v>683</v>
      </c>
      <c r="H3302">
        <v>1134</v>
      </c>
      <c r="I3302" s="196" t="str">
        <f>VLOOKUP(E3302,Refs!$P$2:$R$36,3,FALSE)</f>
        <v>Y59</v>
      </c>
      <c r="J3302" s="196" t="str">
        <f>VLOOKUP(E3302,Refs!$P$2:$S$36,4,FALSE)</f>
        <v>South East</v>
      </c>
      <c r="K3302" s="42">
        <f t="shared" si="103"/>
        <v>1134</v>
      </c>
    </row>
    <row r="3303" spans="1:11" hidden="1" x14ac:dyDescent="0.35">
      <c r="A3303" s="197">
        <f t="shared" si="102"/>
        <v>44287</v>
      </c>
      <c r="B3303" t="s">
        <v>770</v>
      </c>
      <c r="C3303" t="s">
        <v>117</v>
      </c>
      <c r="D3303" t="s">
        <v>1002</v>
      </c>
      <c r="E3303" t="s">
        <v>56</v>
      </c>
      <c r="F3303" t="s">
        <v>57</v>
      </c>
      <c r="G3303" t="s">
        <v>684</v>
      </c>
      <c r="H3303">
        <v>4309</v>
      </c>
      <c r="I3303" s="196" t="str">
        <f>VLOOKUP(E3303,Refs!$P$2:$R$36,3,FALSE)</f>
        <v>Y59</v>
      </c>
      <c r="J3303" s="196" t="str">
        <f>VLOOKUP(E3303,Refs!$P$2:$S$36,4,FALSE)</f>
        <v>South East</v>
      </c>
      <c r="K3303" s="42">
        <f t="shared" si="103"/>
        <v>4309</v>
      </c>
    </row>
    <row r="3304" spans="1:11" hidden="1" x14ac:dyDescent="0.35">
      <c r="A3304" s="197">
        <f t="shared" si="102"/>
        <v>44287</v>
      </c>
      <c r="B3304" t="s">
        <v>770</v>
      </c>
      <c r="C3304" t="s">
        <v>117</v>
      </c>
      <c r="D3304" t="s">
        <v>1002</v>
      </c>
      <c r="E3304" t="s">
        <v>56</v>
      </c>
      <c r="F3304" t="s">
        <v>57</v>
      </c>
      <c r="G3304" t="s">
        <v>685</v>
      </c>
      <c r="H3304">
        <v>2110</v>
      </c>
      <c r="I3304" s="196" t="str">
        <f>VLOOKUP(E3304,Refs!$P$2:$R$36,3,FALSE)</f>
        <v>Y59</v>
      </c>
      <c r="J3304" s="196" t="str">
        <f>VLOOKUP(E3304,Refs!$P$2:$S$36,4,FALSE)</f>
        <v>South East</v>
      </c>
      <c r="K3304" s="42">
        <f t="shared" si="103"/>
        <v>2110</v>
      </c>
    </row>
    <row r="3305" spans="1:11" hidden="1" x14ac:dyDescent="0.35">
      <c r="A3305" s="197">
        <f t="shared" si="102"/>
        <v>44287</v>
      </c>
      <c r="B3305" t="s">
        <v>770</v>
      </c>
      <c r="C3305" t="s">
        <v>117</v>
      </c>
      <c r="D3305" t="s">
        <v>1002</v>
      </c>
      <c r="E3305" t="s">
        <v>56</v>
      </c>
      <c r="F3305" t="s">
        <v>57</v>
      </c>
      <c r="G3305" t="s">
        <v>686</v>
      </c>
      <c r="H3305">
        <v>0</v>
      </c>
      <c r="I3305" s="196" t="str">
        <f>VLOOKUP(E3305,Refs!$P$2:$R$36,3,FALSE)</f>
        <v>Y59</v>
      </c>
      <c r="J3305" s="196" t="str">
        <f>VLOOKUP(E3305,Refs!$P$2:$S$36,4,FALSE)</f>
        <v>South East</v>
      </c>
      <c r="K3305" s="42" t="str">
        <f t="shared" si="103"/>
        <v/>
      </c>
    </row>
    <row r="3306" spans="1:11" hidden="1" x14ac:dyDescent="0.35">
      <c r="A3306" s="197">
        <f t="shared" si="102"/>
        <v>44287</v>
      </c>
      <c r="B3306" t="s">
        <v>770</v>
      </c>
      <c r="C3306" t="s">
        <v>117</v>
      </c>
      <c r="D3306" t="s">
        <v>1002</v>
      </c>
      <c r="E3306" t="s">
        <v>56</v>
      </c>
      <c r="F3306" t="s">
        <v>57</v>
      </c>
      <c r="G3306" t="s">
        <v>687</v>
      </c>
      <c r="H3306">
        <v>0</v>
      </c>
      <c r="I3306" s="196" t="str">
        <f>VLOOKUP(E3306,Refs!$P$2:$R$36,3,FALSE)</f>
        <v>Y59</v>
      </c>
      <c r="J3306" s="196" t="str">
        <f>VLOOKUP(E3306,Refs!$P$2:$S$36,4,FALSE)</f>
        <v>South East</v>
      </c>
      <c r="K3306" s="42" t="str">
        <f t="shared" si="103"/>
        <v/>
      </c>
    </row>
    <row r="3307" spans="1:11" hidden="1" x14ac:dyDescent="0.35">
      <c r="A3307" s="197">
        <f t="shared" si="102"/>
        <v>44287</v>
      </c>
      <c r="B3307" t="s">
        <v>770</v>
      </c>
      <c r="C3307" t="s">
        <v>117</v>
      </c>
      <c r="D3307" t="s">
        <v>1002</v>
      </c>
      <c r="E3307" t="s">
        <v>56</v>
      </c>
      <c r="F3307" t="s">
        <v>57</v>
      </c>
      <c r="G3307" t="s">
        <v>688</v>
      </c>
      <c r="H3307">
        <v>0</v>
      </c>
      <c r="I3307" s="196" t="str">
        <f>VLOOKUP(E3307,Refs!$P$2:$R$36,3,FALSE)</f>
        <v>Y59</v>
      </c>
      <c r="J3307" s="196" t="str">
        <f>VLOOKUP(E3307,Refs!$P$2:$S$36,4,FALSE)</f>
        <v>South East</v>
      </c>
      <c r="K3307" s="42" t="str">
        <f t="shared" si="103"/>
        <v/>
      </c>
    </row>
    <row r="3308" spans="1:11" hidden="1" x14ac:dyDescent="0.35">
      <c r="A3308" s="197">
        <f t="shared" si="102"/>
        <v>44287</v>
      </c>
      <c r="B3308" t="s">
        <v>770</v>
      </c>
      <c r="C3308" t="s">
        <v>117</v>
      </c>
      <c r="D3308" t="s">
        <v>1002</v>
      </c>
      <c r="E3308" t="s">
        <v>56</v>
      </c>
      <c r="F3308" t="s">
        <v>57</v>
      </c>
      <c r="G3308" t="s">
        <v>689</v>
      </c>
      <c r="H3308">
        <v>0</v>
      </c>
      <c r="I3308" s="196" t="str">
        <f>VLOOKUP(E3308,Refs!$P$2:$R$36,3,FALSE)</f>
        <v>Y59</v>
      </c>
      <c r="J3308" s="196" t="str">
        <f>VLOOKUP(E3308,Refs!$P$2:$S$36,4,FALSE)</f>
        <v>South East</v>
      </c>
      <c r="K3308" s="42" t="str">
        <f t="shared" si="103"/>
        <v/>
      </c>
    </row>
    <row r="3309" spans="1:11" hidden="1" x14ac:dyDescent="0.35">
      <c r="A3309" s="197">
        <f t="shared" si="102"/>
        <v>44287</v>
      </c>
      <c r="B3309" t="s">
        <v>770</v>
      </c>
      <c r="C3309" t="s">
        <v>117</v>
      </c>
      <c r="D3309" t="s">
        <v>1002</v>
      </c>
      <c r="E3309" t="s">
        <v>56</v>
      </c>
      <c r="F3309" t="s">
        <v>57</v>
      </c>
      <c r="G3309" t="s">
        <v>690</v>
      </c>
      <c r="H3309">
        <v>1467</v>
      </c>
      <c r="I3309" s="196" t="str">
        <f>VLOOKUP(E3309,Refs!$P$2:$R$36,3,FALSE)</f>
        <v>Y59</v>
      </c>
      <c r="J3309" s="196" t="str">
        <f>VLOOKUP(E3309,Refs!$P$2:$S$36,4,FALSE)</f>
        <v>South East</v>
      </c>
      <c r="K3309" s="42">
        <f t="shared" si="103"/>
        <v>1467</v>
      </c>
    </row>
    <row r="3310" spans="1:11" hidden="1" x14ac:dyDescent="0.35">
      <c r="A3310" s="197">
        <f t="shared" si="102"/>
        <v>44287</v>
      </c>
      <c r="B3310" t="s">
        <v>770</v>
      </c>
      <c r="C3310" t="s">
        <v>117</v>
      </c>
      <c r="D3310" t="s">
        <v>1002</v>
      </c>
      <c r="E3310" t="s">
        <v>56</v>
      </c>
      <c r="F3310" t="s">
        <v>57</v>
      </c>
      <c r="G3310" t="s">
        <v>691</v>
      </c>
      <c r="H3310">
        <v>0</v>
      </c>
      <c r="I3310" s="196" t="str">
        <f>VLOOKUP(E3310,Refs!$P$2:$R$36,3,FALSE)</f>
        <v>Y59</v>
      </c>
      <c r="J3310" s="196" t="str">
        <f>VLOOKUP(E3310,Refs!$P$2:$S$36,4,FALSE)</f>
        <v>South East</v>
      </c>
      <c r="K3310" s="42" t="str">
        <f t="shared" si="103"/>
        <v/>
      </c>
    </row>
    <row r="3311" spans="1:11" hidden="1" x14ac:dyDescent="0.35">
      <c r="A3311" s="197">
        <f t="shared" si="102"/>
        <v>44287</v>
      </c>
      <c r="B3311" t="s">
        <v>770</v>
      </c>
      <c r="C3311" t="s">
        <v>117</v>
      </c>
      <c r="D3311" t="s">
        <v>1002</v>
      </c>
      <c r="E3311" t="s">
        <v>56</v>
      </c>
      <c r="F3311" t="s">
        <v>57</v>
      </c>
      <c r="G3311" t="s">
        <v>692</v>
      </c>
      <c r="H3311">
        <v>0</v>
      </c>
      <c r="I3311" s="196" t="str">
        <f>VLOOKUP(E3311,Refs!$P$2:$R$36,3,FALSE)</f>
        <v>Y59</v>
      </c>
      <c r="J3311" s="196" t="str">
        <f>VLOOKUP(E3311,Refs!$P$2:$S$36,4,FALSE)</f>
        <v>South East</v>
      </c>
      <c r="K3311" s="42" t="str">
        <f t="shared" si="103"/>
        <v/>
      </c>
    </row>
    <row r="3312" spans="1:11" hidden="1" x14ac:dyDescent="0.35">
      <c r="A3312" s="197">
        <f t="shared" si="102"/>
        <v>44287</v>
      </c>
      <c r="B3312" t="s">
        <v>770</v>
      </c>
      <c r="C3312" t="s">
        <v>117</v>
      </c>
      <c r="D3312" t="s">
        <v>1002</v>
      </c>
      <c r="E3312" t="s">
        <v>56</v>
      </c>
      <c r="F3312" t="s">
        <v>57</v>
      </c>
      <c r="G3312" t="s">
        <v>693</v>
      </c>
      <c r="H3312">
        <v>0</v>
      </c>
      <c r="I3312" s="196" t="str">
        <f>VLOOKUP(E3312,Refs!$P$2:$R$36,3,FALSE)</f>
        <v>Y59</v>
      </c>
      <c r="J3312" s="196" t="str">
        <f>VLOOKUP(E3312,Refs!$P$2:$S$36,4,FALSE)</f>
        <v>South East</v>
      </c>
      <c r="K3312" s="42" t="str">
        <f t="shared" si="103"/>
        <v/>
      </c>
    </row>
    <row r="3313" spans="1:11" hidden="1" x14ac:dyDescent="0.35">
      <c r="A3313" s="197">
        <f t="shared" si="102"/>
        <v>44287</v>
      </c>
      <c r="B3313" t="s">
        <v>770</v>
      </c>
      <c r="C3313" t="s">
        <v>117</v>
      </c>
      <c r="D3313" t="s">
        <v>1002</v>
      </c>
      <c r="E3313" t="s">
        <v>56</v>
      </c>
      <c r="F3313" t="s">
        <v>57</v>
      </c>
      <c r="G3313" t="s">
        <v>694</v>
      </c>
      <c r="H3313">
        <v>0</v>
      </c>
      <c r="I3313" s="196" t="str">
        <f>VLOOKUP(E3313,Refs!$P$2:$R$36,3,FALSE)</f>
        <v>Y59</v>
      </c>
      <c r="J3313" s="196" t="str">
        <f>VLOOKUP(E3313,Refs!$P$2:$S$36,4,FALSE)</f>
        <v>South East</v>
      </c>
      <c r="K3313" s="42" t="str">
        <f t="shared" si="103"/>
        <v/>
      </c>
    </row>
    <row r="3314" spans="1:11" hidden="1" x14ac:dyDescent="0.35">
      <c r="A3314" s="197">
        <f t="shared" si="102"/>
        <v>44287</v>
      </c>
      <c r="B3314" t="s">
        <v>770</v>
      </c>
      <c r="C3314" t="s">
        <v>117</v>
      </c>
      <c r="D3314" t="s">
        <v>1002</v>
      </c>
      <c r="E3314" t="s">
        <v>56</v>
      </c>
      <c r="F3314" t="s">
        <v>57</v>
      </c>
      <c r="G3314" t="s">
        <v>695</v>
      </c>
      <c r="H3314">
        <v>0</v>
      </c>
      <c r="I3314" s="196" t="str">
        <f>VLOOKUP(E3314,Refs!$P$2:$R$36,3,FALSE)</f>
        <v>Y59</v>
      </c>
      <c r="J3314" s="196" t="str">
        <f>VLOOKUP(E3314,Refs!$P$2:$S$36,4,FALSE)</f>
        <v>South East</v>
      </c>
      <c r="K3314" s="42" t="str">
        <f t="shared" si="103"/>
        <v/>
      </c>
    </row>
    <row r="3315" spans="1:11" hidden="1" x14ac:dyDescent="0.35">
      <c r="A3315" s="197">
        <f t="shared" si="102"/>
        <v>44287</v>
      </c>
      <c r="B3315" t="s">
        <v>770</v>
      </c>
      <c r="C3315" t="s">
        <v>117</v>
      </c>
      <c r="D3315" t="s">
        <v>1002</v>
      </c>
      <c r="E3315" t="s">
        <v>56</v>
      </c>
      <c r="F3315" t="s">
        <v>57</v>
      </c>
      <c r="G3315" t="s">
        <v>696</v>
      </c>
      <c r="H3315">
        <v>0</v>
      </c>
      <c r="I3315" s="196" t="str">
        <f>VLOOKUP(E3315,Refs!$P$2:$R$36,3,FALSE)</f>
        <v>Y59</v>
      </c>
      <c r="J3315" s="196" t="str">
        <f>VLOOKUP(E3315,Refs!$P$2:$S$36,4,FALSE)</f>
        <v>South East</v>
      </c>
      <c r="K3315" s="42" t="str">
        <f t="shared" si="103"/>
        <v/>
      </c>
    </row>
    <row r="3316" spans="1:11" hidden="1" x14ac:dyDescent="0.35">
      <c r="A3316" s="197">
        <f t="shared" si="102"/>
        <v>44287</v>
      </c>
      <c r="B3316" t="s">
        <v>770</v>
      </c>
      <c r="C3316" t="s">
        <v>117</v>
      </c>
      <c r="D3316" t="s">
        <v>1002</v>
      </c>
      <c r="E3316" t="s">
        <v>56</v>
      </c>
      <c r="F3316" t="s">
        <v>57</v>
      </c>
      <c r="G3316" t="s">
        <v>697</v>
      </c>
      <c r="H3316">
        <v>0</v>
      </c>
      <c r="I3316" s="196" t="str">
        <f>VLOOKUP(E3316,Refs!$P$2:$R$36,3,FALSE)</f>
        <v>Y59</v>
      </c>
      <c r="J3316" s="196" t="str">
        <f>VLOOKUP(E3316,Refs!$P$2:$S$36,4,FALSE)</f>
        <v>South East</v>
      </c>
      <c r="K3316" s="42" t="str">
        <f t="shared" si="103"/>
        <v/>
      </c>
    </row>
    <row r="3317" spans="1:11" hidden="1" x14ac:dyDescent="0.35">
      <c r="A3317" s="197">
        <f t="shared" si="102"/>
        <v>44287</v>
      </c>
      <c r="B3317" t="s">
        <v>770</v>
      </c>
      <c r="C3317" t="s">
        <v>117</v>
      </c>
      <c r="D3317" t="s">
        <v>1002</v>
      </c>
      <c r="E3317" t="s">
        <v>56</v>
      </c>
      <c r="F3317" t="s">
        <v>57</v>
      </c>
      <c r="G3317" t="s">
        <v>698</v>
      </c>
      <c r="H3317">
        <v>0</v>
      </c>
      <c r="I3317" s="196" t="str">
        <f>VLOOKUP(E3317,Refs!$P$2:$R$36,3,FALSE)</f>
        <v>Y59</v>
      </c>
      <c r="J3317" s="196" t="str">
        <f>VLOOKUP(E3317,Refs!$P$2:$S$36,4,FALSE)</f>
        <v>South East</v>
      </c>
      <c r="K3317" s="42" t="str">
        <f t="shared" si="103"/>
        <v/>
      </c>
    </row>
    <row r="3318" spans="1:11" hidden="1" x14ac:dyDescent="0.35">
      <c r="A3318" s="197">
        <f t="shared" si="102"/>
        <v>44287</v>
      </c>
      <c r="B3318" t="s">
        <v>770</v>
      </c>
      <c r="C3318" t="s">
        <v>117</v>
      </c>
      <c r="D3318" t="s">
        <v>1002</v>
      </c>
      <c r="E3318" t="s">
        <v>56</v>
      </c>
      <c r="F3318" t="s">
        <v>57</v>
      </c>
      <c r="G3318" t="s">
        <v>699</v>
      </c>
      <c r="H3318">
        <v>0</v>
      </c>
      <c r="I3318" s="196" t="str">
        <f>VLOOKUP(E3318,Refs!$P$2:$R$36,3,FALSE)</f>
        <v>Y59</v>
      </c>
      <c r="J3318" s="196" t="str">
        <f>VLOOKUP(E3318,Refs!$P$2:$S$36,4,FALSE)</f>
        <v>South East</v>
      </c>
      <c r="K3318" s="42" t="str">
        <f t="shared" si="103"/>
        <v/>
      </c>
    </row>
    <row r="3319" spans="1:11" hidden="1" x14ac:dyDescent="0.35">
      <c r="A3319" s="197">
        <f t="shared" si="102"/>
        <v>44287</v>
      </c>
      <c r="B3319" t="s">
        <v>770</v>
      </c>
      <c r="C3319" t="s">
        <v>117</v>
      </c>
      <c r="D3319" t="s">
        <v>1002</v>
      </c>
      <c r="E3319" t="s">
        <v>56</v>
      </c>
      <c r="F3319" t="s">
        <v>57</v>
      </c>
      <c r="G3319" t="s">
        <v>720</v>
      </c>
      <c r="H3319">
        <v>1681</v>
      </c>
      <c r="I3319" s="196" t="str">
        <f>VLOOKUP(E3319,Refs!$P$2:$R$36,3,FALSE)</f>
        <v>Y59</v>
      </c>
      <c r="J3319" s="196" t="str">
        <f>VLOOKUP(E3319,Refs!$P$2:$S$36,4,FALSE)</f>
        <v>South East</v>
      </c>
      <c r="K3319" s="42">
        <f t="shared" si="103"/>
        <v>1681</v>
      </c>
    </row>
    <row r="3320" spans="1:11" hidden="1" x14ac:dyDescent="0.35">
      <c r="A3320" s="197">
        <f t="shared" si="102"/>
        <v>44287</v>
      </c>
      <c r="B3320" t="s">
        <v>770</v>
      </c>
      <c r="C3320" t="s">
        <v>117</v>
      </c>
      <c r="D3320" t="s">
        <v>1002</v>
      </c>
      <c r="E3320" t="s">
        <v>56</v>
      </c>
      <c r="F3320" t="s">
        <v>57</v>
      </c>
      <c r="G3320" t="s">
        <v>721</v>
      </c>
      <c r="H3320">
        <v>1407</v>
      </c>
      <c r="I3320" s="196" t="str">
        <f>VLOOKUP(E3320,Refs!$P$2:$R$36,3,FALSE)</f>
        <v>Y59</v>
      </c>
      <c r="J3320" s="196" t="str">
        <f>VLOOKUP(E3320,Refs!$P$2:$S$36,4,FALSE)</f>
        <v>South East</v>
      </c>
      <c r="K3320" s="42">
        <f t="shared" si="103"/>
        <v>1407</v>
      </c>
    </row>
    <row r="3321" spans="1:11" hidden="1" x14ac:dyDescent="0.35">
      <c r="A3321" s="197">
        <f t="shared" si="102"/>
        <v>44287</v>
      </c>
      <c r="B3321" t="s">
        <v>770</v>
      </c>
      <c r="C3321" t="s">
        <v>117</v>
      </c>
      <c r="D3321" t="s">
        <v>1002</v>
      </c>
      <c r="E3321" t="s">
        <v>56</v>
      </c>
      <c r="F3321" t="s">
        <v>57</v>
      </c>
      <c r="G3321" t="s">
        <v>722</v>
      </c>
      <c r="H3321">
        <v>74</v>
      </c>
      <c r="I3321" s="196" t="str">
        <f>VLOOKUP(E3321,Refs!$P$2:$R$36,3,FALSE)</f>
        <v>Y59</v>
      </c>
      <c r="J3321" s="196" t="str">
        <f>VLOOKUP(E3321,Refs!$P$2:$S$36,4,FALSE)</f>
        <v>South East</v>
      </c>
      <c r="K3321" s="42">
        <f t="shared" si="103"/>
        <v>74</v>
      </c>
    </row>
    <row r="3322" spans="1:11" hidden="1" x14ac:dyDescent="0.35">
      <c r="A3322" s="197">
        <f t="shared" si="102"/>
        <v>44287</v>
      </c>
      <c r="B3322" t="s">
        <v>770</v>
      </c>
      <c r="C3322" t="s">
        <v>117</v>
      </c>
      <c r="D3322" t="s">
        <v>1002</v>
      </c>
      <c r="E3322" t="s">
        <v>56</v>
      </c>
      <c r="F3322" t="s">
        <v>57</v>
      </c>
      <c r="G3322" t="s">
        <v>723</v>
      </c>
      <c r="H3322">
        <v>10</v>
      </c>
      <c r="I3322" s="196" t="str">
        <f>VLOOKUP(E3322,Refs!$P$2:$R$36,3,FALSE)</f>
        <v>Y59</v>
      </c>
      <c r="J3322" s="196" t="str">
        <f>VLOOKUP(E3322,Refs!$P$2:$S$36,4,FALSE)</f>
        <v>South East</v>
      </c>
      <c r="K3322" s="42">
        <f t="shared" si="103"/>
        <v>10</v>
      </c>
    </row>
    <row r="3323" spans="1:11" hidden="1" x14ac:dyDescent="0.35">
      <c r="A3323" s="197">
        <f t="shared" si="102"/>
        <v>44287</v>
      </c>
      <c r="B3323" t="s">
        <v>770</v>
      </c>
      <c r="C3323" t="s">
        <v>117</v>
      </c>
      <c r="D3323" t="s">
        <v>1002</v>
      </c>
      <c r="E3323" t="s">
        <v>56</v>
      </c>
      <c r="F3323" t="s">
        <v>57</v>
      </c>
      <c r="G3323" t="s">
        <v>724</v>
      </c>
      <c r="H3323">
        <v>28</v>
      </c>
      <c r="I3323" s="196" t="str">
        <f>VLOOKUP(E3323,Refs!$P$2:$R$36,3,FALSE)</f>
        <v>Y59</v>
      </c>
      <c r="J3323" s="196" t="str">
        <f>VLOOKUP(E3323,Refs!$P$2:$S$36,4,FALSE)</f>
        <v>South East</v>
      </c>
      <c r="K3323" s="42">
        <f t="shared" si="103"/>
        <v>28</v>
      </c>
    </row>
    <row r="3324" spans="1:11" hidden="1" x14ac:dyDescent="0.35">
      <c r="A3324" s="197">
        <f t="shared" si="102"/>
        <v>44287</v>
      </c>
      <c r="B3324" t="s">
        <v>770</v>
      </c>
      <c r="C3324" t="s">
        <v>117</v>
      </c>
      <c r="D3324" t="s">
        <v>1002</v>
      </c>
      <c r="E3324" t="s">
        <v>56</v>
      </c>
      <c r="F3324" t="s">
        <v>57</v>
      </c>
      <c r="G3324" t="s">
        <v>725</v>
      </c>
      <c r="H3324">
        <v>25</v>
      </c>
      <c r="I3324" s="196" t="str">
        <f>VLOOKUP(E3324,Refs!$P$2:$R$36,3,FALSE)</f>
        <v>Y59</v>
      </c>
      <c r="J3324" s="196" t="str">
        <f>VLOOKUP(E3324,Refs!$P$2:$S$36,4,FALSE)</f>
        <v>South East</v>
      </c>
      <c r="K3324" s="42">
        <f t="shared" si="103"/>
        <v>25</v>
      </c>
    </row>
    <row r="3325" spans="1:11" hidden="1" x14ac:dyDescent="0.35">
      <c r="A3325" s="197">
        <f t="shared" si="102"/>
        <v>44287</v>
      </c>
      <c r="B3325" t="s">
        <v>770</v>
      </c>
      <c r="C3325" t="s">
        <v>117</v>
      </c>
      <c r="D3325" t="s">
        <v>1002</v>
      </c>
      <c r="E3325" t="s">
        <v>56</v>
      </c>
      <c r="F3325" t="s">
        <v>57</v>
      </c>
      <c r="G3325" t="s">
        <v>726</v>
      </c>
      <c r="H3325">
        <v>13</v>
      </c>
      <c r="I3325" s="196" t="str">
        <f>VLOOKUP(E3325,Refs!$P$2:$R$36,3,FALSE)</f>
        <v>Y59</v>
      </c>
      <c r="J3325" s="196" t="str">
        <f>VLOOKUP(E3325,Refs!$P$2:$S$36,4,FALSE)</f>
        <v>South East</v>
      </c>
      <c r="K3325" s="42">
        <f t="shared" si="103"/>
        <v>13</v>
      </c>
    </row>
    <row r="3326" spans="1:11" hidden="1" x14ac:dyDescent="0.35">
      <c r="A3326" s="197">
        <f t="shared" si="102"/>
        <v>44287</v>
      </c>
      <c r="B3326" t="s">
        <v>770</v>
      </c>
      <c r="C3326" t="s">
        <v>117</v>
      </c>
      <c r="D3326" t="s">
        <v>1002</v>
      </c>
      <c r="E3326" t="s">
        <v>56</v>
      </c>
      <c r="F3326" t="s">
        <v>57</v>
      </c>
      <c r="G3326" t="s">
        <v>727</v>
      </c>
      <c r="H3326">
        <v>13</v>
      </c>
      <c r="I3326" s="196" t="str">
        <f>VLOOKUP(E3326,Refs!$P$2:$R$36,3,FALSE)</f>
        <v>Y59</v>
      </c>
      <c r="J3326" s="196" t="str">
        <f>VLOOKUP(E3326,Refs!$P$2:$S$36,4,FALSE)</f>
        <v>South East</v>
      </c>
      <c r="K3326" s="42">
        <f t="shared" si="103"/>
        <v>13</v>
      </c>
    </row>
    <row r="3327" spans="1:11" hidden="1" x14ac:dyDescent="0.35">
      <c r="A3327" s="197">
        <f t="shared" si="102"/>
        <v>44287</v>
      </c>
      <c r="B3327" t="s">
        <v>770</v>
      </c>
      <c r="C3327" t="s">
        <v>117</v>
      </c>
      <c r="D3327" t="s">
        <v>1002</v>
      </c>
      <c r="E3327" t="s">
        <v>56</v>
      </c>
      <c r="F3327" t="s">
        <v>57</v>
      </c>
      <c r="G3327" t="s">
        <v>728</v>
      </c>
      <c r="H3327">
        <v>91</v>
      </c>
      <c r="I3327" s="196" t="str">
        <f>VLOOKUP(E3327,Refs!$P$2:$R$36,3,FALSE)</f>
        <v>Y59</v>
      </c>
      <c r="J3327" s="196" t="str">
        <f>VLOOKUP(E3327,Refs!$P$2:$S$36,4,FALSE)</f>
        <v>South East</v>
      </c>
      <c r="K3327" s="42">
        <f t="shared" si="103"/>
        <v>91</v>
      </c>
    </row>
    <row r="3328" spans="1:11" hidden="1" x14ac:dyDescent="0.35">
      <c r="A3328" s="197">
        <f t="shared" si="102"/>
        <v>44287</v>
      </c>
      <c r="B3328" t="s">
        <v>770</v>
      </c>
      <c r="C3328" t="s">
        <v>117</v>
      </c>
      <c r="D3328" t="s">
        <v>1002</v>
      </c>
      <c r="E3328" t="s">
        <v>56</v>
      </c>
      <c r="F3328" t="s">
        <v>57</v>
      </c>
      <c r="G3328" t="s">
        <v>729</v>
      </c>
      <c r="H3328">
        <v>71</v>
      </c>
      <c r="I3328" s="196" t="str">
        <f>VLOOKUP(E3328,Refs!$P$2:$R$36,3,FALSE)</f>
        <v>Y59</v>
      </c>
      <c r="J3328" s="196" t="str">
        <f>VLOOKUP(E3328,Refs!$P$2:$S$36,4,FALSE)</f>
        <v>South East</v>
      </c>
      <c r="K3328" s="42">
        <f t="shared" si="103"/>
        <v>71</v>
      </c>
    </row>
    <row r="3329" spans="1:11" hidden="1" x14ac:dyDescent="0.35">
      <c r="A3329" s="197">
        <f t="shared" si="102"/>
        <v>44287</v>
      </c>
      <c r="B3329" t="s">
        <v>770</v>
      </c>
      <c r="C3329" t="s">
        <v>117</v>
      </c>
      <c r="D3329" t="s">
        <v>1002</v>
      </c>
      <c r="E3329" t="s">
        <v>56</v>
      </c>
      <c r="F3329" t="s">
        <v>57</v>
      </c>
      <c r="G3329" t="s">
        <v>730</v>
      </c>
      <c r="H3329">
        <v>0</v>
      </c>
      <c r="I3329" s="196" t="str">
        <f>VLOOKUP(E3329,Refs!$P$2:$R$36,3,FALSE)</f>
        <v>Y59</v>
      </c>
      <c r="J3329" s="196" t="str">
        <f>VLOOKUP(E3329,Refs!$P$2:$S$36,4,FALSE)</f>
        <v>South East</v>
      </c>
      <c r="K3329" s="42" t="str">
        <f t="shared" si="103"/>
        <v/>
      </c>
    </row>
    <row r="3330" spans="1:11" hidden="1" x14ac:dyDescent="0.35">
      <c r="A3330" s="197">
        <f t="shared" si="102"/>
        <v>44287</v>
      </c>
      <c r="B3330" t="s">
        <v>770</v>
      </c>
      <c r="C3330" t="s">
        <v>117</v>
      </c>
      <c r="D3330" t="s">
        <v>1002</v>
      </c>
      <c r="E3330" t="s">
        <v>56</v>
      </c>
      <c r="F3330" t="s">
        <v>57</v>
      </c>
      <c r="G3330" t="s">
        <v>731</v>
      </c>
      <c r="H3330">
        <v>0</v>
      </c>
      <c r="I3330" s="196" t="str">
        <f>VLOOKUP(E3330,Refs!$P$2:$R$36,3,FALSE)</f>
        <v>Y59</v>
      </c>
      <c r="J3330" s="196" t="str">
        <f>VLOOKUP(E3330,Refs!$P$2:$S$36,4,FALSE)</f>
        <v>South East</v>
      </c>
      <c r="K3330" s="42" t="str">
        <f t="shared" si="103"/>
        <v/>
      </c>
    </row>
    <row r="3331" spans="1:11" hidden="1" x14ac:dyDescent="0.35">
      <c r="A3331" s="197">
        <f t="shared" ref="A3331:A3394" si="104">DATEVALUE(RIGHT(B3331,8))</f>
        <v>44287</v>
      </c>
      <c r="B3331" t="s">
        <v>770</v>
      </c>
      <c r="C3331" t="s">
        <v>117</v>
      </c>
      <c r="D3331" t="s">
        <v>1002</v>
      </c>
      <c r="E3331" t="s">
        <v>56</v>
      </c>
      <c r="F3331" t="s">
        <v>57</v>
      </c>
      <c r="G3331" t="s">
        <v>732</v>
      </c>
      <c r="H3331">
        <v>0</v>
      </c>
      <c r="I3331" s="196" t="str">
        <f>VLOOKUP(E3331,Refs!$P$2:$R$36,3,FALSE)</f>
        <v>Y59</v>
      </c>
      <c r="J3331" s="196" t="str">
        <f>VLOOKUP(E3331,Refs!$P$2:$S$36,4,FALSE)</f>
        <v>South East</v>
      </c>
      <c r="K3331" s="42" t="str">
        <f t="shared" ref="K3331:K3394" si="105">IF(OR(H3331="NULL",H3331=0,H3331=""),"",H3331)</f>
        <v/>
      </c>
    </row>
    <row r="3332" spans="1:11" hidden="1" x14ac:dyDescent="0.35">
      <c r="A3332" s="197">
        <f t="shared" si="104"/>
        <v>44287</v>
      </c>
      <c r="B3332" t="s">
        <v>770</v>
      </c>
      <c r="C3332" t="s">
        <v>117</v>
      </c>
      <c r="D3332" t="s">
        <v>1002</v>
      </c>
      <c r="E3332" t="s">
        <v>56</v>
      </c>
      <c r="F3332" t="s">
        <v>57</v>
      </c>
      <c r="G3332" t="s">
        <v>733</v>
      </c>
      <c r="H3332">
        <v>0</v>
      </c>
      <c r="I3332" s="196" t="str">
        <f>VLOOKUP(E3332,Refs!$P$2:$R$36,3,FALSE)</f>
        <v>Y59</v>
      </c>
      <c r="J3332" s="196" t="str">
        <f>VLOOKUP(E3332,Refs!$P$2:$S$36,4,FALSE)</f>
        <v>South East</v>
      </c>
      <c r="K3332" s="42" t="str">
        <f t="shared" si="105"/>
        <v/>
      </c>
    </row>
    <row r="3333" spans="1:11" hidden="1" x14ac:dyDescent="0.35">
      <c r="A3333" s="197">
        <f t="shared" si="104"/>
        <v>44287</v>
      </c>
      <c r="B3333" t="s">
        <v>770</v>
      </c>
      <c r="C3333" t="s">
        <v>117</v>
      </c>
      <c r="D3333" t="s">
        <v>1002</v>
      </c>
      <c r="E3333" t="s">
        <v>56</v>
      </c>
      <c r="F3333" t="s">
        <v>57</v>
      </c>
      <c r="G3333" t="s">
        <v>734</v>
      </c>
      <c r="H3333">
        <v>0</v>
      </c>
      <c r="I3333" s="196" t="str">
        <f>VLOOKUP(E3333,Refs!$P$2:$R$36,3,FALSE)</f>
        <v>Y59</v>
      </c>
      <c r="J3333" s="196" t="str">
        <f>VLOOKUP(E3333,Refs!$P$2:$S$36,4,FALSE)</f>
        <v>South East</v>
      </c>
      <c r="K3333" s="42" t="str">
        <f t="shared" si="105"/>
        <v/>
      </c>
    </row>
    <row r="3334" spans="1:11" hidden="1" x14ac:dyDescent="0.35">
      <c r="A3334" s="197">
        <f t="shared" si="104"/>
        <v>44287</v>
      </c>
      <c r="B3334" t="s">
        <v>770</v>
      </c>
      <c r="C3334" t="s">
        <v>117</v>
      </c>
      <c r="D3334" t="s">
        <v>1002</v>
      </c>
      <c r="E3334" t="s">
        <v>56</v>
      </c>
      <c r="F3334" t="s">
        <v>57</v>
      </c>
      <c r="G3334" t="s">
        <v>735</v>
      </c>
      <c r="H3334">
        <v>0</v>
      </c>
      <c r="I3334" s="196" t="str">
        <f>VLOOKUP(E3334,Refs!$P$2:$R$36,3,FALSE)</f>
        <v>Y59</v>
      </c>
      <c r="J3334" s="196" t="str">
        <f>VLOOKUP(E3334,Refs!$P$2:$S$36,4,FALSE)</f>
        <v>South East</v>
      </c>
      <c r="K3334" s="42" t="str">
        <f t="shared" si="105"/>
        <v/>
      </c>
    </row>
    <row r="3335" spans="1:11" hidden="1" x14ac:dyDescent="0.35">
      <c r="A3335" s="197">
        <f t="shared" si="104"/>
        <v>44287</v>
      </c>
      <c r="B3335" t="s">
        <v>770</v>
      </c>
      <c r="C3335" t="s">
        <v>117</v>
      </c>
      <c r="D3335" t="s">
        <v>1002</v>
      </c>
      <c r="E3335" t="s">
        <v>56</v>
      </c>
      <c r="F3335" t="s">
        <v>57</v>
      </c>
      <c r="G3335" t="s">
        <v>736</v>
      </c>
      <c r="H3335">
        <v>0</v>
      </c>
      <c r="I3335" s="196" t="str">
        <f>VLOOKUP(E3335,Refs!$P$2:$R$36,3,FALSE)</f>
        <v>Y59</v>
      </c>
      <c r="J3335" s="196" t="str">
        <f>VLOOKUP(E3335,Refs!$P$2:$S$36,4,FALSE)</f>
        <v>South East</v>
      </c>
      <c r="K3335" s="42" t="str">
        <f t="shared" si="105"/>
        <v/>
      </c>
    </row>
    <row r="3336" spans="1:11" hidden="1" x14ac:dyDescent="0.35">
      <c r="A3336" s="197">
        <f t="shared" si="104"/>
        <v>44287</v>
      </c>
      <c r="B3336" t="s">
        <v>770</v>
      </c>
      <c r="C3336" t="s">
        <v>117</v>
      </c>
      <c r="D3336" t="s">
        <v>1002</v>
      </c>
      <c r="E3336" t="s">
        <v>56</v>
      </c>
      <c r="F3336" t="s">
        <v>57</v>
      </c>
      <c r="G3336" t="s">
        <v>737</v>
      </c>
      <c r="H3336">
        <v>0</v>
      </c>
      <c r="I3336" s="196" t="str">
        <f>VLOOKUP(E3336,Refs!$P$2:$R$36,3,FALSE)</f>
        <v>Y59</v>
      </c>
      <c r="J3336" s="196" t="str">
        <f>VLOOKUP(E3336,Refs!$P$2:$S$36,4,FALSE)</f>
        <v>South East</v>
      </c>
      <c r="K3336" s="42" t="str">
        <f t="shared" si="105"/>
        <v/>
      </c>
    </row>
    <row r="3337" spans="1:11" hidden="1" x14ac:dyDescent="0.35">
      <c r="A3337" s="197">
        <f t="shared" si="104"/>
        <v>44287</v>
      </c>
      <c r="B3337" t="s">
        <v>770</v>
      </c>
      <c r="C3337" t="s">
        <v>791</v>
      </c>
      <c r="D3337"/>
      <c r="E3337" t="s">
        <v>789</v>
      </c>
      <c r="F3337" t="s">
        <v>790</v>
      </c>
      <c r="G3337" t="s">
        <v>756</v>
      </c>
      <c r="H3337">
        <v>24315</v>
      </c>
      <c r="I3337" s="196" t="str">
        <f>VLOOKUP(E3337,Refs!$P$2:$R$36,3,FALSE)</f>
        <v>Y60</v>
      </c>
      <c r="J3337" s="196" t="str">
        <f>VLOOKUP(E3337,Refs!$P$2:$S$36,4,FALSE)</f>
        <v>Midlands</v>
      </c>
      <c r="K3337" s="42">
        <f t="shared" si="105"/>
        <v>24315</v>
      </c>
    </row>
    <row r="3338" spans="1:11" hidden="1" x14ac:dyDescent="0.35">
      <c r="A3338" s="197">
        <f t="shared" si="104"/>
        <v>44287</v>
      </c>
      <c r="B3338" t="s">
        <v>770</v>
      </c>
      <c r="C3338" t="s">
        <v>791</v>
      </c>
      <c r="D3338"/>
      <c r="E3338" t="s">
        <v>789</v>
      </c>
      <c r="F3338" t="s">
        <v>790</v>
      </c>
      <c r="G3338" t="s">
        <v>757</v>
      </c>
      <c r="H3338">
        <v>21371</v>
      </c>
      <c r="I3338" s="196" t="str">
        <f>VLOOKUP(E3338,Refs!$P$2:$R$36,3,FALSE)</f>
        <v>Y60</v>
      </c>
      <c r="J3338" s="196" t="str">
        <f>VLOOKUP(E3338,Refs!$P$2:$S$36,4,FALSE)</f>
        <v>Midlands</v>
      </c>
      <c r="K3338" s="42">
        <f t="shared" si="105"/>
        <v>21371</v>
      </c>
    </row>
    <row r="3339" spans="1:11" hidden="1" x14ac:dyDescent="0.35">
      <c r="A3339" s="197">
        <f t="shared" si="104"/>
        <v>44287</v>
      </c>
      <c r="B3339" t="s">
        <v>770</v>
      </c>
      <c r="C3339" t="s">
        <v>791</v>
      </c>
      <c r="D3339"/>
      <c r="E3339" t="s">
        <v>789</v>
      </c>
      <c r="F3339" t="s">
        <v>790</v>
      </c>
      <c r="G3339" t="s">
        <v>758</v>
      </c>
      <c r="H3339">
        <v>22072</v>
      </c>
      <c r="I3339" s="196" t="str">
        <f>VLOOKUP(E3339,Refs!$P$2:$R$36,3,FALSE)</f>
        <v>Y60</v>
      </c>
      <c r="J3339" s="196" t="str">
        <f>VLOOKUP(E3339,Refs!$P$2:$S$36,4,FALSE)</f>
        <v>Midlands</v>
      </c>
      <c r="K3339" s="42">
        <f t="shared" si="105"/>
        <v>22072</v>
      </c>
    </row>
    <row r="3340" spans="1:11" hidden="1" x14ac:dyDescent="0.35">
      <c r="A3340" s="197">
        <f t="shared" si="104"/>
        <v>44287</v>
      </c>
      <c r="B3340" t="s">
        <v>770</v>
      </c>
      <c r="C3340" t="s">
        <v>791</v>
      </c>
      <c r="D3340"/>
      <c r="E3340" t="s">
        <v>789</v>
      </c>
      <c r="F3340" t="s">
        <v>790</v>
      </c>
      <c r="G3340" t="s">
        <v>759</v>
      </c>
      <c r="H3340">
        <v>0</v>
      </c>
      <c r="I3340" s="196" t="str">
        <f>VLOOKUP(E3340,Refs!$P$2:$R$36,3,FALSE)</f>
        <v>Y60</v>
      </c>
      <c r="J3340" s="196" t="str">
        <f>VLOOKUP(E3340,Refs!$P$2:$S$36,4,FALSE)</f>
        <v>Midlands</v>
      </c>
      <c r="K3340" s="42" t="str">
        <f t="shared" si="105"/>
        <v/>
      </c>
    </row>
    <row r="3341" spans="1:11" hidden="1" x14ac:dyDescent="0.35">
      <c r="A3341" s="197">
        <f t="shared" si="104"/>
        <v>44287</v>
      </c>
      <c r="B3341" t="s">
        <v>770</v>
      </c>
      <c r="C3341" t="s">
        <v>791</v>
      </c>
      <c r="D3341"/>
      <c r="E3341" t="s">
        <v>789</v>
      </c>
      <c r="F3341" t="s">
        <v>790</v>
      </c>
      <c r="G3341" t="s">
        <v>760</v>
      </c>
      <c r="H3341">
        <v>1623</v>
      </c>
      <c r="I3341" s="196" t="str">
        <f>VLOOKUP(E3341,Refs!$P$2:$R$36,3,FALSE)</f>
        <v>Y60</v>
      </c>
      <c r="J3341" s="196" t="str">
        <f>VLOOKUP(E3341,Refs!$P$2:$S$36,4,FALSE)</f>
        <v>Midlands</v>
      </c>
      <c r="K3341" s="42">
        <f t="shared" si="105"/>
        <v>1623</v>
      </c>
    </row>
    <row r="3342" spans="1:11" hidden="1" x14ac:dyDescent="0.35">
      <c r="A3342" s="197">
        <f t="shared" si="104"/>
        <v>44287</v>
      </c>
      <c r="B3342" t="s">
        <v>770</v>
      </c>
      <c r="C3342" t="s">
        <v>791</v>
      </c>
      <c r="D3342"/>
      <c r="E3342" t="s">
        <v>789</v>
      </c>
      <c r="F3342" t="s">
        <v>790</v>
      </c>
      <c r="G3342" t="s">
        <v>761</v>
      </c>
      <c r="H3342">
        <v>16</v>
      </c>
      <c r="I3342" s="196" t="str">
        <f>VLOOKUP(E3342,Refs!$P$2:$R$36,3,FALSE)</f>
        <v>Y60</v>
      </c>
      <c r="J3342" s="196" t="str">
        <f>VLOOKUP(E3342,Refs!$P$2:$S$36,4,FALSE)</f>
        <v>Midlands</v>
      </c>
      <c r="K3342" s="42">
        <f t="shared" si="105"/>
        <v>16</v>
      </c>
    </row>
    <row r="3343" spans="1:11" hidden="1" x14ac:dyDescent="0.35">
      <c r="A3343" s="197">
        <f t="shared" si="104"/>
        <v>44287</v>
      </c>
      <c r="B3343" t="s">
        <v>770</v>
      </c>
      <c r="C3343" t="s">
        <v>791</v>
      </c>
      <c r="D3343"/>
      <c r="E3343" t="s">
        <v>789</v>
      </c>
      <c r="F3343" t="s">
        <v>790</v>
      </c>
      <c r="G3343" t="s">
        <v>548</v>
      </c>
      <c r="H3343">
        <v>19227</v>
      </c>
      <c r="I3343" s="196" t="str">
        <f>VLOOKUP(E3343,Refs!$P$2:$R$36,3,FALSE)</f>
        <v>Y60</v>
      </c>
      <c r="J3343" s="196" t="str">
        <f>VLOOKUP(E3343,Refs!$P$2:$S$36,4,FALSE)</f>
        <v>Midlands</v>
      </c>
      <c r="K3343" s="42">
        <f t="shared" si="105"/>
        <v>19227</v>
      </c>
    </row>
    <row r="3344" spans="1:11" hidden="1" x14ac:dyDescent="0.35">
      <c r="A3344" s="197">
        <f t="shared" si="104"/>
        <v>44287</v>
      </c>
      <c r="B3344" t="s">
        <v>770</v>
      </c>
      <c r="C3344" t="s">
        <v>791</v>
      </c>
      <c r="D3344"/>
      <c r="E3344" t="s">
        <v>789</v>
      </c>
      <c r="F3344" t="s">
        <v>790</v>
      </c>
      <c r="G3344" t="s">
        <v>549</v>
      </c>
      <c r="H3344">
        <v>283</v>
      </c>
      <c r="I3344" s="196" t="str">
        <f>VLOOKUP(E3344,Refs!$P$2:$R$36,3,FALSE)</f>
        <v>Y60</v>
      </c>
      <c r="J3344" s="196" t="str">
        <f>VLOOKUP(E3344,Refs!$P$2:$S$36,4,FALSE)</f>
        <v>Midlands</v>
      </c>
      <c r="K3344" s="42">
        <f t="shared" si="105"/>
        <v>283</v>
      </c>
    </row>
    <row r="3345" spans="1:11" hidden="1" x14ac:dyDescent="0.35">
      <c r="A3345" s="197">
        <f t="shared" si="104"/>
        <v>44287</v>
      </c>
      <c r="B3345" t="s">
        <v>770</v>
      </c>
      <c r="C3345" t="s">
        <v>791</v>
      </c>
      <c r="D3345"/>
      <c r="E3345" t="s">
        <v>789</v>
      </c>
      <c r="F3345" t="s">
        <v>790</v>
      </c>
      <c r="G3345" t="s">
        <v>550</v>
      </c>
      <c r="H3345">
        <v>171</v>
      </c>
      <c r="I3345" s="196" t="str">
        <f>VLOOKUP(E3345,Refs!$P$2:$R$36,3,FALSE)</f>
        <v>Y60</v>
      </c>
      <c r="J3345" s="196" t="str">
        <f>VLOOKUP(E3345,Refs!$P$2:$S$36,4,FALSE)</f>
        <v>Midlands</v>
      </c>
      <c r="K3345" s="42">
        <f t="shared" si="105"/>
        <v>171</v>
      </c>
    </row>
    <row r="3346" spans="1:11" hidden="1" x14ac:dyDescent="0.35">
      <c r="A3346" s="197">
        <f t="shared" si="104"/>
        <v>44287</v>
      </c>
      <c r="B3346" t="s">
        <v>770</v>
      </c>
      <c r="C3346" t="s">
        <v>791</v>
      </c>
      <c r="D3346"/>
      <c r="E3346" t="s">
        <v>789</v>
      </c>
      <c r="F3346" t="s">
        <v>790</v>
      </c>
      <c r="G3346" t="s">
        <v>551</v>
      </c>
      <c r="H3346">
        <v>64</v>
      </c>
      <c r="I3346" s="196" t="str">
        <f>VLOOKUP(E3346,Refs!$P$2:$R$36,3,FALSE)</f>
        <v>Y60</v>
      </c>
      <c r="J3346" s="196" t="str">
        <f>VLOOKUP(E3346,Refs!$P$2:$S$36,4,FALSE)</f>
        <v>Midlands</v>
      </c>
      <c r="K3346" s="42">
        <f t="shared" si="105"/>
        <v>64</v>
      </c>
    </row>
    <row r="3347" spans="1:11" hidden="1" x14ac:dyDescent="0.35">
      <c r="A3347" s="197">
        <f t="shared" si="104"/>
        <v>44287</v>
      </c>
      <c r="B3347" t="s">
        <v>770</v>
      </c>
      <c r="C3347" t="s">
        <v>791</v>
      </c>
      <c r="D3347"/>
      <c r="E3347" t="s">
        <v>789</v>
      </c>
      <c r="F3347" t="s">
        <v>790</v>
      </c>
      <c r="G3347" t="s">
        <v>552</v>
      </c>
      <c r="H3347">
        <v>67</v>
      </c>
      <c r="I3347" s="196" t="str">
        <f>VLOOKUP(E3347,Refs!$P$2:$R$36,3,FALSE)</f>
        <v>Y60</v>
      </c>
      <c r="J3347" s="196" t="str">
        <f>VLOOKUP(E3347,Refs!$P$2:$S$36,4,FALSE)</f>
        <v>Midlands</v>
      </c>
      <c r="K3347" s="42">
        <f t="shared" si="105"/>
        <v>67</v>
      </c>
    </row>
    <row r="3348" spans="1:11" hidden="1" x14ac:dyDescent="0.35">
      <c r="A3348" s="197">
        <f t="shared" si="104"/>
        <v>44287</v>
      </c>
      <c r="B3348" t="s">
        <v>770</v>
      </c>
      <c r="C3348" t="s">
        <v>791</v>
      </c>
      <c r="D3348"/>
      <c r="E3348" t="s">
        <v>789</v>
      </c>
      <c r="F3348" t="s">
        <v>790</v>
      </c>
      <c r="G3348" t="s">
        <v>553</v>
      </c>
      <c r="H3348">
        <v>317315</v>
      </c>
      <c r="I3348" s="196" t="str">
        <f>VLOOKUP(E3348,Refs!$P$2:$R$36,3,FALSE)</f>
        <v>Y60</v>
      </c>
      <c r="J3348" s="196" t="str">
        <f>VLOOKUP(E3348,Refs!$P$2:$S$36,4,FALSE)</f>
        <v>Midlands</v>
      </c>
      <c r="K3348" s="42">
        <f t="shared" si="105"/>
        <v>317315</v>
      </c>
    </row>
    <row r="3349" spans="1:11" hidden="1" x14ac:dyDescent="0.35">
      <c r="A3349" s="197">
        <f t="shared" si="104"/>
        <v>44287</v>
      </c>
      <c r="B3349" t="s">
        <v>770</v>
      </c>
      <c r="C3349" t="s">
        <v>791</v>
      </c>
      <c r="D3349"/>
      <c r="E3349" t="s">
        <v>789</v>
      </c>
      <c r="F3349" t="s">
        <v>790</v>
      </c>
      <c r="G3349" t="s">
        <v>554</v>
      </c>
      <c r="H3349">
        <v>85</v>
      </c>
      <c r="I3349" s="196" t="str">
        <f>VLOOKUP(E3349,Refs!$P$2:$R$36,3,FALSE)</f>
        <v>Y60</v>
      </c>
      <c r="J3349" s="196" t="str">
        <f>VLOOKUP(E3349,Refs!$P$2:$S$36,4,FALSE)</f>
        <v>Midlands</v>
      </c>
      <c r="K3349" s="42">
        <f t="shared" si="105"/>
        <v>85</v>
      </c>
    </row>
    <row r="3350" spans="1:11" hidden="1" x14ac:dyDescent="0.35">
      <c r="A3350" s="197">
        <f t="shared" si="104"/>
        <v>44287</v>
      </c>
      <c r="B3350" t="s">
        <v>770</v>
      </c>
      <c r="C3350" t="s">
        <v>791</v>
      </c>
      <c r="D3350"/>
      <c r="E3350" t="s">
        <v>789</v>
      </c>
      <c r="F3350" t="s">
        <v>790</v>
      </c>
      <c r="G3350" t="s">
        <v>555</v>
      </c>
      <c r="H3350">
        <v>199</v>
      </c>
      <c r="I3350" s="196" t="str">
        <f>VLOOKUP(E3350,Refs!$P$2:$R$36,3,FALSE)</f>
        <v>Y60</v>
      </c>
      <c r="J3350" s="196" t="str">
        <f>VLOOKUP(E3350,Refs!$P$2:$S$36,4,FALSE)</f>
        <v>Midlands</v>
      </c>
      <c r="K3350" s="42">
        <f t="shared" si="105"/>
        <v>199</v>
      </c>
    </row>
    <row r="3351" spans="1:11" hidden="1" x14ac:dyDescent="0.35">
      <c r="A3351" s="197">
        <f t="shared" si="104"/>
        <v>44287</v>
      </c>
      <c r="B3351" t="s">
        <v>770</v>
      </c>
      <c r="C3351" t="s">
        <v>791</v>
      </c>
      <c r="D3351"/>
      <c r="E3351" t="s">
        <v>789</v>
      </c>
      <c r="F3351" t="s">
        <v>790</v>
      </c>
      <c r="G3351" t="s">
        <v>556</v>
      </c>
      <c r="H3351">
        <v>31643</v>
      </c>
      <c r="I3351" s="196" t="str">
        <f>VLOOKUP(E3351,Refs!$P$2:$R$36,3,FALSE)</f>
        <v>Y60</v>
      </c>
      <c r="J3351" s="196" t="str">
        <f>VLOOKUP(E3351,Refs!$P$2:$S$36,4,FALSE)</f>
        <v>Midlands</v>
      </c>
      <c r="K3351" s="42">
        <f t="shared" si="105"/>
        <v>31643</v>
      </c>
    </row>
    <row r="3352" spans="1:11" hidden="1" x14ac:dyDescent="0.35">
      <c r="A3352" s="197">
        <f t="shared" si="104"/>
        <v>44287</v>
      </c>
      <c r="B3352" t="s">
        <v>770</v>
      </c>
      <c r="C3352" t="s">
        <v>791</v>
      </c>
      <c r="D3352"/>
      <c r="E3352" t="s">
        <v>789</v>
      </c>
      <c r="F3352" t="s">
        <v>790</v>
      </c>
      <c r="G3352" t="s">
        <v>557</v>
      </c>
      <c r="H3352">
        <v>6387</v>
      </c>
      <c r="I3352" s="196" t="str">
        <f>VLOOKUP(E3352,Refs!$P$2:$R$36,3,FALSE)</f>
        <v>Y60</v>
      </c>
      <c r="J3352" s="196" t="str">
        <f>VLOOKUP(E3352,Refs!$P$2:$S$36,4,FALSE)</f>
        <v>Midlands</v>
      </c>
      <c r="K3352" s="42">
        <f t="shared" si="105"/>
        <v>6387</v>
      </c>
    </row>
    <row r="3353" spans="1:11" hidden="1" x14ac:dyDescent="0.35">
      <c r="A3353" s="197">
        <f t="shared" si="104"/>
        <v>44287</v>
      </c>
      <c r="B3353" t="s">
        <v>770</v>
      </c>
      <c r="C3353" t="s">
        <v>791</v>
      </c>
      <c r="D3353"/>
      <c r="E3353" t="s">
        <v>789</v>
      </c>
      <c r="F3353" t="s">
        <v>790</v>
      </c>
      <c r="G3353" t="s">
        <v>558</v>
      </c>
      <c r="H3353">
        <v>5122139</v>
      </c>
      <c r="I3353" s="196" t="str">
        <f>VLOOKUP(E3353,Refs!$P$2:$R$36,3,FALSE)</f>
        <v>Y60</v>
      </c>
      <c r="J3353" s="196" t="str">
        <f>VLOOKUP(E3353,Refs!$P$2:$S$36,4,FALSE)</f>
        <v>Midlands</v>
      </c>
      <c r="K3353" s="42">
        <f t="shared" si="105"/>
        <v>5122139</v>
      </c>
    </row>
    <row r="3354" spans="1:11" hidden="1" x14ac:dyDescent="0.35">
      <c r="A3354" s="197">
        <f t="shared" si="104"/>
        <v>44287</v>
      </c>
      <c r="B3354" t="s">
        <v>770</v>
      </c>
      <c r="C3354" t="s">
        <v>791</v>
      </c>
      <c r="D3354"/>
      <c r="E3354" t="s">
        <v>789</v>
      </c>
      <c r="F3354" t="s">
        <v>790</v>
      </c>
      <c r="G3354" t="s">
        <v>566</v>
      </c>
      <c r="H3354">
        <v>21516</v>
      </c>
      <c r="I3354" s="196" t="str">
        <f>VLOOKUP(E3354,Refs!$P$2:$R$36,3,FALSE)</f>
        <v>Y60</v>
      </c>
      <c r="J3354" s="196" t="str">
        <f>VLOOKUP(E3354,Refs!$P$2:$S$36,4,FALSE)</f>
        <v>Midlands</v>
      </c>
      <c r="K3354" s="42">
        <f t="shared" si="105"/>
        <v>21516</v>
      </c>
    </row>
    <row r="3355" spans="1:11" hidden="1" x14ac:dyDescent="0.35">
      <c r="A3355" s="197">
        <f t="shared" si="104"/>
        <v>44287</v>
      </c>
      <c r="B3355" t="s">
        <v>770</v>
      </c>
      <c r="C3355" t="s">
        <v>791</v>
      </c>
      <c r="D3355"/>
      <c r="E3355" t="s">
        <v>789</v>
      </c>
      <c r="F3355" t="s">
        <v>790</v>
      </c>
      <c r="G3355" t="s">
        <v>567</v>
      </c>
      <c r="H3355">
        <v>480</v>
      </c>
      <c r="I3355" s="196" t="str">
        <f>VLOOKUP(E3355,Refs!$P$2:$R$36,3,FALSE)</f>
        <v>Y60</v>
      </c>
      <c r="J3355" s="196" t="str">
        <f>VLOOKUP(E3355,Refs!$P$2:$S$36,4,FALSE)</f>
        <v>Midlands</v>
      </c>
      <c r="K3355" s="42">
        <f t="shared" si="105"/>
        <v>480</v>
      </c>
    </row>
    <row r="3356" spans="1:11" hidden="1" x14ac:dyDescent="0.35">
      <c r="A3356" s="197">
        <f t="shared" si="104"/>
        <v>44287</v>
      </c>
      <c r="B3356" t="s">
        <v>770</v>
      </c>
      <c r="C3356" t="s">
        <v>791</v>
      </c>
      <c r="D3356"/>
      <c r="E3356" t="s">
        <v>789</v>
      </c>
      <c r="F3356" t="s">
        <v>790</v>
      </c>
      <c r="G3356" t="s">
        <v>568</v>
      </c>
      <c r="H3356">
        <v>16824</v>
      </c>
      <c r="I3356" s="196" t="str">
        <f>VLOOKUP(E3356,Refs!$P$2:$R$36,3,FALSE)</f>
        <v>Y60</v>
      </c>
      <c r="J3356" s="196" t="str">
        <f>VLOOKUP(E3356,Refs!$P$2:$S$36,4,FALSE)</f>
        <v>Midlands</v>
      </c>
      <c r="K3356" s="42">
        <f t="shared" si="105"/>
        <v>16824</v>
      </c>
    </row>
    <row r="3357" spans="1:11" hidden="1" x14ac:dyDescent="0.35">
      <c r="A3357" s="197">
        <f t="shared" si="104"/>
        <v>44287</v>
      </c>
      <c r="B3357" t="s">
        <v>770</v>
      </c>
      <c r="C3357" t="s">
        <v>791</v>
      </c>
      <c r="D3357"/>
      <c r="E3357" t="s">
        <v>789</v>
      </c>
      <c r="F3357" t="s">
        <v>790</v>
      </c>
      <c r="G3357" t="s">
        <v>569</v>
      </c>
      <c r="H3357">
        <v>3746</v>
      </c>
      <c r="I3357" s="196" t="str">
        <f>VLOOKUP(E3357,Refs!$P$2:$R$36,3,FALSE)</f>
        <v>Y60</v>
      </c>
      <c r="J3357" s="196" t="str">
        <f>VLOOKUP(E3357,Refs!$P$2:$S$36,4,FALSE)</f>
        <v>Midlands</v>
      </c>
      <c r="K3357" s="42">
        <f t="shared" si="105"/>
        <v>3746</v>
      </c>
    </row>
    <row r="3358" spans="1:11" hidden="1" x14ac:dyDescent="0.35">
      <c r="A3358" s="197">
        <f t="shared" si="104"/>
        <v>44287</v>
      </c>
      <c r="B3358" t="s">
        <v>770</v>
      </c>
      <c r="C3358" t="s">
        <v>791</v>
      </c>
      <c r="D3358"/>
      <c r="E3358" t="s">
        <v>789</v>
      </c>
      <c r="F3358" t="s">
        <v>790</v>
      </c>
      <c r="G3358" t="s">
        <v>570</v>
      </c>
      <c r="H3358">
        <v>368</v>
      </c>
      <c r="I3358" s="196" t="str">
        <f>VLOOKUP(E3358,Refs!$P$2:$R$36,3,FALSE)</f>
        <v>Y60</v>
      </c>
      <c r="J3358" s="196" t="str">
        <f>VLOOKUP(E3358,Refs!$P$2:$S$36,4,FALSE)</f>
        <v>Midlands</v>
      </c>
      <c r="K3358" s="42">
        <f t="shared" si="105"/>
        <v>368</v>
      </c>
    </row>
    <row r="3359" spans="1:11" hidden="1" x14ac:dyDescent="0.35">
      <c r="A3359" s="197">
        <f t="shared" si="104"/>
        <v>44287</v>
      </c>
      <c r="B3359" t="s">
        <v>770</v>
      </c>
      <c r="C3359" t="s">
        <v>791</v>
      </c>
      <c r="D3359"/>
      <c r="E3359" t="s">
        <v>789</v>
      </c>
      <c r="F3359" t="s">
        <v>790</v>
      </c>
      <c r="G3359" t="s">
        <v>571</v>
      </c>
      <c r="H3359">
        <v>98</v>
      </c>
      <c r="I3359" s="196" t="str">
        <f>VLOOKUP(E3359,Refs!$P$2:$R$36,3,FALSE)</f>
        <v>Y60</v>
      </c>
      <c r="J3359" s="196" t="str">
        <f>VLOOKUP(E3359,Refs!$P$2:$S$36,4,FALSE)</f>
        <v>Midlands</v>
      </c>
      <c r="K3359" s="42">
        <f t="shared" si="105"/>
        <v>98</v>
      </c>
    </row>
    <row r="3360" spans="1:11" hidden="1" x14ac:dyDescent="0.35">
      <c r="A3360" s="197">
        <f t="shared" si="104"/>
        <v>44287</v>
      </c>
      <c r="B3360" t="s">
        <v>770</v>
      </c>
      <c r="C3360" t="s">
        <v>791</v>
      </c>
      <c r="D3360"/>
      <c r="E3360" t="s">
        <v>789</v>
      </c>
      <c r="F3360" t="s">
        <v>790</v>
      </c>
      <c r="G3360" t="s">
        <v>576</v>
      </c>
      <c r="H3360">
        <v>12960</v>
      </c>
      <c r="I3360" s="196" t="str">
        <f>VLOOKUP(E3360,Refs!$P$2:$R$36,3,FALSE)</f>
        <v>Y60</v>
      </c>
      <c r="J3360" s="196" t="str">
        <f>VLOOKUP(E3360,Refs!$P$2:$S$36,4,FALSE)</f>
        <v>Midlands</v>
      </c>
      <c r="K3360" s="42">
        <f t="shared" si="105"/>
        <v>12960</v>
      </c>
    </row>
    <row r="3361" spans="1:11" hidden="1" x14ac:dyDescent="0.35">
      <c r="A3361" s="197">
        <f t="shared" si="104"/>
        <v>44287</v>
      </c>
      <c r="B3361" t="s">
        <v>770</v>
      </c>
      <c r="C3361" t="s">
        <v>791</v>
      </c>
      <c r="D3361"/>
      <c r="E3361" t="s">
        <v>789</v>
      </c>
      <c r="F3361" t="s">
        <v>790</v>
      </c>
      <c r="G3361" t="s">
        <v>577</v>
      </c>
      <c r="H3361">
        <v>1019</v>
      </c>
      <c r="I3361" s="196" t="str">
        <f>VLOOKUP(E3361,Refs!$P$2:$R$36,3,FALSE)</f>
        <v>Y60</v>
      </c>
      <c r="J3361" s="196" t="str">
        <f>VLOOKUP(E3361,Refs!$P$2:$S$36,4,FALSE)</f>
        <v>Midlands</v>
      </c>
      <c r="K3361" s="42">
        <f t="shared" si="105"/>
        <v>1019</v>
      </c>
    </row>
    <row r="3362" spans="1:11" hidden="1" x14ac:dyDescent="0.35">
      <c r="A3362" s="197">
        <f t="shared" si="104"/>
        <v>44287</v>
      </c>
      <c r="B3362" t="s">
        <v>770</v>
      </c>
      <c r="C3362" t="s">
        <v>791</v>
      </c>
      <c r="D3362"/>
      <c r="E3362" t="s">
        <v>789</v>
      </c>
      <c r="F3362" t="s">
        <v>790</v>
      </c>
      <c r="G3362" t="s">
        <v>578</v>
      </c>
      <c r="H3362">
        <v>3039</v>
      </c>
      <c r="I3362" s="196" t="str">
        <f>VLOOKUP(E3362,Refs!$P$2:$R$36,3,FALSE)</f>
        <v>Y60</v>
      </c>
      <c r="J3362" s="196" t="str">
        <f>VLOOKUP(E3362,Refs!$P$2:$S$36,4,FALSE)</f>
        <v>Midlands</v>
      </c>
      <c r="K3362" s="42">
        <f t="shared" si="105"/>
        <v>3039</v>
      </c>
    </row>
    <row r="3363" spans="1:11" hidden="1" x14ac:dyDescent="0.35">
      <c r="A3363" s="197">
        <f t="shared" si="104"/>
        <v>44287</v>
      </c>
      <c r="B3363" t="s">
        <v>770</v>
      </c>
      <c r="C3363" t="s">
        <v>791</v>
      </c>
      <c r="D3363"/>
      <c r="E3363" t="s">
        <v>789</v>
      </c>
      <c r="F3363" t="s">
        <v>790</v>
      </c>
      <c r="G3363" t="s">
        <v>579</v>
      </c>
      <c r="H3363">
        <v>0</v>
      </c>
      <c r="I3363" s="196" t="str">
        <f>VLOOKUP(E3363,Refs!$P$2:$R$36,3,FALSE)</f>
        <v>Y60</v>
      </c>
      <c r="J3363" s="196" t="str">
        <f>VLOOKUP(E3363,Refs!$P$2:$S$36,4,FALSE)</f>
        <v>Midlands</v>
      </c>
      <c r="K3363" s="42" t="str">
        <f t="shared" si="105"/>
        <v/>
      </c>
    </row>
    <row r="3364" spans="1:11" hidden="1" x14ac:dyDescent="0.35">
      <c r="A3364" s="197">
        <f t="shared" si="104"/>
        <v>44287</v>
      </c>
      <c r="B3364" t="s">
        <v>770</v>
      </c>
      <c r="C3364" t="s">
        <v>791</v>
      </c>
      <c r="D3364"/>
      <c r="E3364" t="s">
        <v>789</v>
      </c>
      <c r="F3364" t="s">
        <v>790</v>
      </c>
      <c r="G3364" t="s">
        <v>580</v>
      </c>
      <c r="H3364">
        <v>8188</v>
      </c>
      <c r="I3364" s="196" t="str">
        <f>VLOOKUP(E3364,Refs!$P$2:$R$36,3,FALSE)</f>
        <v>Y60</v>
      </c>
      <c r="J3364" s="196" t="str">
        <f>VLOOKUP(E3364,Refs!$P$2:$S$36,4,FALSE)</f>
        <v>Midlands</v>
      </c>
      <c r="K3364" s="42">
        <f t="shared" si="105"/>
        <v>8188</v>
      </c>
    </row>
    <row r="3365" spans="1:11" hidden="1" x14ac:dyDescent="0.35">
      <c r="A3365" s="197">
        <f t="shared" si="104"/>
        <v>44287</v>
      </c>
      <c r="B3365" t="s">
        <v>770</v>
      </c>
      <c r="C3365" t="s">
        <v>791</v>
      </c>
      <c r="D3365"/>
      <c r="E3365" t="s">
        <v>789</v>
      </c>
      <c r="F3365" t="s">
        <v>790</v>
      </c>
      <c r="G3365" t="s">
        <v>581</v>
      </c>
      <c r="H3365">
        <v>12</v>
      </c>
      <c r="I3365" s="196" t="str">
        <f>VLOOKUP(E3365,Refs!$P$2:$R$36,3,FALSE)</f>
        <v>Y60</v>
      </c>
      <c r="J3365" s="196" t="str">
        <f>VLOOKUP(E3365,Refs!$P$2:$S$36,4,FALSE)</f>
        <v>Midlands</v>
      </c>
      <c r="K3365" s="42">
        <f t="shared" si="105"/>
        <v>12</v>
      </c>
    </row>
    <row r="3366" spans="1:11" hidden="1" x14ac:dyDescent="0.35">
      <c r="A3366" s="197">
        <f t="shared" si="104"/>
        <v>44287</v>
      </c>
      <c r="B3366" t="s">
        <v>770</v>
      </c>
      <c r="C3366" t="s">
        <v>791</v>
      </c>
      <c r="D3366"/>
      <c r="E3366" t="s">
        <v>789</v>
      </c>
      <c r="F3366" t="s">
        <v>790</v>
      </c>
      <c r="G3366" t="s">
        <v>582</v>
      </c>
      <c r="H3366">
        <v>368</v>
      </c>
      <c r="I3366" s="196" t="str">
        <f>VLOOKUP(E3366,Refs!$P$2:$R$36,3,FALSE)</f>
        <v>Y60</v>
      </c>
      <c r="J3366" s="196" t="str">
        <f>VLOOKUP(E3366,Refs!$P$2:$S$36,4,FALSE)</f>
        <v>Midlands</v>
      </c>
      <c r="K3366" s="42">
        <f t="shared" si="105"/>
        <v>368</v>
      </c>
    </row>
    <row r="3367" spans="1:11" hidden="1" x14ac:dyDescent="0.35">
      <c r="A3367" s="197">
        <f t="shared" si="104"/>
        <v>44287</v>
      </c>
      <c r="B3367" t="s">
        <v>770</v>
      </c>
      <c r="C3367" t="s">
        <v>791</v>
      </c>
      <c r="D3367"/>
      <c r="E3367" t="s">
        <v>789</v>
      </c>
      <c r="F3367" t="s">
        <v>790</v>
      </c>
      <c r="G3367" t="s">
        <v>583</v>
      </c>
      <c r="H3367">
        <v>28</v>
      </c>
      <c r="I3367" s="196" t="str">
        <f>VLOOKUP(E3367,Refs!$P$2:$R$36,3,FALSE)</f>
        <v>Y60</v>
      </c>
      <c r="J3367" s="196" t="str">
        <f>VLOOKUP(E3367,Refs!$P$2:$S$36,4,FALSE)</f>
        <v>Midlands</v>
      </c>
      <c r="K3367" s="42">
        <f t="shared" si="105"/>
        <v>28</v>
      </c>
    </row>
    <row r="3368" spans="1:11" hidden="1" x14ac:dyDescent="0.35">
      <c r="A3368" s="197">
        <f t="shared" si="104"/>
        <v>44287</v>
      </c>
      <c r="B3368" t="s">
        <v>770</v>
      </c>
      <c r="C3368" t="s">
        <v>791</v>
      </c>
      <c r="D3368"/>
      <c r="E3368" t="s">
        <v>789</v>
      </c>
      <c r="F3368" t="s">
        <v>790</v>
      </c>
      <c r="G3368" t="s">
        <v>584</v>
      </c>
      <c r="H3368">
        <v>306</v>
      </c>
      <c r="I3368" s="196" t="str">
        <f>VLOOKUP(E3368,Refs!$P$2:$R$36,3,FALSE)</f>
        <v>Y60</v>
      </c>
      <c r="J3368" s="196" t="str">
        <f>VLOOKUP(E3368,Refs!$P$2:$S$36,4,FALSE)</f>
        <v>Midlands</v>
      </c>
      <c r="K3368" s="42">
        <f t="shared" si="105"/>
        <v>306</v>
      </c>
    </row>
    <row r="3369" spans="1:11" hidden="1" x14ac:dyDescent="0.35">
      <c r="A3369" s="197">
        <f t="shared" si="104"/>
        <v>44287</v>
      </c>
      <c r="B3369" t="s">
        <v>770</v>
      </c>
      <c r="C3369" t="s">
        <v>791</v>
      </c>
      <c r="D3369"/>
      <c r="E3369" t="s">
        <v>789</v>
      </c>
      <c r="F3369" t="s">
        <v>790</v>
      </c>
      <c r="G3369" t="s">
        <v>585</v>
      </c>
      <c r="H3369">
        <v>897</v>
      </c>
      <c r="I3369" s="196" t="str">
        <f>VLOOKUP(E3369,Refs!$P$2:$R$36,3,FALSE)</f>
        <v>Y60</v>
      </c>
      <c r="J3369" s="196" t="str">
        <f>VLOOKUP(E3369,Refs!$P$2:$S$36,4,FALSE)</f>
        <v>Midlands</v>
      </c>
      <c r="K3369" s="42">
        <f t="shared" si="105"/>
        <v>897</v>
      </c>
    </row>
    <row r="3370" spans="1:11" hidden="1" x14ac:dyDescent="0.35">
      <c r="A3370" s="197">
        <f t="shared" si="104"/>
        <v>44287</v>
      </c>
      <c r="B3370" t="s">
        <v>770</v>
      </c>
      <c r="C3370" t="s">
        <v>791</v>
      </c>
      <c r="D3370"/>
      <c r="E3370" t="s">
        <v>789</v>
      </c>
      <c r="F3370" t="s">
        <v>790</v>
      </c>
      <c r="G3370" t="s">
        <v>586</v>
      </c>
      <c r="H3370">
        <v>4288</v>
      </c>
      <c r="I3370" s="196" t="str">
        <f>VLOOKUP(E3370,Refs!$P$2:$R$36,3,FALSE)</f>
        <v>Y60</v>
      </c>
      <c r="J3370" s="196" t="str">
        <f>VLOOKUP(E3370,Refs!$P$2:$S$36,4,FALSE)</f>
        <v>Midlands</v>
      </c>
      <c r="K3370" s="42">
        <f t="shared" si="105"/>
        <v>4288</v>
      </c>
    </row>
    <row r="3371" spans="1:11" hidden="1" x14ac:dyDescent="0.35">
      <c r="A3371" s="197">
        <f t="shared" si="104"/>
        <v>44287</v>
      </c>
      <c r="B3371" t="s">
        <v>770</v>
      </c>
      <c r="C3371" t="s">
        <v>791</v>
      </c>
      <c r="D3371"/>
      <c r="E3371" t="s">
        <v>789</v>
      </c>
      <c r="F3371" t="s">
        <v>790</v>
      </c>
      <c r="G3371" t="s">
        <v>587</v>
      </c>
      <c r="H3371">
        <v>0</v>
      </c>
      <c r="I3371" s="196" t="str">
        <f>VLOOKUP(E3371,Refs!$P$2:$R$36,3,FALSE)</f>
        <v>Y60</v>
      </c>
      <c r="J3371" s="196" t="str">
        <f>VLOOKUP(E3371,Refs!$P$2:$S$36,4,FALSE)</f>
        <v>Midlands</v>
      </c>
      <c r="K3371" s="42" t="str">
        <f t="shared" si="105"/>
        <v/>
      </c>
    </row>
    <row r="3372" spans="1:11" hidden="1" x14ac:dyDescent="0.35">
      <c r="A3372" s="197">
        <f t="shared" si="104"/>
        <v>44287</v>
      </c>
      <c r="B3372" t="s">
        <v>770</v>
      </c>
      <c r="C3372" t="s">
        <v>791</v>
      </c>
      <c r="D3372"/>
      <c r="E3372" t="s">
        <v>789</v>
      </c>
      <c r="F3372" t="s">
        <v>790</v>
      </c>
      <c r="G3372" t="s">
        <v>588</v>
      </c>
      <c r="H3372">
        <v>5766</v>
      </c>
      <c r="I3372" s="196" t="str">
        <f>VLOOKUP(E3372,Refs!$P$2:$R$36,3,FALSE)</f>
        <v>Y60</v>
      </c>
      <c r="J3372" s="196" t="str">
        <f>VLOOKUP(E3372,Refs!$P$2:$S$36,4,FALSE)</f>
        <v>Midlands</v>
      </c>
      <c r="K3372" s="42">
        <f t="shared" si="105"/>
        <v>5766</v>
      </c>
    </row>
    <row r="3373" spans="1:11" hidden="1" x14ac:dyDescent="0.35">
      <c r="A3373" s="197">
        <f t="shared" si="104"/>
        <v>44287</v>
      </c>
      <c r="B3373" t="s">
        <v>770</v>
      </c>
      <c r="C3373" t="s">
        <v>791</v>
      </c>
      <c r="D3373"/>
      <c r="E3373" t="s">
        <v>789</v>
      </c>
      <c r="F3373" t="s">
        <v>790</v>
      </c>
      <c r="G3373" t="s">
        <v>589</v>
      </c>
      <c r="H3373">
        <v>2913</v>
      </c>
      <c r="I3373" s="196" t="str">
        <f>VLOOKUP(E3373,Refs!$P$2:$R$36,3,FALSE)</f>
        <v>Y60</v>
      </c>
      <c r="J3373" s="196" t="str">
        <f>VLOOKUP(E3373,Refs!$P$2:$S$36,4,FALSE)</f>
        <v>Midlands</v>
      </c>
      <c r="K3373" s="42">
        <f t="shared" si="105"/>
        <v>2913</v>
      </c>
    </row>
    <row r="3374" spans="1:11" hidden="1" x14ac:dyDescent="0.35">
      <c r="A3374" s="197">
        <f t="shared" si="104"/>
        <v>44287</v>
      </c>
      <c r="B3374" t="s">
        <v>770</v>
      </c>
      <c r="C3374" t="s">
        <v>791</v>
      </c>
      <c r="D3374"/>
      <c r="E3374" t="s">
        <v>789</v>
      </c>
      <c r="F3374" t="s">
        <v>790</v>
      </c>
      <c r="G3374" t="s">
        <v>590</v>
      </c>
      <c r="H3374">
        <v>202</v>
      </c>
      <c r="I3374" s="196" t="str">
        <f>VLOOKUP(E3374,Refs!$P$2:$R$36,3,FALSE)</f>
        <v>Y60</v>
      </c>
      <c r="J3374" s="196" t="str">
        <f>VLOOKUP(E3374,Refs!$P$2:$S$36,4,FALSE)</f>
        <v>Midlands</v>
      </c>
      <c r="K3374" s="42">
        <f t="shared" si="105"/>
        <v>202</v>
      </c>
    </row>
    <row r="3375" spans="1:11" hidden="1" x14ac:dyDescent="0.35">
      <c r="A3375" s="197">
        <f t="shared" si="104"/>
        <v>44287</v>
      </c>
      <c r="B3375" t="s">
        <v>770</v>
      </c>
      <c r="C3375" t="s">
        <v>791</v>
      </c>
      <c r="D3375"/>
      <c r="E3375" t="s">
        <v>789</v>
      </c>
      <c r="F3375" t="s">
        <v>790</v>
      </c>
      <c r="G3375" t="s">
        <v>591</v>
      </c>
      <c r="H3375">
        <v>4</v>
      </c>
      <c r="I3375" s="196" t="str">
        <f>VLOOKUP(E3375,Refs!$P$2:$R$36,3,FALSE)</f>
        <v>Y60</v>
      </c>
      <c r="J3375" s="196" t="str">
        <f>VLOOKUP(E3375,Refs!$P$2:$S$36,4,FALSE)</f>
        <v>Midlands</v>
      </c>
      <c r="K3375" s="42">
        <f t="shared" si="105"/>
        <v>4</v>
      </c>
    </row>
    <row r="3376" spans="1:11" hidden="1" x14ac:dyDescent="0.35">
      <c r="A3376" s="197">
        <f t="shared" si="104"/>
        <v>44287</v>
      </c>
      <c r="B3376" t="s">
        <v>770</v>
      </c>
      <c r="C3376" t="s">
        <v>791</v>
      </c>
      <c r="D3376"/>
      <c r="E3376" t="s">
        <v>789</v>
      </c>
      <c r="F3376" t="s">
        <v>790</v>
      </c>
      <c r="G3376" t="s">
        <v>592</v>
      </c>
      <c r="H3376">
        <v>419</v>
      </c>
      <c r="I3376" s="196" t="str">
        <f>VLOOKUP(E3376,Refs!$P$2:$R$36,3,FALSE)</f>
        <v>Y60</v>
      </c>
      <c r="J3376" s="196" t="str">
        <f>VLOOKUP(E3376,Refs!$P$2:$S$36,4,FALSE)</f>
        <v>Midlands</v>
      </c>
      <c r="K3376" s="42">
        <f t="shared" si="105"/>
        <v>419</v>
      </c>
    </row>
    <row r="3377" spans="1:11" hidden="1" x14ac:dyDescent="0.35">
      <c r="A3377" s="197">
        <f t="shared" si="104"/>
        <v>44287</v>
      </c>
      <c r="B3377" t="s">
        <v>770</v>
      </c>
      <c r="C3377" t="s">
        <v>791</v>
      </c>
      <c r="D3377"/>
      <c r="E3377" t="s">
        <v>789</v>
      </c>
      <c r="F3377" t="s">
        <v>790</v>
      </c>
      <c r="G3377" t="s">
        <v>593</v>
      </c>
      <c r="H3377">
        <v>11</v>
      </c>
      <c r="I3377" s="196" t="str">
        <f>VLOOKUP(E3377,Refs!$P$2:$R$36,3,FALSE)</f>
        <v>Y60</v>
      </c>
      <c r="J3377" s="196" t="str">
        <f>VLOOKUP(E3377,Refs!$P$2:$S$36,4,FALSE)</f>
        <v>Midlands</v>
      </c>
      <c r="K3377" s="42">
        <f t="shared" si="105"/>
        <v>11</v>
      </c>
    </row>
    <row r="3378" spans="1:11" hidden="1" x14ac:dyDescent="0.35">
      <c r="A3378" s="197">
        <f t="shared" si="104"/>
        <v>44287</v>
      </c>
      <c r="B3378" t="s">
        <v>770</v>
      </c>
      <c r="C3378" t="s">
        <v>791</v>
      </c>
      <c r="D3378"/>
      <c r="E3378" t="s">
        <v>789</v>
      </c>
      <c r="F3378" t="s">
        <v>790</v>
      </c>
      <c r="G3378" t="s">
        <v>594</v>
      </c>
      <c r="H3378">
        <v>214</v>
      </c>
      <c r="I3378" s="196" t="str">
        <f>VLOOKUP(E3378,Refs!$P$2:$R$36,3,FALSE)</f>
        <v>Y60</v>
      </c>
      <c r="J3378" s="196" t="str">
        <f>VLOOKUP(E3378,Refs!$P$2:$S$36,4,FALSE)</f>
        <v>Midlands</v>
      </c>
      <c r="K3378" s="42">
        <f t="shared" si="105"/>
        <v>214</v>
      </c>
    </row>
    <row r="3379" spans="1:11" hidden="1" x14ac:dyDescent="0.35">
      <c r="A3379" s="197">
        <f t="shared" si="104"/>
        <v>44287</v>
      </c>
      <c r="B3379" t="s">
        <v>770</v>
      </c>
      <c r="C3379" t="s">
        <v>791</v>
      </c>
      <c r="D3379"/>
      <c r="E3379" t="s">
        <v>789</v>
      </c>
      <c r="F3379" t="s">
        <v>790</v>
      </c>
      <c r="G3379" t="s">
        <v>609</v>
      </c>
      <c r="H3379">
        <v>31835</v>
      </c>
      <c r="I3379" s="196" t="str">
        <f>VLOOKUP(E3379,Refs!$P$2:$R$36,3,FALSE)</f>
        <v>Y60</v>
      </c>
      <c r="J3379" s="196" t="str">
        <f>VLOOKUP(E3379,Refs!$P$2:$S$36,4,FALSE)</f>
        <v>Midlands</v>
      </c>
      <c r="K3379" s="42">
        <f t="shared" si="105"/>
        <v>31835</v>
      </c>
    </row>
    <row r="3380" spans="1:11" hidden="1" x14ac:dyDescent="0.35">
      <c r="A3380" s="197">
        <f t="shared" si="104"/>
        <v>44287</v>
      </c>
      <c r="B3380" t="s">
        <v>770</v>
      </c>
      <c r="C3380" t="s">
        <v>791</v>
      </c>
      <c r="D3380"/>
      <c r="E3380" t="s">
        <v>789</v>
      </c>
      <c r="F3380" t="s">
        <v>790</v>
      </c>
      <c r="G3380" t="s">
        <v>610</v>
      </c>
      <c r="H3380">
        <v>3182</v>
      </c>
      <c r="I3380" s="196" t="str">
        <f>VLOOKUP(E3380,Refs!$P$2:$R$36,3,FALSE)</f>
        <v>Y60</v>
      </c>
      <c r="J3380" s="196" t="str">
        <f>VLOOKUP(E3380,Refs!$P$2:$S$36,4,FALSE)</f>
        <v>Midlands</v>
      </c>
      <c r="K3380" s="42">
        <f t="shared" si="105"/>
        <v>3182</v>
      </c>
    </row>
    <row r="3381" spans="1:11" hidden="1" x14ac:dyDescent="0.35">
      <c r="A3381" s="197">
        <f t="shared" si="104"/>
        <v>44287</v>
      </c>
      <c r="B3381" t="s">
        <v>770</v>
      </c>
      <c r="C3381" t="s">
        <v>791</v>
      </c>
      <c r="D3381"/>
      <c r="E3381" t="s">
        <v>789</v>
      </c>
      <c r="F3381" t="s">
        <v>790</v>
      </c>
      <c r="G3381" t="s">
        <v>611</v>
      </c>
      <c r="H3381">
        <v>5240</v>
      </c>
      <c r="I3381" s="196" t="str">
        <f>VLOOKUP(E3381,Refs!$P$2:$R$36,3,FALSE)</f>
        <v>Y60</v>
      </c>
      <c r="J3381" s="196" t="str">
        <f>VLOOKUP(E3381,Refs!$P$2:$S$36,4,FALSE)</f>
        <v>Midlands</v>
      </c>
      <c r="K3381" s="42">
        <f t="shared" si="105"/>
        <v>5240</v>
      </c>
    </row>
    <row r="3382" spans="1:11" hidden="1" x14ac:dyDescent="0.35">
      <c r="A3382" s="197">
        <f t="shared" si="104"/>
        <v>44287</v>
      </c>
      <c r="B3382" t="s">
        <v>770</v>
      </c>
      <c r="C3382" t="s">
        <v>791</v>
      </c>
      <c r="D3382"/>
      <c r="E3382" t="s">
        <v>789</v>
      </c>
      <c r="F3382" t="s">
        <v>790</v>
      </c>
      <c r="G3382" t="s">
        <v>612</v>
      </c>
      <c r="H3382">
        <v>2042</v>
      </c>
      <c r="I3382" s="196" t="str">
        <f>VLOOKUP(E3382,Refs!$P$2:$R$36,3,FALSE)</f>
        <v>Y60</v>
      </c>
      <c r="J3382" s="196" t="str">
        <f>VLOOKUP(E3382,Refs!$P$2:$S$36,4,FALSE)</f>
        <v>Midlands</v>
      </c>
      <c r="K3382" s="42">
        <f t="shared" si="105"/>
        <v>2042</v>
      </c>
    </row>
    <row r="3383" spans="1:11" hidden="1" x14ac:dyDescent="0.35">
      <c r="A3383" s="197">
        <f t="shared" si="104"/>
        <v>44287</v>
      </c>
      <c r="B3383" t="s">
        <v>770</v>
      </c>
      <c r="C3383" t="s">
        <v>791</v>
      </c>
      <c r="D3383"/>
      <c r="E3383" t="s">
        <v>789</v>
      </c>
      <c r="F3383" t="s">
        <v>790</v>
      </c>
      <c r="G3383" t="s">
        <v>613</v>
      </c>
      <c r="H3383">
        <v>3</v>
      </c>
      <c r="I3383" s="196" t="str">
        <f>VLOOKUP(E3383,Refs!$P$2:$R$36,3,FALSE)</f>
        <v>Y60</v>
      </c>
      <c r="J3383" s="196" t="str">
        <f>VLOOKUP(E3383,Refs!$P$2:$S$36,4,FALSE)</f>
        <v>Midlands</v>
      </c>
      <c r="K3383" s="42">
        <f t="shared" si="105"/>
        <v>3</v>
      </c>
    </row>
    <row r="3384" spans="1:11" hidden="1" x14ac:dyDescent="0.35">
      <c r="A3384" s="197">
        <f t="shared" si="104"/>
        <v>44287</v>
      </c>
      <c r="B3384" t="s">
        <v>770</v>
      </c>
      <c r="C3384" t="s">
        <v>791</v>
      </c>
      <c r="D3384"/>
      <c r="E3384" t="s">
        <v>789</v>
      </c>
      <c r="F3384" t="s">
        <v>790</v>
      </c>
      <c r="G3384" t="s">
        <v>615</v>
      </c>
      <c r="H3384">
        <v>5355</v>
      </c>
      <c r="I3384" s="196" t="str">
        <f>VLOOKUP(E3384,Refs!$P$2:$R$36,3,FALSE)</f>
        <v>Y60</v>
      </c>
      <c r="J3384" s="196" t="str">
        <f>VLOOKUP(E3384,Refs!$P$2:$S$36,4,FALSE)</f>
        <v>Midlands</v>
      </c>
      <c r="K3384" s="42">
        <f t="shared" si="105"/>
        <v>5355</v>
      </c>
    </row>
    <row r="3385" spans="1:11" hidden="1" x14ac:dyDescent="0.35">
      <c r="A3385" s="197">
        <f t="shared" si="104"/>
        <v>44287</v>
      </c>
      <c r="B3385" t="s">
        <v>770</v>
      </c>
      <c r="C3385" t="s">
        <v>791</v>
      </c>
      <c r="D3385"/>
      <c r="E3385" t="s">
        <v>789</v>
      </c>
      <c r="F3385" t="s">
        <v>790</v>
      </c>
      <c r="G3385" t="s">
        <v>616</v>
      </c>
      <c r="H3385">
        <v>9</v>
      </c>
      <c r="I3385" s="196" t="str">
        <f>VLOOKUP(E3385,Refs!$P$2:$R$36,3,FALSE)</f>
        <v>Y60</v>
      </c>
      <c r="J3385" s="196" t="str">
        <f>VLOOKUP(E3385,Refs!$P$2:$S$36,4,FALSE)</f>
        <v>Midlands</v>
      </c>
      <c r="K3385" s="42">
        <f t="shared" si="105"/>
        <v>9</v>
      </c>
    </row>
    <row r="3386" spans="1:11" hidden="1" x14ac:dyDescent="0.35">
      <c r="A3386" s="197">
        <f t="shared" si="104"/>
        <v>44287</v>
      </c>
      <c r="B3386" t="s">
        <v>770</v>
      </c>
      <c r="C3386" t="s">
        <v>791</v>
      </c>
      <c r="D3386"/>
      <c r="E3386" t="s">
        <v>789</v>
      </c>
      <c r="F3386" t="s">
        <v>790</v>
      </c>
      <c r="G3386" t="s">
        <v>618</v>
      </c>
      <c r="H3386">
        <v>2829</v>
      </c>
      <c r="I3386" s="196" t="str">
        <f>VLOOKUP(E3386,Refs!$P$2:$R$36,3,FALSE)</f>
        <v>Y60</v>
      </c>
      <c r="J3386" s="196" t="str">
        <f>VLOOKUP(E3386,Refs!$P$2:$S$36,4,FALSE)</f>
        <v>Midlands</v>
      </c>
      <c r="K3386" s="42">
        <f t="shared" si="105"/>
        <v>2829</v>
      </c>
    </row>
    <row r="3387" spans="1:11" hidden="1" x14ac:dyDescent="0.35">
      <c r="A3387" s="197">
        <f t="shared" si="104"/>
        <v>44287</v>
      </c>
      <c r="B3387" t="s">
        <v>770</v>
      </c>
      <c r="C3387" t="s">
        <v>791</v>
      </c>
      <c r="D3387"/>
      <c r="E3387" t="s">
        <v>789</v>
      </c>
      <c r="F3387" t="s">
        <v>790</v>
      </c>
      <c r="G3387" t="s">
        <v>619</v>
      </c>
      <c r="H3387">
        <v>2</v>
      </c>
      <c r="I3387" s="196" t="str">
        <f>VLOOKUP(E3387,Refs!$P$2:$R$36,3,FALSE)</f>
        <v>Y60</v>
      </c>
      <c r="J3387" s="196" t="str">
        <f>VLOOKUP(E3387,Refs!$P$2:$S$36,4,FALSE)</f>
        <v>Midlands</v>
      </c>
      <c r="K3387" s="42">
        <f t="shared" si="105"/>
        <v>2</v>
      </c>
    </row>
    <row r="3388" spans="1:11" hidden="1" x14ac:dyDescent="0.35">
      <c r="A3388" s="197">
        <f t="shared" si="104"/>
        <v>44287</v>
      </c>
      <c r="B3388" t="s">
        <v>770</v>
      </c>
      <c r="C3388" t="s">
        <v>791</v>
      </c>
      <c r="D3388"/>
      <c r="E3388" t="s">
        <v>789</v>
      </c>
      <c r="F3388" t="s">
        <v>790</v>
      </c>
      <c r="G3388" t="s">
        <v>620</v>
      </c>
      <c r="H3388">
        <v>1490</v>
      </c>
      <c r="I3388" s="196" t="str">
        <f>VLOOKUP(E3388,Refs!$P$2:$R$36,3,FALSE)</f>
        <v>Y60</v>
      </c>
      <c r="J3388" s="196" t="str">
        <f>VLOOKUP(E3388,Refs!$P$2:$S$36,4,FALSE)</f>
        <v>Midlands</v>
      </c>
      <c r="K3388" s="42">
        <f t="shared" si="105"/>
        <v>1490</v>
      </c>
    </row>
    <row r="3389" spans="1:11" hidden="1" x14ac:dyDescent="0.35">
      <c r="A3389" s="197">
        <f t="shared" si="104"/>
        <v>44287</v>
      </c>
      <c r="B3389" t="s">
        <v>770</v>
      </c>
      <c r="C3389" t="s">
        <v>791</v>
      </c>
      <c r="D3389"/>
      <c r="E3389" t="s">
        <v>789</v>
      </c>
      <c r="F3389" t="s">
        <v>790</v>
      </c>
      <c r="G3389" t="s">
        <v>621</v>
      </c>
      <c r="H3389">
        <v>46</v>
      </c>
      <c r="I3389" s="196" t="str">
        <f>VLOOKUP(E3389,Refs!$P$2:$R$36,3,FALSE)</f>
        <v>Y60</v>
      </c>
      <c r="J3389" s="196" t="str">
        <f>VLOOKUP(E3389,Refs!$P$2:$S$36,4,FALSE)</f>
        <v>Midlands</v>
      </c>
      <c r="K3389" s="42">
        <f t="shared" si="105"/>
        <v>46</v>
      </c>
    </row>
    <row r="3390" spans="1:11" hidden="1" x14ac:dyDescent="0.35">
      <c r="A3390" s="197">
        <f t="shared" si="104"/>
        <v>44287</v>
      </c>
      <c r="B3390" t="s">
        <v>770</v>
      </c>
      <c r="C3390" t="s">
        <v>791</v>
      </c>
      <c r="D3390"/>
      <c r="E3390" t="s">
        <v>789</v>
      </c>
      <c r="F3390" t="s">
        <v>790</v>
      </c>
      <c r="G3390" t="s">
        <v>622</v>
      </c>
      <c r="H3390">
        <v>831</v>
      </c>
      <c r="I3390" s="196" t="str">
        <f>VLOOKUP(E3390,Refs!$P$2:$R$36,3,FALSE)</f>
        <v>Y60</v>
      </c>
      <c r="J3390" s="196" t="str">
        <f>VLOOKUP(E3390,Refs!$P$2:$S$36,4,FALSE)</f>
        <v>Midlands</v>
      </c>
      <c r="K3390" s="42">
        <f t="shared" si="105"/>
        <v>831</v>
      </c>
    </row>
    <row r="3391" spans="1:11" hidden="1" x14ac:dyDescent="0.35">
      <c r="A3391" s="197">
        <f t="shared" si="104"/>
        <v>44287</v>
      </c>
      <c r="B3391" t="s">
        <v>770</v>
      </c>
      <c r="C3391" t="s">
        <v>791</v>
      </c>
      <c r="D3391"/>
      <c r="E3391" t="s">
        <v>789</v>
      </c>
      <c r="F3391" t="s">
        <v>790</v>
      </c>
      <c r="G3391" t="s">
        <v>623</v>
      </c>
      <c r="H3391">
        <v>359</v>
      </c>
      <c r="I3391" s="196" t="str">
        <f>VLOOKUP(E3391,Refs!$P$2:$R$36,3,FALSE)</f>
        <v>Y60</v>
      </c>
      <c r="J3391" s="196" t="str">
        <f>VLOOKUP(E3391,Refs!$P$2:$S$36,4,FALSE)</f>
        <v>Midlands</v>
      </c>
      <c r="K3391" s="42">
        <f t="shared" si="105"/>
        <v>359</v>
      </c>
    </row>
    <row r="3392" spans="1:11" hidden="1" x14ac:dyDescent="0.35">
      <c r="A3392" s="197">
        <f t="shared" si="104"/>
        <v>44287</v>
      </c>
      <c r="B3392" t="s">
        <v>770</v>
      </c>
      <c r="C3392" t="s">
        <v>791</v>
      </c>
      <c r="D3392"/>
      <c r="E3392" t="s">
        <v>789</v>
      </c>
      <c r="F3392" t="s">
        <v>790</v>
      </c>
      <c r="G3392" t="s">
        <v>624</v>
      </c>
      <c r="H3392">
        <v>782</v>
      </c>
      <c r="I3392" s="196" t="str">
        <f>VLOOKUP(E3392,Refs!$P$2:$R$36,3,FALSE)</f>
        <v>Y60</v>
      </c>
      <c r="J3392" s="196" t="str">
        <f>VLOOKUP(E3392,Refs!$P$2:$S$36,4,FALSE)</f>
        <v>Midlands</v>
      </c>
      <c r="K3392" s="42">
        <f t="shared" si="105"/>
        <v>782</v>
      </c>
    </row>
    <row r="3393" spans="1:11" hidden="1" x14ac:dyDescent="0.35">
      <c r="A3393" s="197">
        <f t="shared" si="104"/>
        <v>44287</v>
      </c>
      <c r="B3393" t="s">
        <v>770</v>
      </c>
      <c r="C3393" t="s">
        <v>791</v>
      </c>
      <c r="D3393"/>
      <c r="E3393" t="s">
        <v>789</v>
      </c>
      <c r="F3393" t="s">
        <v>790</v>
      </c>
      <c r="G3393" t="s">
        <v>625</v>
      </c>
      <c r="H3393">
        <v>344</v>
      </c>
      <c r="I3393" s="196" t="str">
        <f>VLOOKUP(E3393,Refs!$P$2:$R$36,3,FALSE)</f>
        <v>Y60</v>
      </c>
      <c r="J3393" s="196" t="str">
        <f>VLOOKUP(E3393,Refs!$P$2:$S$36,4,FALSE)</f>
        <v>Midlands</v>
      </c>
      <c r="K3393" s="42">
        <f t="shared" si="105"/>
        <v>344</v>
      </c>
    </row>
    <row r="3394" spans="1:11" hidden="1" x14ac:dyDescent="0.35">
      <c r="A3394" s="197">
        <f t="shared" si="104"/>
        <v>44287</v>
      </c>
      <c r="B3394" t="s">
        <v>770</v>
      </c>
      <c r="C3394" t="s">
        <v>791</v>
      </c>
      <c r="D3394"/>
      <c r="E3394" t="s">
        <v>789</v>
      </c>
      <c r="F3394" t="s">
        <v>790</v>
      </c>
      <c r="G3394" t="s">
        <v>626</v>
      </c>
      <c r="H3394">
        <v>5462</v>
      </c>
      <c r="I3394" s="196" t="str">
        <f>VLOOKUP(E3394,Refs!$P$2:$R$36,3,FALSE)</f>
        <v>Y60</v>
      </c>
      <c r="J3394" s="196" t="str">
        <f>VLOOKUP(E3394,Refs!$P$2:$S$36,4,FALSE)</f>
        <v>Midlands</v>
      </c>
      <c r="K3394" s="42">
        <f t="shared" si="105"/>
        <v>5462</v>
      </c>
    </row>
    <row r="3395" spans="1:11" hidden="1" x14ac:dyDescent="0.35">
      <c r="A3395" s="197">
        <f t="shared" ref="A3395:A3458" si="106">DATEVALUE(RIGHT(B3395,8))</f>
        <v>44287</v>
      </c>
      <c r="B3395" t="s">
        <v>770</v>
      </c>
      <c r="C3395" t="s">
        <v>791</v>
      </c>
      <c r="D3395"/>
      <c r="E3395" t="s">
        <v>789</v>
      </c>
      <c r="F3395" t="s">
        <v>790</v>
      </c>
      <c r="G3395" t="s">
        <v>642</v>
      </c>
      <c r="H3395">
        <v>2164</v>
      </c>
      <c r="I3395" s="196" t="str">
        <f>VLOOKUP(E3395,Refs!$P$2:$R$36,3,FALSE)</f>
        <v>Y60</v>
      </c>
      <c r="J3395" s="196" t="str">
        <f>VLOOKUP(E3395,Refs!$P$2:$S$36,4,FALSE)</f>
        <v>Midlands</v>
      </c>
      <c r="K3395" s="42">
        <f t="shared" ref="K3395:K3458" si="107">IF(OR(H3395="NULL",H3395=0,H3395=""),"",H3395)</f>
        <v>2164</v>
      </c>
    </row>
    <row r="3396" spans="1:11" hidden="1" x14ac:dyDescent="0.35">
      <c r="A3396" s="197">
        <f t="shared" si="106"/>
        <v>44287</v>
      </c>
      <c r="B3396" t="s">
        <v>770</v>
      </c>
      <c r="C3396" t="s">
        <v>791</v>
      </c>
      <c r="D3396"/>
      <c r="E3396" t="s">
        <v>789</v>
      </c>
      <c r="F3396" t="s">
        <v>790</v>
      </c>
      <c r="G3396" t="s">
        <v>643</v>
      </c>
      <c r="H3396">
        <v>2016</v>
      </c>
      <c r="I3396" s="196" t="str">
        <f>VLOOKUP(E3396,Refs!$P$2:$R$36,3,FALSE)</f>
        <v>Y60</v>
      </c>
      <c r="J3396" s="196" t="str">
        <f>VLOOKUP(E3396,Refs!$P$2:$S$36,4,FALSE)</f>
        <v>Midlands</v>
      </c>
      <c r="K3396" s="42">
        <f t="shared" si="107"/>
        <v>2016</v>
      </c>
    </row>
    <row r="3397" spans="1:11" hidden="1" x14ac:dyDescent="0.35">
      <c r="A3397" s="197">
        <f t="shared" si="106"/>
        <v>44287</v>
      </c>
      <c r="B3397" t="s">
        <v>770</v>
      </c>
      <c r="C3397" t="s">
        <v>791</v>
      </c>
      <c r="D3397"/>
      <c r="E3397" t="s">
        <v>789</v>
      </c>
      <c r="F3397" t="s">
        <v>790</v>
      </c>
      <c r="G3397" t="s">
        <v>644</v>
      </c>
      <c r="H3397">
        <v>1980</v>
      </c>
      <c r="I3397" s="196" t="str">
        <f>VLOOKUP(E3397,Refs!$P$2:$R$36,3,FALSE)</f>
        <v>Y60</v>
      </c>
      <c r="J3397" s="196" t="str">
        <f>VLOOKUP(E3397,Refs!$P$2:$S$36,4,FALSE)</f>
        <v>Midlands</v>
      </c>
      <c r="K3397" s="42">
        <f t="shared" si="107"/>
        <v>1980</v>
      </c>
    </row>
    <row r="3398" spans="1:11" hidden="1" x14ac:dyDescent="0.35">
      <c r="A3398" s="197">
        <f t="shared" si="106"/>
        <v>44287</v>
      </c>
      <c r="B3398" t="s">
        <v>770</v>
      </c>
      <c r="C3398" t="s">
        <v>791</v>
      </c>
      <c r="D3398"/>
      <c r="E3398" t="s">
        <v>789</v>
      </c>
      <c r="F3398" t="s">
        <v>790</v>
      </c>
      <c r="G3398" t="s">
        <v>645</v>
      </c>
      <c r="H3398">
        <v>19</v>
      </c>
      <c r="I3398" s="196" t="str">
        <f>VLOOKUP(E3398,Refs!$P$2:$R$36,3,FALSE)</f>
        <v>Y60</v>
      </c>
      <c r="J3398" s="196" t="str">
        <f>VLOOKUP(E3398,Refs!$P$2:$S$36,4,FALSE)</f>
        <v>Midlands</v>
      </c>
      <c r="K3398" s="42">
        <f t="shared" si="107"/>
        <v>19</v>
      </c>
    </row>
    <row r="3399" spans="1:11" hidden="1" x14ac:dyDescent="0.35">
      <c r="A3399" s="197">
        <f t="shared" si="106"/>
        <v>44287</v>
      </c>
      <c r="B3399" t="s">
        <v>770</v>
      </c>
      <c r="C3399" t="s">
        <v>791</v>
      </c>
      <c r="D3399"/>
      <c r="E3399" t="s">
        <v>789</v>
      </c>
      <c r="F3399" t="s">
        <v>790</v>
      </c>
      <c r="G3399" t="s">
        <v>646</v>
      </c>
      <c r="H3399">
        <v>139</v>
      </c>
      <c r="I3399" s="196" t="str">
        <f>VLOOKUP(E3399,Refs!$P$2:$R$36,3,FALSE)</f>
        <v>Y60</v>
      </c>
      <c r="J3399" s="196" t="str">
        <f>VLOOKUP(E3399,Refs!$P$2:$S$36,4,FALSE)</f>
        <v>Midlands</v>
      </c>
      <c r="K3399" s="42">
        <f t="shared" si="107"/>
        <v>139</v>
      </c>
    </row>
    <row r="3400" spans="1:11" hidden="1" x14ac:dyDescent="0.35">
      <c r="A3400" s="197">
        <f t="shared" si="106"/>
        <v>44287</v>
      </c>
      <c r="B3400" t="s">
        <v>770</v>
      </c>
      <c r="C3400" t="s">
        <v>791</v>
      </c>
      <c r="D3400"/>
      <c r="E3400" t="s">
        <v>789</v>
      </c>
      <c r="F3400" t="s">
        <v>790</v>
      </c>
      <c r="G3400" t="s">
        <v>647</v>
      </c>
      <c r="H3400">
        <v>952</v>
      </c>
      <c r="I3400" s="196" t="str">
        <f>VLOOKUP(E3400,Refs!$P$2:$R$36,3,FALSE)</f>
        <v>Y60</v>
      </c>
      <c r="J3400" s="196" t="str">
        <f>VLOOKUP(E3400,Refs!$P$2:$S$36,4,FALSE)</f>
        <v>Midlands</v>
      </c>
      <c r="K3400" s="42">
        <f t="shared" si="107"/>
        <v>952</v>
      </c>
    </row>
    <row r="3401" spans="1:11" hidden="1" x14ac:dyDescent="0.35">
      <c r="A3401" s="197">
        <f t="shared" si="106"/>
        <v>44287</v>
      </c>
      <c r="B3401" t="s">
        <v>770</v>
      </c>
      <c r="C3401" t="s">
        <v>791</v>
      </c>
      <c r="D3401"/>
      <c r="E3401" t="s">
        <v>789</v>
      </c>
      <c r="F3401" t="s">
        <v>790</v>
      </c>
      <c r="G3401" t="s">
        <v>648</v>
      </c>
      <c r="H3401">
        <v>1984967</v>
      </c>
      <c r="I3401" s="196" t="str">
        <f>VLOOKUP(E3401,Refs!$P$2:$R$36,3,FALSE)</f>
        <v>Y60</v>
      </c>
      <c r="J3401" s="196" t="str">
        <f>VLOOKUP(E3401,Refs!$P$2:$S$36,4,FALSE)</f>
        <v>Midlands</v>
      </c>
      <c r="K3401" s="42">
        <f t="shared" si="107"/>
        <v>1984967</v>
      </c>
    </row>
    <row r="3402" spans="1:11" hidden="1" x14ac:dyDescent="0.35">
      <c r="A3402" s="197">
        <f t="shared" si="106"/>
        <v>44287</v>
      </c>
      <c r="B3402" t="s">
        <v>770</v>
      </c>
      <c r="C3402" t="s">
        <v>791</v>
      </c>
      <c r="D3402"/>
      <c r="E3402" t="s">
        <v>789</v>
      </c>
      <c r="F3402" t="s">
        <v>790</v>
      </c>
      <c r="G3402" t="s">
        <v>649</v>
      </c>
      <c r="H3402">
        <v>0</v>
      </c>
      <c r="I3402" s="196" t="str">
        <f>VLOOKUP(E3402,Refs!$P$2:$R$36,3,FALSE)</f>
        <v>Y60</v>
      </c>
      <c r="J3402" s="196" t="str">
        <f>VLOOKUP(E3402,Refs!$P$2:$S$36,4,FALSE)</f>
        <v>Midlands</v>
      </c>
      <c r="K3402" s="42" t="str">
        <f t="shared" si="107"/>
        <v/>
      </c>
    </row>
    <row r="3403" spans="1:11" hidden="1" x14ac:dyDescent="0.35">
      <c r="A3403" s="197">
        <f t="shared" si="106"/>
        <v>44287</v>
      </c>
      <c r="B3403" t="s">
        <v>770</v>
      </c>
      <c r="C3403" t="s">
        <v>791</v>
      </c>
      <c r="D3403"/>
      <c r="E3403" t="s">
        <v>789</v>
      </c>
      <c r="F3403" t="s">
        <v>790</v>
      </c>
      <c r="G3403" t="s">
        <v>650</v>
      </c>
      <c r="H3403">
        <v>1157</v>
      </c>
      <c r="I3403" s="196" t="str">
        <f>VLOOKUP(E3403,Refs!$P$2:$R$36,3,FALSE)</f>
        <v>Y60</v>
      </c>
      <c r="J3403" s="196" t="str">
        <f>VLOOKUP(E3403,Refs!$P$2:$S$36,4,FALSE)</f>
        <v>Midlands</v>
      </c>
      <c r="K3403" s="42">
        <f t="shared" si="107"/>
        <v>1157</v>
      </c>
    </row>
    <row r="3404" spans="1:11" hidden="1" x14ac:dyDescent="0.35">
      <c r="A3404" s="197">
        <f t="shared" si="106"/>
        <v>44287</v>
      </c>
      <c r="B3404" t="s">
        <v>770</v>
      </c>
      <c r="C3404" t="s">
        <v>791</v>
      </c>
      <c r="D3404"/>
      <c r="E3404" t="s">
        <v>789</v>
      </c>
      <c r="F3404" t="s">
        <v>790</v>
      </c>
      <c r="G3404" t="s">
        <v>651</v>
      </c>
      <c r="H3404">
        <v>74</v>
      </c>
      <c r="I3404" s="196" t="str">
        <f>VLOOKUP(E3404,Refs!$P$2:$R$36,3,FALSE)</f>
        <v>Y60</v>
      </c>
      <c r="J3404" s="196" t="str">
        <f>VLOOKUP(E3404,Refs!$P$2:$S$36,4,FALSE)</f>
        <v>Midlands</v>
      </c>
      <c r="K3404" s="42">
        <f t="shared" si="107"/>
        <v>74</v>
      </c>
    </row>
    <row r="3405" spans="1:11" hidden="1" x14ac:dyDescent="0.35">
      <c r="A3405" s="197">
        <f t="shared" si="106"/>
        <v>44287</v>
      </c>
      <c r="B3405" t="s">
        <v>770</v>
      </c>
      <c r="C3405" t="s">
        <v>791</v>
      </c>
      <c r="D3405"/>
      <c r="E3405" t="s">
        <v>789</v>
      </c>
      <c r="F3405" t="s">
        <v>790</v>
      </c>
      <c r="G3405" t="s">
        <v>652</v>
      </c>
      <c r="H3405">
        <v>825</v>
      </c>
      <c r="I3405" s="196" t="str">
        <f>VLOOKUP(E3405,Refs!$P$2:$R$36,3,FALSE)</f>
        <v>Y60</v>
      </c>
      <c r="J3405" s="196" t="str">
        <f>VLOOKUP(E3405,Refs!$P$2:$S$36,4,FALSE)</f>
        <v>Midlands</v>
      </c>
      <c r="K3405" s="42">
        <f t="shared" si="107"/>
        <v>825</v>
      </c>
    </row>
    <row r="3406" spans="1:11" hidden="1" x14ac:dyDescent="0.35">
      <c r="A3406" s="197">
        <f t="shared" si="106"/>
        <v>44287</v>
      </c>
      <c r="B3406" t="s">
        <v>770</v>
      </c>
      <c r="C3406" t="s">
        <v>791</v>
      </c>
      <c r="D3406"/>
      <c r="E3406" t="s">
        <v>789</v>
      </c>
      <c r="F3406" t="s">
        <v>790</v>
      </c>
      <c r="G3406" t="s">
        <v>653</v>
      </c>
      <c r="H3406">
        <v>28728</v>
      </c>
      <c r="I3406" s="196" t="str">
        <f>VLOOKUP(E3406,Refs!$P$2:$R$36,3,FALSE)</f>
        <v>Y60</v>
      </c>
      <c r="J3406" s="196" t="str">
        <f>VLOOKUP(E3406,Refs!$P$2:$S$36,4,FALSE)</f>
        <v>Midlands</v>
      </c>
      <c r="K3406" s="42">
        <f t="shared" si="107"/>
        <v>28728</v>
      </c>
    </row>
    <row r="3407" spans="1:11" hidden="1" x14ac:dyDescent="0.35">
      <c r="A3407" s="197">
        <f t="shared" si="106"/>
        <v>44287</v>
      </c>
      <c r="B3407" t="s">
        <v>770</v>
      </c>
      <c r="C3407" t="s">
        <v>791</v>
      </c>
      <c r="D3407"/>
      <c r="E3407" t="s">
        <v>789</v>
      </c>
      <c r="F3407" t="s">
        <v>790</v>
      </c>
      <c r="G3407" t="s">
        <v>654</v>
      </c>
      <c r="H3407">
        <v>1628</v>
      </c>
      <c r="I3407" s="196" t="str">
        <f>VLOOKUP(E3407,Refs!$P$2:$R$36,3,FALSE)</f>
        <v>Y60</v>
      </c>
      <c r="J3407" s="196" t="str">
        <f>VLOOKUP(E3407,Refs!$P$2:$S$36,4,FALSE)</f>
        <v>Midlands</v>
      </c>
      <c r="K3407" s="42">
        <f t="shared" si="107"/>
        <v>1628</v>
      </c>
    </row>
    <row r="3408" spans="1:11" hidden="1" x14ac:dyDescent="0.35">
      <c r="A3408" s="197">
        <f t="shared" si="106"/>
        <v>44287</v>
      </c>
      <c r="B3408" t="s">
        <v>770</v>
      </c>
      <c r="C3408" t="s">
        <v>791</v>
      </c>
      <c r="D3408"/>
      <c r="E3408" t="s">
        <v>789</v>
      </c>
      <c r="F3408" t="s">
        <v>790</v>
      </c>
      <c r="G3408" t="s">
        <v>669</v>
      </c>
      <c r="H3408">
        <v>13206</v>
      </c>
      <c r="I3408" s="196" t="str">
        <f>VLOOKUP(E3408,Refs!$P$2:$R$36,3,FALSE)</f>
        <v>Y60</v>
      </c>
      <c r="J3408" s="196" t="str">
        <f>VLOOKUP(E3408,Refs!$P$2:$S$36,4,FALSE)</f>
        <v>Midlands</v>
      </c>
      <c r="K3408" s="42">
        <f t="shared" si="107"/>
        <v>13206</v>
      </c>
    </row>
    <row r="3409" spans="1:11" hidden="1" x14ac:dyDescent="0.35">
      <c r="A3409" s="197">
        <f t="shared" si="106"/>
        <v>44287</v>
      </c>
      <c r="B3409" t="s">
        <v>770</v>
      </c>
      <c r="C3409" t="s">
        <v>791</v>
      </c>
      <c r="D3409"/>
      <c r="E3409" t="s">
        <v>789</v>
      </c>
      <c r="F3409" t="s">
        <v>790</v>
      </c>
      <c r="G3409" t="s">
        <v>670</v>
      </c>
      <c r="H3409">
        <v>8</v>
      </c>
      <c r="I3409" s="196" t="str">
        <f>VLOOKUP(E3409,Refs!$P$2:$R$36,3,FALSE)</f>
        <v>Y60</v>
      </c>
      <c r="J3409" s="196" t="str">
        <f>VLOOKUP(E3409,Refs!$P$2:$S$36,4,FALSE)</f>
        <v>Midlands</v>
      </c>
      <c r="K3409" s="42">
        <f t="shared" si="107"/>
        <v>8</v>
      </c>
    </row>
    <row r="3410" spans="1:11" hidden="1" x14ac:dyDescent="0.35">
      <c r="A3410" s="197">
        <f t="shared" si="106"/>
        <v>44287</v>
      </c>
      <c r="B3410" t="s">
        <v>770</v>
      </c>
      <c r="C3410" t="s">
        <v>791</v>
      </c>
      <c r="D3410"/>
      <c r="E3410" t="s">
        <v>789</v>
      </c>
      <c r="F3410" t="s">
        <v>790</v>
      </c>
      <c r="G3410" t="s">
        <v>671</v>
      </c>
      <c r="H3410">
        <v>10466</v>
      </c>
      <c r="I3410" s="196" t="str">
        <f>VLOOKUP(E3410,Refs!$P$2:$R$36,3,FALSE)</f>
        <v>Y60</v>
      </c>
      <c r="J3410" s="196" t="str">
        <f>VLOOKUP(E3410,Refs!$P$2:$S$36,4,FALSE)</f>
        <v>Midlands</v>
      </c>
      <c r="K3410" s="42">
        <f t="shared" si="107"/>
        <v>10466</v>
      </c>
    </row>
    <row r="3411" spans="1:11" hidden="1" x14ac:dyDescent="0.35">
      <c r="A3411" s="197">
        <f t="shared" si="106"/>
        <v>44287</v>
      </c>
      <c r="B3411" t="s">
        <v>770</v>
      </c>
      <c r="C3411" t="s">
        <v>791</v>
      </c>
      <c r="D3411"/>
      <c r="E3411" t="s">
        <v>789</v>
      </c>
      <c r="F3411" t="s">
        <v>790</v>
      </c>
      <c r="G3411" t="s">
        <v>675</v>
      </c>
      <c r="H3411">
        <v>4006</v>
      </c>
      <c r="I3411" s="196" t="str">
        <f>VLOOKUP(E3411,Refs!$P$2:$R$36,3,FALSE)</f>
        <v>Y60</v>
      </c>
      <c r="J3411" s="196" t="str">
        <f>VLOOKUP(E3411,Refs!$P$2:$S$36,4,FALSE)</f>
        <v>Midlands</v>
      </c>
      <c r="K3411" s="42">
        <f t="shared" si="107"/>
        <v>4006</v>
      </c>
    </row>
    <row r="3412" spans="1:11" hidden="1" x14ac:dyDescent="0.35">
      <c r="A3412" s="197">
        <f t="shared" si="106"/>
        <v>44287</v>
      </c>
      <c r="B3412" t="s">
        <v>770</v>
      </c>
      <c r="C3412" t="s">
        <v>791</v>
      </c>
      <c r="D3412"/>
      <c r="E3412" t="s">
        <v>789</v>
      </c>
      <c r="F3412" t="s">
        <v>790</v>
      </c>
      <c r="G3412" t="s">
        <v>678</v>
      </c>
      <c r="H3412">
        <v>2116</v>
      </c>
      <c r="I3412" s="196" t="str">
        <f>VLOOKUP(E3412,Refs!$P$2:$R$36,3,FALSE)</f>
        <v>Y60</v>
      </c>
      <c r="J3412" s="196" t="str">
        <f>VLOOKUP(E3412,Refs!$P$2:$S$36,4,FALSE)</f>
        <v>Midlands</v>
      </c>
      <c r="K3412" s="42">
        <f t="shared" si="107"/>
        <v>2116</v>
      </c>
    </row>
    <row r="3413" spans="1:11" hidden="1" x14ac:dyDescent="0.35">
      <c r="A3413" s="197">
        <f t="shared" si="106"/>
        <v>44287</v>
      </c>
      <c r="B3413" t="s">
        <v>770</v>
      </c>
      <c r="C3413" t="s">
        <v>791</v>
      </c>
      <c r="D3413"/>
      <c r="E3413" t="s">
        <v>789</v>
      </c>
      <c r="F3413" t="s">
        <v>790</v>
      </c>
      <c r="G3413" t="s">
        <v>679</v>
      </c>
      <c r="H3413">
        <v>951</v>
      </c>
      <c r="I3413" s="196" t="str">
        <f>VLOOKUP(E3413,Refs!$P$2:$R$36,3,FALSE)</f>
        <v>Y60</v>
      </c>
      <c r="J3413" s="196" t="str">
        <f>VLOOKUP(E3413,Refs!$P$2:$S$36,4,FALSE)</f>
        <v>Midlands</v>
      </c>
      <c r="K3413" s="42">
        <f t="shared" si="107"/>
        <v>951</v>
      </c>
    </row>
    <row r="3414" spans="1:11" hidden="1" x14ac:dyDescent="0.35">
      <c r="A3414" s="197">
        <f t="shared" si="106"/>
        <v>44287</v>
      </c>
      <c r="B3414" t="s">
        <v>770</v>
      </c>
      <c r="C3414" t="s">
        <v>791</v>
      </c>
      <c r="D3414"/>
      <c r="E3414" t="s">
        <v>789</v>
      </c>
      <c r="F3414" t="s">
        <v>790</v>
      </c>
      <c r="G3414" t="s">
        <v>680</v>
      </c>
      <c r="H3414">
        <v>3823</v>
      </c>
      <c r="I3414" s="196" t="str">
        <f>VLOOKUP(E3414,Refs!$P$2:$R$36,3,FALSE)</f>
        <v>Y60</v>
      </c>
      <c r="J3414" s="196" t="str">
        <f>VLOOKUP(E3414,Refs!$P$2:$S$36,4,FALSE)</f>
        <v>Midlands</v>
      </c>
      <c r="K3414" s="42">
        <f t="shared" si="107"/>
        <v>3823</v>
      </c>
    </row>
    <row r="3415" spans="1:11" hidden="1" x14ac:dyDescent="0.35">
      <c r="A3415" s="197">
        <f t="shared" si="106"/>
        <v>44287</v>
      </c>
      <c r="B3415" t="s">
        <v>770</v>
      </c>
      <c r="C3415" t="s">
        <v>791</v>
      </c>
      <c r="D3415"/>
      <c r="E3415" t="s">
        <v>789</v>
      </c>
      <c r="F3415" t="s">
        <v>790</v>
      </c>
      <c r="G3415" t="s">
        <v>681</v>
      </c>
      <c r="H3415">
        <v>98</v>
      </c>
      <c r="I3415" s="196" t="str">
        <f>VLOOKUP(E3415,Refs!$P$2:$R$36,3,FALSE)</f>
        <v>Y60</v>
      </c>
      <c r="J3415" s="196" t="str">
        <f>VLOOKUP(E3415,Refs!$P$2:$S$36,4,FALSE)</f>
        <v>Midlands</v>
      </c>
      <c r="K3415" s="42">
        <f t="shared" si="107"/>
        <v>98</v>
      </c>
    </row>
    <row r="3416" spans="1:11" hidden="1" x14ac:dyDescent="0.35">
      <c r="A3416" s="197">
        <f t="shared" si="106"/>
        <v>44287</v>
      </c>
      <c r="B3416" t="s">
        <v>770</v>
      </c>
      <c r="C3416" t="s">
        <v>791</v>
      </c>
      <c r="D3416"/>
      <c r="E3416" t="s">
        <v>789</v>
      </c>
      <c r="F3416" t="s">
        <v>790</v>
      </c>
      <c r="G3416" t="s">
        <v>682</v>
      </c>
      <c r="H3416">
        <v>1631</v>
      </c>
      <c r="I3416" s="196" t="str">
        <f>VLOOKUP(E3416,Refs!$P$2:$R$36,3,FALSE)</f>
        <v>Y60</v>
      </c>
      <c r="J3416" s="196" t="str">
        <f>VLOOKUP(E3416,Refs!$P$2:$S$36,4,FALSE)</f>
        <v>Midlands</v>
      </c>
      <c r="K3416" s="42">
        <f t="shared" si="107"/>
        <v>1631</v>
      </c>
    </row>
    <row r="3417" spans="1:11" hidden="1" x14ac:dyDescent="0.35">
      <c r="A3417" s="197">
        <f t="shared" si="106"/>
        <v>44287</v>
      </c>
      <c r="B3417" t="s">
        <v>770</v>
      </c>
      <c r="C3417" t="s">
        <v>791</v>
      </c>
      <c r="D3417"/>
      <c r="E3417" t="s">
        <v>789</v>
      </c>
      <c r="F3417" t="s">
        <v>790</v>
      </c>
      <c r="G3417" t="s">
        <v>683</v>
      </c>
      <c r="H3417">
        <v>1286</v>
      </c>
      <c r="I3417" s="196" t="str">
        <f>VLOOKUP(E3417,Refs!$P$2:$R$36,3,FALSE)</f>
        <v>Y60</v>
      </c>
      <c r="J3417" s="196" t="str">
        <f>VLOOKUP(E3417,Refs!$P$2:$S$36,4,FALSE)</f>
        <v>Midlands</v>
      </c>
      <c r="K3417" s="42">
        <f t="shared" si="107"/>
        <v>1286</v>
      </c>
    </row>
    <row r="3418" spans="1:11" hidden="1" x14ac:dyDescent="0.35">
      <c r="A3418" s="197">
        <f t="shared" si="106"/>
        <v>44287</v>
      </c>
      <c r="B3418" t="s">
        <v>770</v>
      </c>
      <c r="C3418" t="s">
        <v>791</v>
      </c>
      <c r="D3418"/>
      <c r="E3418" t="s">
        <v>789</v>
      </c>
      <c r="F3418" t="s">
        <v>790</v>
      </c>
      <c r="G3418" t="s">
        <v>684</v>
      </c>
      <c r="H3418">
        <v>1178</v>
      </c>
      <c r="I3418" s="196" t="str">
        <f>VLOOKUP(E3418,Refs!$P$2:$R$36,3,FALSE)</f>
        <v>Y60</v>
      </c>
      <c r="J3418" s="196" t="str">
        <f>VLOOKUP(E3418,Refs!$P$2:$S$36,4,FALSE)</f>
        <v>Midlands</v>
      </c>
      <c r="K3418" s="42">
        <f t="shared" si="107"/>
        <v>1178</v>
      </c>
    </row>
    <row r="3419" spans="1:11" hidden="1" x14ac:dyDescent="0.35">
      <c r="A3419" s="197">
        <f t="shared" si="106"/>
        <v>44287</v>
      </c>
      <c r="B3419" t="s">
        <v>770</v>
      </c>
      <c r="C3419" t="s">
        <v>791</v>
      </c>
      <c r="D3419"/>
      <c r="E3419" t="s">
        <v>789</v>
      </c>
      <c r="F3419" t="s">
        <v>790</v>
      </c>
      <c r="G3419" t="s">
        <v>685</v>
      </c>
      <c r="H3419">
        <v>804</v>
      </c>
      <c r="I3419" s="196" t="str">
        <f>VLOOKUP(E3419,Refs!$P$2:$R$36,3,FALSE)</f>
        <v>Y60</v>
      </c>
      <c r="J3419" s="196" t="str">
        <f>VLOOKUP(E3419,Refs!$P$2:$S$36,4,FALSE)</f>
        <v>Midlands</v>
      </c>
      <c r="K3419" s="42">
        <f t="shared" si="107"/>
        <v>804</v>
      </c>
    </row>
    <row r="3420" spans="1:11" hidden="1" x14ac:dyDescent="0.35">
      <c r="A3420" s="197">
        <f t="shared" si="106"/>
        <v>44287</v>
      </c>
      <c r="B3420" t="s">
        <v>770</v>
      </c>
      <c r="C3420" t="s">
        <v>791</v>
      </c>
      <c r="D3420"/>
      <c r="E3420" t="s">
        <v>789</v>
      </c>
      <c r="F3420" t="s">
        <v>790</v>
      </c>
      <c r="G3420" t="s">
        <v>686</v>
      </c>
      <c r="H3420">
        <v>0</v>
      </c>
      <c r="I3420" s="196" t="str">
        <f>VLOOKUP(E3420,Refs!$P$2:$R$36,3,FALSE)</f>
        <v>Y60</v>
      </c>
      <c r="J3420" s="196" t="str">
        <f>VLOOKUP(E3420,Refs!$P$2:$S$36,4,FALSE)</f>
        <v>Midlands</v>
      </c>
      <c r="K3420" s="42" t="str">
        <f t="shared" si="107"/>
        <v/>
      </c>
    </row>
    <row r="3421" spans="1:11" hidden="1" x14ac:dyDescent="0.35">
      <c r="A3421" s="197">
        <f t="shared" si="106"/>
        <v>44287</v>
      </c>
      <c r="B3421" t="s">
        <v>770</v>
      </c>
      <c r="C3421" t="s">
        <v>791</v>
      </c>
      <c r="D3421"/>
      <c r="E3421" t="s">
        <v>789</v>
      </c>
      <c r="F3421" t="s">
        <v>790</v>
      </c>
      <c r="G3421" t="s">
        <v>687</v>
      </c>
      <c r="H3421">
        <v>3</v>
      </c>
      <c r="I3421" s="196" t="str">
        <f>VLOOKUP(E3421,Refs!$P$2:$R$36,3,FALSE)</f>
        <v>Y60</v>
      </c>
      <c r="J3421" s="196" t="str">
        <f>VLOOKUP(E3421,Refs!$P$2:$S$36,4,FALSE)</f>
        <v>Midlands</v>
      </c>
      <c r="K3421" s="42">
        <f t="shared" si="107"/>
        <v>3</v>
      </c>
    </row>
    <row r="3422" spans="1:11" hidden="1" x14ac:dyDescent="0.35">
      <c r="A3422" s="197">
        <f t="shared" si="106"/>
        <v>44287</v>
      </c>
      <c r="B3422" t="s">
        <v>770</v>
      </c>
      <c r="C3422" t="s">
        <v>791</v>
      </c>
      <c r="D3422"/>
      <c r="E3422" t="s">
        <v>789</v>
      </c>
      <c r="F3422" t="s">
        <v>790</v>
      </c>
      <c r="G3422" t="s">
        <v>688</v>
      </c>
      <c r="H3422">
        <v>0</v>
      </c>
      <c r="I3422" s="196" t="str">
        <f>VLOOKUP(E3422,Refs!$P$2:$R$36,3,FALSE)</f>
        <v>Y60</v>
      </c>
      <c r="J3422" s="196" t="str">
        <f>VLOOKUP(E3422,Refs!$P$2:$S$36,4,FALSE)</f>
        <v>Midlands</v>
      </c>
      <c r="K3422" s="42" t="str">
        <f t="shared" si="107"/>
        <v/>
      </c>
    </row>
    <row r="3423" spans="1:11" hidden="1" x14ac:dyDescent="0.35">
      <c r="A3423" s="197">
        <f t="shared" si="106"/>
        <v>44287</v>
      </c>
      <c r="B3423" t="s">
        <v>770</v>
      </c>
      <c r="C3423" t="s">
        <v>791</v>
      </c>
      <c r="D3423"/>
      <c r="E3423" t="s">
        <v>789</v>
      </c>
      <c r="F3423" t="s">
        <v>790</v>
      </c>
      <c r="G3423" t="s">
        <v>689</v>
      </c>
      <c r="H3423">
        <v>0</v>
      </c>
      <c r="I3423" s="196" t="str">
        <f>VLOOKUP(E3423,Refs!$P$2:$R$36,3,FALSE)</f>
        <v>Y60</v>
      </c>
      <c r="J3423" s="196" t="str">
        <f>VLOOKUP(E3423,Refs!$P$2:$S$36,4,FALSE)</f>
        <v>Midlands</v>
      </c>
      <c r="K3423" s="42" t="str">
        <f t="shared" si="107"/>
        <v/>
      </c>
    </row>
    <row r="3424" spans="1:11" hidden="1" x14ac:dyDescent="0.35">
      <c r="A3424" s="197">
        <f t="shared" si="106"/>
        <v>44287</v>
      </c>
      <c r="B3424" t="s">
        <v>770</v>
      </c>
      <c r="C3424" t="s">
        <v>791</v>
      </c>
      <c r="D3424"/>
      <c r="E3424" t="s">
        <v>789</v>
      </c>
      <c r="F3424" t="s">
        <v>790</v>
      </c>
      <c r="G3424" t="s">
        <v>690</v>
      </c>
      <c r="H3424">
        <v>891</v>
      </c>
      <c r="I3424" s="196" t="str">
        <f>VLOOKUP(E3424,Refs!$P$2:$R$36,3,FALSE)</f>
        <v>Y60</v>
      </c>
      <c r="J3424" s="196" t="str">
        <f>VLOOKUP(E3424,Refs!$P$2:$S$36,4,FALSE)</f>
        <v>Midlands</v>
      </c>
      <c r="K3424" s="42">
        <f t="shared" si="107"/>
        <v>891</v>
      </c>
    </row>
    <row r="3425" spans="1:11" hidden="1" x14ac:dyDescent="0.35">
      <c r="A3425" s="197">
        <f t="shared" si="106"/>
        <v>44287</v>
      </c>
      <c r="B3425" t="s">
        <v>770</v>
      </c>
      <c r="C3425" t="s">
        <v>791</v>
      </c>
      <c r="D3425"/>
      <c r="E3425" t="s">
        <v>789</v>
      </c>
      <c r="F3425" t="s">
        <v>790</v>
      </c>
      <c r="G3425" t="s">
        <v>691</v>
      </c>
      <c r="H3425">
        <v>864</v>
      </c>
      <c r="I3425" s="196" t="str">
        <f>VLOOKUP(E3425,Refs!$P$2:$R$36,3,FALSE)</f>
        <v>Y60</v>
      </c>
      <c r="J3425" s="196" t="str">
        <f>VLOOKUP(E3425,Refs!$P$2:$S$36,4,FALSE)</f>
        <v>Midlands</v>
      </c>
      <c r="K3425" s="42">
        <f t="shared" si="107"/>
        <v>864</v>
      </c>
    </row>
    <row r="3426" spans="1:11" hidden="1" x14ac:dyDescent="0.35">
      <c r="A3426" s="197">
        <f t="shared" si="106"/>
        <v>44287</v>
      </c>
      <c r="B3426" t="s">
        <v>770</v>
      </c>
      <c r="C3426" t="s">
        <v>791</v>
      </c>
      <c r="D3426"/>
      <c r="E3426" t="s">
        <v>789</v>
      </c>
      <c r="F3426" t="s">
        <v>790</v>
      </c>
      <c r="G3426" t="s">
        <v>692</v>
      </c>
      <c r="H3426">
        <v>0</v>
      </c>
      <c r="I3426" s="196" t="str">
        <f>VLOOKUP(E3426,Refs!$P$2:$R$36,3,FALSE)</f>
        <v>Y60</v>
      </c>
      <c r="J3426" s="196" t="str">
        <f>VLOOKUP(E3426,Refs!$P$2:$S$36,4,FALSE)</f>
        <v>Midlands</v>
      </c>
      <c r="K3426" s="42" t="str">
        <f t="shared" si="107"/>
        <v/>
      </c>
    </row>
    <row r="3427" spans="1:11" hidden="1" x14ac:dyDescent="0.35">
      <c r="A3427" s="197">
        <f t="shared" si="106"/>
        <v>44287</v>
      </c>
      <c r="B3427" t="s">
        <v>770</v>
      </c>
      <c r="C3427" t="s">
        <v>791</v>
      </c>
      <c r="D3427"/>
      <c r="E3427" t="s">
        <v>789</v>
      </c>
      <c r="F3427" t="s">
        <v>790</v>
      </c>
      <c r="G3427" t="s">
        <v>693</v>
      </c>
      <c r="H3427">
        <v>0</v>
      </c>
      <c r="I3427" s="196" t="str">
        <f>VLOOKUP(E3427,Refs!$P$2:$R$36,3,FALSE)</f>
        <v>Y60</v>
      </c>
      <c r="J3427" s="196" t="str">
        <f>VLOOKUP(E3427,Refs!$P$2:$S$36,4,FALSE)</f>
        <v>Midlands</v>
      </c>
      <c r="K3427" s="42" t="str">
        <f t="shared" si="107"/>
        <v/>
      </c>
    </row>
    <row r="3428" spans="1:11" hidden="1" x14ac:dyDescent="0.35">
      <c r="A3428" s="197">
        <f t="shared" si="106"/>
        <v>44287</v>
      </c>
      <c r="B3428" t="s">
        <v>770</v>
      </c>
      <c r="C3428" t="s">
        <v>791</v>
      </c>
      <c r="D3428"/>
      <c r="E3428" t="s">
        <v>789</v>
      </c>
      <c r="F3428" t="s">
        <v>790</v>
      </c>
      <c r="G3428" t="s">
        <v>694</v>
      </c>
      <c r="H3428">
        <v>0</v>
      </c>
      <c r="I3428" s="196" t="str">
        <f>VLOOKUP(E3428,Refs!$P$2:$R$36,3,FALSE)</f>
        <v>Y60</v>
      </c>
      <c r="J3428" s="196" t="str">
        <f>VLOOKUP(E3428,Refs!$P$2:$S$36,4,FALSE)</f>
        <v>Midlands</v>
      </c>
      <c r="K3428" s="42" t="str">
        <f t="shared" si="107"/>
        <v/>
      </c>
    </row>
    <row r="3429" spans="1:11" hidden="1" x14ac:dyDescent="0.35">
      <c r="A3429" s="197">
        <f t="shared" si="106"/>
        <v>44287</v>
      </c>
      <c r="B3429" t="s">
        <v>770</v>
      </c>
      <c r="C3429" t="s">
        <v>791</v>
      </c>
      <c r="D3429"/>
      <c r="E3429" t="s">
        <v>789</v>
      </c>
      <c r="F3429" t="s">
        <v>790</v>
      </c>
      <c r="G3429" t="s">
        <v>695</v>
      </c>
      <c r="H3429">
        <v>0</v>
      </c>
      <c r="I3429" s="196" t="str">
        <f>VLOOKUP(E3429,Refs!$P$2:$R$36,3,FALSE)</f>
        <v>Y60</v>
      </c>
      <c r="J3429" s="196" t="str">
        <f>VLOOKUP(E3429,Refs!$P$2:$S$36,4,FALSE)</f>
        <v>Midlands</v>
      </c>
      <c r="K3429" s="42" t="str">
        <f t="shared" si="107"/>
        <v/>
      </c>
    </row>
    <row r="3430" spans="1:11" hidden="1" x14ac:dyDescent="0.35">
      <c r="A3430" s="197">
        <f t="shared" si="106"/>
        <v>44287</v>
      </c>
      <c r="B3430" t="s">
        <v>770</v>
      </c>
      <c r="C3430" t="s">
        <v>791</v>
      </c>
      <c r="D3430"/>
      <c r="E3430" t="s">
        <v>789</v>
      </c>
      <c r="F3430" t="s">
        <v>790</v>
      </c>
      <c r="G3430" t="s">
        <v>696</v>
      </c>
      <c r="H3430">
        <v>427</v>
      </c>
      <c r="I3430" s="196" t="str">
        <f>VLOOKUP(E3430,Refs!$P$2:$R$36,3,FALSE)</f>
        <v>Y60</v>
      </c>
      <c r="J3430" s="196" t="str">
        <f>VLOOKUP(E3430,Refs!$P$2:$S$36,4,FALSE)</f>
        <v>Midlands</v>
      </c>
      <c r="K3430" s="42">
        <f t="shared" si="107"/>
        <v>427</v>
      </c>
    </row>
    <row r="3431" spans="1:11" hidden="1" x14ac:dyDescent="0.35">
      <c r="A3431" s="197">
        <f t="shared" si="106"/>
        <v>44287</v>
      </c>
      <c r="B3431" t="s">
        <v>770</v>
      </c>
      <c r="C3431" t="s">
        <v>791</v>
      </c>
      <c r="D3431"/>
      <c r="E3431" t="s">
        <v>789</v>
      </c>
      <c r="F3431" t="s">
        <v>790</v>
      </c>
      <c r="G3431" t="s">
        <v>697</v>
      </c>
      <c r="H3431">
        <v>385</v>
      </c>
      <c r="I3431" s="196" t="str">
        <f>VLOOKUP(E3431,Refs!$P$2:$R$36,3,FALSE)</f>
        <v>Y60</v>
      </c>
      <c r="J3431" s="196" t="str">
        <f>VLOOKUP(E3431,Refs!$P$2:$S$36,4,FALSE)</f>
        <v>Midlands</v>
      </c>
      <c r="K3431" s="42">
        <f t="shared" si="107"/>
        <v>385</v>
      </c>
    </row>
    <row r="3432" spans="1:11" hidden="1" x14ac:dyDescent="0.35">
      <c r="A3432" s="197">
        <f t="shared" si="106"/>
        <v>44287</v>
      </c>
      <c r="B3432" t="s">
        <v>770</v>
      </c>
      <c r="C3432" t="s">
        <v>791</v>
      </c>
      <c r="D3432"/>
      <c r="E3432" t="s">
        <v>789</v>
      </c>
      <c r="F3432" t="s">
        <v>790</v>
      </c>
      <c r="G3432" t="s">
        <v>698</v>
      </c>
      <c r="H3432">
        <v>211</v>
      </c>
      <c r="I3432" s="196" t="str">
        <f>VLOOKUP(E3432,Refs!$P$2:$R$36,3,FALSE)</f>
        <v>Y60</v>
      </c>
      <c r="J3432" s="196" t="str">
        <f>VLOOKUP(E3432,Refs!$P$2:$S$36,4,FALSE)</f>
        <v>Midlands</v>
      </c>
      <c r="K3432" s="42">
        <f t="shared" si="107"/>
        <v>211</v>
      </c>
    </row>
    <row r="3433" spans="1:11" hidden="1" x14ac:dyDescent="0.35">
      <c r="A3433" s="197">
        <f t="shared" si="106"/>
        <v>44287</v>
      </c>
      <c r="B3433" t="s">
        <v>770</v>
      </c>
      <c r="C3433" t="s">
        <v>791</v>
      </c>
      <c r="D3433"/>
      <c r="E3433" t="s">
        <v>789</v>
      </c>
      <c r="F3433" t="s">
        <v>790</v>
      </c>
      <c r="G3433" t="s">
        <v>699</v>
      </c>
      <c r="H3433">
        <v>200</v>
      </c>
      <c r="I3433" s="196" t="str">
        <f>VLOOKUP(E3433,Refs!$P$2:$R$36,3,FALSE)</f>
        <v>Y60</v>
      </c>
      <c r="J3433" s="196" t="str">
        <f>VLOOKUP(E3433,Refs!$P$2:$S$36,4,FALSE)</f>
        <v>Midlands</v>
      </c>
      <c r="K3433" s="42">
        <f t="shared" si="107"/>
        <v>200</v>
      </c>
    </row>
    <row r="3434" spans="1:11" hidden="1" x14ac:dyDescent="0.35">
      <c r="A3434" s="197">
        <f t="shared" si="106"/>
        <v>44287</v>
      </c>
      <c r="B3434" t="s">
        <v>770</v>
      </c>
      <c r="C3434" t="s">
        <v>791</v>
      </c>
      <c r="D3434"/>
      <c r="E3434" t="s">
        <v>789</v>
      </c>
      <c r="F3434" t="s">
        <v>790</v>
      </c>
      <c r="G3434" t="s">
        <v>720</v>
      </c>
      <c r="H3434">
        <v>68</v>
      </c>
      <c r="I3434" s="196" t="str">
        <f>VLOOKUP(E3434,Refs!$P$2:$R$36,3,FALSE)</f>
        <v>Y60</v>
      </c>
      <c r="J3434" s="196" t="str">
        <f>VLOOKUP(E3434,Refs!$P$2:$S$36,4,FALSE)</f>
        <v>Midlands</v>
      </c>
      <c r="K3434" s="42">
        <f t="shared" si="107"/>
        <v>68</v>
      </c>
    </row>
    <row r="3435" spans="1:11" hidden="1" x14ac:dyDescent="0.35">
      <c r="A3435" s="197">
        <f t="shared" si="106"/>
        <v>44287</v>
      </c>
      <c r="B3435" t="s">
        <v>770</v>
      </c>
      <c r="C3435" t="s">
        <v>791</v>
      </c>
      <c r="D3435"/>
      <c r="E3435" t="s">
        <v>789</v>
      </c>
      <c r="F3435" t="s">
        <v>790</v>
      </c>
      <c r="G3435" t="s">
        <v>721</v>
      </c>
      <c r="H3435">
        <v>511</v>
      </c>
      <c r="I3435" s="196" t="str">
        <f>VLOOKUP(E3435,Refs!$P$2:$R$36,3,FALSE)</f>
        <v>Y60</v>
      </c>
      <c r="J3435" s="196" t="str">
        <f>VLOOKUP(E3435,Refs!$P$2:$S$36,4,FALSE)</f>
        <v>Midlands</v>
      </c>
      <c r="K3435" s="42">
        <f t="shared" si="107"/>
        <v>511</v>
      </c>
    </row>
    <row r="3436" spans="1:11" hidden="1" x14ac:dyDescent="0.35">
      <c r="A3436" s="197">
        <f t="shared" si="106"/>
        <v>44287</v>
      </c>
      <c r="B3436" t="s">
        <v>770</v>
      </c>
      <c r="C3436" t="s">
        <v>791</v>
      </c>
      <c r="D3436"/>
      <c r="E3436" t="s">
        <v>789</v>
      </c>
      <c r="F3436" t="s">
        <v>790</v>
      </c>
      <c r="G3436" t="s">
        <v>722</v>
      </c>
      <c r="H3436">
        <v>3</v>
      </c>
      <c r="I3436" s="196" t="str">
        <f>VLOOKUP(E3436,Refs!$P$2:$R$36,3,FALSE)</f>
        <v>Y60</v>
      </c>
      <c r="J3436" s="196" t="str">
        <f>VLOOKUP(E3436,Refs!$P$2:$S$36,4,FALSE)</f>
        <v>Midlands</v>
      </c>
      <c r="K3436" s="42">
        <f t="shared" si="107"/>
        <v>3</v>
      </c>
    </row>
    <row r="3437" spans="1:11" hidden="1" x14ac:dyDescent="0.35">
      <c r="A3437" s="197">
        <f t="shared" si="106"/>
        <v>44287</v>
      </c>
      <c r="B3437" t="s">
        <v>770</v>
      </c>
      <c r="C3437" t="s">
        <v>791</v>
      </c>
      <c r="D3437"/>
      <c r="E3437" t="s">
        <v>789</v>
      </c>
      <c r="F3437" t="s">
        <v>790</v>
      </c>
      <c r="G3437" t="s">
        <v>723</v>
      </c>
      <c r="H3437">
        <v>2</v>
      </c>
      <c r="I3437" s="196" t="str">
        <f>VLOOKUP(E3437,Refs!$P$2:$R$36,3,FALSE)</f>
        <v>Y60</v>
      </c>
      <c r="J3437" s="196" t="str">
        <f>VLOOKUP(E3437,Refs!$P$2:$S$36,4,FALSE)</f>
        <v>Midlands</v>
      </c>
      <c r="K3437" s="42">
        <f t="shared" si="107"/>
        <v>2</v>
      </c>
    </row>
    <row r="3438" spans="1:11" hidden="1" x14ac:dyDescent="0.35">
      <c r="A3438" s="197">
        <f t="shared" si="106"/>
        <v>44287</v>
      </c>
      <c r="B3438" t="s">
        <v>770</v>
      </c>
      <c r="C3438" t="s">
        <v>791</v>
      </c>
      <c r="D3438"/>
      <c r="E3438" t="s">
        <v>789</v>
      </c>
      <c r="F3438" t="s">
        <v>790</v>
      </c>
      <c r="G3438" t="s">
        <v>724</v>
      </c>
      <c r="H3438">
        <v>5</v>
      </c>
      <c r="I3438" s="196" t="str">
        <f>VLOOKUP(E3438,Refs!$P$2:$R$36,3,FALSE)</f>
        <v>Y60</v>
      </c>
      <c r="J3438" s="196" t="str">
        <f>VLOOKUP(E3438,Refs!$P$2:$S$36,4,FALSE)</f>
        <v>Midlands</v>
      </c>
      <c r="K3438" s="42">
        <f t="shared" si="107"/>
        <v>5</v>
      </c>
    </row>
    <row r="3439" spans="1:11" hidden="1" x14ac:dyDescent="0.35">
      <c r="A3439" s="197">
        <f t="shared" si="106"/>
        <v>44287</v>
      </c>
      <c r="B3439" t="s">
        <v>770</v>
      </c>
      <c r="C3439" t="s">
        <v>791</v>
      </c>
      <c r="D3439"/>
      <c r="E3439" t="s">
        <v>789</v>
      </c>
      <c r="F3439" t="s">
        <v>790</v>
      </c>
      <c r="G3439" t="s">
        <v>725</v>
      </c>
      <c r="H3439">
        <v>5</v>
      </c>
      <c r="I3439" s="196" t="str">
        <f>VLOOKUP(E3439,Refs!$P$2:$R$36,3,FALSE)</f>
        <v>Y60</v>
      </c>
      <c r="J3439" s="196" t="str">
        <f>VLOOKUP(E3439,Refs!$P$2:$S$36,4,FALSE)</f>
        <v>Midlands</v>
      </c>
      <c r="K3439" s="42">
        <f t="shared" si="107"/>
        <v>5</v>
      </c>
    </row>
    <row r="3440" spans="1:11" hidden="1" x14ac:dyDescent="0.35">
      <c r="A3440" s="197">
        <f t="shared" si="106"/>
        <v>44287</v>
      </c>
      <c r="B3440" t="s">
        <v>770</v>
      </c>
      <c r="C3440" t="s">
        <v>791</v>
      </c>
      <c r="D3440"/>
      <c r="E3440" t="s">
        <v>789</v>
      </c>
      <c r="F3440" t="s">
        <v>790</v>
      </c>
      <c r="G3440" t="s">
        <v>726</v>
      </c>
      <c r="H3440">
        <v>1</v>
      </c>
      <c r="I3440" s="196" t="str">
        <f>VLOOKUP(E3440,Refs!$P$2:$R$36,3,FALSE)</f>
        <v>Y60</v>
      </c>
      <c r="J3440" s="196" t="str">
        <f>VLOOKUP(E3440,Refs!$P$2:$S$36,4,FALSE)</f>
        <v>Midlands</v>
      </c>
      <c r="K3440" s="42">
        <f t="shared" si="107"/>
        <v>1</v>
      </c>
    </row>
    <row r="3441" spans="1:11" hidden="1" x14ac:dyDescent="0.35">
      <c r="A3441" s="197">
        <f t="shared" si="106"/>
        <v>44287</v>
      </c>
      <c r="B3441" t="s">
        <v>770</v>
      </c>
      <c r="C3441" t="s">
        <v>791</v>
      </c>
      <c r="D3441"/>
      <c r="E3441" t="s">
        <v>789</v>
      </c>
      <c r="F3441" t="s">
        <v>790</v>
      </c>
      <c r="G3441" t="s">
        <v>727</v>
      </c>
      <c r="H3441">
        <v>1</v>
      </c>
      <c r="I3441" s="196" t="str">
        <f>VLOOKUP(E3441,Refs!$P$2:$R$36,3,FALSE)</f>
        <v>Y60</v>
      </c>
      <c r="J3441" s="196" t="str">
        <f>VLOOKUP(E3441,Refs!$P$2:$S$36,4,FALSE)</f>
        <v>Midlands</v>
      </c>
      <c r="K3441" s="42">
        <f t="shared" si="107"/>
        <v>1</v>
      </c>
    </row>
    <row r="3442" spans="1:11" hidden="1" x14ac:dyDescent="0.35">
      <c r="A3442" s="197">
        <f t="shared" si="106"/>
        <v>44287</v>
      </c>
      <c r="B3442" t="s">
        <v>770</v>
      </c>
      <c r="C3442" t="s">
        <v>791</v>
      </c>
      <c r="D3442"/>
      <c r="E3442" t="s">
        <v>789</v>
      </c>
      <c r="F3442" t="s">
        <v>790</v>
      </c>
      <c r="G3442" t="s">
        <v>728</v>
      </c>
      <c r="H3442">
        <v>7</v>
      </c>
      <c r="I3442" s="196" t="str">
        <f>VLOOKUP(E3442,Refs!$P$2:$R$36,3,FALSE)</f>
        <v>Y60</v>
      </c>
      <c r="J3442" s="196" t="str">
        <f>VLOOKUP(E3442,Refs!$P$2:$S$36,4,FALSE)</f>
        <v>Midlands</v>
      </c>
      <c r="K3442" s="42">
        <f t="shared" si="107"/>
        <v>7</v>
      </c>
    </row>
    <row r="3443" spans="1:11" hidden="1" x14ac:dyDescent="0.35">
      <c r="A3443" s="197">
        <f t="shared" si="106"/>
        <v>44287</v>
      </c>
      <c r="B3443" t="s">
        <v>770</v>
      </c>
      <c r="C3443" t="s">
        <v>791</v>
      </c>
      <c r="D3443"/>
      <c r="E3443" t="s">
        <v>789</v>
      </c>
      <c r="F3443" t="s">
        <v>790</v>
      </c>
      <c r="G3443" t="s">
        <v>729</v>
      </c>
      <c r="H3443">
        <v>3</v>
      </c>
      <c r="I3443" s="196" t="str">
        <f>VLOOKUP(E3443,Refs!$P$2:$R$36,3,FALSE)</f>
        <v>Y60</v>
      </c>
      <c r="J3443" s="196" t="str">
        <f>VLOOKUP(E3443,Refs!$P$2:$S$36,4,FALSE)</f>
        <v>Midlands</v>
      </c>
      <c r="K3443" s="42">
        <f t="shared" si="107"/>
        <v>3</v>
      </c>
    </row>
    <row r="3444" spans="1:11" hidden="1" x14ac:dyDescent="0.35">
      <c r="A3444" s="197">
        <f t="shared" si="106"/>
        <v>44287</v>
      </c>
      <c r="B3444" t="s">
        <v>770</v>
      </c>
      <c r="C3444" t="s">
        <v>791</v>
      </c>
      <c r="D3444"/>
      <c r="E3444" t="s">
        <v>789</v>
      </c>
      <c r="F3444" t="s">
        <v>790</v>
      </c>
      <c r="G3444" t="s">
        <v>730</v>
      </c>
      <c r="H3444">
        <v>0</v>
      </c>
      <c r="I3444" s="196" t="str">
        <f>VLOOKUP(E3444,Refs!$P$2:$R$36,3,FALSE)</f>
        <v>Y60</v>
      </c>
      <c r="J3444" s="196" t="str">
        <f>VLOOKUP(E3444,Refs!$P$2:$S$36,4,FALSE)</f>
        <v>Midlands</v>
      </c>
      <c r="K3444" s="42" t="str">
        <f t="shared" si="107"/>
        <v/>
      </c>
    </row>
    <row r="3445" spans="1:11" hidden="1" x14ac:dyDescent="0.35">
      <c r="A3445" s="197">
        <f t="shared" si="106"/>
        <v>44287</v>
      </c>
      <c r="B3445" t="s">
        <v>770</v>
      </c>
      <c r="C3445" t="s">
        <v>791</v>
      </c>
      <c r="D3445"/>
      <c r="E3445" t="s">
        <v>789</v>
      </c>
      <c r="F3445" t="s">
        <v>790</v>
      </c>
      <c r="G3445" t="s">
        <v>731</v>
      </c>
      <c r="H3445">
        <v>0</v>
      </c>
      <c r="I3445" s="196" t="str">
        <f>VLOOKUP(E3445,Refs!$P$2:$R$36,3,FALSE)</f>
        <v>Y60</v>
      </c>
      <c r="J3445" s="196" t="str">
        <f>VLOOKUP(E3445,Refs!$P$2:$S$36,4,FALSE)</f>
        <v>Midlands</v>
      </c>
      <c r="K3445" s="42" t="str">
        <f t="shared" si="107"/>
        <v/>
      </c>
    </row>
    <row r="3446" spans="1:11" hidden="1" x14ac:dyDescent="0.35">
      <c r="A3446" s="197">
        <f t="shared" si="106"/>
        <v>44287</v>
      </c>
      <c r="B3446" t="s">
        <v>770</v>
      </c>
      <c r="C3446" t="s">
        <v>791</v>
      </c>
      <c r="D3446"/>
      <c r="E3446" t="s">
        <v>789</v>
      </c>
      <c r="F3446" t="s">
        <v>790</v>
      </c>
      <c r="G3446" t="s">
        <v>732</v>
      </c>
      <c r="H3446">
        <v>14</v>
      </c>
      <c r="I3446" s="196" t="str">
        <f>VLOOKUP(E3446,Refs!$P$2:$R$36,3,FALSE)</f>
        <v>Y60</v>
      </c>
      <c r="J3446" s="196" t="str">
        <f>VLOOKUP(E3446,Refs!$P$2:$S$36,4,FALSE)</f>
        <v>Midlands</v>
      </c>
      <c r="K3446" s="42">
        <f t="shared" si="107"/>
        <v>14</v>
      </c>
    </row>
    <row r="3447" spans="1:11" hidden="1" x14ac:dyDescent="0.35">
      <c r="A3447" s="197">
        <f t="shared" si="106"/>
        <v>44287</v>
      </c>
      <c r="B3447" t="s">
        <v>770</v>
      </c>
      <c r="C3447" t="s">
        <v>791</v>
      </c>
      <c r="D3447"/>
      <c r="E3447" t="s">
        <v>789</v>
      </c>
      <c r="F3447" t="s">
        <v>790</v>
      </c>
      <c r="G3447" t="s">
        <v>733</v>
      </c>
      <c r="H3447">
        <v>5</v>
      </c>
      <c r="I3447" s="196" t="str">
        <f>VLOOKUP(E3447,Refs!$P$2:$R$36,3,FALSE)</f>
        <v>Y60</v>
      </c>
      <c r="J3447" s="196" t="str">
        <f>VLOOKUP(E3447,Refs!$P$2:$S$36,4,FALSE)</f>
        <v>Midlands</v>
      </c>
      <c r="K3447" s="42">
        <f t="shared" si="107"/>
        <v>5</v>
      </c>
    </row>
    <row r="3448" spans="1:11" hidden="1" x14ac:dyDescent="0.35">
      <c r="A3448" s="197">
        <f t="shared" si="106"/>
        <v>44287</v>
      </c>
      <c r="B3448" t="s">
        <v>770</v>
      </c>
      <c r="C3448" t="s">
        <v>791</v>
      </c>
      <c r="D3448"/>
      <c r="E3448" t="s">
        <v>789</v>
      </c>
      <c r="F3448" t="s">
        <v>790</v>
      </c>
      <c r="G3448" t="s">
        <v>734</v>
      </c>
      <c r="H3448">
        <v>1</v>
      </c>
      <c r="I3448" s="196" t="str">
        <f>VLOOKUP(E3448,Refs!$P$2:$R$36,3,FALSE)</f>
        <v>Y60</v>
      </c>
      <c r="J3448" s="196" t="str">
        <f>VLOOKUP(E3448,Refs!$P$2:$S$36,4,FALSE)</f>
        <v>Midlands</v>
      </c>
      <c r="K3448" s="42">
        <f t="shared" si="107"/>
        <v>1</v>
      </c>
    </row>
    <row r="3449" spans="1:11" hidden="1" x14ac:dyDescent="0.35">
      <c r="A3449" s="197">
        <f t="shared" si="106"/>
        <v>44287</v>
      </c>
      <c r="B3449" t="s">
        <v>770</v>
      </c>
      <c r="C3449" t="s">
        <v>791</v>
      </c>
      <c r="D3449"/>
      <c r="E3449" t="s">
        <v>789</v>
      </c>
      <c r="F3449" t="s">
        <v>790</v>
      </c>
      <c r="G3449" t="s">
        <v>735</v>
      </c>
      <c r="H3449">
        <v>0</v>
      </c>
      <c r="I3449" s="196" t="str">
        <f>VLOOKUP(E3449,Refs!$P$2:$R$36,3,FALSE)</f>
        <v>Y60</v>
      </c>
      <c r="J3449" s="196" t="str">
        <f>VLOOKUP(E3449,Refs!$P$2:$S$36,4,FALSE)</f>
        <v>Midlands</v>
      </c>
      <c r="K3449" s="42" t="str">
        <f t="shared" si="107"/>
        <v/>
      </c>
    </row>
    <row r="3450" spans="1:11" hidden="1" x14ac:dyDescent="0.35">
      <c r="A3450" s="197">
        <f t="shared" si="106"/>
        <v>44287</v>
      </c>
      <c r="B3450" t="s">
        <v>770</v>
      </c>
      <c r="C3450" t="s">
        <v>791</v>
      </c>
      <c r="D3450"/>
      <c r="E3450" t="s">
        <v>789</v>
      </c>
      <c r="F3450" t="s">
        <v>790</v>
      </c>
      <c r="G3450" t="s">
        <v>736</v>
      </c>
      <c r="H3450">
        <v>0</v>
      </c>
      <c r="I3450" s="196" t="str">
        <f>VLOOKUP(E3450,Refs!$P$2:$R$36,3,FALSE)</f>
        <v>Y60</v>
      </c>
      <c r="J3450" s="196" t="str">
        <f>VLOOKUP(E3450,Refs!$P$2:$S$36,4,FALSE)</f>
        <v>Midlands</v>
      </c>
      <c r="K3450" s="42" t="str">
        <f t="shared" si="107"/>
        <v/>
      </c>
    </row>
    <row r="3451" spans="1:11" hidden="1" x14ac:dyDescent="0.35">
      <c r="A3451" s="197">
        <f t="shared" si="106"/>
        <v>44287</v>
      </c>
      <c r="B3451" t="s">
        <v>770</v>
      </c>
      <c r="C3451" t="s">
        <v>791</v>
      </c>
      <c r="D3451"/>
      <c r="E3451" t="s">
        <v>789</v>
      </c>
      <c r="F3451" t="s">
        <v>790</v>
      </c>
      <c r="G3451" t="s">
        <v>737</v>
      </c>
      <c r="H3451">
        <v>0</v>
      </c>
      <c r="I3451" s="196" t="str">
        <f>VLOOKUP(E3451,Refs!$P$2:$R$36,3,FALSE)</f>
        <v>Y60</v>
      </c>
      <c r="J3451" s="196" t="str">
        <f>VLOOKUP(E3451,Refs!$P$2:$S$36,4,FALSE)</f>
        <v>Midlands</v>
      </c>
      <c r="K3451" s="42" t="str">
        <f t="shared" si="107"/>
        <v/>
      </c>
    </row>
    <row r="3452" spans="1:11" hidden="1" x14ac:dyDescent="0.35">
      <c r="A3452" s="197">
        <f t="shared" si="106"/>
        <v>44287</v>
      </c>
      <c r="B3452" t="s">
        <v>770</v>
      </c>
      <c r="C3452" t="s">
        <v>89</v>
      </c>
      <c r="D3452"/>
      <c r="E3452" t="s">
        <v>80</v>
      </c>
      <c r="F3452" t="s">
        <v>81</v>
      </c>
      <c r="G3452" t="s">
        <v>756</v>
      </c>
      <c r="H3452">
        <v>193773</v>
      </c>
      <c r="I3452" s="196" t="str">
        <f>VLOOKUP(E3452,Refs!$P$2:$R$36,3,FALSE)</f>
        <v>Y63</v>
      </c>
      <c r="J3452" s="196" t="str">
        <f>VLOOKUP(E3452,Refs!$P$2:$S$36,4,FALSE)</f>
        <v>North East and Yorkshire</v>
      </c>
      <c r="K3452" s="42">
        <f t="shared" si="107"/>
        <v>193773</v>
      </c>
    </row>
    <row r="3453" spans="1:11" hidden="1" x14ac:dyDescent="0.35">
      <c r="A3453" s="197">
        <f t="shared" si="106"/>
        <v>44287</v>
      </c>
      <c r="B3453" t="s">
        <v>770</v>
      </c>
      <c r="C3453" t="s">
        <v>89</v>
      </c>
      <c r="D3453"/>
      <c r="E3453" t="s">
        <v>80</v>
      </c>
      <c r="F3453" t="s">
        <v>81</v>
      </c>
      <c r="G3453" t="s">
        <v>757</v>
      </c>
      <c r="H3453">
        <v>10686</v>
      </c>
      <c r="I3453" s="196" t="str">
        <f>VLOOKUP(E3453,Refs!$P$2:$R$36,3,FALSE)</f>
        <v>Y63</v>
      </c>
      <c r="J3453" s="196" t="str">
        <f>VLOOKUP(E3453,Refs!$P$2:$S$36,4,FALSE)</f>
        <v>North East and Yorkshire</v>
      </c>
      <c r="K3453" s="42">
        <f t="shared" si="107"/>
        <v>10686</v>
      </c>
    </row>
    <row r="3454" spans="1:11" hidden="1" x14ac:dyDescent="0.35">
      <c r="A3454" s="197">
        <f t="shared" si="106"/>
        <v>44287</v>
      </c>
      <c r="B3454" t="s">
        <v>770</v>
      </c>
      <c r="C3454" t="s">
        <v>89</v>
      </c>
      <c r="D3454"/>
      <c r="E3454" t="s">
        <v>80</v>
      </c>
      <c r="F3454" t="s">
        <v>81</v>
      </c>
      <c r="G3454" t="s">
        <v>758</v>
      </c>
      <c r="H3454">
        <v>172418</v>
      </c>
      <c r="I3454" s="196" t="str">
        <f>VLOOKUP(E3454,Refs!$P$2:$R$36,3,FALSE)</f>
        <v>Y63</v>
      </c>
      <c r="J3454" s="196" t="str">
        <f>VLOOKUP(E3454,Refs!$P$2:$S$36,4,FALSE)</f>
        <v>North East and Yorkshire</v>
      </c>
      <c r="K3454" s="42">
        <f t="shared" si="107"/>
        <v>172418</v>
      </c>
    </row>
    <row r="3455" spans="1:11" hidden="1" x14ac:dyDescent="0.35">
      <c r="A3455" s="197">
        <f t="shared" si="106"/>
        <v>44287</v>
      </c>
      <c r="B3455" t="s">
        <v>770</v>
      </c>
      <c r="C3455" t="s">
        <v>89</v>
      </c>
      <c r="D3455"/>
      <c r="E3455" t="s">
        <v>80</v>
      </c>
      <c r="F3455" t="s">
        <v>81</v>
      </c>
      <c r="G3455" t="s">
        <v>759</v>
      </c>
      <c r="H3455">
        <v>77</v>
      </c>
      <c r="I3455" s="196" t="str">
        <f>VLOOKUP(E3455,Refs!$P$2:$R$36,3,FALSE)</f>
        <v>Y63</v>
      </c>
      <c r="J3455" s="196" t="str">
        <f>VLOOKUP(E3455,Refs!$P$2:$S$36,4,FALSE)</f>
        <v>North East and Yorkshire</v>
      </c>
      <c r="K3455" s="42">
        <f t="shared" si="107"/>
        <v>77</v>
      </c>
    </row>
    <row r="3456" spans="1:11" hidden="1" x14ac:dyDescent="0.35">
      <c r="A3456" s="197">
        <f t="shared" si="106"/>
        <v>44287</v>
      </c>
      <c r="B3456" t="s">
        <v>770</v>
      </c>
      <c r="C3456" t="s">
        <v>89</v>
      </c>
      <c r="D3456"/>
      <c r="E3456" t="s">
        <v>80</v>
      </c>
      <c r="F3456" t="s">
        <v>81</v>
      </c>
      <c r="G3456" t="s">
        <v>760</v>
      </c>
      <c r="H3456">
        <v>2600</v>
      </c>
      <c r="I3456" s="196" t="str">
        <f>VLOOKUP(E3456,Refs!$P$2:$R$36,3,FALSE)</f>
        <v>Y63</v>
      </c>
      <c r="J3456" s="196" t="str">
        <f>VLOOKUP(E3456,Refs!$P$2:$S$36,4,FALSE)</f>
        <v>North East and Yorkshire</v>
      </c>
      <c r="K3456" s="42">
        <f t="shared" si="107"/>
        <v>2600</v>
      </c>
    </row>
    <row r="3457" spans="1:11" hidden="1" x14ac:dyDescent="0.35">
      <c r="A3457" s="197">
        <f t="shared" si="106"/>
        <v>44287</v>
      </c>
      <c r="B3457" t="s">
        <v>770</v>
      </c>
      <c r="C3457" t="s">
        <v>89</v>
      </c>
      <c r="D3457"/>
      <c r="E3457" t="s">
        <v>80</v>
      </c>
      <c r="F3457" t="s">
        <v>81</v>
      </c>
      <c r="G3457" t="s">
        <v>761</v>
      </c>
      <c r="H3457">
        <v>1571</v>
      </c>
      <c r="I3457" s="196" t="str">
        <f>VLOOKUP(E3457,Refs!$P$2:$R$36,3,FALSE)</f>
        <v>Y63</v>
      </c>
      <c r="J3457" s="196" t="str">
        <f>VLOOKUP(E3457,Refs!$P$2:$S$36,4,FALSE)</f>
        <v>North East and Yorkshire</v>
      </c>
      <c r="K3457" s="42">
        <f t="shared" si="107"/>
        <v>1571</v>
      </c>
    </row>
    <row r="3458" spans="1:11" hidden="1" x14ac:dyDescent="0.35">
      <c r="A3458" s="197">
        <f t="shared" si="106"/>
        <v>44287</v>
      </c>
      <c r="B3458" t="s">
        <v>770</v>
      </c>
      <c r="C3458" t="s">
        <v>89</v>
      </c>
      <c r="D3458"/>
      <c r="E3458" t="s">
        <v>80</v>
      </c>
      <c r="F3458" t="s">
        <v>81</v>
      </c>
      <c r="G3458" t="s">
        <v>548</v>
      </c>
      <c r="H3458">
        <v>110327</v>
      </c>
      <c r="I3458" s="196" t="str">
        <f>VLOOKUP(E3458,Refs!$P$2:$R$36,3,FALSE)</f>
        <v>Y63</v>
      </c>
      <c r="J3458" s="196" t="str">
        <f>VLOOKUP(E3458,Refs!$P$2:$S$36,4,FALSE)</f>
        <v>North East and Yorkshire</v>
      </c>
      <c r="K3458" s="42">
        <f t="shared" si="107"/>
        <v>110327</v>
      </c>
    </row>
    <row r="3459" spans="1:11" hidden="1" x14ac:dyDescent="0.35">
      <c r="A3459" s="197">
        <f t="shared" ref="A3459:A3522" si="108">DATEVALUE(RIGHT(B3459,8))</f>
        <v>44287</v>
      </c>
      <c r="B3459" t="s">
        <v>770</v>
      </c>
      <c r="C3459" t="s">
        <v>89</v>
      </c>
      <c r="D3459"/>
      <c r="E3459" t="s">
        <v>80</v>
      </c>
      <c r="F3459" t="s">
        <v>81</v>
      </c>
      <c r="G3459" t="s">
        <v>549</v>
      </c>
      <c r="H3459">
        <v>21355</v>
      </c>
      <c r="I3459" s="196" t="str">
        <f>VLOOKUP(E3459,Refs!$P$2:$R$36,3,FALSE)</f>
        <v>Y63</v>
      </c>
      <c r="J3459" s="196" t="str">
        <f>VLOOKUP(E3459,Refs!$P$2:$S$36,4,FALSE)</f>
        <v>North East and Yorkshire</v>
      </c>
      <c r="K3459" s="42">
        <f t="shared" ref="K3459:K3522" si="109">IF(OR(H3459="NULL",H3459=0,H3459=""),"",H3459)</f>
        <v>21355</v>
      </c>
    </row>
    <row r="3460" spans="1:11" hidden="1" x14ac:dyDescent="0.35">
      <c r="A3460" s="197">
        <f t="shared" si="108"/>
        <v>44287</v>
      </c>
      <c r="B3460" t="s">
        <v>770</v>
      </c>
      <c r="C3460" t="s">
        <v>89</v>
      </c>
      <c r="D3460"/>
      <c r="E3460" t="s">
        <v>80</v>
      </c>
      <c r="F3460" t="s">
        <v>81</v>
      </c>
      <c r="G3460" t="s">
        <v>550</v>
      </c>
      <c r="H3460">
        <v>2337</v>
      </c>
      <c r="I3460" s="196" t="str">
        <f>VLOOKUP(E3460,Refs!$P$2:$R$36,3,FALSE)</f>
        <v>Y63</v>
      </c>
      <c r="J3460" s="196" t="str">
        <f>VLOOKUP(E3460,Refs!$P$2:$S$36,4,FALSE)</f>
        <v>North East and Yorkshire</v>
      </c>
      <c r="K3460" s="42">
        <f t="shared" si="109"/>
        <v>2337</v>
      </c>
    </row>
    <row r="3461" spans="1:11" hidden="1" x14ac:dyDescent="0.35">
      <c r="A3461" s="197">
        <f t="shared" si="108"/>
        <v>44287</v>
      </c>
      <c r="B3461" t="s">
        <v>770</v>
      </c>
      <c r="C3461" t="s">
        <v>89</v>
      </c>
      <c r="D3461"/>
      <c r="E3461" t="s">
        <v>80</v>
      </c>
      <c r="F3461" t="s">
        <v>81</v>
      </c>
      <c r="G3461" t="s">
        <v>551</v>
      </c>
      <c r="H3461">
        <v>7598</v>
      </c>
      <c r="I3461" s="196" t="str">
        <f>VLOOKUP(E3461,Refs!$P$2:$R$36,3,FALSE)</f>
        <v>Y63</v>
      </c>
      <c r="J3461" s="196" t="str">
        <f>VLOOKUP(E3461,Refs!$P$2:$S$36,4,FALSE)</f>
        <v>North East and Yorkshire</v>
      </c>
      <c r="K3461" s="42">
        <f t="shared" si="109"/>
        <v>7598</v>
      </c>
    </row>
    <row r="3462" spans="1:11" hidden="1" x14ac:dyDescent="0.35">
      <c r="A3462" s="197">
        <f t="shared" si="108"/>
        <v>44287</v>
      </c>
      <c r="B3462" t="s">
        <v>770</v>
      </c>
      <c r="C3462" t="s">
        <v>89</v>
      </c>
      <c r="D3462"/>
      <c r="E3462" t="s">
        <v>80</v>
      </c>
      <c r="F3462" t="s">
        <v>81</v>
      </c>
      <c r="G3462" t="s">
        <v>552</v>
      </c>
      <c r="H3462">
        <v>11420</v>
      </c>
      <c r="I3462" s="196" t="str">
        <f>VLOOKUP(E3462,Refs!$P$2:$R$36,3,FALSE)</f>
        <v>Y63</v>
      </c>
      <c r="J3462" s="196" t="str">
        <f>VLOOKUP(E3462,Refs!$P$2:$S$36,4,FALSE)</f>
        <v>North East and Yorkshire</v>
      </c>
      <c r="K3462" s="42">
        <f t="shared" si="109"/>
        <v>11420</v>
      </c>
    </row>
    <row r="3463" spans="1:11" hidden="1" x14ac:dyDescent="0.35">
      <c r="A3463" s="197">
        <f t="shared" si="108"/>
        <v>44287</v>
      </c>
      <c r="B3463" t="s">
        <v>770</v>
      </c>
      <c r="C3463" t="s">
        <v>89</v>
      </c>
      <c r="D3463"/>
      <c r="E3463" t="s">
        <v>80</v>
      </c>
      <c r="F3463" t="s">
        <v>81</v>
      </c>
      <c r="G3463" t="s">
        <v>553</v>
      </c>
      <c r="H3463">
        <v>43310860</v>
      </c>
      <c r="I3463" s="196" t="str">
        <f>VLOOKUP(E3463,Refs!$P$2:$R$36,3,FALSE)</f>
        <v>Y63</v>
      </c>
      <c r="J3463" s="196" t="str">
        <f>VLOOKUP(E3463,Refs!$P$2:$S$36,4,FALSE)</f>
        <v>North East and Yorkshire</v>
      </c>
      <c r="K3463" s="42">
        <f t="shared" si="109"/>
        <v>43310860</v>
      </c>
    </row>
    <row r="3464" spans="1:11" hidden="1" x14ac:dyDescent="0.35">
      <c r="A3464" s="197">
        <f t="shared" si="108"/>
        <v>44287</v>
      </c>
      <c r="B3464" t="s">
        <v>770</v>
      </c>
      <c r="C3464" t="s">
        <v>89</v>
      </c>
      <c r="D3464"/>
      <c r="E3464" t="s">
        <v>80</v>
      </c>
      <c r="F3464" t="s">
        <v>81</v>
      </c>
      <c r="G3464" t="s">
        <v>554</v>
      </c>
      <c r="H3464">
        <v>420</v>
      </c>
      <c r="I3464" s="196" t="str">
        <f>VLOOKUP(E3464,Refs!$P$2:$R$36,3,FALSE)</f>
        <v>Y63</v>
      </c>
      <c r="J3464" s="196" t="str">
        <f>VLOOKUP(E3464,Refs!$P$2:$S$36,4,FALSE)</f>
        <v>North East and Yorkshire</v>
      </c>
      <c r="K3464" s="42">
        <f t="shared" si="109"/>
        <v>420</v>
      </c>
    </row>
    <row r="3465" spans="1:11" hidden="1" x14ac:dyDescent="0.35">
      <c r="A3465" s="197">
        <f t="shared" si="108"/>
        <v>44287</v>
      </c>
      <c r="B3465" t="s">
        <v>770</v>
      </c>
      <c r="C3465" t="s">
        <v>89</v>
      </c>
      <c r="D3465"/>
      <c r="E3465" t="s">
        <v>80</v>
      </c>
      <c r="F3465" t="s">
        <v>81</v>
      </c>
      <c r="G3465" t="s">
        <v>555</v>
      </c>
      <c r="H3465">
        <v>599</v>
      </c>
      <c r="I3465" s="196" t="str">
        <f>VLOOKUP(E3465,Refs!$P$2:$R$36,3,FALSE)</f>
        <v>Y63</v>
      </c>
      <c r="J3465" s="196" t="str">
        <f>VLOOKUP(E3465,Refs!$P$2:$S$36,4,FALSE)</f>
        <v>North East and Yorkshire</v>
      </c>
      <c r="K3465" s="42">
        <f t="shared" si="109"/>
        <v>599</v>
      </c>
    </row>
    <row r="3466" spans="1:11" hidden="1" x14ac:dyDescent="0.35">
      <c r="A3466" s="197">
        <f t="shared" si="108"/>
        <v>44287</v>
      </c>
      <c r="B3466" t="s">
        <v>770</v>
      </c>
      <c r="C3466" t="s">
        <v>89</v>
      </c>
      <c r="D3466"/>
      <c r="E3466" t="s">
        <v>80</v>
      </c>
      <c r="F3466" t="s">
        <v>81</v>
      </c>
      <c r="G3466" t="s">
        <v>556</v>
      </c>
      <c r="H3466">
        <v>7265062</v>
      </c>
      <c r="I3466" s="196" t="str">
        <f>VLOOKUP(E3466,Refs!$P$2:$R$36,3,FALSE)</f>
        <v>Y63</v>
      </c>
      <c r="J3466" s="196" t="str">
        <f>VLOOKUP(E3466,Refs!$P$2:$S$36,4,FALSE)</f>
        <v>North East and Yorkshire</v>
      </c>
      <c r="K3466" s="42">
        <f t="shared" si="109"/>
        <v>7265062</v>
      </c>
    </row>
    <row r="3467" spans="1:11" hidden="1" x14ac:dyDescent="0.35">
      <c r="A3467" s="197">
        <f t="shared" si="108"/>
        <v>44287</v>
      </c>
      <c r="B3467" t="s">
        <v>770</v>
      </c>
      <c r="C3467" t="s">
        <v>89</v>
      </c>
      <c r="D3467"/>
      <c r="E3467" t="s">
        <v>80</v>
      </c>
      <c r="F3467" t="s">
        <v>81</v>
      </c>
      <c r="G3467" t="s">
        <v>557</v>
      </c>
      <c r="H3467">
        <v>29445</v>
      </c>
      <c r="I3467" s="196" t="str">
        <f>VLOOKUP(E3467,Refs!$P$2:$R$36,3,FALSE)</f>
        <v>Y63</v>
      </c>
      <c r="J3467" s="196" t="str">
        <f>VLOOKUP(E3467,Refs!$P$2:$S$36,4,FALSE)</f>
        <v>North East and Yorkshire</v>
      </c>
      <c r="K3467" s="42">
        <f t="shared" si="109"/>
        <v>29445</v>
      </c>
    </row>
    <row r="3468" spans="1:11" hidden="1" x14ac:dyDescent="0.35">
      <c r="A3468" s="197">
        <f t="shared" si="108"/>
        <v>44287</v>
      </c>
      <c r="B3468" t="s">
        <v>770</v>
      </c>
      <c r="C3468" t="s">
        <v>89</v>
      </c>
      <c r="D3468"/>
      <c r="E3468" t="s">
        <v>80</v>
      </c>
      <c r="F3468" t="s">
        <v>81</v>
      </c>
      <c r="G3468" t="s">
        <v>558</v>
      </c>
      <c r="H3468">
        <v>92711050</v>
      </c>
      <c r="I3468" s="196" t="str">
        <f>VLOOKUP(E3468,Refs!$P$2:$R$36,3,FALSE)</f>
        <v>Y63</v>
      </c>
      <c r="J3468" s="196" t="str">
        <f>VLOOKUP(E3468,Refs!$P$2:$S$36,4,FALSE)</f>
        <v>North East and Yorkshire</v>
      </c>
      <c r="K3468" s="42">
        <f t="shared" si="109"/>
        <v>92711050</v>
      </c>
    </row>
    <row r="3469" spans="1:11" hidden="1" x14ac:dyDescent="0.35">
      <c r="A3469" s="197">
        <f t="shared" si="108"/>
        <v>44287</v>
      </c>
      <c r="B3469" t="s">
        <v>770</v>
      </c>
      <c r="C3469" t="s">
        <v>89</v>
      </c>
      <c r="D3469"/>
      <c r="E3469" t="s">
        <v>80</v>
      </c>
      <c r="F3469" t="s">
        <v>81</v>
      </c>
      <c r="G3469" t="s">
        <v>566</v>
      </c>
      <c r="H3469">
        <v>162128</v>
      </c>
      <c r="I3469" s="196" t="str">
        <f>VLOOKUP(E3469,Refs!$P$2:$R$36,3,FALSE)</f>
        <v>Y63</v>
      </c>
      <c r="J3469" s="196" t="str">
        <f>VLOOKUP(E3469,Refs!$P$2:$S$36,4,FALSE)</f>
        <v>North East and Yorkshire</v>
      </c>
      <c r="K3469" s="42">
        <f t="shared" si="109"/>
        <v>162128</v>
      </c>
    </row>
    <row r="3470" spans="1:11" hidden="1" x14ac:dyDescent="0.35">
      <c r="A3470" s="197">
        <f t="shared" si="108"/>
        <v>44287</v>
      </c>
      <c r="B3470" t="s">
        <v>770</v>
      </c>
      <c r="C3470" t="s">
        <v>89</v>
      </c>
      <c r="D3470"/>
      <c r="E3470" t="s">
        <v>80</v>
      </c>
      <c r="F3470" t="s">
        <v>81</v>
      </c>
      <c r="G3470" t="s">
        <v>567</v>
      </c>
      <c r="H3470">
        <v>10488</v>
      </c>
      <c r="I3470" s="196" t="str">
        <f>VLOOKUP(E3470,Refs!$P$2:$R$36,3,FALSE)</f>
        <v>Y63</v>
      </c>
      <c r="J3470" s="196" t="str">
        <f>VLOOKUP(E3470,Refs!$P$2:$S$36,4,FALSE)</f>
        <v>North East and Yorkshire</v>
      </c>
      <c r="K3470" s="42">
        <f t="shared" si="109"/>
        <v>10488</v>
      </c>
    </row>
    <row r="3471" spans="1:11" hidden="1" x14ac:dyDescent="0.35">
      <c r="A3471" s="197">
        <f t="shared" si="108"/>
        <v>44287</v>
      </c>
      <c r="B3471" t="s">
        <v>770</v>
      </c>
      <c r="C3471" t="s">
        <v>89</v>
      </c>
      <c r="D3471"/>
      <c r="E3471" t="s">
        <v>80</v>
      </c>
      <c r="F3471" t="s">
        <v>81</v>
      </c>
      <c r="G3471" t="s">
        <v>568</v>
      </c>
      <c r="H3471">
        <v>106835</v>
      </c>
      <c r="I3471" s="196" t="str">
        <f>VLOOKUP(E3471,Refs!$P$2:$R$36,3,FALSE)</f>
        <v>Y63</v>
      </c>
      <c r="J3471" s="196" t="str">
        <f>VLOOKUP(E3471,Refs!$P$2:$S$36,4,FALSE)</f>
        <v>North East and Yorkshire</v>
      </c>
      <c r="K3471" s="42">
        <f t="shared" si="109"/>
        <v>106835</v>
      </c>
    </row>
    <row r="3472" spans="1:11" hidden="1" x14ac:dyDescent="0.35">
      <c r="A3472" s="197">
        <f t="shared" si="108"/>
        <v>44287</v>
      </c>
      <c r="B3472" t="s">
        <v>770</v>
      </c>
      <c r="C3472" t="s">
        <v>89</v>
      </c>
      <c r="D3472"/>
      <c r="E3472" t="s">
        <v>80</v>
      </c>
      <c r="F3472" t="s">
        <v>81</v>
      </c>
      <c r="G3472" t="s">
        <v>569</v>
      </c>
      <c r="H3472">
        <v>33524</v>
      </c>
      <c r="I3472" s="196" t="str">
        <f>VLOOKUP(E3472,Refs!$P$2:$R$36,3,FALSE)</f>
        <v>Y63</v>
      </c>
      <c r="J3472" s="196" t="str">
        <f>VLOOKUP(E3472,Refs!$P$2:$S$36,4,FALSE)</f>
        <v>North East and Yorkshire</v>
      </c>
      <c r="K3472" s="42">
        <f t="shared" si="109"/>
        <v>33524</v>
      </c>
    </row>
    <row r="3473" spans="1:11" hidden="1" x14ac:dyDescent="0.35">
      <c r="A3473" s="197">
        <f t="shared" si="108"/>
        <v>44287</v>
      </c>
      <c r="B3473" t="s">
        <v>770</v>
      </c>
      <c r="C3473" t="s">
        <v>89</v>
      </c>
      <c r="D3473"/>
      <c r="E3473" t="s">
        <v>80</v>
      </c>
      <c r="F3473" t="s">
        <v>81</v>
      </c>
      <c r="G3473" t="s">
        <v>570</v>
      </c>
      <c r="H3473">
        <v>11281</v>
      </c>
      <c r="I3473" s="196" t="str">
        <f>VLOOKUP(E3473,Refs!$P$2:$R$36,3,FALSE)</f>
        <v>Y63</v>
      </c>
      <c r="J3473" s="196" t="str">
        <f>VLOOKUP(E3473,Refs!$P$2:$S$36,4,FALSE)</f>
        <v>North East and Yorkshire</v>
      </c>
      <c r="K3473" s="42">
        <f t="shared" si="109"/>
        <v>11281</v>
      </c>
    </row>
    <row r="3474" spans="1:11" hidden="1" x14ac:dyDescent="0.35">
      <c r="A3474" s="197">
        <f t="shared" si="108"/>
        <v>44287</v>
      </c>
      <c r="B3474" t="s">
        <v>770</v>
      </c>
      <c r="C3474" t="s">
        <v>89</v>
      </c>
      <c r="D3474"/>
      <c r="E3474" t="s">
        <v>80</v>
      </c>
      <c r="F3474" t="s">
        <v>81</v>
      </c>
      <c r="G3474" t="s">
        <v>571</v>
      </c>
      <c r="H3474">
        <v>0</v>
      </c>
      <c r="I3474" s="196" t="str">
        <f>VLOOKUP(E3474,Refs!$P$2:$R$36,3,FALSE)</f>
        <v>Y63</v>
      </c>
      <c r="J3474" s="196" t="str">
        <f>VLOOKUP(E3474,Refs!$P$2:$S$36,4,FALSE)</f>
        <v>North East and Yorkshire</v>
      </c>
      <c r="K3474" s="42" t="str">
        <f t="shared" si="109"/>
        <v/>
      </c>
    </row>
    <row r="3475" spans="1:11" hidden="1" x14ac:dyDescent="0.35">
      <c r="A3475" s="197">
        <f t="shared" si="108"/>
        <v>44287</v>
      </c>
      <c r="B3475" t="s">
        <v>770</v>
      </c>
      <c r="C3475" t="s">
        <v>89</v>
      </c>
      <c r="D3475"/>
      <c r="E3475" t="s">
        <v>80</v>
      </c>
      <c r="F3475" t="s">
        <v>81</v>
      </c>
      <c r="G3475" t="s">
        <v>576</v>
      </c>
      <c r="H3475">
        <v>76722</v>
      </c>
      <c r="I3475" s="196" t="str">
        <f>VLOOKUP(E3475,Refs!$P$2:$R$36,3,FALSE)</f>
        <v>Y63</v>
      </c>
      <c r="J3475" s="196" t="str">
        <f>VLOOKUP(E3475,Refs!$P$2:$S$36,4,FALSE)</f>
        <v>North East and Yorkshire</v>
      </c>
      <c r="K3475" s="42">
        <f t="shared" si="109"/>
        <v>76722</v>
      </c>
    </row>
    <row r="3476" spans="1:11" hidden="1" x14ac:dyDescent="0.35">
      <c r="A3476" s="197">
        <f t="shared" si="108"/>
        <v>44287</v>
      </c>
      <c r="B3476" t="s">
        <v>770</v>
      </c>
      <c r="C3476" t="s">
        <v>89</v>
      </c>
      <c r="D3476"/>
      <c r="E3476" t="s">
        <v>80</v>
      </c>
      <c r="F3476" t="s">
        <v>81</v>
      </c>
      <c r="G3476" t="s">
        <v>577</v>
      </c>
      <c r="H3476">
        <v>1094</v>
      </c>
      <c r="I3476" s="196" t="str">
        <f>VLOOKUP(E3476,Refs!$P$2:$R$36,3,FALSE)</f>
        <v>Y63</v>
      </c>
      <c r="J3476" s="196" t="str">
        <f>VLOOKUP(E3476,Refs!$P$2:$S$36,4,FALSE)</f>
        <v>North East and Yorkshire</v>
      </c>
      <c r="K3476" s="42">
        <f t="shared" si="109"/>
        <v>1094</v>
      </c>
    </row>
    <row r="3477" spans="1:11" hidden="1" x14ac:dyDescent="0.35">
      <c r="A3477" s="197">
        <f t="shared" si="108"/>
        <v>44287</v>
      </c>
      <c r="B3477" t="s">
        <v>770</v>
      </c>
      <c r="C3477" t="s">
        <v>89</v>
      </c>
      <c r="D3477"/>
      <c r="E3477" t="s">
        <v>80</v>
      </c>
      <c r="F3477" t="s">
        <v>81</v>
      </c>
      <c r="G3477" t="s">
        <v>578</v>
      </c>
      <c r="H3477">
        <v>97</v>
      </c>
      <c r="I3477" s="196" t="str">
        <f>VLOOKUP(E3477,Refs!$P$2:$R$36,3,FALSE)</f>
        <v>Y63</v>
      </c>
      <c r="J3477" s="196" t="str">
        <f>VLOOKUP(E3477,Refs!$P$2:$S$36,4,FALSE)</f>
        <v>North East and Yorkshire</v>
      </c>
      <c r="K3477" s="42">
        <f t="shared" si="109"/>
        <v>97</v>
      </c>
    </row>
    <row r="3478" spans="1:11" hidden="1" x14ac:dyDescent="0.35">
      <c r="A3478" s="197">
        <f t="shared" si="108"/>
        <v>44287</v>
      </c>
      <c r="B3478" t="s">
        <v>770</v>
      </c>
      <c r="C3478" t="s">
        <v>89</v>
      </c>
      <c r="D3478"/>
      <c r="E3478" t="s">
        <v>80</v>
      </c>
      <c r="F3478" t="s">
        <v>81</v>
      </c>
      <c r="G3478" t="s">
        <v>579</v>
      </c>
      <c r="H3478">
        <v>0</v>
      </c>
      <c r="I3478" s="196" t="str">
        <f>VLOOKUP(E3478,Refs!$P$2:$R$36,3,FALSE)</f>
        <v>Y63</v>
      </c>
      <c r="J3478" s="196" t="str">
        <f>VLOOKUP(E3478,Refs!$P$2:$S$36,4,FALSE)</f>
        <v>North East and Yorkshire</v>
      </c>
      <c r="K3478" s="42" t="str">
        <f t="shared" si="109"/>
        <v/>
      </c>
    </row>
    <row r="3479" spans="1:11" hidden="1" x14ac:dyDescent="0.35">
      <c r="A3479" s="197">
        <f t="shared" si="108"/>
        <v>44287</v>
      </c>
      <c r="B3479" t="s">
        <v>770</v>
      </c>
      <c r="C3479" t="s">
        <v>89</v>
      </c>
      <c r="D3479"/>
      <c r="E3479" t="s">
        <v>80</v>
      </c>
      <c r="F3479" t="s">
        <v>81</v>
      </c>
      <c r="G3479" t="s">
        <v>580</v>
      </c>
      <c r="H3479">
        <v>20605</v>
      </c>
      <c r="I3479" s="196" t="str">
        <f>VLOOKUP(E3479,Refs!$P$2:$R$36,3,FALSE)</f>
        <v>Y63</v>
      </c>
      <c r="J3479" s="196" t="str">
        <f>VLOOKUP(E3479,Refs!$P$2:$S$36,4,FALSE)</f>
        <v>North East and Yorkshire</v>
      </c>
      <c r="K3479" s="42">
        <f t="shared" si="109"/>
        <v>20605</v>
      </c>
    </row>
    <row r="3480" spans="1:11" hidden="1" x14ac:dyDescent="0.35">
      <c r="A3480" s="197">
        <f t="shared" si="108"/>
        <v>44287</v>
      </c>
      <c r="B3480" t="s">
        <v>770</v>
      </c>
      <c r="C3480" t="s">
        <v>89</v>
      </c>
      <c r="D3480"/>
      <c r="E3480" t="s">
        <v>80</v>
      </c>
      <c r="F3480" t="s">
        <v>81</v>
      </c>
      <c r="G3480" t="s">
        <v>581</v>
      </c>
      <c r="H3480">
        <v>2206</v>
      </c>
      <c r="I3480" s="196" t="str">
        <f>VLOOKUP(E3480,Refs!$P$2:$R$36,3,FALSE)</f>
        <v>Y63</v>
      </c>
      <c r="J3480" s="196" t="str">
        <f>VLOOKUP(E3480,Refs!$P$2:$S$36,4,FALSE)</f>
        <v>North East and Yorkshire</v>
      </c>
      <c r="K3480" s="42">
        <f t="shared" si="109"/>
        <v>2206</v>
      </c>
    </row>
    <row r="3481" spans="1:11" hidden="1" x14ac:dyDescent="0.35">
      <c r="A3481" s="197">
        <f t="shared" si="108"/>
        <v>44287</v>
      </c>
      <c r="B3481" t="s">
        <v>770</v>
      </c>
      <c r="C3481" t="s">
        <v>89</v>
      </c>
      <c r="D3481"/>
      <c r="E3481" t="s">
        <v>80</v>
      </c>
      <c r="F3481" t="s">
        <v>81</v>
      </c>
      <c r="G3481" t="s">
        <v>582</v>
      </c>
      <c r="H3481">
        <v>9528</v>
      </c>
      <c r="I3481" s="196" t="str">
        <f>VLOOKUP(E3481,Refs!$P$2:$R$36,3,FALSE)</f>
        <v>Y63</v>
      </c>
      <c r="J3481" s="196" t="str">
        <f>VLOOKUP(E3481,Refs!$P$2:$S$36,4,FALSE)</f>
        <v>North East and Yorkshire</v>
      </c>
      <c r="K3481" s="42">
        <f t="shared" si="109"/>
        <v>9528</v>
      </c>
    </row>
    <row r="3482" spans="1:11" hidden="1" x14ac:dyDescent="0.35">
      <c r="A3482" s="197">
        <f t="shared" si="108"/>
        <v>44287</v>
      </c>
      <c r="B3482" t="s">
        <v>770</v>
      </c>
      <c r="C3482" t="s">
        <v>89</v>
      </c>
      <c r="D3482"/>
      <c r="E3482" t="s">
        <v>80</v>
      </c>
      <c r="F3482" t="s">
        <v>81</v>
      </c>
      <c r="G3482" t="s">
        <v>583</v>
      </c>
      <c r="H3482">
        <v>743</v>
      </c>
      <c r="I3482" s="196" t="str">
        <f>VLOOKUP(E3482,Refs!$P$2:$R$36,3,FALSE)</f>
        <v>Y63</v>
      </c>
      <c r="J3482" s="196" t="str">
        <f>VLOOKUP(E3482,Refs!$P$2:$S$36,4,FALSE)</f>
        <v>North East and Yorkshire</v>
      </c>
      <c r="K3482" s="42">
        <f t="shared" si="109"/>
        <v>743</v>
      </c>
    </row>
    <row r="3483" spans="1:11" hidden="1" x14ac:dyDescent="0.35">
      <c r="A3483" s="197">
        <f t="shared" si="108"/>
        <v>44287</v>
      </c>
      <c r="B3483" t="s">
        <v>770</v>
      </c>
      <c r="C3483" t="s">
        <v>89</v>
      </c>
      <c r="D3483"/>
      <c r="E3483" t="s">
        <v>80</v>
      </c>
      <c r="F3483" t="s">
        <v>81</v>
      </c>
      <c r="G3483" t="s">
        <v>584</v>
      </c>
      <c r="H3483">
        <v>42449</v>
      </c>
      <c r="I3483" s="196" t="str">
        <f>VLOOKUP(E3483,Refs!$P$2:$R$36,3,FALSE)</f>
        <v>Y63</v>
      </c>
      <c r="J3483" s="196" t="str">
        <f>VLOOKUP(E3483,Refs!$P$2:$S$36,4,FALSE)</f>
        <v>North East and Yorkshire</v>
      </c>
      <c r="K3483" s="42">
        <f t="shared" si="109"/>
        <v>42449</v>
      </c>
    </row>
    <row r="3484" spans="1:11" hidden="1" x14ac:dyDescent="0.35">
      <c r="A3484" s="197">
        <f t="shared" si="108"/>
        <v>44287</v>
      </c>
      <c r="B3484" t="s">
        <v>770</v>
      </c>
      <c r="C3484" t="s">
        <v>89</v>
      </c>
      <c r="D3484"/>
      <c r="E3484" t="s">
        <v>80</v>
      </c>
      <c r="F3484" t="s">
        <v>81</v>
      </c>
      <c r="G3484" t="s">
        <v>585</v>
      </c>
      <c r="H3484">
        <v>2239</v>
      </c>
      <c r="I3484" s="196" t="str">
        <f>VLOOKUP(E3484,Refs!$P$2:$R$36,3,FALSE)</f>
        <v>Y63</v>
      </c>
      <c r="J3484" s="196" t="str">
        <f>VLOOKUP(E3484,Refs!$P$2:$S$36,4,FALSE)</f>
        <v>North East and Yorkshire</v>
      </c>
      <c r="K3484" s="42">
        <f t="shared" si="109"/>
        <v>2239</v>
      </c>
    </row>
    <row r="3485" spans="1:11" hidden="1" x14ac:dyDescent="0.35">
      <c r="A3485" s="197">
        <f t="shared" si="108"/>
        <v>44287</v>
      </c>
      <c r="B3485" t="s">
        <v>770</v>
      </c>
      <c r="C3485" t="s">
        <v>89</v>
      </c>
      <c r="D3485"/>
      <c r="E3485" t="s">
        <v>80</v>
      </c>
      <c r="F3485" t="s">
        <v>81</v>
      </c>
      <c r="G3485" t="s">
        <v>586</v>
      </c>
      <c r="H3485">
        <v>0</v>
      </c>
      <c r="I3485" s="196" t="str">
        <f>VLOOKUP(E3485,Refs!$P$2:$R$36,3,FALSE)</f>
        <v>Y63</v>
      </c>
      <c r="J3485" s="196" t="str">
        <f>VLOOKUP(E3485,Refs!$P$2:$S$36,4,FALSE)</f>
        <v>North East and Yorkshire</v>
      </c>
      <c r="K3485" s="42" t="str">
        <f t="shared" si="109"/>
        <v/>
      </c>
    </row>
    <row r="3486" spans="1:11" hidden="1" x14ac:dyDescent="0.35">
      <c r="A3486" s="197">
        <f t="shared" si="108"/>
        <v>44287</v>
      </c>
      <c r="B3486" t="s">
        <v>770</v>
      </c>
      <c r="C3486" t="s">
        <v>89</v>
      </c>
      <c r="D3486"/>
      <c r="E3486" t="s">
        <v>80</v>
      </c>
      <c r="F3486" t="s">
        <v>81</v>
      </c>
      <c r="G3486" t="s">
        <v>587</v>
      </c>
      <c r="H3486">
        <v>0</v>
      </c>
      <c r="I3486" s="196" t="str">
        <f>VLOOKUP(E3486,Refs!$P$2:$R$36,3,FALSE)</f>
        <v>Y63</v>
      </c>
      <c r="J3486" s="196" t="str">
        <f>VLOOKUP(E3486,Refs!$P$2:$S$36,4,FALSE)</f>
        <v>North East and Yorkshire</v>
      </c>
      <c r="K3486" s="42" t="str">
        <f t="shared" si="109"/>
        <v/>
      </c>
    </row>
    <row r="3487" spans="1:11" hidden="1" x14ac:dyDescent="0.35">
      <c r="A3487" s="197">
        <f t="shared" si="108"/>
        <v>44287</v>
      </c>
      <c r="B3487" t="s">
        <v>770</v>
      </c>
      <c r="C3487" t="s">
        <v>89</v>
      </c>
      <c r="D3487"/>
      <c r="E3487" t="s">
        <v>80</v>
      </c>
      <c r="F3487" t="s">
        <v>81</v>
      </c>
      <c r="G3487" t="s">
        <v>588</v>
      </c>
      <c r="H3487">
        <v>19574</v>
      </c>
      <c r="I3487" s="196" t="str">
        <f>VLOOKUP(E3487,Refs!$P$2:$R$36,3,FALSE)</f>
        <v>Y63</v>
      </c>
      <c r="J3487" s="196" t="str">
        <f>VLOOKUP(E3487,Refs!$P$2:$S$36,4,FALSE)</f>
        <v>North East and Yorkshire</v>
      </c>
      <c r="K3487" s="42">
        <f t="shared" si="109"/>
        <v>19574</v>
      </c>
    </row>
    <row r="3488" spans="1:11" hidden="1" x14ac:dyDescent="0.35">
      <c r="A3488" s="197">
        <f t="shared" si="108"/>
        <v>44287</v>
      </c>
      <c r="B3488" t="s">
        <v>770</v>
      </c>
      <c r="C3488" t="s">
        <v>89</v>
      </c>
      <c r="D3488"/>
      <c r="E3488" t="s">
        <v>80</v>
      </c>
      <c r="F3488" t="s">
        <v>81</v>
      </c>
      <c r="G3488" t="s">
        <v>589</v>
      </c>
      <c r="H3488">
        <v>6076</v>
      </c>
      <c r="I3488" s="196" t="str">
        <f>VLOOKUP(E3488,Refs!$P$2:$R$36,3,FALSE)</f>
        <v>Y63</v>
      </c>
      <c r="J3488" s="196" t="str">
        <f>VLOOKUP(E3488,Refs!$P$2:$S$36,4,FALSE)</f>
        <v>North East and Yorkshire</v>
      </c>
      <c r="K3488" s="42">
        <f t="shared" si="109"/>
        <v>6076</v>
      </c>
    </row>
    <row r="3489" spans="1:11" hidden="1" x14ac:dyDescent="0.35">
      <c r="A3489" s="197">
        <f t="shared" si="108"/>
        <v>44287</v>
      </c>
      <c r="B3489" t="s">
        <v>770</v>
      </c>
      <c r="C3489" t="s">
        <v>89</v>
      </c>
      <c r="D3489"/>
      <c r="E3489" t="s">
        <v>80</v>
      </c>
      <c r="F3489" t="s">
        <v>81</v>
      </c>
      <c r="G3489" t="s">
        <v>590</v>
      </c>
      <c r="H3489">
        <v>4102</v>
      </c>
      <c r="I3489" s="196" t="str">
        <f>VLOOKUP(E3489,Refs!$P$2:$R$36,3,FALSE)</f>
        <v>Y63</v>
      </c>
      <c r="J3489" s="196" t="str">
        <f>VLOOKUP(E3489,Refs!$P$2:$S$36,4,FALSE)</f>
        <v>North East and Yorkshire</v>
      </c>
      <c r="K3489" s="42">
        <f t="shared" si="109"/>
        <v>4102</v>
      </c>
    </row>
    <row r="3490" spans="1:11" hidden="1" x14ac:dyDescent="0.35">
      <c r="A3490" s="197">
        <f t="shared" si="108"/>
        <v>44287</v>
      </c>
      <c r="B3490" t="s">
        <v>770</v>
      </c>
      <c r="C3490" t="s">
        <v>89</v>
      </c>
      <c r="D3490"/>
      <c r="E3490" t="s">
        <v>80</v>
      </c>
      <c r="F3490" t="s">
        <v>81</v>
      </c>
      <c r="G3490" t="s">
        <v>591</v>
      </c>
      <c r="H3490">
        <v>47</v>
      </c>
      <c r="I3490" s="196" t="str">
        <f>VLOOKUP(E3490,Refs!$P$2:$R$36,3,FALSE)</f>
        <v>Y63</v>
      </c>
      <c r="J3490" s="196" t="str">
        <f>VLOOKUP(E3490,Refs!$P$2:$S$36,4,FALSE)</f>
        <v>North East and Yorkshire</v>
      </c>
      <c r="K3490" s="42">
        <f t="shared" si="109"/>
        <v>47</v>
      </c>
    </row>
    <row r="3491" spans="1:11" hidden="1" x14ac:dyDescent="0.35">
      <c r="A3491" s="197">
        <f t="shared" si="108"/>
        <v>44287</v>
      </c>
      <c r="B3491" t="s">
        <v>770</v>
      </c>
      <c r="C3491" t="s">
        <v>89</v>
      </c>
      <c r="D3491"/>
      <c r="E3491" t="s">
        <v>80</v>
      </c>
      <c r="F3491" t="s">
        <v>81</v>
      </c>
      <c r="G3491" t="s">
        <v>592</v>
      </c>
      <c r="H3491">
        <v>4302</v>
      </c>
      <c r="I3491" s="196" t="str">
        <f>VLOOKUP(E3491,Refs!$P$2:$R$36,3,FALSE)</f>
        <v>Y63</v>
      </c>
      <c r="J3491" s="196" t="str">
        <f>VLOOKUP(E3491,Refs!$P$2:$S$36,4,FALSE)</f>
        <v>North East and Yorkshire</v>
      </c>
      <c r="K3491" s="42">
        <f t="shared" si="109"/>
        <v>4302</v>
      </c>
    </row>
    <row r="3492" spans="1:11" hidden="1" x14ac:dyDescent="0.35">
      <c r="A3492" s="197">
        <f t="shared" si="108"/>
        <v>44287</v>
      </c>
      <c r="B3492" t="s">
        <v>770</v>
      </c>
      <c r="C3492" t="s">
        <v>89</v>
      </c>
      <c r="D3492"/>
      <c r="E3492" t="s">
        <v>80</v>
      </c>
      <c r="F3492" t="s">
        <v>81</v>
      </c>
      <c r="G3492" t="s">
        <v>593</v>
      </c>
      <c r="H3492">
        <v>2840</v>
      </c>
      <c r="I3492" s="196" t="str">
        <f>VLOOKUP(E3492,Refs!$P$2:$R$36,3,FALSE)</f>
        <v>Y63</v>
      </c>
      <c r="J3492" s="196" t="str">
        <f>VLOOKUP(E3492,Refs!$P$2:$S$36,4,FALSE)</f>
        <v>North East and Yorkshire</v>
      </c>
      <c r="K3492" s="42">
        <f t="shared" si="109"/>
        <v>2840</v>
      </c>
    </row>
    <row r="3493" spans="1:11" hidden="1" x14ac:dyDescent="0.35">
      <c r="A3493" s="197">
        <f t="shared" si="108"/>
        <v>44287</v>
      </c>
      <c r="B3493" t="s">
        <v>770</v>
      </c>
      <c r="C3493" t="s">
        <v>89</v>
      </c>
      <c r="D3493"/>
      <c r="E3493" t="s">
        <v>80</v>
      </c>
      <c r="F3493" t="s">
        <v>81</v>
      </c>
      <c r="G3493" t="s">
        <v>594</v>
      </c>
      <c r="H3493">
        <v>0</v>
      </c>
      <c r="I3493" s="196" t="str">
        <f>VLOOKUP(E3493,Refs!$P$2:$R$36,3,FALSE)</f>
        <v>Y63</v>
      </c>
      <c r="J3493" s="196" t="str">
        <f>VLOOKUP(E3493,Refs!$P$2:$S$36,4,FALSE)</f>
        <v>North East and Yorkshire</v>
      </c>
      <c r="K3493" s="42" t="str">
        <f t="shared" si="109"/>
        <v/>
      </c>
    </row>
    <row r="3494" spans="1:11" hidden="1" x14ac:dyDescent="0.35">
      <c r="A3494" s="197">
        <f t="shared" si="108"/>
        <v>44287</v>
      </c>
      <c r="B3494" t="s">
        <v>770</v>
      </c>
      <c r="C3494" t="s">
        <v>89</v>
      </c>
      <c r="D3494"/>
      <c r="E3494" t="s">
        <v>80</v>
      </c>
      <c r="F3494" t="s">
        <v>81</v>
      </c>
      <c r="G3494" t="s">
        <v>609</v>
      </c>
      <c r="H3494">
        <v>157574</v>
      </c>
      <c r="I3494" s="196" t="str">
        <f>VLOOKUP(E3494,Refs!$P$2:$R$36,3,FALSE)</f>
        <v>Y63</v>
      </c>
      <c r="J3494" s="196" t="str">
        <f>VLOOKUP(E3494,Refs!$P$2:$S$36,4,FALSE)</f>
        <v>North East and Yorkshire</v>
      </c>
      <c r="K3494" s="42">
        <f t="shared" si="109"/>
        <v>157574</v>
      </c>
    </row>
    <row r="3495" spans="1:11" hidden="1" x14ac:dyDescent="0.35">
      <c r="A3495" s="197">
        <f t="shared" si="108"/>
        <v>44287</v>
      </c>
      <c r="B3495" t="s">
        <v>770</v>
      </c>
      <c r="C3495" t="s">
        <v>89</v>
      </c>
      <c r="D3495"/>
      <c r="E3495" t="s">
        <v>80</v>
      </c>
      <c r="F3495" t="s">
        <v>81</v>
      </c>
      <c r="G3495" t="s">
        <v>610</v>
      </c>
      <c r="H3495">
        <v>15228</v>
      </c>
      <c r="I3495" s="196" t="str">
        <f>VLOOKUP(E3495,Refs!$P$2:$R$36,3,FALSE)</f>
        <v>Y63</v>
      </c>
      <c r="J3495" s="196" t="str">
        <f>VLOOKUP(E3495,Refs!$P$2:$S$36,4,FALSE)</f>
        <v>North East and Yorkshire</v>
      </c>
      <c r="K3495" s="42">
        <f t="shared" si="109"/>
        <v>15228</v>
      </c>
    </row>
    <row r="3496" spans="1:11" hidden="1" x14ac:dyDescent="0.35">
      <c r="A3496" s="197">
        <f t="shared" si="108"/>
        <v>44287</v>
      </c>
      <c r="B3496" t="s">
        <v>770</v>
      </c>
      <c r="C3496" t="s">
        <v>89</v>
      </c>
      <c r="D3496"/>
      <c r="E3496" t="s">
        <v>80</v>
      </c>
      <c r="F3496" t="s">
        <v>81</v>
      </c>
      <c r="G3496" t="s">
        <v>611</v>
      </c>
      <c r="H3496">
        <v>21346</v>
      </c>
      <c r="I3496" s="196" t="str">
        <f>VLOOKUP(E3496,Refs!$P$2:$R$36,3,FALSE)</f>
        <v>Y63</v>
      </c>
      <c r="J3496" s="196" t="str">
        <f>VLOOKUP(E3496,Refs!$P$2:$S$36,4,FALSE)</f>
        <v>North East and Yorkshire</v>
      </c>
      <c r="K3496" s="42">
        <f t="shared" si="109"/>
        <v>21346</v>
      </c>
    </row>
    <row r="3497" spans="1:11" hidden="1" x14ac:dyDescent="0.35">
      <c r="A3497" s="197">
        <f t="shared" si="108"/>
        <v>44287</v>
      </c>
      <c r="B3497" t="s">
        <v>770</v>
      </c>
      <c r="C3497" t="s">
        <v>89</v>
      </c>
      <c r="D3497"/>
      <c r="E3497" t="s">
        <v>80</v>
      </c>
      <c r="F3497" t="s">
        <v>81</v>
      </c>
      <c r="G3497" t="s">
        <v>612</v>
      </c>
      <c r="H3497">
        <v>16898</v>
      </c>
      <c r="I3497" s="196" t="str">
        <f>VLOOKUP(E3497,Refs!$P$2:$R$36,3,FALSE)</f>
        <v>Y63</v>
      </c>
      <c r="J3497" s="196" t="str">
        <f>VLOOKUP(E3497,Refs!$P$2:$S$36,4,FALSE)</f>
        <v>North East and Yorkshire</v>
      </c>
      <c r="K3497" s="42">
        <f t="shared" si="109"/>
        <v>16898</v>
      </c>
    </row>
    <row r="3498" spans="1:11" hidden="1" x14ac:dyDescent="0.35">
      <c r="A3498" s="197">
        <f t="shared" si="108"/>
        <v>44287</v>
      </c>
      <c r="B3498" t="s">
        <v>770</v>
      </c>
      <c r="C3498" t="s">
        <v>89</v>
      </c>
      <c r="D3498"/>
      <c r="E3498" t="s">
        <v>80</v>
      </c>
      <c r="F3498" t="s">
        <v>81</v>
      </c>
      <c r="G3498" t="s">
        <v>613</v>
      </c>
      <c r="H3498">
        <v>0</v>
      </c>
      <c r="I3498" s="196" t="str">
        <f>VLOOKUP(E3498,Refs!$P$2:$R$36,3,FALSE)</f>
        <v>Y63</v>
      </c>
      <c r="J3498" s="196" t="str">
        <f>VLOOKUP(E3498,Refs!$P$2:$S$36,4,FALSE)</f>
        <v>North East and Yorkshire</v>
      </c>
      <c r="K3498" s="42" t="str">
        <f t="shared" si="109"/>
        <v/>
      </c>
    </row>
    <row r="3499" spans="1:11" hidden="1" x14ac:dyDescent="0.35">
      <c r="A3499" s="197">
        <f t="shared" si="108"/>
        <v>44287</v>
      </c>
      <c r="B3499" t="s">
        <v>770</v>
      </c>
      <c r="C3499" t="s">
        <v>89</v>
      </c>
      <c r="D3499"/>
      <c r="E3499" t="s">
        <v>80</v>
      </c>
      <c r="F3499" t="s">
        <v>81</v>
      </c>
      <c r="G3499" t="s">
        <v>615</v>
      </c>
      <c r="H3499">
        <v>47186</v>
      </c>
      <c r="I3499" s="196" t="str">
        <f>VLOOKUP(E3499,Refs!$P$2:$R$36,3,FALSE)</f>
        <v>Y63</v>
      </c>
      <c r="J3499" s="196" t="str">
        <f>VLOOKUP(E3499,Refs!$P$2:$S$36,4,FALSE)</f>
        <v>North East and Yorkshire</v>
      </c>
      <c r="K3499" s="42">
        <f t="shared" si="109"/>
        <v>47186</v>
      </c>
    </row>
    <row r="3500" spans="1:11" hidden="1" x14ac:dyDescent="0.35">
      <c r="A3500" s="197">
        <f t="shared" si="108"/>
        <v>44287</v>
      </c>
      <c r="B3500" t="s">
        <v>770</v>
      </c>
      <c r="C3500" t="s">
        <v>89</v>
      </c>
      <c r="D3500"/>
      <c r="E3500" t="s">
        <v>80</v>
      </c>
      <c r="F3500" t="s">
        <v>81</v>
      </c>
      <c r="G3500" t="s">
        <v>616</v>
      </c>
      <c r="H3500">
        <v>81</v>
      </c>
      <c r="I3500" s="196" t="str">
        <f>VLOOKUP(E3500,Refs!$P$2:$R$36,3,FALSE)</f>
        <v>Y63</v>
      </c>
      <c r="J3500" s="196" t="str">
        <f>VLOOKUP(E3500,Refs!$P$2:$S$36,4,FALSE)</f>
        <v>North East and Yorkshire</v>
      </c>
      <c r="K3500" s="42">
        <f t="shared" si="109"/>
        <v>81</v>
      </c>
    </row>
    <row r="3501" spans="1:11" hidden="1" x14ac:dyDescent="0.35">
      <c r="A3501" s="197">
        <f t="shared" si="108"/>
        <v>44287</v>
      </c>
      <c r="B3501" t="s">
        <v>770</v>
      </c>
      <c r="C3501" t="s">
        <v>89</v>
      </c>
      <c r="D3501"/>
      <c r="E3501" t="s">
        <v>80</v>
      </c>
      <c r="F3501" t="s">
        <v>81</v>
      </c>
      <c r="G3501" t="s">
        <v>618</v>
      </c>
      <c r="H3501">
        <v>20925</v>
      </c>
      <c r="I3501" s="196" t="str">
        <f>VLOOKUP(E3501,Refs!$P$2:$R$36,3,FALSE)</f>
        <v>Y63</v>
      </c>
      <c r="J3501" s="196" t="str">
        <f>VLOOKUP(E3501,Refs!$P$2:$S$36,4,FALSE)</f>
        <v>North East and Yorkshire</v>
      </c>
      <c r="K3501" s="42">
        <f t="shared" si="109"/>
        <v>20925</v>
      </c>
    </row>
    <row r="3502" spans="1:11" hidden="1" x14ac:dyDescent="0.35">
      <c r="A3502" s="197">
        <f t="shared" si="108"/>
        <v>44287</v>
      </c>
      <c r="B3502" t="s">
        <v>770</v>
      </c>
      <c r="C3502" t="s">
        <v>89</v>
      </c>
      <c r="D3502"/>
      <c r="E3502" t="s">
        <v>80</v>
      </c>
      <c r="F3502" t="s">
        <v>81</v>
      </c>
      <c r="G3502" t="s">
        <v>619</v>
      </c>
      <c r="H3502">
        <v>1124</v>
      </c>
      <c r="I3502" s="196" t="str">
        <f>VLOOKUP(E3502,Refs!$P$2:$R$36,3,FALSE)</f>
        <v>Y63</v>
      </c>
      <c r="J3502" s="196" t="str">
        <f>VLOOKUP(E3502,Refs!$P$2:$S$36,4,FALSE)</f>
        <v>North East and Yorkshire</v>
      </c>
      <c r="K3502" s="42">
        <f t="shared" si="109"/>
        <v>1124</v>
      </c>
    </row>
    <row r="3503" spans="1:11" hidden="1" x14ac:dyDescent="0.35">
      <c r="A3503" s="197">
        <f t="shared" si="108"/>
        <v>44287</v>
      </c>
      <c r="B3503" t="s">
        <v>770</v>
      </c>
      <c r="C3503" t="s">
        <v>89</v>
      </c>
      <c r="D3503"/>
      <c r="E3503" t="s">
        <v>80</v>
      </c>
      <c r="F3503" t="s">
        <v>81</v>
      </c>
      <c r="G3503" t="s">
        <v>620</v>
      </c>
      <c r="H3503">
        <v>7921</v>
      </c>
      <c r="I3503" s="196" t="str">
        <f>VLOOKUP(E3503,Refs!$P$2:$R$36,3,FALSE)</f>
        <v>Y63</v>
      </c>
      <c r="J3503" s="196" t="str">
        <f>VLOOKUP(E3503,Refs!$P$2:$S$36,4,FALSE)</f>
        <v>North East and Yorkshire</v>
      </c>
      <c r="K3503" s="42">
        <f t="shared" si="109"/>
        <v>7921</v>
      </c>
    </row>
    <row r="3504" spans="1:11" hidden="1" x14ac:dyDescent="0.35">
      <c r="A3504" s="197">
        <f t="shared" si="108"/>
        <v>44287</v>
      </c>
      <c r="B3504" t="s">
        <v>770</v>
      </c>
      <c r="C3504" t="s">
        <v>89</v>
      </c>
      <c r="D3504"/>
      <c r="E3504" t="s">
        <v>80</v>
      </c>
      <c r="F3504" t="s">
        <v>81</v>
      </c>
      <c r="G3504" t="s">
        <v>621</v>
      </c>
      <c r="H3504">
        <v>432</v>
      </c>
      <c r="I3504" s="196" t="str">
        <f>VLOOKUP(E3504,Refs!$P$2:$R$36,3,FALSE)</f>
        <v>Y63</v>
      </c>
      <c r="J3504" s="196" t="str">
        <f>VLOOKUP(E3504,Refs!$P$2:$S$36,4,FALSE)</f>
        <v>North East and Yorkshire</v>
      </c>
      <c r="K3504" s="42">
        <f t="shared" si="109"/>
        <v>432</v>
      </c>
    </row>
    <row r="3505" spans="1:11" hidden="1" x14ac:dyDescent="0.35">
      <c r="A3505" s="197">
        <f t="shared" si="108"/>
        <v>44287</v>
      </c>
      <c r="B3505" t="s">
        <v>770</v>
      </c>
      <c r="C3505" t="s">
        <v>89</v>
      </c>
      <c r="D3505"/>
      <c r="E3505" t="s">
        <v>80</v>
      </c>
      <c r="F3505" t="s">
        <v>81</v>
      </c>
      <c r="G3505" t="s">
        <v>622</v>
      </c>
      <c r="H3505">
        <v>6317</v>
      </c>
      <c r="I3505" s="196" t="str">
        <f>VLOOKUP(E3505,Refs!$P$2:$R$36,3,FALSE)</f>
        <v>Y63</v>
      </c>
      <c r="J3505" s="196" t="str">
        <f>VLOOKUP(E3505,Refs!$P$2:$S$36,4,FALSE)</f>
        <v>North East and Yorkshire</v>
      </c>
      <c r="K3505" s="42">
        <f t="shared" si="109"/>
        <v>6317</v>
      </c>
    </row>
    <row r="3506" spans="1:11" hidden="1" x14ac:dyDescent="0.35">
      <c r="A3506" s="197">
        <f t="shared" si="108"/>
        <v>44287</v>
      </c>
      <c r="B3506" t="s">
        <v>770</v>
      </c>
      <c r="C3506" t="s">
        <v>89</v>
      </c>
      <c r="D3506"/>
      <c r="E3506" t="s">
        <v>80</v>
      </c>
      <c r="F3506" t="s">
        <v>81</v>
      </c>
      <c r="G3506" t="s">
        <v>623</v>
      </c>
      <c r="H3506">
        <v>2258</v>
      </c>
      <c r="I3506" s="196" t="str">
        <f>VLOOKUP(E3506,Refs!$P$2:$R$36,3,FALSE)</f>
        <v>Y63</v>
      </c>
      <c r="J3506" s="196" t="str">
        <f>VLOOKUP(E3506,Refs!$P$2:$S$36,4,FALSE)</f>
        <v>North East and Yorkshire</v>
      </c>
      <c r="K3506" s="42">
        <f t="shared" si="109"/>
        <v>2258</v>
      </c>
    </row>
    <row r="3507" spans="1:11" hidden="1" x14ac:dyDescent="0.35">
      <c r="A3507" s="197">
        <f t="shared" si="108"/>
        <v>44287</v>
      </c>
      <c r="B3507" t="s">
        <v>770</v>
      </c>
      <c r="C3507" t="s">
        <v>89</v>
      </c>
      <c r="D3507"/>
      <c r="E3507" t="s">
        <v>80</v>
      </c>
      <c r="F3507" t="s">
        <v>81</v>
      </c>
      <c r="G3507" t="s">
        <v>624</v>
      </c>
      <c r="H3507">
        <v>11610</v>
      </c>
      <c r="I3507" s="196" t="str">
        <f>VLOOKUP(E3507,Refs!$P$2:$R$36,3,FALSE)</f>
        <v>Y63</v>
      </c>
      <c r="J3507" s="196" t="str">
        <f>VLOOKUP(E3507,Refs!$P$2:$S$36,4,FALSE)</f>
        <v>North East and Yorkshire</v>
      </c>
      <c r="K3507" s="42">
        <f t="shared" si="109"/>
        <v>11610</v>
      </c>
    </row>
    <row r="3508" spans="1:11" hidden="1" x14ac:dyDescent="0.35">
      <c r="A3508" s="197">
        <f t="shared" si="108"/>
        <v>44287</v>
      </c>
      <c r="B3508" t="s">
        <v>770</v>
      </c>
      <c r="C3508" t="s">
        <v>89</v>
      </c>
      <c r="D3508"/>
      <c r="E3508" t="s">
        <v>80</v>
      </c>
      <c r="F3508" t="s">
        <v>81</v>
      </c>
      <c r="G3508" t="s">
        <v>625</v>
      </c>
      <c r="H3508">
        <v>3969</v>
      </c>
      <c r="I3508" s="196" t="str">
        <f>VLOOKUP(E3508,Refs!$P$2:$R$36,3,FALSE)</f>
        <v>Y63</v>
      </c>
      <c r="J3508" s="196" t="str">
        <f>VLOOKUP(E3508,Refs!$P$2:$S$36,4,FALSE)</f>
        <v>North East and Yorkshire</v>
      </c>
      <c r="K3508" s="42">
        <f t="shared" si="109"/>
        <v>3969</v>
      </c>
    </row>
    <row r="3509" spans="1:11" hidden="1" x14ac:dyDescent="0.35">
      <c r="A3509" s="197">
        <f t="shared" si="108"/>
        <v>44287</v>
      </c>
      <c r="B3509" t="s">
        <v>770</v>
      </c>
      <c r="C3509" t="s">
        <v>89</v>
      </c>
      <c r="D3509"/>
      <c r="E3509" t="s">
        <v>80</v>
      </c>
      <c r="F3509" t="s">
        <v>81</v>
      </c>
      <c r="G3509" t="s">
        <v>626</v>
      </c>
      <c r="H3509">
        <v>24388</v>
      </c>
      <c r="I3509" s="196" t="str">
        <f>VLOOKUP(E3509,Refs!$P$2:$R$36,3,FALSE)</f>
        <v>Y63</v>
      </c>
      <c r="J3509" s="196" t="str">
        <f>VLOOKUP(E3509,Refs!$P$2:$S$36,4,FALSE)</f>
        <v>North East and Yorkshire</v>
      </c>
      <c r="K3509" s="42">
        <f t="shared" si="109"/>
        <v>24388</v>
      </c>
    </row>
    <row r="3510" spans="1:11" hidden="1" x14ac:dyDescent="0.35">
      <c r="A3510" s="197">
        <f t="shared" si="108"/>
        <v>44287</v>
      </c>
      <c r="B3510" t="s">
        <v>770</v>
      </c>
      <c r="C3510" t="s">
        <v>89</v>
      </c>
      <c r="D3510"/>
      <c r="E3510" t="s">
        <v>80</v>
      </c>
      <c r="F3510" t="s">
        <v>81</v>
      </c>
      <c r="G3510" t="s">
        <v>642</v>
      </c>
      <c r="H3510">
        <v>10351</v>
      </c>
      <c r="I3510" s="196" t="str">
        <f>VLOOKUP(E3510,Refs!$P$2:$R$36,3,FALSE)</f>
        <v>Y63</v>
      </c>
      <c r="J3510" s="196" t="str">
        <f>VLOOKUP(E3510,Refs!$P$2:$S$36,4,FALSE)</f>
        <v>North East and Yorkshire</v>
      </c>
      <c r="K3510" s="42">
        <f t="shared" si="109"/>
        <v>10351</v>
      </c>
    </row>
    <row r="3511" spans="1:11" hidden="1" x14ac:dyDescent="0.35">
      <c r="A3511" s="197">
        <f t="shared" si="108"/>
        <v>44287</v>
      </c>
      <c r="B3511" t="s">
        <v>770</v>
      </c>
      <c r="C3511" t="s">
        <v>89</v>
      </c>
      <c r="D3511"/>
      <c r="E3511" t="s">
        <v>80</v>
      </c>
      <c r="F3511" t="s">
        <v>81</v>
      </c>
      <c r="G3511" t="s">
        <v>643</v>
      </c>
      <c r="H3511">
        <v>10237</v>
      </c>
      <c r="I3511" s="196" t="str">
        <f>VLOOKUP(E3511,Refs!$P$2:$R$36,3,FALSE)</f>
        <v>Y63</v>
      </c>
      <c r="J3511" s="196" t="str">
        <f>VLOOKUP(E3511,Refs!$P$2:$S$36,4,FALSE)</f>
        <v>North East and Yorkshire</v>
      </c>
      <c r="K3511" s="42">
        <f t="shared" si="109"/>
        <v>10237</v>
      </c>
    </row>
    <row r="3512" spans="1:11" hidden="1" x14ac:dyDescent="0.35">
      <c r="A3512" s="197">
        <f t="shared" si="108"/>
        <v>44287</v>
      </c>
      <c r="B3512" t="s">
        <v>770</v>
      </c>
      <c r="C3512" t="s">
        <v>89</v>
      </c>
      <c r="D3512"/>
      <c r="E3512" t="s">
        <v>80</v>
      </c>
      <c r="F3512" t="s">
        <v>81</v>
      </c>
      <c r="G3512" t="s">
        <v>644</v>
      </c>
      <c r="H3512">
        <v>9485</v>
      </c>
      <c r="I3512" s="196" t="str">
        <f>VLOOKUP(E3512,Refs!$P$2:$R$36,3,FALSE)</f>
        <v>Y63</v>
      </c>
      <c r="J3512" s="196" t="str">
        <f>VLOOKUP(E3512,Refs!$P$2:$S$36,4,FALSE)</f>
        <v>North East and Yorkshire</v>
      </c>
      <c r="K3512" s="42">
        <f t="shared" si="109"/>
        <v>9485</v>
      </c>
    </row>
    <row r="3513" spans="1:11" hidden="1" x14ac:dyDescent="0.35">
      <c r="A3513" s="197">
        <f t="shared" si="108"/>
        <v>44287</v>
      </c>
      <c r="B3513" t="s">
        <v>770</v>
      </c>
      <c r="C3513" t="s">
        <v>89</v>
      </c>
      <c r="D3513"/>
      <c r="E3513" t="s">
        <v>80</v>
      </c>
      <c r="F3513" t="s">
        <v>81</v>
      </c>
      <c r="G3513" t="s">
        <v>645</v>
      </c>
      <c r="H3513">
        <v>195</v>
      </c>
      <c r="I3513" s="196" t="str">
        <f>VLOOKUP(E3513,Refs!$P$2:$R$36,3,FALSE)</f>
        <v>Y63</v>
      </c>
      <c r="J3513" s="196" t="str">
        <f>VLOOKUP(E3513,Refs!$P$2:$S$36,4,FALSE)</f>
        <v>North East and Yorkshire</v>
      </c>
      <c r="K3513" s="42">
        <f t="shared" si="109"/>
        <v>195</v>
      </c>
    </row>
    <row r="3514" spans="1:11" hidden="1" x14ac:dyDescent="0.35">
      <c r="A3514" s="197">
        <f t="shared" si="108"/>
        <v>44287</v>
      </c>
      <c r="B3514" t="s">
        <v>770</v>
      </c>
      <c r="C3514" t="s">
        <v>89</v>
      </c>
      <c r="D3514"/>
      <c r="E3514" t="s">
        <v>80</v>
      </c>
      <c r="F3514" t="s">
        <v>81</v>
      </c>
      <c r="G3514" t="s">
        <v>646</v>
      </c>
      <c r="H3514">
        <v>2986</v>
      </c>
      <c r="I3514" s="196" t="str">
        <f>VLOOKUP(E3514,Refs!$P$2:$R$36,3,FALSE)</f>
        <v>Y63</v>
      </c>
      <c r="J3514" s="196" t="str">
        <f>VLOOKUP(E3514,Refs!$P$2:$S$36,4,FALSE)</f>
        <v>North East and Yorkshire</v>
      </c>
      <c r="K3514" s="42">
        <f t="shared" si="109"/>
        <v>2986</v>
      </c>
    </row>
    <row r="3515" spans="1:11" hidden="1" x14ac:dyDescent="0.35">
      <c r="A3515" s="197">
        <f t="shared" si="108"/>
        <v>44287</v>
      </c>
      <c r="B3515" t="s">
        <v>770</v>
      </c>
      <c r="C3515" t="s">
        <v>89</v>
      </c>
      <c r="D3515"/>
      <c r="E3515" t="s">
        <v>80</v>
      </c>
      <c r="F3515" t="s">
        <v>81</v>
      </c>
      <c r="G3515" t="s">
        <v>647</v>
      </c>
      <c r="H3515">
        <v>1737</v>
      </c>
      <c r="I3515" s="196" t="str">
        <f>VLOOKUP(E3515,Refs!$P$2:$R$36,3,FALSE)</f>
        <v>Y63</v>
      </c>
      <c r="J3515" s="196" t="str">
        <f>VLOOKUP(E3515,Refs!$P$2:$S$36,4,FALSE)</f>
        <v>North East and Yorkshire</v>
      </c>
      <c r="K3515" s="42">
        <f t="shared" si="109"/>
        <v>1737</v>
      </c>
    </row>
    <row r="3516" spans="1:11" hidden="1" x14ac:dyDescent="0.35">
      <c r="A3516" s="197">
        <f t="shared" si="108"/>
        <v>44287</v>
      </c>
      <c r="B3516" t="s">
        <v>770</v>
      </c>
      <c r="C3516" t="s">
        <v>89</v>
      </c>
      <c r="D3516"/>
      <c r="E3516" t="s">
        <v>80</v>
      </c>
      <c r="F3516" t="s">
        <v>81</v>
      </c>
      <c r="G3516" t="s">
        <v>648</v>
      </c>
      <c r="H3516">
        <v>5382735</v>
      </c>
      <c r="I3516" s="196" t="str">
        <f>VLOOKUP(E3516,Refs!$P$2:$R$36,3,FALSE)</f>
        <v>Y63</v>
      </c>
      <c r="J3516" s="196" t="str">
        <f>VLOOKUP(E3516,Refs!$P$2:$S$36,4,FALSE)</f>
        <v>North East and Yorkshire</v>
      </c>
      <c r="K3516" s="42">
        <f t="shared" si="109"/>
        <v>5382735</v>
      </c>
    </row>
    <row r="3517" spans="1:11" hidden="1" x14ac:dyDescent="0.35">
      <c r="A3517" s="197">
        <f t="shared" si="108"/>
        <v>44287</v>
      </c>
      <c r="B3517" t="s">
        <v>770</v>
      </c>
      <c r="C3517" t="s">
        <v>89</v>
      </c>
      <c r="D3517"/>
      <c r="E3517" t="s">
        <v>80</v>
      </c>
      <c r="F3517" t="s">
        <v>81</v>
      </c>
      <c r="G3517" t="s">
        <v>649</v>
      </c>
      <c r="H3517">
        <v>16252</v>
      </c>
      <c r="I3517" s="196" t="str">
        <f>VLOOKUP(E3517,Refs!$P$2:$R$36,3,FALSE)</f>
        <v>Y63</v>
      </c>
      <c r="J3517" s="196" t="str">
        <f>VLOOKUP(E3517,Refs!$P$2:$S$36,4,FALSE)</f>
        <v>North East and Yorkshire</v>
      </c>
      <c r="K3517" s="42">
        <f t="shared" si="109"/>
        <v>16252</v>
      </c>
    </row>
    <row r="3518" spans="1:11" hidden="1" x14ac:dyDescent="0.35">
      <c r="A3518" s="197">
        <f t="shared" si="108"/>
        <v>44287</v>
      </c>
      <c r="B3518" t="s">
        <v>770</v>
      </c>
      <c r="C3518" t="s">
        <v>89</v>
      </c>
      <c r="D3518"/>
      <c r="E3518" t="s">
        <v>80</v>
      </c>
      <c r="F3518" t="s">
        <v>81</v>
      </c>
      <c r="G3518" t="s">
        <v>650</v>
      </c>
      <c r="H3518">
        <v>7624</v>
      </c>
      <c r="I3518" s="196" t="str">
        <f>VLOOKUP(E3518,Refs!$P$2:$R$36,3,FALSE)</f>
        <v>Y63</v>
      </c>
      <c r="J3518" s="196" t="str">
        <f>VLOOKUP(E3518,Refs!$P$2:$S$36,4,FALSE)</f>
        <v>North East and Yorkshire</v>
      </c>
      <c r="K3518" s="42">
        <f t="shared" si="109"/>
        <v>7624</v>
      </c>
    </row>
    <row r="3519" spans="1:11" hidden="1" x14ac:dyDescent="0.35">
      <c r="A3519" s="197">
        <f t="shared" si="108"/>
        <v>44287</v>
      </c>
      <c r="B3519" t="s">
        <v>770</v>
      </c>
      <c r="C3519" t="s">
        <v>89</v>
      </c>
      <c r="D3519"/>
      <c r="E3519" t="s">
        <v>80</v>
      </c>
      <c r="F3519" t="s">
        <v>81</v>
      </c>
      <c r="G3519" t="s">
        <v>651</v>
      </c>
      <c r="H3519">
        <v>475</v>
      </c>
      <c r="I3519" s="196" t="str">
        <f>VLOOKUP(E3519,Refs!$P$2:$R$36,3,FALSE)</f>
        <v>Y63</v>
      </c>
      <c r="J3519" s="196" t="str">
        <f>VLOOKUP(E3519,Refs!$P$2:$S$36,4,FALSE)</f>
        <v>North East and Yorkshire</v>
      </c>
      <c r="K3519" s="42">
        <f t="shared" si="109"/>
        <v>475</v>
      </c>
    </row>
    <row r="3520" spans="1:11" hidden="1" x14ac:dyDescent="0.35">
      <c r="A3520" s="197">
        <f t="shared" si="108"/>
        <v>44287</v>
      </c>
      <c r="B3520" t="s">
        <v>770</v>
      </c>
      <c r="C3520" t="s">
        <v>89</v>
      </c>
      <c r="D3520"/>
      <c r="E3520" t="s">
        <v>80</v>
      </c>
      <c r="F3520" t="s">
        <v>81</v>
      </c>
      <c r="G3520" t="s">
        <v>652</v>
      </c>
      <c r="H3520">
        <v>3143</v>
      </c>
      <c r="I3520" s="196" t="str">
        <f>VLOOKUP(E3520,Refs!$P$2:$R$36,3,FALSE)</f>
        <v>Y63</v>
      </c>
      <c r="J3520" s="196" t="str">
        <f>VLOOKUP(E3520,Refs!$P$2:$S$36,4,FALSE)</f>
        <v>North East and Yorkshire</v>
      </c>
      <c r="K3520" s="42">
        <f t="shared" si="109"/>
        <v>3143</v>
      </c>
    </row>
    <row r="3521" spans="1:11" hidden="1" x14ac:dyDescent="0.35">
      <c r="A3521" s="197">
        <f t="shared" si="108"/>
        <v>44287</v>
      </c>
      <c r="B3521" t="s">
        <v>770</v>
      </c>
      <c r="C3521" t="s">
        <v>89</v>
      </c>
      <c r="D3521"/>
      <c r="E3521" t="s">
        <v>80</v>
      </c>
      <c r="F3521" t="s">
        <v>81</v>
      </c>
      <c r="G3521" t="s">
        <v>653</v>
      </c>
      <c r="H3521">
        <v>0</v>
      </c>
      <c r="I3521" s="196" t="str">
        <f>VLOOKUP(E3521,Refs!$P$2:$R$36,3,FALSE)</f>
        <v>Y63</v>
      </c>
      <c r="J3521" s="196" t="str">
        <f>VLOOKUP(E3521,Refs!$P$2:$S$36,4,FALSE)</f>
        <v>North East and Yorkshire</v>
      </c>
      <c r="K3521" s="42" t="str">
        <f t="shared" si="109"/>
        <v/>
      </c>
    </row>
    <row r="3522" spans="1:11" hidden="1" x14ac:dyDescent="0.35">
      <c r="A3522" s="197">
        <f t="shared" si="108"/>
        <v>44287</v>
      </c>
      <c r="B3522" t="s">
        <v>770</v>
      </c>
      <c r="C3522" t="s">
        <v>89</v>
      </c>
      <c r="D3522"/>
      <c r="E3522" t="s">
        <v>80</v>
      </c>
      <c r="F3522" t="s">
        <v>81</v>
      </c>
      <c r="G3522" t="s">
        <v>654</v>
      </c>
      <c r="H3522">
        <v>4056</v>
      </c>
      <c r="I3522" s="196" t="str">
        <f>VLOOKUP(E3522,Refs!$P$2:$R$36,3,FALSE)</f>
        <v>Y63</v>
      </c>
      <c r="J3522" s="196" t="str">
        <f>VLOOKUP(E3522,Refs!$P$2:$S$36,4,FALSE)</f>
        <v>North East and Yorkshire</v>
      </c>
      <c r="K3522" s="42">
        <f t="shared" si="109"/>
        <v>4056</v>
      </c>
    </row>
    <row r="3523" spans="1:11" hidden="1" x14ac:dyDescent="0.35">
      <c r="A3523" s="197">
        <f t="shared" ref="A3523:A3586" si="110">DATEVALUE(RIGHT(B3523,8))</f>
        <v>44287</v>
      </c>
      <c r="B3523" t="s">
        <v>770</v>
      </c>
      <c r="C3523" t="s">
        <v>89</v>
      </c>
      <c r="D3523"/>
      <c r="E3523" t="s">
        <v>80</v>
      </c>
      <c r="F3523" t="s">
        <v>81</v>
      </c>
      <c r="G3523" t="s">
        <v>669</v>
      </c>
      <c r="H3523">
        <v>110671</v>
      </c>
      <c r="I3523" s="196" t="str">
        <f>VLOOKUP(E3523,Refs!$P$2:$R$36,3,FALSE)</f>
        <v>Y63</v>
      </c>
      <c r="J3523" s="196" t="str">
        <f>VLOOKUP(E3523,Refs!$P$2:$S$36,4,FALSE)</f>
        <v>North East and Yorkshire</v>
      </c>
      <c r="K3523" s="42">
        <f t="shared" ref="K3523:K3586" si="111">IF(OR(H3523="NULL",H3523=0,H3523=""),"",H3523)</f>
        <v>110671</v>
      </c>
    </row>
    <row r="3524" spans="1:11" hidden="1" x14ac:dyDescent="0.35">
      <c r="A3524" s="197">
        <f t="shared" si="110"/>
        <v>44287</v>
      </c>
      <c r="B3524" t="s">
        <v>770</v>
      </c>
      <c r="C3524" t="s">
        <v>89</v>
      </c>
      <c r="D3524"/>
      <c r="E3524" t="s">
        <v>80</v>
      </c>
      <c r="F3524" t="s">
        <v>81</v>
      </c>
      <c r="G3524" t="s">
        <v>670</v>
      </c>
      <c r="H3524">
        <v>31</v>
      </c>
      <c r="I3524" s="196" t="str">
        <f>VLOOKUP(E3524,Refs!$P$2:$R$36,3,FALSE)</f>
        <v>Y63</v>
      </c>
      <c r="J3524" s="196" t="str">
        <f>VLOOKUP(E3524,Refs!$P$2:$S$36,4,FALSE)</f>
        <v>North East and Yorkshire</v>
      </c>
      <c r="K3524" s="42">
        <f t="shared" si="111"/>
        <v>31</v>
      </c>
    </row>
    <row r="3525" spans="1:11" hidden="1" x14ac:dyDescent="0.35">
      <c r="A3525" s="197">
        <f t="shared" si="110"/>
        <v>44287</v>
      </c>
      <c r="B3525" t="s">
        <v>770</v>
      </c>
      <c r="C3525" t="s">
        <v>89</v>
      </c>
      <c r="D3525"/>
      <c r="E3525" t="s">
        <v>80</v>
      </c>
      <c r="F3525" t="s">
        <v>81</v>
      </c>
      <c r="G3525" t="s">
        <v>671</v>
      </c>
      <c r="H3525">
        <v>81518</v>
      </c>
      <c r="I3525" s="196" t="str">
        <f>VLOOKUP(E3525,Refs!$P$2:$R$36,3,FALSE)</f>
        <v>Y63</v>
      </c>
      <c r="J3525" s="196" t="str">
        <f>VLOOKUP(E3525,Refs!$P$2:$S$36,4,FALSE)</f>
        <v>North East and Yorkshire</v>
      </c>
      <c r="K3525" s="42">
        <f t="shared" si="111"/>
        <v>81518</v>
      </c>
    </row>
    <row r="3526" spans="1:11" hidden="1" x14ac:dyDescent="0.35">
      <c r="A3526" s="197">
        <f t="shared" si="110"/>
        <v>44287</v>
      </c>
      <c r="B3526" t="s">
        <v>770</v>
      </c>
      <c r="C3526" t="s">
        <v>89</v>
      </c>
      <c r="D3526"/>
      <c r="E3526" t="s">
        <v>80</v>
      </c>
      <c r="F3526" t="s">
        <v>81</v>
      </c>
      <c r="G3526" t="s">
        <v>675</v>
      </c>
      <c r="H3526">
        <v>35743</v>
      </c>
      <c r="I3526" s="196" t="str">
        <f>VLOOKUP(E3526,Refs!$P$2:$R$36,3,FALSE)</f>
        <v>Y63</v>
      </c>
      <c r="J3526" s="196" t="str">
        <f>VLOOKUP(E3526,Refs!$P$2:$S$36,4,FALSE)</f>
        <v>North East and Yorkshire</v>
      </c>
      <c r="K3526" s="42">
        <f t="shared" si="111"/>
        <v>35743</v>
      </c>
    </row>
    <row r="3527" spans="1:11" hidden="1" x14ac:dyDescent="0.35">
      <c r="A3527" s="197">
        <f t="shared" si="110"/>
        <v>44287</v>
      </c>
      <c r="B3527" t="s">
        <v>770</v>
      </c>
      <c r="C3527" t="s">
        <v>89</v>
      </c>
      <c r="D3527"/>
      <c r="E3527" t="s">
        <v>80</v>
      </c>
      <c r="F3527" t="s">
        <v>81</v>
      </c>
      <c r="G3527" t="s">
        <v>678</v>
      </c>
      <c r="H3527">
        <v>19961</v>
      </c>
      <c r="I3527" s="196" t="str">
        <f>VLOOKUP(E3527,Refs!$P$2:$R$36,3,FALSE)</f>
        <v>Y63</v>
      </c>
      <c r="J3527" s="196" t="str">
        <f>VLOOKUP(E3527,Refs!$P$2:$S$36,4,FALSE)</f>
        <v>North East and Yorkshire</v>
      </c>
      <c r="K3527" s="42">
        <f t="shared" si="111"/>
        <v>19961</v>
      </c>
    </row>
    <row r="3528" spans="1:11" hidden="1" x14ac:dyDescent="0.35">
      <c r="A3528" s="197">
        <f t="shared" si="110"/>
        <v>44287</v>
      </c>
      <c r="B3528" t="s">
        <v>770</v>
      </c>
      <c r="C3528" t="s">
        <v>89</v>
      </c>
      <c r="D3528"/>
      <c r="E3528" t="s">
        <v>80</v>
      </c>
      <c r="F3528" t="s">
        <v>81</v>
      </c>
      <c r="G3528" t="s">
        <v>679</v>
      </c>
      <c r="H3528">
        <v>7146</v>
      </c>
      <c r="I3528" s="196" t="str">
        <f>VLOOKUP(E3528,Refs!$P$2:$R$36,3,FALSE)</f>
        <v>Y63</v>
      </c>
      <c r="J3528" s="196" t="str">
        <f>VLOOKUP(E3528,Refs!$P$2:$S$36,4,FALSE)</f>
        <v>North East and Yorkshire</v>
      </c>
      <c r="K3528" s="42">
        <f t="shared" si="111"/>
        <v>7146</v>
      </c>
    </row>
    <row r="3529" spans="1:11" hidden="1" x14ac:dyDescent="0.35">
      <c r="A3529" s="197">
        <f t="shared" si="110"/>
        <v>44287</v>
      </c>
      <c r="B3529" t="s">
        <v>770</v>
      </c>
      <c r="C3529" t="s">
        <v>89</v>
      </c>
      <c r="D3529"/>
      <c r="E3529" t="s">
        <v>80</v>
      </c>
      <c r="F3529" t="s">
        <v>81</v>
      </c>
      <c r="G3529" t="s">
        <v>680</v>
      </c>
      <c r="H3529">
        <v>39723</v>
      </c>
      <c r="I3529" s="196" t="str">
        <f>VLOOKUP(E3529,Refs!$P$2:$R$36,3,FALSE)</f>
        <v>Y63</v>
      </c>
      <c r="J3529" s="196" t="str">
        <f>VLOOKUP(E3529,Refs!$P$2:$S$36,4,FALSE)</f>
        <v>North East and Yorkshire</v>
      </c>
      <c r="K3529" s="42">
        <f t="shared" si="111"/>
        <v>39723</v>
      </c>
    </row>
    <row r="3530" spans="1:11" hidden="1" x14ac:dyDescent="0.35">
      <c r="A3530" s="197">
        <f t="shared" si="110"/>
        <v>44287</v>
      </c>
      <c r="B3530" t="s">
        <v>770</v>
      </c>
      <c r="C3530" t="s">
        <v>89</v>
      </c>
      <c r="D3530"/>
      <c r="E3530" t="s">
        <v>80</v>
      </c>
      <c r="F3530" t="s">
        <v>81</v>
      </c>
      <c r="G3530" t="s">
        <v>681</v>
      </c>
      <c r="H3530">
        <v>9292</v>
      </c>
      <c r="I3530" s="196" t="str">
        <f>VLOOKUP(E3530,Refs!$P$2:$R$36,3,FALSE)</f>
        <v>Y63</v>
      </c>
      <c r="J3530" s="196" t="str">
        <f>VLOOKUP(E3530,Refs!$P$2:$S$36,4,FALSE)</f>
        <v>North East and Yorkshire</v>
      </c>
      <c r="K3530" s="42">
        <f t="shared" si="111"/>
        <v>9292</v>
      </c>
    </row>
    <row r="3531" spans="1:11" hidden="1" x14ac:dyDescent="0.35">
      <c r="A3531" s="197">
        <f t="shared" si="110"/>
        <v>44287</v>
      </c>
      <c r="B3531" t="s">
        <v>770</v>
      </c>
      <c r="C3531" t="s">
        <v>89</v>
      </c>
      <c r="D3531"/>
      <c r="E3531" t="s">
        <v>80</v>
      </c>
      <c r="F3531" t="s">
        <v>81</v>
      </c>
      <c r="G3531" t="s">
        <v>682</v>
      </c>
      <c r="H3531">
        <v>2070</v>
      </c>
      <c r="I3531" s="196" t="str">
        <f>VLOOKUP(E3531,Refs!$P$2:$R$36,3,FALSE)</f>
        <v>Y63</v>
      </c>
      <c r="J3531" s="196" t="str">
        <f>VLOOKUP(E3531,Refs!$P$2:$S$36,4,FALSE)</f>
        <v>North East and Yorkshire</v>
      </c>
      <c r="K3531" s="42">
        <f t="shared" si="111"/>
        <v>2070</v>
      </c>
    </row>
    <row r="3532" spans="1:11" hidden="1" x14ac:dyDescent="0.35">
      <c r="A3532" s="197">
        <f t="shared" si="110"/>
        <v>44287</v>
      </c>
      <c r="B3532" t="s">
        <v>770</v>
      </c>
      <c r="C3532" t="s">
        <v>89</v>
      </c>
      <c r="D3532"/>
      <c r="E3532" t="s">
        <v>80</v>
      </c>
      <c r="F3532" t="s">
        <v>81</v>
      </c>
      <c r="G3532" t="s">
        <v>683</v>
      </c>
      <c r="H3532">
        <v>398</v>
      </c>
      <c r="I3532" s="196" t="str">
        <f>VLOOKUP(E3532,Refs!$P$2:$R$36,3,FALSE)</f>
        <v>Y63</v>
      </c>
      <c r="J3532" s="196" t="str">
        <f>VLOOKUP(E3532,Refs!$P$2:$S$36,4,FALSE)</f>
        <v>North East and Yorkshire</v>
      </c>
      <c r="K3532" s="42">
        <f t="shared" si="111"/>
        <v>398</v>
      </c>
    </row>
    <row r="3533" spans="1:11" hidden="1" x14ac:dyDescent="0.35">
      <c r="A3533" s="197">
        <f t="shared" si="110"/>
        <v>44287</v>
      </c>
      <c r="B3533" t="s">
        <v>770</v>
      </c>
      <c r="C3533" t="s">
        <v>89</v>
      </c>
      <c r="D3533"/>
      <c r="E3533" t="s">
        <v>80</v>
      </c>
      <c r="F3533" t="s">
        <v>81</v>
      </c>
      <c r="G3533" t="s">
        <v>684</v>
      </c>
      <c r="H3533">
        <v>17027</v>
      </c>
      <c r="I3533" s="196" t="str">
        <f>VLOOKUP(E3533,Refs!$P$2:$R$36,3,FALSE)</f>
        <v>Y63</v>
      </c>
      <c r="J3533" s="196" t="str">
        <f>VLOOKUP(E3533,Refs!$P$2:$S$36,4,FALSE)</f>
        <v>North East and Yorkshire</v>
      </c>
      <c r="K3533" s="42">
        <f t="shared" si="111"/>
        <v>17027</v>
      </c>
    </row>
    <row r="3534" spans="1:11" hidden="1" x14ac:dyDescent="0.35">
      <c r="A3534" s="197">
        <f t="shared" si="110"/>
        <v>44287</v>
      </c>
      <c r="B3534" t="s">
        <v>770</v>
      </c>
      <c r="C3534" t="s">
        <v>89</v>
      </c>
      <c r="D3534"/>
      <c r="E3534" t="s">
        <v>80</v>
      </c>
      <c r="F3534" t="s">
        <v>81</v>
      </c>
      <c r="G3534" t="s">
        <v>685</v>
      </c>
      <c r="H3534">
        <v>7024</v>
      </c>
      <c r="I3534" s="196" t="str">
        <f>VLOOKUP(E3534,Refs!$P$2:$R$36,3,FALSE)</f>
        <v>Y63</v>
      </c>
      <c r="J3534" s="196" t="str">
        <f>VLOOKUP(E3534,Refs!$P$2:$S$36,4,FALSE)</f>
        <v>North East and Yorkshire</v>
      </c>
      <c r="K3534" s="42">
        <f t="shared" si="111"/>
        <v>7024</v>
      </c>
    </row>
    <row r="3535" spans="1:11" hidden="1" x14ac:dyDescent="0.35">
      <c r="A3535" s="197">
        <f t="shared" si="110"/>
        <v>44287</v>
      </c>
      <c r="B3535" t="s">
        <v>770</v>
      </c>
      <c r="C3535" t="s">
        <v>89</v>
      </c>
      <c r="D3535"/>
      <c r="E3535" t="s">
        <v>80</v>
      </c>
      <c r="F3535" t="s">
        <v>81</v>
      </c>
      <c r="G3535" t="s">
        <v>686</v>
      </c>
      <c r="H3535">
        <v>0</v>
      </c>
      <c r="I3535" s="196" t="str">
        <f>VLOOKUP(E3535,Refs!$P$2:$R$36,3,FALSE)</f>
        <v>Y63</v>
      </c>
      <c r="J3535" s="196" t="str">
        <f>VLOOKUP(E3535,Refs!$P$2:$S$36,4,FALSE)</f>
        <v>North East and Yorkshire</v>
      </c>
      <c r="K3535" s="42" t="str">
        <f t="shared" si="111"/>
        <v/>
      </c>
    </row>
    <row r="3536" spans="1:11" hidden="1" x14ac:dyDescent="0.35">
      <c r="A3536" s="197">
        <f t="shared" si="110"/>
        <v>44287</v>
      </c>
      <c r="B3536" t="s">
        <v>770</v>
      </c>
      <c r="C3536" t="s">
        <v>89</v>
      </c>
      <c r="D3536"/>
      <c r="E3536" t="s">
        <v>80</v>
      </c>
      <c r="F3536" t="s">
        <v>81</v>
      </c>
      <c r="G3536" t="s">
        <v>687</v>
      </c>
      <c r="H3536">
        <v>0</v>
      </c>
      <c r="I3536" s="196" t="str">
        <f>VLOOKUP(E3536,Refs!$P$2:$R$36,3,FALSE)</f>
        <v>Y63</v>
      </c>
      <c r="J3536" s="196" t="str">
        <f>VLOOKUP(E3536,Refs!$P$2:$S$36,4,FALSE)</f>
        <v>North East and Yorkshire</v>
      </c>
      <c r="K3536" s="42" t="str">
        <f t="shared" si="111"/>
        <v/>
      </c>
    </row>
    <row r="3537" spans="1:11" hidden="1" x14ac:dyDescent="0.35">
      <c r="A3537" s="197">
        <f t="shared" si="110"/>
        <v>44287</v>
      </c>
      <c r="B3537" t="s">
        <v>770</v>
      </c>
      <c r="C3537" t="s">
        <v>89</v>
      </c>
      <c r="D3537"/>
      <c r="E3537" t="s">
        <v>80</v>
      </c>
      <c r="F3537" t="s">
        <v>81</v>
      </c>
      <c r="G3537" t="s">
        <v>688</v>
      </c>
      <c r="H3537">
        <v>0</v>
      </c>
      <c r="I3537" s="196" t="str">
        <f>VLOOKUP(E3537,Refs!$P$2:$R$36,3,FALSE)</f>
        <v>Y63</v>
      </c>
      <c r="J3537" s="196" t="str">
        <f>VLOOKUP(E3537,Refs!$P$2:$S$36,4,FALSE)</f>
        <v>North East and Yorkshire</v>
      </c>
      <c r="K3537" s="42" t="str">
        <f t="shared" si="111"/>
        <v/>
      </c>
    </row>
    <row r="3538" spans="1:11" hidden="1" x14ac:dyDescent="0.35">
      <c r="A3538" s="197">
        <f t="shared" si="110"/>
        <v>44287</v>
      </c>
      <c r="B3538" t="s">
        <v>770</v>
      </c>
      <c r="C3538" t="s">
        <v>89</v>
      </c>
      <c r="D3538"/>
      <c r="E3538" t="s">
        <v>80</v>
      </c>
      <c r="F3538" t="s">
        <v>81</v>
      </c>
      <c r="G3538" t="s">
        <v>689</v>
      </c>
      <c r="H3538">
        <v>0</v>
      </c>
      <c r="I3538" s="196" t="str">
        <f>VLOOKUP(E3538,Refs!$P$2:$R$36,3,FALSE)</f>
        <v>Y63</v>
      </c>
      <c r="J3538" s="196" t="str">
        <f>VLOOKUP(E3538,Refs!$P$2:$S$36,4,FALSE)</f>
        <v>North East and Yorkshire</v>
      </c>
      <c r="K3538" s="42" t="str">
        <f t="shared" si="111"/>
        <v/>
      </c>
    </row>
    <row r="3539" spans="1:11" hidden="1" x14ac:dyDescent="0.35">
      <c r="A3539" s="197">
        <f t="shared" si="110"/>
        <v>44287</v>
      </c>
      <c r="B3539" t="s">
        <v>770</v>
      </c>
      <c r="C3539" t="s">
        <v>89</v>
      </c>
      <c r="D3539"/>
      <c r="E3539" t="s">
        <v>80</v>
      </c>
      <c r="F3539" t="s">
        <v>81</v>
      </c>
      <c r="G3539" t="s">
        <v>690</v>
      </c>
      <c r="H3539">
        <v>11883</v>
      </c>
      <c r="I3539" s="196" t="str">
        <f>VLOOKUP(E3539,Refs!$P$2:$R$36,3,FALSE)</f>
        <v>Y63</v>
      </c>
      <c r="J3539" s="196" t="str">
        <f>VLOOKUP(E3539,Refs!$P$2:$S$36,4,FALSE)</f>
        <v>North East and Yorkshire</v>
      </c>
      <c r="K3539" s="42">
        <f t="shared" si="111"/>
        <v>11883</v>
      </c>
    </row>
    <row r="3540" spans="1:11" hidden="1" x14ac:dyDescent="0.35">
      <c r="A3540" s="197">
        <f t="shared" si="110"/>
        <v>44287</v>
      </c>
      <c r="B3540" t="s">
        <v>770</v>
      </c>
      <c r="C3540" t="s">
        <v>89</v>
      </c>
      <c r="D3540"/>
      <c r="E3540" t="s">
        <v>80</v>
      </c>
      <c r="F3540" t="s">
        <v>81</v>
      </c>
      <c r="G3540" t="s">
        <v>691</v>
      </c>
      <c r="H3540">
        <v>4683</v>
      </c>
      <c r="I3540" s="196" t="str">
        <f>VLOOKUP(E3540,Refs!$P$2:$R$36,3,FALSE)</f>
        <v>Y63</v>
      </c>
      <c r="J3540" s="196" t="str">
        <f>VLOOKUP(E3540,Refs!$P$2:$S$36,4,FALSE)</f>
        <v>North East and Yorkshire</v>
      </c>
      <c r="K3540" s="42">
        <f t="shared" si="111"/>
        <v>4683</v>
      </c>
    </row>
    <row r="3541" spans="1:11" hidden="1" x14ac:dyDescent="0.35">
      <c r="A3541" s="197">
        <f t="shared" si="110"/>
        <v>44287</v>
      </c>
      <c r="B3541" t="s">
        <v>770</v>
      </c>
      <c r="C3541" t="s">
        <v>89</v>
      </c>
      <c r="D3541"/>
      <c r="E3541" t="s">
        <v>80</v>
      </c>
      <c r="F3541" t="s">
        <v>81</v>
      </c>
      <c r="G3541" t="s">
        <v>692</v>
      </c>
      <c r="H3541">
        <v>0</v>
      </c>
      <c r="I3541" s="196" t="str">
        <f>VLOOKUP(E3541,Refs!$P$2:$R$36,3,FALSE)</f>
        <v>Y63</v>
      </c>
      <c r="J3541" s="196" t="str">
        <f>VLOOKUP(E3541,Refs!$P$2:$S$36,4,FALSE)</f>
        <v>North East and Yorkshire</v>
      </c>
      <c r="K3541" s="42" t="str">
        <f t="shared" si="111"/>
        <v/>
      </c>
    </row>
    <row r="3542" spans="1:11" hidden="1" x14ac:dyDescent="0.35">
      <c r="A3542" s="197">
        <f t="shared" si="110"/>
        <v>44287</v>
      </c>
      <c r="B3542" t="s">
        <v>770</v>
      </c>
      <c r="C3542" t="s">
        <v>89</v>
      </c>
      <c r="D3542"/>
      <c r="E3542" t="s">
        <v>80</v>
      </c>
      <c r="F3542" t="s">
        <v>81</v>
      </c>
      <c r="G3542" t="s">
        <v>693</v>
      </c>
      <c r="H3542">
        <v>6151</v>
      </c>
      <c r="I3542" s="196" t="str">
        <f>VLOOKUP(E3542,Refs!$P$2:$R$36,3,FALSE)</f>
        <v>Y63</v>
      </c>
      <c r="J3542" s="196" t="str">
        <f>VLOOKUP(E3542,Refs!$P$2:$S$36,4,FALSE)</f>
        <v>North East and Yorkshire</v>
      </c>
      <c r="K3542" s="42">
        <f t="shared" si="111"/>
        <v>6151</v>
      </c>
    </row>
    <row r="3543" spans="1:11" hidden="1" x14ac:dyDescent="0.35">
      <c r="A3543" s="197">
        <f t="shared" si="110"/>
        <v>44287</v>
      </c>
      <c r="B3543" t="s">
        <v>770</v>
      </c>
      <c r="C3543" t="s">
        <v>89</v>
      </c>
      <c r="D3543"/>
      <c r="E3543" t="s">
        <v>80</v>
      </c>
      <c r="F3543" t="s">
        <v>81</v>
      </c>
      <c r="G3543" t="s">
        <v>694</v>
      </c>
      <c r="H3543">
        <v>0</v>
      </c>
      <c r="I3543" s="196" t="str">
        <f>VLOOKUP(E3543,Refs!$P$2:$R$36,3,FALSE)</f>
        <v>Y63</v>
      </c>
      <c r="J3543" s="196" t="str">
        <f>VLOOKUP(E3543,Refs!$P$2:$S$36,4,FALSE)</f>
        <v>North East and Yorkshire</v>
      </c>
      <c r="K3543" s="42" t="str">
        <f t="shared" si="111"/>
        <v/>
      </c>
    </row>
    <row r="3544" spans="1:11" hidden="1" x14ac:dyDescent="0.35">
      <c r="A3544" s="197">
        <f t="shared" si="110"/>
        <v>44287</v>
      </c>
      <c r="B3544" t="s">
        <v>770</v>
      </c>
      <c r="C3544" t="s">
        <v>89</v>
      </c>
      <c r="D3544"/>
      <c r="E3544" t="s">
        <v>80</v>
      </c>
      <c r="F3544" t="s">
        <v>81</v>
      </c>
      <c r="G3544" t="s">
        <v>695</v>
      </c>
      <c r="H3544">
        <v>377</v>
      </c>
      <c r="I3544" s="196" t="str">
        <f>VLOOKUP(E3544,Refs!$P$2:$R$36,3,FALSE)</f>
        <v>Y63</v>
      </c>
      <c r="J3544" s="196" t="str">
        <f>VLOOKUP(E3544,Refs!$P$2:$S$36,4,FALSE)</f>
        <v>North East and Yorkshire</v>
      </c>
      <c r="K3544" s="42">
        <f t="shared" si="111"/>
        <v>377</v>
      </c>
    </row>
    <row r="3545" spans="1:11" hidden="1" x14ac:dyDescent="0.35">
      <c r="A3545" s="197">
        <f t="shared" si="110"/>
        <v>44287</v>
      </c>
      <c r="B3545" t="s">
        <v>770</v>
      </c>
      <c r="C3545" t="s">
        <v>89</v>
      </c>
      <c r="D3545"/>
      <c r="E3545" t="s">
        <v>80</v>
      </c>
      <c r="F3545" t="s">
        <v>81</v>
      </c>
      <c r="G3545" t="s">
        <v>696</v>
      </c>
      <c r="H3545">
        <v>1735</v>
      </c>
      <c r="I3545" s="196" t="str">
        <f>VLOOKUP(E3545,Refs!$P$2:$R$36,3,FALSE)</f>
        <v>Y63</v>
      </c>
      <c r="J3545" s="196" t="str">
        <f>VLOOKUP(E3545,Refs!$P$2:$S$36,4,FALSE)</f>
        <v>North East and Yorkshire</v>
      </c>
      <c r="K3545" s="42">
        <f t="shared" si="111"/>
        <v>1735</v>
      </c>
    </row>
    <row r="3546" spans="1:11" hidden="1" x14ac:dyDescent="0.35">
      <c r="A3546" s="197">
        <f t="shared" si="110"/>
        <v>44287</v>
      </c>
      <c r="B3546" t="s">
        <v>770</v>
      </c>
      <c r="C3546" t="s">
        <v>89</v>
      </c>
      <c r="D3546"/>
      <c r="E3546" t="s">
        <v>80</v>
      </c>
      <c r="F3546" t="s">
        <v>81</v>
      </c>
      <c r="G3546" t="s">
        <v>697</v>
      </c>
      <c r="H3546">
        <v>1565</v>
      </c>
      <c r="I3546" s="196" t="str">
        <f>VLOOKUP(E3546,Refs!$P$2:$R$36,3,FALSE)</f>
        <v>Y63</v>
      </c>
      <c r="J3546" s="196" t="str">
        <f>VLOOKUP(E3546,Refs!$P$2:$S$36,4,FALSE)</f>
        <v>North East and Yorkshire</v>
      </c>
      <c r="K3546" s="42">
        <f t="shared" si="111"/>
        <v>1565</v>
      </c>
    </row>
    <row r="3547" spans="1:11" hidden="1" x14ac:dyDescent="0.35">
      <c r="A3547" s="197">
        <f t="shared" si="110"/>
        <v>44287</v>
      </c>
      <c r="B3547" t="s">
        <v>770</v>
      </c>
      <c r="C3547" t="s">
        <v>89</v>
      </c>
      <c r="D3547"/>
      <c r="E3547" t="s">
        <v>80</v>
      </c>
      <c r="F3547" t="s">
        <v>81</v>
      </c>
      <c r="G3547" t="s">
        <v>698</v>
      </c>
      <c r="H3547">
        <v>6234</v>
      </c>
      <c r="I3547" s="196" t="str">
        <f>VLOOKUP(E3547,Refs!$P$2:$R$36,3,FALSE)</f>
        <v>Y63</v>
      </c>
      <c r="J3547" s="196" t="str">
        <f>VLOOKUP(E3547,Refs!$P$2:$S$36,4,FALSE)</f>
        <v>North East and Yorkshire</v>
      </c>
      <c r="K3547" s="42">
        <f t="shared" si="111"/>
        <v>6234</v>
      </c>
    </row>
    <row r="3548" spans="1:11" hidden="1" x14ac:dyDescent="0.35">
      <c r="A3548" s="197">
        <f t="shared" si="110"/>
        <v>44287</v>
      </c>
      <c r="B3548" t="s">
        <v>770</v>
      </c>
      <c r="C3548" t="s">
        <v>89</v>
      </c>
      <c r="D3548"/>
      <c r="E3548" t="s">
        <v>80</v>
      </c>
      <c r="F3548" t="s">
        <v>81</v>
      </c>
      <c r="G3548" t="s">
        <v>699</v>
      </c>
      <c r="H3548">
        <v>4810</v>
      </c>
      <c r="I3548" s="196" t="str">
        <f>VLOOKUP(E3548,Refs!$P$2:$R$36,3,FALSE)</f>
        <v>Y63</v>
      </c>
      <c r="J3548" s="196" t="str">
        <f>VLOOKUP(E3548,Refs!$P$2:$S$36,4,FALSE)</f>
        <v>North East and Yorkshire</v>
      </c>
      <c r="K3548" s="42">
        <f t="shared" si="111"/>
        <v>4810</v>
      </c>
    </row>
    <row r="3549" spans="1:11" hidden="1" x14ac:dyDescent="0.35">
      <c r="A3549" s="197">
        <f t="shared" si="110"/>
        <v>44287</v>
      </c>
      <c r="B3549" t="s">
        <v>770</v>
      </c>
      <c r="C3549" t="s">
        <v>89</v>
      </c>
      <c r="D3549"/>
      <c r="E3549" t="s">
        <v>80</v>
      </c>
      <c r="F3549" t="s">
        <v>81</v>
      </c>
      <c r="G3549" t="s">
        <v>720</v>
      </c>
      <c r="H3549">
        <v>2146</v>
      </c>
      <c r="I3549" s="196" t="str">
        <f>VLOOKUP(E3549,Refs!$P$2:$R$36,3,FALSE)</f>
        <v>Y63</v>
      </c>
      <c r="J3549" s="196" t="str">
        <f>VLOOKUP(E3549,Refs!$P$2:$S$36,4,FALSE)</f>
        <v>North East and Yorkshire</v>
      </c>
      <c r="K3549" s="42">
        <f t="shared" si="111"/>
        <v>2146</v>
      </c>
    </row>
    <row r="3550" spans="1:11" hidden="1" x14ac:dyDescent="0.35">
      <c r="A3550" s="197">
        <f t="shared" si="110"/>
        <v>44287</v>
      </c>
      <c r="B3550" t="s">
        <v>770</v>
      </c>
      <c r="C3550" t="s">
        <v>89</v>
      </c>
      <c r="D3550"/>
      <c r="E3550" t="s">
        <v>80</v>
      </c>
      <c r="F3550" t="s">
        <v>81</v>
      </c>
      <c r="G3550" t="s">
        <v>721</v>
      </c>
      <c r="H3550">
        <v>2091</v>
      </c>
      <c r="I3550" s="196" t="str">
        <f>VLOOKUP(E3550,Refs!$P$2:$R$36,3,FALSE)</f>
        <v>Y63</v>
      </c>
      <c r="J3550" s="196" t="str">
        <f>VLOOKUP(E3550,Refs!$P$2:$S$36,4,FALSE)</f>
        <v>North East and Yorkshire</v>
      </c>
      <c r="K3550" s="42">
        <f t="shared" si="111"/>
        <v>2091</v>
      </c>
    </row>
    <row r="3551" spans="1:11" hidden="1" x14ac:dyDescent="0.35">
      <c r="A3551" s="197">
        <f t="shared" si="110"/>
        <v>44287</v>
      </c>
      <c r="B3551" t="s">
        <v>770</v>
      </c>
      <c r="C3551" t="s">
        <v>89</v>
      </c>
      <c r="D3551"/>
      <c r="E3551" t="s">
        <v>80</v>
      </c>
      <c r="F3551" t="s">
        <v>81</v>
      </c>
      <c r="G3551" t="s">
        <v>722</v>
      </c>
      <c r="H3551">
        <v>123</v>
      </c>
      <c r="I3551" s="196" t="str">
        <f>VLOOKUP(E3551,Refs!$P$2:$R$36,3,FALSE)</f>
        <v>Y63</v>
      </c>
      <c r="J3551" s="196" t="str">
        <f>VLOOKUP(E3551,Refs!$P$2:$S$36,4,FALSE)</f>
        <v>North East and Yorkshire</v>
      </c>
      <c r="K3551" s="42">
        <f t="shared" si="111"/>
        <v>123</v>
      </c>
    </row>
    <row r="3552" spans="1:11" hidden="1" x14ac:dyDescent="0.35">
      <c r="A3552" s="197">
        <f t="shared" si="110"/>
        <v>44287</v>
      </c>
      <c r="B3552" t="s">
        <v>770</v>
      </c>
      <c r="C3552" t="s">
        <v>89</v>
      </c>
      <c r="D3552"/>
      <c r="E3552" t="s">
        <v>80</v>
      </c>
      <c r="F3552" t="s">
        <v>81</v>
      </c>
      <c r="G3552" t="s">
        <v>723</v>
      </c>
      <c r="H3552">
        <v>38</v>
      </c>
      <c r="I3552" s="196" t="str">
        <f>VLOOKUP(E3552,Refs!$P$2:$R$36,3,FALSE)</f>
        <v>Y63</v>
      </c>
      <c r="J3552" s="196" t="str">
        <f>VLOOKUP(E3552,Refs!$P$2:$S$36,4,FALSE)</f>
        <v>North East and Yorkshire</v>
      </c>
      <c r="K3552" s="42">
        <f t="shared" si="111"/>
        <v>38</v>
      </c>
    </row>
    <row r="3553" spans="1:11" hidden="1" x14ac:dyDescent="0.35">
      <c r="A3553" s="197">
        <f t="shared" si="110"/>
        <v>44287</v>
      </c>
      <c r="B3553" t="s">
        <v>770</v>
      </c>
      <c r="C3553" t="s">
        <v>89</v>
      </c>
      <c r="D3553"/>
      <c r="E3553" t="s">
        <v>80</v>
      </c>
      <c r="F3553" t="s">
        <v>81</v>
      </c>
      <c r="G3553" t="s">
        <v>724</v>
      </c>
      <c r="H3553">
        <v>139</v>
      </c>
      <c r="I3553" s="196" t="str">
        <f>VLOOKUP(E3553,Refs!$P$2:$R$36,3,FALSE)</f>
        <v>Y63</v>
      </c>
      <c r="J3553" s="196" t="str">
        <f>VLOOKUP(E3553,Refs!$P$2:$S$36,4,FALSE)</f>
        <v>North East and Yorkshire</v>
      </c>
      <c r="K3553" s="42">
        <f t="shared" si="111"/>
        <v>139</v>
      </c>
    </row>
    <row r="3554" spans="1:11" hidden="1" x14ac:dyDescent="0.35">
      <c r="A3554" s="197">
        <f t="shared" si="110"/>
        <v>44287</v>
      </c>
      <c r="B3554" t="s">
        <v>770</v>
      </c>
      <c r="C3554" t="s">
        <v>89</v>
      </c>
      <c r="D3554"/>
      <c r="E3554" t="s">
        <v>80</v>
      </c>
      <c r="F3554" t="s">
        <v>81</v>
      </c>
      <c r="G3554" t="s">
        <v>725</v>
      </c>
      <c r="H3554">
        <v>24</v>
      </c>
      <c r="I3554" s="196" t="str">
        <f>VLOOKUP(E3554,Refs!$P$2:$R$36,3,FALSE)</f>
        <v>Y63</v>
      </c>
      <c r="J3554" s="196" t="str">
        <f>VLOOKUP(E3554,Refs!$P$2:$S$36,4,FALSE)</f>
        <v>North East and Yorkshire</v>
      </c>
      <c r="K3554" s="42">
        <f t="shared" si="111"/>
        <v>24</v>
      </c>
    </row>
    <row r="3555" spans="1:11" hidden="1" x14ac:dyDescent="0.35">
      <c r="A3555" s="197">
        <f t="shared" si="110"/>
        <v>44287</v>
      </c>
      <c r="B3555" t="s">
        <v>770</v>
      </c>
      <c r="C3555" t="s">
        <v>89</v>
      </c>
      <c r="D3555"/>
      <c r="E3555" t="s">
        <v>80</v>
      </c>
      <c r="F3555" t="s">
        <v>81</v>
      </c>
      <c r="G3555" t="s">
        <v>726</v>
      </c>
      <c r="H3555">
        <v>7</v>
      </c>
      <c r="I3555" s="196" t="str">
        <f>VLOOKUP(E3555,Refs!$P$2:$R$36,3,FALSE)</f>
        <v>Y63</v>
      </c>
      <c r="J3555" s="196" t="str">
        <f>VLOOKUP(E3555,Refs!$P$2:$S$36,4,FALSE)</f>
        <v>North East and Yorkshire</v>
      </c>
      <c r="K3555" s="42">
        <f t="shared" si="111"/>
        <v>7</v>
      </c>
    </row>
    <row r="3556" spans="1:11" hidden="1" x14ac:dyDescent="0.35">
      <c r="A3556" s="197">
        <f t="shared" si="110"/>
        <v>44287</v>
      </c>
      <c r="B3556" t="s">
        <v>770</v>
      </c>
      <c r="C3556" t="s">
        <v>89</v>
      </c>
      <c r="D3556"/>
      <c r="E3556" t="s">
        <v>80</v>
      </c>
      <c r="F3556" t="s">
        <v>81</v>
      </c>
      <c r="G3556" t="s">
        <v>727</v>
      </c>
      <c r="H3556">
        <v>4</v>
      </c>
      <c r="I3556" s="196" t="str">
        <f>VLOOKUP(E3556,Refs!$P$2:$R$36,3,FALSE)</f>
        <v>Y63</v>
      </c>
      <c r="J3556" s="196" t="str">
        <f>VLOOKUP(E3556,Refs!$P$2:$S$36,4,FALSE)</f>
        <v>North East and Yorkshire</v>
      </c>
      <c r="K3556" s="42">
        <f t="shared" si="111"/>
        <v>4</v>
      </c>
    </row>
    <row r="3557" spans="1:11" hidden="1" x14ac:dyDescent="0.35">
      <c r="A3557" s="197">
        <f t="shared" si="110"/>
        <v>44287</v>
      </c>
      <c r="B3557" t="s">
        <v>770</v>
      </c>
      <c r="C3557" t="s">
        <v>89</v>
      </c>
      <c r="D3557"/>
      <c r="E3557" t="s">
        <v>80</v>
      </c>
      <c r="F3557" t="s">
        <v>81</v>
      </c>
      <c r="G3557" t="s">
        <v>728</v>
      </c>
      <c r="H3557">
        <v>71</v>
      </c>
      <c r="I3557" s="196" t="str">
        <f>VLOOKUP(E3557,Refs!$P$2:$R$36,3,FALSE)</f>
        <v>Y63</v>
      </c>
      <c r="J3557" s="196" t="str">
        <f>VLOOKUP(E3557,Refs!$P$2:$S$36,4,FALSE)</f>
        <v>North East and Yorkshire</v>
      </c>
      <c r="K3557" s="42">
        <f t="shared" si="111"/>
        <v>71</v>
      </c>
    </row>
    <row r="3558" spans="1:11" hidden="1" x14ac:dyDescent="0.35">
      <c r="A3558" s="197">
        <f t="shared" si="110"/>
        <v>44287</v>
      </c>
      <c r="B3558" t="s">
        <v>770</v>
      </c>
      <c r="C3558" t="s">
        <v>89</v>
      </c>
      <c r="D3558"/>
      <c r="E3558" t="s">
        <v>80</v>
      </c>
      <c r="F3558" t="s">
        <v>81</v>
      </c>
      <c r="G3558" t="s">
        <v>729</v>
      </c>
      <c r="H3558">
        <v>29</v>
      </c>
      <c r="I3558" s="196" t="str">
        <f>VLOOKUP(E3558,Refs!$P$2:$R$36,3,FALSE)</f>
        <v>Y63</v>
      </c>
      <c r="J3558" s="196" t="str">
        <f>VLOOKUP(E3558,Refs!$P$2:$S$36,4,FALSE)</f>
        <v>North East and Yorkshire</v>
      </c>
      <c r="K3558" s="42">
        <f t="shared" si="111"/>
        <v>29</v>
      </c>
    </row>
    <row r="3559" spans="1:11" hidden="1" x14ac:dyDescent="0.35">
      <c r="A3559" s="197">
        <f t="shared" si="110"/>
        <v>44287</v>
      </c>
      <c r="B3559" t="s">
        <v>770</v>
      </c>
      <c r="C3559" t="s">
        <v>89</v>
      </c>
      <c r="D3559"/>
      <c r="E3559" t="s">
        <v>80</v>
      </c>
      <c r="F3559" t="s">
        <v>81</v>
      </c>
      <c r="G3559" t="s">
        <v>730</v>
      </c>
      <c r="H3559">
        <v>0</v>
      </c>
      <c r="I3559" s="196" t="str">
        <f>VLOOKUP(E3559,Refs!$P$2:$R$36,3,FALSE)</f>
        <v>Y63</v>
      </c>
      <c r="J3559" s="196" t="str">
        <f>VLOOKUP(E3559,Refs!$P$2:$S$36,4,FALSE)</f>
        <v>North East and Yorkshire</v>
      </c>
      <c r="K3559" s="42" t="str">
        <f t="shared" si="111"/>
        <v/>
      </c>
    </row>
    <row r="3560" spans="1:11" hidden="1" x14ac:dyDescent="0.35">
      <c r="A3560" s="197">
        <f t="shared" si="110"/>
        <v>44287</v>
      </c>
      <c r="B3560" t="s">
        <v>770</v>
      </c>
      <c r="C3560" t="s">
        <v>89</v>
      </c>
      <c r="D3560"/>
      <c r="E3560" t="s">
        <v>80</v>
      </c>
      <c r="F3560" t="s">
        <v>81</v>
      </c>
      <c r="G3560" t="s">
        <v>731</v>
      </c>
      <c r="H3560">
        <v>0</v>
      </c>
      <c r="I3560" s="196" t="str">
        <f>VLOOKUP(E3560,Refs!$P$2:$R$36,3,FALSE)</f>
        <v>Y63</v>
      </c>
      <c r="J3560" s="196" t="str">
        <f>VLOOKUP(E3560,Refs!$P$2:$S$36,4,FALSE)</f>
        <v>North East and Yorkshire</v>
      </c>
      <c r="K3560" s="42" t="str">
        <f t="shared" si="111"/>
        <v/>
      </c>
    </row>
    <row r="3561" spans="1:11" hidden="1" x14ac:dyDescent="0.35">
      <c r="A3561" s="197">
        <f t="shared" si="110"/>
        <v>44287</v>
      </c>
      <c r="B3561" t="s">
        <v>770</v>
      </c>
      <c r="C3561" t="s">
        <v>89</v>
      </c>
      <c r="D3561"/>
      <c r="E3561" t="s">
        <v>80</v>
      </c>
      <c r="F3561" t="s">
        <v>81</v>
      </c>
      <c r="G3561" t="s">
        <v>732</v>
      </c>
      <c r="H3561">
        <v>0</v>
      </c>
      <c r="I3561" s="196" t="str">
        <f>VLOOKUP(E3561,Refs!$P$2:$R$36,3,FALSE)</f>
        <v>Y63</v>
      </c>
      <c r="J3561" s="196" t="str">
        <f>VLOOKUP(E3561,Refs!$P$2:$S$36,4,FALSE)</f>
        <v>North East and Yorkshire</v>
      </c>
      <c r="K3561" s="42" t="str">
        <f t="shared" si="111"/>
        <v/>
      </c>
    </row>
    <row r="3562" spans="1:11" hidden="1" x14ac:dyDescent="0.35">
      <c r="A3562" s="197">
        <f t="shared" si="110"/>
        <v>44287</v>
      </c>
      <c r="B3562" t="s">
        <v>770</v>
      </c>
      <c r="C3562" t="s">
        <v>89</v>
      </c>
      <c r="D3562"/>
      <c r="E3562" t="s">
        <v>80</v>
      </c>
      <c r="F3562" t="s">
        <v>81</v>
      </c>
      <c r="G3562" t="s">
        <v>733</v>
      </c>
      <c r="H3562">
        <v>0</v>
      </c>
      <c r="I3562" s="196" t="str">
        <f>VLOOKUP(E3562,Refs!$P$2:$R$36,3,FALSE)</f>
        <v>Y63</v>
      </c>
      <c r="J3562" s="196" t="str">
        <f>VLOOKUP(E3562,Refs!$P$2:$S$36,4,FALSE)</f>
        <v>North East and Yorkshire</v>
      </c>
      <c r="K3562" s="42" t="str">
        <f t="shared" si="111"/>
        <v/>
      </c>
    </row>
    <row r="3563" spans="1:11" hidden="1" x14ac:dyDescent="0.35">
      <c r="A3563" s="197">
        <f t="shared" si="110"/>
        <v>44287</v>
      </c>
      <c r="B3563" t="s">
        <v>770</v>
      </c>
      <c r="C3563" t="s">
        <v>89</v>
      </c>
      <c r="D3563"/>
      <c r="E3563" t="s">
        <v>80</v>
      </c>
      <c r="F3563" t="s">
        <v>81</v>
      </c>
      <c r="G3563" t="s">
        <v>734</v>
      </c>
      <c r="H3563">
        <v>0</v>
      </c>
      <c r="I3563" s="196" t="str">
        <f>VLOOKUP(E3563,Refs!$P$2:$R$36,3,FALSE)</f>
        <v>Y63</v>
      </c>
      <c r="J3563" s="196" t="str">
        <f>VLOOKUP(E3563,Refs!$P$2:$S$36,4,FALSE)</f>
        <v>North East and Yorkshire</v>
      </c>
      <c r="K3563" s="42" t="str">
        <f t="shared" si="111"/>
        <v/>
      </c>
    </row>
    <row r="3564" spans="1:11" hidden="1" x14ac:dyDescent="0.35">
      <c r="A3564" s="197">
        <f t="shared" si="110"/>
        <v>44287</v>
      </c>
      <c r="B3564" t="s">
        <v>770</v>
      </c>
      <c r="C3564" t="s">
        <v>89</v>
      </c>
      <c r="D3564"/>
      <c r="E3564" t="s">
        <v>80</v>
      </c>
      <c r="F3564" t="s">
        <v>81</v>
      </c>
      <c r="G3564" t="s">
        <v>735</v>
      </c>
      <c r="H3564">
        <v>0</v>
      </c>
      <c r="I3564" s="196" t="str">
        <f>VLOOKUP(E3564,Refs!$P$2:$R$36,3,FALSE)</f>
        <v>Y63</v>
      </c>
      <c r="J3564" s="196" t="str">
        <f>VLOOKUP(E3564,Refs!$P$2:$S$36,4,FALSE)</f>
        <v>North East and Yorkshire</v>
      </c>
      <c r="K3564" s="42" t="str">
        <f t="shared" si="111"/>
        <v/>
      </c>
    </row>
    <row r="3565" spans="1:11" hidden="1" x14ac:dyDescent="0.35">
      <c r="A3565" s="197">
        <f t="shared" si="110"/>
        <v>44287</v>
      </c>
      <c r="B3565" t="s">
        <v>770</v>
      </c>
      <c r="C3565" t="s">
        <v>89</v>
      </c>
      <c r="D3565"/>
      <c r="E3565" t="s">
        <v>80</v>
      </c>
      <c r="F3565" t="s">
        <v>81</v>
      </c>
      <c r="G3565" t="s">
        <v>736</v>
      </c>
      <c r="H3565">
        <v>0</v>
      </c>
      <c r="I3565" s="196" t="str">
        <f>VLOOKUP(E3565,Refs!$P$2:$R$36,3,FALSE)</f>
        <v>Y63</v>
      </c>
      <c r="J3565" s="196" t="str">
        <f>VLOOKUP(E3565,Refs!$P$2:$S$36,4,FALSE)</f>
        <v>North East and Yorkshire</v>
      </c>
      <c r="K3565" s="42" t="str">
        <f t="shared" si="111"/>
        <v/>
      </c>
    </row>
    <row r="3566" spans="1:11" hidden="1" x14ac:dyDescent="0.35">
      <c r="A3566" s="197">
        <f t="shared" si="110"/>
        <v>44287</v>
      </c>
      <c r="B3566" t="s">
        <v>770</v>
      </c>
      <c r="C3566" t="s">
        <v>89</v>
      </c>
      <c r="D3566"/>
      <c r="E3566" t="s">
        <v>80</v>
      </c>
      <c r="F3566" t="s">
        <v>81</v>
      </c>
      <c r="G3566" t="s">
        <v>737</v>
      </c>
      <c r="H3566">
        <v>0</v>
      </c>
      <c r="I3566" s="196" t="str">
        <f>VLOOKUP(E3566,Refs!$P$2:$R$36,3,FALSE)</f>
        <v>Y63</v>
      </c>
      <c r="J3566" s="196" t="str">
        <f>VLOOKUP(E3566,Refs!$P$2:$S$36,4,FALSE)</f>
        <v>North East and Yorkshire</v>
      </c>
      <c r="K3566" s="42" t="str">
        <f t="shared" si="111"/>
        <v/>
      </c>
    </row>
    <row r="3567" spans="1:11" hidden="1" x14ac:dyDescent="0.35">
      <c r="A3567" s="197">
        <f t="shared" si="110"/>
        <v>44287</v>
      </c>
      <c r="B3567" t="s">
        <v>770</v>
      </c>
      <c r="C3567" t="s">
        <v>89</v>
      </c>
      <c r="D3567"/>
      <c r="E3567" t="s">
        <v>797</v>
      </c>
      <c r="F3567" t="s">
        <v>798</v>
      </c>
      <c r="G3567" t="s">
        <v>756</v>
      </c>
      <c r="H3567">
        <v>41026</v>
      </c>
      <c r="I3567" s="196" t="str">
        <f>VLOOKUP(E3567,Refs!$P$2:$R$36,3,FALSE)</f>
        <v>Y60</v>
      </c>
      <c r="J3567" s="196" t="str">
        <f>VLOOKUP(E3567,Refs!$P$2:$S$36,4,FALSE)</f>
        <v>Midlands</v>
      </c>
      <c r="K3567" s="42">
        <f t="shared" si="111"/>
        <v>41026</v>
      </c>
    </row>
    <row r="3568" spans="1:11" hidden="1" x14ac:dyDescent="0.35">
      <c r="A3568" s="197">
        <f t="shared" si="110"/>
        <v>44287</v>
      </c>
      <c r="B3568" t="s">
        <v>770</v>
      </c>
      <c r="C3568" t="s">
        <v>89</v>
      </c>
      <c r="D3568"/>
      <c r="E3568" t="s">
        <v>797</v>
      </c>
      <c r="F3568" t="s">
        <v>798</v>
      </c>
      <c r="G3568" t="s">
        <v>757</v>
      </c>
      <c r="H3568">
        <v>36309</v>
      </c>
      <c r="I3568" s="196" t="str">
        <f>VLOOKUP(E3568,Refs!$P$2:$R$36,3,FALSE)</f>
        <v>Y60</v>
      </c>
      <c r="J3568" s="196" t="str">
        <f>VLOOKUP(E3568,Refs!$P$2:$S$36,4,FALSE)</f>
        <v>Midlands</v>
      </c>
      <c r="K3568" s="42">
        <f t="shared" si="111"/>
        <v>36309</v>
      </c>
    </row>
    <row r="3569" spans="1:11" hidden="1" x14ac:dyDescent="0.35">
      <c r="A3569" s="197">
        <f t="shared" si="110"/>
        <v>44287</v>
      </c>
      <c r="B3569" t="s">
        <v>770</v>
      </c>
      <c r="C3569" t="s">
        <v>89</v>
      </c>
      <c r="D3569"/>
      <c r="E3569" t="s">
        <v>797</v>
      </c>
      <c r="F3569" t="s">
        <v>798</v>
      </c>
      <c r="G3569" t="s">
        <v>758</v>
      </c>
      <c r="H3569">
        <v>38033</v>
      </c>
      <c r="I3569" s="196" t="str">
        <f>VLOOKUP(E3569,Refs!$P$2:$R$36,3,FALSE)</f>
        <v>Y60</v>
      </c>
      <c r="J3569" s="196" t="str">
        <f>VLOOKUP(E3569,Refs!$P$2:$S$36,4,FALSE)</f>
        <v>Midlands</v>
      </c>
      <c r="K3569" s="42">
        <f t="shared" si="111"/>
        <v>38033</v>
      </c>
    </row>
    <row r="3570" spans="1:11" hidden="1" x14ac:dyDescent="0.35">
      <c r="A3570" s="197">
        <f t="shared" si="110"/>
        <v>44287</v>
      </c>
      <c r="B3570" t="s">
        <v>770</v>
      </c>
      <c r="C3570" t="s">
        <v>89</v>
      </c>
      <c r="D3570"/>
      <c r="E3570" t="s">
        <v>797</v>
      </c>
      <c r="F3570" t="s">
        <v>798</v>
      </c>
      <c r="G3570" t="s">
        <v>759</v>
      </c>
      <c r="H3570" t="s">
        <v>999</v>
      </c>
      <c r="I3570" s="196" t="str">
        <f>VLOOKUP(E3570,Refs!$P$2:$R$36,3,FALSE)</f>
        <v>Y60</v>
      </c>
      <c r="J3570" s="196" t="str">
        <f>VLOOKUP(E3570,Refs!$P$2:$S$36,4,FALSE)</f>
        <v>Midlands</v>
      </c>
      <c r="K3570" s="42" t="str">
        <f t="shared" si="111"/>
        <v>-</v>
      </c>
    </row>
    <row r="3571" spans="1:11" hidden="1" x14ac:dyDescent="0.35">
      <c r="A3571" s="197">
        <f t="shared" si="110"/>
        <v>44287</v>
      </c>
      <c r="B3571" t="s">
        <v>770</v>
      </c>
      <c r="C3571" t="s">
        <v>89</v>
      </c>
      <c r="D3571"/>
      <c r="E3571" t="s">
        <v>797</v>
      </c>
      <c r="F3571" t="s">
        <v>798</v>
      </c>
      <c r="G3571" t="s">
        <v>760</v>
      </c>
      <c r="H3571">
        <v>1395</v>
      </c>
      <c r="I3571" s="196" t="str">
        <f>VLOOKUP(E3571,Refs!$P$2:$R$36,3,FALSE)</f>
        <v>Y60</v>
      </c>
      <c r="J3571" s="196" t="str">
        <f>VLOOKUP(E3571,Refs!$P$2:$S$36,4,FALSE)</f>
        <v>Midlands</v>
      </c>
      <c r="K3571" s="42">
        <f t="shared" si="111"/>
        <v>1395</v>
      </c>
    </row>
    <row r="3572" spans="1:11" hidden="1" x14ac:dyDescent="0.35">
      <c r="A3572" s="197">
        <f t="shared" si="110"/>
        <v>44287</v>
      </c>
      <c r="B3572" t="s">
        <v>770</v>
      </c>
      <c r="C3572" t="s">
        <v>89</v>
      </c>
      <c r="D3572"/>
      <c r="E3572" t="s">
        <v>797</v>
      </c>
      <c r="F3572" t="s">
        <v>798</v>
      </c>
      <c r="G3572" t="s">
        <v>761</v>
      </c>
      <c r="H3572">
        <v>1829</v>
      </c>
      <c r="I3572" s="196" t="str">
        <f>VLOOKUP(E3572,Refs!$P$2:$R$36,3,FALSE)</f>
        <v>Y60</v>
      </c>
      <c r="J3572" s="196" t="str">
        <f>VLOOKUP(E3572,Refs!$P$2:$S$36,4,FALSE)</f>
        <v>Midlands</v>
      </c>
      <c r="K3572" s="42">
        <f t="shared" si="111"/>
        <v>1829</v>
      </c>
    </row>
    <row r="3573" spans="1:11" hidden="1" x14ac:dyDescent="0.35">
      <c r="A3573" s="197">
        <f t="shared" si="110"/>
        <v>44287</v>
      </c>
      <c r="B3573" t="s">
        <v>770</v>
      </c>
      <c r="C3573" t="s">
        <v>89</v>
      </c>
      <c r="D3573"/>
      <c r="E3573" t="s">
        <v>797</v>
      </c>
      <c r="F3573" t="s">
        <v>798</v>
      </c>
      <c r="G3573" t="s">
        <v>548</v>
      </c>
      <c r="H3573">
        <v>33132</v>
      </c>
      <c r="I3573" s="196" t="str">
        <f>VLOOKUP(E3573,Refs!$P$2:$R$36,3,FALSE)</f>
        <v>Y60</v>
      </c>
      <c r="J3573" s="196" t="str">
        <f>VLOOKUP(E3573,Refs!$P$2:$S$36,4,FALSE)</f>
        <v>Midlands</v>
      </c>
      <c r="K3573" s="42">
        <f t="shared" si="111"/>
        <v>33132</v>
      </c>
    </row>
    <row r="3574" spans="1:11" hidden="1" x14ac:dyDescent="0.35">
      <c r="A3574" s="197">
        <f t="shared" si="110"/>
        <v>44287</v>
      </c>
      <c r="B3574" t="s">
        <v>770</v>
      </c>
      <c r="C3574" t="s">
        <v>89</v>
      </c>
      <c r="D3574"/>
      <c r="E3574" t="s">
        <v>797</v>
      </c>
      <c r="F3574" t="s">
        <v>798</v>
      </c>
      <c r="G3574" t="s">
        <v>549</v>
      </c>
      <c r="H3574">
        <v>438</v>
      </c>
      <c r="I3574" s="196" t="str">
        <f>VLOOKUP(E3574,Refs!$P$2:$R$36,3,FALSE)</f>
        <v>Y60</v>
      </c>
      <c r="J3574" s="196" t="str">
        <f>VLOOKUP(E3574,Refs!$P$2:$S$36,4,FALSE)</f>
        <v>Midlands</v>
      </c>
      <c r="K3574" s="42">
        <f t="shared" si="111"/>
        <v>438</v>
      </c>
    </row>
    <row r="3575" spans="1:11" hidden="1" x14ac:dyDescent="0.35">
      <c r="A3575" s="197">
        <f t="shared" si="110"/>
        <v>44287</v>
      </c>
      <c r="B3575" t="s">
        <v>770</v>
      </c>
      <c r="C3575" t="s">
        <v>89</v>
      </c>
      <c r="D3575"/>
      <c r="E3575" t="s">
        <v>797</v>
      </c>
      <c r="F3575" t="s">
        <v>798</v>
      </c>
      <c r="G3575" t="s">
        <v>550</v>
      </c>
      <c r="H3575">
        <v>287</v>
      </c>
      <c r="I3575" s="196" t="str">
        <f>VLOOKUP(E3575,Refs!$P$2:$R$36,3,FALSE)</f>
        <v>Y60</v>
      </c>
      <c r="J3575" s="196" t="str">
        <f>VLOOKUP(E3575,Refs!$P$2:$S$36,4,FALSE)</f>
        <v>Midlands</v>
      </c>
      <c r="K3575" s="42">
        <f t="shared" si="111"/>
        <v>287</v>
      </c>
    </row>
    <row r="3576" spans="1:11" hidden="1" x14ac:dyDescent="0.35">
      <c r="A3576" s="197">
        <f t="shared" si="110"/>
        <v>44287</v>
      </c>
      <c r="B3576" t="s">
        <v>770</v>
      </c>
      <c r="C3576" t="s">
        <v>89</v>
      </c>
      <c r="D3576"/>
      <c r="E3576" t="s">
        <v>797</v>
      </c>
      <c r="F3576" t="s">
        <v>798</v>
      </c>
      <c r="G3576" t="s">
        <v>551</v>
      </c>
      <c r="H3576">
        <v>151</v>
      </c>
      <c r="I3576" s="196" t="str">
        <f>VLOOKUP(E3576,Refs!$P$2:$R$36,3,FALSE)</f>
        <v>Y60</v>
      </c>
      <c r="J3576" s="196" t="str">
        <f>VLOOKUP(E3576,Refs!$P$2:$S$36,4,FALSE)</f>
        <v>Midlands</v>
      </c>
      <c r="K3576" s="42">
        <f t="shared" si="111"/>
        <v>151</v>
      </c>
    </row>
    <row r="3577" spans="1:11" hidden="1" x14ac:dyDescent="0.35">
      <c r="A3577" s="197">
        <f t="shared" si="110"/>
        <v>44287</v>
      </c>
      <c r="B3577" t="s">
        <v>770</v>
      </c>
      <c r="C3577" t="s">
        <v>89</v>
      </c>
      <c r="D3577"/>
      <c r="E3577" t="s">
        <v>797</v>
      </c>
      <c r="F3577" t="s">
        <v>798</v>
      </c>
      <c r="G3577" t="s">
        <v>552</v>
      </c>
      <c r="H3577">
        <v>0</v>
      </c>
      <c r="I3577" s="196" t="str">
        <f>VLOOKUP(E3577,Refs!$P$2:$R$36,3,FALSE)</f>
        <v>Y60</v>
      </c>
      <c r="J3577" s="196" t="str">
        <f>VLOOKUP(E3577,Refs!$P$2:$S$36,4,FALSE)</f>
        <v>Midlands</v>
      </c>
      <c r="K3577" s="42" t="str">
        <f t="shared" si="111"/>
        <v/>
      </c>
    </row>
    <row r="3578" spans="1:11" hidden="1" x14ac:dyDescent="0.35">
      <c r="A3578" s="197">
        <f t="shared" si="110"/>
        <v>44287</v>
      </c>
      <c r="B3578" t="s">
        <v>770</v>
      </c>
      <c r="C3578" t="s">
        <v>89</v>
      </c>
      <c r="D3578"/>
      <c r="E3578" t="s">
        <v>797</v>
      </c>
      <c r="F3578" t="s">
        <v>798</v>
      </c>
      <c r="G3578" t="s">
        <v>553</v>
      </c>
      <c r="H3578">
        <v>568263</v>
      </c>
      <c r="I3578" s="196" t="str">
        <f>VLOOKUP(E3578,Refs!$P$2:$R$36,3,FALSE)</f>
        <v>Y60</v>
      </c>
      <c r="J3578" s="196" t="str">
        <f>VLOOKUP(E3578,Refs!$P$2:$S$36,4,FALSE)</f>
        <v>Midlands</v>
      </c>
      <c r="K3578" s="42">
        <f t="shared" si="111"/>
        <v>568263</v>
      </c>
    </row>
    <row r="3579" spans="1:11" hidden="1" x14ac:dyDescent="0.35">
      <c r="A3579" s="197">
        <f t="shared" si="110"/>
        <v>44287</v>
      </c>
      <c r="B3579" t="s">
        <v>770</v>
      </c>
      <c r="C3579" t="s">
        <v>89</v>
      </c>
      <c r="D3579"/>
      <c r="E3579" t="s">
        <v>797</v>
      </c>
      <c r="F3579" t="s">
        <v>798</v>
      </c>
      <c r="G3579" t="s">
        <v>554</v>
      </c>
      <c r="H3579">
        <v>90</v>
      </c>
      <c r="I3579" s="196" t="str">
        <f>VLOOKUP(E3579,Refs!$P$2:$R$36,3,FALSE)</f>
        <v>Y60</v>
      </c>
      <c r="J3579" s="196" t="str">
        <f>VLOOKUP(E3579,Refs!$P$2:$S$36,4,FALSE)</f>
        <v>Midlands</v>
      </c>
      <c r="K3579" s="42">
        <f t="shared" si="111"/>
        <v>90</v>
      </c>
    </row>
    <row r="3580" spans="1:11" hidden="1" x14ac:dyDescent="0.35">
      <c r="A3580" s="197">
        <f t="shared" si="110"/>
        <v>44287</v>
      </c>
      <c r="B3580" t="s">
        <v>770</v>
      </c>
      <c r="C3580" t="s">
        <v>89</v>
      </c>
      <c r="D3580"/>
      <c r="E3580" t="s">
        <v>797</v>
      </c>
      <c r="F3580" t="s">
        <v>798</v>
      </c>
      <c r="G3580" t="s">
        <v>555</v>
      </c>
      <c r="H3580">
        <v>191</v>
      </c>
      <c r="I3580" s="196" t="str">
        <f>VLOOKUP(E3580,Refs!$P$2:$R$36,3,FALSE)</f>
        <v>Y60</v>
      </c>
      <c r="J3580" s="196" t="str">
        <f>VLOOKUP(E3580,Refs!$P$2:$S$36,4,FALSE)</f>
        <v>Midlands</v>
      </c>
      <c r="K3580" s="42">
        <f t="shared" si="111"/>
        <v>191</v>
      </c>
    </row>
    <row r="3581" spans="1:11" hidden="1" x14ac:dyDescent="0.35">
      <c r="A3581" s="197">
        <f t="shared" si="110"/>
        <v>44287</v>
      </c>
      <c r="B3581" t="s">
        <v>770</v>
      </c>
      <c r="C3581" t="s">
        <v>89</v>
      </c>
      <c r="D3581"/>
      <c r="E3581" t="s">
        <v>797</v>
      </c>
      <c r="F3581" t="s">
        <v>798</v>
      </c>
      <c r="G3581" t="s">
        <v>556</v>
      </c>
      <c r="H3581">
        <v>44207</v>
      </c>
      <c r="I3581" s="196" t="str">
        <f>VLOOKUP(E3581,Refs!$P$2:$R$36,3,FALSE)</f>
        <v>Y60</v>
      </c>
      <c r="J3581" s="196" t="str">
        <f>VLOOKUP(E3581,Refs!$P$2:$S$36,4,FALSE)</f>
        <v>Midlands</v>
      </c>
      <c r="K3581" s="42">
        <f t="shared" si="111"/>
        <v>44207</v>
      </c>
    </row>
    <row r="3582" spans="1:11" hidden="1" x14ac:dyDescent="0.35">
      <c r="A3582" s="197">
        <f t="shared" si="110"/>
        <v>44287</v>
      </c>
      <c r="B3582" t="s">
        <v>770</v>
      </c>
      <c r="C3582" t="s">
        <v>89</v>
      </c>
      <c r="D3582"/>
      <c r="E3582" t="s">
        <v>797</v>
      </c>
      <c r="F3582" t="s">
        <v>798</v>
      </c>
      <c r="G3582" t="s">
        <v>557</v>
      </c>
      <c r="H3582">
        <v>10226</v>
      </c>
      <c r="I3582" s="196" t="str">
        <f>VLOOKUP(E3582,Refs!$P$2:$R$36,3,FALSE)</f>
        <v>Y60</v>
      </c>
      <c r="J3582" s="196" t="str">
        <f>VLOOKUP(E3582,Refs!$P$2:$S$36,4,FALSE)</f>
        <v>Midlands</v>
      </c>
      <c r="K3582" s="42">
        <f t="shared" si="111"/>
        <v>10226</v>
      </c>
    </row>
    <row r="3583" spans="1:11" hidden="1" x14ac:dyDescent="0.35">
      <c r="A3583" s="197">
        <f t="shared" si="110"/>
        <v>44287</v>
      </c>
      <c r="B3583" t="s">
        <v>770</v>
      </c>
      <c r="C3583" t="s">
        <v>89</v>
      </c>
      <c r="D3583"/>
      <c r="E3583" t="s">
        <v>797</v>
      </c>
      <c r="F3583" t="s">
        <v>798</v>
      </c>
      <c r="G3583" t="s">
        <v>558</v>
      </c>
      <c r="H3583">
        <v>36257906</v>
      </c>
      <c r="I3583" s="196" t="str">
        <f>VLOOKUP(E3583,Refs!$P$2:$R$36,3,FALSE)</f>
        <v>Y60</v>
      </c>
      <c r="J3583" s="196" t="str">
        <f>VLOOKUP(E3583,Refs!$P$2:$S$36,4,FALSE)</f>
        <v>Midlands</v>
      </c>
      <c r="K3583" s="42">
        <f t="shared" si="111"/>
        <v>36257906</v>
      </c>
    </row>
    <row r="3584" spans="1:11" hidden="1" x14ac:dyDescent="0.35">
      <c r="A3584" s="197">
        <f t="shared" si="110"/>
        <v>44287</v>
      </c>
      <c r="B3584" t="s">
        <v>770</v>
      </c>
      <c r="C3584" t="s">
        <v>89</v>
      </c>
      <c r="D3584"/>
      <c r="E3584" t="s">
        <v>797</v>
      </c>
      <c r="F3584" t="s">
        <v>798</v>
      </c>
      <c r="G3584" t="s">
        <v>566</v>
      </c>
      <c r="H3584">
        <v>34782</v>
      </c>
      <c r="I3584" s="196" t="str">
        <f>VLOOKUP(E3584,Refs!$P$2:$R$36,3,FALSE)</f>
        <v>Y60</v>
      </c>
      <c r="J3584" s="196" t="str">
        <f>VLOOKUP(E3584,Refs!$P$2:$S$36,4,FALSE)</f>
        <v>Midlands</v>
      </c>
      <c r="K3584" s="42">
        <f t="shared" si="111"/>
        <v>34782</v>
      </c>
    </row>
    <row r="3585" spans="1:11" hidden="1" x14ac:dyDescent="0.35">
      <c r="A3585" s="197">
        <f t="shared" si="110"/>
        <v>44287</v>
      </c>
      <c r="B3585" t="s">
        <v>770</v>
      </c>
      <c r="C3585" t="s">
        <v>89</v>
      </c>
      <c r="D3585"/>
      <c r="E3585" t="s">
        <v>797</v>
      </c>
      <c r="F3585" t="s">
        <v>798</v>
      </c>
      <c r="G3585" t="s">
        <v>567</v>
      </c>
      <c r="H3585">
        <v>619</v>
      </c>
      <c r="I3585" s="196" t="str">
        <f>VLOOKUP(E3585,Refs!$P$2:$R$36,3,FALSE)</f>
        <v>Y60</v>
      </c>
      <c r="J3585" s="196" t="str">
        <f>VLOOKUP(E3585,Refs!$P$2:$S$36,4,FALSE)</f>
        <v>Midlands</v>
      </c>
      <c r="K3585" s="42">
        <f t="shared" si="111"/>
        <v>619</v>
      </c>
    </row>
    <row r="3586" spans="1:11" hidden="1" x14ac:dyDescent="0.35">
      <c r="A3586" s="197">
        <f t="shared" si="110"/>
        <v>44287</v>
      </c>
      <c r="B3586" t="s">
        <v>770</v>
      </c>
      <c r="C3586" t="s">
        <v>89</v>
      </c>
      <c r="D3586"/>
      <c r="E3586" t="s">
        <v>797</v>
      </c>
      <c r="F3586" t="s">
        <v>798</v>
      </c>
      <c r="G3586" t="s">
        <v>568</v>
      </c>
      <c r="H3586">
        <v>16165</v>
      </c>
      <c r="I3586" s="196" t="str">
        <f>VLOOKUP(E3586,Refs!$P$2:$R$36,3,FALSE)</f>
        <v>Y60</v>
      </c>
      <c r="J3586" s="196" t="str">
        <f>VLOOKUP(E3586,Refs!$P$2:$S$36,4,FALSE)</f>
        <v>Midlands</v>
      </c>
      <c r="K3586" s="42">
        <f t="shared" si="111"/>
        <v>16165</v>
      </c>
    </row>
    <row r="3587" spans="1:11" hidden="1" x14ac:dyDescent="0.35">
      <c r="A3587" s="197">
        <f t="shared" ref="A3587:A3650" si="112">DATEVALUE(RIGHT(B3587,8))</f>
        <v>44287</v>
      </c>
      <c r="B3587" t="s">
        <v>770</v>
      </c>
      <c r="C3587" t="s">
        <v>89</v>
      </c>
      <c r="D3587"/>
      <c r="E3587" t="s">
        <v>797</v>
      </c>
      <c r="F3587" t="s">
        <v>798</v>
      </c>
      <c r="G3587" t="s">
        <v>569</v>
      </c>
      <c r="H3587">
        <v>7579</v>
      </c>
      <c r="I3587" s="196" t="str">
        <f>VLOOKUP(E3587,Refs!$P$2:$R$36,3,FALSE)</f>
        <v>Y60</v>
      </c>
      <c r="J3587" s="196" t="str">
        <f>VLOOKUP(E3587,Refs!$P$2:$S$36,4,FALSE)</f>
        <v>Midlands</v>
      </c>
      <c r="K3587" s="42">
        <f t="shared" ref="K3587:K3650" si="113">IF(OR(H3587="NULL",H3587=0,H3587=""),"",H3587)</f>
        <v>7579</v>
      </c>
    </row>
    <row r="3588" spans="1:11" hidden="1" x14ac:dyDescent="0.35">
      <c r="A3588" s="197">
        <f t="shared" si="112"/>
        <v>44287</v>
      </c>
      <c r="B3588" t="s">
        <v>770</v>
      </c>
      <c r="C3588" t="s">
        <v>89</v>
      </c>
      <c r="D3588"/>
      <c r="E3588" t="s">
        <v>797</v>
      </c>
      <c r="F3588" t="s">
        <v>798</v>
      </c>
      <c r="G3588" t="s">
        <v>570</v>
      </c>
      <c r="H3588">
        <v>757</v>
      </c>
      <c r="I3588" s="196" t="str">
        <f>VLOOKUP(E3588,Refs!$P$2:$R$36,3,FALSE)</f>
        <v>Y60</v>
      </c>
      <c r="J3588" s="196" t="str">
        <f>VLOOKUP(E3588,Refs!$P$2:$S$36,4,FALSE)</f>
        <v>Midlands</v>
      </c>
      <c r="K3588" s="42">
        <f t="shared" si="113"/>
        <v>757</v>
      </c>
    </row>
    <row r="3589" spans="1:11" hidden="1" x14ac:dyDescent="0.35">
      <c r="A3589" s="197">
        <f t="shared" si="112"/>
        <v>44287</v>
      </c>
      <c r="B3589" t="s">
        <v>770</v>
      </c>
      <c r="C3589" t="s">
        <v>89</v>
      </c>
      <c r="D3589"/>
      <c r="E3589" t="s">
        <v>797</v>
      </c>
      <c r="F3589" t="s">
        <v>798</v>
      </c>
      <c r="G3589" t="s">
        <v>571</v>
      </c>
      <c r="H3589">
        <v>9662</v>
      </c>
      <c r="I3589" s="196" t="str">
        <f>VLOOKUP(E3589,Refs!$P$2:$R$36,3,FALSE)</f>
        <v>Y60</v>
      </c>
      <c r="J3589" s="196" t="str">
        <f>VLOOKUP(E3589,Refs!$P$2:$S$36,4,FALSE)</f>
        <v>Midlands</v>
      </c>
      <c r="K3589" s="42">
        <f t="shared" si="113"/>
        <v>9662</v>
      </c>
    </row>
    <row r="3590" spans="1:11" hidden="1" x14ac:dyDescent="0.35">
      <c r="A3590" s="197">
        <f t="shared" si="112"/>
        <v>44287</v>
      </c>
      <c r="B3590" t="s">
        <v>770</v>
      </c>
      <c r="C3590" t="s">
        <v>89</v>
      </c>
      <c r="D3590"/>
      <c r="E3590" t="s">
        <v>797</v>
      </c>
      <c r="F3590" t="s">
        <v>798</v>
      </c>
      <c r="G3590" t="s">
        <v>576</v>
      </c>
      <c r="H3590">
        <v>17998</v>
      </c>
      <c r="I3590" s="196" t="str">
        <f>VLOOKUP(E3590,Refs!$P$2:$R$36,3,FALSE)</f>
        <v>Y60</v>
      </c>
      <c r="J3590" s="196" t="str">
        <f>VLOOKUP(E3590,Refs!$P$2:$S$36,4,FALSE)</f>
        <v>Midlands</v>
      </c>
      <c r="K3590" s="42">
        <f t="shared" si="113"/>
        <v>17998</v>
      </c>
    </row>
    <row r="3591" spans="1:11" hidden="1" x14ac:dyDescent="0.35">
      <c r="A3591" s="197">
        <f t="shared" si="112"/>
        <v>44287</v>
      </c>
      <c r="B3591" t="s">
        <v>770</v>
      </c>
      <c r="C3591" t="s">
        <v>89</v>
      </c>
      <c r="D3591"/>
      <c r="E3591" t="s">
        <v>797</v>
      </c>
      <c r="F3591" t="s">
        <v>798</v>
      </c>
      <c r="G3591" t="s">
        <v>577</v>
      </c>
      <c r="H3591">
        <v>4942</v>
      </c>
      <c r="I3591" s="196" t="str">
        <f>VLOOKUP(E3591,Refs!$P$2:$R$36,3,FALSE)</f>
        <v>Y60</v>
      </c>
      <c r="J3591" s="196" t="str">
        <f>VLOOKUP(E3591,Refs!$P$2:$S$36,4,FALSE)</f>
        <v>Midlands</v>
      </c>
      <c r="K3591" s="42">
        <f t="shared" si="113"/>
        <v>4942</v>
      </c>
    </row>
    <row r="3592" spans="1:11" hidden="1" x14ac:dyDescent="0.35">
      <c r="A3592" s="197">
        <f t="shared" si="112"/>
        <v>44287</v>
      </c>
      <c r="B3592" t="s">
        <v>770</v>
      </c>
      <c r="C3592" t="s">
        <v>89</v>
      </c>
      <c r="D3592"/>
      <c r="E3592" t="s">
        <v>797</v>
      </c>
      <c r="F3592" t="s">
        <v>798</v>
      </c>
      <c r="G3592" t="s">
        <v>578</v>
      </c>
      <c r="H3592">
        <v>4154</v>
      </c>
      <c r="I3592" s="196" t="str">
        <f>VLOOKUP(E3592,Refs!$P$2:$R$36,3,FALSE)</f>
        <v>Y60</v>
      </c>
      <c r="J3592" s="196" t="str">
        <f>VLOOKUP(E3592,Refs!$P$2:$S$36,4,FALSE)</f>
        <v>Midlands</v>
      </c>
      <c r="K3592" s="42">
        <f t="shared" si="113"/>
        <v>4154</v>
      </c>
    </row>
    <row r="3593" spans="1:11" hidden="1" x14ac:dyDescent="0.35">
      <c r="A3593" s="197">
        <f t="shared" si="112"/>
        <v>44287</v>
      </c>
      <c r="B3593" t="s">
        <v>770</v>
      </c>
      <c r="C3593" t="s">
        <v>89</v>
      </c>
      <c r="D3593"/>
      <c r="E3593" t="s">
        <v>797</v>
      </c>
      <c r="F3593" t="s">
        <v>798</v>
      </c>
      <c r="G3593" t="s">
        <v>579</v>
      </c>
      <c r="H3593">
        <v>0</v>
      </c>
      <c r="I3593" s="196" t="str">
        <f>VLOOKUP(E3593,Refs!$P$2:$R$36,3,FALSE)</f>
        <v>Y60</v>
      </c>
      <c r="J3593" s="196" t="str">
        <f>VLOOKUP(E3593,Refs!$P$2:$S$36,4,FALSE)</f>
        <v>Midlands</v>
      </c>
      <c r="K3593" s="42" t="str">
        <f t="shared" si="113"/>
        <v/>
      </c>
    </row>
    <row r="3594" spans="1:11" hidden="1" x14ac:dyDescent="0.35">
      <c r="A3594" s="197">
        <f t="shared" si="112"/>
        <v>44287</v>
      </c>
      <c r="B3594" t="s">
        <v>770</v>
      </c>
      <c r="C3594" t="s">
        <v>89</v>
      </c>
      <c r="D3594"/>
      <c r="E3594" t="s">
        <v>797</v>
      </c>
      <c r="F3594" t="s">
        <v>798</v>
      </c>
      <c r="G3594" t="s">
        <v>580</v>
      </c>
      <c r="H3594">
        <v>7579</v>
      </c>
      <c r="I3594" s="196" t="str">
        <f>VLOOKUP(E3594,Refs!$P$2:$R$36,3,FALSE)</f>
        <v>Y60</v>
      </c>
      <c r="J3594" s="196" t="str">
        <f>VLOOKUP(E3594,Refs!$P$2:$S$36,4,FALSE)</f>
        <v>Midlands</v>
      </c>
      <c r="K3594" s="42">
        <f t="shared" si="113"/>
        <v>7579</v>
      </c>
    </row>
    <row r="3595" spans="1:11" hidden="1" x14ac:dyDescent="0.35">
      <c r="A3595" s="197">
        <f t="shared" si="112"/>
        <v>44287</v>
      </c>
      <c r="B3595" t="s">
        <v>770</v>
      </c>
      <c r="C3595" t="s">
        <v>89</v>
      </c>
      <c r="D3595"/>
      <c r="E3595" t="s">
        <v>797</v>
      </c>
      <c r="F3595" t="s">
        <v>798</v>
      </c>
      <c r="G3595" t="s">
        <v>581</v>
      </c>
      <c r="H3595">
        <v>0</v>
      </c>
      <c r="I3595" s="196" t="str">
        <f>VLOOKUP(E3595,Refs!$P$2:$R$36,3,FALSE)</f>
        <v>Y60</v>
      </c>
      <c r="J3595" s="196" t="str">
        <f>VLOOKUP(E3595,Refs!$P$2:$S$36,4,FALSE)</f>
        <v>Midlands</v>
      </c>
      <c r="K3595" s="42" t="str">
        <f t="shared" si="113"/>
        <v/>
      </c>
    </row>
    <row r="3596" spans="1:11" hidden="1" x14ac:dyDescent="0.35">
      <c r="A3596" s="197">
        <f t="shared" si="112"/>
        <v>44287</v>
      </c>
      <c r="B3596" t="s">
        <v>770</v>
      </c>
      <c r="C3596" t="s">
        <v>89</v>
      </c>
      <c r="D3596"/>
      <c r="E3596" t="s">
        <v>797</v>
      </c>
      <c r="F3596" t="s">
        <v>798</v>
      </c>
      <c r="G3596" t="s">
        <v>582</v>
      </c>
      <c r="H3596">
        <v>757</v>
      </c>
      <c r="I3596" s="196" t="str">
        <f>VLOOKUP(E3596,Refs!$P$2:$R$36,3,FALSE)</f>
        <v>Y60</v>
      </c>
      <c r="J3596" s="196" t="str">
        <f>VLOOKUP(E3596,Refs!$P$2:$S$36,4,FALSE)</f>
        <v>Midlands</v>
      </c>
      <c r="K3596" s="42">
        <f t="shared" si="113"/>
        <v>757</v>
      </c>
    </row>
    <row r="3597" spans="1:11" hidden="1" x14ac:dyDescent="0.35">
      <c r="A3597" s="197">
        <f t="shared" si="112"/>
        <v>44287</v>
      </c>
      <c r="B3597" t="s">
        <v>770</v>
      </c>
      <c r="C3597" t="s">
        <v>89</v>
      </c>
      <c r="D3597"/>
      <c r="E3597" t="s">
        <v>797</v>
      </c>
      <c r="F3597" t="s">
        <v>798</v>
      </c>
      <c r="G3597" t="s">
        <v>583</v>
      </c>
      <c r="H3597">
        <v>376</v>
      </c>
      <c r="I3597" s="196" t="str">
        <f>VLOOKUP(E3597,Refs!$P$2:$R$36,3,FALSE)</f>
        <v>Y60</v>
      </c>
      <c r="J3597" s="196" t="str">
        <f>VLOOKUP(E3597,Refs!$P$2:$S$36,4,FALSE)</f>
        <v>Midlands</v>
      </c>
      <c r="K3597" s="42">
        <f t="shared" si="113"/>
        <v>376</v>
      </c>
    </row>
    <row r="3598" spans="1:11" hidden="1" x14ac:dyDescent="0.35">
      <c r="A3598" s="197">
        <f t="shared" si="112"/>
        <v>44287</v>
      </c>
      <c r="B3598" t="s">
        <v>770</v>
      </c>
      <c r="C3598" t="s">
        <v>89</v>
      </c>
      <c r="D3598"/>
      <c r="E3598" t="s">
        <v>797</v>
      </c>
      <c r="F3598" t="s">
        <v>798</v>
      </c>
      <c r="G3598" t="s">
        <v>584</v>
      </c>
      <c r="H3598">
        <v>190</v>
      </c>
      <c r="I3598" s="196" t="str">
        <f>VLOOKUP(E3598,Refs!$P$2:$R$36,3,FALSE)</f>
        <v>Y60</v>
      </c>
      <c r="J3598" s="196" t="str">
        <f>VLOOKUP(E3598,Refs!$P$2:$S$36,4,FALSE)</f>
        <v>Midlands</v>
      </c>
      <c r="K3598" s="42">
        <f t="shared" si="113"/>
        <v>190</v>
      </c>
    </row>
    <row r="3599" spans="1:11" hidden="1" x14ac:dyDescent="0.35">
      <c r="A3599" s="197">
        <f t="shared" si="112"/>
        <v>44287</v>
      </c>
      <c r="B3599" t="s">
        <v>770</v>
      </c>
      <c r="C3599" t="s">
        <v>89</v>
      </c>
      <c r="D3599"/>
      <c r="E3599" t="s">
        <v>797</v>
      </c>
      <c r="F3599" t="s">
        <v>798</v>
      </c>
      <c r="G3599" t="s">
        <v>585</v>
      </c>
      <c r="H3599">
        <v>1422</v>
      </c>
      <c r="I3599" s="196" t="str">
        <f>VLOOKUP(E3599,Refs!$P$2:$R$36,3,FALSE)</f>
        <v>Y60</v>
      </c>
      <c r="J3599" s="196" t="str">
        <f>VLOOKUP(E3599,Refs!$P$2:$S$36,4,FALSE)</f>
        <v>Midlands</v>
      </c>
      <c r="K3599" s="42">
        <f t="shared" si="113"/>
        <v>1422</v>
      </c>
    </row>
    <row r="3600" spans="1:11" hidden="1" x14ac:dyDescent="0.35">
      <c r="A3600" s="197">
        <f t="shared" si="112"/>
        <v>44287</v>
      </c>
      <c r="B3600" t="s">
        <v>770</v>
      </c>
      <c r="C3600" t="s">
        <v>89</v>
      </c>
      <c r="D3600"/>
      <c r="E3600" t="s">
        <v>797</v>
      </c>
      <c r="F3600" t="s">
        <v>798</v>
      </c>
      <c r="G3600" t="s">
        <v>586</v>
      </c>
      <c r="H3600">
        <v>5580</v>
      </c>
      <c r="I3600" s="196" t="str">
        <f>VLOOKUP(E3600,Refs!$P$2:$R$36,3,FALSE)</f>
        <v>Y60</v>
      </c>
      <c r="J3600" s="196" t="str">
        <f>VLOOKUP(E3600,Refs!$P$2:$S$36,4,FALSE)</f>
        <v>Midlands</v>
      </c>
      <c r="K3600" s="42">
        <f t="shared" si="113"/>
        <v>5580</v>
      </c>
    </row>
    <row r="3601" spans="1:11" hidden="1" x14ac:dyDescent="0.35">
      <c r="A3601" s="197">
        <f t="shared" si="112"/>
        <v>44287</v>
      </c>
      <c r="B3601" t="s">
        <v>770</v>
      </c>
      <c r="C3601" t="s">
        <v>89</v>
      </c>
      <c r="D3601"/>
      <c r="E3601" t="s">
        <v>797</v>
      </c>
      <c r="F3601" t="s">
        <v>798</v>
      </c>
      <c r="G3601" t="s">
        <v>587</v>
      </c>
      <c r="H3601" t="s">
        <v>999</v>
      </c>
      <c r="I3601" s="196" t="str">
        <f>VLOOKUP(E3601,Refs!$P$2:$R$36,3,FALSE)</f>
        <v>Y60</v>
      </c>
      <c r="J3601" s="196" t="str">
        <f>VLOOKUP(E3601,Refs!$P$2:$S$36,4,FALSE)</f>
        <v>Midlands</v>
      </c>
      <c r="K3601" s="42" t="str">
        <f t="shared" si="113"/>
        <v>-</v>
      </c>
    </row>
    <row r="3602" spans="1:11" hidden="1" x14ac:dyDescent="0.35">
      <c r="A3602" s="197">
        <f t="shared" si="112"/>
        <v>44287</v>
      </c>
      <c r="B3602" t="s">
        <v>770</v>
      </c>
      <c r="C3602" t="s">
        <v>89</v>
      </c>
      <c r="D3602"/>
      <c r="E3602" t="s">
        <v>797</v>
      </c>
      <c r="F3602" t="s">
        <v>798</v>
      </c>
      <c r="G3602" t="s">
        <v>588</v>
      </c>
      <c r="H3602">
        <v>8462</v>
      </c>
      <c r="I3602" s="196" t="str">
        <f>VLOOKUP(E3602,Refs!$P$2:$R$36,3,FALSE)</f>
        <v>Y60</v>
      </c>
      <c r="J3602" s="196" t="str">
        <f>VLOOKUP(E3602,Refs!$P$2:$S$36,4,FALSE)</f>
        <v>Midlands</v>
      </c>
      <c r="K3602" s="42">
        <f t="shared" si="113"/>
        <v>8462</v>
      </c>
    </row>
    <row r="3603" spans="1:11" hidden="1" x14ac:dyDescent="0.35">
      <c r="A3603" s="197">
        <f t="shared" si="112"/>
        <v>44287</v>
      </c>
      <c r="B3603" t="s">
        <v>770</v>
      </c>
      <c r="C3603" t="s">
        <v>89</v>
      </c>
      <c r="D3603"/>
      <c r="E3603" t="s">
        <v>797</v>
      </c>
      <c r="F3603" t="s">
        <v>798</v>
      </c>
      <c r="G3603" t="s">
        <v>589</v>
      </c>
      <c r="H3603">
        <v>4396</v>
      </c>
      <c r="I3603" s="196" t="str">
        <f>VLOOKUP(E3603,Refs!$P$2:$R$36,3,FALSE)</f>
        <v>Y60</v>
      </c>
      <c r="J3603" s="196" t="str">
        <f>VLOOKUP(E3603,Refs!$P$2:$S$36,4,FALSE)</f>
        <v>Midlands</v>
      </c>
      <c r="K3603" s="42">
        <f t="shared" si="113"/>
        <v>4396</v>
      </c>
    </row>
    <row r="3604" spans="1:11" hidden="1" x14ac:dyDescent="0.35">
      <c r="A3604" s="197">
        <f t="shared" si="112"/>
        <v>44287</v>
      </c>
      <c r="B3604" t="s">
        <v>770</v>
      </c>
      <c r="C3604" t="s">
        <v>89</v>
      </c>
      <c r="D3604"/>
      <c r="E3604" t="s">
        <v>797</v>
      </c>
      <c r="F3604" t="s">
        <v>798</v>
      </c>
      <c r="G3604" t="s">
        <v>590</v>
      </c>
      <c r="H3604">
        <v>991</v>
      </c>
      <c r="I3604" s="196" t="str">
        <f>VLOOKUP(E3604,Refs!$P$2:$R$36,3,FALSE)</f>
        <v>Y60</v>
      </c>
      <c r="J3604" s="196" t="str">
        <f>VLOOKUP(E3604,Refs!$P$2:$S$36,4,FALSE)</f>
        <v>Midlands</v>
      </c>
      <c r="K3604" s="42">
        <f t="shared" si="113"/>
        <v>991</v>
      </c>
    </row>
    <row r="3605" spans="1:11" hidden="1" x14ac:dyDescent="0.35">
      <c r="A3605" s="197">
        <f t="shared" si="112"/>
        <v>44287</v>
      </c>
      <c r="B3605" t="s">
        <v>770</v>
      </c>
      <c r="C3605" t="s">
        <v>89</v>
      </c>
      <c r="D3605"/>
      <c r="E3605" t="s">
        <v>797</v>
      </c>
      <c r="F3605" t="s">
        <v>798</v>
      </c>
      <c r="G3605" t="s">
        <v>591</v>
      </c>
      <c r="H3605">
        <v>683</v>
      </c>
      <c r="I3605" s="196" t="str">
        <f>VLOOKUP(E3605,Refs!$P$2:$R$36,3,FALSE)</f>
        <v>Y60</v>
      </c>
      <c r="J3605" s="196" t="str">
        <f>VLOOKUP(E3605,Refs!$P$2:$S$36,4,FALSE)</f>
        <v>Midlands</v>
      </c>
      <c r="K3605" s="42">
        <f t="shared" si="113"/>
        <v>683</v>
      </c>
    </row>
    <row r="3606" spans="1:11" hidden="1" x14ac:dyDescent="0.35">
      <c r="A3606" s="197">
        <f t="shared" si="112"/>
        <v>44287</v>
      </c>
      <c r="B3606" t="s">
        <v>770</v>
      </c>
      <c r="C3606" t="s">
        <v>89</v>
      </c>
      <c r="D3606"/>
      <c r="E3606" t="s">
        <v>797</v>
      </c>
      <c r="F3606" t="s">
        <v>798</v>
      </c>
      <c r="G3606" t="s">
        <v>592</v>
      </c>
      <c r="H3606">
        <v>773</v>
      </c>
      <c r="I3606" s="196" t="str">
        <f>VLOOKUP(E3606,Refs!$P$2:$R$36,3,FALSE)</f>
        <v>Y60</v>
      </c>
      <c r="J3606" s="196" t="str">
        <f>VLOOKUP(E3606,Refs!$P$2:$S$36,4,FALSE)</f>
        <v>Midlands</v>
      </c>
      <c r="K3606" s="42">
        <f t="shared" si="113"/>
        <v>773</v>
      </c>
    </row>
    <row r="3607" spans="1:11" hidden="1" x14ac:dyDescent="0.35">
      <c r="A3607" s="197">
        <f t="shared" si="112"/>
        <v>44287</v>
      </c>
      <c r="B3607" t="s">
        <v>770</v>
      </c>
      <c r="C3607" t="s">
        <v>89</v>
      </c>
      <c r="D3607"/>
      <c r="E3607" t="s">
        <v>797</v>
      </c>
      <c r="F3607" t="s">
        <v>798</v>
      </c>
      <c r="G3607" t="s">
        <v>593</v>
      </c>
      <c r="H3607">
        <v>197</v>
      </c>
      <c r="I3607" s="196" t="str">
        <f>VLOOKUP(E3607,Refs!$P$2:$R$36,3,FALSE)</f>
        <v>Y60</v>
      </c>
      <c r="J3607" s="196" t="str">
        <f>VLOOKUP(E3607,Refs!$P$2:$S$36,4,FALSE)</f>
        <v>Midlands</v>
      </c>
      <c r="K3607" s="42">
        <f t="shared" si="113"/>
        <v>197</v>
      </c>
    </row>
    <row r="3608" spans="1:11" hidden="1" x14ac:dyDescent="0.35">
      <c r="A3608" s="197">
        <f t="shared" si="112"/>
        <v>44287</v>
      </c>
      <c r="B3608" t="s">
        <v>770</v>
      </c>
      <c r="C3608" t="s">
        <v>89</v>
      </c>
      <c r="D3608"/>
      <c r="E3608" t="s">
        <v>797</v>
      </c>
      <c r="F3608" t="s">
        <v>798</v>
      </c>
      <c r="G3608" t="s">
        <v>594</v>
      </c>
      <c r="H3608">
        <v>17</v>
      </c>
      <c r="I3608" s="196" t="str">
        <f>VLOOKUP(E3608,Refs!$P$2:$R$36,3,FALSE)</f>
        <v>Y60</v>
      </c>
      <c r="J3608" s="196" t="str">
        <f>VLOOKUP(E3608,Refs!$P$2:$S$36,4,FALSE)</f>
        <v>Midlands</v>
      </c>
      <c r="K3608" s="42">
        <f t="shared" si="113"/>
        <v>17</v>
      </c>
    </row>
    <row r="3609" spans="1:11" hidden="1" x14ac:dyDescent="0.35">
      <c r="A3609" s="197">
        <f t="shared" si="112"/>
        <v>44287</v>
      </c>
      <c r="B3609" t="s">
        <v>770</v>
      </c>
      <c r="C3609" t="s">
        <v>89</v>
      </c>
      <c r="D3609"/>
      <c r="E3609" t="s">
        <v>797</v>
      </c>
      <c r="F3609" t="s">
        <v>798</v>
      </c>
      <c r="G3609" t="s">
        <v>609</v>
      </c>
      <c r="H3609">
        <v>34782</v>
      </c>
      <c r="I3609" s="196" t="str">
        <f>VLOOKUP(E3609,Refs!$P$2:$R$36,3,FALSE)</f>
        <v>Y60</v>
      </c>
      <c r="J3609" s="196" t="str">
        <f>VLOOKUP(E3609,Refs!$P$2:$S$36,4,FALSE)</f>
        <v>Midlands</v>
      </c>
      <c r="K3609" s="42">
        <f t="shared" si="113"/>
        <v>34782</v>
      </c>
    </row>
    <row r="3610" spans="1:11" hidden="1" x14ac:dyDescent="0.35">
      <c r="A3610" s="197">
        <f t="shared" si="112"/>
        <v>44287</v>
      </c>
      <c r="B3610" t="s">
        <v>770</v>
      </c>
      <c r="C3610" t="s">
        <v>89</v>
      </c>
      <c r="D3610"/>
      <c r="E3610" t="s">
        <v>797</v>
      </c>
      <c r="F3610" t="s">
        <v>798</v>
      </c>
      <c r="G3610" t="s">
        <v>610</v>
      </c>
      <c r="H3610">
        <v>4280</v>
      </c>
      <c r="I3610" s="196" t="str">
        <f>VLOOKUP(E3610,Refs!$P$2:$R$36,3,FALSE)</f>
        <v>Y60</v>
      </c>
      <c r="J3610" s="196" t="str">
        <f>VLOOKUP(E3610,Refs!$P$2:$S$36,4,FALSE)</f>
        <v>Midlands</v>
      </c>
      <c r="K3610" s="42">
        <f t="shared" si="113"/>
        <v>4280</v>
      </c>
    </row>
    <row r="3611" spans="1:11" hidden="1" x14ac:dyDescent="0.35">
      <c r="A3611" s="197">
        <f t="shared" si="112"/>
        <v>44287</v>
      </c>
      <c r="B3611" t="s">
        <v>770</v>
      </c>
      <c r="C3611" t="s">
        <v>89</v>
      </c>
      <c r="D3611"/>
      <c r="E3611" t="s">
        <v>797</v>
      </c>
      <c r="F3611" t="s">
        <v>798</v>
      </c>
      <c r="G3611" t="s">
        <v>611</v>
      </c>
      <c r="H3611">
        <v>3500</v>
      </c>
      <c r="I3611" s="196" t="str">
        <f>VLOOKUP(E3611,Refs!$P$2:$R$36,3,FALSE)</f>
        <v>Y60</v>
      </c>
      <c r="J3611" s="196" t="str">
        <f>VLOOKUP(E3611,Refs!$P$2:$S$36,4,FALSE)</f>
        <v>Midlands</v>
      </c>
      <c r="K3611" s="42">
        <f t="shared" si="113"/>
        <v>3500</v>
      </c>
    </row>
    <row r="3612" spans="1:11" hidden="1" x14ac:dyDescent="0.35">
      <c r="A3612" s="197">
        <f t="shared" si="112"/>
        <v>44287</v>
      </c>
      <c r="B3612" t="s">
        <v>770</v>
      </c>
      <c r="C3612" t="s">
        <v>89</v>
      </c>
      <c r="D3612"/>
      <c r="E3612" t="s">
        <v>797</v>
      </c>
      <c r="F3612" t="s">
        <v>798</v>
      </c>
      <c r="G3612" t="s">
        <v>612</v>
      </c>
      <c r="H3612">
        <v>1735</v>
      </c>
      <c r="I3612" s="196" t="str">
        <f>VLOOKUP(E3612,Refs!$P$2:$R$36,3,FALSE)</f>
        <v>Y60</v>
      </c>
      <c r="J3612" s="196" t="str">
        <f>VLOOKUP(E3612,Refs!$P$2:$S$36,4,FALSE)</f>
        <v>Midlands</v>
      </c>
      <c r="K3612" s="42">
        <f t="shared" si="113"/>
        <v>1735</v>
      </c>
    </row>
    <row r="3613" spans="1:11" hidden="1" x14ac:dyDescent="0.35">
      <c r="A3613" s="197">
        <f t="shared" si="112"/>
        <v>44287</v>
      </c>
      <c r="B3613" t="s">
        <v>770</v>
      </c>
      <c r="C3613" t="s">
        <v>89</v>
      </c>
      <c r="D3613"/>
      <c r="E3613" t="s">
        <v>797</v>
      </c>
      <c r="F3613" t="s">
        <v>798</v>
      </c>
      <c r="G3613" t="s">
        <v>613</v>
      </c>
      <c r="H3613">
        <v>0</v>
      </c>
      <c r="I3613" s="196" t="str">
        <f>VLOOKUP(E3613,Refs!$P$2:$R$36,3,FALSE)</f>
        <v>Y60</v>
      </c>
      <c r="J3613" s="196" t="str">
        <f>VLOOKUP(E3613,Refs!$P$2:$S$36,4,FALSE)</f>
        <v>Midlands</v>
      </c>
      <c r="K3613" s="42" t="str">
        <f t="shared" si="113"/>
        <v/>
      </c>
    </row>
    <row r="3614" spans="1:11" hidden="1" x14ac:dyDescent="0.35">
      <c r="A3614" s="197">
        <f t="shared" si="112"/>
        <v>44287</v>
      </c>
      <c r="B3614" t="s">
        <v>770</v>
      </c>
      <c r="C3614" t="s">
        <v>89</v>
      </c>
      <c r="D3614"/>
      <c r="E3614" t="s">
        <v>797</v>
      </c>
      <c r="F3614" t="s">
        <v>798</v>
      </c>
      <c r="G3614" t="s">
        <v>615</v>
      </c>
      <c r="H3614">
        <v>9180</v>
      </c>
      <c r="I3614" s="196" t="str">
        <f>VLOOKUP(E3614,Refs!$P$2:$R$36,3,FALSE)</f>
        <v>Y60</v>
      </c>
      <c r="J3614" s="196" t="str">
        <f>VLOOKUP(E3614,Refs!$P$2:$S$36,4,FALSE)</f>
        <v>Midlands</v>
      </c>
      <c r="K3614" s="42">
        <f t="shared" si="113"/>
        <v>9180</v>
      </c>
    </row>
    <row r="3615" spans="1:11" hidden="1" x14ac:dyDescent="0.35">
      <c r="A3615" s="197">
        <f t="shared" si="112"/>
        <v>44287</v>
      </c>
      <c r="B3615" t="s">
        <v>770</v>
      </c>
      <c r="C3615" t="s">
        <v>89</v>
      </c>
      <c r="D3615"/>
      <c r="E3615" t="s">
        <v>797</v>
      </c>
      <c r="F3615" t="s">
        <v>798</v>
      </c>
      <c r="G3615" t="s">
        <v>616</v>
      </c>
      <c r="H3615">
        <v>2376</v>
      </c>
      <c r="I3615" s="196" t="str">
        <f>VLOOKUP(E3615,Refs!$P$2:$R$36,3,FALSE)</f>
        <v>Y60</v>
      </c>
      <c r="J3615" s="196" t="str">
        <f>VLOOKUP(E3615,Refs!$P$2:$S$36,4,FALSE)</f>
        <v>Midlands</v>
      </c>
      <c r="K3615" s="42">
        <f t="shared" si="113"/>
        <v>2376</v>
      </c>
    </row>
    <row r="3616" spans="1:11" hidden="1" x14ac:dyDescent="0.35">
      <c r="A3616" s="197">
        <f t="shared" si="112"/>
        <v>44287</v>
      </c>
      <c r="B3616" t="s">
        <v>770</v>
      </c>
      <c r="C3616" t="s">
        <v>89</v>
      </c>
      <c r="D3616"/>
      <c r="E3616" t="s">
        <v>797</v>
      </c>
      <c r="F3616" t="s">
        <v>798</v>
      </c>
      <c r="G3616" t="s">
        <v>618</v>
      </c>
      <c r="H3616">
        <v>2567</v>
      </c>
      <c r="I3616" s="196" t="str">
        <f>VLOOKUP(E3616,Refs!$P$2:$R$36,3,FALSE)</f>
        <v>Y60</v>
      </c>
      <c r="J3616" s="196" t="str">
        <f>VLOOKUP(E3616,Refs!$P$2:$S$36,4,FALSE)</f>
        <v>Midlands</v>
      </c>
      <c r="K3616" s="42">
        <f t="shared" si="113"/>
        <v>2567</v>
      </c>
    </row>
    <row r="3617" spans="1:11" hidden="1" x14ac:dyDescent="0.35">
      <c r="A3617" s="197">
        <f t="shared" si="112"/>
        <v>44287</v>
      </c>
      <c r="B3617" t="s">
        <v>770</v>
      </c>
      <c r="C3617" t="s">
        <v>89</v>
      </c>
      <c r="D3617"/>
      <c r="E3617" t="s">
        <v>797</v>
      </c>
      <c r="F3617" t="s">
        <v>798</v>
      </c>
      <c r="G3617" t="s">
        <v>619</v>
      </c>
      <c r="H3617">
        <v>8</v>
      </c>
      <c r="I3617" s="196" t="str">
        <f>VLOOKUP(E3617,Refs!$P$2:$R$36,3,FALSE)</f>
        <v>Y60</v>
      </c>
      <c r="J3617" s="196" t="str">
        <f>VLOOKUP(E3617,Refs!$P$2:$S$36,4,FALSE)</f>
        <v>Midlands</v>
      </c>
      <c r="K3617" s="42">
        <f t="shared" si="113"/>
        <v>8</v>
      </c>
    </row>
    <row r="3618" spans="1:11" hidden="1" x14ac:dyDescent="0.35">
      <c r="A3618" s="197">
        <f t="shared" si="112"/>
        <v>44287</v>
      </c>
      <c r="B3618" t="s">
        <v>770</v>
      </c>
      <c r="C3618" t="s">
        <v>89</v>
      </c>
      <c r="D3618"/>
      <c r="E3618" t="s">
        <v>797</v>
      </c>
      <c r="F3618" t="s">
        <v>798</v>
      </c>
      <c r="G3618" t="s">
        <v>620</v>
      </c>
      <c r="H3618">
        <v>3102</v>
      </c>
      <c r="I3618" s="196" t="str">
        <f>VLOOKUP(E3618,Refs!$P$2:$R$36,3,FALSE)</f>
        <v>Y60</v>
      </c>
      <c r="J3618" s="196" t="str">
        <f>VLOOKUP(E3618,Refs!$P$2:$S$36,4,FALSE)</f>
        <v>Midlands</v>
      </c>
      <c r="K3618" s="42">
        <f t="shared" si="113"/>
        <v>3102</v>
      </c>
    </row>
    <row r="3619" spans="1:11" hidden="1" x14ac:dyDescent="0.35">
      <c r="A3619" s="197">
        <f t="shared" si="112"/>
        <v>44287</v>
      </c>
      <c r="B3619" t="s">
        <v>770</v>
      </c>
      <c r="C3619" t="s">
        <v>89</v>
      </c>
      <c r="D3619"/>
      <c r="E3619" t="s">
        <v>797</v>
      </c>
      <c r="F3619" t="s">
        <v>798</v>
      </c>
      <c r="G3619" t="s">
        <v>621</v>
      </c>
      <c r="H3619">
        <v>132</v>
      </c>
      <c r="I3619" s="196" t="str">
        <f>VLOOKUP(E3619,Refs!$P$2:$R$36,3,FALSE)</f>
        <v>Y60</v>
      </c>
      <c r="J3619" s="196" t="str">
        <f>VLOOKUP(E3619,Refs!$P$2:$S$36,4,FALSE)</f>
        <v>Midlands</v>
      </c>
      <c r="K3619" s="42">
        <f t="shared" si="113"/>
        <v>132</v>
      </c>
    </row>
    <row r="3620" spans="1:11" hidden="1" x14ac:dyDescent="0.35">
      <c r="A3620" s="197">
        <f t="shared" si="112"/>
        <v>44287</v>
      </c>
      <c r="B3620" t="s">
        <v>770</v>
      </c>
      <c r="C3620" t="s">
        <v>89</v>
      </c>
      <c r="D3620"/>
      <c r="E3620" t="s">
        <v>797</v>
      </c>
      <c r="F3620" t="s">
        <v>798</v>
      </c>
      <c r="G3620" t="s">
        <v>622</v>
      </c>
      <c r="H3620">
        <v>1657</v>
      </c>
      <c r="I3620" s="196" t="str">
        <f>VLOOKUP(E3620,Refs!$P$2:$R$36,3,FALSE)</f>
        <v>Y60</v>
      </c>
      <c r="J3620" s="196" t="str">
        <f>VLOOKUP(E3620,Refs!$P$2:$S$36,4,FALSE)</f>
        <v>Midlands</v>
      </c>
      <c r="K3620" s="42">
        <f t="shared" si="113"/>
        <v>1657</v>
      </c>
    </row>
    <row r="3621" spans="1:11" hidden="1" x14ac:dyDescent="0.35">
      <c r="A3621" s="197">
        <f t="shared" si="112"/>
        <v>44287</v>
      </c>
      <c r="B3621" t="s">
        <v>770</v>
      </c>
      <c r="C3621" t="s">
        <v>89</v>
      </c>
      <c r="D3621"/>
      <c r="E3621" t="s">
        <v>797</v>
      </c>
      <c r="F3621" t="s">
        <v>798</v>
      </c>
      <c r="G3621" t="s">
        <v>623</v>
      </c>
      <c r="H3621">
        <v>217</v>
      </c>
      <c r="I3621" s="196" t="str">
        <f>VLOOKUP(E3621,Refs!$P$2:$R$36,3,FALSE)</f>
        <v>Y60</v>
      </c>
      <c r="J3621" s="196" t="str">
        <f>VLOOKUP(E3621,Refs!$P$2:$S$36,4,FALSE)</f>
        <v>Midlands</v>
      </c>
      <c r="K3621" s="42">
        <f t="shared" si="113"/>
        <v>217</v>
      </c>
    </row>
    <row r="3622" spans="1:11" hidden="1" x14ac:dyDescent="0.35">
      <c r="A3622" s="197">
        <f t="shared" si="112"/>
        <v>44287</v>
      </c>
      <c r="B3622" t="s">
        <v>770</v>
      </c>
      <c r="C3622" t="s">
        <v>89</v>
      </c>
      <c r="D3622"/>
      <c r="E3622" t="s">
        <v>797</v>
      </c>
      <c r="F3622" t="s">
        <v>798</v>
      </c>
      <c r="G3622" t="s">
        <v>624</v>
      </c>
      <c r="H3622">
        <v>3434</v>
      </c>
      <c r="I3622" s="196" t="str">
        <f>VLOOKUP(E3622,Refs!$P$2:$R$36,3,FALSE)</f>
        <v>Y60</v>
      </c>
      <c r="J3622" s="196" t="str">
        <f>VLOOKUP(E3622,Refs!$P$2:$S$36,4,FALSE)</f>
        <v>Midlands</v>
      </c>
      <c r="K3622" s="42">
        <f t="shared" si="113"/>
        <v>3434</v>
      </c>
    </row>
    <row r="3623" spans="1:11" hidden="1" x14ac:dyDescent="0.35">
      <c r="A3623" s="197">
        <f t="shared" si="112"/>
        <v>44287</v>
      </c>
      <c r="B3623" t="s">
        <v>770</v>
      </c>
      <c r="C3623" t="s">
        <v>89</v>
      </c>
      <c r="D3623"/>
      <c r="E3623" t="s">
        <v>797</v>
      </c>
      <c r="F3623" t="s">
        <v>798</v>
      </c>
      <c r="G3623" t="s">
        <v>625</v>
      </c>
      <c r="H3623">
        <v>2770</v>
      </c>
      <c r="I3623" s="196" t="str">
        <f>VLOOKUP(E3623,Refs!$P$2:$R$36,3,FALSE)</f>
        <v>Y60</v>
      </c>
      <c r="J3623" s="196" t="str">
        <f>VLOOKUP(E3623,Refs!$P$2:$S$36,4,FALSE)</f>
        <v>Midlands</v>
      </c>
      <c r="K3623" s="42">
        <f t="shared" si="113"/>
        <v>2770</v>
      </c>
    </row>
    <row r="3624" spans="1:11" hidden="1" x14ac:dyDescent="0.35">
      <c r="A3624" s="197">
        <f t="shared" si="112"/>
        <v>44287</v>
      </c>
      <c r="B3624" t="s">
        <v>770</v>
      </c>
      <c r="C3624" t="s">
        <v>89</v>
      </c>
      <c r="D3624"/>
      <c r="E3624" t="s">
        <v>797</v>
      </c>
      <c r="F3624" t="s">
        <v>798</v>
      </c>
      <c r="G3624" t="s">
        <v>626</v>
      </c>
      <c r="H3624">
        <v>4329</v>
      </c>
      <c r="I3624" s="196" t="str">
        <f>VLOOKUP(E3624,Refs!$P$2:$R$36,3,FALSE)</f>
        <v>Y60</v>
      </c>
      <c r="J3624" s="196" t="str">
        <f>VLOOKUP(E3624,Refs!$P$2:$S$36,4,FALSE)</f>
        <v>Midlands</v>
      </c>
      <c r="K3624" s="42">
        <f t="shared" si="113"/>
        <v>4329</v>
      </c>
    </row>
    <row r="3625" spans="1:11" hidden="1" x14ac:dyDescent="0.35">
      <c r="A3625" s="197">
        <f t="shared" si="112"/>
        <v>44287</v>
      </c>
      <c r="B3625" t="s">
        <v>770</v>
      </c>
      <c r="C3625" t="s">
        <v>89</v>
      </c>
      <c r="D3625"/>
      <c r="E3625" t="s">
        <v>797</v>
      </c>
      <c r="F3625" t="s">
        <v>798</v>
      </c>
      <c r="G3625" t="s">
        <v>642</v>
      </c>
      <c r="H3625">
        <v>3238</v>
      </c>
      <c r="I3625" s="196" t="str">
        <f>VLOOKUP(E3625,Refs!$P$2:$R$36,3,FALSE)</f>
        <v>Y60</v>
      </c>
      <c r="J3625" s="196" t="str">
        <f>VLOOKUP(E3625,Refs!$P$2:$S$36,4,FALSE)</f>
        <v>Midlands</v>
      </c>
      <c r="K3625" s="42">
        <f t="shared" si="113"/>
        <v>3238</v>
      </c>
    </row>
    <row r="3626" spans="1:11" hidden="1" x14ac:dyDescent="0.35">
      <c r="A3626" s="197">
        <f t="shared" si="112"/>
        <v>44287</v>
      </c>
      <c r="B3626" t="s">
        <v>770</v>
      </c>
      <c r="C3626" t="s">
        <v>89</v>
      </c>
      <c r="D3626"/>
      <c r="E3626" t="s">
        <v>797</v>
      </c>
      <c r="F3626" t="s">
        <v>798</v>
      </c>
      <c r="G3626" t="s">
        <v>643</v>
      </c>
      <c r="H3626">
        <v>3009</v>
      </c>
      <c r="I3626" s="196" t="str">
        <f>VLOOKUP(E3626,Refs!$P$2:$R$36,3,FALSE)</f>
        <v>Y60</v>
      </c>
      <c r="J3626" s="196" t="str">
        <f>VLOOKUP(E3626,Refs!$P$2:$S$36,4,FALSE)</f>
        <v>Midlands</v>
      </c>
      <c r="K3626" s="42">
        <f t="shared" si="113"/>
        <v>3009</v>
      </c>
    </row>
    <row r="3627" spans="1:11" hidden="1" x14ac:dyDescent="0.35">
      <c r="A3627" s="197">
        <f t="shared" si="112"/>
        <v>44287</v>
      </c>
      <c r="B3627" t="s">
        <v>770</v>
      </c>
      <c r="C3627" t="s">
        <v>89</v>
      </c>
      <c r="D3627"/>
      <c r="E3627" t="s">
        <v>797</v>
      </c>
      <c r="F3627" t="s">
        <v>798</v>
      </c>
      <c r="G3627" t="s">
        <v>644</v>
      </c>
      <c r="H3627">
        <v>2820</v>
      </c>
      <c r="I3627" s="196" t="str">
        <f>VLOOKUP(E3627,Refs!$P$2:$R$36,3,FALSE)</f>
        <v>Y60</v>
      </c>
      <c r="J3627" s="196" t="str">
        <f>VLOOKUP(E3627,Refs!$P$2:$S$36,4,FALSE)</f>
        <v>Midlands</v>
      </c>
      <c r="K3627" s="42">
        <f t="shared" si="113"/>
        <v>2820</v>
      </c>
    </row>
    <row r="3628" spans="1:11" hidden="1" x14ac:dyDescent="0.35">
      <c r="A3628" s="197">
        <f t="shared" si="112"/>
        <v>44287</v>
      </c>
      <c r="B3628" t="s">
        <v>770</v>
      </c>
      <c r="C3628" t="s">
        <v>89</v>
      </c>
      <c r="D3628"/>
      <c r="E3628" t="s">
        <v>797</v>
      </c>
      <c r="F3628" t="s">
        <v>798</v>
      </c>
      <c r="G3628" t="s">
        <v>645</v>
      </c>
      <c r="H3628">
        <v>68</v>
      </c>
      <c r="I3628" s="196" t="str">
        <f>VLOOKUP(E3628,Refs!$P$2:$R$36,3,FALSE)</f>
        <v>Y60</v>
      </c>
      <c r="J3628" s="196" t="str">
        <f>VLOOKUP(E3628,Refs!$P$2:$S$36,4,FALSE)</f>
        <v>Midlands</v>
      </c>
      <c r="K3628" s="42">
        <f t="shared" si="113"/>
        <v>68</v>
      </c>
    </row>
    <row r="3629" spans="1:11" hidden="1" x14ac:dyDescent="0.35">
      <c r="A3629" s="197">
        <f t="shared" si="112"/>
        <v>44287</v>
      </c>
      <c r="B3629" t="s">
        <v>770</v>
      </c>
      <c r="C3629" t="s">
        <v>89</v>
      </c>
      <c r="D3629"/>
      <c r="E3629" t="s">
        <v>797</v>
      </c>
      <c r="F3629" t="s">
        <v>798</v>
      </c>
      <c r="G3629" t="s">
        <v>646</v>
      </c>
      <c r="H3629">
        <v>197</v>
      </c>
      <c r="I3629" s="196" t="str">
        <f>VLOOKUP(E3629,Refs!$P$2:$R$36,3,FALSE)</f>
        <v>Y60</v>
      </c>
      <c r="J3629" s="196" t="str">
        <f>VLOOKUP(E3629,Refs!$P$2:$S$36,4,FALSE)</f>
        <v>Midlands</v>
      </c>
      <c r="K3629" s="42">
        <f t="shared" si="113"/>
        <v>197</v>
      </c>
    </row>
    <row r="3630" spans="1:11" hidden="1" x14ac:dyDescent="0.35">
      <c r="A3630" s="197">
        <f t="shared" si="112"/>
        <v>44287</v>
      </c>
      <c r="B3630" t="s">
        <v>770</v>
      </c>
      <c r="C3630" t="s">
        <v>89</v>
      </c>
      <c r="D3630"/>
      <c r="E3630" t="s">
        <v>797</v>
      </c>
      <c r="F3630" t="s">
        <v>798</v>
      </c>
      <c r="G3630" t="s">
        <v>647</v>
      </c>
      <c r="H3630">
        <v>1581</v>
      </c>
      <c r="I3630" s="196" t="str">
        <f>VLOOKUP(E3630,Refs!$P$2:$R$36,3,FALSE)</f>
        <v>Y60</v>
      </c>
      <c r="J3630" s="196" t="str">
        <f>VLOOKUP(E3630,Refs!$P$2:$S$36,4,FALSE)</f>
        <v>Midlands</v>
      </c>
      <c r="K3630" s="42">
        <f t="shared" si="113"/>
        <v>1581</v>
      </c>
    </row>
    <row r="3631" spans="1:11" hidden="1" x14ac:dyDescent="0.35">
      <c r="A3631" s="197">
        <f t="shared" si="112"/>
        <v>44287</v>
      </c>
      <c r="B3631" t="s">
        <v>770</v>
      </c>
      <c r="C3631" t="s">
        <v>89</v>
      </c>
      <c r="D3631"/>
      <c r="E3631" t="s">
        <v>797</v>
      </c>
      <c r="F3631" t="s">
        <v>798</v>
      </c>
      <c r="G3631" t="s">
        <v>648</v>
      </c>
      <c r="H3631">
        <v>3590425</v>
      </c>
      <c r="I3631" s="196" t="str">
        <f>VLOOKUP(E3631,Refs!$P$2:$R$36,3,FALSE)</f>
        <v>Y60</v>
      </c>
      <c r="J3631" s="196" t="str">
        <f>VLOOKUP(E3631,Refs!$P$2:$S$36,4,FALSE)</f>
        <v>Midlands</v>
      </c>
      <c r="K3631" s="42">
        <f t="shared" si="113"/>
        <v>3590425</v>
      </c>
    </row>
    <row r="3632" spans="1:11" hidden="1" x14ac:dyDescent="0.35">
      <c r="A3632" s="197">
        <f t="shared" si="112"/>
        <v>44287</v>
      </c>
      <c r="B3632" t="s">
        <v>770</v>
      </c>
      <c r="C3632" t="s">
        <v>89</v>
      </c>
      <c r="D3632"/>
      <c r="E3632" t="s">
        <v>797</v>
      </c>
      <c r="F3632" t="s">
        <v>798</v>
      </c>
      <c r="G3632" t="s">
        <v>649</v>
      </c>
      <c r="H3632">
        <v>1867</v>
      </c>
      <c r="I3632" s="196" t="str">
        <f>VLOOKUP(E3632,Refs!$P$2:$R$36,3,FALSE)</f>
        <v>Y60</v>
      </c>
      <c r="J3632" s="196" t="str">
        <f>VLOOKUP(E3632,Refs!$P$2:$S$36,4,FALSE)</f>
        <v>Midlands</v>
      </c>
      <c r="K3632" s="42">
        <f t="shared" si="113"/>
        <v>1867</v>
      </c>
    </row>
    <row r="3633" spans="1:11" hidden="1" x14ac:dyDescent="0.35">
      <c r="A3633" s="197">
        <f t="shared" si="112"/>
        <v>44287</v>
      </c>
      <c r="B3633" t="s">
        <v>770</v>
      </c>
      <c r="C3633" t="s">
        <v>89</v>
      </c>
      <c r="D3633"/>
      <c r="E3633" t="s">
        <v>797</v>
      </c>
      <c r="F3633" t="s">
        <v>798</v>
      </c>
      <c r="G3633" t="s">
        <v>650</v>
      </c>
      <c r="H3633">
        <v>1398</v>
      </c>
      <c r="I3633" s="196" t="str">
        <f>VLOOKUP(E3633,Refs!$P$2:$R$36,3,FALSE)</f>
        <v>Y60</v>
      </c>
      <c r="J3633" s="196" t="str">
        <f>VLOOKUP(E3633,Refs!$P$2:$S$36,4,FALSE)</f>
        <v>Midlands</v>
      </c>
      <c r="K3633" s="42">
        <f t="shared" si="113"/>
        <v>1398</v>
      </c>
    </row>
    <row r="3634" spans="1:11" hidden="1" x14ac:dyDescent="0.35">
      <c r="A3634" s="197">
        <f t="shared" si="112"/>
        <v>44287</v>
      </c>
      <c r="B3634" t="s">
        <v>770</v>
      </c>
      <c r="C3634" t="s">
        <v>89</v>
      </c>
      <c r="D3634"/>
      <c r="E3634" t="s">
        <v>797</v>
      </c>
      <c r="F3634" t="s">
        <v>798</v>
      </c>
      <c r="G3634" t="s">
        <v>651</v>
      </c>
      <c r="H3634">
        <v>404</v>
      </c>
      <c r="I3634" s="196" t="str">
        <f>VLOOKUP(E3634,Refs!$P$2:$R$36,3,FALSE)</f>
        <v>Y60</v>
      </c>
      <c r="J3634" s="196" t="str">
        <f>VLOOKUP(E3634,Refs!$P$2:$S$36,4,FALSE)</f>
        <v>Midlands</v>
      </c>
      <c r="K3634" s="42">
        <f t="shared" si="113"/>
        <v>404</v>
      </c>
    </row>
    <row r="3635" spans="1:11" hidden="1" x14ac:dyDescent="0.35">
      <c r="A3635" s="197">
        <f t="shared" si="112"/>
        <v>44287</v>
      </c>
      <c r="B3635" t="s">
        <v>770</v>
      </c>
      <c r="C3635" t="s">
        <v>89</v>
      </c>
      <c r="D3635"/>
      <c r="E3635" t="s">
        <v>797</v>
      </c>
      <c r="F3635" t="s">
        <v>798</v>
      </c>
      <c r="G3635" t="s">
        <v>652</v>
      </c>
      <c r="H3635">
        <v>994</v>
      </c>
      <c r="I3635" s="196" t="str">
        <f>VLOOKUP(E3635,Refs!$P$2:$R$36,3,FALSE)</f>
        <v>Y60</v>
      </c>
      <c r="J3635" s="196" t="str">
        <f>VLOOKUP(E3635,Refs!$P$2:$S$36,4,FALSE)</f>
        <v>Midlands</v>
      </c>
      <c r="K3635" s="42">
        <f t="shared" si="113"/>
        <v>994</v>
      </c>
    </row>
    <row r="3636" spans="1:11" hidden="1" x14ac:dyDescent="0.35">
      <c r="A3636" s="197">
        <f t="shared" si="112"/>
        <v>44287</v>
      </c>
      <c r="B3636" t="s">
        <v>770</v>
      </c>
      <c r="C3636" t="s">
        <v>89</v>
      </c>
      <c r="D3636"/>
      <c r="E3636" t="s">
        <v>797</v>
      </c>
      <c r="F3636" t="s">
        <v>798</v>
      </c>
      <c r="G3636" t="s">
        <v>653</v>
      </c>
      <c r="H3636">
        <v>699675</v>
      </c>
      <c r="I3636" s="196" t="str">
        <f>VLOOKUP(E3636,Refs!$P$2:$R$36,3,FALSE)</f>
        <v>Y60</v>
      </c>
      <c r="J3636" s="196" t="str">
        <f>VLOOKUP(E3636,Refs!$P$2:$S$36,4,FALSE)</f>
        <v>Midlands</v>
      </c>
      <c r="K3636" s="42">
        <f t="shared" si="113"/>
        <v>699675</v>
      </c>
    </row>
    <row r="3637" spans="1:11" hidden="1" x14ac:dyDescent="0.35">
      <c r="A3637" s="197">
        <f t="shared" si="112"/>
        <v>44287</v>
      </c>
      <c r="B3637" t="s">
        <v>770</v>
      </c>
      <c r="C3637" t="s">
        <v>89</v>
      </c>
      <c r="D3637"/>
      <c r="E3637" t="s">
        <v>797</v>
      </c>
      <c r="F3637" t="s">
        <v>798</v>
      </c>
      <c r="G3637" t="s">
        <v>654</v>
      </c>
      <c r="H3637">
        <v>2393</v>
      </c>
      <c r="I3637" s="196" t="str">
        <f>VLOOKUP(E3637,Refs!$P$2:$R$36,3,FALSE)</f>
        <v>Y60</v>
      </c>
      <c r="J3637" s="196" t="str">
        <f>VLOOKUP(E3637,Refs!$P$2:$S$36,4,FALSE)</f>
        <v>Midlands</v>
      </c>
      <c r="K3637" s="42">
        <f t="shared" si="113"/>
        <v>2393</v>
      </c>
    </row>
    <row r="3638" spans="1:11" hidden="1" x14ac:dyDescent="0.35">
      <c r="A3638" s="197">
        <f t="shared" si="112"/>
        <v>44287</v>
      </c>
      <c r="B3638" t="s">
        <v>770</v>
      </c>
      <c r="C3638" t="s">
        <v>89</v>
      </c>
      <c r="D3638"/>
      <c r="E3638" t="s">
        <v>797</v>
      </c>
      <c r="F3638" t="s">
        <v>798</v>
      </c>
      <c r="G3638" t="s">
        <v>669</v>
      </c>
      <c r="H3638">
        <v>26169</v>
      </c>
      <c r="I3638" s="196" t="str">
        <f>VLOOKUP(E3638,Refs!$P$2:$R$36,3,FALSE)</f>
        <v>Y60</v>
      </c>
      <c r="J3638" s="196" t="str">
        <f>VLOOKUP(E3638,Refs!$P$2:$S$36,4,FALSE)</f>
        <v>Midlands</v>
      </c>
      <c r="K3638" s="42">
        <f t="shared" si="113"/>
        <v>26169</v>
      </c>
    </row>
    <row r="3639" spans="1:11" hidden="1" x14ac:dyDescent="0.35">
      <c r="A3639" s="197">
        <f t="shared" si="112"/>
        <v>44287</v>
      </c>
      <c r="B3639" t="s">
        <v>770</v>
      </c>
      <c r="C3639" t="s">
        <v>89</v>
      </c>
      <c r="D3639"/>
      <c r="E3639" t="s">
        <v>797</v>
      </c>
      <c r="F3639" t="s">
        <v>798</v>
      </c>
      <c r="G3639" t="s">
        <v>670</v>
      </c>
      <c r="H3639">
        <v>16</v>
      </c>
      <c r="I3639" s="196" t="str">
        <f>VLOOKUP(E3639,Refs!$P$2:$R$36,3,FALSE)</f>
        <v>Y60</v>
      </c>
      <c r="J3639" s="196" t="str">
        <f>VLOOKUP(E3639,Refs!$P$2:$S$36,4,FALSE)</f>
        <v>Midlands</v>
      </c>
      <c r="K3639" s="42">
        <f t="shared" si="113"/>
        <v>16</v>
      </c>
    </row>
    <row r="3640" spans="1:11" hidden="1" x14ac:dyDescent="0.35">
      <c r="A3640" s="197">
        <f t="shared" si="112"/>
        <v>44287</v>
      </c>
      <c r="B3640" t="s">
        <v>770</v>
      </c>
      <c r="C3640" t="s">
        <v>89</v>
      </c>
      <c r="D3640"/>
      <c r="E3640" t="s">
        <v>797</v>
      </c>
      <c r="F3640" t="s">
        <v>798</v>
      </c>
      <c r="G3640" t="s">
        <v>671</v>
      </c>
      <c r="H3640">
        <v>15165</v>
      </c>
      <c r="I3640" s="196" t="str">
        <f>VLOOKUP(E3640,Refs!$P$2:$R$36,3,FALSE)</f>
        <v>Y60</v>
      </c>
      <c r="J3640" s="196" t="str">
        <f>VLOOKUP(E3640,Refs!$P$2:$S$36,4,FALSE)</f>
        <v>Midlands</v>
      </c>
      <c r="K3640" s="42">
        <f t="shared" si="113"/>
        <v>15165</v>
      </c>
    </row>
    <row r="3641" spans="1:11" hidden="1" x14ac:dyDescent="0.35">
      <c r="A3641" s="197">
        <f t="shared" si="112"/>
        <v>44287</v>
      </c>
      <c r="B3641" t="s">
        <v>770</v>
      </c>
      <c r="C3641" t="s">
        <v>89</v>
      </c>
      <c r="D3641"/>
      <c r="E3641" t="s">
        <v>797</v>
      </c>
      <c r="F3641" t="s">
        <v>798</v>
      </c>
      <c r="G3641" t="s">
        <v>675</v>
      </c>
      <c r="H3641">
        <v>4693</v>
      </c>
      <c r="I3641" s="196" t="str">
        <f>VLOOKUP(E3641,Refs!$P$2:$R$36,3,FALSE)</f>
        <v>Y60</v>
      </c>
      <c r="J3641" s="196" t="str">
        <f>VLOOKUP(E3641,Refs!$P$2:$S$36,4,FALSE)</f>
        <v>Midlands</v>
      </c>
      <c r="K3641" s="42">
        <f t="shared" si="113"/>
        <v>4693</v>
      </c>
    </row>
    <row r="3642" spans="1:11" hidden="1" x14ac:dyDescent="0.35">
      <c r="A3642" s="197">
        <f t="shared" si="112"/>
        <v>44287</v>
      </c>
      <c r="B3642" t="s">
        <v>770</v>
      </c>
      <c r="C3642" t="s">
        <v>89</v>
      </c>
      <c r="D3642"/>
      <c r="E3642" t="s">
        <v>797</v>
      </c>
      <c r="F3642" t="s">
        <v>798</v>
      </c>
      <c r="G3642" t="s">
        <v>678</v>
      </c>
      <c r="H3642">
        <v>4994</v>
      </c>
      <c r="I3642" s="196" t="str">
        <f>VLOOKUP(E3642,Refs!$P$2:$R$36,3,FALSE)</f>
        <v>Y60</v>
      </c>
      <c r="J3642" s="196" t="str">
        <f>VLOOKUP(E3642,Refs!$P$2:$S$36,4,FALSE)</f>
        <v>Midlands</v>
      </c>
      <c r="K3642" s="42">
        <f t="shared" si="113"/>
        <v>4994</v>
      </c>
    </row>
    <row r="3643" spans="1:11" hidden="1" x14ac:dyDescent="0.35">
      <c r="A3643" s="197">
        <f t="shared" si="112"/>
        <v>44287</v>
      </c>
      <c r="B3643" t="s">
        <v>770</v>
      </c>
      <c r="C3643" t="s">
        <v>89</v>
      </c>
      <c r="D3643"/>
      <c r="E3643" t="s">
        <v>797</v>
      </c>
      <c r="F3643" t="s">
        <v>798</v>
      </c>
      <c r="G3643" t="s">
        <v>679</v>
      </c>
      <c r="H3643">
        <v>2584</v>
      </c>
      <c r="I3643" s="196" t="str">
        <f>VLOOKUP(E3643,Refs!$P$2:$R$36,3,FALSE)</f>
        <v>Y60</v>
      </c>
      <c r="J3643" s="196" t="str">
        <f>VLOOKUP(E3643,Refs!$P$2:$S$36,4,FALSE)</f>
        <v>Midlands</v>
      </c>
      <c r="K3643" s="42">
        <f t="shared" si="113"/>
        <v>2584</v>
      </c>
    </row>
    <row r="3644" spans="1:11" hidden="1" x14ac:dyDescent="0.35">
      <c r="A3644" s="197">
        <f t="shared" si="112"/>
        <v>44287</v>
      </c>
      <c r="B3644" t="s">
        <v>770</v>
      </c>
      <c r="C3644" t="s">
        <v>89</v>
      </c>
      <c r="D3644"/>
      <c r="E3644" t="s">
        <v>797</v>
      </c>
      <c r="F3644" t="s">
        <v>798</v>
      </c>
      <c r="G3644" t="s">
        <v>680</v>
      </c>
      <c r="H3644">
        <v>2313</v>
      </c>
      <c r="I3644" s="196" t="str">
        <f>VLOOKUP(E3644,Refs!$P$2:$R$36,3,FALSE)</f>
        <v>Y60</v>
      </c>
      <c r="J3644" s="196" t="str">
        <f>VLOOKUP(E3644,Refs!$P$2:$S$36,4,FALSE)</f>
        <v>Midlands</v>
      </c>
      <c r="K3644" s="42">
        <f t="shared" si="113"/>
        <v>2313</v>
      </c>
    </row>
    <row r="3645" spans="1:11" hidden="1" x14ac:dyDescent="0.35">
      <c r="A3645" s="197">
        <f t="shared" si="112"/>
        <v>44287</v>
      </c>
      <c r="B3645" t="s">
        <v>770</v>
      </c>
      <c r="C3645" t="s">
        <v>89</v>
      </c>
      <c r="D3645"/>
      <c r="E3645" t="s">
        <v>797</v>
      </c>
      <c r="F3645" t="s">
        <v>798</v>
      </c>
      <c r="G3645" t="s">
        <v>681</v>
      </c>
      <c r="H3645">
        <v>20</v>
      </c>
      <c r="I3645" s="196" t="str">
        <f>VLOOKUP(E3645,Refs!$P$2:$R$36,3,FALSE)</f>
        <v>Y60</v>
      </c>
      <c r="J3645" s="196" t="str">
        <f>VLOOKUP(E3645,Refs!$P$2:$S$36,4,FALSE)</f>
        <v>Midlands</v>
      </c>
      <c r="K3645" s="42">
        <f t="shared" si="113"/>
        <v>20</v>
      </c>
    </row>
    <row r="3646" spans="1:11" hidden="1" x14ac:dyDescent="0.35">
      <c r="A3646" s="197">
        <f t="shared" si="112"/>
        <v>44287</v>
      </c>
      <c r="B3646" t="s">
        <v>770</v>
      </c>
      <c r="C3646" t="s">
        <v>89</v>
      </c>
      <c r="D3646"/>
      <c r="E3646" t="s">
        <v>797</v>
      </c>
      <c r="F3646" t="s">
        <v>798</v>
      </c>
      <c r="G3646" t="s">
        <v>682</v>
      </c>
      <c r="H3646">
        <v>1429</v>
      </c>
      <c r="I3646" s="196" t="str">
        <f>VLOOKUP(E3646,Refs!$P$2:$R$36,3,FALSE)</f>
        <v>Y60</v>
      </c>
      <c r="J3646" s="196" t="str">
        <f>VLOOKUP(E3646,Refs!$P$2:$S$36,4,FALSE)</f>
        <v>Midlands</v>
      </c>
      <c r="K3646" s="42">
        <f t="shared" si="113"/>
        <v>1429</v>
      </c>
    </row>
    <row r="3647" spans="1:11" hidden="1" x14ac:dyDescent="0.35">
      <c r="A3647" s="197">
        <f t="shared" si="112"/>
        <v>44287</v>
      </c>
      <c r="B3647" t="s">
        <v>770</v>
      </c>
      <c r="C3647" t="s">
        <v>89</v>
      </c>
      <c r="D3647"/>
      <c r="E3647" t="s">
        <v>797</v>
      </c>
      <c r="F3647" t="s">
        <v>798</v>
      </c>
      <c r="G3647" t="s">
        <v>683</v>
      </c>
      <c r="H3647">
        <v>1090</v>
      </c>
      <c r="I3647" s="196" t="str">
        <f>VLOOKUP(E3647,Refs!$P$2:$R$36,3,FALSE)</f>
        <v>Y60</v>
      </c>
      <c r="J3647" s="196" t="str">
        <f>VLOOKUP(E3647,Refs!$P$2:$S$36,4,FALSE)</f>
        <v>Midlands</v>
      </c>
      <c r="K3647" s="42">
        <f t="shared" si="113"/>
        <v>1090</v>
      </c>
    </row>
    <row r="3648" spans="1:11" hidden="1" x14ac:dyDescent="0.35">
      <c r="A3648" s="197">
        <f t="shared" si="112"/>
        <v>44287</v>
      </c>
      <c r="B3648" t="s">
        <v>770</v>
      </c>
      <c r="C3648" t="s">
        <v>89</v>
      </c>
      <c r="D3648"/>
      <c r="E3648" t="s">
        <v>797</v>
      </c>
      <c r="F3648" t="s">
        <v>798</v>
      </c>
      <c r="G3648" t="s">
        <v>684</v>
      </c>
      <c r="H3648">
        <v>1744</v>
      </c>
      <c r="I3648" s="196" t="str">
        <f>VLOOKUP(E3648,Refs!$P$2:$R$36,3,FALSE)</f>
        <v>Y60</v>
      </c>
      <c r="J3648" s="196" t="str">
        <f>VLOOKUP(E3648,Refs!$P$2:$S$36,4,FALSE)</f>
        <v>Midlands</v>
      </c>
      <c r="K3648" s="42">
        <f t="shared" si="113"/>
        <v>1744</v>
      </c>
    </row>
    <row r="3649" spans="1:11" hidden="1" x14ac:dyDescent="0.35">
      <c r="A3649" s="197">
        <f t="shared" si="112"/>
        <v>44287</v>
      </c>
      <c r="B3649" t="s">
        <v>770</v>
      </c>
      <c r="C3649" t="s">
        <v>89</v>
      </c>
      <c r="D3649"/>
      <c r="E3649" t="s">
        <v>797</v>
      </c>
      <c r="F3649" t="s">
        <v>798</v>
      </c>
      <c r="G3649" t="s">
        <v>685</v>
      </c>
      <c r="H3649">
        <v>887</v>
      </c>
      <c r="I3649" s="196" t="str">
        <f>VLOOKUP(E3649,Refs!$P$2:$R$36,3,FALSE)</f>
        <v>Y60</v>
      </c>
      <c r="J3649" s="196" t="str">
        <f>VLOOKUP(E3649,Refs!$P$2:$S$36,4,FALSE)</f>
        <v>Midlands</v>
      </c>
      <c r="K3649" s="42">
        <f t="shared" si="113"/>
        <v>887</v>
      </c>
    </row>
    <row r="3650" spans="1:11" hidden="1" x14ac:dyDescent="0.35">
      <c r="A3650" s="197">
        <f t="shared" si="112"/>
        <v>44287</v>
      </c>
      <c r="B3650" t="s">
        <v>770</v>
      </c>
      <c r="C3650" t="s">
        <v>89</v>
      </c>
      <c r="D3650"/>
      <c r="E3650" t="s">
        <v>797</v>
      </c>
      <c r="F3650" t="s">
        <v>798</v>
      </c>
      <c r="G3650" t="s">
        <v>686</v>
      </c>
      <c r="H3650">
        <v>0</v>
      </c>
      <c r="I3650" s="196" t="str">
        <f>VLOOKUP(E3650,Refs!$P$2:$R$36,3,FALSE)</f>
        <v>Y60</v>
      </c>
      <c r="J3650" s="196" t="str">
        <f>VLOOKUP(E3650,Refs!$P$2:$S$36,4,FALSE)</f>
        <v>Midlands</v>
      </c>
      <c r="K3650" s="42" t="str">
        <f t="shared" si="113"/>
        <v/>
      </c>
    </row>
    <row r="3651" spans="1:11" hidden="1" x14ac:dyDescent="0.35">
      <c r="A3651" s="197">
        <f t="shared" ref="A3651:A3714" si="114">DATEVALUE(RIGHT(B3651,8))</f>
        <v>44287</v>
      </c>
      <c r="B3651" t="s">
        <v>770</v>
      </c>
      <c r="C3651" t="s">
        <v>89</v>
      </c>
      <c r="D3651"/>
      <c r="E3651" t="s">
        <v>797</v>
      </c>
      <c r="F3651" t="s">
        <v>798</v>
      </c>
      <c r="G3651" t="s">
        <v>687</v>
      </c>
      <c r="H3651">
        <v>0</v>
      </c>
      <c r="I3651" s="196" t="str">
        <f>VLOOKUP(E3651,Refs!$P$2:$R$36,3,FALSE)</f>
        <v>Y60</v>
      </c>
      <c r="J3651" s="196" t="str">
        <f>VLOOKUP(E3651,Refs!$P$2:$S$36,4,FALSE)</f>
        <v>Midlands</v>
      </c>
      <c r="K3651" s="42" t="str">
        <f t="shared" ref="K3651:K3714" si="115">IF(OR(H3651="NULL",H3651=0,H3651=""),"",H3651)</f>
        <v/>
      </c>
    </row>
    <row r="3652" spans="1:11" hidden="1" x14ac:dyDescent="0.35">
      <c r="A3652" s="197">
        <f t="shared" si="114"/>
        <v>44287</v>
      </c>
      <c r="B3652" t="s">
        <v>770</v>
      </c>
      <c r="C3652" t="s">
        <v>89</v>
      </c>
      <c r="D3652"/>
      <c r="E3652" t="s">
        <v>797</v>
      </c>
      <c r="F3652" t="s">
        <v>798</v>
      </c>
      <c r="G3652" t="s">
        <v>688</v>
      </c>
      <c r="H3652" t="s">
        <v>999</v>
      </c>
      <c r="I3652" s="196" t="str">
        <f>VLOOKUP(E3652,Refs!$P$2:$R$36,3,FALSE)</f>
        <v>Y60</v>
      </c>
      <c r="J3652" s="196" t="str">
        <f>VLOOKUP(E3652,Refs!$P$2:$S$36,4,FALSE)</f>
        <v>Midlands</v>
      </c>
      <c r="K3652" s="42" t="str">
        <f t="shared" si="115"/>
        <v>-</v>
      </c>
    </row>
    <row r="3653" spans="1:11" hidden="1" x14ac:dyDescent="0.35">
      <c r="A3653" s="197">
        <f t="shared" si="114"/>
        <v>44287</v>
      </c>
      <c r="B3653" t="s">
        <v>770</v>
      </c>
      <c r="C3653" t="s">
        <v>89</v>
      </c>
      <c r="D3653"/>
      <c r="E3653" t="s">
        <v>797</v>
      </c>
      <c r="F3653" t="s">
        <v>798</v>
      </c>
      <c r="G3653" t="s">
        <v>689</v>
      </c>
      <c r="H3653" t="s">
        <v>999</v>
      </c>
      <c r="I3653" s="196" t="str">
        <f>VLOOKUP(E3653,Refs!$P$2:$R$36,3,FALSE)</f>
        <v>Y60</v>
      </c>
      <c r="J3653" s="196" t="str">
        <f>VLOOKUP(E3653,Refs!$P$2:$S$36,4,FALSE)</f>
        <v>Midlands</v>
      </c>
      <c r="K3653" s="42" t="str">
        <f t="shared" si="115"/>
        <v>-</v>
      </c>
    </row>
    <row r="3654" spans="1:11" hidden="1" x14ac:dyDescent="0.35">
      <c r="A3654" s="197">
        <f t="shared" si="114"/>
        <v>44287</v>
      </c>
      <c r="B3654" t="s">
        <v>770</v>
      </c>
      <c r="C3654" t="s">
        <v>89</v>
      </c>
      <c r="D3654"/>
      <c r="E3654" t="s">
        <v>797</v>
      </c>
      <c r="F3654" t="s">
        <v>798</v>
      </c>
      <c r="G3654" t="s">
        <v>690</v>
      </c>
      <c r="H3654">
        <v>112</v>
      </c>
      <c r="I3654" s="196" t="str">
        <f>VLOOKUP(E3654,Refs!$P$2:$R$36,3,FALSE)</f>
        <v>Y60</v>
      </c>
      <c r="J3654" s="196" t="str">
        <f>VLOOKUP(E3654,Refs!$P$2:$S$36,4,FALSE)</f>
        <v>Midlands</v>
      </c>
      <c r="K3654" s="42">
        <f t="shared" si="115"/>
        <v>112</v>
      </c>
    </row>
    <row r="3655" spans="1:11" hidden="1" x14ac:dyDescent="0.35">
      <c r="A3655" s="197">
        <f t="shared" si="114"/>
        <v>44287</v>
      </c>
      <c r="B3655" t="s">
        <v>770</v>
      </c>
      <c r="C3655" t="s">
        <v>89</v>
      </c>
      <c r="D3655"/>
      <c r="E3655" t="s">
        <v>797</v>
      </c>
      <c r="F3655" t="s">
        <v>798</v>
      </c>
      <c r="G3655" t="s">
        <v>691</v>
      </c>
      <c r="H3655">
        <v>856</v>
      </c>
      <c r="I3655" s="196" t="str">
        <f>VLOOKUP(E3655,Refs!$P$2:$R$36,3,FALSE)</f>
        <v>Y60</v>
      </c>
      <c r="J3655" s="196" t="str">
        <f>VLOOKUP(E3655,Refs!$P$2:$S$36,4,FALSE)</f>
        <v>Midlands</v>
      </c>
      <c r="K3655" s="42">
        <f t="shared" si="115"/>
        <v>856</v>
      </c>
    </row>
    <row r="3656" spans="1:11" hidden="1" x14ac:dyDescent="0.35">
      <c r="A3656" s="197">
        <f t="shared" si="114"/>
        <v>44287</v>
      </c>
      <c r="B3656" t="s">
        <v>770</v>
      </c>
      <c r="C3656" t="s">
        <v>89</v>
      </c>
      <c r="D3656"/>
      <c r="E3656" t="s">
        <v>797</v>
      </c>
      <c r="F3656" t="s">
        <v>798</v>
      </c>
      <c r="G3656" t="s">
        <v>692</v>
      </c>
      <c r="H3656" t="s">
        <v>999</v>
      </c>
      <c r="I3656" s="196" t="str">
        <f>VLOOKUP(E3656,Refs!$P$2:$R$36,3,FALSE)</f>
        <v>Y60</v>
      </c>
      <c r="J3656" s="196" t="str">
        <f>VLOOKUP(E3656,Refs!$P$2:$S$36,4,FALSE)</f>
        <v>Midlands</v>
      </c>
      <c r="K3656" s="42" t="str">
        <f t="shared" si="115"/>
        <v>-</v>
      </c>
    </row>
    <row r="3657" spans="1:11" hidden="1" x14ac:dyDescent="0.35">
      <c r="A3657" s="197">
        <f t="shared" si="114"/>
        <v>44287</v>
      </c>
      <c r="B3657" t="s">
        <v>770</v>
      </c>
      <c r="C3657" t="s">
        <v>89</v>
      </c>
      <c r="D3657"/>
      <c r="E3657" t="s">
        <v>797</v>
      </c>
      <c r="F3657" t="s">
        <v>798</v>
      </c>
      <c r="G3657" t="s">
        <v>693</v>
      </c>
      <c r="H3657" t="s">
        <v>999</v>
      </c>
      <c r="I3657" s="196" t="str">
        <f>VLOOKUP(E3657,Refs!$P$2:$R$36,3,FALSE)</f>
        <v>Y60</v>
      </c>
      <c r="J3657" s="196" t="str">
        <f>VLOOKUP(E3657,Refs!$P$2:$S$36,4,FALSE)</f>
        <v>Midlands</v>
      </c>
      <c r="K3657" s="42" t="str">
        <f t="shared" si="115"/>
        <v>-</v>
      </c>
    </row>
    <row r="3658" spans="1:11" hidden="1" x14ac:dyDescent="0.35">
      <c r="A3658" s="197">
        <f t="shared" si="114"/>
        <v>44287</v>
      </c>
      <c r="B3658" t="s">
        <v>770</v>
      </c>
      <c r="C3658" t="s">
        <v>89</v>
      </c>
      <c r="D3658"/>
      <c r="E3658" t="s">
        <v>797</v>
      </c>
      <c r="F3658" t="s">
        <v>798</v>
      </c>
      <c r="G3658" t="s">
        <v>694</v>
      </c>
      <c r="H3658" t="s">
        <v>999</v>
      </c>
      <c r="I3658" s="196" t="str">
        <f>VLOOKUP(E3658,Refs!$P$2:$R$36,3,FALSE)</f>
        <v>Y60</v>
      </c>
      <c r="J3658" s="196" t="str">
        <f>VLOOKUP(E3658,Refs!$P$2:$S$36,4,FALSE)</f>
        <v>Midlands</v>
      </c>
      <c r="K3658" s="42" t="str">
        <f t="shared" si="115"/>
        <v>-</v>
      </c>
    </row>
    <row r="3659" spans="1:11" hidden="1" x14ac:dyDescent="0.35">
      <c r="A3659" s="197">
        <f t="shared" si="114"/>
        <v>44287</v>
      </c>
      <c r="B3659" t="s">
        <v>770</v>
      </c>
      <c r="C3659" t="s">
        <v>89</v>
      </c>
      <c r="D3659"/>
      <c r="E3659" t="s">
        <v>797</v>
      </c>
      <c r="F3659" t="s">
        <v>798</v>
      </c>
      <c r="G3659" t="s">
        <v>695</v>
      </c>
      <c r="H3659" t="s">
        <v>999</v>
      </c>
      <c r="I3659" s="196" t="str">
        <f>VLOOKUP(E3659,Refs!$P$2:$R$36,3,FALSE)</f>
        <v>Y60</v>
      </c>
      <c r="J3659" s="196" t="str">
        <f>VLOOKUP(E3659,Refs!$P$2:$S$36,4,FALSE)</f>
        <v>Midlands</v>
      </c>
      <c r="K3659" s="42" t="str">
        <f t="shared" si="115"/>
        <v>-</v>
      </c>
    </row>
    <row r="3660" spans="1:11" hidden="1" x14ac:dyDescent="0.35">
      <c r="A3660" s="197">
        <f t="shared" si="114"/>
        <v>44287</v>
      </c>
      <c r="B3660" t="s">
        <v>770</v>
      </c>
      <c r="C3660" t="s">
        <v>89</v>
      </c>
      <c r="D3660"/>
      <c r="E3660" t="s">
        <v>797</v>
      </c>
      <c r="F3660" t="s">
        <v>798</v>
      </c>
      <c r="G3660" t="s">
        <v>696</v>
      </c>
      <c r="H3660">
        <v>1200</v>
      </c>
      <c r="I3660" s="196" t="str">
        <f>VLOOKUP(E3660,Refs!$P$2:$R$36,3,FALSE)</f>
        <v>Y60</v>
      </c>
      <c r="J3660" s="196" t="str">
        <f>VLOOKUP(E3660,Refs!$P$2:$S$36,4,FALSE)</f>
        <v>Midlands</v>
      </c>
      <c r="K3660" s="42">
        <f t="shared" si="115"/>
        <v>1200</v>
      </c>
    </row>
    <row r="3661" spans="1:11" hidden="1" x14ac:dyDescent="0.35">
      <c r="A3661" s="197">
        <f t="shared" si="114"/>
        <v>44287</v>
      </c>
      <c r="B3661" t="s">
        <v>770</v>
      </c>
      <c r="C3661" t="s">
        <v>89</v>
      </c>
      <c r="D3661"/>
      <c r="E3661" t="s">
        <v>797</v>
      </c>
      <c r="F3661" t="s">
        <v>798</v>
      </c>
      <c r="G3661" t="s">
        <v>697</v>
      </c>
      <c r="H3661">
        <v>1169</v>
      </c>
      <c r="I3661" s="196" t="str">
        <f>VLOOKUP(E3661,Refs!$P$2:$R$36,3,FALSE)</f>
        <v>Y60</v>
      </c>
      <c r="J3661" s="196" t="str">
        <f>VLOOKUP(E3661,Refs!$P$2:$S$36,4,FALSE)</f>
        <v>Midlands</v>
      </c>
      <c r="K3661" s="42">
        <f t="shared" si="115"/>
        <v>1169</v>
      </c>
    </row>
    <row r="3662" spans="1:11" hidden="1" x14ac:dyDescent="0.35">
      <c r="A3662" s="197">
        <f t="shared" si="114"/>
        <v>44287</v>
      </c>
      <c r="B3662" t="s">
        <v>770</v>
      </c>
      <c r="C3662" t="s">
        <v>89</v>
      </c>
      <c r="D3662"/>
      <c r="E3662" t="s">
        <v>797</v>
      </c>
      <c r="F3662" t="s">
        <v>798</v>
      </c>
      <c r="G3662" t="s">
        <v>698</v>
      </c>
      <c r="H3662">
        <v>2246</v>
      </c>
      <c r="I3662" s="196" t="str">
        <f>VLOOKUP(E3662,Refs!$P$2:$R$36,3,FALSE)</f>
        <v>Y60</v>
      </c>
      <c r="J3662" s="196" t="str">
        <f>VLOOKUP(E3662,Refs!$P$2:$S$36,4,FALSE)</f>
        <v>Midlands</v>
      </c>
      <c r="K3662" s="42">
        <f t="shared" si="115"/>
        <v>2246</v>
      </c>
    </row>
    <row r="3663" spans="1:11" hidden="1" x14ac:dyDescent="0.35">
      <c r="A3663" s="197">
        <f t="shared" si="114"/>
        <v>44287</v>
      </c>
      <c r="B3663" t="s">
        <v>770</v>
      </c>
      <c r="C3663" t="s">
        <v>89</v>
      </c>
      <c r="D3663"/>
      <c r="E3663" t="s">
        <v>797</v>
      </c>
      <c r="F3663" t="s">
        <v>798</v>
      </c>
      <c r="G3663" t="s">
        <v>699</v>
      </c>
      <c r="H3663">
        <v>2120</v>
      </c>
      <c r="I3663" s="196" t="str">
        <f>VLOOKUP(E3663,Refs!$P$2:$R$36,3,FALSE)</f>
        <v>Y60</v>
      </c>
      <c r="J3663" s="196" t="str">
        <f>VLOOKUP(E3663,Refs!$P$2:$S$36,4,FALSE)</f>
        <v>Midlands</v>
      </c>
      <c r="K3663" s="42">
        <f t="shared" si="115"/>
        <v>2120</v>
      </c>
    </row>
    <row r="3664" spans="1:11" hidden="1" x14ac:dyDescent="0.35">
      <c r="A3664" s="197">
        <f t="shared" si="114"/>
        <v>44287</v>
      </c>
      <c r="B3664" t="s">
        <v>770</v>
      </c>
      <c r="C3664" t="s">
        <v>89</v>
      </c>
      <c r="D3664"/>
      <c r="E3664" t="s">
        <v>797</v>
      </c>
      <c r="F3664" t="s">
        <v>798</v>
      </c>
      <c r="G3664" t="s">
        <v>720</v>
      </c>
      <c r="H3664">
        <v>623</v>
      </c>
      <c r="I3664" s="196" t="str">
        <f>VLOOKUP(E3664,Refs!$P$2:$R$36,3,FALSE)</f>
        <v>Y60</v>
      </c>
      <c r="J3664" s="196" t="str">
        <f>VLOOKUP(E3664,Refs!$P$2:$S$36,4,FALSE)</f>
        <v>Midlands</v>
      </c>
      <c r="K3664" s="42">
        <f t="shared" si="115"/>
        <v>623</v>
      </c>
    </row>
    <row r="3665" spans="1:11" hidden="1" x14ac:dyDescent="0.35">
      <c r="A3665" s="197">
        <f t="shared" si="114"/>
        <v>44287</v>
      </c>
      <c r="B3665" t="s">
        <v>770</v>
      </c>
      <c r="C3665" t="s">
        <v>89</v>
      </c>
      <c r="D3665"/>
      <c r="E3665" t="s">
        <v>797</v>
      </c>
      <c r="F3665" t="s">
        <v>798</v>
      </c>
      <c r="G3665" t="s">
        <v>721</v>
      </c>
      <c r="H3665">
        <v>456</v>
      </c>
      <c r="I3665" s="196" t="str">
        <f>VLOOKUP(E3665,Refs!$P$2:$R$36,3,FALSE)</f>
        <v>Y60</v>
      </c>
      <c r="J3665" s="196" t="str">
        <f>VLOOKUP(E3665,Refs!$P$2:$S$36,4,FALSE)</f>
        <v>Midlands</v>
      </c>
      <c r="K3665" s="42">
        <f t="shared" si="115"/>
        <v>456</v>
      </c>
    </row>
    <row r="3666" spans="1:11" hidden="1" x14ac:dyDescent="0.35">
      <c r="A3666" s="197">
        <f t="shared" si="114"/>
        <v>44287</v>
      </c>
      <c r="B3666" t="s">
        <v>770</v>
      </c>
      <c r="C3666" t="s">
        <v>89</v>
      </c>
      <c r="D3666"/>
      <c r="E3666" t="s">
        <v>797</v>
      </c>
      <c r="F3666" t="s">
        <v>798</v>
      </c>
      <c r="G3666" t="s">
        <v>722</v>
      </c>
      <c r="H3666">
        <v>40</v>
      </c>
      <c r="I3666" s="196" t="str">
        <f>VLOOKUP(E3666,Refs!$P$2:$R$36,3,FALSE)</f>
        <v>Y60</v>
      </c>
      <c r="J3666" s="196" t="str">
        <f>VLOOKUP(E3666,Refs!$P$2:$S$36,4,FALSE)</f>
        <v>Midlands</v>
      </c>
      <c r="K3666" s="42">
        <f t="shared" si="115"/>
        <v>40</v>
      </c>
    </row>
    <row r="3667" spans="1:11" hidden="1" x14ac:dyDescent="0.35">
      <c r="A3667" s="197">
        <f t="shared" si="114"/>
        <v>44287</v>
      </c>
      <c r="B3667" t="s">
        <v>770</v>
      </c>
      <c r="C3667" t="s">
        <v>89</v>
      </c>
      <c r="D3667"/>
      <c r="E3667" t="s">
        <v>797</v>
      </c>
      <c r="F3667" t="s">
        <v>798</v>
      </c>
      <c r="G3667" t="s">
        <v>723</v>
      </c>
      <c r="H3667">
        <v>26</v>
      </c>
      <c r="I3667" s="196" t="str">
        <f>VLOOKUP(E3667,Refs!$P$2:$R$36,3,FALSE)</f>
        <v>Y60</v>
      </c>
      <c r="J3667" s="196" t="str">
        <f>VLOOKUP(E3667,Refs!$P$2:$S$36,4,FALSE)</f>
        <v>Midlands</v>
      </c>
      <c r="K3667" s="42">
        <f t="shared" si="115"/>
        <v>26</v>
      </c>
    </row>
    <row r="3668" spans="1:11" hidden="1" x14ac:dyDescent="0.35">
      <c r="A3668" s="197">
        <f t="shared" si="114"/>
        <v>44287</v>
      </c>
      <c r="B3668" t="s">
        <v>770</v>
      </c>
      <c r="C3668" t="s">
        <v>89</v>
      </c>
      <c r="D3668"/>
      <c r="E3668" t="s">
        <v>797</v>
      </c>
      <c r="F3668" t="s">
        <v>798</v>
      </c>
      <c r="G3668" t="s">
        <v>724</v>
      </c>
      <c r="H3668">
        <v>31</v>
      </c>
      <c r="I3668" s="196" t="str">
        <f>VLOOKUP(E3668,Refs!$P$2:$R$36,3,FALSE)</f>
        <v>Y60</v>
      </c>
      <c r="J3668" s="196" t="str">
        <f>VLOOKUP(E3668,Refs!$P$2:$S$36,4,FALSE)</f>
        <v>Midlands</v>
      </c>
      <c r="K3668" s="42">
        <f t="shared" si="115"/>
        <v>31</v>
      </c>
    </row>
    <row r="3669" spans="1:11" hidden="1" x14ac:dyDescent="0.35">
      <c r="A3669" s="197">
        <f t="shared" si="114"/>
        <v>44287</v>
      </c>
      <c r="B3669" t="s">
        <v>770</v>
      </c>
      <c r="C3669" t="s">
        <v>89</v>
      </c>
      <c r="D3669"/>
      <c r="E3669" t="s">
        <v>797</v>
      </c>
      <c r="F3669" t="s">
        <v>798</v>
      </c>
      <c r="G3669" t="s">
        <v>725</v>
      </c>
      <c r="H3669">
        <v>0</v>
      </c>
      <c r="I3669" s="196" t="str">
        <f>VLOOKUP(E3669,Refs!$P$2:$R$36,3,FALSE)</f>
        <v>Y60</v>
      </c>
      <c r="J3669" s="196" t="str">
        <f>VLOOKUP(E3669,Refs!$P$2:$S$36,4,FALSE)</f>
        <v>Midlands</v>
      </c>
      <c r="K3669" s="42" t="str">
        <f t="shared" si="115"/>
        <v/>
      </c>
    </row>
    <row r="3670" spans="1:11" hidden="1" x14ac:dyDescent="0.35">
      <c r="A3670" s="197">
        <f t="shared" si="114"/>
        <v>44287</v>
      </c>
      <c r="B3670" t="s">
        <v>770</v>
      </c>
      <c r="C3670" t="s">
        <v>89</v>
      </c>
      <c r="D3670"/>
      <c r="E3670" t="s">
        <v>797</v>
      </c>
      <c r="F3670" t="s">
        <v>798</v>
      </c>
      <c r="G3670" t="s">
        <v>726</v>
      </c>
      <c r="H3670">
        <v>19</v>
      </c>
      <c r="I3670" s="196" t="str">
        <f>VLOOKUP(E3670,Refs!$P$2:$R$36,3,FALSE)</f>
        <v>Y60</v>
      </c>
      <c r="J3670" s="196" t="str">
        <f>VLOOKUP(E3670,Refs!$P$2:$S$36,4,FALSE)</f>
        <v>Midlands</v>
      </c>
      <c r="K3670" s="42">
        <f t="shared" si="115"/>
        <v>19</v>
      </c>
    </row>
    <row r="3671" spans="1:11" hidden="1" x14ac:dyDescent="0.35">
      <c r="A3671" s="197">
        <f t="shared" si="114"/>
        <v>44287</v>
      </c>
      <c r="B3671" t="s">
        <v>770</v>
      </c>
      <c r="C3671" t="s">
        <v>89</v>
      </c>
      <c r="D3671"/>
      <c r="E3671" t="s">
        <v>797</v>
      </c>
      <c r="F3671" t="s">
        <v>798</v>
      </c>
      <c r="G3671" t="s">
        <v>727</v>
      </c>
      <c r="H3671">
        <v>17</v>
      </c>
      <c r="I3671" s="196" t="str">
        <f>VLOOKUP(E3671,Refs!$P$2:$R$36,3,FALSE)</f>
        <v>Y60</v>
      </c>
      <c r="J3671" s="196" t="str">
        <f>VLOOKUP(E3671,Refs!$P$2:$S$36,4,FALSE)</f>
        <v>Midlands</v>
      </c>
      <c r="K3671" s="42">
        <f t="shared" si="115"/>
        <v>17</v>
      </c>
    </row>
    <row r="3672" spans="1:11" hidden="1" x14ac:dyDescent="0.35">
      <c r="A3672" s="197">
        <f t="shared" si="114"/>
        <v>44287</v>
      </c>
      <c r="B3672" t="s">
        <v>770</v>
      </c>
      <c r="C3672" t="s">
        <v>89</v>
      </c>
      <c r="D3672"/>
      <c r="E3672" t="s">
        <v>797</v>
      </c>
      <c r="F3672" t="s">
        <v>798</v>
      </c>
      <c r="G3672" t="s">
        <v>728</v>
      </c>
      <c r="H3672">
        <v>21</v>
      </c>
      <c r="I3672" s="196" t="str">
        <f>VLOOKUP(E3672,Refs!$P$2:$R$36,3,FALSE)</f>
        <v>Y60</v>
      </c>
      <c r="J3672" s="196" t="str">
        <f>VLOOKUP(E3672,Refs!$P$2:$S$36,4,FALSE)</f>
        <v>Midlands</v>
      </c>
      <c r="K3672" s="42">
        <f t="shared" si="115"/>
        <v>21</v>
      </c>
    </row>
    <row r="3673" spans="1:11" hidden="1" x14ac:dyDescent="0.35">
      <c r="A3673" s="197">
        <f t="shared" si="114"/>
        <v>44287</v>
      </c>
      <c r="B3673" t="s">
        <v>770</v>
      </c>
      <c r="C3673" t="s">
        <v>89</v>
      </c>
      <c r="D3673"/>
      <c r="E3673" t="s">
        <v>797</v>
      </c>
      <c r="F3673" t="s">
        <v>798</v>
      </c>
      <c r="G3673" t="s">
        <v>729</v>
      </c>
      <c r="H3673">
        <v>7</v>
      </c>
      <c r="I3673" s="196" t="str">
        <f>VLOOKUP(E3673,Refs!$P$2:$R$36,3,FALSE)</f>
        <v>Y60</v>
      </c>
      <c r="J3673" s="196" t="str">
        <f>VLOOKUP(E3673,Refs!$P$2:$S$36,4,FALSE)</f>
        <v>Midlands</v>
      </c>
      <c r="K3673" s="42">
        <f t="shared" si="115"/>
        <v>7</v>
      </c>
    </row>
    <row r="3674" spans="1:11" hidden="1" x14ac:dyDescent="0.35">
      <c r="A3674" s="197">
        <f t="shared" si="114"/>
        <v>44287</v>
      </c>
      <c r="B3674" t="s">
        <v>770</v>
      </c>
      <c r="C3674" t="s">
        <v>89</v>
      </c>
      <c r="D3674"/>
      <c r="E3674" t="s">
        <v>797</v>
      </c>
      <c r="F3674" t="s">
        <v>798</v>
      </c>
      <c r="G3674" t="s">
        <v>730</v>
      </c>
      <c r="H3674">
        <v>0</v>
      </c>
      <c r="I3674" s="196" t="str">
        <f>VLOOKUP(E3674,Refs!$P$2:$R$36,3,FALSE)</f>
        <v>Y60</v>
      </c>
      <c r="J3674" s="196" t="str">
        <f>VLOOKUP(E3674,Refs!$P$2:$S$36,4,FALSE)</f>
        <v>Midlands</v>
      </c>
      <c r="K3674" s="42" t="str">
        <f t="shared" si="115"/>
        <v/>
      </c>
    </row>
    <row r="3675" spans="1:11" hidden="1" x14ac:dyDescent="0.35">
      <c r="A3675" s="197">
        <f t="shared" si="114"/>
        <v>44287</v>
      </c>
      <c r="B3675" t="s">
        <v>770</v>
      </c>
      <c r="C3675" t="s">
        <v>89</v>
      </c>
      <c r="D3675"/>
      <c r="E3675" t="s">
        <v>797</v>
      </c>
      <c r="F3675" t="s">
        <v>798</v>
      </c>
      <c r="G3675" t="s">
        <v>731</v>
      </c>
      <c r="H3675">
        <v>0</v>
      </c>
      <c r="I3675" s="196" t="str">
        <f>VLOOKUP(E3675,Refs!$P$2:$R$36,3,FALSE)</f>
        <v>Y60</v>
      </c>
      <c r="J3675" s="196" t="str">
        <f>VLOOKUP(E3675,Refs!$P$2:$S$36,4,FALSE)</f>
        <v>Midlands</v>
      </c>
      <c r="K3675" s="42" t="str">
        <f t="shared" si="115"/>
        <v/>
      </c>
    </row>
    <row r="3676" spans="1:11" hidden="1" x14ac:dyDescent="0.35">
      <c r="A3676" s="197">
        <f t="shared" si="114"/>
        <v>44287</v>
      </c>
      <c r="B3676" t="s">
        <v>770</v>
      </c>
      <c r="C3676" t="s">
        <v>89</v>
      </c>
      <c r="D3676"/>
      <c r="E3676" t="s">
        <v>797</v>
      </c>
      <c r="F3676" t="s">
        <v>798</v>
      </c>
      <c r="G3676" t="s">
        <v>732</v>
      </c>
      <c r="H3676">
        <v>173</v>
      </c>
      <c r="I3676" s="196" t="str">
        <f>VLOOKUP(E3676,Refs!$P$2:$R$36,3,FALSE)</f>
        <v>Y60</v>
      </c>
      <c r="J3676" s="196" t="str">
        <f>VLOOKUP(E3676,Refs!$P$2:$S$36,4,FALSE)</f>
        <v>Midlands</v>
      </c>
      <c r="K3676" s="42">
        <f t="shared" si="115"/>
        <v>173</v>
      </c>
    </row>
    <row r="3677" spans="1:11" hidden="1" x14ac:dyDescent="0.35">
      <c r="A3677" s="197">
        <f t="shared" si="114"/>
        <v>44287</v>
      </c>
      <c r="B3677" t="s">
        <v>770</v>
      </c>
      <c r="C3677" t="s">
        <v>89</v>
      </c>
      <c r="D3677"/>
      <c r="E3677" t="s">
        <v>797</v>
      </c>
      <c r="F3677" t="s">
        <v>798</v>
      </c>
      <c r="G3677" t="s">
        <v>733</v>
      </c>
      <c r="H3677">
        <v>54</v>
      </c>
      <c r="I3677" s="196" t="str">
        <f>VLOOKUP(E3677,Refs!$P$2:$R$36,3,FALSE)</f>
        <v>Y60</v>
      </c>
      <c r="J3677" s="196" t="str">
        <f>VLOOKUP(E3677,Refs!$P$2:$S$36,4,FALSE)</f>
        <v>Midlands</v>
      </c>
      <c r="K3677" s="42">
        <f t="shared" si="115"/>
        <v>54</v>
      </c>
    </row>
    <row r="3678" spans="1:11" hidden="1" x14ac:dyDescent="0.35">
      <c r="A3678" s="197">
        <f t="shared" si="114"/>
        <v>44287</v>
      </c>
      <c r="B3678" t="s">
        <v>770</v>
      </c>
      <c r="C3678" t="s">
        <v>89</v>
      </c>
      <c r="D3678"/>
      <c r="E3678" t="s">
        <v>797</v>
      </c>
      <c r="F3678" t="s">
        <v>798</v>
      </c>
      <c r="G3678" t="s">
        <v>734</v>
      </c>
      <c r="H3678">
        <v>3</v>
      </c>
      <c r="I3678" s="196" t="str">
        <f>VLOOKUP(E3678,Refs!$P$2:$R$36,3,FALSE)</f>
        <v>Y60</v>
      </c>
      <c r="J3678" s="196" t="str">
        <f>VLOOKUP(E3678,Refs!$P$2:$S$36,4,FALSE)</f>
        <v>Midlands</v>
      </c>
      <c r="K3678" s="42">
        <f t="shared" si="115"/>
        <v>3</v>
      </c>
    </row>
    <row r="3679" spans="1:11" hidden="1" x14ac:dyDescent="0.35">
      <c r="A3679" s="197">
        <f t="shared" si="114"/>
        <v>44287</v>
      </c>
      <c r="B3679" t="s">
        <v>770</v>
      </c>
      <c r="C3679" t="s">
        <v>89</v>
      </c>
      <c r="D3679"/>
      <c r="E3679" t="s">
        <v>797</v>
      </c>
      <c r="F3679" t="s">
        <v>798</v>
      </c>
      <c r="G3679" t="s">
        <v>735</v>
      </c>
      <c r="H3679">
        <v>2</v>
      </c>
      <c r="I3679" s="196" t="str">
        <f>VLOOKUP(E3679,Refs!$P$2:$R$36,3,FALSE)</f>
        <v>Y60</v>
      </c>
      <c r="J3679" s="196" t="str">
        <f>VLOOKUP(E3679,Refs!$P$2:$S$36,4,FALSE)</f>
        <v>Midlands</v>
      </c>
      <c r="K3679" s="42">
        <f t="shared" si="115"/>
        <v>2</v>
      </c>
    </row>
    <row r="3680" spans="1:11" hidden="1" x14ac:dyDescent="0.35">
      <c r="A3680" s="197">
        <f t="shared" si="114"/>
        <v>44287</v>
      </c>
      <c r="B3680" t="s">
        <v>770</v>
      </c>
      <c r="C3680" t="s">
        <v>89</v>
      </c>
      <c r="D3680"/>
      <c r="E3680" t="s">
        <v>797</v>
      </c>
      <c r="F3680" t="s">
        <v>798</v>
      </c>
      <c r="G3680" t="s">
        <v>736</v>
      </c>
      <c r="H3680">
        <v>294</v>
      </c>
      <c r="I3680" s="196" t="str">
        <f>VLOOKUP(E3680,Refs!$P$2:$R$36,3,FALSE)</f>
        <v>Y60</v>
      </c>
      <c r="J3680" s="196" t="str">
        <f>VLOOKUP(E3680,Refs!$P$2:$S$36,4,FALSE)</f>
        <v>Midlands</v>
      </c>
      <c r="K3680" s="42">
        <f t="shared" si="115"/>
        <v>294</v>
      </c>
    </row>
    <row r="3681" spans="1:11" hidden="1" x14ac:dyDescent="0.35">
      <c r="A3681" s="197">
        <f t="shared" si="114"/>
        <v>44287</v>
      </c>
      <c r="B3681" t="s">
        <v>770</v>
      </c>
      <c r="C3681" t="s">
        <v>89</v>
      </c>
      <c r="D3681"/>
      <c r="E3681" t="s">
        <v>797</v>
      </c>
      <c r="F3681" t="s">
        <v>798</v>
      </c>
      <c r="G3681" t="s">
        <v>737</v>
      </c>
      <c r="H3681">
        <v>294</v>
      </c>
      <c r="I3681" s="196" t="str">
        <f>VLOOKUP(E3681,Refs!$P$2:$R$36,3,FALSE)</f>
        <v>Y60</v>
      </c>
      <c r="J3681" s="196" t="str">
        <f>VLOOKUP(E3681,Refs!$P$2:$S$36,4,FALSE)</f>
        <v>Midlands</v>
      </c>
      <c r="K3681" s="42">
        <f t="shared" si="115"/>
        <v>294</v>
      </c>
    </row>
    <row r="3682" spans="1:11" hidden="1" x14ac:dyDescent="0.35">
      <c r="A3682" s="197">
        <f t="shared" si="114"/>
        <v>44287</v>
      </c>
      <c r="B3682" t="s">
        <v>770</v>
      </c>
      <c r="C3682" t="s">
        <v>110</v>
      </c>
      <c r="D3682" t="s">
        <v>1010</v>
      </c>
      <c r="E3682" t="s">
        <v>62</v>
      </c>
      <c r="F3682" t="s">
        <v>63</v>
      </c>
      <c r="G3682" t="s">
        <v>756</v>
      </c>
      <c r="H3682">
        <v>75287</v>
      </c>
      <c r="I3682" s="196" t="str">
        <f>VLOOKUP(E3682,Refs!$P$2:$R$36,3,FALSE)</f>
        <v>Y56</v>
      </c>
      <c r="J3682" s="196" t="str">
        <f>VLOOKUP(E3682,Refs!$P$2:$S$36,4,FALSE)</f>
        <v>London</v>
      </c>
      <c r="K3682" s="42">
        <f t="shared" si="115"/>
        <v>75287</v>
      </c>
    </row>
    <row r="3683" spans="1:11" hidden="1" x14ac:dyDescent="0.35">
      <c r="A3683" s="197">
        <f t="shared" si="114"/>
        <v>44287</v>
      </c>
      <c r="B3683" t="s">
        <v>770</v>
      </c>
      <c r="C3683" t="s">
        <v>110</v>
      </c>
      <c r="D3683" t="s">
        <v>1010</v>
      </c>
      <c r="E3683" t="s">
        <v>62</v>
      </c>
      <c r="F3683" t="s">
        <v>63</v>
      </c>
      <c r="G3683" t="s">
        <v>757</v>
      </c>
      <c r="H3683">
        <v>14024</v>
      </c>
      <c r="I3683" s="196" t="str">
        <f>VLOOKUP(E3683,Refs!$P$2:$R$36,3,FALSE)</f>
        <v>Y56</v>
      </c>
      <c r="J3683" s="196" t="str">
        <f>VLOOKUP(E3683,Refs!$P$2:$S$36,4,FALSE)</f>
        <v>London</v>
      </c>
      <c r="K3683" s="42">
        <f t="shared" si="115"/>
        <v>14024</v>
      </c>
    </row>
    <row r="3684" spans="1:11" hidden="1" x14ac:dyDescent="0.35">
      <c r="A3684" s="197">
        <f t="shared" si="114"/>
        <v>44287</v>
      </c>
      <c r="B3684" t="s">
        <v>770</v>
      </c>
      <c r="C3684" t="s">
        <v>110</v>
      </c>
      <c r="D3684" t="s">
        <v>1010</v>
      </c>
      <c r="E3684" t="s">
        <v>62</v>
      </c>
      <c r="F3684" t="s">
        <v>63</v>
      </c>
      <c r="G3684" t="s">
        <v>758</v>
      </c>
      <c r="H3684">
        <v>70619</v>
      </c>
      <c r="I3684" s="196" t="str">
        <f>VLOOKUP(E3684,Refs!$P$2:$R$36,3,FALSE)</f>
        <v>Y56</v>
      </c>
      <c r="J3684" s="196" t="str">
        <f>VLOOKUP(E3684,Refs!$P$2:$S$36,4,FALSE)</f>
        <v>London</v>
      </c>
      <c r="K3684" s="42">
        <f t="shared" si="115"/>
        <v>70619</v>
      </c>
    </row>
    <row r="3685" spans="1:11" hidden="1" x14ac:dyDescent="0.35">
      <c r="A3685" s="197">
        <f t="shared" si="114"/>
        <v>44287</v>
      </c>
      <c r="B3685" t="s">
        <v>770</v>
      </c>
      <c r="C3685" t="s">
        <v>110</v>
      </c>
      <c r="D3685" t="s">
        <v>1010</v>
      </c>
      <c r="E3685" t="s">
        <v>62</v>
      </c>
      <c r="F3685" t="s">
        <v>63</v>
      </c>
      <c r="G3685" t="s">
        <v>759</v>
      </c>
      <c r="H3685">
        <v>38</v>
      </c>
      <c r="I3685" s="196" t="str">
        <f>VLOOKUP(E3685,Refs!$P$2:$R$36,3,FALSE)</f>
        <v>Y56</v>
      </c>
      <c r="J3685" s="196" t="str">
        <f>VLOOKUP(E3685,Refs!$P$2:$S$36,4,FALSE)</f>
        <v>London</v>
      </c>
      <c r="K3685" s="42">
        <f t="shared" si="115"/>
        <v>38</v>
      </c>
    </row>
    <row r="3686" spans="1:11" hidden="1" x14ac:dyDescent="0.35">
      <c r="A3686" s="197">
        <f t="shared" si="114"/>
        <v>44287</v>
      </c>
      <c r="B3686" t="s">
        <v>770</v>
      </c>
      <c r="C3686" t="s">
        <v>110</v>
      </c>
      <c r="D3686" t="s">
        <v>1010</v>
      </c>
      <c r="E3686" t="s">
        <v>62</v>
      </c>
      <c r="F3686" t="s">
        <v>63</v>
      </c>
      <c r="G3686" t="s">
        <v>760</v>
      </c>
      <c r="H3686">
        <v>6867</v>
      </c>
      <c r="I3686" s="196" t="str">
        <f>VLOOKUP(E3686,Refs!$P$2:$R$36,3,FALSE)</f>
        <v>Y56</v>
      </c>
      <c r="J3686" s="196" t="str">
        <f>VLOOKUP(E3686,Refs!$P$2:$S$36,4,FALSE)</f>
        <v>London</v>
      </c>
      <c r="K3686" s="42">
        <f t="shared" si="115"/>
        <v>6867</v>
      </c>
    </row>
    <row r="3687" spans="1:11" hidden="1" x14ac:dyDescent="0.35">
      <c r="A3687" s="197">
        <f t="shared" si="114"/>
        <v>44287</v>
      </c>
      <c r="B3687" t="s">
        <v>770</v>
      </c>
      <c r="C3687" t="s">
        <v>110</v>
      </c>
      <c r="D3687" t="s">
        <v>1010</v>
      </c>
      <c r="E3687" t="s">
        <v>62</v>
      </c>
      <c r="F3687" t="s">
        <v>63</v>
      </c>
      <c r="G3687" t="s">
        <v>761</v>
      </c>
      <c r="H3687">
        <v>0</v>
      </c>
      <c r="I3687" s="196" t="str">
        <f>VLOOKUP(E3687,Refs!$P$2:$R$36,3,FALSE)</f>
        <v>Y56</v>
      </c>
      <c r="J3687" s="196" t="str">
        <f>VLOOKUP(E3687,Refs!$P$2:$S$36,4,FALSE)</f>
        <v>London</v>
      </c>
      <c r="K3687" s="42" t="str">
        <f t="shared" si="115"/>
        <v/>
      </c>
    </row>
    <row r="3688" spans="1:11" hidden="1" x14ac:dyDescent="0.35">
      <c r="A3688" s="197">
        <f t="shared" si="114"/>
        <v>44287</v>
      </c>
      <c r="B3688" t="s">
        <v>770</v>
      </c>
      <c r="C3688" t="s">
        <v>110</v>
      </c>
      <c r="D3688" t="s">
        <v>1010</v>
      </c>
      <c r="E3688" t="s">
        <v>62</v>
      </c>
      <c r="F3688" t="s">
        <v>63</v>
      </c>
      <c r="G3688" t="s">
        <v>548</v>
      </c>
      <c r="H3688">
        <v>58558</v>
      </c>
      <c r="I3688" s="196" t="str">
        <f>VLOOKUP(E3688,Refs!$P$2:$R$36,3,FALSE)</f>
        <v>Y56</v>
      </c>
      <c r="J3688" s="196" t="str">
        <f>VLOOKUP(E3688,Refs!$P$2:$S$36,4,FALSE)</f>
        <v>London</v>
      </c>
      <c r="K3688" s="42">
        <f t="shared" si="115"/>
        <v>58558</v>
      </c>
    </row>
    <row r="3689" spans="1:11" hidden="1" x14ac:dyDescent="0.35">
      <c r="A3689" s="197">
        <f t="shared" si="114"/>
        <v>44287</v>
      </c>
      <c r="B3689" t="s">
        <v>770</v>
      </c>
      <c r="C3689" t="s">
        <v>110</v>
      </c>
      <c r="D3689" t="s">
        <v>1010</v>
      </c>
      <c r="E3689" t="s">
        <v>62</v>
      </c>
      <c r="F3689" t="s">
        <v>63</v>
      </c>
      <c r="G3689" t="s">
        <v>549</v>
      </c>
      <c r="H3689">
        <v>4668</v>
      </c>
      <c r="I3689" s="196" t="str">
        <f>VLOOKUP(E3689,Refs!$P$2:$R$36,3,FALSE)</f>
        <v>Y56</v>
      </c>
      <c r="J3689" s="196" t="str">
        <f>VLOOKUP(E3689,Refs!$P$2:$S$36,4,FALSE)</f>
        <v>London</v>
      </c>
      <c r="K3689" s="42">
        <f t="shared" si="115"/>
        <v>4668</v>
      </c>
    </row>
    <row r="3690" spans="1:11" hidden="1" x14ac:dyDescent="0.35">
      <c r="A3690" s="197">
        <f t="shared" si="114"/>
        <v>44287</v>
      </c>
      <c r="B3690" t="s">
        <v>770</v>
      </c>
      <c r="C3690" t="s">
        <v>110</v>
      </c>
      <c r="D3690" t="s">
        <v>1010</v>
      </c>
      <c r="E3690" t="s">
        <v>62</v>
      </c>
      <c r="F3690" t="s">
        <v>63</v>
      </c>
      <c r="G3690" t="s">
        <v>550</v>
      </c>
      <c r="H3690">
        <v>1513</v>
      </c>
      <c r="I3690" s="196" t="str">
        <f>VLOOKUP(E3690,Refs!$P$2:$R$36,3,FALSE)</f>
        <v>Y56</v>
      </c>
      <c r="J3690" s="196" t="str">
        <f>VLOOKUP(E3690,Refs!$P$2:$S$36,4,FALSE)</f>
        <v>London</v>
      </c>
      <c r="K3690" s="42">
        <f t="shared" si="115"/>
        <v>1513</v>
      </c>
    </row>
    <row r="3691" spans="1:11" hidden="1" x14ac:dyDescent="0.35">
      <c r="A3691" s="197">
        <f t="shared" si="114"/>
        <v>44287</v>
      </c>
      <c r="B3691" t="s">
        <v>770</v>
      </c>
      <c r="C3691" t="s">
        <v>110</v>
      </c>
      <c r="D3691" t="s">
        <v>1010</v>
      </c>
      <c r="E3691" t="s">
        <v>62</v>
      </c>
      <c r="F3691" t="s">
        <v>63</v>
      </c>
      <c r="G3691" t="s">
        <v>551</v>
      </c>
      <c r="H3691">
        <v>2166</v>
      </c>
      <c r="I3691" s="196" t="str">
        <f>VLOOKUP(E3691,Refs!$P$2:$R$36,3,FALSE)</f>
        <v>Y56</v>
      </c>
      <c r="J3691" s="196" t="str">
        <f>VLOOKUP(E3691,Refs!$P$2:$S$36,4,FALSE)</f>
        <v>London</v>
      </c>
      <c r="K3691" s="42">
        <f t="shared" si="115"/>
        <v>2166</v>
      </c>
    </row>
    <row r="3692" spans="1:11" hidden="1" x14ac:dyDescent="0.35">
      <c r="A3692" s="197">
        <f t="shared" si="114"/>
        <v>44287</v>
      </c>
      <c r="B3692" t="s">
        <v>770</v>
      </c>
      <c r="C3692" t="s">
        <v>110</v>
      </c>
      <c r="D3692" t="s">
        <v>1010</v>
      </c>
      <c r="E3692" t="s">
        <v>62</v>
      </c>
      <c r="F3692" t="s">
        <v>63</v>
      </c>
      <c r="G3692" t="s">
        <v>552</v>
      </c>
      <c r="H3692">
        <v>989</v>
      </c>
      <c r="I3692" s="196" t="str">
        <f>VLOOKUP(E3692,Refs!$P$2:$R$36,3,FALSE)</f>
        <v>Y56</v>
      </c>
      <c r="J3692" s="196" t="str">
        <f>VLOOKUP(E3692,Refs!$P$2:$S$36,4,FALSE)</f>
        <v>London</v>
      </c>
      <c r="K3692" s="42">
        <f t="shared" si="115"/>
        <v>989</v>
      </c>
    </row>
    <row r="3693" spans="1:11" hidden="1" x14ac:dyDescent="0.35">
      <c r="A3693" s="197">
        <f t="shared" si="114"/>
        <v>44287</v>
      </c>
      <c r="B3693" t="s">
        <v>770</v>
      </c>
      <c r="C3693" t="s">
        <v>110</v>
      </c>
      <c r="D3693" t="s">
        <v>1010</v>
      </c>
      <c r="E3693" t="s">
        <v>62</v>
      </c>
      <c r="F3693" t="s">
        <v>63</v>
      </c>
      <c r="G3693" t="s">
        <v>553</v>
      </c>
      <c r="H3693">
        <v>301855</v>
      </c>
      <c r="I3693" s="196" t="str">
        <f>VLOOKUP(E3693,Refs!$P$2:$R$36,3,FALSE)</f>
        <v>Y56</v>
      </c>
      <c r="J3693" s="196" t="str">
        <f>VLOOKUP(E3693,Refs!$P$2:$S$36,4,FALSE)</f>
        <v>London</v>
      </c>
      <c r="K3693" s="42">
        <f t="shared" si="115"/>
        <v>301855</v>
      </c>
    </row>
    <row r="3694" spans="1:11" hidden="1" x14ac:dyDescent="0.35">
      <c r="A3694" s="197">
        <f t="shared" si="114"/>
        <v>44287</v>
      </c>
      <c r="B3694" t="s">
        <v>770</v>
      </c>
      <c r="C3694" t="s">
        <v>110</v>
      </c>
      <c r="D3694" t="s">
        <v>1010</v>
      </c>
      <c r="E3694" t="s">
        <v>62</v>
      </c>
      <c r="F3694" t="s">
        <v>63</v>
      </c>
      <c r="G3694" t="s">
        <v>554</v>
      </c>
      <c r="H3694">
        <v>288</v>
      </c>
      <c r="I3694" s="196" t="str">
        <f>VLOOKUP(E3694,Refs!$P$2:$R$36,3,FALSE)</f>
        <v>Y56</v>
      </c>
      <c r="J3694" s="196" t="str">
        <f>VLOOKUP(E3694,Refs!$P$2:$S$36,4,FALSE)</f>
        <v>London</v>
      </c>
      <c r="K3694" s="42">
        <f t="shared" si="115"/>
        <v>288</v>
      </c>
    </row>
    <row r="3695" spans="1:11" hidden="1" x14ac:dyDescent="0.35">
      <c r="A3695" s="197">
        <f t="shared" si="114"/>
        <v>44287</v>
      </c>
      <c r="B3695" t="s">
        <v>770</v>
      </c>
      <c r="C3695" t="s">
        <v>110</v>
      </c>
      <c r="D3695" t="s">
        <v>1010</v>
      </c>
      <c r="E3695" t="s">
        <v>62</v>
      </c>
      <c r="F3695" t="s">
        <v>63</v>
      </c>
      <c r="G3695" t="s">
        <v>555</v>
      </c>
      <c r="H3695">
        <v>510</v>
      </c>
      <c r="I3695" s="196" t="str">
        <f>VLOOKUP(E3695,Refs!$P$2:$R$36,3,FALSE)</f>
        <v>Y56</v>
      </c>
      <c r="J3695" s="196" t="str">
        <f>VLOOKUP(E3695,Refs!$P$2:$S$36,4,FALSE)</f>
        <v>London</v>
      </c>
      <c r="K3695" s="42">
        <f t="shared" si="115"/>
        <v>510</v>
      </c>
    </row>
    <row r="3696" spans="1:11" hidden="1" x14ac:dyDescent="0.35">
      <c r="A3696" s="197">
        <f t="shared" si="114"/>
        <v>44287</v>
      </c>
      <c r="B3696" t="s">
        <v>770</v>
      </c>
      <c r="C3696" t="s">
        <v>110</v>
      </c>
      <c r="D3696" t="s">
        <v>1010</v>
      </c>
      <c r="E3696" t="s">
        <v>62</v>
      </c>
      <c r="F3696" t="s">
        <v>63</v>
      </c>
      <c r="G3696" t="s">
        <v>556</v>
      </c>
      <c r="H3696">
        <v>517301</v>
      </c>
      <c r="I3696" s="196" t="str">
        <f>VLOOKUP(E3696,Refs!$P$2:$R$36,3,FALSE)</f>
        <v>Y56</v>
      </c>
      <c r="J3696" s="196" t="str">
        <f>VLOOKUP(E3696,Refs!$P$2:$S$36,4,FALSE)</f>
        <v>London</v>
      </c>
      <c r="K3696" s="42">
        <f t="shared" si="115"/>
        <v>517301</v>
      </c>
    </row>
    <row r="3697" spans="1:11" hidden="1" x14ac:dyDescent="0.35">
      <c r="A3697" s="197">
        <f t="shared" si="114"/>
        <v>44287</v>
      </c>
      <c r="B3697" t="s">
        <v>770</v>
      </c>
      <c r="C3697" t="s">
        <v>110</v>
      </c>
      <c r="D3697" t="s">
        <v>1010</v>
      </c>
      <c r="E3697" t="s">
        <v>62</v>
      </c>
      <c r="F3697" t="s">
        <v>63</v>
      </c>
      <c r="G3697" t="s">
        <v>557</v>
      </c>
      <c r="H3697">
        <v>5793</v>
      </c>
      <c r="I3697" s="196" t="str">
        <f>VLOOKUP(E3697,Refs!$P$2:$R$36,3,FALSE)</f>
        <v>Y56</v>
      </c>
      <c r="J3697" s="196" t="str">
        <f>VLOOKUP(E3697,Refs!$P$2:$S$36,4,FALSE)</f>
        <v>London</v>
      </c>
      <c r="K3697" s="42">
        <f t="shared" si="115"/>
        <v>5793</v>
      </c>
    </row>
    <row r="3698" spans="1:11" hidden="1" x14ac:dyDescent="0.35">
      <c r="A3698" s="197">
        <f t="shared" si="114"/>
        <v>44287</v>
      </c>
      <c r="B3698" t="s">
        <v>770</v>
      </c>
      <c r="C3698" t="s">
        <v>110</v>
      </c>
      <c r="D3698" t="s">
        <v>1010</v>
      </c>
      <c r="E3698" t="s">
        <v>62</v>
      </c>
      <c r="F3698" t="s">
        <v>63</v>
      </c>
      <c r="G3698" t="s">
        <v>558</v>
      </c>
      <c r="H3698">
        <v>61728383</v>
      </c>
      <c r="I3698" s="196" t="str">
        <f>VLOOKUP(E3698,Refs!$P$2:$R$36,3,FALSE)</f>
        <v>Y56</v>
      </c>
      <c r="J3698" s="196" t="str">
        <f>VLOOKUP(E3698,Refs!$P$2:$S$36,4,FALSE)</f>
        <v>London</v>
      </c>
      <c r="K3698" s="42">
        <f t="shared" si="115"/>
        <v>61728383</v>
      </c>
    </row>
    <row r="3699" spans="1:11" hidden="1" x14ac:dyDescent="0.35">
      <c r="A3699" s="197">
        <f t="shared" si="114"/>
        <v>44287</v>
      </c>
      <c r="B3699" t="s">
        <v>770</v>
      </c>
      <c r="C3699" t="s">
        <v>110</v>
      </c>
      <c r="D3699" t="s">
        <v>1010</v>
      </c>
      <c r="E3699" t="s">
        <v>62</v>
      </c>
      <c r="F3699" t="s">
        <v>63</v>
      </c>
      <c r="G3699" t="s">
        <v>566</v>
      </c>
      <c r="H3699">
        <v>65448</v>
      </c>
      <c r="I3699" s="196" t="str">
        <f>VLOOKUP(E3699,Refs!$P$2:$R$36,3,FALSE)</f>
        <v>Y56</v>
      </c>
      <c r="J3699" s="196" t="str">
        <f>VLOOKUP(E3699,Refs!$P$2:$S$36,4,FALSE)</f>
        <v>London</v>
      </c>
      <c r="K3699" s="42">
        <f t="shared" si="115"/>
        <v>65448</v>
      </c>
    </row>
    <row r="3700" spans="1:11" hidden="1" x14ac:dyDescent="0.35">
      <c r="A3700" s="197">
        <f t="shared" si="114"/>
        <v>44287</v>
      </c>
      <c r="B3700" t="s">
        <v>770</v>
      </c>
      <c r="C3700" t="s">
        <v>110</v>
      </c>
      <c r="D3700" t="s">
        <v>1010</v>
      </c>
      <c r="E3700" t="s">
        <v>62</v>
      </c>
      <c r="F3700" t="s">
        <v>63</v>
      </c>
      <c r="G3700" t="s">
        <v>567</v>
      </c>
      <c r="H3700">
        <v>4875</v>
      </c>
      <c r="I3700" s="196" t="str">
        <f>VLOOKUP(E3700,Refs!$P$2:$R$36,3,FALSE)</f>
        <v>Y56</v>
      </c>
      <c r="J3700" s="196" t="str">
        <f>VLOOKUP(E3700,Refs!$P$2:$S$36,4,FALSE)</f>
        <v>London</v>
      </c>
      <c r="K3700" s="42">
        <f t="shared" si="115"/>
        <v>4875</v>
      </c>
    </row>
    <row r="3701" spans="1:11" hidden="1" x14ac:dyDescent="0.35">
      <c r="A3701" s="197">
        <f t="shared" si="114"/>
        <v>44287</v>
      </c>
      <c r="B3701" t="s">
        <v>770</v>
      </c>
      <c r="C3701" t="s">
        <v>110</v>
      </c>
      <c r="D3701" t="s">
        <v>1010</v>
      </c>
      <c r="E3701" t="s">
        <v>62</v>
      </c>
      <c r="F3701" t="s">
        <v>63</v>
      </c>
      <c r="G3701" t="s">
        <v>568</v>
      </c>
      <c r="H3701">
        <v>22496</v>
      </c>
      <c r="I3701" s="196" t="str">
        <f>VLOOKUP(E3701,Refs!$P$2:$R$36,3,FALSE)</f>
        <v>Y56</v>
      </c>
      <c r="J3701" s="196" t="str">
        <f>VLOOKUP(E3701,Refs!$P$2:$S$36,4,FALSE)</f>
        <v>London</v>
      </c>
      <c r="K3701" s="42">
        <f t="shared" si="115"/>
        <v>22496</v>
      </c>
    </row>
    <row r="3702" spans="1:11" hidden="1" x14ac:dyDescent="0.35">
      <c r="A3702" s="197">
        <f t="shared" si="114"/>
        <v>44287</v>
      </c>
      <c r="B3702" t="s">
        <v>770</v>
      </c>
      <c r="C3702" t="s">
        <v>110</v>
      </c>
      <c r="D3702" t="s">
        <v>1010</v>
      </c>
      <c r="E3702" t="s">
        <v>62</v>
      </c>
      <c r="F3702" t="s">
        <v>63</v>
      </c>
      <c r="G3702" t="s">
        <v>569</v>
      </c>
      <c r="H3702">
        <v>10757</v>
      </c>
      <c r="I3702" s="196" t="str">
        <f>VLOOKUP(E3702,Refs!$P$2:$R$36,3,FALSE)</f>
        <v>Y56</v>
      </c>
      <c r="J3702" s="196" t="str">
        <f>VLOOKUP(E3702,Refs!$P$2:$S$36,4,FALSE)</f>
        <v>London</v>
      </c>
      <c r="K3702" s="42">
        <f t="shared" si="115"/>
        <v>10757</v>
      </c>
    </row>
    <row r="3703" spans="1:11" hidden="1" x14ac:dyDescent="0.35">
      <c r="A3703" s="197">
        <f t="shared" si="114"/>
        <v>44287</v>
      </c>
      <c r="B3703" t="s">
        <v>770</v>
      </c>
      <c r="C3703" t="s">
        <v>110</v>
      </c>
      <c r="D3703" t="s">
        <v>1010</v>
      </c>
      <c r="E3703" t="s">
        <v>62</v>
      </c>
      <c r="F3703" t="s">
        <v>63</v>
      </c>
      <c r="G3703" t="s">
        <v>570</v>
      </c>
      <c r="H3703">
        <v>23733</v>
      </c>
      <c r="I3703" s="196" t="str">
        <f>VLOOKUP(E3703,Refs!$P$2:$R$36,3,FALSE)</f>
        <v>Y56</v>
      </c>
      <c r="J3703" s="196" t="str">
        <f>VLOOKUP(E3703,Refs!$P$2:$S$36,4,FALSE)</f>
        <v>London</v>
      </c>
      <c r="K3703" s="42">
        <f t="shared" si="115"/>
        <v>23733</v>
      </c>
    </row>
    <row r="3704" spans="1:11" hidden="1" x14ac:dyDescent="0.35">
      <c r="A3704" s="197">
        <f t="shared" si="114"/>
        <v>44287</v>
      </c>
      <c r="B3704" t="s">
        <v>770</v>
      </c>
      <c r="C3704" t="s">
        <v>110</v>
      </c>
      <c r="D3704" t="s">
        <v>1010</v>
      </c>
      <c r="E3704" t="s">
        <v>62</v>
      </c>
      <c r="F3704" t="s">
        <v>63</v>
      </c>
      <c r="G3704" t="s">
        <v>571</v>
      </c>
      <c r="H3704">
        <v>3587</v>
      </c>
      <c r="I3704" s="196" t="str">
        <f>VLOOKUP(E3704,Refs!$P$2:$R$36,3,FALSE)</f>
        <v>Y56</v>
      </c>
      <c r="J3704" s="196" t="str">
        <f>VLOOKUP(E3704,Refs!$P$2:$S$36,4,FALSE)</f>
        <v>London</v>
      </c>
      <c r="K3704" s="42">
        <f t="shared" si="115"/>
        <v>3587</v>
      </c>
    </row>
    <row r="3705" spans="1:11" hidden="1" x14ac:dyDescent="0.35">
      <c r="A3705" s="197">
        <f t="shared" si="114"/>
        <v>44287</v>
      </c>
      <c r="B3705" t="s">
        <v>770</v>
      </c>
      <c r="C3705" t="s">
        <v>110</v>
      </c>
      <c r="D3705" t="s">
        <v>1010</v>
      </c>
      <c r="E3705" t="s">
        <v>62</v>
      </c>
      <c r="F3705" t="s">
        <v>63</v>
      </c>
      <c r="G3705" t="s">
        <v>576</v>
      </c>
      <c r="H3705">
        <v>36501</v>
      </c>
      <c r="I3705" s="196" t="str">
        <f>VLOOKUP(E3705,Refs!$P$2:$R$36,3,FALSE)</f>
        <v>Y56</v>
      </c>
      <c r="J3705" s="196" t="str">
        <f>VLOOKUP(E3705,Refs!$P$2:$S$36,4,FALSE)</f>
        <v>London</v>
      </c>
      <c r="K3705" s="42">
        <f t="shared" si="115"/>
        <v>36501</v>
      </c>
    </row>
    <row r="3706" spans="1:11" hidden="1" x14ac:dyDescent="0.35">
      <c r="A3706" s="197">
        <f t="shared" si="114"/>
        <v>44287</v>
      </c>
      <c r="B3706" t="s">
        <v>770</v>
      </c>
      <c r="C3706" t="s">
        <v>110</v>
      </c>
      <c r="D3706" t="s">
        <v>1010</v>
      </c>
      <c r="E3706" t="s">
        <v>62</v>
      </c>
      <c r="F3706" t="s">
        <v>63</v>
      </c>
      <c r="G3706" t="s">
        <v>577</v>
      </c>
      <c r="H3706">
        <v>17649</v>
      </c>
      <c r="I3706" s="196" t="str">
        <f>VLOOKUP(E3706,Refs!$P$2:$R$36,3,FALSE)</f>
        <v>Y56</v>
      </c>
      <c r="J3706" s="196" t="str">
        <f>VLOOKUP(E3706,Refs!$P$2:$S$36,4,FALSE)</f>
        <v>London</v>
      </c>
      <c r="K3706" s="42">
        <f t="shared" si="115"/>
        <v>17649</v>
      </c>
    </row>
    <row r="3707" spans="1:11" hidden="1" x14ac:dyDescent="0.35">
      <c r="A3707" s="197">
        <f t="shared" si="114"/>
        <v>44287</v>
      </c>
      <c r="B3707" t="s">
        <v>770</v>
      </c>
      <c r="C3707" t="s">
        <v>110</v>
      </c>
      <c r="D3707" t="s">
        <v>1010</v>
      </c>
      <c r="E3707" t="s">
        <v>62</v>
      </c>
      <c r="F3707" t="s">
        <v>63</v>
      </c>
      <c r="G3707" t="s">
        <v>578</v>
      </c>
      <c r="H3707">
        <v>9937</v>
      </c>
      <c r="I3707" s="196" t="str">
        <f>VLOOKUP(E3707,Refs!$P$2:$R$36,3,FALSE)</f>
        <v>Y56</v>
      </c>
      <c r="J3707" s="196" t="str">
        <f>VLOOKUP(E3707,Refs!$P$2:$S$36,4,FALSE)</f>
        <v>London</v>
      </c>
      <c r="K3707" s="42">
        <f t="shared" si="115"/>
        <v>9937</v>
      </c>
    </row>
    <row r="3708" spans="1:11" hidden="1" x14ac:dyDescent="0.35">
      <c r="A3708" s="197">
        <f t="shared" si="114"/>
        <v>44287</v>
      </c>
      <c r="B3708" t="s">
        <v>770</v>
      </c>
      <c r="C3708" t="s">
        <v>110</v>
      </c>
      <c r="D3708" t="s">
        <v>1010</v>
      </c>
      <c r="E3708" t="s">
        <v>62</v>
      </c>
      <c r="F3708" t="s">
        <v>63</v>
      </c>
      <c r="G3708" t="s">
        <v>579</v>
      </c>
      <c r="H3708">
        <v>34</v>
      </c>
      <c r="I3708" s="196" t="str">
        <f>VLOOKUP(E3708,Refs!$P$2:$R$36,3,FALSE)</f>
        <v>Y56</v>
      </c>
      <c r="J3708" s="196" t="str">
        <f>VLOOKUP(E3708,Refs!$P$2:$S$36,4,FALSE)</f>
        <v>London</v>
      </c>
      <c r="K3708" s="42">
        <f t="shared" si="115"/>
        <v>34</v>
      </c>
    </row>
    <row r="3709" spans="1:11" hidden="1" x14ac:dyDescent="0.35">
      <c r="A3709" s="197">
        <f t="shared" si="114"/>
        <v>44287</v>
      </c>
      <c r="B3709" t="s">
        <v>770</v>
      </c>
      <c r="C3709" t="s">
        <v>110</v>
      </c>
      <c r="D3709" t="s">
        <v>1010</v>
      </c>
      <c r="E3709" t="s">
        <v>62</v>
      </c>
      <c r="F3709" t="s">
        <v>63</v>
      </c>
      <c r="G3709" t="s">
        <v>580</v>
      </c>
      <c r="H3709">
        <v>5340</v>
      </c>
      <c r="I3709" s="196" t="str">
        <f>VLOOKUP(E3709,Refs!$P$2:$R$36,3,FALSE)</f>
        <v>Y56</v>
      </c>
      <c r="J3709" s="196" t="str">
        <f>VLOOKUP(E3709,Refs!$P$2:$S$36,4,FALSE)</f>
        <v>London</v>
      </c>
      <c r="K3709" s="42">
        <f t="shared" si="115"/>
        <v>5340</v>
      </c>
    </row>
    <row r="3710" spans="1:11" hidden="1" x14ac:dyDescent="0.35">
      <c r="A3710" s="197">
        <f t="shared" si="114"/>
        <v>44287</v>
      </c>
      <c r="B3710" t="s">
        <v>770</v>
      </c>
      <c r="C3710" t="s">
        <v>110</v>
      </c>
      <c r="D3710" t="s">
        <v>1010</v>
      </c>
      <c r="E3710" t="s">
        <v>62</v>
      </c>
      <c r="F3710" t="s">
        <v>63</v>
      </c>
      <c r="G3710" t="s">
        <v>581</v>
      </c>
      <c r="H3710">
        <v>11</v>
      </c>
      <c r="I3710" s="196" t="str">
        <f>VLOOKUP(E3710,Refs!$P$2:$R$36,3,FALSE)</f>
        <v>Y56</v>
      </c>
      <c r="J3710" s="196" t="str">
        <f>VLOOKUP(E3710,Refs!$P$2:$S$36,4,FALSE)</f>
        <v>London</v>
      </c>
      <c r="K3710" s="42">
        <f t="shared" si="115"/>
        <v>11</v>
      </c>
    </row>
    <row r="3711" spans="1:11" hidden="1" x14ac:dyDescent="0.35">
      <c r="A3711" s="197">
        <f t="shared" si="114"/>
        <v>44287</v>
      </c>
      <c r="B3711" t="s">
        <v>770</v>
      </c>
      <c r="C3711" t="s">
        <v>110</v>
      </c>
      <c r="D3711" t="s">
        <v>1010</v>
      </c>
      <c r="E3711" t="s">
        <v>62</v>
      </c>
      <c r="F3711" t="s">
        <v>63</v>
      </c>
      <c r="G3711" t="s">
        <v>582</v>
      </c>
      <c r="H3711">
        <v>1662</v>
      </c>
      <c r="I3711" s="196" t="str">
        <f>VLOOKUP(E3711,Refs!$P$2:$R$36,3,FALSE)</f>
        <v>Y56</v>
      </c>
      <c r="J3711" s="196" t="str">
        <f>VLOOKUP(E3711,Refs!$P$2:$S$36,4,FALSE)</f>
        <v>London</v>
      </c>
      <c r="K3711" s="42">
        <f t="shared" si="115"/>
        <v>1662</v>
      </c>
    </row>
    <row r="3712" spans="1:11" hidden="1" x14ac:dyDescent="0.35">
      <c r="A3712" s="197">
        <f t="shared" si="114"/>
        <v>44287</v>
      </c>
      <c r="B3712" t="s">
        <v>770</v>
      </c>
      <c r="C3712" t="s">
        <v>110</v>
      </c>
      <c r="D3712" t="s">
        <v>1010</v>
      </c>
      <c r="E3712" t="s">
        <v>62</v>
      </c>
      <c r="F3712" t="s">
        <v>63</v>
      </c>
      <c r="G3712" t="s">
        <v>583</v>
      </c>
      <c r="H3712">
        <v>101</v>
      </c>
      <c r="I3712" s="196" t="str">
        <f>VLOOKUP(E3712,Refs!$P$2:$R$36,3,FALSE)</f>
        <v>Y56</v>
      </c>
      <c r="J3712" s="196" t="str">
        <f>VLOOKUP(E3712,Refs!$P$2:$S$36,4,FALSE)</f>
        <v>London</v>
      </c>
      <c r="K3712" s="42">
        <f t="shared" si="115"/>
        <v>101</v>
      </c>
    </row>
    <row r="3713" spans="1:11" hidden="1" x14ac:dyDescent="0.35">
      <c r="A3713" s="197">
        <f t="shared" si="114"/>
        <v>44287</v>
      </c>
      <c r="B3713" t="s">
        <v>770</v>
      </c>
      <c r="C3713" t="s">
        <v>110</v>
      </c>
      <c r="D3713" t="s">
        <v>1010</v>
      </c>
      <c r="E3713" t="s">
        <v>62</v>
      </c>
      <c r="F3713" t="s">
        <v>63</v>
      </c>
      <c r="G3713" t="s">
        <v>584</v>
      </c>
      <c r="H3713">
        <v>1767</v>
      </c>
      <c r="I3713" s="196" t="str">
        <f>VLOOKUP(E3713,Refs!$P$2:$R$36,3,FALSE)</f>
        <v>Y56</v>
      </c>
      <c r="J3713" s="196" t="str">
        <f>VLOOKUP(E3713,Refs!$P$2:$S$36,4,FALSE)</f>
        <v>London</v>
      </c>
      <c r="K3713" s="42">
        <f t="shared" si="115"/>
        <v>1767</v>
      </c>
    </row>
    <row r="3714" spans="1:11" hidden="1" x14ac:dyDescent="0.35">
      <c r="A3714" s="197">
        <f t="shared" si="114"/>
        <v>44287</v>
      </c>
      <c r="B3714" t="s">
        <v>770</v>
      </c>
      <c r="C3714" t="s">
        <v>110</v>
      </c>
      <c r="D3714" t="s">
        <v>1010</v>
      </c>
      <c r="E3714" t="s">
        <v>62</v>
      </c>
      <c r="F3714" t="s">
        <v>63</v>
      </c>
      <c r="G3714" t="s">
        <v>585</v>
      </c>
      <c r="H3714">
        <v>17863</v>
      </c>
      <c r="I3714" s="196" t="str">
        <f>VLOOKUP(E3714,Refs!$P$2:$R$36,3,FALSE)</f>
        <v>Y56</v>
      </c>
      <c r="J3714" s="196" t="str">
        <f>VLOOKUP(E3714,Refs!$P$2:$S$36,4,FALSE)</f>
        <v>London</v>
      </c>
      <c r="K3714" s="42">
        <f t="shared" si="115"/>
        <v>17863</v>
      </c>
    </row>
    <row r="3715" spans="1:11" hidden="1" x14ac:dyDescent="0.35">
      <c r="A3715" s="197">
        <f t="shared" ref="A3715:A3778" si="116">DATEVALUE(RIGHT(B3715,8))</f>
        <v>44287</v>
      </c>
      <c r="B3715" t="s">
        <v>770</v>
      </c>
      <c r="C3715" t="s">
        <v>110</v>
      </c>
      <c r="D3715" t="s">
        <v>1010</v>
      </c>
      <c r="E3715" t="s">
        <v>62</v>
      </c>
      <c r="F3715" t="s">
        <v>63</v>
      </c>
      <c r="G3715" t="s">
        <v>586</v>
      </c>
      <c r="H3715">
        <v>1551</v>
      </c>
      <c r="I3715" s="196" t="str">
        <f>VLOOKUP(E3715,Refs!$P$2:$R$36,3,FALSE)</f>
        <v>Y56</v>
      </c>
      <c r="J3715" s="196" t="str">
        <f>VLOOKUP(E3715,Refs!$P$2:$S$36,4,FALSE)</f>
        <v>London</v>
      </c>
      <c r="K3715" s="42">
        <f t="shared" ref="K3715:K3778" si="117">IF(OR(H3715="NULL",H3715=0,H3715=""),"",H3715)</f>
        <v>1551</v>
      </c>
    </row>
    <row r="3716" spans="1:11" hidden="1" x14ac:dyDescent="0.35">
      <c r="A3716" s="197">
        <f t="shared" si="116"/>
        <v>44287</v>
      </c>
      <c r="B3716" t="s">
        <v>770</v>
      </c>
      <c r="C3716" t="s">
        <v>110</v>
      </c>
      <c r="D3716" t="s">
        <v>1010</v>
      </c>
      <c r="E3716" t="s">
        <v>62</v>
      </c>
      <c r="F3716" t="s">
        <v>63</v>
      </c>
      <c r="G3716" t="s">
        <v>587</v>
      </c>
      <c r="H3716">
        <v>193</v>
      </c>
      <c r="I3716" s="196" t="str">
        <f>VLOOKUP(E3716,Refs!$P$2:$R$36,3,FALSE)</f>
        <v>Y56</v>
      </c>
      <c r="J3716" s="196" t="str">
        <f>VLOOKUP(E3716,Refs!$P$2:$S$36,4,FALSE)</f>
        <v>London</v>
      </c>
      <c r="K3716" s="42">
        <f t="shared" si="117"/>
        <v>193</v>
      </c>
    </row>
    <row r="3717" spans="1:11" hidden="1" x14ac:dyDescent="0.35">
      <c r="A3717" s="197">
        <f t="shared" si="116"/>
        <v>44287</v>
      </c>
      <c r="B3717" t="s">
        <v>770</v>
      </c>
      <c r="C3717" t="s">
        <v>110</v>
      </c>
      <c r="D3717" t="s">
        <v>1010</v>
      </c>
      <c r="E3717" t="s">
        <v>62</v>
      </c>
      <c r="F3717" t="s">
        <v>63</v>
      </c>
      <c r="G3717" t="s">
        <v>588</v>
      </c>
      <c r="H3717">
        <v>11639</v>
      </c>
      <c r="I3717" s="196" t="str">
        <f>VLOOKUP(E3717,Refs!$P$2:$R$36,3,FALSE)</f>
        <v>Y56</v>
      </c>
      <c r="J3717" s="196" t="str">
        <f>VLOOKUP(E3717,Refs!$P$2:$S$36,4,FALSE)</f>
        <v>London</v>
      </c>
      <c r="K3717" s="42">
        <f t="shared" si="117"/>
        <v>11639</v>
      </c>
    </row>
    <row r="3718" spans="1:11" hidden="1" x14ac:dyDescent="0.35">
      <c r="A3718" s="197">
        <f t="shared" si="116"/>
        <v>44287</v>
      </c>
      <c r="B3718" t="s">
        <v>770</v>
      </c>
      <c r="C3718" t="s">
        <v>110</v>
      </c>
      <c r="D3718" t="s">
        <v>1010</v>
      </c>
      <c r="E3718" t="s">
        <v>62</v>
      </c>
      <c r="F3718" t="s">
        <v>63</v>
      </c>
      <c r="G3718" t="s">
        <v>589</v>
      </c>
      <c r="H3718">
        <v>2837</v>
      </c>
      <c r="I3718" s="196" t="str">
        <f>VLOOKUP(E3718,Refs!$P$2:$R$36,3,FALSE)</f>
        <v>Y56</v>
      </c>
      <c r="J3718" s="196" t="str">
        <f>VLOOKUP(E3718,Refs!$P$2:$S$36,4,FALSE)</f>
        <v>London</v>
      </c>
      <c r="K3718" s="42">
        <f t="shared" si="117"/>
        <v>2837</v>
      </c>
    </row>
    <row r="3719" spans="1:11" hidden="1" x14ac:dyDescent="0.35">
      <c r="A3719" s="197">
        <f t="shared" si="116"/>
        <v>44287</v>
      </c>
      <c r="B3719" t="s">
        <v>770</v>
      </c>
      <c r="C3719" t="s">
        <v>110</v>
      </c>
      <c r="D3719" t="s">
        <v>1010</v>
      </c>
      <c r="E3719" t="s">
        <v>62</v>
      </c>
      <c r="F3719" t="s">
        <v>63</v>
      </c>
      <c r="G3719" t="s">
        <v>590</v>
      </c>
      <c r="H3719">
        <v>21980</v>
      </c>
      <c r="I3719" s="196" t="str">
        <f>VLOOKUP(E3719,Refs!$P$2:$R$36,3,FALSE)</f>
        <v>Y56</v>
      </c>
      <c r="J3719" s="196" t="str">
        <f>VLOOKUP(E3719,Refs!$P$2:$S$36,4,FALSE)</f>
        <v>London</v>
      </c>
      <c r="K3719" s="42">
        <f t="shared" si="117"/>
        <v>21980</v>
      </c>
    </row>
    <row r="3720" spans="1:11" hidden="1" x14ac:dyDescent="0.35">
      <c r="A3720" s="197">
        <f t="shared" si="116"/>
        <v>44287</v>
      </c>
      <c r="B3720" t="s">
        <v>770</v>
      </c>
      <c r="C3720" t="s">
        <v>110</v>
      </c>
      <c r="D3720" t="s">
        <v>1010</v>
      </c>
      <c r="E3720" t="s">
        <v>62</v>
      </c>
      <c r="F3720" t="s">
        <v>63</v>
      </c>
      <c r="G3720" t="s">
        <v>591</v>
      </c>
      <c r="H3720">
        <v>8122</v>
      </c>
      <c r="I3720" s="196" t="str">
        <f>VLOOKUP(E3720,Refs!$P$2:$R$36,3,FALSE)</f>
        <v>Y56</v>
      </c>
      <c r="J3720" s="196" t="str">
        <f>VLOOKUP(E3720,Refs!$P$2:$S$36,4,FALSE)</f>
        <v>London</v>
      </c>
      <c r="K3720" s="42">
        <f t="shared" si="117"/>
        <v>8122</v>
      </c>
    </row>
    <row r="3721" spans="1:11" hidden="1" x14ac:dyDescent="0.35">
      <c r="A3721" s="197">
        <f t="shared" si="116"/>
        <v>44287</v>
      </c>
      <c r="B3721" t="s">
        <v>770</v>
      </c>
      <c r="C3721" t="s">
        <v>110</v>
      </c>
      <c r="D3721" t="s">
        <v>1010</v>
      </c>
      <c r="E3721" t="s">
        <v>62</v>
      </c>
      <c r="F3721" t="s">
        <v>63</v>
      </c>
      <c r="G3721" t="s">
        <v>592</v>
      </c>
      <c r="H3721">
        <v>24935</v>
      </c>
      <c r="I3721" s="196" t="str">
        <f>VLOOKUP(E3721,Refs!$P$2:$R$36,3,FALSE)</f>
        <v>Y56</v>
      </c>
      <c r="J3721" s="196" t="str">
        <f>VLOOKUP(E3721,Refs!$P$2:$S$36,4,FALSE)</f>
        <v>London</v>
      </c>
      <c r="K3721" s="42">
        <f t="shared" si="117"/>
        <v>24935</v>
      </c>
    </row>
    <row r="3722" spans="1:11" hidden="1" x14ac:dyDescent="0.35">
      <c r="A3722" s="197">
        <f t="shared" si="116"/>
        <v>44287</v>
      </c>
      <c r="B3722" t="s">
        <v>770</v>
      </c>
      <c r="C3722" t="s">
        <v>110</v>
      </c>
      <c r="D3722" t="s">
        <v>1010</v>
      </c>
      <c r="E3722" t="s">
        <v>62</v>
      </c>
      <c r="F3722" t="s">
        <v>63</v>
      </c>
      <c r="G3722" t="s">
        <v>593</v>
      </c>
      <c r="H3722">
        <v>14305</v>
      </c>
      <c r="I3722" s="196" t="str">
        <f>VLOOKUP(E3722,Refs!$P$2:$R$36,3,FALSE)</f>
        <v>Y56</v>
      </c>
      <c r="J3722" s="196" t="str">
        <f>VLOOKUP(E3722,Refs!$P$2:$S$36,4,FALSE)</f>
        <v>London</v>
      </c>
      <c r="K3722" s="42">
        <f t="shared" si="117"/>
        <v>14305</v>
      </c>
    </row>
    <row r="3723" spans="1:11" hidden="1" x14ac:dyDescent="0.35">
      <c r="A3723" s="197">
        <f t="shared" si="116"/>
        <v>44287</v>
      </c>
      <c r="B3723" t="s">
        <v>770</v>
      </c>
      <c r="C3723" t="s">
        <v>110</v>
      </c>
      <c r="D3723" t="s">
        <v>1010</v>
      </c>
      <c r="E3723" t="s">
        <v>62</v>
      </c>
      <c r="F3723" t="s">
        <v>63</v>
      </c>
      <c r="G3723" t="s">
        <v>594</v>
      </c>
      <c r="H3723">
        <v>5100</v>
      </c>
      <c r="I3723" s="196" t="str">
        <f>VLOOKUP(E3723,Refs!$P$2:$R$36,3,FALSE)</f>
        <v>Y56</v>
      </c>
      <c r="J3723" s="196" t="str">
        <f>VLOOKUP(E3723,Refs!$P$2:$S$36,4,FALSE)</f>
        <v>London</v>
      </c>
      <c r="K3723" s="42">
        <f t="shared" si="117"/>
        <v>5100</v>
      </c>
    </row>
    <row r="3724" spans="1:11" hidden="1" x14ac:dyDescent="0.35">
      <c r="A3724" s="197">
        <f t="shared" si="116"/>
        <v>44287</v>
      </c>
      <c r="B3724" t="s">
        <v>770</v>
      </c>
      <c r="C3724" t="s">
        <v>110</v>
      </c>
      <c r="D3724" t="s">
        <v>1010</v>
      </c>
      <c r="E3724" t="s">
        <v>62</v>
      </c>
      <c r="F3724" t="s">
        <v>63</v>
      </c>
      <c r="G3724" t="s">
        <v>609</v>
      </c>
      <c r="H3724">
        <v>57118</v>
      </c>
      <c r="I3724" s="196" t="str">
        <f>VLOOKUP(E3724,Refs!$P$2:$R$36,3,FALSE)</f>
        <v>Y56</v>
      </c>
      <c r="J3724" s="196" t="str">
        <f>VLOOKUP(E3724,Refs!$P$2:$S$36,4,FALSE)</f>
        <v>London</v>
      </c>
      <c r="K3724" s="42">
        <f t="shared" si="117"/>
        <v>57118</v>
      </c>
    </row>
    <row r="3725" spans="1:11" hidden="1" x14ac:dyDescent="0.35">
      <c r="A3725" s="197">
        <f t="shared" si="116"/>
        <v>44287</v>
      </c>
      <c r="B3725" t="s">
        <v>770</v>
      </c>
      <c r="C3725" t="s">
        <v>110</v>
      </c>
      <c r="D3725" t="s">
        <v>1010</v>
      </c>
      <c r="E3725" t="s">
        <v>62</v>
      </c>
      <c r="F3725" t="s">
        <v>63</v>
      </c>
      <c r="G3725" t="s">
        <v>610</v>
      </c>
      <c r="H3725">
        <v>5009</v>
      </c>
      <c r="I3725" s="196" t="str">
        <f>VLOOKUP(E3725,Refs!$P$2:$R$36,3,FALSE)</f>
        <v>Y56</v>
      </c>
      <c r="J3725" s="196" t="str">
        <f>VLOOKUP(E3725,Refs!$P$2:$S$36,4,FALSE)</f>
        <v>London</v>
      </c>
      <c r="K3725" s="42">
        <f t="shared" si="117"/>
        <v>5009</v>
      </c>
    </row>
    <row r="3726" spans="1:11" hidden="1" x14ac:dyDescent="0.35">
      <c r="A3726" s="197">
        <f t="shared" si="116"/>
        <v>44287</v>
      </c>
      <c r="B3726" t="s">
        <v>770</v>
      </c>
      <c r="C3726" t="s">
        <v>110</v>
      </c>
      <c r="D3726" t="s">
        <v>1010</v>
      </c>
      <c r="E3726" t="s">
        <v>62</v>
      </c>
      <c r="F3726" t="s">
        <v>63</v>
      </c>
      <c r="G3726" t="s">
        <v>611</v>
      </c>
      <c r="H3726">
        <v>6141</v>
      </c>
      <c r="I3726" s="196" t="str">
        <f>VLOOKUP(E3726,Refs!$P$2:$R$36,3,FALSE)</f>
        <v>Y56</v>
      </c>
      <c r="J3726" s="196" t="str">
        <f>VLOOKUP(E3726,Refs!$P$2:$S$36,4,FALSE)</f>
        <v>London</v>
      </c>
      <c r="K3726" s="42">
        <f t="shared" si="117"/>
        <v>6141</v>
      </c>
    </row>
    <row r="3727" spans="1:11" hidden="1" x14ac:dyDescent="0.35">
      <c r="A3727" s="197">
        <f t="shared" si="116"/>
        <v>44287</v>
      </c>
      <c r="B3727" t="s">
        <v>770</v>
      </c>
      <c r="C3727" t="s">
        <v>110</v>
      </c>
      <c r="D3727" t="s">
        <v>1010</v>
      </c>
      <c r="E3727" t="s">
        <v>62</v>
      </c>
      <c r="F3727" t="s">
        <v>63</v>
      </c>
      <c r="G3727" t="s">
        <v>612</v>
      </c>
      <c r="H3727">
        <v>204</v>
      </c>
      <c r="I3727" s="196" t="str">
        <f>VLOOKUP(E3727,Refs!$P$2:$R$36,3,FALSE)</f>
        <v>Y56</v>
      </c>
      <c r="J3727" s="196" t="str">
        <f>VLOOKUP(E3727,Refs!$P$2:$S$36,4,FALSE)</f>
        <v>London</v>
      </c>
      <c r="K3727" s="42">
        <f t="shared" si="117"/>
        <v>204</v>
      </c>
    </row>
    <row r="3728" spans="1:11" hidden="1" x14ac:dyDescent="0.35">
      <c r="A3728" s="197">
        <f t="shared" si="116"/>
        <v>44287</v>
      </c>
      <c r="B3728" t="s">
        <v>770</v>
      </c>
      <c r="C3728" t="s">
        <v>110</v>
      </c>
      <c r="D3728" t="s">
        <v>1010</v>
      </c>
      <c r="E3728" t="s">
        <v>62</v>
      </c>
      <c r="F3728" t="s">
        <v>63</v>
      </c>
      <c r="G3728" t="s">
        <v>613</v>
      </c>
      <c r="H3728">
        <v>1</v>
      </c>
      <c r="I3728" s="196" t="str">
        <f>VLOOKUP(E3728,Refs!$P$2:$R$36,3,FALSE)</f>
        <v>Y56</v>
      </c>
      <c r="J3728" s="196" t="str">
        <f>VLOOKUP(E3728,Refs!$P$2:$S$36,4,FALSE)</f>
        <v>London</v>
      </c>
      <c r="K3728" s="42">
        <f t="shared" si="117"/>
        <v>1</v>
      </c>
    </row>
    <row r="3729" spans="1:11" hidden="1" x14ac:dyDescent="0.35">
      <c r="A3729" s="197">
        <f t="shared" si="116"/>
        <v>44287</v>
      </c>
      <c r="B3729" t="s">
        <v>770</v>
      </c>
      <c r="C3729" t="s">
        <v>110</v>
      </c>
      <c r="D3729" t="s">
        <v>1010</v>
      </c>
      <c r="E3729" t="s">
        <v>62</v>
      </c>
      <c r="F3729" t="s">
        <v>63</v>
      </c>
      <c r="G3729" t="s">
        <v>615</v>
      </c>
      <c r="H3729">
        <v>22648</v>
      </c>
      <c r="I3729" s="196" t="str">
        <f>VLOOKUP(E3729,Refs!$P$2:$R$36,3,FALSE)</f>
        <v>Y56</v>
      </c>
      <c r="J3729" s="196" t="str">
        <f>VLOOKUP(E3729,Refs!$P$2:$S$36,4,FALSE)</f>
        <v>London</v>
      </c>
      <c r="K3729" s="42">
        <f t="shared" si="117"/>
        <v>22648</v>
      </c>
    </row>
    <row r="3730" spans="1:11" hidden="1" x14ac:dyDescent="0.35">
      <c r="A3730" s="197">
        <f t="shared" si="116"/>
        <v>44287</v>
      </c>
      <c r="B3730" t="s">
        <v>770</v>
      </c>
      <c r="C3730" t="s">
        <v>110</v>
      </c>
      <c r="D3730" t="s">
        <v>1010</v>
      </c>
      <c r="E3730" t="s">
        <v>62</v>
      </c>
      <c r="F3730" t="s">
        <v>63</v>
      </c>
      <c r="G3730" t="s">
        <v>616</v>
      </c>
      <c r="H3730">
        <v>1839</v>
      </c>
      <c r="I3730" s="196" t="str">
        <f>VLOOKUP(E3730,Refs!$P$2:$R$36,3,FALSE)</f>
        <v>Y56</v>
      </c>
      <c r="J3730" s="196" t="str">
        <f>VLOOKUP(E3730,Refs!$P$2:$S$36,4,FALSE)</f>
        <v>London</v>
      </c>
      <c r="K3730" s="42">
        <f t="shared" si="117"/>
        <v>1839</v>
      </c>
    </row>
    <row r="3731" spans="1:11" hidden="1" x14ac:dyDescent="0.35">
      <c r="A3731" s="197">
        <f t="shared" si="116"/>
        <v>44287</v>
      </c>
      <c r="B3731" t="s">
        <v>770</v>
      </c>
      <c r="C3731" t="s">
        <v>110</v>
      </c>
      <c r="D3731" t="s">
        <v>1010</v>
      </c>
      <c r="E3731" t="s">
        <v>62</v>
      </c>
      <c r="F3731" t="s">
        <v>63</v>
      </c>
      <c r="G3731" t="s">
        <v>618</v>
      </c>
      <c r="H3731">
        <v>1655</v>
      </c>
      <c r="I3731" s="196" t="str">
        <f>VLOOKUP(E3731,Refs!$P$2:$R$36,3,FALSE)</f>
        <v>Y56</v>
      </c>
      <c r="J3731" s="196" t="str">
        <f>VLOOKUP(E3731,Refs!$P$2:$S$36,4,FALSE)</f>
        <v>London</v>
      </c>
      <c r="K3731" s="42">
        <f t="shared" si="117"/>
        <v>1655</v>
      </c>
    </row>
    <row r="3732" spans="1:11" hidden="1" x14ac:dyDescent="0.35">
      <c r="A3732" s="197">
        <f t="shared" si="116"/>
        <v>44287</v>
      </c>
      <c r="B3732" t="s">
        <v>770</v>
      </c>
      <c r="C3732" t="s">
        <v>110</v>
      </c>
      <c r="D3732" t="s">
        <v>1010</v>
      </c>
      <c r="E3732" t="s">
        <v>62</v>
      </c>
      <c r="F3732" t="s">
        <v>63</v>
      </c>
      <c r="G3732" t="s">
        <v>619</v>
      </c>
      <c r="H3732">
        <v>1404</v>
      </c>
      <c r="I3732" s="196" t="str">
        <f>VLOOKUP(E3732,Refs!$P$2:$R$36,3,FALSE)</f>
        <v>Y56</v>
      </c>
      <c r="J3732" s="196" t="str">
        <f>VLOOKUP(E3732,Refs!$P$2:$S$36,4,FALSE)</f>
        <v>London</v>
      </c>
      <c r="K3732" s="42">
        <f t="shared" si="117"/>
        <v>1404</v>
      </c>
    </row>
    <row r="3733" spans="1:11" hidden="1" x14ac:dyDescent="0.35">
      <c r="A3733" s="197">
        <f t="shared" si="116"/>
        <v>44287</v>
      </c>
      <c r="B3733" t="s">
        <v>770</v>
      </c>
      <c r="C3733" t="s">
        <v>110</v>
      </c>
      <c r="D3733" t="s">
        <v>1010</v>
      </c>
      <c r="E3733" t="s">
        <v>62</v>
      </c>
      <c r="F3733" t="s">
        <v>63</v>
      </c>
      <c r="G3733" t="s">
        <v>620</v>
      </c>
      <c r="H3733">
        <v>2885</v>
      </c>
      <c r="I3733" s="196" t="str">
        <f>VLOOKUP(E3733,Refs!$P$2:$R$36,3,FALSE)</f>
        <v>Y56</v>
      </c>
      <c r="J3733" s="196" t="str">
        <f>VLOOKUP(E3733,Refs!$P$2:$S$36,4,FALSE)</f>
        <v>London</v>
      </c>
      <c r="K3733" s="42">
        <f t="shared" si="117"/>
        <v>2885</v>
      </c>
    </row>
    <row r="3734" spans="1:11" hidden="1" x14ac:dyDescent="0.35">
      <c r="A3734" s="197">
        <f t="shared" si="116"/>
        <v>44287</v>
      </c>
      <c r="B3734" t="s">
        <v>770</v>
      </c>
      <c r="C3734" t="s">
        <v>110</v>
      </c>
      <c r="D3734" t="s">
        <v>1010</v>
      </c>
      <c r="E3734" t="s">
        <v>62</v>
      </c>
      <c r="F3734" t="s">
        <v>63</v>
      </c>
      <c r="G3734" t="s">
        <v>621</v>
      </c>
      <c r="H3734">
        <v>221</v>
      </c>
      <c r="I3734" s="196" t="str">
        <f>VLOOKUP(E3734,Refs!$P$2:$R$36,3,FALSE)</f>
        <v>Y56</v>
      </c>
      <c r="J3734" s="196" t="str">
        <f>VLOOKUP(E3734,Refs!$P$2:$S$36,4,FALSE)</f>
        <v>London</v>
      </c>
      <c r="K3734" s="42">
        <f t="shared" si="117"/>
        <v>221</v>
      </c>
    </row>
    <row r="3735" spans="1:11" hidden="1" x14ac:dyDescent="0.35">
      <c r="A3735" s="197">
        <f t="shared" si="116"/>
        <v>44287</v>
      </c>
      <c r="B3735" t="s">
        <v>770</v>
      </c>
      <c r="C3735" t="s">
        <v>110</v>
      </c>
      <c r="D3735" t="s">
        <v>1010</v>
      </c>
      <c r="E3735" t="s">
        <v>62</v>
      </c>
      <c r="F3735" t="s">
        <v>63</v>
      </c>
      <c r="G3735" t="s">
        <v>622</v>
      </c>
      <c r="H3735">
        <v>2047</v>
      </c>
      <c r="I3735" s="196" t="str">
        <f>VLOOKUP(E3735,Refs!$P$2:$R$36,3,FALSE)</f>
        <v>Y56</v>
      </c>
      <c r="J3735" s="196" t="str">
        <f>VLOOKUP(E3735,Refs!$P$2:$S$36,4,FALSE)</f>
        <v>London</v>
      </c>
      <c r="K3735" s="42">
        <f t="shared" si="117"/>
        <v>2047</v>
      </c>
    </row>
    <row r="3736" spans="1:11" hidden="1" x14ac:dyDescent="0.35">
      <c r="A3736" s="197">
        <f t="shared" si="116"/>
        <v>44287</v>
      </c>
      <c r="B3736" t="s">
        <v>770</v>
      </c>
      <c r="C3736" t="s">
        <v>110</v>
      </c>
      <c r="D3736" t="s">
        <v>1010</v>
      </c>
      <c r="E3736" t="s">
        <v>62</v>
      </c>
      <c r="F3736" t="s">
        <v>63</v>
      </c>
      <c r="G3736" t="s">
        <v>623</v>
      </c>
      <c r="H3736">
        <v>747</v>
      </c>
      <c r="I3736" s="196" t="str">
        <f>VLOOKUP(E3736,Refs!$P$2:$R$36,3,FALSE)</f>
        <v>Y56</v>
      </c>
      <c r="J3736" s="196" t="str">
        <f>VLOOKUP(E3736,Refs!$P$2:$S$36,4,FALSE)</f>
        <v>London</v>
      </c>
      <c r="K3736" s="42">
        <f t="shared" si="117"/>
        <v>747</v>
      </c>
    </row>
    <row r="3737" spans="1:11" hidden="1" x14ac:dyDescent="0.35">
      <c r="A3737" s="197">
        <f t="shared" si="116"/>
        <v>44287</v>
      </c>
      <c r="B3737" t="s">
        <v>770</v>
      </c>
      <c r="C3737" t="s">
        <v>110</v>
      </c>
      <c r="D3737" t="s">
        <v>1010</v>
      </c>
      <c r="E3737" t="s">
        <v>62</v>
      </c>
      <c r="F3737" t="s">
        <v>63</v>
      </c>
      <c r="G3737" t="s">
        <v>624</v>
      </c>
      <c r="H3737">
        <v>8152</v>
      </c>
      <c r="I3737" s="196" t="str">
        <f>VLOOKUP(E3737,Refs!$P$2:$R$36,3,FALSE)</f>
        <v>Y56</v>
      </c>
      <c r="J3737" s="196" t="str">
        <f>VLOOKUP(E3737,Refs!$P$2:$S$36,4,FALSE)</f>
        <v>London</v>
      </c>
      <c r="K3737" s="42">
        <f t="shared" si="117"/>
        <v>8152</v>
      </c>
    </row>
    <row r="3738" spans="1:11" hidden="1" x14ac:dyDescent="0.35">
      <c r="A3738" s="197">
        <f t="shared" si="116"/>
        <v>44287</v>
      </c>
      <c r="B3738" t="s">
        <v>770</v>
      </c>
      <c r="C3738" t="s">
        <v>110</v>
      </c>
      <c r="D3738" t="s">
        <v>1010</v>
      </c>
      <c r="E3738" t="s">
        <v>62</v>
      </c>
      <c r="F3738" t="s">
        <v>63</v>
      </c>
      <c r="G3738" t="s">
        <v>625</v>
      </c>
      <c r="H3738">
        <v>6182</v>
      </c>
      <c r="I3738" s="196" t="str">
        <f>VLOOKUP(E3738,Refs!$P$2:$R$36,3,FALSE)</f>
        <v>Y56</v>
      </c>
      <c r="J3738" s="196" t="str">
        <f>VLOOKUP(E3738,Refs!$P$2:$S$36,4,FALSE)</f>
        <v>London</v>
      </c>
      <c r="K3738" s="42">
        <f t="shared" si="117"/>
        <v>6182</v>
      </c>
    </row>
    <row r="3739" spans="1:11" hidden="1" x14ac:dyDescent="0.35">
      <c r="A3739" s="197">
        <f t="shared" si="116"/>
        <v>44287</v>
      </c>
      <c r="B3739" t="s">
        <v>770</v>
      </c>
      <c r="C3739" t="s">
        <v>110</v>
      </c>
      <c r="D3739" t="s">
        <v>1010</v>
      </c>
      <c r="E3739" t="s">
        <v>62</v>
      </c>
      <c r="F3739" t="s">
        <v>63</v>
      </c>
      <c r="G3739" t="s">
        <v>626</v>
      </c>
      <c r="H3739">
        <v>4369</v>
      </c>
      <c r="I3739" s="196" t="str">
        <f>VLOOKUP(E3739,Refs!$P$2:$R$36,3,FALSE)</f>
        <v>Y56</v>
      </c>
      <c r="J3739" s="196" t="str">
        <f>VLOOKUP(E3739,Refs!$P$2:$S$36,4,FALSE)</f>
        <v>London</v>
      </c>
      <c r="K3739" s="42">
        <f t="shared" si="117"/>
        <v>4369</v>
      </c>
    </row>
    <row r="3740" spans="1:11" hidden="1" x14ac:dyDescent="0.35">
      <c r="A3740" s="197">
        <f t="shared" si="116"/>
        <v>44287</v>
      </c>
      <c r="B3740" t="s">
        <v>770</v>
      </c>
      <c r="C3740" t="s">
        <v>110</v>
      </c>
      <c r="D3740" t="s">
        <v>1010</v>
      </c>
      <c r="E3740" t="s">
        <v>62</v>
      </c>
      <c r="F3740" t="s">
        <v>63</v>
      </c>
      <c r="G3740" t="s">
        <v>642</v>
      </c>
      <c r="H3740">
        <v>5013</v>
      </c>
      <c r="I3740" s="196" t="str">
        <f>VLOOKUP(E3740,Refs!$P$2:$R$36,3,FALSE)</f>
        <v>Y56</v>
      </c>
      <c r="J3740" s="196" t="str">
        <f>VLOOKUP(E3740,Refs!$P$2:$S$36,4,FALSE)</f>
        <v>London</v>
      </c>
      <c r="K3740" s="42">
        <f t="shared" si="117"/>
        <v>5013</v>
      </c>
    </row>
    <row r="3741" spans="1:11" hidden="1" x14ac:dyDescent="0.35">
      <c r="A3741" s="197">
        <f t="shared" si="116"/>
        <v>44287</v>
      </c>
      <c r="B3741" t="s">
        <v>770</v>
      </c>
      <c r="C3741" t="s">
        <v>110</v>
      </c>
      <c r="D3741" t="s">
        <v>1010</v>
      </c>
      <c r="E3741" t="s">
        <v>62</v>
      </c>
      <c r="F3741" t="s">
        <v>63</v>
      </c>
      <c r="G3741" t="s">
        <v>643</v>
      </c>
      <c r="H3741">
        <v>4864</v>
      </c>
      <c r="I3741" s="196" t="str">
        <f>VLOOKUP(E3741,Refs!$P$2:$R$36,3,FALSE)</f>
        <v>Y56</v>
      </c>
      <c r="J3741" s="196" t="str">
        <f>VLOOKUP(E3741,Refs!$P$2:$S$36,4,FALSE)</f>
        <v>London</v>
      </c>
      <c r="K3741" s="42">
        <f t="shared" si="117"/>
        <v>4864</v>
      </c>
    </row>
    <row r="3742" spans="1:11" hidden="1" x14ac:dyDescent="0.35">
      <c r="A3742" s="197">
        <f t="shared" si="116"/>
        <v>44287</v>
      </c>
      <c r="B3742" t="s">
        <v>770</v>
      </c>
      <c r="C3742" t="s">
        <v>110</v>
      </c>
      <c r="D3742" t="s">
        <v>1010</v>
      </c>
      <c r="E3742" t="s">
        <v>62</v>
      </c>
      <c r="F3742" t="s">
        <v>63</v>
      </c>
      <c r="G3742" t="s">
        <v>644</v>
      </c>
      <c r="H3742">
        <v>1422</v>
      </c>
      <c r="I3742" s="196" t="str">
        <f>VLOOKUP(E3742,Refs!$P$2:$R$36,3,FALSE)</f>
        <v>Y56</v>
      </c>
      <c r="J3742" s="196" t="str">
        <f>VLOOKUP(E3742,Refs!$P$2:$S$36,4,FALSE)</f>
        <v>London</v>
      </c>
      <c r="K3742" s="42">
        <f t="shared" si="117"/>
        <v>1422</v>
      </c>
    </row>
    <row r="3743" spans="1:11" hidden="1" x14ac:dyDescent="0.35">
      <c r="A3743" s="197">
        <f t="shared" si="116"/>
        <v>44287</v>
      </c>
      <c r="B3743" t="s">
        <v>770</v>
      </c>
      <c r="C3743" t="s">
        <v>110</v>
      </c>
      <c r="D3743" t="s">
        <v>1010</v>
      </c>
      <c r="E3743" t="s">
        <v>62</v>
      </c>
      <c r="F3743" t="s">
        <v>63</v>
      </c>
      <c r="G3743" t="s">
        <v>645</v>
      </c>
      <c r="H3743">
        <v>3442</v>
      </c>
      <c r="I3743" s="196" t="str">
        <f>VLOOKUP(E3743,Refs!$P$2:$R$36,3,FALSE)</f>
        <v>Y56</v>
      </c>
      <c r="J3743" s="196" t="str">
        <f>VLOOKUP(E3743,Refs!$P$2:$S$36,4,FALSE)</f>
        <v>London</v>
      </c>
      <c r="K3743" s="42">
        <f t="shared" si="117"/>
        <v>3442</v>
      </c>
    </row>
    <row r="3744" spans="1:11" hidden="1" x14ac:dyDescent="0.35">
      <c r="A3744" s="197">
        <f t="shared" si="116"/>
        <v>44287</v>
      </c>
      <c r="B3744" t="s">
        <v>770</v>
      </c>
      <c r="C3744" t="s">
        <v>110</v>
      </c>
      <c r="D3744" t="s">
        <v>1010</v>
      </c>
      <c r="E3744" t="s">
        <v>62</v>
      </c>
      <c r="F3744" t="s">
        <v>63</v>
      </c>
      <c r="G3744" t="s">
        <v>646</v>
      </c>
      <c r="H3744">
        <v>91</v>
      </c>
      <c r="I3744" s="196" t="str">
        <f>VLOOKUP(E3744,Refs!$P$2:$R$36,3,FALSE)</f>
        <v>Y56</v>
      </c>
      <c r="J3744" s="196" t="str">
        <f>VLOOKUP(E3744,Refs!$P$2:$S$36,4,FALSE)</f>
        <v>London</v>
      </c>
      <c r="K3744" s="42">
        <f t="shared" si="117"/>
        <v>91</v>
      </c>
    </row>
    <row r="3745" spans="1:11" hidden="1" x14ac:dyDescent="0.35">
      <c r="A3745" s="197">
        <f t="shared" si="116"/>
        <v>44287</v>
      </c>
      <c r="B3745" t="s">
        <v>770</v>
      </c>
      <c r="C3745" t="s">
        <v>110</v>
      </c>
      <c r="D3745" t="s">
        <v>1010</v>
      </c>
      <c r="E3745" t="s">
        <v>62</v>
      </c>
      <c r="F3745" t="s">
        <v>63</v>
      </c>
      <c r="G3745" t="s">
        <v>647</v>
      </c>
      <c r="H3745">
        <v>4144</v>
      </c>
      <c r="I3745" s="196" t="str">
        <f>VLOOKUP(E3745,Refs!$P$2:$R$36,3,FALSE)</f>
        <v>Y56</v>
      </c>
      <c r="J3745" s="196" t="str">
        <f>VLOOKUP(E3745,Refs!$P$2:$S$36,4,FALSE)</f>
        <v>London</v>
      </c>
      <c r="K3745" s="42">
        <f t="shared" si="117"/>
        <v>4144</v>
      </c>
    </row>
    <row r="3746" spans="1:11" hidden="1" x14ac:dyDescent="0.35">
      <c r="A3746" s="197">
        <f t="shared" si="116"/>
        <v>44287</v>
      </c>
      <c r="B3746" t="s">
        <v>770</v>
      </c>
      <c r="C3746" t="s">
        <v>110</v>
      </c>
      <c r="D3746" t="s">
        <v>1010</v>
      </c>
      <c r="E3746" t="s">
        <v>62</v>
      </c>
      <c r="F3746" t="s">
        <v>63</v>
      </c>
      <c r="G3746" t="s">
        <v>648</v>
      </c>
      <c r="H3746">
        <v>13754</v>
      </c>
      <c r="I3746" s="196" t="str">
        <f>VLOOKUP(E3746,Refs!$P$2:$R$36,3,FALSE)</f>
        <v>Y56</v>
      </c>
      <c r="J3746" s="196" t="str">
        <f>VLOOKUP(E3746,Refs!$P$2:$S$36,4,FALSE)</f>
        <v>London</v>
      </c>
      <c r="K3746" s="42">
        <f t="shared" si="117"/>
        <v>13754</v>
      </c>
    </row>
    <row r="3747" spans="1:11" hidden="1" x14ac:dyDescent="0.35">
      <c r="A3747" s="197">
        <f t="shared" si="116"/>
        <v>44287</v>
      </c>
      <c r="B3747" t="s">
        <v>770</v>
      </c>
      <c r="C3747" t="s">
        <v>110</v>
      </c>
      <c r="D3747" t="s">
        <v>1010</v>
      </c>
      <c r="E3747" t="s">
        <v>62</v>
      </c>
      <c r="F3747" t="s">
        <v>63</v>
      </c>
      <c r="G3747" t="s">
        <v>649</v>
      </c>
      <c r="H3747">
        <v>5927</v>
      </c>
      <c r="I3747" s="196" t="str">
        <f>VLOOKUP(E3747,Refs!$P$2:$R$36,3,FALSE)</f>
        <v>Y56</v>
      </c>
      <c r="J3747" s="196" t="str">
        <f>VLOOKUP(E3747,Refs!$P$2:$S$36,4,FALSE)</f>
        <v>London</v>
      </c>
      <c r="K3747" s="42">
        <f t="shared" si="117"/>
        <v>5927</v>
      </c>
    </row>
    <row r="3748" spans="1:11" hidden="1" x14ac:dyDescent="0.35">
      <c r="A3748" s="197">
        <f t="shared" si="116"/>
        <v>44287</v>
      </c>
      <c r="B3748" t="s">
        <v>770</v>
      </c>
      <c r="C3748" t="s">
        <v>110</v>
      </c>
      <c r="D3748" t="s">
        <v>1010</v>
      </c>
      <c r="E3748" t="s">
        <v>62</v>
      </c>
      <c r="F3748" t="s">
        <v>63</v>
      </c>
      <c r="G3748" t="s">
        <v>650</v>
      </c>
      <c r="H3748">
        <v>5208</v>
      </c>
      <c r="I3748" s="196" t="str">
        <f>VLOOKUP(E3748,Refs!$P$2:$R$36,3,FALSE)</f>
        <v>Y56</v>
      </c>
      <c r="J3748" s="196" t="str">
        <f>VLOOKUP(E3748,Refs!$P$2:$S$36,4,FALSE)</f>
        <v>London</v>
      </c>
      <c r="K3748" s="42">
        <f t="shared" si="117"/>
        <v>5208</v>
      </c>
    </row>
    <row r="3749" spans="1:11" hidden="1" x14ac:dyDescent="0.35">
      <c r="A3749" s="197">
        <f t="shared" si="116"/>
        <v>44287</v>
      </c>
      <c r="B3749" t="s">
        <v>770</v>
      </c>
      <c r="C3749" t="s">
        <v>110</v>
      </c>
      <c r="D3749" t="s">
        <v>1010</v>
      </c>
      <c r="E3749" t="s">
        <v>62</v>
      </c>
      <c r="F3749" t="s">
        <v>63</v>
      </c>
      <c r="G3749" t="s">
        <v>651</v>
      </c>
      <c r="H3749">
        <v>163</v>
      </c>
      <c r="I3749" s="196" t="str">
        <f>VLOOKUP(E3749,Refs!$P$2:$R$36,3,FALSE)</f>
        <v>Y56</v>
      </c>
      <c r="J3749" s="196" t="str">
        <f>VLOOKUP(E3749,Refs!$P$2:$S$36,4,FALSE)</f>
        <v>London</v>
      </c>
      <c r="K3749" s="42">
        <f t="shared" si="117"/>
        <v>163</v>
      </c>
    </row>
    <row r="3750" spans="1:11" hidden="1" x14ac:dyDescent="0.35">
      <c r="A3750" s="197">
        <f t="shared" si="116"/>
        <v>44287</v>
      </c>
      <c r="B3750" t="s">
        <v>770</v>
      </c>
      <c r="C3750" t="s">
        <v>110</v>
      </c>
      <c r="D3750" t="s">
        <v>1010</v>
      </c>
      <c r="E3750" t="s">
        <v>62</v>
      </c>
      <c r="F3750" t="s">
        <v>63</v>
      </c>
      <c r="G3750" t="s">
        <v>652</v>
      </c>
      <c r="H3750">
        <v>2826</v>
      </c>
      <c r="I3750" s="196" t="str">
        <f>VLOOKUP(E3750,Refs!$P$2:$R$36,3,FALSE)</f>
        <v>Y56</v>
      </c>
      <c r="J3750" s="196" t="str">
        <f>VLOOKUP(E3750,Refs!$P$2:$S$36,4,FALSE)</f>
        <v>London</v>
      </c>
      <c r="K3750" s="42">
        <f t="shared" si="117"/>
        <v>2826</v>
      </c>
    </row>
    <row r="3751" spans="1:11" hidden="1" x14ac:dyDescent="0.35">
      <c r="A3751" s="197">
        <f t="shared" si="116"/>
        <v>44287</v>
      </c>
      <c r="B3751" t="s">
        <v>770</v>
      </c>
      <c r="C3751" t="s">
        <v>110</v>
      </c>
      <c r="D3751" t="s">
        <v>1010</v>
      </c>
      <c r="E3751" t="s">
        <v>62</v>
      </c>
      <c r="F3751" t="s">
        <v>63</v>
      </c>
      <c r="G3751" t="s">
        <v>653</v>
      </c>
      <c r="H3751">
        <v>203002</v>
      </c>
      <c r="I3751" s="196" t="str">
        <f>VLOOKUP(E3751,Refs!$P$2:$R$36,3,FALSE)</f>
        <v>Y56</v>
      </c>
      <c r="J3751" s="196" t="str">
        <f>VLOOKUP(E3751,Refs!$P$2:$S$36,4,FALSE)</f>
        <v>London</v>
      </c>
      <c r="K3751" s="42">
        <f t="shared" si="117"/>
        <v>203002</v>
      </c>
    </row>
    <row r="3752" spans="1:11" hidden="1" x14ac:dyDescent="0.35">
      <c r="A3752" s="197">
        <f t="shared" si="116"/>
        <v>44287</v>
      </c>
      <c r="B3752" t="s">
        <v>770</v>
      </c>
      <c r="C3752" t="s">
        <v>110</v>
      </c>
      <c r="D3752" t="s">
        <v>1010</v>
      </c>
      <c r="E3752" t="s">
        <v>62</v>
      </c>
      <c r="F3752" t="s">
        <v>63</v>
      </c>
      <c r="G3752" t="s">
        <v>654</v>
      </c>
      <c r="H3752">
        <v>2359</v>
      </c>
      <c r="I3752" s="196" t="str">
        <f>VLOOKUP(E3752,Refs!$P$2:$R$36,3,FALSE)</f>
        <v>Y56</v>
      </c>
      <c r="J3752" s="196" t="str">
        <f>VLOOKUP(E3752,Refs!$P$2:$S$36,4,FALSE)</f>
        <v>London</v>
      </c>
      <c r="K3752" s="42">
        <f t="shared" si="117"/>
        <v>2359</v>
      </c>
    </row>
    <row r="3753" spans="1:11" hidden="1" x14ac:dyDescent="0.35">
      <c r="A3753" s="197">
        <f t="shared" si="116"/>
        <v>44287</v>
      </c>
      <c r="B3753" t="s">
        <v>770</v>
      </c>
      <c r="C3753" t="s">
        <v>110</v>
      </c>
      <c r="D3753" t="s">
        <v>1010</v>
      </c>
      <c r="E3753" t="s">
        <v>62</v>
      </c>
      <c r="F3753" t="s">
        <v>63</v>
      </c>
      <c r="G3753" t="s">
        <v>669</v>
      </c>
      <c r="H3753">
        <v>36848</v>
      </c>
      <c r="I3753" s="196" t="str">
        <f>VLOOKUP(E3753,Refs!$P$2:$R$36,3,FALSE)</f>
        <v>Y56</v>
      </c>
      <c r="J3753" s="196" t="str">
        <f>VLOOKUP(E3753,Refs!$P$2:$S$36,4,FALSE)</f>
        <v>London</v>
      </c>
      <c r="K3753" s="42">
        <f t="shared" si="117"/>
        <v>36848</v>
      </c>
    </row>
    <row r="3754" spans="1:11" hidden="1" x14ac:dyDescent="0.35">
      <c r="A3754" s="197">
        <f t="shared" si="116"/>
        <v>44287</v>
      </c>
      <c r="B3754" t="s">
        <v>770</v>
      </c>
      <c r="C3754" t="s">
        <v>110</v>
      </c>
      <c r="D3754" t="s">
        <v>1010</v>
      </c>
      <c r="E3754" t="s">
        <v>62</v>
      </c>
      <c r="F3754" t="s">
        <v>63</v>
      </c>
      <c r="G3754" t="s">
        <v>670</v>
      </c>
      <c r="H3754">
        <v>20</v>
      </c>
      <c r="I3754" s="196" t="str">
        <f>VLOOKUP(E3754,Refs!$P$2:$R$36,3,FALSE)</f>
        <v>Y56</v>
      </c>
      <c r="J3754" s="196" t="str">
        <f>VLOOKUP(E3754,Refs!$P$2:$S$36,4,FALSE)</f>
        <v>London</v>
      </c>
      <c r="K3754" s="42">
        <f t="shared" si="117"/>
        <v>20</v>
      </c>
    </row>
    <row r="3755" spans="1:11" hidden="1" x14ac:dyDescent="0.35">
      <c r="A3755" s="197">
        <f t="shared" si="116"/>
        <v>44287</v>
      </c>
      <c r="B3755" t="s">
        <v>770</v>
      </c>
      <c r="C3755" t="s">
        <v>110</v>
      </c>
      <c r="D3755" t="s">
        <v>1010</v>
      </c>
      <c r="E3755" t="s">
        <v>62</v>
      </c>
      <c r="F3755" t="s">
        <v>63</v>
      </c>
      <c r="G3755" t="s">
        <v>671</v>
      </c>
      <c r="H3755">
        <v>19333</v>
      </c>
      <c r="I3755" s="196" t="str">
        <f>VLOOKUP(E3755,Refs!$P$2:$R$36,3,FALSE)</f>
        <v>Y56</v>
      </c>
      <c r="J3755" s="196" t="str">
        <f>VLOOKUP(E3755,Refs!$P$2:$S$36,4,FALSE)</f>
        <v>London</v>
      </c>
      <c r="K3755" s="42">
        <f t="shared" si="117"/>
        <v>19333</v>
      </c>
    </row>
    <row r="3756" spans="1:11" hidden="1" x14ac:dyDescent="0.35">
      <c r="A3756" s="197">
        <f t="shared" si="116"/>
        <v>44287</v>
      </c>
      <c r="B3756" t="s">
        <v>770</v>
      </c>
      <c r="C3756" t="s">
        <v>110</v>
      </c>
      <c r="D3756" t="s">
        <v>1010</v>
      </c>
      <c r="E3756" t="s">
        <v>62</v>
      </c>
      <c r="F3756" t="s">
        <v>63</v>
      </c>
      <c r="G3756" t="s">
        <v>675</v>
      </c>
      <c r="H3756">
        <v>20302</v>
      </c>
      <c r="I3756" s="196" t="str">
        <f>VLOOKUP(E3756,Refs!$P$2:$R$36,3,FALSE)</f>
        <v>Y56</v>
      </c>
      <c r="J3756" s="196" t="str">
        <f>VLOOKUP(E3756,Refs!$P$2:$S$36,4,FALSE)</f>
        <v>London</v>
      </c>
      <c r="K3756" s="42">
        <f t="shared" si="117"/>
        <v>20302</v>
      </c>
    </row>
    <row r="3757" spans="1:11" hidden="1" x14ac:dyDescent="0.35">
      <c r="A3757" s="197">
        <f t="shared" si="116"/>
        <v>44287</v>
      </c>
      <c r="B3757" t="s">
        <v>770</v>
      </c>
      <c r="C3757" t="s">
        <v>110</v>
      </c>
      <c r="D3757" t="s">
        <v>1010</v>
      </c>
      <c r="E3757" t="s">
        <v>62</v>
      </c>
      <c r="F3757" t="s">
        <v>63</v>
      </c>
      <c r="G3757" t="s">
        <v>678</v>
      </c>
      <c r="H3757">
        <v>5920</v>
      </c>
      <c r="I3757" s="196" t="str">
        <f>VLOOKUP(E3757,Refs!$P$2:$R$36,3,FALSE)</f>
        <v>Y56</v>
      </c>
      <c r="J3757" s="196" t="str">
        <f>VLOOKUP(E3757,Refs!$P$2:$S$36,4,FALSE)</f>
        <v>London</v>
      </c>
      <c r="K3757" s="42">
        <f t="shared" si="117"/>
        <v>5920</v>
      </c>
    </row>
    <row r="3758" spans="1:11" hidden="1" x14ac:dyDescent="0.35">
      <c r="A3758" s="197">
        <f t="shared" si="116"/>
        <v>44287</v>
      </c>
      <c r="B3758" t="s">
        <v>770</v>
      </c>
      <c r="C3758" t="s">
        <v>110</v>
      </c>
      <c r="D3758" t="s">
        <v>1010</v>
      </c>
      <c r="E3758" t="s">
        <v>62</v>
      </c>
      <c r="F3758" t="s">
        <v>63</v>
      </c>
      <c r="G3758" t="s">
        <v>679</v>
      </c>
      <c r="H3758">
        <v>5729</v>
      </c>
      <c r="I3758" s="196" t="str">
        <f>VLOOKUP(E3758,Refs!$P$2:$R$36,3,FALSE)</f>
        <v>Y56</v>
      </c>
      <c r="J3758" s="196" t="str">
        <f>VLOOKUP(E3758,Refs!$P$2:$S$36,4,FALSE)</f>
        <v>London</v>
      </c>
      <c r="K3758" s="42">
        <f t="shared" si="117"/>
        <v>5729</v>
      </c>
    </row>
    <row r="3759" spans="1:11" hidden="1" x14ac:dyDescent="0.35">
      <c r="A3759" s="197">
        <f t="shared" si="116"/>
        <v>44287</v>
      </c>
      <c r="B3759" t="s">
        <v>770</v>
      </c>
      <c r="C3759" t="s">
        <v>110</v>
      </c>
      <c r="D3759" t="s">
        <v>1010</v>
      </c>
      <c r="E3759" t="s">
        <v>62</v>
      </c>
      <c r="F3759" t="s">
        <v>63</v>
      </c>
      <c r="G3759" t="s">
        <v>680</v>
      </c>
      <c r="H3759">
        <v>5008</v>
      </c>
      <c r="I3759" s="196" t="str">
        <f>VLOOKUP(E3759,Refs!$P$2:$R$36,3,FALSE)</f>
        <v>Y56</v>
      </c>
      <c r="J3759" s="196" t="str">
        <f>VLOOKUP(E3759,Refs!$P$2:$S$36,4,FALSE)</f>
        <v>London</v>
      </c>
      <c r="K3759" s="42">
        <f t="shared" si="117"/>
        <v>5008</v>
      </c>
    </row>
    <row r="3760" spans="1:11" hidden="1" x14ac:dyDescent="0.35">
      <c r="A3760" s="197">
        <f t="shared" si="116"/>
        <v>44287</v>
      </c>
      <c r="B3760" t="s">
        <v>770</v>
      </c>
      <c r="C3760" t="s">
        <v>110</v>
      </c>
      <c r="D3760" t="s">
        <v>1010</v>
      </c>
      <c r="E3760" t="s">
        <v>62</v>
      </c>
      <c r="F3760" t="s">
        <v>63</v>
      </c>
      <c r="G3760" t="s">
        <v>681</v>
      </c>
      <c r="H3760">
        <v>3934</v>
      </c>
      <c r="I3760" s="196" t="str">
        <f>VLOOKUP(E3760,Refs!$P$2:$R$36,3,FALSE)</f>
        <v>Y56</v>
      </c>
      <c r="J3760" s="196" t="str">
        <f>VLOOKUP(E3760,Refs!$P$2:$S$36,4,FALSE)</f>
        <v>London</v>
      </c>
      <c r="K3760" s="42">
        <f t="shared" si="117"/>
        <v>3934</v>
      </c>
    </row>
    <row r="3761" spans="1:11" hidden="1" x14ac:dyDescent="0.35">
      <c r="A3761" s="197">
        <f t="shared" si="116"/>
        <v>44287</v>
      </c>
      <c r="B3761" t="s">
        <v>770</v>
      </c>
      <c r="C3761" t="s">
        <v>110</v>
      </c>
      <c r="D3761" t="s">
        <v>1010</v>
      </c>
      <c r="E3761" t="s">
        <v>62</v>
      </c>
      <c r="F3761" t="s">
        <v>63</v>
      </c>
      <c r="G3761" t="s">
        <v>682</v>
      </c>
      <c r="H3761">
        <v>7671</v>
      </c>
      <c r="I3761" s="196" t="str">
        <f>VLOOKUP(E3761,Refs!$P$2:$R$36,3,FALSE)</f>
        <v>Y56</v>
      </c>
      <c r="J3761" s="196" t="str">
        <f>VLOOKUP(E3761,Refs!$P$2:$S$36,4,FALSE)</f>
        <v>London</v>
      </c>
      <c r="K3761" s="42">
        <f t="shared" si="117"/>
        <v>7671</v>
      </c>
    </row>
    <row r="3762" spans="1:11" hidden="1" x14ac:dyDescent="0.35">
      <c r="A3762" s="197">
        <f t="shared" si="116"/>
        <v>44287</v>
      </c>
      <c r="B3762" t="s">
        <v>770</v>
      </c>
      <c r="C3762" t="s">
        <v>110</v>
      </c>
      <c r="D3762" t="s">
        <v>1010</v>
      </c>
      <c r="E3762" t="s">
        <v>62</v>
      </c>
      <c r="F3762" t="s">
        <v>63</v>
      </c>
      <c r="G3762" t="s">
        <v>683</v>
      </c>
      <c r="H3762">
        <v>5090</v>
      </c>
      <c r="I3762" s="196" t="str">
        <f>VLOOKUP(E3762,Refs!$P$2:$R$36,3,FALSE)</f>
        <v>Y56</v>
      </c>
      <c r="J3762" s="196" t="str">
        <f>VLOOKUP(E3762,Refs!$P$2:$S$36,4,FALSE)</f>
        <v>London</v>
      </c>
      <c r="K3762" s="42">
        <f t="shared" si="117"/>
        <v>5090</v>
      </c>
    </row>
    <row r="3763" spans="1:11" hidden="1" x14ac:dyDescent="0.35">
      <c r="A3763" s="197">
        <f t="shared" si="116"/>
        <v>44287</v>
      </c>
      <c r="B3763" t="s">
        <v>770</v>
      </c>
      <c r="C3763" t="s">
        <v>110</v>
      </c>
      <c r="D3763" t="s">
        <v>1010</v>
      </c>
      <c r="E3763" t="s">
        <v>62</v>
      </c>
      <c r="F3763" t="s">
        <v>63</v>
      </c>
      <c r="G3763" t="s">
        <v>684</v>
      </c>
      <c r="H3763">
        <v>3469</v>
      </c>
      <c r="I3763" s="196" t="str">
        <f>VLOOKUP(E3763,Refs!$P$2:$R$36,3,FALSE)</f>
        <v>Y56</v>
      </c>
      <c r="J3763" s="196" t="str">
        <f>VLOOKUP(E3763,Refs!$P$2:$S$36,4,FALSE)</f>
        <v>London</v>
      </c>
      <c r="K3763" s="42">
        <f t="shared" si="117"/>
        <v>3469</v>
      </c>
    </row>
    <row r="3764" spans="1:11" hidden="1" x14ac:dyDescent="0.35">
      <c r="A3764" s="197">
        <f t="shared" si="116"/>
        <v>44287</v>
      </c>
      <c r="B3764" t="s">
        <v>770</v>
      </c>
      <c r="C3764" t="s">
        <v>110</v>
      </c>
      <c r="D3764" t="s">
        <v>1010</v>
      </c>
      <c r="E3764" t="s">
        <v>62</v>
      </c>
      <c r="F3764" t="s">
        <v>63</v>
      </c>
      <c r="G3764" t="s">
        <v>685</v>
      </c>
      <c r="H3764">
        <v>1041</v>
      </c>
      <c r="I3764" s="196" t="str">
        <f>VLOOKUP(E3764,Refs!$P$2:$R$36,3,FALSE)</f>
        <v>Y56</v>
      </c>
      <c r="J3764" s="196" t="str">
        <f>VLOOKUP(E3764,Refs!$P$2:$S$36,4,FALSE)</f>
        <v>London</v>
      </c>
      <c r="K3764" s="42">
        <f t="shared" si="117"/>
        <v>1041</v>
      </c>
    </row>
    <row r="3765" spans="1:11" hidden="1" x14ac:dyDescent="0.35">
      <c r="A3765" s="197">
        <f t="shared" si="116"/>
        <v>44287</v>
      </c>
      <c r="B3765" t="s">
        <v>770</v>
      </c>
      <c r="C3765" t="s">
        <v>110</v>
      </c>
      <c r="D3765" t="s">
        <v>1010</v>
      </c>
      <c r="E3765" t="s">
        <v>62</v>
      </c>
      <c r="F3765" t="s">
        <v>63</v>
      </c>
      <c r="G3765" t="s">
        <v>686</v>
      </c>
      <c r="H3765">
        <v>1</v>
      </c>
      <c r="I3765" s="196" t="str">
        <f>VLOOKUP(E3765,Refs!$P$2:$R$36,3,FALSE)</f>
        <v>Y56</v>
      </c>
      <c r="J3765" s="196" t="str">
        <f>VLOOKUP(E3765,Refs!$P$2:$S$36,4,FALSE)</f>
        <v>London</v>
      </c>
      <c r="K3765" s="42">
        <f t="shared" si="117"/>
        <v>1</v>
      </c>
    </row>
    <row r="3766" spans="1:11" hidden="1" x14ac:dyDescent="0.35">
      <c r="A3766" s="197">
        <f t="shared" si="116"/>
        <v>44287</v>
      </c>
      <c r="B3766" t="s">
        <v>770</v>
      </c>
      <c r="C3766" t="s">
        <v>110</v>
      </c>
      <c r="D3766" t="s">
        <v>1010</v>
      </c>
      <c r="E3766" t="s">
        <v>62</v>
      </c>
      <c r="F3766" t="s">
        <v>63</v>
      </c>
      <c r="G3766" t="s">
        <v>687</v>
      </c>
      <c r="H3766">
        <v>0</v>
      </c>
      <c r="I3766" s="196" t="str">
        <f>VLOOKUP(E3766,Refs!$P$2:$R$36,3,FALSE)</f>
        <v>Y56</v>
      </c>
      <c r="J3766" s="196" t="str">
        <f>VLOOKUP(E3766,Refs!$P$2:$S$36,4,FALSE)</f>
        <v>London</v>
      </c>
      <c r="K3766" s="42" t="str">
        <f t="shared" si="117"/>
        <v/>
      </c>
    </row>
    <row r="3767" spans="1:11" hidden="1" x14ac:dyDescent="0.35">
      <c r="A3767" s="197">
        <f t="shared" si="116"/>
        <v>44287</v>
      </c>
      <c r="B3767" t="s">
        <v>770</v>
      </c>
      <c r="C3767" t="s">
        <v>110</v>
      </c>
      <c r="D3767" t="s">
        <v>1010</v>
      </c>
      <c r="E3767" t="s">
        <v>62</v>
      </c>
      <c r="F3767" t="s">
        <v>63</v>
      </c>
      <c r="G3767" t="s">
        <v>688</v>
      </c>
      <c r="H3767">
        <v>2841</v>
      </c>
      <c r="I3767" s="196" t="str">
        <f>VLOOKUP(E3767,Refs!$P$2:$R$36,3,FALSE)</f>
        <v>Y56</v>
      </c>
      <c r="J3767" s="196" t="str">
        <f>VLOOKUP(E3767,Refs!$P$2:$S$36,4,FALSE)</f>
        <v>London</v>
      </c>
      <c r="K3767" s="42">
        <f t="shared" si="117"/>
        <v>2841</v>
      </c>
    </row>
    <row r="3768" spans="1:11" hidden="1" x14ac:dyDescent="0.35">
      <c r="A3768" s="197">
        <f t="shared" si="116"/>
        <v>44287</v>
      </c>
      <c r="B3768" t="s">
        <v>770</v>
      </c>
      <c r="C3768" t="s">
        <v>110</v>
      </c>
      <c r="D3768" t="s">
        <v>1010</v>
      </c>
      <c r="E3768" t="s">
        <v>62</v>
      </c>
      <c r="F3768" t="s">
        <v>63</v>
      </c>
      <c r="G3768" t="s">
        <v>689</v>
      </c>
      <c r="H3768">
        <v>1</v>
      </c>
      <c r="I3768" s="196" t="str">
        <f>VLOOKUP(E3768,Refs!$P$2:$R$36,3,FALSE)</f>
        <v>Y56</v>
      </c>
      <c r="J3768" s="196" t="str">
        <f>VLOOKUP(E3768,Refs!$P$2:$S$36,4,FALSE)</f>
        <v>London</v>
      </c>
      <c r="K3768" s="42">
        <f t="shared" si="117"/>
        <v>1</v>
      </c>
    </row>
    <row r="3769" spans="1:11" hidden="1" x14ac:dyDescent="0.35">
      <c r="A3769" s="197">
        <f t="shared" si="116"/>
        <v>44287</v>
      </c>
      <c r="B3769" t="s">
        <v>770</v>
      </c>
      <c r="C3769" t="s">
        <v>110</v>
      </c>
      <c r="D3769" t="s">
        <v>1010</v>
      </c>
      <c r="E3769" t="s">
        <v>62</v>
      </c>
      <c r="F3769" t="s">
        <v>63</v>
      </c>
      <c r="G3769" t="s">
        <v>690</v>
      </c>
      <c r="H3769">
        <v>4507</v>
      </c>
      <c r="I3769" s="196" t="str">
        <f>VLOOKUP(E3769,Refs!$P$2:$R$36,3,FALSE)</f>
        <v>Y56</v>
      </c>
      <c r="J3769" s="196" t="str">
        <f>VLOOKUP(E3769,Refs!$P$2:$S$36,4,FALSE)</f>
        <v>London</v>
      </c>
      <c r="K3769" s="42">
        <f t="shared" si="117"/>
        <v>4507</v>
      </c>
    </row>
    <row r="3770" spans="1:11" hidden="1" x14ac:dyDescent="0.35">
      <c r="A3770" s="197">
        <f t="shared" si="116"/>
        <v>44287</v>
      </c>
      <c r="B3770" t="s">
        <v>770</v>
      </c>
      <c r="C3770" t="s">
        <v>110</v>
      </c>
      <c r="D3770" t="s">
        <v>1010</v>
      </c>
      <c r="E3770" t="s">
        <v>62</v>
      </c>
      <c r="F3770" t="s">
        <v>63</v>
      </c>
      <c r="G3770" t="s">
        <v>691</v>
      </c>
      <c r="H3770">
        <v>1164</v>
      </c>
      <c r="I3770" s="196" t="str">
        <f>VLOOKUP(E3770,Refs!$P$2:$R$36,3,FALSE)</f>
        <v>Y56</v>
      </c>
      <c r="J3770" s="196" t="str">
        <f>VLOOKUP(E3770,Refs!$P$2:$S$36,4,FALSE)</f>
        <v>London</v>
      </c>
      <c r="K3770" s="42">
        <f t="shared" si="117"/>
        <v>1164</v>
      </c>
    </row>
    <row r="3771" spans="1:11" hidden="1" x14ac:dyDescent="0.35">
      <c r="A3771" s="197">
        <f t="shared" si="116"/>
        <v>44287</v>
      </c>
      <c r="B3771" t="s">
        <v>770</v>
      </c>
      <c r="C3771" t="s">
        <v>110</v>
      </c>
      <c r="D3771" t="s">
        <v>1010</v>
      </c>
      <c r="E3771" t="s">
        <v>62</v>
      </c>
      <c r="F3771" t="s">
        <v>63</v>
      </c>
      <c r="G3771" t="s">
        <v>692</v>
      </c>
      <c r="H3771">
        <v>1706</v>
      </c>
      <c r="I3771" s="196" t="str">
        <f>VLOOKUP(E3771,Refs!$P$2:$R$36,3,FALSE)</f>
        <v>Y56</v>
      </c>
      <c r="J3771" s="196" t="str">
        <f>VLOOKUP(E3771,Refs!$P$2:$S$36,4,FALSE)</f>
        <v>London</v>
      </c>
      <c r="K3771" s="42">
        <f t="shared" si="117"/>
        <v>1706</v>
      </c>
    </row>
    <row r="3772" spans="1:11" hidden="1" x14ac:dyDescent="0.35">
      <c r="A3772" s="197">
        <f t="shared" si="116"/>
        <v>44287</v>
      </c>
      <c r="B3772" t="s">
        <v>770</v>
      </c>
      <c r="C3772" t="s">
        <v>110</v>
      </c>
      <c r="D3772" t="s">
        <v>1010</v>
      </c>
      <c r="E3772" t="s">
        <v>62</v>
      </c>
      <c r="F3772" t="s">
        <v>63</v>
      </c>
      <c r="G3772" t="s">
        <v>693</v>
      </c>
      <c r="H3772">
        <v>0</v>
      </c>
      <c r="I3772" s="196" t="str">
        <f>VLOOKUP(E3772,Refs!$P$2:$R$36,3,FALSE)</f>
        <v>Y56</v>
      </c>
      <c r="J3772" s="196" t="str">
        <f>VLOOKUP(E3772,Refs!$P$2:$S$36,4,FALSE)</f>
        <v>London</v>
      </c>
      <c r="K3772" s="42" t="str">
        <f t="shared" si="117"/>
        <v/>
      </c>
    </row>
    <row r="3773" spans="1:11" hidden="1" x14ac:dyDescent="0.35">
      <c r="A3773" s="197">
        <f t="shared" si="116"/>
        <v>44287</v>
      </c>
      <c r="B3773" t="s">
        <v>770</v>
      </c>
      <c r="C3773" t="s">
        <v>110</v>
      </c>
      <c r="D3773" t="s">
        <v>1010</v>
      </c>
      <c r="E3773" t="s">
        <v>62</v>
      </c>
      <c r="F3773" t="s">
        <v>63</v>
      </c>
      <c r="G3773" t="s">
        <v>694</v>
      </c>
      <c r="H3773">
        <v>0</v>
      </c>
      <c r="I3773" s="196" t="str">
        <f>VLOOKUP(E3773,Refs!$P$2:$R$36,3,FALSE)</f>
        <v>Y56</v>
      </c>
      <c r="J3773" s="196" t="str">
        <f>VLOOKUP(E3773,Refs!$P$2:$S$36,4,FALSE)</f>
        <v>London</v>
      </c>
      <c r="K3773" s="42" t="str">
        <f t="shared" si="117"/>
        <v/>
      </c>
    </row>
    <row r="3774" spans="1:11" hidden="1" x14ac:dyDescent="0.35">
      <c r="A3774" s="197">
        <f t="shared" si="116"/>
        <v>44287</v>
      </c>
      <c r="B3774" t="s">
        <v>770</v>
      </c>
      <c r="C3774" t="s">
        <v>110</v>
      </c>
      <c r="D3774" t="s">
        <v>1010</v>
      </c>
      <c r="E3774" t="s">
        <v>62</v>
      </c>
      <c r="F3774" t="s">
        <v>63</v>
      </c>
      <c r="G3774" t="s">
        <v>695</v>
      </c>
      <c r="H3774">
        <v>0</v>
      </c>
      <c r="I3774" s="196" t="str">
        <f>VLOOKUP(E3774,Refs!$P$2:$R$36,3,FALSE)</f>
        <v>Y56</v>
      </c>
      <c r="J3774" s="196" t="str">
        <f>VLOOKUP(E3774,Refs!$P$2:$S$36,4,FALSE)</f>
        <v>London</v>
      </c>
      <c r="K3774" s="42" t="str">
        <f t="shared" si="117"/>
        <v/>
      </c>
    </row>
    <row r="3775" spans="1:11" hidden="1" x14ac:dyDescent="0.35">
      <c r="A3775" s="197">
        <f t="shared" si="116"/>
        <v>44287</v>
      </c>
      <c r="B3775" t="s">
        <v>770</v>
      </c>
      <c r="C3775" t="s">
        <v>110</v>
      </c>
      <c r="D3775" t="s">
        <v>1010</v>
      </c>
      <c r="E3775" t="s">
        <v>62</v>
      </c>
      <c r="F3775" t="s">
        <v>63</v>
      </c>
      <c r="G3775" t="s">
        <v>696</v>
      </c>
      <c r="H3775">
        <v>733</v>
      </c>
      <c r="I3775" s="196" t="str">
        <f>VLOOKUP(E3775,Refs!$P$2:$R$36,3,FALSE)</f>
        <v>Y56</v>
      </c>
      <c r="J3775" s="196" t="str">
        <f>VLOOKUP(E3775,Refs!$P$2:$S$36,4,FALSE)</f>
        <v>London</v>
      </c>
      <c r="K3775" s="42">
        <f t="shared" si="117"/>
        <v>733</v>
      </c>
    </row>
    <row r="3776" spans="1:11" hidden="1" x14ac:dyDescent="0.35">
      <c r="A3776" s="197">
        <f t="shared" si="116"/>
        <v>44287</v>
      </c>
      <c r="B3776" t="s">
        <v>770</v>
      </c>
      <c r="C3776" t="s">
        <v>110</v>
      </c>
      <c r="D3776" t="s">
        <v>1010</v>
      </c>
      <c r="E3776" t="s">
        <v>62</v>
      </c>
      <c r="F3776" t="s">
        <v>63</v>
      </c>
      <c r="G3776" t="s">
        <v>697</v>
      </c>
      <c r="H3776">
        <v>709</v>
      </c>
      <c r="I3776" s="196" t="str">
        <f>VLOOKUP(E3776,Refs!$P$2:$R$36,3,FALSE)</f>
        <v>Y56</v>
      </c>
      <c r="J3776" s="196" t="str">
        <f>VLOOKUP(E3776,Refs!$P$2:$S$36,4,FALSE)</f>
        <v>London</v>
      </c>
      <c r="K3776" s="42">
        <f t="shared" si="117"/>
        <v>709</v>
      </c>
    </row>
    <row r="3777" spans="1:11" hidden="1" x14ac:dyDescent="0.35">
      <c r="A3777" s="197">
        <f t="shared" si="116"/>
        <v>44287</v>
      </c>
      <c r="B3777" t="s">
        <v>770</v>
      </c>
      <c r="C3777" t="s">
        <v>110</v>
      </c>
      <c r="D3777" t="s">
        <v>1010</v>
      </c>
      <c r="E3777" t="s">
        <v>62</v>
      </c>
      <c r="F3777" t="s">
        <v>63</v>
      </c>
      <c r="G3777" t="s">
        <v>698</v>
      </c>
      <c r="H3777">
        <v>5008</v>
      </c>
      <c r="I3777" s="196" t="str">
        <f>VLOOKUP(E3777,Refs!$P$2:$R$36,3,FALSE)</f>
        <v>Y56</v>
      </c>
      <c r="J3777" s="196" t="str">
        <f>VLOOKUP(E3777,Refs!$P$2:$S$36,4,FALSE)</f>
        <v>London</v>
      </c>
      <c r="K3777" s="42">
        <f t="shared" si="117"/>
        <v>5008</v>
      </c>
    </row>
    <row r="3778" spans="1:11" hidden="1" x14ac:dyDescent="0.35">
      <c r="A3778" s="197">
        <f t="shared" si="116"/>
        <v>44287</v>
      </c>
      <c r="B3778" t="s">
        <v>770</v>
      </c>
      <c r="C3778" t="s">
        <v>110</v>
      </c>
      <c r="D3778" t="s">
        <v>1010</v>
      </c>
      <c r="E3778" t="s">
        <v>62</v>
      </c>
      <c r="F3778" t="s">
        <v>63</v>
      </c>
      <c r="G3778" t="s">
        <v>699</v>
      </c>
      <c r="H3778">
        <v>4775</v>
      </c>
      <c r="I3778" s="196" t="str">
        <f>VLOOKUP(E3778,Refs!$P$2:$R$36,3,FALSE)</f>
        <v>Y56</v>
      </c>
      <c r="J3778" s="196" t="str">
        <f>VLOOKUP(E3778,Refs!$P$2:$S$36,4,FALSE)</f>
        <v>London</v>
      </c>
      <c r="K3778" s="42">
        <f t="shared" si="117"/>
        <v>4775</v>
      </c>
    </row>
    <row r="3779" spans="1:11" hidden="1" x14ac:dyDescent="0.35">
      <c r="A3779" s="197">
        <f t="shared" ref="A3779:A3842" si="118">DATEVALUE(RIGHT(B3779,8))</f>
        <v>44287</v>
      </c>
      <c r="B3779" t="s">
        <v>770</v>
      </c>
      <c r="C3779" t="s">
        <v>110</v>
      </c>
      <c r="D3779" t="s">
        <v>1010</v>
      </c>
      <c r="E3779" t="s">
        <v>62</v>
      </c>
      <c r="F3779" t="s">
        <v>63</v>
      </c>
      <c r="G3779" t="s">
        <v>720</v>
      </c>
      <c r="H3779">
        <v>206</v>
      </c>
      <c r="I3779" s="196" t="str">
        <f>VLOOKUP(E3779,Refs!$P$2:$R$36,3,FALSE)</f>
        <v>Y56</v>
      </c>
      <c r="J3779" s="196" t="str">
        <f>VLOOKUP(E3779,Refs!$P$2:$S$36,4,FALSE)</f>
        <v>London</v>
      </c>
      <c r="K3779" s="42">
        <f t="shared" ref="K3779:K3842" si="119">IF(OR(H3779="NULL",H3779=0,H3779=""),"",H3779)</f>
        <v>206</v>
      </c>
    </row>
    <row r="3780" spans="1:11" hidden="1" x14ac:dyDescent="0.35">
      <c r="A3780" s="197">
        <f t="shared" si="118"/>
        <v>44287</v>
      </c>
      <c r="B3780" t="s">
        <v>770</v>
      </c>
      <c r="C3780" t="s">
        <v>110</v>
      </c>
      <c r="D3780" t="s">
        <v>1010</v>
      </c>
      <c r="E3780" t="s">
        <v>62</v>
      </c>
      <c r="F3780" t="s">
        <v>63</v>
      </c>
      <c r="G3780" t="s">
        <v>721</v>
      </c>
      <c r="H3780">
        <v>111</v>
      </c>
      <c r="I3780" s="196" t="str">
        <f>VLOOKUP(E3780,Refs!$P$2:$R$36,3,FALSE)</f>
        <v>Y56</v>
      </c>
      <c r="J3780" s="196" t="str">
        <f>VLOOKUP(E3780,Refs!$P$2:$S$36,4,FALSE)</f>
        <v>London</v>
      </c>
      <c r="K3780" s="42">
        <f t="shared" si="119"/>
        <v>111</v>
      </c>
    </row>
    <row r="3781" spans="1:11" hidden="1" x14ac:dyDescent="0.35">
      <c r="A3781" s="197">
        <f t="shared" si="118"/>
        <v>44287</v>
      </c>
      <c r="B3781" t="s">
        <v>770</v>
      </c>
      <c r="C3781" t="s">
        <v>110</v>
      </c>
      <c r="D3781" t="s">
        <v>1010</v>
      </c>
      <c r="E3781" t="s">
        <v>62</v>
      </c>
      <c r="F3781" t="s">
        <v>63</v>
      </c>
      <c r="G3781" t="s">
        <v>722</v>
      </c>
      <c r="H3781">
        <v>7</v>
      </c>
      <c r="I3781" s="196" t="str">
        <f>VLOOKUP(E3781,Refs!$P$2:$R$36,3,FALSE)</f>
        <v>Y56</v>
      </c>
      <c r="J3781" s="196" t="str">
        <f>VLOOKUP(E3781,Refs!$P$2:$S$36,4,FALSE)</f>
        <v>London</v>
      </c>
      <c r="K3781" s="42">
        <f t="shared" si="119"/>
        <v>7</v>
      </c>
    </row>
    <row r="3782" spans="1:11" hidden="1" x14ac:dyDescent="0.35">
      <c r="A3782" s="197">
        <f t="shared" si="118"/>
        <v>44287</v>
      </c>
      <c r="B3782" t="s">
        <v>770</v>
      </c>
      <c r="C3782" t="s">
        <v>110</v>
      </c>
      <c r="D3782" t="s">
        <v>1010</v>
      </c>
      <c r="E3782" t="s">
        <v>62</v>
      </c>
      <c r="F3782" t="s">
        <v>63</v>
      </c>
      <c r="G3782" t="s">
        <v>723</v>
      </c>
      <c r="H3782">
        <v>2</v>
      </c>
      <c r="I3782" s="196" t="str">
        <f>VLOOKUP(E3782,Refs!$P$2:$R$36,3,FALSE)</f>
        <v>Y56</v>
      </c>
      <c r="J3782" s="196" t="str">
        <f>VLOOKUP(E3782,Refs!$P$2:$S$36,4,FALSE)</f>
        <v>London</v>
      </c>
      <c r="K3782" s="42">
        <f t="shared" si="119"/>
        <v>2</v>
      </c>
    </row>
    <row r="3783" spans="1:11" hidden="1" x14ac:dyDescent="0.35">
      <c r="A3783" s="197">
        <f t="shared" si="118"/>
        <v>44287</v>
      </c>
      <c r="B3783" t="s">
        <v>770</v>
      </c>
      <c r="C3783" t="s">
        <v>110</v>
      </c>
      <c r="D3783" t="s">
        <v>1010</v>
      </c>
      <c r="E3783" t="s">
        <v>62</v>
      </c>
      <c r="F3783" t="s">
        <v>63</v>
      </c>
      <c r="G3783" t="s">
        <v>724</v>
      </c>
      <c r="H3783">
        <v>0</v>
      </c>
      <c r="I3783" s="196" t="str">
        <f>VLOOKUP(E3783,Refs!$P$2:$R$36,3,FALSE)</f>
        <v>Y56</v>
      </c>
      <c r="J3783" s="196" t="str">
        <f>VLOOKUP(E3783,Refs!$P$2:$S$36,4,FALSE)</f>
        <v>London</v>
      </c>
      <c r="K3783" s="42" t="str">
        <f t="shared" si="119"/>
        <v/>
      </c>
    </row>
    <row r="3784" spans="1:11" hidden="1" x14ac:dyDescent="0.35">
      <c r="A3784" s="197">
        <f t="shared" si="118"/>
        <v>44287</v>
      </c>
      <c r="B3784" t="s">
        <v>770</v>
      </c>
      <c r="C3784" t="s">
        <v>110</v>
      </c>
      <c r="D3784" t="s">
        <v>1010</v>
      </c>
      <c r="E3784" t="s">
        <v>62</v>
      </c>
      <c r="F3784" t="s">
        <v>63</v>
      </c>
      <c r="G3784" t="s">
        <v>725</v>
      </c>
      <c r="H3784">
        <v>0</v>
      </c>
      <c r="I3784" s="196" t="str">
        <f>VLOOKUP(E3784,Refs!$P$2:$R$36,3,FALSE)</f>
        <v>Y56</v>
      </c>
      <c r="J3784" s="196" t="str">
        <f>VLOOKUP(E3784,Refs!$P$2:$S$36,4,FALSE)</f>
        <v>London</v>
      </c>
      <c r="K3784" s="42" t="str">
        <f t="shared" si="119"/>
        <v/>
      </c>
    </row>
    <row r="3785" spans="1:11" hidden="1" x14ac:dyDescent="0.35">
      <c r="A3785" s="197">
        <f t="shared" si="118"/>
        <v>44287</v>
      </c>
      <c r="B3785" t="s">
        <v>770</v>
      </c>
      <c r="C3785" t="s">
        <v>110</v>
      </c>
      <c r="D3785" t="s">
        <v>1010</v>
      </c>
      <c r="E3785" t="s">
        <v>62</v>
      </c>
      <c r="F3785" t="s">
        <v>63</v>
      </c>
      <c r="G3785" t="s">
        <v>726</v>
      </c>
      <c r="H3785">
        <v>70</v>
      </c>
      <c r="I3785" s="196" t="str">
        <f>VLOOKUP(E3785,Refs!$P$2:$R$36,3,FALSE)</f>
        <v>Y56</v>
      </c>
      <c r="J3785" s="196" t="str">
        <f>VLOOKUP(E3785,Refs!$P$2:$S$36,4,FALSE)</f>
        <v>London</v>
      </c>
      <c r="K3785" s="42">
        <f t="shared" si="119"/>
        <v>70</v>
      </c>
    </row>
    <row r="3786" spans="1:11" hidden="1" x14ac:dyDescent="0.35">
      <c r="A3786" s="197">
        <f t="shared" si="118"/>
        <v>44287</v>
      </c>
      <c r="B3786" t="s">
        <v>770</v>
      </c>
      <c r="C3786" t="s">
        <v>110</v>
      </c>
      <c r="D3786" t="s">
        <v>1010</v>
      </c>
      <c r="E3786" t="s">
        <v>62</v>
      </c>
      <c r="F3786" t="s">
        <v>63</v>
      </c>
      <c r="G3786" t="s">
        <v>727</v>
      </c>
      <c r="H3786">
        <v>53</v>
      </c>
      <c r="I3786" s="196" t="str">
        <f>VLOOKUP(E3786,Refs!$P$2:$R$36,3,FALSE)</f>
        <v>Y56</v>
      </c>
      <c r="J3786" s="196" t="str">
        <f>VLOOKUP(E3786,Refs!$P$2:$S$36,4,FALSE)</f>
        <v>London</v>
      </c>
      <c r="K3786" s="42">
        <f t="shared" si="119"/>
        <v>53</v>
      </c>
    </row>
    <row r="3787" spans="1:11" hidden="1" x14ac:dyDescent="0.35">
      <c r="A3787" s="197">
        <f t="shared" si="118"/>
        <v>44287</v>
      </c>
      <c r="B3787" t="s">
        <v>770</v>
      </c>
      <c r="C3787" t="s">
        <v>110</v>
      </c>
      <c r="D3787" t="s">
        <v>1010</v>
      </c>
      <c r="E3787" t="s">
        <v>62</v>
      </c>
      <c r="F3787" t="s">
        <v>63</v>
      </c>
      <c r="G3787" t="s">
        <v>728</v>
      </c>
      <c r="H3787">
        <v>31</v>
      </c>
      <c r="I3787" s="196" t="str">
        <f>VLOOKUP(E3787,Refs!$P$2:$R$36,3,FALSE)</f>
        <v>Y56</v>
      </c>
      <c r="J3787" s="196" t="str">
        <f>VLOOKUP(E3787,Refs!$P$2:$S$36,4,FALSE)</f>
        <v>London</v>
      </c>
      <c r="K3787" s="42">
        <f t="shared" si="119"/>
        <v>31</v>
      </c>
    </row>
    <row r="3788" spans="1:11" hidden="1" x14ac:dyDescent="0.35">
      <c r="A3788" s="197">
        <f t="shared" si="118"/>
        <v>44287</v>
      </c>
      <c r="B3788" t="s">
        <v>770</v>
      </c>
      <c r="C3788" t="s">
        <v>110</v>
      </c>
      <c r="D3788" t="s">
        <v>1010</v>
      </c>
      <c r="E3788" t="s">
        <v>62</v>
      </c>
      <c r="F3788" t="s">
        <v>63</v>
      </c>
      <c r="G3788" t="s">
        <v>729</v>
      </c>
      <c r="H3788">
        <v>21</v>
      </c>
      <c r="I3788" s="196" t="str">
        <f>VLOOKUP(E3788,Refs!$P$2:$R$36,3,FALSE)</f>
        <v>Y56</v>
      </c>
      <c r="J3788" s="196" t="str">
        <f>VLOOKUP(E3788,Refs!$P$2:$S$36,4,FALSE)</f>
        <v>London</v>
      </c>
      <c r="K3788" s="42">
        <f t="shared" si="119"/>
        <v>21</v>
      </c>
    </row>
    <row r="3789" spans="1:11" hidden="1" x14ac:dyDescent="0.35">
      <c r="A3789" s="197">
        <f t="shared" si="118"/>
        <v>44287</v>
      </c>
      <c r="B3789" t="s">
        <v>770</v>
      </c>
      <c r="C3789" t="s">
        <v>110</v>
      </c>
      <c r="D3789" t="s">
        <v>1010</v>
      </c>
      <c r="E3789" t="s">
        <v>62</v>
      </c>
      <c r="F3789" t="s">
        <v>63</v>
      </c>
      <c r="G3789" t="s">
        <v>730</v>
      </c>
      <c r="H3789">
        <v>0</v>
      </c>
      <c r="I3789" s="196" t="str">
        <f>VLOOKUP(E3789,Refs!$P$2:$R$36,3,FALSE)</f>
        <v>Y56</v>
      </c>
      <c r="J3789" s="196" t="str">
        <f>VLOOKUP(E3789,Refs!$P$2:$S$36,4,FALSE)</f>
        <v>London</v>
      </c>
      <c r="K3789" s="42" t="str">
        <f t="shared" si="119"/>
        <v/>
      </c>
    </row>
    <row r="3790" spans="1:11" hidden="1" x14ac:dyDescent="0.35">
      <c r="A3790" s="197">
        <f t="shared" si="118"/>
        <v>44287</v>
      </c>
      <c r="B3790" t="s">
        <v>770</v>
      </c>
      <c r="C3790" t="s">
        <v>110</v>
      </c>
      <c r="D3790" t="s">
        <v>1010</v>
      </c>
      <c r="E3790" t="s">
        <v>62</v>
      </c>
      <c r="F3790" t="s">
        <v>63</v>
      </c>
      <c r="G3790" t="s">
        <v>731</v>
      </c>
      <c r="H3790">
        <v>0</v>
      </c>
      <c r="I3790" s="196" t="str">
        <f>VLOOKUP(E3790,Refs!$P$2:$R$36,3,FALSE)</f>
        <v>Y56</v>
      </c>
      <c r="J3790" s="196" t="str">
        <f>VLOOKUP(E3790,Refs!$P$2:$S$36,4,FALSE)</f>
        <v>London</v>
      </c>
      <c r="K3790" s="42" t="str">
        <f t="shared" si="119"/>
        <v/>
      </c>
    </row>
    <row r="3791" spans="1:11" hidden="1" x14ac:dyDescent="0.35">
      <c r="A3791" s="197">
        <f t="shared" si="118"/>
        <v>44287</v>
      </c>
      <c r="B3791" t="s">
        <v>770</v>
      </c>
      <c r="C3791" t="s">
        <v>110</v>
      </c>
      <c r="D3791" t="s">
        <v>1010</v>
      </c>
      <c r="E3791" t="s">
        <v>62</v>
      </c>
      <c r="F3791" t="s">
        <v>63</v>
      </c>
      <c r="G3791" t="s">
        <v>732</v>
      </c>
      <c r="H3791">
        <v>35</v>
      </c>
      <c r="I3791" s="196" t="str">
        <f>VLOOKUP(E3791,Refs!$P$2:$R$36,3,FALSE)</f>
        <v>Y56</v>
      </c>
      <c r="J3791" s="196" t="str">
        <f>VLOOKUP(E3791,Refs!$P$2:$S$36,4,FALSE)</f>
        <v>London</v>
      </c>
      <c r="K3791" s="42">
        <f t="shared" si="119"/>
        <v>35</v>
      </c>
    </row>
    <row r="3792" spans="1:11" hidden="1" x14ac:dyDescent="0.35">
      <c r="A3792" s="197">
        <f t="shared" si="118"/>
        <v>44287</v>
      </c>
      <c r="B3792" t="s">
        <v>770</v>
      </c>
      <c r="C3792" t="s">
        <v>110</v>
      </c>
      <c r="D3792" t="s">
        <v>1010</v>
      </c>
      <c r="E3792" t="s">
        <v>62</v>
      </c>
      <c r="F3792" t="s">
        <v>63</v>
      </c>
      <c r="G3792" t="s">
        <v>733</v>
      </c>
      <c r="H3792">
        <v>34</v>
      </c>
      <c r="I3792" s="196" t="str">
        <f>VLOOKUP(E3792,Refs!$P$2:$R$36,3,FALSE)</f>
        <v>Y56</v>
      </c>
      <c r="J3792" s="196" t="str">
        <f>VLOOKUP(E3792,Refs!$P$2:$S$36,4,FALSE)</f>
        <v>London</v>
      </c>
      <c r="K3792" s="42">
        <f t="shared" si="119"/>
        <v>34</v>
      </c>
    </row>
    <row r="3793" spans="1:11" hidden="1" x14ac:dyDescent="0.35">
      <c r="A3793" s="197">
        <f t="shared" si="118"/>
        <v>44287</v>
      </c>
      <c r="B3793" t="s">
        <v>770</v>
      </c>
      <c r="C3793" t="s">
        <v>110</v>
      </c>
      <c r="D3793" t="s">
        <v>1010</v>
      </c>
      <c r="E3793" t="s">
        <v>62</v>
      </c>
      <c r="F3793" t="s">
        <v>63</v>
      </c>
      <c r="G3793" t="s">
        <v>734</v>
      </c>
      <c r="H3793">
        <v>0</v>
      </c>
      <c r="I3793" s="196" t="str">
        <f>VLOOKUP(E3793,Refs!$P$2:$R$36,3,FALSE)</f>
        <v>Y56</v>
      </c>
      <c r="J3793" s="196" t="str">
        <f>VLOOKUP(E3793,Refs!$P$2:$S$36,4,FALSE)</f>
        <v>London</v>
      </c>
      <c r="K3793" s="42" t="str">
        <f t="shared" si="119"/>
        <v/>
      </c>
    </row>
    <row r="3794" spans="1:11" hidden="1" x14ac:dyDescent="0.35">
      <c r="A3794" s="197">
        <f t="shared" si="118"/>
        <v>44287</v>
      </c>
      <c r="B3794" t="s">
        <v>770</v>
      </c>
      <c r="C3794" t="s">
        <v>110</v>
      </c>
      <c r="D3794" t="s">
        <v>1010</v>
      </c>
      <c r="E3794" t="s">
        <v>62</v>
      </c>
      <c r="F3794" t="s">
        <v>63</v>
      </c>
      <c r="G3794" t="s">
        <v>735</v>
      </c>
      <c r="H3794">
        <v>0</v>
      </c>
      <c r="I3794" s="196" t="str">
        <f>VLOOKUP(E3794,Refs!$P$2:$R$36,3,FALSE)</f>
        <v>Y56</v>
      </c>
      <c r="J3794" s="196" t="str">
        <f>VLOOKUP(E3794,Refs!$P$2:$S$36,4,FALSE)</f>
        <v>London</v>
      </c>
      <c r="K3794" s="42" t="str">
        <f t="shared" si="119"/>
        <v/>
      </c>
    </row>
    <row r="3795" spans="1:11" hidden="1" x14ac:dyDescent="0.35">
      <c r="A3795" s="197">
        <f t="shared" si="118"/>
        <v>44287</v>
      </c>
      <c r="B3795" t="s">
        <v>770</v>
      </c>
      <c r="C3795" t="s">
        <v>110</v>
      </c>
      <c r="D3795" t="s">
        <v>1010</v>
      </c>
      <c r="E3795" t="s">
        <v>62</v>
      </c>
      <c r="F3795" t="s">
        <v>63</v>
      </c>
      <c r="G3795" t="s">
        <v>736</v>
      </c>
      <c r="H3795">
        <v>0</v>
      </c>
      <c r="I3795" s="196" t="str">
        <f>VLOOKUP(E3795,Refs!$P$2:$R$36,3,FALSE)</f>
        <v>Y56</v>
      </c>
      <c r="J3795" s="196" t="str">
        <f>VLOOKUP(E3795,Refs!$P$2:$S$36,4,FALSE)</f>
        <v>London</v>
      </c>
      <c r="K3795" s="42" t="str">
        <f t="shared" si="119"/>
        <v/>
      </c>
    </row>
    <row r="3796" spans="1:11" hidden="1" x14ac:dyDescent="0.35">
      <c r="A3796" s="197">
        <f t="shared" si="118"/>
        <v>44287</v>
      </c>
      <c r="B3796" t="s">
        <v>770</v>
      </c>
      <c r="C3796" t="s">
        <v>110</v>
      </c>
      <c r="D3796" t="s">
        <v>1010</v>
      </c>
      <c r="E3796" t="s">
        <v>62</v>
      </c>
      <c r="F3796" t="s">
        <v>63</v>
      </c>
      <c r="G3796" t="s">
        <v>737</v>
      </c>
      <c r="H3796">
        <v>0</v>
      </c>
      <c r="I3796" s="196" t="str">
        <f>VLOOKUP(E3796,Refs!$P$2:$R$36,3,FALSE)</f>
        <v>Y56</v>
      </c>
      <c r="J3796" s="196" t="str">
        <f>VLOOKUP(E3796,Refs!$P$2:$S$36,4,FALSE)</f>
        <v>London</v>
      </c>
      <c r="K3796" s="42" t="str">
        <f t="shared" si="119"/>
        <v/>
      </c>
    </row>
    <row r="3797" spans="1:11" hidden="1" x14ac:dyDescent="0.35">
      <c r="A3797" s="197">
        <f t="shared" si="118"/>
        <v>44287</v>
      </c>
      <c r="B3797" t="s">
        <v>770</v>
      </c>
      <c r="C3797" t="s">
        <v>110</v>
      </c>
      <c r="D3797" t="s">
        <v>1010</v>
      </c>
      <c r="E3797" t="s">
        <v>540</v>
      </c>
      <c r="F3797" t="s">
        <v>541</v>
      </c>
      <c r="G3797" t="s">
        <v>756</v>
      </c>
      <c r="H3797">
        <v>62343</v>
      </c>
      <c r="I3797" s="196" t="str">
        <f>VLOOKUP(E3797,Refs!$P$2:$R$36,3,FALSE)</f>
        <v>Y56</v>
      </c>
      <c r="J3797" s="196" t="str">
        <f>VLOOKUP(E3797,Refs!$P$2:$S$36,4,FALSE)</f>
        <v>London</v>
      </c>
      <c r="K3797" s="42">
        <f t="shared" si="119"/>
        <v>62343</v>
      </c>
    </row>
    <row r="3798" spans="1:11" hidden="1" x14ac:dyDescent="0.35">
      <c r="A3798" s="197">
        <f t="shared" si="118"/>
        <v>44287</v>
      </c>
      <c r="B3798" t="s">
        <v>770</v>
      </c>
      <c r="C3798" t="s">
        <v>110</v>
      </c>
      <c r="D3798" t="s">
        <v>1010</v>
      </c>
      <c r="E3798" t="s">
        <v>540</v>
      </c>
      <c r="F3798" t="s">
        <v>541</v>
      </c>
      <c r="G3798" t="s">
        <v>757</v>
      </c>
      <c r="H3798">
        <v>5552</v>
      </c>
      <c r="I3798" s="196" t="str">
        <f>VLOOKUP(E3798,Refs!$P$2:$R$36,3,FALSE)</f>
        <v>Y56</v>
      </c>
      <c r="J3798" s="196" t="str">
        <f>VLOOKUP(E3798,Refs!$P$2:$S$36,4,FALSE)</f>
        <v>London</v>
      </c>
      <c r="K3798" s="42">
        <f t="shared" si="119"/>
        <v>5552</v>
      </c>
    </row>
    <row r="3799" spans="1:11" hidden="1" x14ac:dyDescent="0.35">
      <c r="A3799" s="197">
        <f t="shared" si="118"/>
        <v>44287</v>
      </c>
      <c r="B3799" t="s">
        <v>770</v>
      </c>
      <c r="C3799" t="s">
        <v>110</v>
      </c>
      <c r="D3799" t="s">
        <v>1010</v>
      </c>
      <c r="E3799" t="s">
        <v>540</v>
      </c>
      <c r="F3799" t="s">
        <v>541</v>
      </c>
      <c r="G3799" t="s">
        <v>758</v>
      </c>
      <c r="H3799">
        <v>59372</v>
      </c>
      <c r="I3799" s="196" t="str">
        <f>VLOOKUP(E3799,Refs!$P$2:$R$36,3,FALSE)</f>
        <v>Y56</v>
      </c>
      <c r="J3799" s="196" t="str">
        <f>VLOOKUP(E3799,Refs!$P$2:$S$36,4,FALSE)</f>
        <v>London</v>
      </c>
      <c r="K3799" s="42">
        <f t="shared" si="119"/>
        <v>59372</v>
      </c>
    </row>
    <row r="3800" spans="1:11" hidden="1" x14ac:dyDescent="0.35">
      <c r="A3800" s="197">
        <f t="shared" si="118"/>
        <v>44287</v>
      </c>
      <c r="B3800" t="s">
        <v>770</v>
      </c>
      <c r="C3800" t="s">
        <v>110</v>
      </c>
      <c r="D3800" t="s">
        <v>1010</v>
      </c>
      <c r="E3800" t="s">
        <v>540</v>
      </c>
      <c r="F3800" t="s">
        <v>541</v>
      </c>
      <c r="G3800" t="s">
        <v>759</v>
      </c>
      <c r="H3800">
        <v>29</v>
      </c>
      <c r="I3800" s="196" t="str">
        <f>VLOOKUP(E3800,Refs!$P$2:$R$36,3,FALSE)</f>
        <v>Y56</v>
      </c>
      <c r="J3800" s="196" t="str">
        <f>VLOOKUP(E3800,Refs!$P$2:$S$36,4,FALSE)</f>
        <v>London</v>
      </c>
      <c r="K3800" s="42">
        <f t="shared" si="119"/>
        <v>29</v>
      </c>
    </row>
    <row r="3801" spans="1:11" hidden="1" x14ac:dyDescent="0.35">
      <c r="A3801" s="197">
        <f t="shared" si="118"/>
        <v>44287</v>
      </c>
      <c r="B3801" t="s">
        <v>770</v>
      </c>
      <c r="C3801" t="s">
        <v>110</v>
      </c>
      <c r="D3801" t="s">
        <v>1010</v>
      </c>
      <c r="E3801" t="s">
        <v>540</v>
      </c>
      <c r="F3801" t="s">
        <v>541</v>
      </c>
      <c r="G3801" t="s">
        <v>760</v>
      </c>
      <c r="H3801">
        <v>8671</v>
      </c>
      <c r="I3801" s="196" t="str">
        <f>VLOOKUP(E3801,Refs!$P$2:$R$36,3,FALSE)</f>
        <v>Y56</v>
      </c>
      <c r="J3801" s="196" t="str">
        <f>VLOOKUP(E3801,Refs!$P$2:$S$36,4,FALSE)</f>
        <v>London</v>
      </c>
      <c r="K3801" s="42">
        <f t="shared" si="119"/>
        <v>8671</v>
      </c>
    </row>
    <row r="3802" spans="1:11" hidden="1" x14ac:dyDescent="0.35">
      <c r="A3802" s="197">
        <f t="shared" si="118"/>
        <v>44287</v>
      </c>
      <c r="B3802" t="s">
        <v>770</v>
      </c>
      <c r="C3802" t="s">
        <v>110</v>
      </c>
      <c r="D3802" t="s">
        <v>1010</v>
      </c>
      <c r="E3802" t="s">
        <v>540</v>
      </c>
      <c r="F3802" t="s">
        <v>541</v>
      </c>
      <c r="G3802" t="s">
        <v>761</v>
      </c>
      <c r="H3802">
        <v>0</v>
      </c>
      <c r="I3802" s="196" t="str">
        <f>VLOOKUP(E3802,Refs!$P$2:$R$36,3,FALSE)</f>
        <v>Y56</v>
      </c>
      <c r="J3802" s="196" t="str">
        <f>VLOOKUP(E3802,Refs!$P$2:$S$36,4,FALSE)</f>
        <v>London</v>
      </c>
      <c r="K3802" s="42" t="str">
        <f t="shared" si="119"/>
        <v/>
      </c>
    </row>
    <row r="3803" spans="1:11" hidden="1" x14ac:dyDescent="0.35">
      <c r="A3803" s="197">
        <f t="shared" si="118"/>
        <v>44287</v>
      </c>
      <c r="B3803" t="s">
        <v>770</v>
      </c>
      <c r="C3803" t="s">
        <v>110</v>
      </c>
      <c r="D3803" t="s">
        <v>1010</v>
      </c>
      <c r="E3803" t="s">
        <v>540</v>
      </c>
      <c r="F3803" t="s">
        <v>541</v>
      </c>
      <c r="G3803" t="s">
        <v>548</v>
      </c>
      <c r="H3803">
        <v>47895</v>
      </c>
      <c r="I3803" s="196" t="str">
        <f>VLOOKUP(E3803,Refs!$P$2:$R$36,3,FALSE)</f>
        <v>Y56</v>
      </c>
      <c r="J3803" s="196" t="str">
        <f>VLOOKUP(E3803,Refs!$P$2:$S$36,4,FALSE)</f>
        <v>London</v>
      </c>
      <c r="K3803" s="42">
        <f t="shared" si="119"/>
        <v>47895</v>
      </c>
    </row>
    <row r="3804" spans="1:11" hidden="1" x14ac:dyDescent="0.35">
      <c r="A3804" s="197">
        <f t="shared" si="118"/>
        <v>44287</v>
      </c>
      <c r="B3804" t="s">
        <v>770</v>
      </c>
      <c r="C3804" t="s">
        <v>110</v>
      </c>
      <c r="D3804" t="s">
        <v>1010</v>
      </c>
      <c r="E3804" t="s">
        <v>540</v>
      </c>
      <c r="F3804" t="s">
        <v>541</v>
      </c>
      <c r="G3804" t="s">
        <v>549</v>
      </c>
      <c r="H3804">
        <v>2971</v>
      </c>
      <c r="I3804" s="196" t="str">
        <f>VLOOKUP(E3804,Refs!$P$2:$R$36,3,FALSE)</f>
        <v>Y56</v>
      </c>
      <c r="J3804" s="196" t="str">
        <f>VLOOKUP(E3804,Refs!$P$2:$S$36,4,FALSE)</f>
        <v>London</v>
      </c>
      <c r="K3804" s="42">
        <f t="shared" si="119"/>
        <v>2971</v>
      </c>
    </row>
    <row r="3805" spans="1:11" hidden="1" x14ac:dyDescent="0.35">
      <c r="A3805" s="197">
        <f t="shared" si="118"/>
        <v>44287</v>
      </c>
      <c r="B3805" t="s">
        <v>770</v>
      </c>
      <c r="C3805" t="s">
        <v>110</v>
      </c>
      <c r="D3805" t="s">
        <v>1010</v>
      </c>
      <c r="E3805" t="s">
        <v>540</v>
      </c>
      <c r="F3805" t="s">
        <v>541</v>
      </c>
      <c r="G3805" t="s">
        <v>550</v>
      </c>
      <c r="H3805">
        <v>651</v>
      </c>
      <c r="I3805" s="196" t="str">
        <f>VLOOKUP(E3805,Refs!$P$2:$R$36,3,FALSE)</f>
        <v>Y56</v>
      </c>
      <c r="J3805" s="196" t="str">
        <f>VLOOKUP(E3805,Refs!$P$2:$S$36,4,FALSE)</f>
        <v>London</v>
      </c>
      <c r="K3805" s="42">
        <f t="shared" si="119"/>
        <v>651</v>
      </c>
    </row>
    <row r="3806" spans="1:11" hidden="1" x14ac:dyDescent="0.35">
      <c r="A3806" s="197">
        <f t="shared" si="118"/>
        <v>44287</v>
      </c>
      <c r="B3806" t="s">
        <v>770</v>
      </c>
      <c r="C3806" t="s">
        <v>110</v>
      </c>
      <c r="D3806" t="s">
        <v>1010</v>
      </c>
      <c r="E3806" t="s">
        <v>540</v>
      </c>
      <c r="F3806" t="s">
        <v>541</v>
      </c>
      <c r="G3806" t="s">
        <v>551</v>
      </c>
      <c r="H3806">
        <v>2096</v>
      </c>
      <c r="I3806" s="196" t="str">
        <f>VLOOKUP(E3806,Refs!$P$2:$R$36,3,FALSE)</f>
        <v>Y56</v>
      </c>
      <c r="J3806" s="196" t="str">
        <f>VLOOKUP(E3806,Refs!$P$2:$S$36,4,FALSE)</f>
        <v>London</v>
      </c>
      <c r="K3806" s="42">
        <f t="shared" si="119"/>
        <v>2096</v>
      </c>
    </row>
    <row r="3807" spans="1:11" hidden="1" x14ac:dyDescent="0.35">
      <c r="A3807" s="197">
        <f t="shared" si="118"/>
        <v>44287</v>
      </c>
      <c r="B3807" t="s">
        <v>770</v>
      </c>
      <c r="C3807" t="s">
        <v>110</v>
      </c>
      <c r="D3807" t="s">
        <v>1010</v>
      </c>
      <c r="E3807" t="s">
        <v>540</v>
      </c>
      <c r="F3807" t="s">
        <v>541</v>
      </c>
      <c r="G3807" t="s">
        <v>552</v>
      </c>
      <c r="H3807">
        <v>224</v>
      </c>
      <c r="I3807" s="196" t="str">
        <f>VLOOKUP(E3807,Refs!$P$2:$R$36,3,FALSE)</f>
        <v>Y56</v>
      </c>
      <c r="J3807" s="196" t="str">
        <f>VLOOKUP(E3807,Refs!$P$2:$S$36,4,FALSE)</f>
        <v>London</v>
      </c>
      <c r="K3807" s="42">
        <f t="shared" si="119"/>
        <v>224</v>
      </c>
    </row>
    <row r="3808" spans="1:11" hidden="1" x14ac:dyDescent="0.35">
      <c r="A3808" s="197">
        <f t="shared" si="118"/>
        <v>44287</v>
      </c>
      <c r="B3808" t="s">
        <v>770</v>
      </c>
      <c r="C3808" t="s">
        <v>110</v>
      </c>
      <c r="D3808" t="s">
        <v>1010</v>
      </c>
      <c r="E3808" t="s">
        <v>540</v>
      </c>
      <c r="F3808" t="s">
        <v>541</v>
      </c>
      <c r="G3808" t="s">
        <v>553</v>
      </c>
      <c r="H3808">
        <v>200316</v>
      </c>
      <c r="I3808" s="196" t="str">
        <f>VLOOKUP(E3808,Refs!$P$2:$R$36,3,FALSE)</f>
        <v>Y56</v>
      </c>
      <c r="J3808" s="196" t="str">
        <f>VLOOKUP(E3808,Refs!$P$2:$S$36,4,FALSE)</f>
        <v>London</v>
      </c>
      <c r="K3808" s="42">
        <f t="shared" si="119"/>
        <v>200316</v>
      </c>
    </row>
    <row r="3809" spans="1:11" hidden="1" x14ac:dyDescent="0.35">
      <c r="A3809" s="197">
        <f t="shared" si="118"/>
        <v>44287</v>
      </c>
      <c r="B3809" t="s">
        <v>770</v>
      </c>
      <c r="C3809" t="s">
        <v>110</v>
      </c>
      <c r="D3809" t="s">
        <v>1010</v>
      </c>
      <c r="E3809" t="s">
        <v>540</v>
      </c>
      <c r="F3809" t="s">
        <v>541</v>
      </c>
      <c r="G3809" t="s">
        <v>554</v>
      </c>
      <c r="H3809">
        <v>344</v>
      </c>
      <c r="I3809" s="196" t="str">
        <f>VLOOKUP(E3809,Refs!$P$2:$R$36,3,FALSE)</f>
        <v>Y56</v>
      </c>
      <c r="J3809" s="196" t="str">
        <f>VLOOKUP(E3809,Refs!$P$2:$S$36,4,FALSE)</f>
        <v>London</v>
      </c>
      <c r="K3809" s="42">
        <f t="shared" si="119"/>
        <v>344</v>
      </c>
    </row>
    <row r="3810" spans="1:11" hidden="1" x14ac:dyDescent="0.35">
      <c r="A3810" s="197">
        <f t="shared" si="118"/>
        <v>44287</v>
      </c>
      <c r="B3810" t="s">
        <v>770</v>
      </c>
      <c r="C3810" t="s">
        <v>110</v>
      </c>
      <c r="D3810" t="s">
        <v>1010</v>
      </c>
      <c r="E3810" t="s">
        <v>540</v>
      </c>
      <c r="F3810" t="s">
        <v>541</v>
      </c>
      <c r="G3810" t="s">
        <v>555</v>
      </c>
      <c r="H3810">
        <v>569</v>
      </c>
      <c r="I3810" s="196" t="str">
        <f>VLOOKUP(E3810,Refs!$P$2:$R$36,3,FALSE)</f>
        <v>Y56</v>
      </c>
      <c r="J3810" s="196" t="str">
        <f>VLOOKUP(E3810,Refs!$P$2:$S$36,4,FALSE)</f>
        <v>London</v>
      </c>
      <c r="K3810" s="42">
        <f t="shared" si="119"/>
        <v>569</v>
      </c>
    </row>
    <row r="3811" spans="1:11" hidden="1" x14ac:dyDescent="0.35">
      <c r="A3811" s="197">
        <f t="shared" si="118"/>
        <v>44287</v>
      </c>
      <c r="B3811" t="s">
        <v>770</v>
      </c>
      <c r="C3811" t="s">
        <v>110</v>
      </c>
      <c r="D3811" t="s">
        <v>1010</v>
      </c>
      <c r="E3811" t="s">
        <v>540</v>
      </c>
      <c r="F3811" t="s">
        <v>541</v>
      </c>
      <c r="G3811" t="s">
        <v>556</v>
      </c>
      <c r="H3811">
        <v>218400</v>
      </c>
      <c r="I3811" s="196" t="str">
        <f>VLOOKUP(E3811,Refs!$P$2:$R$36,3,FALSE)</f>
        <v>Y56</v>
      </c>
      <c r="J3811" s="196" t="str">
        <f>VLOOKUP(E3811,Refs!$P$2:$S$36,4,FALSE)</f>
        <v>London</v>
      </c>
      <c r="K3811" s="42">
        <f t="shared" si="119"/>
        <v>218400</v>
      </c>
    </row>
    <row r="3812" spans="1:11" hidden="1" x14ac:dyDescent="0.35">
      <c r="A3812" s="197">
        <f t="shared" si="118"/>
        <v>44287</v>
      </c>
      <c r="B3812" t="s">
        <v>770</v>
      </c>
      <c r="C3812" t="s">
        <v>110</v>
      </c>
      <c r="D3812" t="s">
        <v>1010</v>
      </c>
      <c r="E3812" t="s">
        <v>540</v>
      </c>
      <c r="F3812" t="s">
        <v>541</v>
      </c>
      <c r="G3812" t="s">
        <v>557</v>
      </c>
      <c r="H3812">
        <v>4457</v>
      </c>
      <c r="I3812" s="196" t="str">
        <f>VLOOKUP(E3812,Refs!$P$2:$R$36,3,FALSE)</f>
        <v>Y56</v>
      </c>
      <c r="J3812" s="196" t="str">
        <f>VLOOKUP(E3812,Refs!$P$2:$S$36,4,FALSE)</f>
        <v>London</v>
      </c>
      <c r="K3812" s="42">
        <f t="shared" si="119"/>
        <v>4457</v>
      </c>
    </row>
    <row r="3813" spans="1:11" hidden="1" x14ac:dyDescent="0.35">
      <c r="A3813" s="197">
        <f t="shared" si="118"/>
        <v>44287</v>
      </c>
      <c r="B3813" t="s">
        <v>770</v>
      </c>
      <c r="C3813" t="s">
        <v>110</v>
      </c>
      <c r="D3813" t="s">
        <v>1010</v>
      </c>
      <c r="E3813" t="s">
        <v>540</v>
      </c>
      <c r="F3813" t="s">
        <v>541</v>
      </c>
      <c r="G3813" t="s">
        <v>558</v>
      </c>
      <c r="H3813">
        <v>27132531</v>
      </c>
      <c r="I3813" s="196" t="str">
        <f>VLOOKUP(E3813,Refs!$P$2:$R$36,3,FALSE)</f>
        <v>Y56</v>
      </c>
      <c r="J3813" s="196" t="str">
        <f>VLOOKUP(E3813,Refs!$P$2:$S$36,4,FALSE)</f>
        <v>London</v>
      </c>
      <c r="K3813" s="42">
        <f t="shared" si="119"/>
        <v>27132531</v>
      </c>
    </row>
    <row r="3814" spans="1:11" hidden="1" x14ac:dyDescent="0.35">
      <c r="A3814" s="197">
        <f t="shared" si="118"/>
        <v>44287</v>
      </c>
      <c r="B3814" t="s">
        <v>770</v>
      </c>
      <c r="C3814" t="s">
        <v>110</v>
      </c>
      <c r="D3814" t="s">
        <v>1010</v>
      </c>
      <c r="E3814" t="s">
        <v>540</v>
      </c>
      <c r="F3814" t="s">
        <v>541</v>
      </c>
      <c r="G3814" t="s">
        <v>566</v>
      </c>
      <c r="H3814">
        <v>57897</v>
      </c>
      <c r="I3814" s="196" t="str">
        <f>VLOOKUP(E3814,Refs!$P$2:$R$36,3,FALSE)</f>
        <v>Y56</v>
      </c>
      <c r="J3814" s="196" t="str">
        <f>VLOOKUP(E3814,Refs!$P$2:$S$36,4,FALSE)</f>
        <v>London</v>
      </c>
      <c r="K3814" s="42">
        <f t="shared" si="119"/>
        <v>57897</v>
      </c>
    </row>
    <row r="3815" spans="1:11" hidden="1" x14ac:dyDescent="0.35">
      <c r="A3815" s="197">
        <f t="shared" si="118"/>
        <v>44287</v>
      </c>
      <c r="B3815" t="s">
        <v>770</v>
      </c>
      <c r="C3815" t="s">
        <v>110</v>
      </c>
      <c r="D3815" t="s">
        <v>1010</v>
      </c>
      <c r="E3815" t="s">
        <v>540</v>
      </c>
      <c r="F3815" t="s">
        <v>541</v>
      </c>
      <c r="G3815" t="s">
        <v>567</v>
      </c>
      <c r="H3815">
        <v>2188</v>
      </c>
      <c r="I3815" s="196" t="str">
        <f>VLOOKUP(E3815,Refs!$P$2:$R$36,3,FALSE)</f>
        <v>Y56</v>
      </c>
      <c r="J3815" s="196" t="str">
        <f>VLOOKUP(E3815,Refs!$P$2:$S$36,4,FALSE)</f>
        <v>London</v>
      </c>
      <c r="K3815" s="42">
        <f t="shared" si="119"/>
        <v>2188</v>
      </c>
    </row>
    <row r="3816" spans="1:11" hidden="1" x14ac:dyDescent="0.35">
      <c r="A3816" s="197">
        <f t="shared" si="118"/>
        <v>44287</v>
      </c>
      <c r="B3816" t="s">
        <v>770</v>
      </c>
      <c r="C3816" t="s">
        <v>110</v>
      </c>
      <c r="D3816" t="s">
        <v>1010</v>
      </c>
      <c r="E3816" t="s">
        <v>540</v>
      </c>
      <c r="F3816" t="s">
        <v>541</v>
      </c>
      <c r="G3816" t="s">
        <v>568</v>
      </c>
      <c r="H3816">
        <v>22419</v>
      </c>
      <c r="I3816" s="196" t="str">
        <f>VLOOKUP(E3816,Refs!$P$2:$R$36,3,FALSE)</f>
        <v>Y56</v>
      </c>
      <c r="J3816" s="196" t="str">
        <f>VLOOKUP(E3816,Refs!$P$2:$S$36,4,FALSE)</f>
        <v>London</v>
      </c>
      <c r="K3816" s="42">
        <f t="shared" si="119"/>
        <v>22419</v>
      </c>
    </row>
    <row r="3817" spans="1:11" hidden="1" x14ac:dyDescent="0.35">
      <c r="A3817" s="197">
        <f t="shared" si="118"/>
        <v>44287</v>
      </c>
      <c r="B3817" t="s">
        <v>770</v>
      </c>
      <c r="C3817" t="s">
        <v>110</v>
      </c>
      <c r="D3817" t="s">
        <v>1010</v>
      </c>
      <c r="E3817" t="s">
        <v>540</v>
      </c>
      <c r="F3817" t="s">
        <v>541</v>
      </c>
      <c r="G3817" t="s">
        <v>569</v>
      </c>
      <c r="H3817">
        <v>8648</v>
      </c>
      <c r="I3817" s="196" t="str">
        <f>VLOOKUP(E3817,Refs!$P$2:$R$36,3,FALSE)</f>
        <v>Y56</v>
      </c>
      <c r="J3817" s="196" t="str">
        <f>VLOOKUP(E3817,Refs!$P$2:$S$36,4,FALSE)</f>
        <v>London</v>
      </c>
      <c r="K3817" s="42">
        <f t="shared" si="119"/>
        <v>8648</v>
      </c>
    </row>
    <row r="3818" spans="1:11" hidden="1" x14ac:dyDescent="0.35">
      <c r="A3818" s="197">
        <f t="shared" si="118"/>
        <v>44287</v>
      </c>
      <c r="B3818" t="s">
        <v>770</v>
      </c>
      <c r="C3818" t="s">
        <v>110</v>
      </c>
      <c r="D3818" t="s">
        <v>1010</v>
      </c>
      <c r="E3818" t="s">
        <v>540</v>
      </c>
      <c r="F3818" t="s">
        <v>541</v>
      </c>
      <c r="G3818" t="s">
        <v>570</v>
      </c>
      <c r="H3818">
        <v>22562</v>
      </c>
      <c r="I3818" s="196" t="str">
        <f>VLOOKUP(E3818,Refs!$P$2:$R$36,3,FALSE)</f>
        <v>Y56</v>
      </c>
      <c r="J3818" s="196" t="str">
        <f>VLOOKUP(E3818,Refs!$P$2:$S$36,4,FALSE)</f>
        <v>London</v>
      </c>
      <c r="K3818" s="42">
        <f t="shared" si="119"/>
        <v>22562</v>
      </c>
    </row>
    <row r="3819" spans="1:11" hidden="1" x14ac:dyDescent="0.35">
      <c r="A3819" s="197">
        <f t="shared" si="118"/>
        <v>44287</v>
      </c>
      <c r="B3819" t="s">
        <v>770</v>
      </c>
      <c r="C3819" t="s">
        <v>110</v>
      </c>
      <c r="D3819" t="s">
        <v>1010</v>
      </c>
      <c r="E3819" t="s">
        <v>540</v>
      </c>
      <c r="F3819" t="s">
        <v>541</v>
      </c>
      <c r="G3819" t="s">
        <v>571</v>
      </c>
      <c r="H3819">
        <v>2080</v>
      </c>
      <c r="I3819" s="196" t="str">
        <f>VLOOKUP(E3819,Refs!$P$2:$R$36,3,FALSE)</f>
        <v>Y56</v>
      </c>
      <c r="J3819" s="196" t="str">
        <f>VLOOKUP(E3819,Refs!$P$2:$S$36,4,FALSE)</f>
        <v>London</v>
      </c>
      <c r="K3819" s="42">
        <f t="shared" si="119"/>
        <v>2080</v>
      </c>
    </row>
    <row r="3820" spans="1:11" hidden="1" x14ac:dyDescent="0.35">
      <c r="A3820" s="197">
        <f t="shared" si="118"/>
        <v>44287</v>
      </c>
      <c r="B3820" t="s">
        <v>770</v>
      </c>
      <c r="C3820" t="s">
        <v>110</v>
      </c>
      <c r="D3820" t="s">
        <v>1010</v>
      </c>
      <c r="E3820" t="s">
        <v>540</v>
      </c>
      <c r="F3820" t="s">
        <v>541</v>
      </c>
      <c r="G3820" t="s">
        <v>576</v>
      </c>
      <c r="H3820">
        <v>35416</v>
      </c>
      <c r="I3820" s="196" t="str">
        <f>VLOOKUP(E3820,Refs!$P$2:$R$36,3,FALSE)</f>
        <v>Y56</v>
      </c>
      <c r="J3820" s="196" t="str">
        <f>VLOOKUP(E3820,Refs!$P$2:$S$36,4,FALSE)</f>
        <v>London</v>
      </c>
      <c r="K3820" s="42">
        <f t="shared" si="119"/>
        <v>35416</v>
      </c>
    </row>
    <row r="3821" spans="1:11" hidden="1" x14ac:dyDescent="0.35">
      <c r="A3821" s="197">
        <f t="shared" si="118"/>
        <v>44287</v>
      </c>
      <c r="B3821" t="s">
        <v>770</v>
      </c>
      <c r="C3821" t="s">
        <v>110</v>
      </c>
      <c r="D3821" t="s">
        <v>1010</v>
      </c>
      <c r="E3821" t="s">
        <v>540</v>
      </c>
      <c r="F3821" t="s">
        <v>541</v>
      </c>
      <c r="G3821" t="s">
        <v>577</v>
      </c>
      <c r="H3821">
        <v>15341</v>
      </c>
      <c r="I3821" s="196" t="str">
        <f>VLOOKUP(E3821,Refs!$P$2:$R$36,3,FALSE)</f>
        <v>Y56</v>
      </c>
      <c r="J3821" s="196" t="str">
        <f>VLOOKUP(E3821,Refs!$P$2:$S$36,4,FALSE)</f>
        <v>London</v>
      </c>
      <c r="K3821" s="42">
        <f t="shared" si="119"/>
        <v>15341</v>
      </c>
    </row>
    <row r="3822" spans="1:11" hidden="1" x14ac:dyDescent="0.35">
      <c r="A3822" s="197">
        <f t="shared" si="118"/>
        <v>44287</v>
      </c>
      <c r="B3822" t="s">
        <v>770</v>
      </c>
      <c r="C3822" t="s">
        <v>110</v>
      </c>
      <c r="D3822" t="s">
        <v>1010</v>
      </c>
      <c r="E3822" t="s">
        <v>540</v>
      </c>
      <c r="F3822" t="s">
        <v>541</v>
      </c>
      <c r="G3822" t="s">
        <v>578</v>
      </c>
      <c r="H3822">
        <v>8646</v>
      </c>
      <c r="I3822" s="196" t="str">
        <f>VLOOKUP(E3822,Refs!$P$2:$R$36,3,FALSE)</f>
        <v>Y56</v>
      </c>
      <c r="J3822" s="196" t="str">
        <f>VLOOKUP(E3822,Refs!$P$2:$S$36,4,FALSE)</f>
        <v>London</v>
      </c>
      <c r="K3822" s="42">
        <f t="shared" si="119"/>
        <v>8646</v>
      </c>
    </row>
    <row r="3823" spans="1:11" hidden="1" x14ac:dyDescent="0.35">
      <c r="A3823" s="197">
        <f t="shared" si="118"/>
        <v>44287</v>
      </c>
      <c r="B3823" t="s">
        <v>770</v>
      </c>
      <c r="C3823" t="s">
        <v>110</v>
      </c>
      <c r="D3823" t="s">
        <v>1010</v>
      </c>
      <c r="E3823" t="s">
        <v>540</v>
      </c>
      <c r="F3823" t="s">
        <v>541</v>
      </c>
      <c r="G3823" t="s">
        <v>579</v>
      </c>
      <c r="H3823">
        <v>13</v>
      </c>
      <c r="I3823" s="196" t="str">
        <f>VLOOKUP(E3823,Refs!$P$2:$R$36,3,FALSE)</f>
        <v>Y56</v>
      </c>
      <c r="J3823" s="196" t="str">
        <f>VLOOKUP(E3823,Refs!$P$2:$S$36,4,FALSE)</f>
        <v>London</v>
      </c>
      <c r="K3823" s="42">
        <f t="shared" si="119"/>
        <v>13</v>
      </c>
    </row>
    <row r="3824" spans="1:11" hidden="1" x14ac:dyDescent="0.35">
      <c r="A3824" s="197">
        <f t="shared" si="118"/>
        <v>44287</v>
      </c>
      <c r="B3824" t="s">
        <v>770</v>
      </c>
      <c r="C3824" t="s">
        <v>110</v>
      </c>
      <c r="D3824" t="s">
        <v>1010</v>
      </c>
      <c r="E3824" t="s">
        <v>540</v>
      </c>
      <c r="F3824" t="s">
        <v>541</v>
      </c>
      <c r="G3824" t="s">
        <v>580</v>
      </c>
      <c r="H3824">
        <v>4844</v>
      </c>
      <c r="I3824" s="196" t="str">
        <f>VLOOKUP(E3824,Refs!$P$2:$R$36,3,FALSE)</f>
        <v>Y56</v>
      </c>
      <c r="J3824" s="196" t="str">
        <f>VLOOKUP(E3824,Refs!$P$2:$S$36,4,FALSE)</f>
        <v>London</v>
      </c>
      <c r="K3824" s="42">
        <f t="shared" si="119"/>
        <v>4844</v>
      </c>
    </row>
    <row r="3825" spans="1:11" hidden="1" x14ac:dyDescent="0.35">
      <c r="A3825" s="197">
        <f t="shared" si="118"/>
        <v>44287</v>
      </c>
      <c r="B3825" t="s">
        <v>770</v>
      </c>
      <c r="C3825" t="s">
        <v>110</v>
      </c>
      <c r="D3825" t="s">
        <v>1010</v>
      </c>
      <c r="E3825" t="s">
        <v>540</v>
      </c>
      <c r="F3825" t="s">
        <v>541</v>
      </c>
      <c r="G3825" t="s">
        <v>581</v>
      </c>
      <c r="H3825">
        <v>0</v>
      </c>
      <c r="I3825" s="196" t="str">
        <f>VLOOKUP(E3825,Refs!$P$2:$R$36,3,FALSE)</f>
        <v>Y56</v>
      </c>
      <c r="J3825" s="196" t="str">
        <f>VLOOKUP(E3825,Refs!$P$2:$S$36,4,FALSE)</f>
        <v>London</v>
      </c>
      <c r="K3825" s="42" t="str">
        <f t="shared" si="119"/>
        <v/>
      </c>
    </row>
    <row r="3826" spans="1:11" hidden="1" x14ac:dyDescent="0.35">
      <c r="A3826" s="197">
        <f t="shared" si="118"/>
        <v>44287</v>
      </c>
      <c r="B3826" t="s">
        <v>770</v>
      </c>
      <c r="C3826" t="s">
        <v>110</v>
      </c>
      <c r="D3826" t="s">
        <v>1010</v>
      </c>
      <c r="E3826" t="s">
        <v>540</v>
      </c>
      <c r="F3826" t="s">
        <v>541</v>
      </c>
      <c r="G3826" t="s">
        <v>582</v>
      </c>
      <c r="H3826">
        <v>3963</v>
      </c>
      <c r="I3826" s="196" t="str">
        <f>VLOOKUP(E3826,Refs!$P$2:$R$36,3,FALSE)</f>
        <v>Y56</v>
      </c>
      <c r="J3826" s="196" t="str">
        <f>VLOOKUP(E3826,Refs!$P$2:$S$36,4,FALSE)</f>
        <v>London</v>
      </c>
      <c r="K3826" s="42">
        <f t="shared" si="119"/>
        <v>3963</v>
      </c>
    </row>
    <row r="3827" spans="1:11" hidden="1" x14ac:dyDescent="0.35">
      <c r="A3827" s="197">
        <f t="shared" si="118"/>
        <v>44287</v>
      </c>
      <c r="B3827" t="s">
        <v>770</v>
      </c>
      <c r="C3827" t="s">
        <v>110</v>
      </c>
      <c r="D3827" t="s">
        <v>1010</v>
      </c>
      <c r="E3827" t="s">
        <v>540</v>
      </c>
      <c r="F3827" t="s">
        <v>541</v>
      </c>
      <c r="G3827" t="s">
        <v>583</v>
      </c>
      <c r="H3827">
        <v>1709</v>
      </c>
      <c r="I3827" s="196" t="str">
        <f>VLOOKUP(E3827,Refs!$P$2:$R$36,3,FALSE)</f>
        <v>Y56</v>
      </c>
      <c r="J3827" s="196" t="str">
        <f>VLOOKUP(E3827,Refs!$P$2:$S$36,4,FALSE)</f>
        <v>London</v>
      </c>
      <c r="K3827" s="42">
        <f t="shared" si="119"/>
        <v>1709</v>
      </c>
    </row>
    <row r="3828" spans="1:11" hidden="1" x14ac:dyDescent="0.35">
      <c r="A3828" s="197">
        <f t="shared" si="118"/>
        <v>44287</v>
      </c>
      <c r="B3828" t="s">
        <v>770</v>
      </c>
      <c r="C3828" t="s">
        <v>110</v>
      </c>
      <c r="D3828" t="s">
        <v>1010</v>
      </c>
      <c r="E3828" t="s">
        <v>540</v>
      </c>
      <c r="F3828" t="s">
        <v>541</v>
      </c>
      <c r="G3828" t="s">
        <v>584</v>
      </c>
      <c r="H3828">
        <v>900</v>
      </c>
      <c r="I3828" s="196" t="str">
        <f>VLOOKUP(E3828,Refs!$P$2:$R$36,3,FALSE)</f>
        <v>Y56</v>
      </c>
      <c r="J3828" s="196" t="str">
        <f>VLOOKUP(E3828,Refs!$P$2:$S$36,4,FALSE)</f>
        <v>London</v>
      </c>
      <c r="K3828" s="42">
        <f t="shared" si="119"/>
        <v>900</v>
      </c>
    </row>
    <row r="3829" spans="1:11" hidden="1" x14ac:dyDescent="0.35">
      <c r="A3829" s="197">
        <f t="shared" si="118"/>
        <v>44287</v>
      </c>
      <c r="B3829" t="s">
        <v>770</v>
      </c>
      <c r="C3829" t="s">
        <v>110</v>
      </c>
      <c r="D3829" t="s">
        <v>1010</v>
      </c>
      <c r="E3829" t="s">
        <v>540</v>
      </c>
      <c r="F3829" t="s">
        <v>541</v>
      </c>
      <c r="G3829" t="s">
        <v>585</v>
      </c>
      <c r="H3829">
        <v>17320</v>
      </c>
      <c r="I3829" s="196" t="str">
        <f>VLOOKUP(E3829,Refs!$P$2:$R$36,3,FALSE)</f>
        <v>Y56</v>
      </c>
      <c r="J3829" s="196" t="str">
        <f>VLOOKUP(E3829,Refs!$P$2:$S$36,4,FALSE)</f>
        <v>London</v>
      </c>
      <c r="K3829" s="42">
        <f t="shared" si="119"/>
        <v>17320</v>
      </c>
    </row>
    <row r="3830" spans="1:11" hidden="1" x14ac:dyDescent="0.35">
      <c r="A3830" s="197">
        <f t="shared" si="118"/>
        <v>44287</v>
      </c>
      <c r="B3830" t="s">
        <v>770</v>
      </c>
      <c r="C3830" t="s">
        <v>110</v>
      </c>
      <c r="D3830" t="s">
        <v>1010</v>
      </c>
      <c r="E3830" t="s">
        <v>540</v>
      </c>
      <c r="F3830" t="s">
        <v>541</v>
      </c>
      <c r="G3830" t="s">
        <v>586</v>
      </c>
      <c r="H3830">
        <v>1842</v>
      </c>
      <c r="I3830" s="196" t="str">
        <f>VLOOKUP(E3830,Refs!$P$2:$R$36,3,FALSE)</f>
        <v>Y56</v>
      </c>
      <c r="J3830" s="196" t="str">
        <f>VLOOKUP(E3830,Refs!$P$2:$S$36,4,FALSE)</f>
        <v>London</v>
      </c>
      <c r="K3830" s="42">
        <f t="shared" si="119"/>
        <v>1842</v>
      </c>
    </row>
    <row r="3831" spans="1:11" hidden="1" x14ac:dyDescent="0.35">
      <c r="A3831" s="197">
        <f t="shared" si="118"/>
        <v>44287</v>
      </c>
      <c r="B3831" t="s">
        <v>770</v>
      </c>
      <c r="C3831" t="s">
        <v>110</v>
      </c>
      <c r="D3831" t="s">
        <v>1010</v>
      </c>
      <c r="E3831" t="s">
        <v>540</v>
      </c>
      <c r="F3831" t="s">
        <v>541</v>
      </c>
      <c r="G3831" t="s">
        <v>587</v>
      </c>
      <c r="H3831">
        <v>214</v>
      </c>
      <c r="I3831" s="196" t="str">
        <f>VLOOKUP(E3831,Refs!$P$2:$R$36,3,FALSE)</f>
        <v>Y56</v>
      </c>
      <c r="J3831" s="196" t="str">
        <f>VLOOKUP(E3831,Refs!$P$2:$S$36,4,FALSE)</f>
        <v>London</v>
      </c>
      <c r="K3831" s="42">
        <f t="shared" si="119"/>
        <v>214</v>
      </c>
    </row>
    <row r="3832" spans="1:11" hidden="1" x14ac:dyDescent="0.35">
      <c r="A3832" s="197">
        <f t="shared" si="118"/>
        <v>44287</v>
      </c>
      <c r="B3832" t="s">
        <v>770</v>
      </c>
      <c r="C3832" t="s">
        <v>110</v>
      </c>
      <c r="D3832" t="s">
        <v>1010</v>
      </c>
      <c r="E3832" t="s">
        <v>540</v>
      </c>
      <c r="F3832" t="s">
        <v>541</v>
      </c>
      <c r="G3832" t="s">
        <v>588</v>
      </c>
      <c r="H3832">
        <v>10566</v>
      </c>
      <c r="I3832" s="196" t="str">
        <f>VLOOKUP(E3832,Refs!$P$2:$R$36,3,FALSE)</f>
        <v>Y56</v>
      </c>
      <c r="J3832" s="196" t="str">
        <f>VLOOKUP(E3832,Refs!$P$2:$S$36,4,FALSE)</f>
        <v>London</v>
      </c>
      <c r="K3832" s="42">
        <f t="shared" si="119"/>
        <v>10566</v>
      </c>
    </row>
    <row r="3833" spans="1:11" hidden="1" x14ac:dyDescent="0.35">
      <c r="A3833" s="197">
        <f t="shared" si="118"/>
        <v>44287</v>
      </c>
      <c r="B3833" t="s">
        <v>770</v>
      </c>
      <c r="C3833" t="s">
        <v>110</v>
      </c>
      <c r="D3833" t="s">
        <v>1010</v>
      </c>
      <c r="E3833" t="s">
        <v>540</v>
      </c>
      <c r="F3833" t="s">
        <v>541</v>
      </c>
      <c r="G3833" t="s">
        <v>589</v>
      </c>
      <c r="H3833">
        <v>2933</v>
      </c>
      <c r="I3833" s="196" t="str">
        <f>VLOOKUP(E3833,Refs!$P$2:$R$36,3,FALSE)</f>
        <v>Y56</v>
      </c>
      <c r="J3833" s="196" t="str">
        <f>VLOOKUP(E3833,Refs!$P$2:$S$36,4,FALSE)</f>
        <v>London</v>
      </c>
      <c r="K3833" s="42">
        <f t="shared" si="119"/>
        <v>2933</v>
      </c>
    </row>
    <row r="3834" spans="1:11" hidden="1" x14ac:dyDescent="0.35">
      <c r="A3834" s="197">
        <f t="shared" si="118"/>
        <v>44287</v>
      </c>
      <c r="B3834" t="s">
        <v>770</v>
      </c>
      <c r="C3834" t="s">
        <v>110</v>
      </c>
      <c r="D3834" t="s">
        <v>1010</v>
      </c>
      <c r="E3834" t="s">
        <v>540</v>
      </c>
      <c r="F3834" t="s">
        <v>541</v>
      </c>
      <c r="G3834" t="s">
        <v>590</v>
      </c>
      <c r="H3834">
        <v>19233</v>
      </c>
      <c r="I3834" s="196" t="str">
        <f>VLOOKUP(E3834,Refs!$P$2:$R$36,3,FALSE)</f>
        <v>Y56</v>
      </c>
      <c r="J3834" s="196" t="str">
        <f>VLOOKUP(E3834,Refs!$P$2:$S$36,4,FALSE)</f>
        <v>London</v>
      </c>
      <c r="K3834" s="42">
        <f t="shared" si="119"/>
        <v>19233</v>
      </c>
    </row>
    <row r="3835" spans="1:11" hidden="1" x14ac:dyDescent="0.35">
      <c r="A3835" s="197">
        <f t="shared" si="118"/>
        <v>44287</v>
      </c>
      <c r="B3835" t="s">
        <v>770</v>
      </c>
      <c r="C3835" t="s">
        <v>110</v>
      </c>
      <c r="D3835" t="s">
        <v>1010</v>
      </c>
      <c r="E3835" t="s">
        <v>540</v>
      </c>
      <c r="F3835" t="s">
        <v>541</v>
      </c>
      <c r="G3835" t="s">
        <v>591</v>
      </c>
      <c r="H3835">
        <v>8920</v>
      </c>
      <c r="I3835" s="196" t="str">
        <f>VLOOKUP(E3835,Refs!$P$2:$R$36,3,FALSE)</f>
        <v>Y56</v>
      </c>
      <c r="J3835" s="196" t="str">
        <f>VLOOKUP(E3835,Refs!$P$2:$S$36,4,FALSE)</f>
        <v>London</v>
      </c>
      <c r="K3835" s="42">
        <f t="shared" si="119"/>
        <v>8920</v>
      </c>
    </row>
    <row r="3836" spans="1:11" hidden="1" x14ac:dyDescent="0.35">
      <c r="A3836" s="197">
        <f t="shared" si="118"/>
        <v>44287</v>
      </c>
      <c r="B3836" t="s">
        <v>770</v>
      </c>
      <c r="C3836" t="s">
        <v>110</v>
      </c>
      <c r="D3836" t="s">
        <v>1010</v>
      </c>
      <c r="E3836" t="s">
        <v>540</v>
      </c>
      <c r="F3836" t="s">
        <v>541</v>
      </c>
      <c r="G3836" t="s">
        <v>592</v>
      </c>
      <c r="H3836">
        <v>23111</v>
      </c>
      <c r="I3836" s="196" t="str">
        <f>VLOOKUP(E3836,Refs!$P$2:$R$36,3,FALSE)</f>
        <v>Y56</v>
      </c>
      <c r="J3836" s="196" t="str">
        <f>VLOOKUP(E3836,Refs!$P$2:$S$36,4,FALSE)</f>
        <v>London</v>
      </c>
      <c r="K3836" s="42">
        <f t="shared" si="119"/>
        <v>23111</v>
      </c>
    </row>
    <row r="3837" spans="1:11" hidden="1" x14ac:dyDescent="0.35">
      <c r="A3837" s="197">
        <f t="shared" si="118"/>
        <v>44287</v>
      </c>
      <c r="B3837" t="s">
        <v>770</v>
      </c>
      <c r="C3837" t="s">
        <v>110</v>
      </c>
      <c r="D3837" t="s">
        <v>1010</v>
      </c>
      <c r="E3837" t="s">
        <v>540</v>
      </c>
      <c r="F3837" t="s">
        <v>541</v>
      </c>
      <c r="G3837" t="s">
        <v>593</v>
      </c>
      <c r="H3837">
        <v>13384</v>
      </c>
      <c r="I3837" s="196" t="str">
        <f>VLOOKUP(E3837,Refs!$P$2:$R$36,3,FALSE)</f>
        <v>Y56</v>
      </c>
      <c r="J3837" s="196" t="str">
        <f>VLOOKUP(E3837,Refs!$P$2:$S$36,4,FALSE)</f>
        <v>London</v>
      </c>
      <c r="K3837" s="42">
        <f t="shared" si="119"/>
        <v>13384</v>
      </c>
    </row>
    <row r="3838" spans="1:11" hidden="1" x14ac:dyDescent="0.35">
      <c r="A3838" s="197">
        <f t="shared" si="118"/>
        <v>44287</v>
      </c>
      <c r="B3838" t="s">
        <v>770</v>
      </c>
      <c r="C3838" t="s">
        <v>110</v>
      </c>
      <c r="D3838" t="s">
        <v>1010</v>
      </c>
      <c r="E3838" t="s">
        <v>540</v>
      </c>
      <c r="F3838" t="s">
        <v>541</v>
      </c>
      <c r="G3838" t="s">
        <v>594</v>
      </c>
      <c r="H3838">
        <v>7001</v>
      </c>
      <c r="I3838" s="196" t="str">
        <f>VLOOKUP(E3838,Refs!$P$2:$R$36,3,FALSE)</f>
        <v>Y56</v>
      </c>
      <c r="J3838" s="196" t="str">
        <f>VLOOKUP(E3838,Refs!$P$2:$S$36,4,FALSE)</f>
        <v>London</v>
      </c>
      <c r="K3838" s="42">
        <f t="shared" si="119"/>
        <v>7001</v>
      </c>
    </row>
    <row r="3839" spans="1:11" hidden="1" x14ac:dyDescent="0.35">
      <c r="A3839" s="197">
        <f t="shared" si="118"/>
        <v>44287</v>
      </c>
      <c r="B3839" t="s">
        <v>770</v>
      </c>
      <c r="C3839" t="s">
        <v>110</v>
      </c>
      <c r="D3839" t="s">
        <v>1010</v>
      </c>
      <c r="E3839" t="s">
        <v>540</v>
      </c>
      <c r="F3839" t="s">
        <v>541</v>
      </c>
      <c r="G3839" t="s">
        <v>609</v>
      </c>
      <c r="H3839">
        <v>53285</v>
      </c>
      <c r="I3839" s="196" t="str">
        <f>VLOOKUP(E3839,Refs!$P$2:$R$36,3,FALSE)</f>
        <v>Y56</v>
      </c>
      <c r="J3839" s="196" t="str">
        <f>VLOOKUP(E3839,Refs!$P$2:$S$36,4,FALSE)</f>
        <v>London</v>
      </c>
      <c r="K3839" s="42">
        <f t="shared" si="119"/>
        <v>53285</v>
      </c>
    </row>
    <row r="3840" spans="1:11" hidden="1" x14ac:dyDescent="0.35">
      <c r="A3840" s="197">
        <f t="shared" si="118"/>
        <v>44287</v>
      </c>
      <c r="B3840" t="s">
        <v>770</v>
      </c>
      <c r="C3840" t="s">
        <v>110</v>
      </c>
      <c r="D3840" t="s">
        <v>1010</v>
      </c>
      <c r="E3840" t="s">
        <v>540</v>
      </c>
      <c r="F3840" t="s">
        <v>541</v>
      </c>
      <c r="G3840" t="s">
        <v>610</v>
      </c>
      <c r="H3840">
        <v>4322</v>
      </c>
      <c r="I3840" s="196" t="str">
        <f>VLOOKUP(E3840,Refs!$P$2:$R$36,3,FALSE)</f>
        <v>Y56</v>
      </c>
      <c r="J3840" s="196" t="str">
        <f>VLOOKUP(E3840,Refs!$P$2:$S$36,4,FALSE)</f>
        <v>London</v>
      </c>
      <c r="K3840" s="42">
        <f t="shared" si="119"/>
        <v>4322</v>
      </c>
    </row>
    <row r="3841" spans="1:11" hidden="1" x14ac:dyDescent="0.35">
      <c r="A3841" s="197">
        <f t="shared" si="118"/>
        <v>44287</v>
      </c>
      <c r="B3841" t="s">
        <v>770</v>
      </c>
      <c r="C3841" t="s">
        <v>110</v>
      </c>
      <c r="D3841" t="s">
        <v>1010</v>
      </c>
      <c r="E3841" t="s">
        <v>540</v>
      </c>
      <c r="F3841" t="s">
        <v>541</v>
      </c>
      <c r="G3841" t="s">
        <v>611</v>
      </c>
      <c r="H3841">
        <v>6068</v>
      </c>
      <c r="I3841" s="196" t="str">
        <f>VLOOKUP(E3841,Refs!$P$2:$R$36,3,FALSE)</f>
        <v>Y56</v>
      </c>
      <c r="J3841" s="196" t="str">
        <f>VLOOKUP(E3841,Refs!$P$2:$S$36,4,FALSE)</f>
        <v>London</v>
      </c>
      <c r="K3841" s="42">
        <f t="shared" si="119"/>
        <v>6068</v>
      </c>
    </row>
    <row r="3842" spans="1:11" hidden="1" x14ac:dyDescent="0.35">
      <c r="A3842" s="197">
        <f t="shared" si="118"/>
        <v>44287</v>
      </c>
      <c r="B3842" t="s">
        <v>770</v>
      </c>
      <c r="C3842" t="s">
        <v>110</v>
      </c>
      <c r="D3842" t="s">
        <v>1010</v>
      </c>
      <c r="E3842" t="s">
        <v>540</v>
      </c>
      <c r="F3842" t="s">
        <v>541</v>
      </c>
      <c r="G3842" t="s">
        <v>612</v>
      </c>
      <c r="H3842">
        <v>204</v>
      </c>
      <c r="I3842" s="196" t="str">
        <f>VLOOKUP(E3842,Refs!$P$2:$R$36,3,FALSE)</f>
        <v>Y56</v>
      </c>
      <c r="J3842" s="196" t="str">
        <f>VLOOKUP(E3842,Refs!$P$2:$S$36,4,FALSE)</f>
        <v>London</v>
      </c>
      <c r="K3842" s="42">
        <f t="shared" si="119"/>
        <v>204</v>
      </c>
    </row>
    <row r="3843" spans="1:11" hidden="1" x14ac:dyDescent="0.35">
      <c r="A3843" s="197">
        <f t="shared" ref="A3843:A3906" si="120">DATEVALUE(RIGHT(B3843,8))</f>
        <v>44287</v>
      </c>
      <c r="B3843" t="s">
        <v>770</v>
      </c>
      <c r="C3843" t="s">
        <v>110</v>
      </c>
      <c r="D3843" t="s">
        <v>1010</v>
      </c>
      <c r="E3843" t="s">
        <v>540</v>
      </c>
      <c r="F3843" t="s">
        <v>541</v>
      </c>
      <c r="G3843" t="s">
        <v>613</v>
      </c>
      <c r="H3843">
        <v>0</v>
      </c>
      <c r="I3843" s="196" t="str">
        <f>VLOOKUP(E3843,Refs!$P$2:$R$36,3,FALSE)</f>
        <v>Y56</v>
      </c>
      <c r="J3843" s="196" t="str">
        <f>VLOOKUP(E3843,Refs!$P$2:$S$36,4,FALSE)</f>
        <v>London</v>
      </c>
      <c r="K3843" s="42" t="str">
        <f t="shared" ref="K3843:K3906" si="121">IF(OR(H3843="NULL",H3843=0,H3843=""),"",H3843)</f>
        <v/>
      </c>
    </row>
    <row r="3844" spans="1:11" hidden="1" x14ac:dyDescent="0.35">
      <c r="A3844" s="197">
        <f t="shared" si="120"/>
        <v>44287</v>
      </c>
      <c r="B3844" t="s">
        <v>770</v>
      </c>
      <c r="C3844" t="s">
        <v>110</v>
      </c>
      <c r="D3844" t="s">
        <v>1010</v>
      </c>
      <c r="E3844" t="s">
        <v>540</v>
      </c>
      <c r="F3844" t="s">
        <v>541</v>
      </c>
      <c r="G3844" t="s">
        <v>615</v>
      </c>
      <c r="H3844">
        <v>18100</v>
      </c>
      <c r="I3844" s="196" t="str">
        <f>VLOOKUP(E3844,Refs!$P$2:$R$36,3,FALSE)</f>
        <v>Y56</v>
      </c>
      <c r="J3844" s="196" t="str">
        <f>VLOOKUP(E3844,Refs!$P$2:$S$36,4,FALSE)</f>
        <v>London</v>
      </c>
      <c r="K3844" s="42">
        <f t="shared" si="121"/>
        <v>18100</v>
      </c>
    </row>
    <row r="3845" spans="1:11" hidden="1" x14ac:dyDescent="0.35">
      <c r="A3845" s="197">
        <f t="shared" si="120"/>
        <v>44287</v>
      </c>
      <c r="B3845" t="s">
        <v>770</v>
      </c>
      <c r="C3845" t="s">
        <v>110</v>
      </c>
      <c r="D3845" t="s">
        <v>1010</v>
      </c>
      <c r="E3845" t="s">
        <v>540</v>
      </c>
      <c r="F3845" t="s">
        <v>541</v>
      </c>
      <c r="G3845" t="s">
        <v>616</v>
      </c>
      <c r="H3845">
        <v>1805</v>
      </c>
      <c r="I3845" s="196" t="str">
        <f>VLOOKUP(E3845,Refs!$P$2:$R$36,3,FALSE)</f>
        <v>Y56</v>
      </c>
      <c r="J3845" s="196" t="str">
        <f>VLOOKUP(E3845,Refs!$P$2:$S$36,4,FALSE)</f>
        <v>London</v>
      </c>
      <c r="K3845" s="42">
        <f t="shared" si="121"/>
        <v>1805</v>
      </c>
    </row>
    <row r="3846" spans="1:11" hidden="1" x14ac:dyDescent="0.35">
      <c r="A3846" s="197">
        <f t="shared" si="120"/>
        <v>44287</v>
      </c>
      <c r="B3846" t="s">
        <v>770</v>
      </c>
      <c r="C3846" t="s">
        <v>110</v>
      </c>
      <c r="D3846" t="s">
        <v>1010</v>
      </c>
      <c r="E3846" t="s">
        <v>540</v>
      </c>
      <c r="F3846" t="s">
        <v>541</v>
      </c>
      <c r="G3846" t="s">
        <v>618</v>
      </c>
      <c r="H3846">
        <v>358</v>
      </c>
      <c r="I3846" s="196" t="str">
        <f>VLOOKUP(E3846,Refs!$P$2:$R$36,3,FALSE)</f>
        <v>Y56</v>
      </c>
      <c r="J3846" s="196" t="str">
        <f>VLOOKUP(E3846,Refs!$P$2:$S$36,4,FALSE)</f>
        <v>London</v>
      </c>
      <c r="K3846" s="42">
        <f t="shared" si="121"/>
        <v>358</v>
      </c>
    </row>
    <row r="3847" spans="1:11" hidden="1" x14ac:dyDescent="0.35">
      <c r="A3847" s="197">
        <f t="shared" si="120"/>
        <v>44287</v>
      </c>
      <c r="B3847" t="s">
        <v>770</v>
      </c>
      <c r="C3847" t="s">
        <v>110</v>
      </c>
      <c r="D3847" t="s">
        <v>1010</v>
      </c>
      <c r="E3847" t="s">
        <v>540</v>
      </c>
      <c r="F3847" t="s">
        <v>541</v>
      </c>
      <c r="G3847" t="s">
        <v>619</v>
      </c>
      <c r="H3847">
        <v>1556</v>
      </c>
      <c r="I3847" s="196" t="str">
        <f>VLOOKUP(E3847,Refs!$P$2:$R$36,3,FALSE)</f>
        <v>Y56</v>
      </c>
      <c r="J3847" s="196" t="str">
        <f>VLOOKUP(E3847,Refs!$P$2:$S$36,4,FALSE)</f>
        <v>London</v>
      </c>
      <c r="K3847" s="42">
        <f t="shared" si="121"/>
        <v>1556</v>
      </c>
    </row>
    <row r="3848" spans="1:11" hidden="1" x14ac:dyDescent="0.35">
      <c r="A3848" s="197">
        <f t="shared" si="120"/>
        <v>44287</v>
      </c>
      <c r="B3848" t="s">
        <v>770</v>
      </c>
      <c r="C3848" t="s">
        <v>110</v>
      </c>
      <c r="D3848" t="s">
        <v>1010</v>
      </c>
      <c r="E3848" t="s">
        <v>540</v>
      </c>
      <c r="F3848" t="s">
        <v>541</v>
      </c>
      <c r="G3848" t="s">
        <v>620</v>
      </c>
      <c r="H3848">
        <v>4005</v>
      </c>
      <c r="I3848" s="196" t="str">
        <f>VLOOKUP(E3848,Refs!$P$2:$R$36,3,FALSE)</f>
        <v>Y56</v>
      </c>
      <c r="J3848" s="196" t="str">
        <f>VLOOKUP(E3848,Refs!$P$2:$S$36,4,FALSE)</f>
        <v>London</v>
      </c>
      <c r="K3848" s="42">
        <f t="shared" si="121"/>
        <v>4005</v>
      </c>
    </row>
    <row r="3849" spans="1:11" hidden="1" x14ac:dyDescent="0.35">
      <c r="A3849" s="197">
        <f t="shared" si="120"/>
        <v>44287</v>
      </c>
      <c r="B3849" t="s">
        <v>770</v>
      </c>
      <c r="C3849" t="s">
        <v>110</v>
      </c>
      <c r="D3849" t="s">
        <v>1010</v>
      </c>
      <c r="E3849" t="s">
        <v>540</v>
      </c>
      <c r="F3849" t="s">
        <v>541</v>
      </c>
      <c r="G3849" t="s">
        <v>621</v>
      </c>
      <c r="H3849">
        <v>193</v>
      </c>
      <c r="I3849" s="196" t="str">
        <f>VLOOKUP(E3849,Refs!$P$2:$R$36,3,FALSE)</f>
        <v>Y56</v>
      </c>
      <c r="J3849" s="196" t="str">
        <f>VLOOKUP(E3849,Refs!$P$2:$S$36,4,FALSE)</f>
        <v>London</v>
      </c>
      <c r="K3849" s="42">
        <f t="shared" si="121"/>
        <v>193</v>
      </c>
    </row>
    <row r="3850" spans="1:11" hidden="1" x14ac:dyDescent="0.35">
      <c r="A3850" s="197">
        <f t="shared" si="120"/>
        <v>44287</v>
      </c>
      <c r="B3850" t="s">
        <v>770</v>
      </c>
      <c r="C3850" t="s">
        <v>110</v>
      </c>
      <c r="D3850" t="s">
        <v>1010</v>
      </c>
      <c r="E3850" t="s">
        <v>540</v>
      </c>
      <c r="F3850" t="s">
        <v>541</v>
      </c>
      <c r="G3850" t="s">
        <v>622</v>
      </c>
      <c r="H3850">
        <v>1378</v>
      </c>
      <c r="I3850" s="196" t="str">
        <f>VLOOKUP(E3850,Refs!$P$2:$R$36,3,FALSE)</f>
        <v>Y56</v>
      </c>
      <c r="J3850" s="196" t="str">
        <f>VLOOKUP(E3850,Refs!$P$2:$S$36,4,FALSE)</f>
        <v>London</v>
      </c>
      <c r="K3850" s="42">
        <f t="shared" si="121"/>
        <v>1378</v>
      </c>
    </row>
    <row r="3851" spans="1:11" hidden="1" x14ac:dyDescent="0.35">
      <c r="A3851" s="197">
        <f t="shared" si="120"/>
        <v>44287</v>
      </c>
      <c r="B3851" t="s">
        <v>770</v>
      </c>
      <c r="C3851" t="s">
        <v>110</v>
      </c>
      <c r="D3851" t="s">
        <v>1010</v>
      </c>
      <c r="E3851" t="s">
        <v>540</v>
      </c>
      <c r="F3851" t="s">
        <v>541</v>
      </c>
      <c r="G3851" t="s">
        <v>623</v>
      </c>
      <c r="H3851">
        <v>3552</v>
      </c>
      <c r="I3851" s="196" t="str">
        <f>VLOOKUP(E3851,Refs!$P$2:$R$36,3,FALSE)</f>
        <v>Y56</v>
      </c>
      <c r="J3851" s="196" t="str">
        <f>VLOOKUP(E3851,Refs!$P$2:$S$36,4,FALSE)</f>
        <v>London</v>
      </c>
      <c r="K3851" s="42">
        <f t="shared" si="121"/>
        <v>3552</v>
      </c>
    </row>
    <row r="3852" spans="1:11" hidden="1" x14ac:dyDescent="0.35">
      <c r="A3852" s="197">
        <f t="shared" si="120"/>
        <v>44287</v>
      </c>
      <c r="B3852" t="s">
        <v>770</v>
      </c>
      <c r="C3852" t="s">
        <v>110</v>
      </c>
      <c r="D3852" t="s">
        <v>1010</v>
      </c>
      <c r="E3852" t="s">
        <v>540</v>
      </c>
      <c r="F3852" t="s">
        <v>541</v>
      </c>
      <c r="G3852" t="s">
        <v>624</v>
      </c>
      <c r="H3852">
        <v>7642</v>
      </c>
      <c r="I3852" s="196" t="str">
        <f>VLOOKUP(E3852,Refs!$P$2:$R$36,3,FALSE)</f>
        <v>Y56</v>
      </c>
      <c r="J3852" s="196" t="str">
        <f>VLOOKUP(E3852,Refs!$P$2:$S$36,4,FALSE)</f>
        <v>London</v>
      </c>
      <c r="K3852" s="42">
        <f t="shared" si="121"/>
        <v>7642</v>
      </c>
    </row>
    <row r="3853" spans="1:11" hidden="1" x14ac:dyDescent="0.35">
      <c r="A3853" s="197">
        <f t="shared" si="120"/>
        <v>44287</v>
      </c>
      <c r="B3853" t="s">
        <v>770</v>
      </c>
      <c r="C3853" t="s">
        <v>110</v>
      </c>
      <c r="D3853" t="s">
        <v>1010</v>
      </c>
      <c r="E3853" t="s">
        <v>540</v>
      </c>
      <c r="F3853" t="s">
        <v>541</v>
      </c>
      <c r="G3853" t="s">
        <v>625</v>
      </c>
      <c r="H3853">
        <v>7100</v>
      </c>
      <c r="I3853" s="196" t="str">
        <f>VLOOKUP(E3853,Refs!$P$2:$R$36,3,FALSE)</f>
        <v>Y56</v>
      </c>
      <c r="J3853" s="196" t="str">
        <f>VLOOKUP(E3853,Refs!$P$2:$S$36,4,FALSE)</f>
        <v>London</v>
      </c>
      <c r="K3853" s="42">
        <f t="shared" si="121"/>
        <v>7100</v>
      </c>
    </row>
    <row r="3854" spans="1:11" hidden="1" x14ac:dyDescent="0.35">
      <c r="A3854" s="197">
        <f t="shared" si="120"/>
        <v>44287</v>
      </c>
      <c r="B3854" t="s">
        <v>770</v>
      </c>
      <c r="C3854" t="s">
        <v>110</v>
      </c>
      <c r="D3854" t="s">
        <v>1010</v>
      </c>
      <c r="E3854" t="s">
        <v>540</v>
      </c>
      <c r="F3854" t="s">
        <v>541</v>
      </c>
      <c r="G3854" t="s">
        <v>626</v>
      </c>
      <c r="H3854">
        <v>4306</v>
      </c>
      <c r="I3854" s="196" t="str">
        <f>VLOOKUP(E3854,Refs!$P$2:$R$36,3,FALSE)</f>
        <v>Y56</v>
      </c>
      <c r="J3854" s="196" t="str">
        <f>VLOOKUP(E3854,Refs!$P$2:$S$36,4,FALSE)</f>
        <v>London</v>
      </c>
      <c r="K3854" s="42">
        <f t="shared" si="121"/>
        <v>4306</v>
      </c>
    </row>
    <row r="3855" spans="1:11" hidden="1" x14ac:dyDescent="0.35">
      <c r="A3855" s="197">
        <f t="shared" si="120"/>
        <v>44287</v>
      </c>
      <c r="B3855" t="s">
        <v>770</v>
      </c>
      <c r="C3855" t="s">
        <v>110</v>
      </c>
      <c r="D3855" t="s">
        <v>1010</v>
      </c>
      <c r="E3855" t="s">
        <v>540</v>
      </c>
      <c r="F3855" t="s">
        <v>541</v>
      </c>
      <c r="G3855" t="s">
        <v>642</v>
      </c>
      <c r="H3855">
        <v>3649</v>
      </c>
      <c r="I3855" s="196" t="str">
        <f>VLOOKUP(E3855,Refs!$P$2:$R$36,3,FALSE)</f>
        <v>Y56</v>
      </c>
      <c r="J3855" s="196" t="str">
        <f>VLOOKUP(E3855,Refs!$P$2:$S$36,4,FALSE)</f>
        <v>London</v>
      </c>
      <c r="K3855" s="42">
        <f t="shared" si="121"/>
        <v>3649</v>
      </c>
    </row>
    <row r="3856" spans="1:11" hidden="1" x14ac:dyDescent="0.35">
      <c r="A3856" s="197">
        <f t="shared" si="120"/>
        <v>44287</v>
      </c>
      <c r="B3856" t="s">
        <v>770</v>
      </c>
      <c r="C3856" t="s">
        <v>110</v>
      </c>
      <c r="D3856" t="s">
        <v>1010</v>
      </c>
      <c r="E3856" t="s">
        <v>540</v>
      </c>
      <c r="F3856" t="s">
        <v>541</v>
      </c>
      <c r="G3856" t="s">
        <v>643</v>
      </c>
      <c r="H3856">
        <v>3259</v>
      </c>
      <c r="I3856" s="196" t="str">
        <f>VLOOKUP(E3856,Refs!$P$2:$R$36,3,FALSE)</f>
        <v>Y56</v>
      </c>
      <c r="J3856" s="196" t="str">
        <f>VLOOKUP(E3856,Refs!$P$2:$S$36,4,FALSE)</f>
        <v>London</v>
      </c>
      <c r="K3856" s="42">
        <f t="shared" si="121"/>
        <v>3259</v>
      </c>
    </row>
    <row r="3857" spans="1:11" hidden="1" x14ac:dyDescent="0.35">
      <c r="A3857" s="197">
        <f t="shared" si="120"/>
        <v>44287</v>
      </c>
      <c r="B3857" t="s">
        <v>770</v>
      </c>
      <c r="C3857" t="s">
        <v>110</v>
      </c>
      <c r="D3857" t="s">
        <v>1010</v>
      </c>
      <c r="E3857" t="s">
        <v>540</v>
      </c>
      <c r="F3857" t="s">
        <v>541</v>
      </c>
      <c r="G3857" t="s">
        <v>644</v>
      </c>
      <c r="H3857">
        <v>1485</v>
      </c>
      <c r="I3857" s="196" t="str">
        <f>VLOOKUP(E3857,Refs!$P$2:$R$36,3,FALSE)</f>
        <v>Y56</v>
      </c>
      <c r="J3857" s="196" t="str">
        <f>VLOOKUP(E3857,Refs!$P$2:$S$36,4,FALSE)</f>
        <v>London</v>
      </c>
      <c r="K3857" s="42">
        <f t="shared" si="121"/>
        <v>1485</v>
      </c>
    </row>
    <row r="3858" spans="1:11" hidden="1" x14ac:dyDescent="0.35">
      <c r="A3858" s="197">
        <f t="shared" si="120"/>
        <v>44287</v>
      </c>
      <c r="B3858" t="s">
        <v>770</v>
      </c>
      <c r="C3858" t="s">
        <v>110</v>
      </c>
      <c r="D3858" t="s">
        <v>1010</v>
      </c>
      <c r="E3858" t="s">
        <v>540</v>
      </c>
      <c r="F3858" t="s">
        <v>541</v>
      </c>
      <c r="G3858" t="s">
        <v>645</v>
      </c>
      <c r="H3858">
        <v>1774</v>
      </c>
      <c r="I3858" s="196" t="str">
        <f>VLOOKUP(E3858,Refs!$P$2:$R$36,3,FALSE)</f>
        <v>Y56</v>
      </c>
      <c r="J3858" s="196" t="str">
        <f>VLOOKUP(E3858,Refs!$P$2:$S$36,4,FALSE)</f>
        <v>London</v>
      </c>
      <c r="K3858" s="42">
        <f t="shared" si="121"/>
        <v>1774</v>
      </c>
    </row>
    <row r="3859" spans="1:11" hidden="1" x14ac:dyDescent="0.35">
      <c r="A3859" s="197">
        <f t="shared" si="120"/>
        <v>44287</v>
      </c>
      <c r="B3859" t="s">
        <v>770</v>
      </c>
      <c r="C3859" t="s">
        <v>110</v>
      </c>
      <c r="D3859" t="s">
        <v>1010</v>
      </c>
      <c r="E3859" t="s">
        <v>540</v>
      </c>
      <c r="F3859" t="s">
        <v>541</v>
      </c>
      <c r="G3859" t="s">
        <v>646</v>
      </c>
      <c r="H3859">
        <v>72</v>
      </c>
      <c r="I3859" s="196" t="str">
        <f>VLOOKUP(E3859,Refs!$P$2:$R$36,3,FALSE)</f>
        <v>Y56</v>
      </c>
      <c r="J3859" s="196" t="str">
        <f>VLOOKUP(E3859,Refs!$P$2:$S$36,4,FALSE)</f>
        <v>London</v>
      </c>
      <c r="K3859" s="42">
        <f t="shared" si="121"/>
        <v>72</v>
      </c>
    </row>
    <row r="3860" spans="1:11" hidden="1" x14ac:dyDescent="0.35">
      <c r="A3860" s="197">
        <f t="shared" si="120"/>
        <v>44287</v>
      </c>
      <c r="B3860" t="s">
        <v>770</v>
      </c>
      <c r="C3860" t="s">
        <v>110</v>
      </c>
      <c r="D3860" t="s">
        <v>1010</v>
      </c>
      <c r="E3860" t="s">
        <v>540</v>
      </c>
      <c r="F3860" t="s">
        <v>541</v>
      </c>
      <c r="G3860" t="s">
        <v>647</v>
      </c>
      <c r="H3860">
        <v>2783</v>
      </c>
      <c r="I3860" s="196" t="str">
        <f>VLOOKUP(E3860,Refs!$P$2:$R$36,3,FALSE)</f>
        <v>Y56</v>
      </c>
      <c r="J3860" s="196" t="str">
        <f>VLOOKUP(E3860,Refs!$P$2:$S$36,4,FALSE)</f>
        <v>London</v>
      </c>
      <c r="K3860" s="42">
        <f t="shared" si="121"/>
        <v>2783</v>
      </c>
    </row>
    <row r="3861" spans="1:11" hidden="1" x14ac:dyDescent="0.35">
      <c r="A3861" s="197">
        <f t="shared" si="120"/>
        <v>44287</v>
      </c>
      <c r="B3861" t="s">
        <v>770</v>
      </c>
      <c r="C3861" t="s">
        <v>110</v>
      </c>
      <c r="D3861" t="s">
        <v>1010</v>
      </c>
      <c r="E3861" t="s">
        <v>540</v>
      </c>
      <c r="F3861" t="s">
        <v>541</v>
      </c>
      <c r="G3861" t="s">
        <v>648</v>
      </c>
      <c r="H3861">
        <v>19233</v>
      </c>
      <c r="I3861" s="196" t="str">
        <f>VLOOKUP(E3861,Refs!$P$2:$R$36,3,FALSE)</f>
        <v>Y56</v>
      </c>
      <c r="J3861" s="196" t="str">
        <f>VLOOKUP(E3861,Refs!$P$2:$S$36,4,FALSE)</f>
        <v>London</v>
      </c>
      <c r="K3861" s="42">
        <f t="shared" si="121"/>
        <v>19233</v>
      </c>
    </row>
    <row r="3862" spans="1:11" hidden="1" x14ac:dyDescent="0.35">
      <c r="A3862" s="197">
        <f t="shared" si="120"/>
        <v>44287</v>
      </c>
      <c r="B3862" t="s">
        <v>770</v>
      </c>
      <c r="C3862" t="s">
        <v>110</v>
      </c>
      <c r="D3862" t="s">
        <v>1010</v>
      </c>
      <c r="E3862" t="s">
        <v>540</v>
      </c>
      <c r="F3862" t="s">
        <v>541</v>
      </c>
      <c r="G3862" t="s">
        <v>649</v>
      </c>
      <c r="H3862">
        <v>5071</v>
      </c>
      <c r="I3862" s="196" t="str">
        <f>VLOOKUP(E3862,Refs!$P$2:$R$36,3,FALSE)</f>
        <v>Y56</v>
      </c>
      <c r="J3862" s="196" t="str">
        <f>VLOOKUP(E3862,Refs!$P$2:$S$36,4,FALSE)</f>
        <v>London</v>
      </c>
      <c r="K3862" s="42">
        <f t="shared" si="121"/>
        <v>5071</v>
      </c>
    </row>
    <row r="3863" spans="1:11" hidden="1" x14ac:dyDescent="0.35">
      <c r="A3863" s="197">
        <f t="shared" si="120"/>
        <v>44287</v>
      </c>
      <c r="B3863" t="s">
        <v>770</v>
      </c>
      <c r="C3863" t="s">
        <v>110</v>
      </c>
      <c r="D3863" t="s">
        <v>1010</v>
      </c>
      <c r="E3863" t="s">
        <v>540</v>
      </c>
      <c r="F3863" t="s">
        <v>541</v>
      </c>
      <c r="G3863" t="s">
        <v>650</v>
      </c>
      <c r="H3863">
        <v>4723</v>
      </c>
      <c r="I3863" s="196" t="str">
        <f>VLOOKUP(E3863,Refs!$P$2:$R$36,3,FALSE)</f>
        <v>Y56</v>
      </c>
      <c r="J3863" s="196" t="str">
        <f>VLOOKUP(E3863,Refs!$P$2:$S$36,4,FALSE)</f>
        <v>London</v>
      </c>
      <c r="K3863" s="42">
        <f t="shared" si="121"/>
        <v>4723</v>
      </c>
    </row>
    <row r="3864" spans="1:11" hidden="1" x14ac:dyDescent="0.35">
      <c r="A3864" s="197">
        <f t="shared" si="120"/>
        <v>44287</v>
      </c>
      <c r="B3864" t="s">
        <v>770</v>
      </c>
      <c r="C3864" t="s">
        <v>110</v>
      </c>
      <c r="D3864" t="s">
        <v>1010</v>
      </c>
      <c r="E3864" t="s">
        <v>540</v>
      </c>
      <c r="F3864" t="s">
        <v>541</v>
      </c>
      <c r="G3864" t="s">
        <v>651</v>
      </c>
      <c r="H3864">
        <v>200</v>
      </c>
      <c r="I3864" s="196" t="str">
        <f>VLOOKUP(E3864,Refs!$P$2:$R$36,3,FALSE)</f>
        <v>Y56</v>
      </c>
      <c r="J3864" s="196" t="str">
        <f>VLOOKUP(E3864,Refs!$P$2:$S$36,4,FALSE)</f>
        <v>London</v>
      </c>
      <c r="K3864" s="42">
        <f t="shared" si="121"/>
        <v>200</v>
      </c>
    </row>
    <row r="3865" spans="1:11" hidden="1" x14ac:dyDescent="0.35">
      <c r="A3865" s="197">
        <f t="shared" si="120"/>
        <v>44287</v>
      </c>
      <c r="B3865" t="s">
        <v>770</v>
      </c>
      <c r="C3865" t="s">
        <v>110</v>
      </c>
      <c r="D3865" t="s">
        <v>1010</v>
      </c>
      <c r="E3865" t="s">
        <v>540</v>
      </c>
      <c r="F3865" t="s">
        <v>541</v>
      </c>
      <c r="G3865" t="s">
        <v>652</v>
      </c>
      <c r="H3865">
        <v>3121</v>
      </c>
      <c r="I3865" s="196" t="str">
        <f>VLOOKUP(E3865,Refs!$P$2:$R$36,3,FALSE)</f>
        <v>Y56</v>
      </c>
      <c r="J3865" s="196" t="str">
        <f>VLOOKUP(E3865,Refs!$P$2:$S$36,4,FALSE)</f>
        <v>London</v>
      </c>
      <c r="K3865" s="42">
        <f t="shared" si="121"/>
        <v>3121</v>
      </c>
    </row>
    <row r="3866" spans="1:11" hidden="1" x14ac:dyDescent="0.35">
      <c r="A3866" s="197">
        <f t="shared" si="120"/>
        <v>44287</v>
      </c>
      <c r="B3866" t="s">
        <v>770</v>
      </c>
      <c r="C3866" t="s">
        <v>110</v>
      </c>
      <c r="D3866" t="s">
        <v>1010</v>
      </c>
      <c r="E3866" t="s">
        <v>540</v>
      </c>
      <c r="F3866" t="s">
        <v>541</v>
      </c>
      <c r="G3866" t="s">
        <v>653</v>
      </c>
      <c r="H3866">
        <v>206522</v>
      </c>
      <c r="I3866" s="196" t="str">
        <f>VLOOKUP(E3866,Refs!$P$2:$R$36,3,FALSE)</f>
        <v>Y56</v>
      </c>
      <c r="J3866" s="196" t="str">
        <f>VLOOKUP(E3866,Refs!$P$2:$S$36,4,FALSE)</f>
        <v>London</v>
      </c>
      <c r="K3866" s="42">
        <f t="shared" si="121"/>
        <v>206522</v>
      </c>
    </row>
    <row r="3867" spans="1:11" hidden="1" x14ac:dyDescent="0.35">
      <c r="A3867" s="197">
        <f t="shared" si="120"/>
        <v>44287</v>
      </c>
      <c r="B3867" t="s">
        <v>770</v>
      </c>
      <c r="C3867" t="s">
        <v>110</v>
      </c>
      <c r="D3867" t="s">
        <v>1010</v>
      </c>
      <c r="E3867" t="s">
        <v>540</v>
      </c>
      <c r="F3867" t="s">
        <v>541</v>
      </c>
      <c r="G3867" t="s">
        <v>654</v>
      </c>
      <c r="H3867">
        <v>2664</v>
      </c>
      <c r="I3867" s="196" t="str">
        <f>VLOOKUP(E3867,Refs!$P$2:$R$36,3,FALSE)</f>
        <v>Y56</v>
      </c>
      <c r="J3867" s="196" t="str">
        <f>VLOOKUP(E3867,Refs!$P$2:$S$36,4,FALSE)</f>
        <v>London</v>
      </c>
      <c r="K3867" s="42">
        <f t="shared" si="121"/>
        <v>2664</v>
      </c>
    </row>
    <row r="3868" spans="1:11" hidden="1" x14ac:dyDescent="0.35">
      <c r="A3868" s="197">
        <f t="shared" si="120"/>
        <v>44287</v>
      </c>
      <c r="B3868" t="s">
        <v>770</v>
      </c>
      <c r="C3868" t="s">
        <v>110</v>
      </c>
      <c r="D3868" t="s">
        <v>1010</v>
      </c>
      <c r="E3868" t="s">
        <v>540</v>
      </c>
      <c r="F3868" t="s">
        <v>541</v>
      </c>
      <c r="G3868" t="s">
        <v>669</v>
      </c>
      <c r="H3868">
        <v>32109</v>
      </c>
      <c r="I3868" s="196" t="str">
        <f>VLOOKUP(E3868,Refs!$P$2:$R$36,3,FALSE)</f>
        <v>Y56</v>
      </c>
      <c r="J3868" s="196" t="str">
        <f>VLOOKUP(E3868,Refs!$P$2:$S$36,4,FALSE)</f>
        <v>London</v>
      </c>
      <c r="K3868" s="42">
        <f t="shared" si="121"/>
        <v>32109</v>
      </c>
    </row>
    <row r="3869" spans="1:11" hidden="1" x14ac:dyDescent="0.35">
      <c r="A3869" s="197">
        <f t="shared" si="120"/>
        <v>44287</v>
      </c>
      <c r="B3869" t="s">
        <v>770</v>
      </c>
      <c r="C3869" t="s">
        <v>110</v>
      </c>
      <c r="D3869" t="s">
        <v>1010</v>
      </c>
      <c r="E3869" t="s">
        <v>540</v>
      </c>
      <c r="F3869" t="s">
        <v>541</v>
      </c>
      <c r="G3869" t="s">
        <v>670</v>
      </c>
      <c r="H3869">
        <v>10</v>
      </c>
      <c r="I3869" s="196" t="str">
        <f>VLOOKUP(E3869,Refs!$P$2:$R$36,3,FALSE)</f>
        <v>Y56</v>
      </c>
      <c r="J3869" s="196" t="str">
        <f>VLOOKUP(E3869,Refs!$P$2:$S$36,4,FALSE)</f>
        <v>London</v>
      </c>
      <c r="K3869" s="42">
        <f t="shared" si="121"/>
        <v>10</v>
      </c>
    </row>
    <row r="3870" spans="1:11" hidden="1" x14ac:dyDescent="0.35">
      <c r="A3870" s="197">
        <f t="shared" si="120"/>
        <v>44287</v>
      </c>
      <c r="B3870" t="s">
        <v>770</v>
      </c>
      <c r="C3870" t="s">
        <v>110</v>
      </c>
      <c r="D3870" t="s">
        <v>1010</v>
      </c>
      <c r="E3870" t="s">
        <v>540</v>
      </c>
      <c r="F3870" t="s">
        <v>541</v>
      </c>
      <c r="G3870" t="s">
        <v>671</v>
      </c>
      <c r="H3870">
        <v>16522</v>
      </c>
      <c r="I3870" s="196" t="str">
        <f>VLOOKUP(E3870,Refs!$P$2:$R$36,3,FALSE)</f>
        <v>Y56</v>
      </c>
      <c r="J3870" s="196" t="str">
        <f>VLOOKUP(E3870,Refs!$P$2:$S$36,4,FALSE)</f>
        <v>London</v>
      </c>
      <c r="K3870" s="42">
        <f t="shared" si="121"/>
        <v>16522</v>
      </c>
    </row>
    <row r="3871" spans="1:11" hidden="1" x14ac:dyDescent="0.35">
      <c r="A3871" s="197">
        <f t="shared" si="120"/>
        <v>44287</v>
      </c>
      <c r="B3871" t="s">
        <v>770</v>
      </c>
      <c r="C3871" t="s">
        <v>110</v>
      </c>
      <c r="D3871" t="s">
        <v>1010</v>
      </c>
      <c r="E3871" t="s">
        <v>540</v>
      </c>
      <c r="F3871" t="s">
        <v>541</v>
      </c>
      <c r="G3871" t="s">
        <v>675</v>
      </c>
      <c r="H3871">
        <v>15836</v>
      </c>
      <c r="I3871" s="196" t="str">
        <f>VLOOKUP(E3871,Refs!$P$2:$R$36,3,FALSE)</f>
        <v>Y56</v>
      </c>
      <c r="J3871" s="196" t="str">
        <f>VLOOKUP(E3871,Refs!$P$2:$S$36,4,FALSE)</f>
        <v>London</v>
      </c>
      <c r="K3871" s="42">
        <f t="shared" si="121"/>
        <v>15836</v>
      </c>
    </row>
    <row r="3872" spans="1:11" hidden="1" x14ac:dyDescent="0.35">
      <c r="A3872" s="197">
        <f t="shared" si="120"/>
        <v>44287</v>
      </c>
      <c r="B3872" t="s">
        <v>770</v>
      </c>
      <c r="C3872" t="s">
        <v>110</v>
      </c>
      <c r="D3872" t="s">
        <v>1010</v>
      </c>
      <c r="E3872" t="s">
        <v>540</v>
      </c>
      <c r="F3872" t="s">
        <v>541</v>
      </c>
      <c r="G3872" t="s">
        <v>678</v>
      </c>
      <c r="H3872">
        <v>4881</v>
      </c>
      <c r="I3872" s="196" t="str">
        <f>VLOOKUP(E3872,Refs!$P$2:$R$36,3,FALSE)</f>
        <v>Y56</v>
      </c>
      <c r="J3872" s="196" t="str">
        <f>VLOOKUP(E3872,Refs!$P$2:$S$36,4,FALSE)</f>
        <v>London</v>
      </c>
      <c r="K3872" s="42">
        <f t="shared" si="121"/>
        <v>4881</v>
      </c>
    </row>
    <row r="3873" spans="1:11" hidden="1" x14ac:dyDescent="0.35">
      <c r="A3873" s="197">
        <f t="shared" si="120"/>
        <v>44287</v>
      </c>
      <c r="B3873" t="s">
        <v>770</v>
      </c>
      <c r="C3873" t="s">
        <v>110</v>
      </c>
      <c r="D3873" t="s">
        <v>1010</v>
      </c>
      <c r="E3873" t="s">
        <v>540</v>
      </c>
      <c r="F3873" t="s">
        <v>541</v>
      </c>
      <c r="G3873" t="s">
        <v>679</v>
      </c>
      <c r="H3873">
        <v>4659</v>
      </c>
      <c r="I3873" s="196" t="str">
        <f>VLOOKUP(E3873,Refs!$P$2:$R$36,3,FALSE)</f>
        <v>Y56</v>
      </c>
      <c r="J3873" s="196" t="str">
        <f>VLOOKUP(E3873,Refs!$P$2:$S$36,4,FALSE)</f>
        <v>London</v>
      </c>
      <c r="K3873" s="42">
        <f t="shared" si="121"/>
        <v>4659</v>
      </c>
    </row>
    <row r="3874" spans="1:11" hidden="1" x14ac:dyDescent="0.35">
      <c r="A3874" s="197">
        <f t="shared" si="120"/>
        <v>44287</v>
      </c>
      <c r="B3874" t="s">
        <v>770</v>
      </c>
      <c r="C3874" t="s">
        <v>110</v>
      </c>
      <c r="D3874" t="s">
        <v>1010</v>
      </c>
      <c r="E3874" t="s">
        <v>540</v>
      </c>
      <c r="F3874" t="s">
        <v>541</v>
      </c>
      <c r="G3874" t="s">
        <v>680</v>
      </c>
      <c r="H3874">
        <v>4888</v>
      </c>
      <c r="I3874" s="196" t="str">
        <f>VLOOKUP(E3874,Refs!$P$2:$R$36,3,FALSE)</f>
        <v>Y56</v>
      </c>
      <c r="J3874" s="196" t="str">
        <f>VLOOKUP(E3874,Refs!$P$2:$S$36,4,FALSE)</f>
        <v>London</v>
      </c>
      <c r="K3874" s="42">
        <f t="shared" si="121"/>
        <v>4888</v>
      </c>
    </row>
    <row r="3875" spans="1:11" hidden="1" x14ac:dyDescent="0.35">
      <c r="A3875" s="197">
        <f t="shared" si="120"/>
        <v>44287</v>
      </c>
      <c r="B3875" t="s">
        <v>770</v>
      </c>
      <c r="C3875" t="s">
        <v>110</v>
      </c>
      <c r="D3875" t="s">
        <v>1010</v>
      </c>
      <c r="E3875" t="s">
        <v>540</v>
      </c>
      <c r="F3875" t="s">
        <v>541</v>
      </c>
      <c r="G3875" t="s">
        <v>681</v>
      </c>
      <c r="H3875">
        <v>3991</v>
      </c>
      <c r="I3875" s="196" t="str">
        <f>VLOOKUP(E3875,Refs!$P$2:$R$36,3,FALSE)</f>
        <v>Y56</v>
      </c>
      <c r="J3875" s="196" t="str">
        <f>VLOOKUP(E3875,Refs!$P$2:$S$36,4,FALSE)</f>
        <v>London</v>
      </c>
      <c r="K3875" s="42">
        <f t="shared" si="121"/>
        <v>3991</v>
      </c>
    </row>
    <row r="3876" spans="1:11" hidden="1" x14ac:dyDescent="0.35">
      <c r="A3876" s="197">
        <f t="shared" si="120"/>
        <v>44287</v>
      </c>
      <c r="B3876" t="s">
        <v>770</v>
      </c>
      <c r="C3876" t="s">
        <v>110</v>
      </c>
      <c r="D3876" t="s">
        <v>1010</v>
      </c>
      <c r="E3876" t="s">
        <v>540</v>
      </c>
      <c r="F3876" t="s">
        <v>541</v>
      </c>
      <c r="G3876" t="s">
        <v>682</v>
      </c>
      <c r="H3876">
        <v>3040</v>
      </c>
      <c r="I3876" s="196" t="str">
        <f>VLOOKUP(E3876,Refs!$P$2:$R$36,3,FALSE)</f>
        <v>Y56</v>
      </c>
      <c r="J3876" s="196" t="str">
        <f>VLOOKUP(E3876,Refs!$P$2:$S$36,4,FALSE)</f>
        <v>London</v>
      </c>
      <c r="K3876" s="42">
        <f t="shared" si="121"/>
        <v>3040</v>
      </c>
    </row>
    <row r="3877" spans="1:11" hidden="1" x14ac:dyDescent="0.35">
      <c r="A3877" s="197">
        <f t="shared" si="120"/>
        <v>44287</v>
      </c>
      <c r="B3877" t="s">
        <v>770</v>
      </c>
      <c r="C3877" t="s">
        <v>110</v>
      </c>
      <c r="D3877" t="s">
        <v>1010</v>
      </c>
      <c r="E3877" t="s">
        <v>540</v>
      </c>
      <c r="F3877" t="s">
        <v>541</v>
      </c>
      <c r="G3877" t="s">
        <v>683</v>
      </c>
      <c r="H3877">
        <v>2898</v>
      </c>
      <c r="I3877" s="196" t="str">
        <f>VLOOKUP(E3877,Refs!$P$2:$R$36,3,FALSE)</f>
        <v>Y56</v>
      </c>
      <c r="J3877" s="196" t="str">
        <f>VLOOKUP(E3877,Refs!$P$2:$S$36,4,FALSE)</f>
        <v>London</v>
      </c>
      <c r="K3877" s="42">
        <f t="shared" si="121"/>
        <v>2898</v>
      </c>
    </row>
    <row r="3878" spans="1:11" hidden="1" x14ac:dyDescent="0.35">
      <c r="A3878" s="197">
        <f t="shared" si="120"/>
        <v>44287</v>
      </c>
      <c r="B3878" t="s">
        <v>770</v>
      </c>
      <c r="C3878" t="s">
        <v>110</v>
      </c>
      <c r="D3878" t="s">
        <v>1010</v>
      </c>
      <c r="E3878" t="s">
        <v>540</v>
      </c>
      <c r="F3878" t="s">
        <v>541</v>
      </c>
      <c r="G3878" t="s">
        <v>684</v>
      </c>
      <c r="H3878">
        <v>2465</v>
      </c>
      <c r="I3878" s="196" t="str">
        <f>VLOOKUP(E3878,Refs!$P$2:$R$36,3,FALSE)</f>
        <v>Y56</v>
      </c>
      <c r="J3878" s="196" t="str">
        <f>VLOOKUP(E3878,Refs!$P$2:$S$36,4,FALSE)</f>
        <v>London</v>
      </c>
      <c r="K3878" s="42">
        <f t="shared" si="121"/>
        <v>2465</v>
      </c>
    </row>
    <row r="3879" spans="1:11" hidden="1" x14ac:dyDescent="0.35">
      <c r="A3879" s="197">
        <f t="shared" si="120"/>
        <v>44287</v>
      </c>
      <c r="B3879" t="s">
        <v>770</v>
      </c>
      <c r="C3879" t="s">
        <v>110</v>
      </c>
      <c r="D3879" t="s">
        <v>1010</v>
      </c>
      <c r="E3879" t="s">
        <v>540</v>
      </c>
      <c r="F3879" t="s">
        <v>541</v>
      </c>
      <c r="G3879" t="s">
        <v>685</v>
      </c>
      <c r="H3879">
        <v>1400</v>
      </c>
      <c r="I3879" s="196" t="str">
        <f>VLOOKUP(E3879,Refs!$P$2:$R$36,3,FALSE)</f>
        <v>Y56</v>
      </c>
      <c r="J3879" s="196" t="str">
        <f>VLOOKUP(E3879,Refs!$P$2:$S$36,4,FALSE)</f>
        <v>London</v>
      </c>
      <c r="K3879" s="42">
        <f t="shared" si="121"/>
        <v>1400</v>
      </c>
    </row>
    <row r="3880" spans="1:11" hidden="1" x14ac:dyDescent="0.35">
      <c r="A3880" s="197">
        <f t="shared" si="120"/>
        <v>44287</v>
      </c>
      <c r="B3880" t="s">
        <v>770</v>
      </c>
      <c r="C3880" t="s">
        <v>110</v>
      </c>
      <c r="D3880" t="s">
        <v>1010</v>
      </c>
      <c r="E3880" t="s">
        <v>540</v>
      </c>
      <c r="F3880" t="s">
        <v>541</v>
      </c>
      <c r="G3880" t="s">
        <v>686</v>
      </c>
      <c r="H3880">
        <v>0</v>
      </c>
      <c r="I3880" s="196" t="str">
        <f>VLOOKUP(E3880,Refs!$P$2:$R$36,3,FALSE)</f>
        <v>Y56</v>
      </c>
      <c r="J3880" s="196" t="str">
        <f>VLOOKUP(E3880,Refs!$P$2:$S$36,4,FALSE)</f>
        <v>London</v>
      </c>
      <c r="K3880" s="42" t="str">
        <f t="shared" si="121"/>
        <v/>
      </c>
    </row>
    <row r="3881" spans="1:11" hidden="1" x14ac:dyDescent="0.35">
      <c r="A3881" s="197">
        <f t="shared" si="120"/>
        <v>44287</v>
      </c>
      <c r="B3881" t="s">
        <v>770</v>
      </c>
      <c r="C3881" t="s">
        <v>110</v>
      </c>
      <c r="D3881" t="s">
        <v>1010</v>
      </c>
      <c r="E3881" t="s">
        <v>540</v>
      </c>
      <c r="F3881" t="s">
        <v>541</v>
      </c>
      <c r="G3881" t="s">
        <v>687</v>
      </c>
      <c r="H3881">
        <v>0</v>
      </c>
      <c r="I3881" s="196" t="str">
        <f>VLOOKUP(E3881,Refs!$P$2:$R$36,3,FALSE)</f>
        <v>Y56</v>
      </c>
      <c r="J3881" s="196" t="str">
        <f>VLOOKUP(E3881,Refs!$P$2:$S$36,4,FALSE)</f>
        <v>London</v>
      </c>
      <c r="K3881" s="42" t="str">
        <f t="shared" si="121"/>
        <v/>
      </c>
    </row>
    <row r="3882" spans="1:11" hidden="1" x14ac:dyDescent="0.35">
      <c r="A3882" s="197">
        <f t="shared" si="120"/>
        <v>44287</v>
      </c>
      <c r="B3882" t="s">
        <v>770</v>
      </c>
      <c r="C3882" t="s">
        <v>110</v>
      </c>
      <c r="D3882" t="s">
        <v>1010</v>
      </c>
      <c r="E3882" t="s">
        <v>540</v>
      </c>
      <c r="F3882" t="s">
        <v>541</v>
      </c>
      <c r="G3882" t="s">
        <v>688</v>
      </c>
      <c r="H3882">
        <v>3963</v>
      </c>
      <c r="I3882" s="196" t="str">
        <f>VLOOKUP(E3882,Refs!$P$2:$R$36,3,FALSE)</f>
        <v>Y56</v>
      </c>
      <c r="J3882" s="196" t="str">
        <f>VLOOKUP(E3882,Refs!$P$2:$S$36,4,FALSE)</f>
        <v>London</v>
      </c>
      <c r="K3882" s="42">
        <f t="shared" si="121"/>
        <v>3963</v>
      </c>
    </row>
    <row r="3883" spans="1:11" hidden="1" x14ac:dyDescent="0.35">
      <c r="A3883" s="197">
        <f t="shared" si="120"/>
        <v>44287</v>
      </c>
      <c r="B3883" t="s">
        <v>770</v>
      </c>
      <c r="C3883" t="s">
        <v>110</v>
      </c>
      <c r="D3883" t="s">
        <v>1010</v>
      </c>
      <c r="E3883" t="s">
        <v>540</v>
      </c>
      <c r="F3883" t="s">
        <v>541</v>
      </c>
      <c r="G3883" t="s">
        <v>689</v>
      </c>
      <c r="H3883">
        <v>0</v>
      </c>
      <c r="I3883" s="196" t="str">
        <f>VLOOKUP(E3883,Refs!$P$2:$R$36,3,FALSE)</f>
        <v>Y56</v>
      </c>
      <c r="J3883" s="196" t="str">
        <f>VLOOKUP(E3883,Refs!$P$2:$S$36,4,FALSE)</f>
        <v>London</v>
      </c>
      <c r="K3883" s="42" t="str">
        <f t="shared" si="121"/>
        <v/>
      </c>
    </row>
    <row r="3884" spans="1:11" hidden="1" x14ac:dyDescent="0.35">
      <c r="A3884" s="197">
        <f t="shared" si="120"/>
        <v>44287</v>
      </c>
      <c r="B3884" t="s">
        <v>770</v>
      </c>
      <c r="C3884" t="s">
        <v>110</v>
      </c>
      <c r="D3884" t="s">
        <v>1010</v>
      </c>
      <c r="E3884" t="s">
        <v>540</v>
      </c>
      <c r="F3884" t="s">
        <v>541</v>
      </c>
      <c r="G3884" t="s">
        <v>690</v>
      </c>
      <c r="H3884">
        <v>2888</v>
      </c>
      <c r="I3884" s="196" t="str">
        <f>VLOOKUP(E3884,Refs!$P$2:$R$36,3,FALSE)</f>
        <v>Y56</v>
      </c>
      <c r="J3884" s="196" t="str">
        <f>VLOOKUP(E3884,Refs!$P$2:$S$36,4,FALSE)</f>
        <v>London</v>
      </c>
      <c r="K3884" s="42">
        <f t="shared" si="121"/>
        <v>2888</v>
      </c>
    </row>
    <row r="3885" spans="1:11" hidden="1" x14ac:dyDescent="0.35">
      <c r="A3885" s="197">
        <f t="shared" si="120"/>
        <v>44287</v>
      </c>
      <c r="B3885" t="s">
        <v>770</v>
      </c>
      <c r="C3885" t="s">
        <v>110</v>
      </c>
      <c r="D3885" t="s">
        <v>1010</v>
      </c>
      <c r="E3885" t="s">
        <v>540</v>
      </c>
      <c r="F3885" t="s">
        <v>541</v>
      </c>
      <c r="G3885" t="s">
        <v>691</v>
      </c>
      <c r="H3885">
        <v>1020</v>
      </c>
      <c r="I3885" s="196" t="str">
        <f>VLOOKUP(E3885,Refs!$P$2:$R$36,3,FALSE)</f>
        <v>Y56</v>
      </c>
      <c r="J3885" s="196" t="str">
        <f>VLOOKUP(E3885,Refs!$P$2:$S$36,4,FALSE)</f>
        <v>London</v>
      </c>
      <c r="K3885" s="42">
        <f t="shared" si="121"/>
        <v>1020</v>
      </c>
    </row>
    <row r="3886" spans="1:11" hidden="1" x14ac:dyDescent="0.35">
      <c r="A3886" s="197">
        <f t="shared" si="120"/>
        <v>44287</v>
      </c>
      <c r="B3886" t="s">
        <v>770</v>
      </c>
      <c r="C3886" t="s">
        <v>110</v>
      </c>
      <c r="D3886" t="s">
        <v>1010</v>
      </c>
      <c r="E3886" t="s">
        <v>540</v>
      </c>
      <c r="F3886" t="s">
        <v>541</v>
      </c>
      <c r="G3886" t="s">
        <v>692</v>
      </c>
      <c r="H3886">
        <v>1313</v>
      </c>
      <c r="I3886" s="196" t="str">
        <f>VLOOKUP(E3886,Refs!$P$2:$R$36,3,FALSE)</f>
        <v>Y56</v>
      </c>
      <c r="J3886" s="196" t="str">
        <f>VLOOKUP(E3886,Refs!$P$2:$S$36,4,FALSE)</f>
        <v>London</v>
      </c>
      <c r="K3886" s="42">
        <f t="shared" si="121"/>
        <v>1313</v>
      </c>
    </row>
    <row r="3887" spans="1:11" hidden="1" x14ac:dyDescent="0.35">
      <c r="A3887" s="197">
        <f t="shared" si="120"/>
        <v>44287</v>
      </c>
      <c r="B3887" t="s">
        <v>770</v>
      </c>
      <c r="C3887" t="s">
        <v>110</v>
      </c>
      <c r="D3887" t="s">
        <v>1010</v>
      </c>
      <c r="E3887" t="s">
        <v>540</v>
      </c>
      <c r="F3887" t="s">
        <v>541</v>
      </c>
      <c r="G3887" t="s">
        <v>693</v>
      </c>
      <c r="H3887">
        <v>0</v>
      </c>
      <c r="I3887" s="196" t="str">
        <f>VLOOKUP(E3887,Refs!$P$2:$R$36,3,FALSE)</f>
        <v>Y56</v>
      </c>
      <c r="J3887" s="196" t="str">
        <f>VLOOKUP(E3887,Refs!$P$2:$S$36,4,FALSE)</f>
        <v>London</v>
      </c>
      <c r="K3887" s="42" t="str">
        <f t="shared" si="121"/>
        <v/>
      </c>
    </row>
    <row r="3888" spans="1:11" hidden="1" x14ac:dyDescent="0.35">
      <c r="A3888" s="197">
        <f t="shared" si="120"/>
        <v>44287</v>
      </c>
      <c r="B3888" t="s">
        <v>770</v>
      </c>
      <c r="C3888" t="s">
        <v>110</v>
      </c>
      <c r="D3888" t="s">
        <v>1010</v>
      </c>
      <c r="E3888" t="s">
        <v>540</v>
      </c>
      <c r="F3888" t="s">
        <v>541</v>
      </c>
      <c r="G3888" t="s">
        <v>694</v>
      </c>
      <c r="H3888">
        <v>0</v>
      </c>
      <c r="I3888" s="196" t="str">
        <f>VLOOKUP(E3888,Refs!$P$2:$R$36,3,FALSE)</f>
        <v>Y56</v>
      </c>
      <c r="J3888" s="196" t="str">
        <f>VLOOKUP(E3888,Refs!$P$2:$S$36,4,FALSE)</f>
        <v>London</v>
      </c>
      <c r="K3888" s="42" t="str">
        <f t="shared" si="121"/>
        <v/>
      </c>
    </row>
    <row r="3889" spans="1:11" hidden="1" x14ac:dyDescent="0.35">
      <c r="A3889" s="197">
        <f t="shared" si="120"/>
        <v>44287</v>
      </c>
      <c r="B3889" t="s">
        <v>770</v>
      </c>
      <c r="C3889" t="s">
        <v>110</v>
      </c>
      <c r="D3889" t="s">
        <v>1010</v>
      </c>
      <c r="E3889" t="s">
        <v>540</v>
      </c>
      <c r="F3889" t="s">
        <v>541</v>
      </c>
      <c r="G3889" t="s">
        <v>695</v>
      </c>
      <c r="H3889">
        <v>0</v>
      </c>
      <c r="I3889" s="196" t="str">
        <f>VLOOKUP(E3889,Refs!$P$2:$R$36,3,FALSE)</f>
        <v>Y56</v>
      </c>
      <c r="J3889" s="196" t="str">
        <f>VLOOKUP(E3889,Refs!$P$2:$S$36,4,FALSE)</f>
        <v>London</v>
      </c>
      <c r="K3889" s="42" t="str">
        <f t="shared" si="121"/>
        <v/>
      </c>
    </row>
    <row r="3890" spans="1:11" hidden="1" x14ac:dyDescent="0.35">
      <c r="A3890" s="197">
        <f t="shared" si="120"/>
        <v>44287</v>
      </c>
      <c r="B3890" t="s">
        <v>770</v>
      </c>
      <c r="C3890" t="s">
        <v>110</v>
      </c>
      <c r="D3890" t="s">
        <v>1010</v>
      </c>
      <c r="E3890" t="s">
        <v>540</v>
      </c>
      <c r="F3890" t="s">
        <v>541</v>
      </c>
      <c r="G3890" t="s">
        <v>696</v>
      </c>
      <c r="H3890">
        <v>565</v>
      </c>
      <c r="I3890" s="196" t="str">
        <f>VLOOKUP(E3890,Refs!$P$2:$R$36,3,FALSE)</f>
        <v>Y56</v>
      </c>
      <c r="J3890" s="196" t="str">
        <f>VLOOKUP(E3890,Refs!$P$2:$S$36,4,FALSE)</f>
        <v>London</v>
      </c>
      <c r="K3890" s="42">
        <f t="shared" si="121"/>
        <v>565</v>
      </c>
    </row>
    <row r="3891" spans="1:11" hidden="1" x14ac:dyDescent="0.35">
      <c r="A3891" s="197">
        <f t="shared" si="120"/>
        <v>44287</v>
      </c>
      <c r="B3891" t="s">
        <v>770</v>
      </c>
      <c r="C3891" t="s">
        <v>110</v>
      </c>
      <c r="D3891" t="s">
        <v>1010</v>
      </c>
      <c r="E3891" t="s">
        <v>540</v>
      </c>
      <c r="F3891" t="s">
        <v>541</v>
      </c>
      <c r="G3891" t="s">
        <v>697</v>
      </c>
      <c r="H3891">
        <v>506</v>
      </c>
      <c r="I3891" s="196" t="str">
        <f>VLOOKUP(E3891,Refs!$P$2:$R$36,3,FALSE)</f>
        <v>Y56</v>
      </c>
      <c r="J3891" s="196" t="str">
        <f>VLOOKUP(E3891,Refs!$P$2:$S$36,4,FALSE)</f>
        <v>London</v>
      </c>
      <c r="K3891" s="42">
        <f t="shared" si="121"/>
        <v>506</v>
      </c>
    </row>
    <row r="3892" spans="1:11" hidden="1" x14ac:dyDescent="0.35">
      <c r="A3892" s="197">
        <f t="shared" si="120"/>
        <v>44287</v>
      </c>
      <c r="B3892" t="s">
        <v>770</v>
      </c>
      <c r="C3892" t="s">
        <v>110</v>
      </c>
      <c r="D3892" t="s">
        <v>1010</v>
      </c>
      <c r="E3892" t="s">
        <v>540</v>
      </c>
      <c r="F3892" t="s">
        <v>541</v>
      </c>
      <c r="G3892" t="s">
        <v>698</v>
      </c>
      <c r="H3892">
        <v>4888</v>
      </c>
      <c r="I3892" s="196" t="str">
        <f>VLOOKUP(E3892,Refs!$P$2:$R$36,3,FALSE)</f>
        <v>Y56</v>
      </c>
      <c r="J3892" s="196" t="str">
        <f>VLOOKUP(E3892,Refs!$P$2:$S$36,4,FALSE)</f>
        <v>London</v>
      </c>
      <c r="K3892" s="42">
        <f t="shared" si="121"/>
        <v>4888</v>
      </c>
    </row>
    <row r="3893" spans="1:11" hidden="1" x14ac:dyDescent="0.35">
      <c r="A3893" s="197">
        <f t="shared" si="120"/>
        <v>44287</v>
      </c>
      <c r="B3893" t="s">
        <v>770</v>
      </c>
      <c r="C3893" t="s">
        <v>110</v>
      </c>
      <c r="D3893" t="s">
        <v>1010</v>
      </c>
      <c r="E3893" t="s">
        <v>540</v>
      </c>
      <c r="F3893" t="s">
        <v>541</v>
      </c>
      <c r="G3893" t="s">
        <v>699</v>
      </c>
      <c r="H3893">
        <v>4014</v>
      </c>
      <c r="I3893" s="196" t="str">
        <f>VLOOKUP(E3893,Refs!$P$2:$R$36,3,FALSE)</f>
        <v>Y56</v>
      </c>
      <c r="J3893" s="196" t="str">
        <f>VLOOKUP(E3893,Refs!$P$2:$S$36,4,FALSE)</f>
        <v>London</v>
      </c>
      <c r="K3893" s="42">
        <f t="shared" si="121"/>
        <v>4014</v>
      </c>
    </row>
    <row r="3894" spans="1:11" hidden="1" x14ac:dyDescent="0.35">
      <c r="A3894" s="197">
        <f t="shared" si="120"/>
        <v>44287</v>
      </c>
      <c r="B3894" t="s">
        <v>770</v>
      </c>
      <c r="C3894" t="s">
        <v>110</v>
      </c>
      <c r="D3894" t="s">
        <v>1010</v>
      </c>
      <c r="E3894" t="s">
        <v>540</v>
      </c>
      <c r="F3894" t="s">
        <v>541</v>
      </c>
      <c r="G3894" t="s">
        <v>720</v>
      </c>
      <c r="H3894">
        <v>188</v>
      </c>
      <c r="I3894" s="196" t="str">
        <f>VLOOKUP(E3894,Refs!$P$2:$R$36,3,FALSE)</f>
        <v>Y56</v>
      </c>
      <c r="J3894" s="196" t="str">
        <f>VLOOKUP(E3894,Refs!$P$2:$S$36,4,FALSE)</f>
        <v>London</v>
      </c>
      <c r="K3894" s="42">
        <f t="shared" si="121"/>
        <v>188</v>
      </c>
    </row>
    <row r="3895" spans="1:11" hidden="1" x14ac:dyDescent="0.35">
      <c r="A3895" s="197">
        <f t="shared" si="120"/>
        <v>44287</v>
      </c>
      <c r="B3895" t="s">
        <v>770</v>
      </c>
      <c r="C3895" t="s">
        <v>110</v>
      </c>
      <c r="D3895" t="s">
        <v>1010</v>
      </c>
      <c r="E3895" t="s">
        <v>540</v>
      </c>
      <c r="F3895" t="s">
        <v>541</v>
      </c>
      <c r="G3895" t="s">
        <v>721</v>
      </c>
      <c r="H3895">
        <v>100</v>
      </c>
      <c r="I3895" s="196" t="str">
        <f>VLOOKUP(E3895,Refs!$P$2:$R$36,3,FALSE)</f>
        <v>Y56</v>
      </c>
      <c r="J3895" s="196" t="str">
        <f>VLOOKUP(E3895,Refs!$P$2:$S$36,4,FALSE)</f>
        <v>London</v>
      </c>
      <c r="K3895" s="42">
        <f t="shared" si="121"/>
        <v>100</v>
      </c>
    </row>
    <row r="3896" spans="1:11" hidden="1" x14ac:dyDescent="0.35">
      <c r="A3896" s="197">
        <f t="shared" si="120"/>
        <v>44287</v>
      </c>
      <c r="B3896" t="s">
        <v>770</v>
      </c>
      <c r="C3896" t="s">
        <v>110</v>
      </c>
      <c r="D3896" t="s">
        <v>1010</v>
      </c>
      <c r="E3896" t="s">
        <v>540</v>
      </c>
      <c r="F3896" t="s">
        <v>541</v>
      </c>
      <c r="G3896" t="s">
        <v>722</v>
      </c>
      <c r="H3896">
        <v>5</v>
      </c>
      <c r="I3896" s="196" t="str">
        <f>VLOOKUP(E3896,Refs!$P$2:$R$36,3,FALSE)</f>
        <v>Y56</v>
      </c>
      <c r="J3896" s="196" t="str">
        <f>VLOOKUP(E3896,Refs!$P$2:$S$36,4,FALSE)</f>
        <v>London</v>
      </c>
      <c r="K3896" s="42">
        <f t="shared" si="121"/>
        <v>5</v>
      </c>
    </row>
    <row r="3897" spans="1:11" hidden="1" x14ac:dyDescent="0.35">
      <c r="A3897" s="197">
        <f t="shared" si="120"/>
        <v>44287</v>
      </c>
      <c r="B3897" t="s">
        <v>770</v>
      </c>
      <c r="C3897" t="s">
        <v>110</v>
      </c>
      <c r="D3897" t="s">
        <v>1010</v>
      </c>
      <c r="E3897" t="s">
        <v>540</v>
      </c>
      <c r="F3897" t="s">
        <v>541</v>
      </c>
      <c r="G3897" t="s">
        <v>723</v>
      </c>
      <c r="H3897">
        <v>4</v>
      </c>
      <c r="I3897" s="196" t="str">
        <f>VLOOKUP(E3897,Refs!$P$2:$R$36,3,FALSE)</f>
        <v>Y56</v>
      </c>
      <c r="J3897" s="196" t="str">
        <f>VLOOKUP(E3897,Refs!$P$2:$S$36,4,FALSE)</f>
        <v>London</v>
      </c>
      <c r="K3897" s="42">
        <f t="shared" si="121"/>
        <v>4</v>
      </c>
    </row>
    <row r="3898" spans="1:11" hidden="1" x14ac:dyDescent="0.35">
      <c r="A3898" s="197">
        <f t="shared" si="120"/>
        <v>44287</v>
      </c>
      <c r="B3898" t="s">
        <v>770</v>
      </c>
      <c r="C3898" t="s">
        <v>110</v>
      </c>
      <c r="D3898" t="s">
        <v>1010</v>
      </c>
      <c r="E3898" t="s">
        <v>540</v>
      </c>
      <c r="F3898" t="s">
        <v>541</v>
      </c>
      <c r="G3898" t="s">
        <v>724</v>
      </c>
      <c r="H3898">
        <v>31</v>
      </c>
      <c r="I3898" s="196" t="str">
        <f>VLOOKUP(E3898,Refs!$P$2:$R$36,3,FALSE)</f>
        <v>Y56</v>
      </c>
      <c r="J3898" s="196" t="str">
        <f>VLOOKUP(E3898,Refs!$P$2:$S$36,4,FALSE)</f>
        <v>London</v>
      </c>
      <c r="K3898" s="42">
        <f t="shared" si="121"/>
        <v>31</v>
      </c>
    </row>
    <row r="3899" spans="1:11" hidden="1" x14ac:dyDescent="0.35">
      <c r="A3899" s="197">
        <f t="shared" si="120"/>
        <v>44287</v>
      </c>
      <c r="B3899" t="s">
        <v>770</v>
      </c>
      <c r="C3899" t="s">
        <v>110</v>
      </c>
      <c r="D3899" t="s">
        <v>1010</v>
      </c>
      <c r="E3899" t="s">
        <v>540</v>
      </c>
      <c r="F3899" t="s">
        <v>541</v>
      </c>
      <c r="G3899" t="s">
        <v>725</v>
      </c>
      <c r="H3899">
        <v>27</v>
      </c>
      <c r="I3899" s="196" t="str">
        <f>VLOOKUP(E3899,Refs!$P$2:$R$36,3,FALSE)</f>
        <v>Y56</v>
      </c>
      <c r="J3899" s="196" t="str">
        <f>VLOOKUP(E3899,Refs!$P$2:$S$36,4,FALSE)</f>
        <v>London</v>
      </c>
      <c r="K3899" s="42">
        <f t="shared" si="121"/>
        <v>27</v>
      </c>
    </row>
    <row r="3900" spans="1:11" hidden="1" x14ac:dyDescent="0.35">
      <c r="A3900" s="197">
        <f t="shared" si="120"/>
        <v>44287</v>
      </c>
      <c r="B3900" t="s">
        <v>770</v>
      </c>
      <c r="C3900" t="s">
        <v>110</v>
      </c>
      <c r="D3900" t="s">
        <v>1010</v>
      </c>
      <c r="E3900" t="s">
        <v>540</v>
      </c>
      <c r="F3900" t="s">
        <v>541</v>
      </c>
      <c r="G3900" t="s">
        <v>726</v>
      </c>
      <c r="H3900">
        <v>66</v>
      </c>
      <c r="I3900" s="196" t="str">
        <f>VLOOKUP(E3900,Refs!$P$2:$R$36,3,FALSE)</f>
        <v>Y56</v>
      </c>
      <c r="J3900" s="196" t="str">
        <f>VLOOKUP(E3900,Refs!$P$2:$S$36,4,FALSE)</f>
        <v>London</v>
      </c>
      <c r="K3900" s="42">
        <f t="shared" si="121"/>
        <v>66</v>
      </c>
    </row>
    <row r="3901" spans="1:11" hidden="1" x14ac:dyDescent="0.35">
      <c r="A3901" s="197">
        <f t="shared" si="120"/>
        <v>44287</v>
      </c>
      <c r="B3901" t="s">
        <v>770</v>
      </c>
      <c r="C3901" t="s">
        <v>110</v>
      </c>
      <c r="D3901" t="s">
        <v>1010</v>
      </c>
      <c r="E3901" t="s">
        <v>540</v>
      </c>
      <c r="F3901" t="s">
        <v>541</v>
      </c>
      <c r="G3901" t="s">
        <v>727</v>
      </c>
      <c r="H3901">
        <v>43</v>
      </c>
      <c r="I3901" s="196" t="str">
        <f>VLOOKUP(E3901,Refs!$P$2:$R$36,3,FALSE)</f>
        <v>Y56</v>
      </c>
      <c r="J3901" s="196" t="str">
        <f>VLOOKUP(E3901,Refs!$P$2:$S$36,4,FALSE)</f>
        <v>London</v>
      </c>
      <c r="K3901" s="42">
        <f t="shared" si="121"/>
        <v>43</v>
      </c>
    </row>
    <row r="3902" spans="1:11" hidden="1" x14ac:dyDescent="0.35">
      <c r="A3902" s="197">
        <f t="shared" si="120"/>
        <v>44287</v>
      </c>
      <c r="B3902" t="s">
        <v>770</v>
      </c>
      <c r="C3902" t="s">
        <v>110</v>
      </c>
      <c r="D3902" t="s">
        <v>1010</v>
      </c>
      <c r="E3902" t="s">
        <v>540</v>
      </c>
      <c r="F3902" t="s">
        <v>541</v>
      </c>
      <c r="G3902" t="s">
        <v>728</v>
      </c>
      <c r="H3902">
        <v>20</v>
      </c>
      <c r="I3902" s="196" t="str">
        <f>VLOOKUP(E3902,Refs!$P$2:$R$36,3,FALSE)</f>
        <v>Y56</v>
      </c>
      <c r="J3902" s="196" t="str">
        <f>VLOOKUP(E3902,Refs!$P$2:$S$36,4,FALSE)</f>
        <v>London</v>
      </c>
      <c r="K3902" s="42">
        <f t="shared" si="121"/>
        <v>20</v>
      </c>
    </row>
    <row r="3903" spans="1:11" hidden="1" x14ac:dyDescent="0.35">
      <c r="A3903" s="197">
        <f t="shared" si="120"/>
        <v>44287</v>
      </c>
      <c r="B3903" t="s">
        <v>770</v>
      </c>
      <c r="C3903" t="s">
        <v>110</v>
      </c>
      <c r="D3903" t="s">
        <v>1010</v>
      </c>
      <c r="E3903" t="s">
        <v>540</v>
      </c>
      <c r="F3903" t="s">
        <v>541</v>
      </c>
      <c r="G3903" t="s">
        <v>729</v>
      </c>
      <c r="H3903">
        <v>13</v>
      </c>
      <c r="I3903" s="196" t="str">
        <f>VLOOKUP(E3903,Refs!$P$2:$R$36,3,FALSE)</f>
        <v>Y56</v>
      </c>
      <c r="J3903" s="196" t="str">
        <f>VLOOKUP(E3903,Refs!$P$2:$S$36,4,FALSE)</f>
        <v>London</v>
      </c>
      <c r="K3903" s="42">
        <f t="shared" si="121"/>
        <v>13</v>
      </c>
    </row>
    <row r="3904" spans="1:11" hidden="1" x14ac:dyDescent="0.35">
      <c r="A3904" s="197">
        <f t="shared" si="120"/>
        <v>44287</v>
      </c>
      <c r="B3904" t="s">
        <v>770</v>
      </c>
      <c r="C3904" t="s">
        <v>110</v>
      </c>
      <c r="D3904" t="s">
        <v>1010</v>
      </c>
      <c r="E3904" t="s">
        <v>540</v>
      </c>
      <c r="F3904" t="s">
        <v>541</v>
      </c>
      <c r="G3904" t="s">
        <v>730</v>
      </c>
      <c r="H3904">
        <v>0</v>
      </c>
      <c r="I3904" s="196" t="str">
        <f>VLOOKUP(E3904,Refs!$P$2:$R$36,3,FALSE)</f>
        <v>Y56</v>
      </c>
      <c r="J3904" s="196" t="str">
        <f>VLOOKUP(E3904,Refs!$P$2:$S$36,4,FALSE)</f>
        <v>London</v>
      </c>
      <c r="K3904" s="42" t="str">
        <f t="shared" si="121"/>
        <v/>
      </c>
    </row>
    <row r="3905" spans="1:11" hidden="1" x14ac:dyDescent="0.35">
      <c r="A3905" s="197">
        <f t="shared" si="120"/>
        <v>44287</v>
      </c>
      <c r="B3905" t="s">
        <v>770</v>
      </c>
      <c r="C3905" t="s">
        <v>110</v>
      </c>
      <c r="D3905" t="s">
        <v>1010</v>
      </c>
      <c r="E3905" t="s">
        <v>540</v>
      </c>
      <c r="F3905" t="s">
        <v>541</v>
      </c>
      <c r="G3905" t="s">
        <v>731</v>
      </c>
      <c r="H3905">
        <v>0</v>
      </c>
      <c r="I3905" s="196" t="str">
        <f>VLOOKUP(E3905,Refs!$P$2:$R$36,3,FALSE)</f>
        <v>Y56</v>
      </c>
      <c r="J3905" s="196" t="str">
        <f>VLOOKUP(E3905,Refs!$P$2:$S$36,4,FALSE)</f>
        <v>London</v>
      </c>
      <c r="K3905" s="42" t="str">
        <f t="shared" si="121"/>
        <v/>
      </c>
    </row>
    <row r="3906" spans="1:11" hidden="1" x14ac:dyDescent="0.35">
      <c r="A3906" s="197">
        <f t="shared" si="120"/>
        <v>44287</v>
      </c>
      <c r="B3906" t="s">
        <v>770</v>
      </c>
      <c r="C3906" t="s">
        <v>110</v>
      </c>
      <c r="D3906" t="s">
        <v>1010</v>
      </c>
      <c r="E3906" t="s">
        <v>540</v>
      </c>
      <c r="F3906" t="s">
        <v>541</v>
      </c>
      <c r="G3906" t="s">
        <v>732</v>
      </c>
      <c r="H3906">
        <v>11</v>
      </c>
      <c r="I3906" s="196" t="str">
        <f>VLOOKUP(E3906,Refs!$P$2:$R$36,3,FALSE)</f>
        <v>Y56</v>
      </c>
      <c r="J3906" s="196" t="str">
        <f>VLOOKUP(E3906,Refs!$P$2:$S$36,4,FALSE)</f>
        <v>London</v>
      </c>
      <c r="K3906" s="42">
        <f t="shared" si="121"/>
        <v>11</v>
      </c>
    </row>
    <row r="3907" spans="1:11" hidden="1" x14ac:dyDescent="0.35">
      <c r="A3907" s="197">
        <f t="shared" ref="A3907:A3970" si="122">DATEVALUE(RIGHT(B3907,8))</f>
        <v>44287</v>
      </c>
      <c r="B3907" t="s">
        <v>770</v>
      </c>
      <c r="C3907" t="s">
        <v>110</v>
      </c>
      <c r="D3907" t="s">
        <v>1010</v>
      </c>
      <c r="E3907" t="s">
        <v>540</v>
      </c>
      <c r="F3907" t="s">
        <v>541</v>
      </c>
      <c r="G3907" t="s">
        <v>733</v>
      </c>
      <c r="H3907">
        <v>8</v>
      </c>
      <c r="I3907" s="196" t="str">
        <f>VLOOKUP(E3907,Refs!$P$2:$R$36,3,FALSE)</f>
        <v>Y56</v>
      </c>
      <c r="J3907" s="196" t="str">
        <f>VLOOKUP(E3907,Refs!$P$2:$S$36,4,FALSE)</f>
        <v>London</v>
      </c>
      <c r="K3907" s="42">
        <f t="shared" ref="K3907:K3970" si="123">IF(OR(H3907="NULL",H3907=0,H3907=""),"",H3907)</f>
        <v>8</v>
      </c>
    </row>
    <row r="3908" spans="1:11" hidden="1" x14ac:dyDescent="0.35">
      <c r="A3908" s="197">
        <f t="shared" si="122"/>
        <v>44287</v>
      </c>
      <c r="B3908" t="s">
        <v>770</v>
      </c>
      <c r="C3908" t="s">
        <v>110</v>
      </c>
      <c r="D3908" t="s">
        <v>1010</v>
      </c>
      <c r="E3908" t="s">
        <v>540</v>
      </c>
      <c r="F3908" t="s">
        <v>541</v>
      </c>
      <c r="G3908" t="s">
        <v>734</v>
      </c>
      <c r="H3908">
        <v>0</v>
      </c>
      <c r="I3908" s="196" t="str">
        <f>VLOOKUP(E3908,Refs!$P$2:$R$36,3,FALSE)</f>
        <v>Y56</v>
      </c>
      <c r="J3908" s="196" t="str">
        <f>VLOOKUP(E3908,Refs!$P$2:$S$36,4,FALSE)</f>
        <v>London</v>
      </c>
      <c r="K3908" s="42" t="str">
        <f t="shared" si="123"/>
        <v/>
      </c>
    </row>
    <row r="3909" spans="1:11" hidden="1" x14ac:dyDescent="0.35">
      <c r="A3909" s="197">
        <f t="shared" si="122"/>
        <v>44287</v>
      </c>
      <c r="B3909" t="s">
        <v>770</v>
      </c>
      <c r="C3909" t="s">
        <v>110</v>
      </c>
      <c r="D3909" t="s">
        <v>1010</v>
      </c>
      <c r="E3909" t="s">
        <v>540</v>
      </c>
      <c r="F3909" t="s">
        <v>541</v>
      </c>
      <c r="G3909" t="s">
        <v>735</v>
      </c>
      <c r="H3909">
        <v>0</v>
      </c>
      <c r="I3909" s="196" t="str">
        <f>VLOOKUP(E3909,Refs!$P$2:$R$36,3,FALSE)</f>
        <v>Y56</v>
      </c>
      <c r="J3909" s="196" t="str">
        <f>VLOOKUP(E3909,Refs!$P$2:$S$36,4,FALSE)</f>
        <v>London</v>
      </c>
      <c r="K3909" s="42" t="str">
        <f t="shared" si="123"/>
        <v/>
      </c>
    </row>
    <row r="3910" spans="1:11" hidden="1" x14ac:dyDescent="0.35">
      <c r="A3910" s="197">
        <f t="shared" si="122"/>
        <v>44287</v>
      </c>
      <c r="B3910" t="s">
        <v>770</v>
      </c>
      <c r="C3910" t="s">
        <v>110</v>
      </c>
      <c r="D3910" t="s">
        <v>1010</v>
      </c>
      <c r="E3910" t="s">
        <v>540</v>
      </c>
      <c r="F3910" t="s">
        <v>541</v>
      </c>
      <c r="G3910" t="s">
        <v>736</v>
      </c>
      <c r="H3910">
        <v>0</v>
      </c>
      <c r="I3910" s="196" t="str">
        <f>VLOOKUP(E3910,Refs!$P$2:$R$36,3,FALSE)</f>
        <v>Y56</v>
      </c>
      <c r="J3910" s="196" t="str">
        <f>VLOOKUP(E3910,Refs!$P$2:$S$36,4,FALSE)</f>
        <v>London</v>
      </c>
      <c r="K3910" s="42" t="str">
        <f t="shared" si="123"/>
        <v/>
      </c>
    </row>
    <row r="3911" spans="1:11" hidden="1" x14ac:dyDescent="0.35">
      <c r="A3911" s="197">
        <f t="shared" si="122"/>
        <v>44287</v>
      </c>
      <c r="B3911" t="s">
        <v>770</v>
      </c>
      <c r="C3911" t="s">
        <v>110</v>
      </c>
      <c r="D3911" t="s">
        <v>1010</v>
      </c>
      <c r="E3911" t="s">
        <v>540</v>
      </c>
      <c r="F3911" t="s">
        <v>541</v>
      </c>
      <c r="G3911" t="s">
        <v>737</v>
      </c>
      <c r="H3911">
        <v>0</v>
      </c>
      <c r="I3911" s="196" t="str">
        <f>VLOOKUP(E3911,Refs!$P$2:$R$36,3,FALSE)</f>
        <v>Y56</v>
      </c>
      <c r="J3911" s="196" t="str">
        <f>VLOOKUP(E3911,Refs!$P$2:$S$36,4,FALSE)</f>
        <v>London</v>
      </c>
      <c r="K3911" s="42" t="str">
        <f t="shared" si="123"/>
        <v/>
      </c>
    </row>
    <row r="3912" spans="1:11" hidden="1" x14ac:dyDescent="0.35">
      <c r="A3912" s="197">
        <f t="shared" si="122"/>
        <v>44287</v>
      </c>
      <c r="B3912" t="s">
        <v>770</v>
      </c>
      <c r="C3912" t="s">
        <v>110</v>
      </c>
      <c r="D3912" t="s">
        <v>1010</v>
      </c>
      <c r="E3912" t="s">
        <v>43</v>
      </c>
      <c r="F3912" t="s">
        <v>44</v>
      </c>
      <c r="G3912" t="s">
        <v>756</v>
      </c>
      <c r="H3912">
        <v>61278</v>
      </c>
      <c r="I3912" s="196" t="str">
        <f>VLOOKUP(E3912,Refs!$P$2:$R$36,3,FALSE)</f>
        <v>Y56</v>
      </c>
      <c r="J3912" s="196" t="str">
        <f>VLOOKUP(E3912,Refs!$P$2:$S$36,4,FALSE)</f>
        <v>London</v>
      </c>
      <c r="K3912" s="42">
        <f t="shared" si="123"/>
        <v>61278</v>
      </c>
    </row>
    <row r="3913" spans="1:11" hidden="1" x14ac:dyDescent="0.35">
      <c r="A3913" s="197">
        <f t="shared" si="122"/>
        <v>44287</v>
      </c>
      <c r="B3913" t="s">
        <v>770</v>
      </c>
      <c r="C3913" t="s">
        <v>110</v>
      </c>
      <c r="D3913" t="s">
        <v>1010</v>
      </c>
      <c r="E3913" t="s">
        <v>43</v>
      </c>
      <c r="F3913" t="s">
        <v>44</v>
      </c>
      <c r="G3913" t="s">
        <v>757</v>
      </c>
      <c r="H3913">
        <v>11458</v>
      </c>
      <c r="I3913" s="196" t="str">
        <f>VLOOKUP(E3913,Refs!$P$2:$R$36,3,FALSE)</f>
        <v>Y56</v>
      </c>
      <c r="J3913" s="196" t="str">
        <f>VLOOKUP(E3913,Refs!$P$2:$S$36,4,FALSE)</f>
        <v>London</v>
      </c>
      <c r="K3913" s="42">
        <f t="shared" si="123"/>
        <v>11458</v>
      </c>
    </row>
    <row r="3914" spans="1:11" hidden="1" x14ac:dyDescent="0.35">
      <c r="A3914" s="197">
        <f t="shared" si="122"/>
        <v>44287</v>
      </c>
      <c r="B3914" t="s">
        <v>770</v>
      </c>
      <c r="C3914" t="s">
        <v>110</v>
      </c>
      <c r="D3914" t="s">
        <v>1010</v>
      </c>
      <c r="E3914" t="s">
        <v>43</v>
      </c>
      <c r="F3914" t="s">
        <v>44</v>
      </c>
      <c r="G3914" t="s">
        <v>758</v>
      </c>
      <c r="H3914">
        <v>55440</v>
      </c>
      <c r="I3914" s="196" t="str">
        <f>VLOOKUP(E3914,Refs!$P$2:$R$36,3,FALSE)</f>
        <v>Y56</v>
      </c>
      <c r="J3914" s="196" t="str">
        <f>VLOOKUP(E3914,Refs!$P$2:$S$36,4,FALSE)</f>
        <v>London</v>
      </c>
      <c r="K3914" s="42">
        <f t="shared" si="123"/>
        <v>55440</v>
      </c>
    </row>
    <row r="3915" spans="1:11" hidden="1" x14ac:dyDescent="0.35">
      <c r="A3915" s="197">
        <f t="shared" si="122"/>
        <v>44287</v>
      </c>
      <c r="B3915" t="s">
        <v>770</v>
      </c>
      <c r="C3915" t="s">
        <v>110</v>
      </c>
      <c r="D3915" t="s">
        <v>1010</v>
      </c>
      <c r="E3915" t="s">
        <v>43</v>
      </c>
      <c r="F3915" t="s">
        <v>44</v>
      </c>
      <c r="G3915" t="s">
        <v>759</v>
      </c>
      <c r="H3915">
        <v>19</v>
      </c>
      <c r="I3915" s="196" t="str">
        <f>VLOOKUP(E3915,Refs!$P$2:$R$36,3,FALSE)</f>
        <v>Y56</v>
      </c>
      <c r="J3915" s="196" t="str">
        <f>VLOOKUP(E3915,Refs!$P$2:$S$36,4,FALSE)</f>
        <v>London</v>
      </c>
      <c r="K3915" s="42">
        <f t="shared" si="123"/>
        <v>19</v>
      </c>
    </row>
    <row r="3916" spans="1:11" hidden="1" x14ac:dyDescent="0.35">
      <c r="A3916" s="197">
        <f t="shared" si="122"/>
        <v>44287</v>
      </c>
      <c r="B3916" t="s">
        <v>770</v>
      </c>
      <c r="C3916" t="s">
        <v>110</v>
      </c>
      <c r="D3916" t="s">
        <v>1010</v>
      </c>
      <c r="E3916" t="s">
        <v>43</v>
      </c>
      <c r="F3916" t="s">
        <v>44</v>
      </c>
      <c r="G3916" t="s">
        <v>760</v>
      </c>
      <c r="H3916">
        <v>7544</v>
      </c>
      <c r="I3916" s="196" t="str">
        <f>VLOOKUP(E3916,Refs!$P$2:$R$36,3,FALSE)</f>
        <v>Y56</v>
      </c>
      <c r="J3916" s="196" t="str">
        <f>VLOOKUP(E3916,Refs!$P$2:$S$36,4,FALSE)</f>
        <v>London</v>
      </c>
      <c r="K3916" s="42">
        <f t="shared" si="123"/>
        <v>7544</v>
      </c>
    </row>
    <row r="3917" spans="1:11" hidden="1" x14ac:dyDescent="0.35">
      <c r="A3917" s="197">
        <f t="shared" si="122"/>
        <v>44287</v>
      </c>
      <c r="B3917" t="s">
        <v>770</v>
      </c>
      <c r="C3917" t="s">
        <v>110</v>
      </c>
      <c r="D3917" t="s">
        <v>1010</v>
      </c>
      <c r="E3917" t="s">
        <v>43</v>
      </c>
      <c r="F3917" t="s">
        <v>44</v>
      </c>
      <c r="G3917" t="s">
        <v>761</v>
      </c>
      <c r="H3917">
        <v>0</v>
      </c>
      <c r="I3917" s="196" t="str">
        <f>VLOOKUP(E3917,Refs!$P$2:$R$36,3,FALSE)</f>
        <v>Y56</v>
      </c>
      <c r="J3917" s="196" t="str">
        <f>VLOOKUP(E3917,Refs!$P$2:$S$36,4,FALSE)</f>
        <v>London</v>
      </c>
      <c r="K3917" s="42" t="str">
        <f t="shared" si="123"/>
        <v/>
      </c>
    </row>
    <row r="3918" spans="1:11" hidden="1" x14ac:dyDescent="0.35">
      <c r="A3918" s="197">
        <f t="shared" si="122"/>
        <v>44287</v>
      </c>
      <c r="B3918" t="s">
        <v>770</v>
      </c>
      <c r="C3918" t="s">
        <v>110</v>
      </c>
      <c r="D3918" t="s">
        <v>1010</v>
      </c>
      <c r="E3918" t="s">
        <v>43</v>
      </c>
      <c r="F3918" t="s">
        <v>44</v>
      </c>
      <c r="G3918" t="s">
        <v>548</v>
      </c>
      <c r="H3918">
        <v>45669</v>
      </c>
      <c r="I3918" s="196" t="str">
        <f>VLOOKUP(E3918,Refs!$P$2:$R$36,3,FALSE)</f>
        <v>Y56</v>
      </c>
      <c r="J3918" s="196" t="str">
        <f>VLOOKUP(E3918,Refs!$P$2:$S$36,4,FALSE)</f>
        <v>London</v>
      </c>
      <c r="K3918" s="42">
        <f t="shared" si="123"/>
        <v>45669</v>
      </c>
    </row>
    <row r="3919" spans="1:11" hidden="1" x14ac:dyDescent="0.35">
      <c r="A3919" s="197">
        <f t="shared" si="122"/>
        <v>44287</v>
      </c>
      <c r="B3919" t="s">
        <v>770</v>
      </c>
      <c r="C3919" t="s">
        <v>110</v>
      </c>
      <c r="D3919" t="s">
        <v>1010</v>
      </c>
      <c r="E3919" t="s">
        <v>43</v>
      </c>
      <c r="F3919" t="s">
        <v>44</v>
      </c>
      <c r="G3919" t="s">
        <v>549</v>
      </c>
      <c r="H3919">
        <v>5838</v>
      </c>
      <c r="I3919" s="196" t="str">
        <f>VLOOKUP(E3919,Refs!$P$2:$R$36,3,FALSE)</f>
        <v>Y56</v>
      </c>
      <c r="J3919" s="196" t="str">
        <f>VLOOKUP(E3919,Refs!$P$2:$S$36,4,FALSE)</f>
        <v>London</v>
      </c>
      <c r="K3919" s="42">
        <f t="shared" si="123"/>
        <v>5838</v>
      </c>
    </row>
    <row r="3920" spans="1:11" hidden="1" x14ac:dyDescent="0.35">
      <c r="A3920" s="197">
        <f t="shared" si="122"/>
        <v>44287</v>
      </c>
      <c r="B3920" t="s">
        <v>770</v>
      </c>
      <c r="C3920" t="s">
        <v>110</v>
      </c>
      <c r="D3920" t="s">
        <v>1010</v>
      </c>
      <c r="E3920" t="s">
        <v>43</v>
      </c>
      <c r="F3920" t="s">
        <v>44</v>
      </c>
      <c r="G3920" t="s">
        <v>550</v>
      </c>
      <c r="H3920">
        <v>2030</v>
      </c>
      <c r="I3920" s="196" t="str">
        <f>VLOOKUP(E3920,Refs!$P$2:$R$36,3,FALSE)</f>
        <v>Y56</v>
      </c>
      <c r="J3920" s="196" t="str">
        <f>VLOOKUP(E3920,Refs!$P$2:$S$36,4,FALSE)</f>
        <v>London</v>
      </c>
      <c r="K3920" s="42">
        <f t="shared" si="123"/>
        <v>2030</v>
      </c>
    </row>
    <row r="3921" spans="1:11" hidden="1" x14ac:dyDescent="0.35">
      <c r="A3921" s="197">
        <f t="shared" si="122"/>
        <v>44287</v>
      </c>
      <c r="B3921" t="s">
        <v>770</v>
      </c>
      <c r="C3921" t="s">
        <v>110</v>
      </c>
      <c r="D3921" t="s">
        <v>1010</v>
      </c>
      <c r="E3921" t="s">
        <v>43</v>
      </c>
      <c r="F3921" t="s">
        <v>44</v>
      </c>
      <c r="G3921" t="s">
        <v>551</v>
      </c>
      <c r="H3921">
        <v>1890</v>
      </c>
      <c r="I3921" s="196" t="str">
        <f>VLOOKUP(E3921,Refs!$P$2:$R$36,3,FALSE)</f>
        <v>Y56</v>
      </c>
      <c r="J3921" s="196" t="str">
        <f>VLOOKUP(E3921,Refs!$P$2:$S$36,4,FALSE)</f>
        <v>London</v>
      </c>
      <c r="K3921" s="42">
        <f t="shared" si="123"/>
        <v>1890</v>
      </c>
    </row>
    <row r="3922" spans="1:11" hidden="1" x14ac:dyDescent="0.35">
      <c r="A3922" s="197">
        <f t="shared" si="122"/>
        <v>44287</v>
      </c>
      <c r="B3922" t="s">
        <v>770</v>
      </c>
      <c r="C3922" t="s">
        <v>110</v>
      </c>
      <c r="D3922" t="s">
        <v>1010</v>
      </c>
      <c r="E3922" t="s">
        <v>43</v>
      </c>
      <c r="F3922" t="s">
        <v>44</v>
      </c>
      <c r="G3922" t="s">
        <v>552</v>
      </c>
      <c r="H3922">
        <v>1918</v>
      </c>
      <c r="I3922" s="196" t="str">
        <f>VLOOKUP(E3922,Refs!$P$2:$R$36,3,FALSE)</f>
        <v>Y56</v>
      </c>
      <c r="J3922" s="196" t="str">
        <f>VLOOKUP(E3922,Refs!$P$2:$S$36,4,FALSE)</f>
        <v>London</v>
      </c>
      <c r="K3922" s="42">
        <f t="shared" si="123"/>
        <v>1918</v>
      </c>
    </row>
    <row r="3923" spans="1:11" hidden="1" x14ac:dyDescent="0.35">
      <c r="A3923" s="197">
        <f t="shared" si="122"/>
        <v>44287</v>
      </c>
      <c r="B3923" t="s">
        <v>770</v>
      </c>
      <c r="C3923" t="s">
        <v>110</v>
      </c>
      <c r="D3923" t="s">
        <v>1010</v>
      </c>
      <c r="E3923" t="s">
        <v>43</v>
      </c>
      <c r="F3923" t="s">
        <v>44</v>
      </c>
      <c r="G3923" t="s">
        <v>553</v>
      </c>
      <c r="H3923">
        <v>236367</v>
      </c>
      <c r="I3923" s="196" t="str">
        <f>VLOOKUP(E3923,Refs!$P$2:$R$36,3,FALSE)</f>
        <v>Y56</v>
      </c>
      <c r="J3923" s="196" t="str">
        <f>VLOOKUP(E3923,Refs!$P$2:$S$36,4,FALSE)</f>
        <v>London</v>
      </c>
      <c r="K3923" s="42">
        <f t="shared" si="123"/>
        <v>236367</v>
      </c>
    </row>
    <row r="3924" spans="1:11" hidden="1" x14ac:dyDescent="0.35">
      <c r="A3924" s="197">
        <f t="shared" si="122"/>
        <v>44287</v>
      </c>
      <c r="B3924" t="s">
        <v>770</v>
      </c>
      <c r="C3924" t="s">
        <v>110</v>
      </c>
      <c r="D3924" t="s">
        <v>1010</v>
      </c>
      <c r="E3924" t="s">
        <v>43</v>
      </c>
      <c r="F3924" t="s">
        <v>44</v>
      </c>
      <c r="G3924" t="s">
        <v>554</v>
      </c>
      <c r="H3924">
        <v>248</v>
      </c>
      <c r="I3924" s="196" t="str">
        <f>VLOOKUP(E3924,Refs!$P$2:$R$36,3,FALSE)</f>
        <v>Y56</v>
      </c>
      <c r="J3924" s="196" t="str">
        <f>VLOOKUP(E3924,Refs!$P$2:$S$36,4,FALSE)</f>
        <v>London</v>
      </c>
      <c r="K3924" s="42">
        <f t="shared" si="123"/>
        <v>248</v>
      </c>
    </row>
    <row r="3925" spans="1:11" hidden="1" x14ac:dyDescent="0.35">
      <c r="A3925" s="197">
        <f t="shared" si="122"/>
        <v>44287</v>
      </c>
      <c r="B3925" t="s">
        <v>770</v>
      </c>
      <c r="C3925" t="s">
        <v>110</v>
      </c>
      <c r="D3925" t="s">
        <v>1010</v>
      </c>
      <c r="E3925" t="s">
        <v>43</v>
      </c>
      <c r="F3925" t="s">
        <v>44</v>
      </c>
      <c r="G3925" t="s">
        <v>555</v>
      </c>
      <c r="H3925">
        <v>416</v>
      </c>
      <c r="I3925" s="196" t="str">
        <f>VLOOKUP(E3925,Refs!$P$2:$R$36,3,FALSE)</f>
        <v>Y56</v>
      </c>
      <c r="J3925" s="196" t="str">
        <f>VLOOKUP(E3925,Refs!$P$2:$S$36,4,FALSE)</f>
        <v>London</v>
      </c>
      <c r="K3925" s="42">
        <f t="shared" si="123"/>
        <v>416</v>
      </c>
    </row>
    <row r="3926" spans="1:11" hidden="1" x14ac:dyDescent="0.35">
      <c r="A3926" s="197">
        <f t="shared" si="122"/>
        <v>44287</v>
      </c>
      <c r="B3926" t="s">
        <v>770</v>
      </c>
      <c r="C3926" t="s">
        <v>110</v>
      </c>
      <c r="D3926" t="s">
        <v>1010</v>
      </c>
      <c r="E3926" t="s">
        <v>43</v>
      </c>
      <c r="F3926" t="s">
        <v>44</v>
      </c>
      <c r="G3926" t="s">
        <v>556</v>
      </c>
      <c r="H3926">
        <v>238405</v>
      </c>
      <c r="I3926" s="196" t="str">
        <f>VLOOKUP(E3926,Refs!$P$2:$R$36,3,FALSE)</f>
        <v>Y56</v>
      </c>
      <c r="J3926" s="196" t="str">
        <f>VLOOKUP(E3926,Refs!$P$2:$S$36,4,FALSE)</f>
        <v>London</v>
      </c>
      <c r="K3926" s="42">
        <f t="shared" si="123"/>
        <v>238405</v>
      </c>
    </row>
    <row r="3927" spans="1:11" hidden="1" x14ac:dyDescent="0.35">
      <c r="A3927" s="197">
        <f t="shared" si="122"/>
        <v>44287</v>
      </c>
      <c r="B3927" t="s">
        <v>770</v>
      </c>
      <c r="C3927" t="s">
        <v>110</v>
      </c>
      <c r="D3927" t="s">
        <v>1010</v>
      </c>
      <c r="E3927" t="s">
        <v>43</v>
      </c>
      <c r="F3927" t="s">
        <v>44</v>
      </c>
      <c r="G3927" t="s">
        <v>557</v>
      </c>
      <c r="H3927">
        <v>4251</v>
      </c>
      <c r="I3927" s="196" t="str">
        <f>VLOOKUP(E3927,Refs!$P$2:$R$36,3,FALSE)</f>
        <v>Y56</v>
      </c>
      <c r="J3927" s="196" t="str">
        <f>VLOOKUP(E3927,Refs!$P$2:$S$36,4,FALSE)</f>
        <v>London</v>
      </c>
      <c r="K3927" s="42">
        <f t="shared" si="123"/>
        <v>4251</v>
      </c>
    </row>
    <row r="3928" spans="1:11" hidden="1" x14ac:dyDescent="0.35">
      <c r="A3928" s="197">
        <f t="shared" si="122"/>
        <v>44287</v>
      </c>
      <c r="B3928" t="s">
        <v>770</v>
      </c>
      <c r="C3928" t="s">
        <v>110</v>
      </c>
      <c r="D3928" t="s">
        <v>1010</v>
      </c>
      <c r="E3928" t="s">
        <v>43</v>
      </c>
      <c r="F3928" t="s">
        <v>44</v>
      </c>
      <c r="G3928" t="s">
        <v>558</v>
      </c>
      <c r="H3928">
        <v>34100211</v>
      </c>
      <c r="I3928" s="196" t="str">
        <f>VLOOKUP(E3928,Refs!$P$2:$R$36,3,FALSE)</f>
        <v>Y56</v>
      </c>
      <c r="J3928" s="196" t="str">
        <f>VLOOKUP(E3928,Refs!$P$2:$S$36,4,FALSE)</f>
        <v>London</v>
      </c>
      <c r="K3928" s="42">
        <f t="shared" si="123"/>
        <v>34100211</v>
      </c>
    </row>
    <row r="3929" spans="1:11" hidden="1" x14ac:dyDescent="0.35">
      <c r="A3929" s="197">
        <f t="shared" si="122"/>
        <v>44287</v>
      </c>
      <c r="B3929" t="s">
        <v>770</v>
      </c>
      <c r="C3929" t="s">
        <v>110</v>
      </c>
      <c r="D3929" t="s">
        <v>1010</v>
      </c>
      <c r="E3929" t="s">
        <v>43</v>
      </c>
      <c r="F3929" t="s">
        <v>44</v>
      </c>
      <c r="G3929" t="s">
        <v>566</v>
      </c>
      <c r="H3929">
        <v>54943</v>
      </c>
      <c r="I3929" s="196" t="str">
        <f>VLOOKUP(E3929,Refs!$P$2:$R$36,3,FALSE)</f>
        <v>Y56</v>
      </c>
      <c r="J3929" s="196" t="str">
        <f>VLOOKUP(E3929,Refs!$P$2:$S$36,4,FALSE)</f>
        <v>London</v>
      </c>
      <c r="K3929" s="42">
        <f t="shared" si="123"/>
        <v>54943</v>
      </c>
    </row>
    <row r="3930" spans="1:11" hidden="1" x14ac:dyDescent="0.35">
      <c r="A3930" s="197">
        <f t="shared" si="122"/>
        <v>44287</v>
      </c>
      <c r="B3930" t="s">
        <v>770</v>
      </c>
      <c r="C3930" t="s">
        <v>110</v>
      </c>
      <c r="D3930" t="s">
        <v>1010</v>
      </c>
      <c r="E3930" t="s">
        <v>43</v>
      </c>
      <c r="F3930" t="s">
        <v>44</v>
      </c>
      <c r="G3930" t="s">
        <v>567</v>
      </c>
      <c r="H3930">
        <v>4927</v>
      </c>
      <c r="I3930" s="196" t="str">
        <f>VLOOKUP(E3930,Refs!$P$2:$R$36,3,FALSE)</f>
        <v>Y56</v>
      </c>
      <c r="J3930" s="196" t="str">
        <f>VLOOKUP(E3930,Refs!$P$2:$S$36,4,FALSE)</f>
        <v>London</v>
      </c>
      <c r="K3930" s="42">
        <f t="shared" si="123"/>
        <v>4927</v>
      </c>
    </row>
    <row r="3931" spans="1:11" hidden="1" x14ac:dyDescent="0.35">
      <c r="A3931" s="197">
        <f t="shared" si="122"/>
        <v>44287</v>
      </c>
      <c r="B3931" t="s">
        <v>770</v>
      </c>
      <c r="C3931" t="s">
        <v>110</v>
      </c>
      <c r="D3931" t="s">
        <v>1010</v>
      </c>
      <c r="E3931" t="s">
        <v>43</v>
      </c>
      <c r="F3931" t="s">
        <v>44</v>
      </c>
      <c r="G3931" t="s">
        <v>568</v>
      </c>
      <c r="H3931">
        <v>18673</v>
      </c>
      <c r="I3931" s="196" t="str">
        <f>VLOOKUP(E3931,Refs!$P$2:$R$36,3,FALSE)</f>
        <v>Y56</v>
      </c>
      <c r="J3931" s="196" t="str">
        <f>VLOOKUP(E3931,Refs!$P$2:$S$36,4,FALSE)</f>
        <v>London</v>
      </c>
      <c r="K3931" s="42">
        <f t="shared" si="123"/>
        <v>18673</v>
      </c>
    </row>
    <row r="3932" spans="1:11" hidden="1" x14ac:dyDescent="0.35">
      <c r="A3932" s="197">
        <f t="shared" si="122"/>
        <v>44287</v>
      </c>
      <c r="B3932" t="s">
        <v>770</v>
      </c>
      <c r="C3932" t="s">
        <v>110</v>
      </c>
      <c r="D3932" t="s">
        <v>1010</v>
      </c>
      <c r="E3932" t="s">
        <v>43</v>
      </c>
      <c r="F3932" t="s">
        <v>44</v>
      </c>
      <c r="G3932" t="s">
        <v>569</v>
      </c>
      <c r="H3932">
        <v>7759</v>
      </c>
      <c r="I3932" s="196" t="str">
        <f>VLOOKUP(E3932,Refs!$P$2:$R$36,3,FALSE)</f>
        <v>Y56</v>
      </c>
      <c r="J3932" s="196" t="str">
        <f>VLOOKUP(E3932,Refs!$P$2:$S$36,4,FALSE)</f>
        <v>London</v>
      </c>
      <c r="K3932" s="42">
        <f t="shared" si="123"/>
        <v>7759</v>
      </c>
    </row>
    <row r="3933" spans="1:11" hidden="1" x14ac:dyDescent="0.35">
      <c r="A3933" s="197">
        <f t="shared" si="122"/>
        <v>44287</v>
      </c>
      <c r="B3933" t="s">
        <v>770</v>
      </c>
      <c r="C3933" t="s">
        <v>110</v>
      </c>
      <c r="D3933" t="s">
        <v>1010</v>
      </c>
      <c r="E3933" t="s">
        <v>43</v>
      </c>
      <c r="F3933" t="s">
        <v>44</v>
      </c>
      <c r="G3933" t="s">
        <v>570</v>
      </c>
      <c r="H3933">
        <v>22534</v>
      </c>
      <c r="I3933" s="196" t="str">
        <f>VLOOKUP(E3933,Refs!$P$2:$R$36,3,FALSE)</f>
        <v>Y56</v>
      </c>
      <c r="J3933" s="196" t="str">
        <f>VLOOKUP(E3933,Refs!$P$2:$S$36,4,FALSE)</f>
        <v>London</v>
      </c>
      <c r="K3933" s="42">
        <f t="shared" si="123"/>
        <v>22534</v>
      </c>
    </row>
    <row r="3934" spans="1:11" hidden="1" x14ac:dyDescent="0.35">
      <c r="A3934" s="197">
        <f t="shared" si="122"/>
        <v>44287</v>
      </c>
      <c r="B3934" t="s">
        <v>770</v>
      </c>
      <c r="C3934" t="s">
        <v>110</v>
      </c>
      <c r="D3934" t="s">
        <v>1010</v>
      </c>
      <c r="E3934" t="s">
        <v>43</v>
      </c>
      <c r="F3934" t="s">
        <v>44</v>
      </c>
      <c r="G3934" t="s">
        <v>571</v>
      </c>
      <c r="H3934">
        <v>1050</v>
      </c>
      <c r="I3934" s="196" t="str">
        <f>VLOOKUP(E3934,Refs!$P$2:$R$36,3,FALSE)</f>
        <v>Y56</v>
      </c>
      <c r="J3934" s="196" t="str">
        <f>VLOOKUP(E3934,Refs!$P$2:$S$36,4,FALSE)</f>
        <v>London</v>
      </c>
      <c r="K3934" s="42">
        <f t="shared" si="123"/>
        <v>1050</v>
      </c>
    </row>
    <row r="3935" spans="1:11" hidden="1" x14ac:dyDescent="0.35">
      <c r="A3935" s="197">
        <f t="shared" si="122"/>
        <v>44287</v>
      </c>
      <c r="B3935" t="s">
        <v>770</v>
      </c>
      <c r="C3935" t="s">
        <v>110</v>
      </c>
      <c r="D3935" t="s">
        <v>1010</v>
      </c>
      <c r="E3935" t="s">
        <v>43</v>
      </c>
      <c r="F3935" t="s">
        <v>44</v>
      </c>
      <c r="G3935" t="s">
        <v>576</v>
      </c>
      <c r="H3935">
        <v>35942</v>
      </c>
      <c r="I3935" s="196" t="str">
        <f>VLOOKUP(E3935,Refs!$P$2:$R$36,3,FALSE)</f>
        <v>Y56</v>
      </c>
      <c r="J3935" s="196" t="str">
        <f>VLOOKUP(E3935,Refs!$P$2:$S$36,4,FALSE)</f>
        <v>London</v>
      </c>
      <c r="K3935" s="42">
        <f t="shared" si="123"/>
        <v>35942</v>
      </c>
    </row>
    <row r="3936" spans="1:11" hidden="1" x14ac:dyDescent="0.35">
      <c r="A3936" s="197">
        <f t="shared" si="122"/>
        <v>44287</v>
      </c>
      <c r="B3936" t="s">
        <v>770</v>
      </c>
      <c r="C3936" t="s">
        <v>110</v>
      </c>
      <c r="D3936" t="s">
        <v>1010</v>
      </c>
      <c r="E3936" t="s">
        <v>43</v>
      </c>
      <c r="F3936" t="s">
        <v>44</v>
      </c>
      <c r="G3936" t="s">
        <v>577</v>
      </c>
      <c r="H3936">
        <v>14796</v>
      </c>
      <c r="I3936" s="196" t="str">
        <f>VLOOKUP(E3936,Refs!$P$2:$R$36,3,FALSE)</f>
        <v>Y56</v>
      </c>
      <c r="J3936" s="196" t="str">
        <f>VLOOKUP(E3936,Refs!$P$2:$S$36,4,FALSE)</f>
        <v>London</v>
      </c>
      <c r="K3936" s="42">
        <f t="shared" si="123"/>
        <v>14796</v>
      </c>
    </row>
    <row r="3937" spans="1:11" hidden="1" x14ac:dyDescent="0.35">
      <c r="A3937" s="197">
        <f t="shared" si="122"/>
        <v>44287</v>
      </c>
      <c r="B3937" t="s">
        <v>770</v>
      </c>
      <c r="C3937" t="s">
        <v>110</v>
      </c>
      <c r="D3937" t="s">
        <v>1010</v>
      </c>
      <c r="E3937" t="s">
        <v>43</v>
      </c>
      <c r="F3937" t="s">
        <v>44</v>
      </c>
      <c r="G3937" t="s">
        <v>578</v>
      </c>
      <c r="H3937">
        <v>7728</v>
      </c>
      <c r="I3937" s="196" t="str">
        <f>VLOOKUP(E3937,Refs!$P$2:$R$36,3,FALSE)</f>
        <v>Y56</v>
      </c>
      <c r="J3937" s="196" t="str">
        <f>VLOOKUP(E3937,Refs!$P$2:$S$36,4,FALSE)</f>
        <v>London</v>
      </c>
      <c r="K3937" s="42">
        <f t="shared" si="123"/>
        <v>7728</v>
      </c>
    </row>
    <row r="3938" spans="1:11" hidden="1" x14ac:dyDescent="0.35">
      <c r="A3938" s="197">
        <f t="shared" si="122"/>
        <v>44287</v>
      </c>
      <c r="B3938" t="s">
        <v>770</v>
      </c>
      <c r="C3938" t="s">
        <v>110</v>
      </c>
      <c r="D3938" t="s">
        <v>1010</v>
      </c>
      <c r="E3938" t="s">
        <v>43</v>
      </c>
      <c r="F3938" t="s">
        <v>44</v>
      </c>
      <c r="G3938" t="s">
        <v>579</v>
      </c>
      <c r="H3938">
        <v>17</v>
      </c>
      <c r="I3938" s="196" t="str">
        <f>VLOOKUP(E3938,Refs!$P$2:$R$36,3,FALSE)</f>
        <v>Y56</v>
      </c>
      <c r="J3938" s="196" t="str">
        <f>VLOOKUP(E3938,Refs!$P$2:$S$36,4,FALSE)</f>
        <v>London</v>
      </c>
      <c r="K3938" s="42">
        <f t="shared" si="123"/>
        <v>17</v>
      </c>
    </row>
    <row r="3939" spans="1:11" hidden="1" x14ac:dyDescent="0.35">
      <c r="A3939" s="197">
        <f t="shared" si="122"/>
        <v>44287</v>
      </c>
      <c r="B3939" t="s">
        <v>770</v>
      </c>
      <c r="C3939" t="s">
        <v>110</v>
      </c>
      <c r="D3939" t="s">
        <v>1010</v>
      </c>
      <c r="E3939" t="s">
        <v>43</v>
      </c>
      <c r="F3939" t="s">
        <v>44</v>
      </c>
      <c r="G3939" t="s">
        <v>580</v>
      </c>
      <c r="H3939">
        <v>8736</v>
      </c>
      <c r="I3939" s="196" t="str">
        <f>VLOOKUP(E3939,Refs!$P$2:$R$36,3,FALSE)</f>
        <v>Y56</v>
      </c>
      <c r="J3939" s="196" t="str">
        <f>VLOOKUP(E3939,Refs!$P$2:$S$36,4,FALSE)</f>
        <v>London</v>
      </c>
      <c r="K3939" s="42">
        <f t="shared" si="123"/>
        <v>8736</v>
      </c>
    </row>
    <row r="3940" spans="1:11" hidden="1" x14ac:dyDescent="0.35">
      <c r="A3940" s="197">
        <f t="shared" si="122"/>
        <v>44287</v>
      </c>
      <c r="B3940" t="s">
        <v>770</v>
      </c>
      <c r="C3940" t="s">
        <v>110</v>
      </c>
      <c r="D3940" t="s">
        <v>1010</v>
      </c>
      <c r="E3940" t="s">
        <v>43</v>
      </c>
      <c r="F3940" t="s">
        <v>44</v>
      </c>
      <c r="G3940" t="s">
        <v>581</v>
      </c>
      <c r="H3940">
        <v>1</v>
      </c>
      <c r="I3940" s="196" t="str">
        <f>VLOOKUP(E3940,Refs!$P$2:$R$36,3,FALSE)</f>
        <v>Y56</v>
      </c>
      <c r="J3940" s="196" t="str">
        <f>VLOOKUP(E3940,Refs!$P$2:$S$36,4,FALSE)</f>
        <v>London</v>
      </c>
      <c r="K3940" s="42">
        <f t="shared" si="123"/>
        <v>1</v>
      </c>
    </row>
    <row r="3941" spans="1:11" hidden="1" x14ac:dyDescent="0.35">
      <c r="A3941" s="197">
        <f t="shared" si="122"/>
        <v>44287</v>
      </c>
      <c r="B3941" t="s">
        <v>770</v>
      </c>
      <c r="C3941" t="s">
        <v>110</v>
      </c>
      <c r="D3941" t="s">
        <v>1010</v>
      </c>
      <c r="E3941" t="s">
        <v>43</v>
      </c>
      <c r="F3941" t="s">
        <v>44</v>
      </c>
      <c r="G3941" t="s">
        <v>582</v>
      </c>
      <c r="H3941">
        <v>1330</v>
      </c>
      <c r="I3941" s="196" t="str">
        <f>VLOOKUP(E3941,Refs!$P$2:$R$36,3,FALSE)</f>
        <v>Y56</v>
      </c>
      <c r="J3941" s="196" t="str">
        <f>VLOOKUP(E3941,Refs!$P$2:$S$36,4,FALSE)</f>
        <v>London</v>
      </c>
      <c r="K3941" s="42">
        <f t="shared" si="123"/>
        <v>1330</v>
      </c>
    </row>
    <row r="3942" spans="1:11" hidden="1" x14ac:dyDescent="0.35">
      <c r="A3942" s="197">
        <f t="shared" si="122"/>
        <v>44287</v>
      </c>
      <c r="B3942" t="s">
        <v>770</v>
      </c>
      <c r="C3942" t="s">
        <v>110</v>
      </c>
      <c r="D3942" t="s">
        <v>1010</v>
      </c>
      <c r="E3942" t="s">
        <v>43</v>
      </c>
      <c r="F3942" t="s">
        <v>44</v>
      </c>
      <c r="G3942" t="s">
        <v>583</v>
      </c>
      <c r="H3942">
        <v>55</v>
      </c>
      <c r="I3942" s="196" t="str">
        <f>VLOOKUP(E3942,Refs!$P$2:$R$36,3,FALSE)</f>
        <v>Y56</v>
      </c>
      <c r="J3942" s="196" t="str">
        <f>VLOOKUP(E3942,Refs!$P$2:$S$36,4,FALSE)</f>
        <v>London</v>
      </c>
      <c r="K3942" s="42">
        <f t="shared" si="123"/>
        <v>55</v>
      </c>
    </row>
    <row r="3943" spans="1:11" hidden="1" x14ac:dyDescent="0.35">
      <c r="A3943" s="197">
        <f t="shared" si="122"/>
        <v>44287</v>
      </c>
      <c r="B3943" t="s">
        <v>770</v>
      </c>
      <c r="C3943" t="s">
        <v>110</v>
      </c>
      <c r="D3943" t="s">
        <v>1010</v>
      </c>
      <c r="E3943" t="s">
        <v>43</v>
      </c>
      <c r="F3943" t="s">
        <v>44</v>
      </c>
      <c r="G3943" t="s">
        <v>584</v>
      </c>
      <c r="H3943">
        <v>3279</v>
      </c>
      <c r="I3943" s="196" t="str">
        <f>VLOOKUP(E3943,Refs!$P$2:$R$36,3,FALSE)</f>
        <v>Y56</v>
      </c>
      <c r="J3943" s="196" t="str">
        <f>VLOOKUP(E3943,Refs!$P$2:$S$36,4,FALSE)</f>
        <v>London</v>
      </c>
      <c r="K3943" s="42">
        <f t="shared" si="123"/>
        <v>3279</v>
      </c>
    </row>
    <row r="3944" spans="1:11" hidden="1" x14ac:dyDescent="0.35">
      <c r="A3944" s="197">
        <f t="shared" si="122"/>
        <v>44287</v>
      </c>
      <c r="B3944" t="s">
        <v>770</v>
      </c>
      <c r="C3944" t="s">
        <v>110</v>
      </c>
      <c r="D3944" t="s">
        <v>1010</v>
      </c>
      <c r="E3944" t="s">
        <v>43</v>
      </c>
      <c r="F3944" t="s">
        <v>44</v>
      </c>
      <c r="G3944" t="s">
        <v>585</v>
      </c>
      <c r="H3944">
        <v>16806</v>
      </c>
      <c r="I3944" s="196" t="str">
        <f>VLOOKUP(E3944,Refs!$P$2:$R$36,3,FALSE)</f>
        <v>Y56</v>
      </c>
      <c r="J3944" s="196" t="str">
        <f>VLOOKUP(E3944,Refs!$P$2:$S$36,4,FALSE)</f>
        <v>London</v>
      </c>
      <c r="K3944" s="42">
        <f t="shared" si="123"/>
        <v>16806</v>
      </c>
    </row>
    <row r="3945" spans="1:11" hidden="1" x14ac:dyDescent="0.35">
      <c r="A3945" s="197">
        <f t="shared" si="122"/>
        <v>44287</v>
      </c>
      <c r="B3945" t="s">
        <v>770</v>
      </c>
      <c r="C3945" t="s">
        <v>110</v>
      </c>
      <c r="D3945" t="s">
        <v>1010</v>
      </c>
      <c r="E3945" t="s">
        <v>43</v>
      </c>
      <c r="F3945" t="s">
        <v>44</v>
      </c>
      <c r="G3945" t="s">
        <v>586</v>
      </c>
      <c r="H3945">
        <v>2427</v>
      </c>
      <c r="I3945" s="196" t="str">
        <f>VLOOKUP(E3945,Refs!$P$2:$R$36,3,FALSE)</f>
        <v>Y56</v>
      </c>
      <c r="J3945" s="196" t="str">
        <f>VLOOKUP(E3945,Refs!$P$2:$S$36,4,FALSE)</f>
        <v>London</v>
      </c>
      <c r="K3945" s="42">
        <f t="shared" si="123"/>
        <v>2427</v>
      </c>
    </row>
    <row r="3946" spans="1:11" hidden="1" x14ac:dyDescent="0.35">
      <c r="A3946" s="197">
        <f t="shared" si="122"/>
        <v>44287</v>
      </c>
      <c r="B3946" t="s">
        <v>770</v>
      </c>
      <c r="C3946" t="s">
        <v>110</v>
      </c>
      <c r="D3946" t="s">
        <v>1010</v>
      </c>
      <c r="E3946" t="s">
        <v>43</v>
      </c>
      <c r="F3946" t="s">
        <v>44</v>
      </c>
      <c r="G3946" t="s">
        <v>587</v>
      </c>
      <c r="H3946">
        <v>236</v>
      </c>
      <c r="I3946" s="196" t="str">
        <f>VLOOKUP(E3946,Refs!$P$2:$R$36,3,FALSE)</f>
        <v>Y56</v>
      </c>
      <c r="J3946" s="196" t="str">
        <f>VLOOKUP(E3946,Refs!$P$2:$S$36,4,FALSE)</f>
        <v>London</v>
      </c>
      <c r="K3946" s="42">
        <f t="shared" si="123"/>
        <v>236</v>
      </c>
    </row>
    <row r="3947" spans="1:11" hidden="1" x14ac:dyDescent="0.35">
      <c r="A3947" s="197">
        <f t="shared" si="122"/>
        <v>44287</v>
      </c>
      <c r="B3947" t="s">
        <v>770</v>
      </c>
      <c r="C3947" t="s">
        <v>110</v>
      </c>
      <c r="D3947" t="s">
        <v>1010</v>
      </c>
      <c r="E3947" t="s">
        <v>43</v>
      </c>
      <c r="F3947" t="s">
        <v>44</v>
      </c>
      <c r="G3947" t="s">
        <v>588</v>
      </c>
      <c r="H3947">
        <v>8551</v>
      </c>
      <c r="I3947" s="196" t="str">
        <f>VLOOKUP(E3947,Refs!$P$2:$R$36,3,FALSE)</f>
        <v>Y56</v>
      </c>
      <c r="J3947" s="196" t="str">
        <f>VLOOKUP(E3947,Refs!$P$2:$S$36,4,FALSE)</f>
        <v>London</v>
      </c>
      <c r="K3947" s="42">
        <f t="shared" si="123"/>
        <v>8551</v>
      </c>
    </row>
    <row r="3948" spans="1:11" hidden="1" x14ac:dyDescent="0.35">
      <c r="A3948" s="197">
        <f t="shared" si="122"/>
        <v>44287</v>
      </c>
      <c r="B3948" t="s">
        <v>770</v>
      </c>
      <c r="C3948" t="s">
        <v>110</v>
      </c>
      <c r="D3948" t="s">
        <v>1010</v>
      </c>
      <c r="E3948" t="s">
        <v>43</v>
      </c>
      <c r="F3948" t="s">
        <v>44</v>
      </c>
      <c r="G3948" t="s">
        <v>589</v>
      </c>
      <c r="H3948">
        <v>2615</v>
      </c>
      <c r="I3948" s="196" t="str">
        <f>VLOOKUP(E3948,Refs!$P$2:$R$36,3,FALSE)</f>
        <v>Y56</v>
      </c>
      <c r="J3948" s="196" t="str">
        <f>VLOOKUP(E3948,Refs!$P$2:$S$36,4,FALSE)</f>
        <v>London</v>
      </c>
      <c r="K3948" s="42">
        <f t="shared" si="123"/>
        <v>2615</v>
      </c>
    </row>
    <row r="3949" spans="1:11" hidden="1" x14ac:dyDescent="0.35">
      <c r="A3949" s="197">
        <f t="shared" si="122"/>
        <v>44287</v>
      </c>
      <c r="B3949" t="s">
        <v>770</v>
      </c>
      <c r="C3949" t="s">
        <v>110</v>
      </c>
      <c r="D3949" t="s">
        <v>1010</v>
      </c>
      <c r="E3949" t="s">
        <v>43</v>
      </c>
      <c r="F3949" t="s">
        <v>44</v>
      </c>
      <c r="G3949" t="s">
        <v>590</v>
      </c>
      <c r="H3949">
        <v>20176</v>
      </c>
      <c r="I3949" s="196" t="str">
        <f>VLOOKUP(E3949,Refs!$P$2:$R$36,3,FALSE)</f>
        <v>Y56</v>
      </c>
      <c r="J3949" s="196" t="str">
        <f>VLOOKUP(E3949,Refs!$P$2:$S$36,4,FALSE)</f>
        <v>London</v>
      </c>
      <c r="K3949" s="42">
        <f t="shared" si="123"/>
        <v>20176</v>
      </c>
    </row>
    <row r="3950" spans="1:11" hidden="1" x14ac:dyDescent="0.35">
      <c r="A3950" s="197">
        <f t="shared" si="122"/>
        <v>44287</v>
      </c>
      <c r="B3950" t="s">
        <v>770</v>
      </c>
      <c r="C3950" t="s">
        <v>110</v>
      </c>
      <c r="D3950" t="s">
        <v>1010</v>
      </c>
      <c r="E3950" t="s">
        <v>43</v>
      </c>
      <c r="F3950" t="s">
        <v>44</v>
      </c>
      <c r="G3950" t="s">
        <v>591</v>
      </c>
      <c r="H3950">
        <v>9207</v>
      </c>
      <c r="I3950" s="196" t="str">
        <f>VLOOKUP(E3950,Refs!$P$2:$R$36,3,FALSE)</f>
        <v>Y56</v>
      </c>
      <c r="J3950" s="196" t="str">
        <f>VLOOKUP(E3950,Refs!$P$2:$S$36,4,FALSE)</f>
        <v>London</v>
      </c>
      <c r="K3950" s="42">
        <f t="shared" si="123"/>
        <v>9207</v>
      </c>
    </row>
    <row r="3951" spans="1:11" hidden="1" x14ac:dyDescent="0.35">
      <c r="A3951" s="197">
        <f t="shared" si="122"/>
        <v>44287</v>
      </c>
      <c r="B3951" t="s">
        <v>770</v>
      </c>
      <c r="C3951" t="s">
        <v>110</v>
      </c>
      <c r="D3951" t="s">
        <v>1010</v>
      </c>
      <c r="E3951" t="s">
        <v>43</v>
      </c>
      <c r="F3951" t="s">
        <v>44</v>
      </c>
      <c r="G3951" t="s">
        <v>592</v>
      </c>
      <c r="H3951">
        <v>21321</v>
      </c>
      <c r="I3951" s="196" t="str">
        <f>VLOOKUP(E3951,Refs!$P$2:$R$36,3,FALSE)</f>
        <v>Y56</v>
      </c>
      <c r="J3951" s="196" t="str">
        <f>VLOOKUP(E3951,Refs!$P$2:$S$36,4,FALSE)</f>
        <v>London</v>
      </c>
      <c r="K3951" s="42">
        <f t="shared" si="123"/>
        <v>21321</v>
      </c>
    </row>
    <row r="3952" spans="1:11" hidden="1" x14ac:dyDescent="0.35">
      <c r="A3952" s="197">
        <f t="shared" si="122"/>
        <v>44287</v>
      </c>
      <c r="B3952" t="s">
        <v>770</v>
      </c>
      <c r="C3952" t="s">
        <v>110</v>
      </c>
      <c r="D3952" t="s">
        <v>1010</v>
      </c>
      <c r="E3952" t="s">
        <v>43</v>
      </c>
      <c r="F3952" t="s">
        <v>44</v>
      </c>
      <c r="G3952" t="s">
        <v>593</v>
      </c>
      <c r="H3952">
        <v>12174</v>
      </c>
      <c r="I3952" s="196" t="str">
        <f>VLOOKUP(E3952,Refs!$P$2:$R$36,3,FALSE)</f>
        <v>Y56</v>
      </c>
      <c r="J3952" s="196" t="str">
        <f>VLOOKUP(E3952,Refs!$P$2:$S$36,4,FALSE)</f>
        <v>London</v>
      </c>
      <c r="K3952" s="42">
        <f t="shared" si="123"/>
        <v>12174</v>
      </c>
    </row>
    <row r="3953" spans="1:11" hidden="1" x14ac:dyDescent="0.35">
      <c r="A3953" s="197">
        <f t="shared" si="122"/>
        <v>44287</v>
      </c>
      <c r="B3953" t="s">
        <v>770</v>
      </c>
      <c r="C3953" t="s">
        <v>110</v>
      </c>
      <c r="D3953" t="s">
        <v>1010</v>
      </c>
      <c r="E3953" t="s">
        <v>43</v>
      </c>
      <c r="F3953" t="s">
        <v>44</v>
      </c>
      <c r="G3953" t="s">
        <v>594</v>
      </c>
      <c r="H3953">
        <v>7385</v>
      </c>
      <c r="I3953" s="196" t="str">
        <f>VLOOKUP(E3953,Refs!$P$2:$R$36,3,FALSE)</f>
        <v>Y56</v>
      </c>
      <c r="J3953" s="196" t="str">
        <f>VLOOKUP(E3953,Refs!$P$2:$S$36,4,FALSE)</f>
        <v>London</v>
      </c>
      <c r="K3953" s="42">
        <f t="shared" si="123"/>
        <v>7385</v>
      </c>
    </row>
    <row r="3954" spans="1:11" hidden="1" x14ac:dyDescent="0.35">
      <c r="A3954" s="197">
        <f t="shared" si="122"/>
        <v>44287</v>
      </c>
      <c r="B3954" t="s">
        <v>770</v>
      </c>
      <c r="C3954" t="s">
        <v>110</v>
      </c>
      <c r="D3954" t="s">
        <v>1010</v>
      </c>
      <c r="E3954" t="s">
        <v>43</v>
      </c>
      <c r="F3954" t="s">
        <v>44</v>
      </c>
      <c r="G3954" t="s">
        <v>609</v>
      </c>
      <c r="H3954">
        <v>49097</v>
      </c>
      <c r="I3954" s="196" t="str">
        <f>VLOOKUP(E3954,Refs!$P$2:$R$36,3,FALSE)</f>
        <v>Y56</v>
      </c>
      <c r="J3954" s="196" t="str">
        <f>VLOOKUP(E3954,Refs!$P$2:$S$36,4,FALSE)</f>
        <v>London</v>
      </c>
      <c r="K3954" s="42">
        <f t="shared" si="123"/>
        <v>49097</v>
      </c>
    </row>
    <row r="3955" spans="1:11" hidden="1" x14ac:dyDescent="0.35">
      <c r="A3955" s="197">
        <f t="shared" si="122"/>
        <v>44287</v>
      </c>
      <c r="B3955" t="s">
        <v>770</v>
      </c>
      <c r="C3955" t="s">
        <v>110</v>
      </c>
      <c r="D3955" t="s">
        <v>1010</v>
      </c>
      <c r="E3955" t="s">
        <v>43</v>
      </c>
      <c r="F3955" t="s">
        <v>44</v>
      </c>
      <c r="G3955" t="s">
        <v>610</v>
      </c>
      <c r="H3955">
        <v>4124</v>
      </c>
      <c r="I3955" s="196" t="str">
        <f>VLOOKUP(E3955,Refs!$P$2:$R$36,3,FALSE)</f>
        <v>Y56</v>
      </c>
      <c r="J3955" s="196" t="str">
        <f>VLOOKUP(E3955,Refs!$P$2:$S$36,4,FALSE)</f>
        <v>London</v>
      </c>
      <c r="K3955" s="42">
        <f t="shared" si="123"/>
        <v>4124</v>
      </c>
    </row>
    <row r="3956" spans="1:11" hidden="1" x14ac:dyDescent="0.35">
      <c r="A3956" s="197">
        <f t="shared" si="122"/>
        <v>44287</v>
      </c>
      <c r="B3956" t="s">
        <v>770</v>
      </c>
      <c r="C3956" t="s">
        <v>110</v>
      </c>
      <c r="D3956" t="s">
        <v>1010</v>
      </c>
      <c r="E3956" t="s">
        <v>43</v>
      </c>
      <c r="F3956" t="s">
        <v>44</v>
      </c>
      <c r="G3956" t="s">
        <v>611</v>
      </c>
      <c r="H3956">
        <v>5645</v>
      </c>
      <c r="I3956" s="196" t="str">
        <f>VLOOKUP(E3956,Refs!$P$2:$R$36,3,FALSE)</f>
        <v>Y56</v>
      </c>
      <c r="J3956" s="196" t="str">
        <f>VLOOKUP(E3956,Refs!$P$2:$S$36,4,FALSE)</f>
        <v>London</v>
      </c>
      <c r="K3956" s="42">
        <f t="shared" si="123"/>
        <v>5645</v>
      </c>
    </row>
    <row r="3957" spans="1:11" hidden="1" x14ac:dyDescent="0.35">
      <c r="A3957" s="197">
        <f t="shared" si="122"/>
        <v>44287</v>
      </c>
      <c r="B3957" t="s">
        <v>770</v>
      </c>
      <c r="C3957" t="s">
        <v>110</v>
      </c>
      <c r="D3957" t="s">
        <v>1010</v>
      </c>
      <c r="E3957" t="s">
        <v>43</v>
      </c>
      <c r="F3957" t="s">
        <v>44</v>
      </c>
      <c r="G3957" t="s">
        <v>612</v>
      </c>
      <c r="H3957">
        <v>205</v>
      </c>
      <c r="I3957" s="196" t="str">
        <f>VLOOKUP(E3957,Refs!$P$2:$R$36,3,FALSE)</f>
        <v>Y56</v>
      </c>
      <c r="J3957" s="196" t="str">
        <f>VLOOKUP(E3957,Refs!$P$2:$S$36,4,FALSE)</f>
        <v>London</v>
      </c>
      <c r="K3957" s="42">
        <f t="shared" si="123"/>
        <v>205</v>
      </c>
    </row>
    <row r="3958" spans="1:11" hidden="1" x14ac:dyDescent="0.35">
      <c r="A3958" s="197">
        <f t="shared" si="122"/>
        <v>44287</v>
      </c>
      <c r="B3958" t="s">
        <v>770</v>
      </c>
      <c r="C3958" t="s">
        <v>110</v>
      </c>
      <c r="D3958" t="s">
        <v>1010</v>
      </c>
      <c r="E3958" t="s">
        <v>43</v>
      </c>
      <c r="F3958" t="s">
        <v>44</v>
      </c>
      <c r="G3958" t="s">
        <v>613</v>
      </c>
      <c r="H3958">
        <v>0</v>
      </c>
      <c r="I3958" s="196" t="str">
        <f>VLOOKUP(E3958,Refs!$P$2:$R$36,3,FALSE)</f>
        <v>Y56</v>
      </c>
      <c r="J3958" s="196" t="str">
        <f>VLOOKUP(E3958,Refs!$P$2:$S$36,4,FALSE)</f>
        <v>London</v>
      </c>
      <c r="K3958" s="42" t="str">
        <f t="shared" si="123"/>
        <v/>
      </c>
    </row>
    <row r="3959" spans="1:11" hidden="1" x14ac:dyDescent="0.35">
      <c r="A3959" s="197">
        <f t="shared" si="122"/>
        <v>44287</v>
      </c>
      <c r="B3959" t="s">
        <v>770</v>
      </c>
      <c r="C3959" t="s">
        <v>110</v>
      </c>
      <c r="D3959" t="s">
        <v>1010</v>
      </c>
      <c r="E3959" t="s">
        <v>43</v>
      </c>
      <c r="F3959" t="s">
        <v>44</v>
      </c>
      <c r="G3959" t="s">
        <v>615</v>
      </c>
      <c r="H3959">
        <v>17114</v>
      </c>
      <c r="I3959" s="196" t="str">
        <f>VLOOKUP(E3959,Refs!$P$2:$R$36,3,FALSE)</f>
        <v>Y56</v>
      </c>
      <c r="J3959" s="196" t="str">
        <f>VLOOKUP(E3959,Refs!$P$2:$S$36,4,FALSE)</f>
        <v>London</v>
      </c>
      <c r="K3959" s="42">
        <f t="shared" si="123"/>
        <v>17114</v>
      </c>
    </row>
    <row r="3960" spans="1:11" hidden="1" x14ac:dyDescent="0.35">
      <c r="A3960" s="197">
        <f t="shared" si="122"/>
        <v>44287</v>
      </c>
      <c r="B3960" t="s">
        <v>770</v>
      </c>
      <c r="C3960" t="s">
        <v>110</v>
      </c>
      <c r="D3960" t="s">
        <v>1010</v>
      </c>
      <c r="E3960" t="s">
        <v>43</v>
      </c>
      <c r="F3960" t="s">
        <v>44</v>
      </c>
      <c r="G3960" t="s">
        <v>616</v>
      </c>
      <c r="H3960">
        <v>2839</v>
      </c>
      <c r="I3960" s="196" t="str">
        <f>VLOOKUP(E3960,Refs!$P$2:$R$36,3,FALSE)</f>
        <v>Y56</v>
      </c>
      <c r="J3960" s="196" t="str">
        <f>VLOOKUP(E3960,Refs!$P$2:$S$36,4,FALSE)</f>
        <v>London</v>
      </c>
      <c r="K3960" s="42">
        <f t="shared" si="123"/>
        <v>2839</v>
      </c>
    </row>
    <row r="3961" spans="1:11" hidden="1" x14ac:dyDescent="0.35">
      <c r="A3961" s="197">
        <f t="shared" si="122"/>
        <v>44287</v>
      </c>
      <c r="B3961" t="s">
        <v>770</v>
      </c>
      <c r="C3961" t="s">
        <v>110</v>
      </c>
      <c r="D3961" t="s">
        <v>1010</v>
      </c>
      <c r="E3961" t="s">
        <v>43</v>
      </c>
      <c r="F3961" t="s">
        <v>44</v>
      </c>
      <c r="G3961" t="s">
        <v>618</v>
      </c>
      <c r="H3961">
        <v>1866</v>
      </c>
      <c r="I3961" s="196" t="str">
        <f>VLOOKUP(E3961,Refs!$P$2:$R$36,3,FALSE)</f>
        <v>Y56</v>
      </c>
      <c r="J3961" s="196" t="str">
        <f>VLOOKUP(E3961,Refs!$P$2:$S$36,4,FALSE)</f>
        <v>London</v>
      </c>
      <c r="K3961" s="42">
        <f t="shared" si="123"/>
        <v>1866</v>
      </c>
    </row>
    <row r="3962" spans="1:11" hidden="1" x14ac:dyDescent="0.35">
      <c r="A3962" s="197">
        <f t="shared" si="122"/>
        <v>44287</v>
      </c>
      <c r="B3962" t="s">
        <v>770</v>
      </c>
      <c r="C3962" t="s">
        <v>110</v>
      </c>
      <c r="D3962" t="s">
        <v>1010</v>
      </c>
      <c r="E3962" t="s">
        <v>43</v>
      </c>
      <c r="F3962" t="s">
        <v>44</v>
      </c>
      <c r="G3962" t="s">
        <v>619</v>
      </c>
      <c r="H3962">
        <v>1847</v>
      </c>
      <c r="I3962" s="196" t="str">
        <f>VLOOKUP(E3962,Refs!$P$2:$R$36,3,FALSE)</f>
        <v>Y56</v>
      </c>
      <c r="J3962" s="196" t="str">
        <f>VLOOKUP(E3962,Refs!$P$2:$S$36,4,FALSE)</f>
        <v>London</v>
      </c>
      <c r="K3962" s="42">
        <f t="shared" si="123"/>
        <v>1847</v>
      </c>
    </row>
    <row r="3963" spans="1:11" hidden="1" x14ac:dyDescent="0.35">
      <c r="A3963" s="197">
        <f t="shared" si="122"/>
        <v>44287</v>
      </c>
      <c r="B3963" t="s">
        <v>770</v>
      </c>
      <c r="C3963" t="s">
        <v>110</v>
      </c>
      <c r="D3963" t="s">
        <v>1010</v>
      </c>
      <c r="E3963" t="s">
        <v>43</v>
      </c>
      <c r="F3963" t="s">
        <v>44</v>
      </c>
      <c r="G3963" t="s">
        <v>620</v>
      </c>
      <c r="H3963">
        <v>826</v>
      </c>
      <c r="I3963" s="196" t="str">
        <f>VLOOKUP(E3963,Refs!$P$2:$R$36,3,FALSE)</f>
        <v>Y56</v>
      </c>
      <c r="J3963" s="196" t="str">
        <f>VLOOKUP(E3963,Refs!$P$2:$S$36,4,FALSE)</f>
        <v>London</v>
      </c>
      <c r="K3963" s="42">
        <f t="shared" si="123"/>
        <v>826</v>
      </c>
    </row>
    <row r="3964" spans="1:11" hidden="1" x14ac:dyDescent="0.35">
      <c r="A3964" s="197">
        <f t="shared" si="122"/>
        <v>44287</v>
      </c>
      <c r="B3964" t="s">
        <v>770</v>
      </c>
      <c r="C3964" t="s">
        <v>110</v>
      </c>
      <c r="D3964" t="s">
        <v>1010</v>
      </c>
      <c r="E3964" t="s">
        <v>43</v>
      </c>
      <c r="F3964" t="s">
        <v>44</v>
      </c>
      <c r="G3964" t="s">
        <v>621</v>
      </c>
      <c r="H3964">
        <v>212</v>
      </c>
      <c r="I3964" s="196" t="str">
        <f>VLOOKUP(E3964,Refs!$P$2:$R$36,3,FALSE)</f>
        <v>Y56</v>
      </c>
      <c r="J3964" s="196" t="str">
        <f>VLOOKUP(E3964,Refs!$P$2:$S$36,4,FALSE)</f>
        <v>London</v>
      </c>
      <c r="K3964" s="42">
        <f t="shared" si="123"/>
        <v>212</v>
      </c>
    </row>
    <row r="3965" spans="1:11" hidden="1" x14ac:dyDescent="0.35">
      <c r="A3965" s="197">
        <f t="shared" si="122"/>
        <v>44287</v>
      </c>
      <c r="B3965" t="s">
        <v>770</v>
      </c>
      <c r="C3965" t="s">
        <v>110</v>
      </c>
      <c r="D3965" t="s">
        <v>1010</v>
      </c>
      <c r="E3965" t="s">
        <v>43</v>
      </c>
      <c r="F3965" t="s">
        <v>44</v>
      </c>
      <c r="G3965" t="s">
        <v>622</v>
      </c>
      <c r="H3965">
        <v>1666</v>
      </c>
      <c r="I3965" s="196" t="str">
        <f>VLOOKUP(E3965,Refs!$P$2:$R$36,3,FALSE)</f>
        <v>Y56</v>
      </c>
      <c r="J3965" s="196" t="str">
        <f>VLOOKUP(E3965,Refs!$P$2:$S$36,4,FALSE)</f>
        <v>London</v>
      </c>
      <c r="K3965" s="42">
        <f t="shared" si="123"/>
        <v>1666</v>
      </c>
    </row>
    <row r="3966" spans="1:11" hidden="1" x14ac:dyDescent="0.35">
      <c r="A3966" s="197">
        <f t="shared" si="122"/>
        <v>44287</v>
      </c>
      <c r="B3966" t="s">
        <v>770</v>
      </c>
      <c r="C3966" t="s">
        <v>110</v>
      </c>
      <c r="D3966" t="s">
        <v>1010</v>
      </c>
      <c r="E3966" t="s">
        <v>43</v>
      </c>
      <c r="F3966" t="s">
        <v>44</v>
      </c>
      <c r="G3966" t="s">
        <v>623</v>
      </c>
      <c r="H3966">
        <v>552</v>
      </c>
      <c r="I3966" s="196" t="str">
        <f>VLOOKUP(E3966,Refs!$P$2:$R$36,3,FALSE)</f>
        <v>Y56</v>
      </c>
      <c r="J3966" s="196" t="str">
        <f>VLOOKUP(E3966,Refs!$P$2:$S$36,4,FALSE)</f>
        <v>London</v>
      </c>
      <c r="K3966" s="42">
        <f t="shared" si="123"/>
        <v>552</v>
      </c>
    </row>
    <row r="3967" spans="1:11" hidden="1" x14ac:dyDescent="0.35">
      <c r="A3967" s="197">
        <f t="shared" si="122"/>
        <v>44287</v>
      </c>
      <c r="B3967" t="s">
        <v>770</v>
      </c>
      <c r="C3967" t="s">
        <v>110</v>
      </c>
      <c r="D3967" t="s">
        <v>1010</v>
      </c>
      <c r="E3967" t="s">
        <v>43</v>
      </c>
      <c r="F3967" t="s">
        <v>44</v>
      </c>
      <c r="G3967" t="s">
        <v>624</v>
      </c>
      <c r="H3967">
        <v>9227</v>
      </c>
      <c r="I3967" s="196" t="str">
        <f>VLOOKUP(E3967,Refs!$P$2:$R$36,3,FALSE)</f>
        <v>Y56</v>
      </c>
      <c r="J3967" s="196" t="str">
        <f>VLOOKUP(E3967,Refs!$P$2:$S$36,4,FALSE)</f>
        <v>London</v>
      </c>
      <c r="K3967" s="42">
        <f t="shared" si="123"/>
        <v>9227</v>
      </c>
    </row>
    <row r="3968" spans="1:11" hidden="1" x14ac:dyDescent="0.35">
      <c r="A3968" s="197">
        <f t="shared" si="122"/>
        <v>44287</v>
      </c>
      <c r="B3968" t="s">
        <v>770</v>
      </c>
      <c r="C3968" t="s">
        <v>110</v>
      </c>
      <c r="D3968" t="s">
        <v>1010</v>
      </c>
      <c r="E3968" t="s">
        <v>43</v>
      </c>
      <c r="F3968" t="s">
        <v>44</v>
      </c>
      <c r="G3968" t="s">
        <v>625</v>
      </c>
      <c r="H3968">
        <v>8561</v>
      </c>
      <c r="I3968" s="196" t="str">
        <f>VLOOKUP(E3968,Refs!$P$2:$R$36,3,FALSE)</f>
        <v>Y56</v>
      </c>
      <c r="J3968" s="196" t="str">
        <f>VLOOKUP(E3968,Refs!$P$2:$S$36,4,FALSE)</f>
        <v>London</v>
      </c>
      <c r="K3968" s="42">
        <f t="shared" si="123"/>
        <v>8561</v>
      </c>
    </row>
    <row r="3969" spans="1:11" hidden="1" x14ac:dyDescent="0.35">
      <c r="A3969" s="197">
        <f t="shared" si="122"/>
        <v>44287</v>
      </c>
      <c r="B3969" t="s">
        <v>770</v>
      </c>
      <c r="C3969" t="s">
        <v>110</v>
      </c>
      <c r="D3969" t="s">
        <v>1010</v>
      </c>
      <c r="E3969" t="s">
        <v>43</v>
      </c>
      <c r="F3969" t="s">
        <v>44</v>
      </c>
      <c r="G3969" t="s">
        <v>626</v>
      </c>
      <c r="H3969">
        <v>3179</v>
      </c>
      <c r="I3969" s="196" t="str">
        <f>VLOOKUP(E3969,Refs!$P$2:$R$36,3,FALSE)</f>
        <v>Y56</v>
      </c>
      <c r="J3969" s="196" t="str">
        <f>VLOOKUP(E3969,Refs!$P$2:$S$36,4,FALSE)</f>
        <v>London</v>
      </c>
      <c r="K3969" s="42">
        <f t="shared" si="123"/>
        <v>3179</v>
      </c>
    </row>
    <row r="3970" spans="1:11" hidden="1" x14ac:dyDescent="0.35">
      <c r="A3970" s="197">
        <f t="shared" si="122"/>
        <v>44287</v>
      </c>
      <c r="B3970" t="s">
        <v>770</v>
      </c>
      <c r="C3970" t="s">
        <v>110</v>
      </c>
      <c r="D3970" t="s">
        <v>1010</v>
      </c>
      <c r="E3970" t="s">
        <v>43</v>
      </c>
      <c r="F3970" t="s">
        <v>44</v>
      </c>
      <c r="G3970" t="s">
        <v>642</v>
      </c>
      <c r="H3970">
        <v>4061</v>
      </c>
      <c r="I3970" s="196" t="str">
        <f>VLOOKUP(E3970,Refs!$P$2:$R$36,3,FALSE)</f>
        <v>Y56</v>
      </c>
      <c r="J3970" s="196" t="str">
        <f>VLOOKUP(E3970,Refs!$P$2:$S$36,4,FALSE)</f>
        <v>London</v>
      </c>
      <c r="K3970" s="42">
        <f t="shared" si="123"/>
        <v>4061</v>
      </c>
    </row>
    <row r="3971" spans="1:11" hidden="1" x14ac:dyDescent="0.35">
      <c r="A3971" s="197">
        <f t="shared" ref="A3971:A4034" si="124">DATEVALUE(RIGHT(B3971,8))</f>
        <v>44287</v>
      </c>
      <c r="B3971" t="s">
        <v>770</v>
      </c>
      <c r="C3971" t="s">
        <v>110</v>
      </c>
      <c r="D3971" t="s">
        <v>1010</v>
      </c>
      <c r="E3971" t="s">
        <v>43</v>
      </c>
      <c r="F3971" t="s">
        <v>44</v>
      </c>
      <c r="G3971" t="s">
        <v>643</v>
      </c>
      <c r="H3971">
        <v>3656</v>
      </c>
      <c r="I3971" s="196" t="str">
        <f>VLOOKUP(E3971,Refs!$P$2:$R$36,3,FALSE)</f>
        <v>Y56</v>
      </c>
      <c r="J3971" s="196" t="str">
        <f>VLOOKUP(E3971,Refs!$P$2:$S$36,4,FALSE)</f>
        <v>London</v>
      </c>
      <c r="K3971" s="42">
        <f t="shared" ref="K3971:K4026" si="125">IF(OR(H3971="NULL",H3971=0,H3971=""),"",H3971)</f>
        <v>3656</v>
      </c>
    </row>
    <row r="3972" spans="1:11" hidden="1" x14ac:dyDescent="0.35">
      <c r="A3972" s="197">
        <f t="shared" si="124"/>
        <v>44287</v>
      </c>
      <c r="B3972" t="s">
        <v>770</v>
      </c>
      <c r="C3972" t="s">
        <v>110</v>
      </c>
      <c r="D3972" t="s">
        <v>1010</v>
      </c>
      <c r="E3972" t="s">
        <v>43</v>
      </c>
      <c r="F3972" t="s">
        <v>44</v>
      </c>
      <c r="G3972" t="s">
        <v>644</v>
      </c>
      <c r="H3972">
        <v>1501</v>
      </c>
      <c r="I3972" s="196" t="str">
        <f>VLOOKUP(E3972,Refs!$P$2:$R$36,3,FALSE)</f>
        <v>Y56</v>
      </c>
      <c r="J3972" s="196" t="str">
        <f>VLOOKUP(E3972,Refs!$P$2:$S$36,4,FALSE)</f>
        <v>London</v>
      </c>
      <c r="K3972" s="42">
        <f t="shared" si="125"/>
        <v>1501</v>
      </c>
    </row>
    <row r="3973" spans="1:11" hidden="1" x14ac:dyDescent="0.35">
      <c r="A3973" s="197">
        <f t="shared" si="124"/>
        <v>44287</v>
      </c>
      <c r="B3973" t="s">
        <v>770</v>
      </c>
      <c r="C3973" t="s">
        <v>110</v>
      </c>
      <c r="D3973" t="s">
        <v>1010</v>
      </c>
      <c r="E3973" t="s">
        <v>43</v>
      </c>
      <c r="F3973" t="s">
        <v>44</v>
      </c>
      <c r="G3973" t="s">
        <v>645</v>
      </c>
      <c r="H3973">
        <v>2155</v>
      </c>
      <c r="I3973" s="196" t="str">
        <f>VLOOKUP(E3973,Refs!$P$2:$R$36,3,FALSE)</f>
        <v>Y56</v>
      </c>
      <c r="J3973" s="196" t="str">
        <f>VLOOKUP(E3973,Refs!$P$2:$S$36,4,FALSE)</f>
        <v>London</v>
      </c>
      <c r="K3973" s="42">
        <f t="shared" si="125"/>
        <v>2155</v>
      </c>
    </row>
    <row r="3974" spans="1:11" hidden="1" x14ac:dyDescent="0.35">
      <c r="A3974" s="197">
        <f t="shared" si="124"/>
        <v>44287</v>
      </c>
      <c r="B3974" t="s">
        <v>770</v>
      </c>
      <c r="C3974" t="s">
        <v>110</v>
      </c>
      <c r="D3974" t="s">
        <v>1010</v>
      </c>
      <c r="E3974" t="s">
        <v>43</v>
      </c>
      <c r="F3974" t="s">
        <v>44</v>
      </c>
      <c r="G3974" t="s">
        <v>646</v>
      </c>
      <c r="H3974">
        <v>88</v>
      </c>
      <c r="I3974" s="196" t="str">
        <f>VLOOKUP(E3974,Refs!$P$2:$R$36,3,FALSE)</f>
        <v>Y56</v>
      </c>
      <c r="J3974" s="196" t="str">
        <f>VLOOKUP(E3974,Refs!$P$2:$S$36,4,FALSE)</f>
        <v>London</v>
      </c>
      <c r="K3974" s="42">
        <f t="shared" si="125"/>
        <v>88</v>
      </c>
    </row>
    <row r="3975" spans="1:11" hidden="1" x14ac:dyDescent="0.35">
      <c r="A3975" s="197">
        <f t="shared" si="124"/>
        <v>44287</v>
      </c>
      <c r="B3975" t="s">
        <v>770</v>
      </c>
      <c r="C3975" t="s">
        <v>110</v>
      </c>
      <c r="D3975" t="s">
        <v>1010</v>
      </c>
      <c r="E3975" t="s">
        <v>43</v>
      </c>
      <c r="F3975" t="s">
        <v>44</v>
      </c>
      <c r="G3975" t="s">
        <v>647</v>
      </c>
      <c r="H3975">
        <v>3011</v>
      </c>
      <c r="I3975" s="196" t="str">
        <f>VLOOKUP(E3975,Refs!$P$2:$R$36,3,FALSE)</f>
        <v>Y56</v>
      </c>
      <c r="J3975" s="196" t="str">
        <f>VLOOKUP(E3975,Refs!$P$2:$S$36,4,FALSE)</f>
        <v>London</v>
      </c>
      <c r="K3975" s="42">
        <f t="shared" si="125"/>
        <v>3011</v>
      </c>
    </row>
    <row r="3976" spans="1:11" hidden="1" x14ac:dyDescent="0.35">
      <c r="A3976" s="197">
        <f t="shared" si="124"/>
        <v>44287</v>
      </c>
      <c r="B3976" t="s">
        <v>770</v>
      </c>
      <c r="C3976" t="s">
        <v>110</v>
      </c>
      <c r="D3976" t="s">
        <v>1010</v>
      </c>
      <c r="E3976" t="s">
        <v>43</v>
      </c>
      <c r="F3976" t="s">
        <v>44</v>
      </c>
      <c r="G3976" t="s">
        <v>648</v>
      </c>
      <c r="H3976">
        <v>14065</v>
      </c>
      <c r="I3976" s="196" t="str">
        <f>VLOOKUP(E3976,Refs!$P$2:$R$36,3,FALSE)</f>
        <v>Y56</v>
      </c>
      <c r="J3976" s="196" t="str">
        <f>VLOOKUP(E3976,Refs!$P$2:$S$36,4,FALSE)</f>
        <v>London</v>
      </c>
      <c r="K3976" s="42">
        <f t="shared" si="125"/>
        <v>14065</v>
      </c>
    </row>
    <row r="3977" spans="1:11" hidden="1" x14ac:dyDescent="0.35">
      <c r="A3977" s="197">
        <f t="shared" si="124"/>
        <v>44287</v>
      </c>
      <c r="B3977" t="s">
        <v>770</v>
      </c>
      <c r="C3977" t="s">
        <v>110</v>
      </c>
      <c r="D3977" t="s">
        <v>1010</v>
      </c>
      <c r="E3977" t="s">
        <v>43</v>
      </c>
      <c r="F3977" t="s">
        <v>44</v>
      </c>
      <c r="G3977" t="s">
        <v>649</v>
      </c>
      <c r="H3977">
        <v>5887</v>
      </c>
      <c r="I3977" s="196" t="str">
        <f>VLOOKUP(E3977,Refs!$P$2:$R$36,3,FALSE)</f>
        <v>Y56</v>
      </c>
      <c r="J3977" s="196" t="str">
        <f>VLOOKUP(E3977,Refs!$P$2:$S$36,4,FALSE)</f>
        <v>London</v>
      </c>
      <c r="K3977" s="42">
        <f t="shared" si="125"/>
        <v>5887</v>
      </c>
    </row>
    <row r="3978" spans="1:11" hidden="1" x14ac:dyDescent="0.35">
      <c r="A3978" s="197">
        <f t="shared" si="124"/>
        <v>44287</v>
      </c>
      <c r="B3978" t="s">
        <v>770</v>
      </c>
      <c r="C3978" t="s">
        <v>110</v>
      </c>
      <c r="D3978" t="s">
        <v>1010</v>
      </c>
      <c r="E3978" t="s">
        <v>43</v>
      </c>
      <c r="F3978" t="s">
        <v>44</v>
      </c>
      <c r="G3978" t="s">
        <v>650</v>
      </c>
      <c r="H3978">
        <v>4860</v>
      </c>
      <c r="I3978" s="196" t="str">
        <f>VLOOKUP(E3978,Refs!$P$2:$R$36,3,FALSE)</f>
        <v>Y56</v>
      </c>
      <c r="J3978" s="196" t="str">
        <f>VLOOKUP(E3978,Refs!$P$2:$S$36,4,FALSE)</f>
        <v>London</v>
      </c>
      <c r="K3978" s="42">
        <f t="shared" si="125"/>
        <v>4860</v>
      </c>
    </row>
    <row r="3979" spans="1:11" hidden="1" x14ac:dyDescent="0.35">
      <c r="A3979" s="197">
        <f t="shared" si="124"/>
        <v>44287</v>
      </c>
      <c r="B3979" t="s">
        <v>770</v>
      </c>
      <c r="C3979" t="s">
        <v>110</v>
      </c>
      <c r="D3979" t="s">
        <v>1010</v>
      </c>
      <c r="E3979" t="s">
        <v>43</v>
      </c>
      <c r="F3979" t="s">
        <v>44</v>
      </c>
      <c r="G3979" t="s">
        <v>651</v>
      </c>
      <c r="H3979">
        <v>243</v>
      </c>
      <c r="I3979" s="196" t="str">
        <f>VLOOKUP(E3979,Refs!$P$2:$R$36,3,FALSE)</f>
        <v>Y56</v>
      </c>
      <c r="J3979" s="196" t="str">
        <f>VLOOKUP(E3979,Refs!$P$2:$S$36,4,FALSE)</f>
        <v>London</v>
      </c>
      <c r="K3979" s="42">
        <f t="shared" si="125"/>
        <v>243</v>
      </c>
    </row>
    <row r="3980" spans="1:11" hidden="1" x14ac:dyDescent="0.35">
      <c r="A3980" s="197">
        <f t="shared" si="124"/>
        <v>44287</v>
      </c>
      <c r="B3980" t="s">
        <v>770</v>
      </c>
      <c r="C3980" t="s">
        <v>110</v>
      </c>
      <c r="D3980" t="s">
        <v>1010</v>
      </c>
      <c r="E3980" t="s">
        <v>43</v>
      </c>
      <c r="F3980" t="s">
        <v>44</v>
      </c>
      <c r="G3980" t="s">
        <v>652</v>
      </c>
      <c r="H3980">
        <v>2391</v>
      </c>
      <c r="I3980" s="196" t="str">
        <f>VLOOKUP(E3980,Refs!$P$2:$R$36,3,FALSE)</f>
        <v>Y56</v>
      </c>
      <c r="J3980" s="196" t="str">
        <f>VLOOKUP(E3980,Refs!$P$2:$S$36,4,FALSE)</f>
        <v>London</v>
      </c>
      <c r="K3980" s="42">
        <f t="shared" si="125"/>
        <v>2391</v>
      </c>
    </row>
    <row r="3981" spans="1:11" hidden="1" x14ac:dyDescent="0.35">
      <c r="A3981" s="197">
        <f t="shared" si="124"/>
        <v>44287</v>
      </c>
      <c r="B3981" t="s">
        <v>770</v>
      </c>
      <c r="C3981" t="s">
        <v>110</v>
      </c>
      <c r="D3981" t="s">
        <v>1010</v>
      </c>
      <c r="E3981" t="s">
        <v>43</v>
      </c>
      <c r="F3981" t="s">
        <v>44</v>
      </c>
      <c r="G3981" t="s">
        <v>653</v>
      </c>
      <c r="H3981">
        <v>209491</v>
      </c>
      <c r="I3981" s="196" t="str">
        <f>VLOOKUP(E3981,Refs!$P$2:$R$36,3,FALSE)</f>
        <v>Y56</v>
      </c>
      <c r="J3981" s="196" t="str">
        <f>VLOOKUP(E3981,Refs!$P$2:$S$36,4,FALSE)</f>
        <v>London</v>
      </c>
      <c r="K3981" s="42">
        <f t="shared" si="125"/>
        <v>209491</v>
      </c>
    </row>
    <row r="3982" spans="1:11" hidden="1" x14ac:dyDescent="0.35">
      <c r="A3982" s="197">
        <f t="shared" si="124"/>
        <v>44287</v>
      </c>
      <c r="B3982" t="s">
        <v>770</v>
      </c>
      <c r="C3982" t="s">
        <v>110</v>
      </c>
      <c r="D3982" t="s">
        <v>1010</v>
      </c>
      <c r="E3982" t="s">
        <v>43</v>
      </c>
      <c r="F3982" t="s">
        <v>44</v>
      </c>
      <c r="G3982" t="s">
        <v>654</v>
      </c>
      <c r="H3982">
        <v>2360</v>
      </c>
      <c r="I3982" s="196" t="str">
        <f>VLOOKUP(E3982,Refs!$P$2:$R$36,3,FALSE)</f>
        <v>Y56</v>
      </c>
      <c r="J3982" s="196" t="str">
        <f>VLOOKUP(E3982,Refs!$P$2:$S$36,4,FALSE)</f>
        <v>London</v>
      </c>
      <c r="K3982" s="42">
        <f t="shared" si="125"/>
        <v>2360</v>
      </c>
    </row>
    <row r="3983" spans="1:11" hidden="1" x14ac:dyDescent="0.35">
      <c r="A3983" s="197">
        <f t="shared" si="124"/>
        <v>44287</v>
      </c>
      <c r="B3983" t="s">
        <v>770</v>
      </c>
      <c r="C3983" t="s">
        <v>110</v>
      </c>
      <c r="D3983" t="s">
        <v>1010</v>
      </c>
      <c r="E3983" t="s">
        <v>43</v>
      </c>
      <c r="F3983" t="s">
        <v>44</v>
      </c>
      <c r="G3983" t="s">
        <v>669</v>
      </c>
      <c r="H3983">
        <v>30392</v>
      </c>
      <c r="I3983" s="196" t="str">
        <f>VLOOKUP(E3983,Refs!$P$2:$R$36,3,FALSE)</f>
        <v>Y56</v>
      </c>
      <c r="J3983" s="196" t="str">
        <f>VLOOKUP(E3983,Refs!$P$2:$S$36,4,FALSE)</f>
        <v>London</v>
      </c>
      <c r="K3983" s="42">
        <f t="shared" si="125"/>
        <v>30392</v>
      </c>
    </row>
    <row r="3984" spans="1:11" hidden="1" x14ac:dyDescent="0.35">
      <c r="A3984" s="197">
        <f t="shared" si="124"/>
        <v>44287</v>
      </c>
      <c r="B3984" t="s">
        <v>770</v>
      </c>
      <c r="C3984" t="s">
        <v>110</v>
      </c>
      <c r="D3984" t="s">
        <v>1010</v>
      </c>
      <c r="E3984" t="s">
        <v>43</v>
      </c>
      <c r="F3984" t="s">
        <v>44</v>
      </c>
      <c r="G3984" t="s">
        <v>670</v>
      </c>
      <c r="H3984">
        <v>16</v>
      </c>
      <c r="I3984" s="196" t="str">
        <f>VLOOKUP(E3984,Refs!$P$2:$R$36,3,FALSE)</f>
        <v>Y56</v>
      </c>
      <c r="J3984" s="196" t="str">
        <f>VLOOKUP(E3984,Refs!$P$2:$S$36,4,FALSE)</f>
        <v>London</v>
      </c>
      <c r="K3984" s="42">
        <f t="shared" si="125"/>
        <v>16</v>
      </c>
    </row>
    <row r="3985" spans="1:11" hidden="1" x14ac:dyDescent="0.35">
      <c r="A3985" s="197">
        <f t="shared" si="124"/>
        <v>44287</v>
      </c>
      <c r="B3985" t="s">
        <v>770</v>
      </c>
      <c r="C3985" t="s">
        <v>110</v>
      </c>
      <c r="D3985" t="s">
        <v>1010</v>
      </c>
      <c r="E3985" t="s">
        <v>43</v>
      </c>
      <c r="F3985" t="s">
        <v>44</v>
      </c>
      <c r="G3985" t="s">
        <v>671</v>
      </c>
      <c r="H3985">
        <v>17101</v>
      </c>
      <c r="I3985" s="196" t="str">
        <f>VLOOKUP(E3985,Refs!$P$2:$R$36,3,FALSE)</f>
        <v>Y56</v>
      </c>
      <c r="J3985" s="196" t="str">
        <f>VLOOKUP(E3985,Refs!$P$2:$S$36,4,FALSE)</f>
        <v>London</v>
      </c>
      <c r="K3985" s="42">
        <f t="shared" si="125"/>
        <v>17101</v>
      </c>
    </row>
    <row r="3986" spans="1:11" hidden="1" x14ac:dyDescent="0.35">
      <c r="A3986" s="197">
        <f t="shared" si="124"/>
        <v>44287</v>
      </c>
      <c r="B3986" t="s">
        <v>770</v>
      </c>
      <c r="C3986" t="s">
        <v>110</v>
      </c>
      <c r="D3986" t="s">
        <v>1010</v>
      </c>
      <c r="E3986" t="s">
        <v>43</v>
      </c>
      <c r="F3986" t="s">
        <v>44</v>
      </c>
      <c r="G3986" t="s">
        <v>675</v>
      </c>
      <c r="H3986">
        <v>17031</v>
      </c>
      <c r="I3986" s="196" t="str">
        <f>VLOOKUP(E3986,Refs!$P$2:$R$36,3,FALSE)</f>
        <v>Y56</v>
      </c>
      <c r="J3986" s="196" t="str">
        <f>VLOOKUP(E3986,Refs!$P$2:$S$36,4,FALSE)</f>
        <v>London</v>
      </c>
      <c r="K3986" s="42">
        <f t="shared" si="125"/>
        <v>17031</v>
      </c>
    </row>
    <row r="3987" spans="1:11" hidden="1" x14ac:dyDescent="0.35">
      <c r="A3987" s="197">
        <f t="shared" si="124"/>
        <v>44287</v>
      </c>
      <c r="B3987" t="s">
        <v>770</v>
      </c>
      <c r="C3987" t="s">
        <v>110</v>
      </c>
      <c r="D3987" t="s">
        <v>1010</v>
      </c>
      <c r="E3987" t="s">
        <v>43</v>
      </c>
      <c r="F3987" t="s">
        <v>44</v>
      </c>
      <c r="G3987" t="s">
        <v>678</v>
      </c>
      <c r="H3987">
        <v>1745</v>
      </c>
      <c r="I3987" s="196" t="str">
        <f>VLOOKUP(E3987,Refs!$P$2:$R$36,3,FALSE)</f>
        <v>Y56</v>
      </c>
      <c r="J3987" s="196" t="str">
        <f>VLOOKUP(E3987,Refs!$P$2:$S$36,4,FALSE)</f>
        <v>London</v>
      </c>
      <c r="K3987" s="42">
        <f t="shared" si="125"/>
        <v>1745</v>
      </c>
    </row>
    <row r="3988" spans="1:11" hidden="1" x14ac:dyDescent="0.35">
      <c r="A3988" s="197">
        <f t="shared" si="124"/>
        <v>44287</v>
      </c>
      <c r="B3988" t="s">
        <v>770</v>
      </c>
      <c r="C3988" t="s">
        <v>110</v>
      </c>
      <c r="D3988" t="s">
        <v>1010</v>
      </c>
      <c r="E3988" t="s">
        <v>43</v>
      </c>
      <c r="F3988" t="s">
        <v>44</v>
      </c>
      <c r="G3988" t="s">
        <v>679</v>
      </c>
      <c r="H3988">
        <v>1570</v>
      </c>
      <c r="I3988" s="196" t="str">
        <f>VLOOKUP(E3988,Refs!$P$2:$R$36,3,FALSE)</f>
        <v>Y56</v>
      </c>
      <c r="J3988" s="196" t="str">
        <f>VLOOKUP(E3988,Refs!$P$2:$S$36,4,FALSE)</f>
        <v>London</v>
      </c>
      <c r="K3988" s="42">
        <f t="shared" si="125"/>
        <v>1570</v>
      </c>
    </row>
    <row r="3989" spans="1:11" hidden="1" x14ac:dyDescent="0.35">
      <c r="A3989" s="197">
        <f t="shared" si="124"/>
        <v>44287</v>
      </c>
      <c r="B3989" t="s">
        <v>770</v>
      </c>
      <c r="C3989" t="s">
        <v>110</v>
      </c>
      <c r="D3989" t="s">
        <v>1010</v>
      </c>
      <c r="E3989" t="s">
        <v>43</v>
      </c>
      <c r="F3989" t="s">
        <v>44</v>
      </c>
      <c r="G3989" t="s">
        <v>680</v>
      </c>
      <c r="H3989">
        <v>3135</v>
      </c>
      <c r="I3989" s="196" t="str">
        <f>VLOOKUP(E3989,Refs!$P$2:$R$36,3,FALSE)</f>
        <v>Y56</v>
      </c>
      <c r="J3989" s="196" t="str">
        <f>VLOOKUP(E3989,Refs!$P$2:$S$36,4,FALSE)</f>
        <v>London</v>
      </c>
      <c r="K3989" s="42">
        <f t="shared" si="125"/>
        <v>3135</v>
      </c>
    </row>
    <row r="3990" spans="1:11" hidden="1" x14ac:dyDescent="0.35">
      <c r="A3990" s="197">
        <f t="shared" si="124"/>
        <v>44287</v>
      </c>
      <c r="B3990" t="s">
        <v>770</v>
      </c>
      <c r="C3990" t="s">
        <v>110</v>
      </c>
      <c r="D3990" t="s">
        <v>1010</v>
      </c>
      <c r="E3990" t="s">
        <v>43</v>
      </c>
      <c r="F3990" t="s">
        <v>44</v>
      </c>
      <c r="G3990" t="s">
        <v>681</v>
      </c>
      <c r="H3990">
        <v>1182</v>
      </c>
      <c r="I3990" s="196" t="str">
        <f>VLOOKUP(E3990,Refs!$P$2:$R$36,3,FALSE)</f>
        <v>Y56</v>
      </c>
      <c r="J3990" s="196" t="str">
        <f>VLOOKUP(E3990,Refs!$P$2:$S$36,4,FALSE)</f>
        <v>London</v>
      </c>
      <c r="K3990" s="42">
        <f t="shared" si="125"/>
        <v>1182</v>
      </c>
    </row>
    <row r="3991" spans="1:11" hidden="1" x14ac:dyDescent="0.35">
      <c r="A3991" s="197">
        <f t="shared" si="124"/>
        <v>44287</v>
      </c>
      <c r="B3991" t="s">
        <v>770</v>
      </c>
      <c r="C3991" t="s">
        <v>110</v>
      </c>
      <c r="D3991" t="s">
        <v>1010</v>
      </c>
      <c r="E3991" t="s">
        <v>43</v>
      </c>
      <c r="F3991" t="s">
        <v>44</v>
      </c>
      <c r="G3991" t="s">
        <v>682</v>
      </c>
      <c r="H3991">
        <v>9674</v>
      </c>
      <c r="I3991" s="196" t="str">
        <f>VLOOKUP(E3991,Refs!$P$2:$R$36,3,FALSE)</f>
        <v>Y56</v>
      </c>
      <c r="J3991" s="196" t="str">
        <f>VLOOKUP(E3991,Refs!$P$2:$S$36,4,FALSE)</f>
        <v>London</v>
      </c>
      <c r="K3991" s="42">
        <f t="shared" si="125"/>
        <v>9674</v>
      </c>
    </row>
    <row r="3992" spans="1:11" hidden="1" x14ac:dyDescent="0.35">
      <c r="A3992" s="197">
        <f t="shared" si="124"/>
        <v>44287</v>
      </c>
      <c r="B3992" t="s">
        <v>770</v>
      </c>
      <c r="C3992" t="s">
        <v>110</v>
      </c>
      <c r="D3992" t="s">
        <v>1010</v>
      </c>
      <c r="E3992" t="s">
        <v>43</v>
      </c>
      <c r="F3992" t="s">
        <v>44</v>
      </c>
      <c r="G3992" t="s">
        <v>683</v>
      </c>
      <c r="H3992">
        <v>7037</v>
      </c>
      <c r="I3992" s="196" t="str">
        <f>VLOOKUP(E3992,Refs!$P$2:$R$36,3,FALSE)</f>
        <v>Y56</v>
      </c>
      <c r="J3992" s="196" t="str">
        <f>VLOOKUP(E3992,Refs!$P$2:$S$36,4,FALSE)</f>
        <v>London</v>
      </c>
      <c r="K3992" s="42">
        <f t="shared" si="125"/>
        <v>7037</v>
      </c>
    </row>
    <row r="3993" spans="1:11" hidden="1" x14ac:dyDescent="0.35">
      <c r="A3993" s="197">
        <f t="shared" si="124"/>
        <v>44287</v>
      </c>
      <c r="B3993" t="s">
        <v>770</v>
      </c>
      <c r="C3993" t="s">
        <v>110</v>
      </c>
      <c r="D3993" t="s">
        <v>1010</v>
      </c>
      <c r="E3993" t="s">
        <v>43</v>
      </c>
      <c r="F3993" t="s">
        <v>44</v>
      </c>
      <c r="G3993" t="s">
        <v>684</v>
      </c>
      <c r="H3993">
        <v>5365</v>
      </c>
      <c r="I3993" s="196" t="str">
        <f>VLOOKUP(E3993,Refs!$P$2:$R$36,3,FALSE)</f>
        <v>Y56</v>
      </c>
      <c r="J3993" s="196" t="str">
        <f>VLOOKUP(E3993,Refs!$P$2:$S$36,4,FALSE)</f>
        <v>London</v>
      </c>
      <c r="K3993" s="42">
        <f t="shared" si="125"/>
        <v>5365</v>
      </c>
    </row>
    <row r="3994" spans="1:11" hidden="1" x14ac:dyDescent="0.35">
      <c r="A3994" s="197">
        <f t="shared" si="124"/>
        <v>44287</v>
      </c>
      <c r="B3994" t="s">
        <v>770</v>
      </c>
      <c r="C3994" t="s">
        <v>110</v>
      </c>
      <c r="D3994" t="s">
        <v>1010</v>
      </c>
      <c r="E3994" t="s">
        <v>43</v>
      </c>
      <c r="F3994" t="s">
        <v>44</v>
      </c>
      <c r="G3994" t="s">
        <v>685</v>
      </c>
      <c r="H3994">
        <v>4405</v>
      </c>
      <c r="I3994" s="196" t="str">
        <f>VLOOKUP(E3994,Refs!$P$2:$R$36,3,FALSE)</f>
        <v>Y56</v>
      </c>
      <c r="J3994" s="196" t="str">
        <f>VLOOKUP(E3994,Refs!$P$2:$S$36,4,FALSE)</f>
        <v>London</v>
      </c>
      <c r="K3994" s="42">
        <f t="shared" si="125"/>
        <v>4405</v>
      </c>
    </row>
    <row r="3995" spans="1:11" hidden="1" x14ac:dyDescent="0.35">
      <c r="A3995" s="197">
        <f t="shared" si="124"/>
        <v>44287</v>
      </c>
      <c r="B3995" t="s">
        <v>770</v>
      </c>
      <c r="C3995" t="s">
        <v>110</v>
      </c>
      <c r="D3995" t="s">
        <v>1010</v>
      </c>
      <c r="E3995" t="s">
        <v>43</v>
      </c>
      <c r="F3995" t="s">
        <v>44</v>
      </c>
      <c r="G3995" t="s">
        <v>686</v>
      </c>
      <c r="H3995">
        <v>0</v>
      </c>
      <c r="I3995" s="196" t="str">
        <f>VLOOKUP(E3995,Refs!$P$2:$R$36,3,FALSE)</f>
        <v>Y56</v>
      </c>
      <c r="J3995" s="196" t="str">
        <f>VLOOKUP(E3995,Refs!$P$2:$S$36,4,FALSE)</f>
        <v>London</v>
      </c>
      <c r="K3995" s="42" t="str">
        <f t="shared" si="125"/>
        <v/>
      </c>
    </row>
    <row r="3996" spans="1:11" hidden="1" x14ac:dyDescent="0.35">
      <c r="A3996" s="197">
        <f t="shared" si="124"/>
        <v>44287</v>
      </c>
      <c r="B3996" t="s">
        <v>770</v>
      </c>
      <c r="C3996" t="s">
        <v>110</v>
      </c>
      <c r="D3996" t="s">
        <v>1010</v>
      </c>
      <c r="E3996" t="s">
        <v>43</v>
      </c>
      <c r="F3996" t="s">
        <v>44</v>
      </c>
      <c r="G3996" t="s">
        <v>687</v>
      </c>
      <c r="H3996">
        <v>0</v>
      </c>
      <c r="I3996" s="196" t="str">
        <f>VLOOKUP(E3996,Refs!$P$2:$R$36,3,FALSE)</f>
        <v>Y56</v>
      </c>
      <c r="J3996" s="196" t="str">
        <f>VLOOKUP(E3996,Refs!$P$2:$S$36,4,FALSE)</f>
        <v>London</v>
      </c>
      <c r="K3996" s="42" t="str">
        <f t="shared" si="125"/>
        <v/>
      </c>
    </row>
    <row r="3997" spans="1:11" hidden="1" x14ac:dyDescent="0.35">
      <c r="A3997" s="197">
        <f t="shared" si="124"/>
        <v>44287</v>
      </c>
      <c r="B3997" t="s">
        <v>770</v>
      </c>
      <c r="C3997" t="s">
        <v>110</v>
      </c>
      <c r="D3997" t="s">
        <v>1010</v>
      </c>
      <c r="E3997" t="s">
        <v>43</v>
      </c>
      <c r="F3997" t="s">
        <v>44</v>
      </c>
      <c r="G3997" t="s">
        <v>688</v>
      </c>
      <c r="H3997">
        <v>796</v>
      </c>
      <c r="I3997" s="196" t="str">
        <f>VLOOKUP(E3997,Refs!$P$2:$R$36,3,FALSE)</f>
        <v>Y56</v>
      </c>
      <c r="J3997" s="196" t="str">
        <f>VLOOKUP(E3997,Refs!$P$2:$S$36,4,FALSE)</f>
        <v>London</v>
      </c>
      <c r="K3997" s="42">
        <f t="shared" si="125"/>
        <v>796</v>
      </c>
    </row>
    <row r="3998" spans="1:11" hidden="1" x14ac:dyDescent="0.35">
      <c r="A3998" s="197">
        <f t="shared" si="124"/>
        <v>44287</v>
      </c>
      <c r="B3998" t="s">
        <v>770</v>
      </c>
      <c r="C3998" t="s">
        <v>110</v>
      </c>
      <c r="D3998" t="s">
        <v>1010</v>
      </c>
      <c r="E3998" t="s">
        <v>43</v>
      </c>
      <c r="F3998" t="s">
        <v>44</v>
      </c>
      <c r="G3998" t="s">
        <v>689</v>
      </c>
      <c r="H3998">
        <v>6</v>
      </c>
      <c r="I3998" s="196" t="str">
        <f>VLOOKUP(E3998,Refs!$P$2:$R$36,3,FALSE)</f>
        <v>Y56</v>
      </c>
      <c r="J3998" s="196" t="str">
        <f>VLOOKUP(E3998,Refs!$P$2:$S$36,4,FALSE)</f>
        <v>London</v>
      </c>
      <c r="K3998" s="42">
        <f t="shared" si="125"/>
        <v>6</v>
      </c>
    </row>
    <row r="3999" spans="1:11" hidden="1" x14ac:dyDescent="0.35">
      <c r="A3999" s="197">
        <f t="shared" si="124"/>
        <v>44287</v>
      </c>
      <c r="B3999" t="s">
        <v>770</v>
      </c>
      <c r="C3999" t="s">
        <v>110</v>
      </c>
      <c r="D3999" t="s">
        <v>1010</v>
      </c>
      <c r="E3999" t="s">
        <v>43</v>
      </c>
      <c r="F3999" t="s">
        <v>44</v>
      </c>
      <c r="G3999" t="s">
        <v>690</v>
      </c>
      <c r="H3999">
        <v>2831</v>
      </c>
      <c r="I3999" s="196" t="str">
        <f>VLOOKUP(E3999,Refs!$P$2:$R$36,3,FALSE)</f>
        <v>Y56</v>
      </c>
      <c r="J3999" s="196" t="str">
        <f>VLOOKUP(E3999,Refs!$P$2:$S$36,4,FALSE)</f>
        <v>London</v>
      </c>
      <c r="K3999" s="42">
        <f t="shared" si="125"/>
        <v>2831</v>
      </c>
    </row>
    <row r="4000" spans="1:11" hidden="1" x14ac:dyDescent="0.35">
      <c r="A4000" s="197">
        <f t="shared" si="124"/>
        <v>44287</v>
      </c>
      <c r="B4000" t="s">
        <v>770</v>
      </c>
      <c r="C4000" t="s">
        <v>110</v>
      </c>
      <c r="D4000" t="s">
        <v>1010</v>
      </c>
      <c r="E4000" t="s">
        <v>43</v>
      </c>
      <c r="F4000" t="s">
        <v>44</v>
      </c>
      <c r="G4000" t="s">
        <v>691</v>
      </c>
      <c r="H4000">
        <v>1655</v>
      </c>
      <c r="I4000" s="196" t="str">
        <f>VLOOKUP(E4000,Refs!$P$2:$R$36,3,FALSE)</f>
        <v>Y56</v>
      </c>
      <c r="J4000" s="196" t="str">
        <f>VLOOKUP(E4000,Refs!$P$2:$S$36,4,FALSE)</f>
        <v>London</v>
      </c>
      <c r="K4000" s="42">
        <f t="shared" si="125"/>
        <v>1655</v>
      </c>
    </row>
    <row r="4001" spans="1:11" hidden="1" x14ac:dyDescent="0.35">
      <c r="A4001" s="197">
        <f t="shared" si="124"/>
        <v>44287</v>
      </c>
      <c r="B4001" t="s">
        <v>770</v>
      </c>
      <c r="C4001" t="s">
        <v>110</v>
      </c>
      <c r="D4001" t="s">
        <v>1010</v>
      </c>
      <c r="E4001" t="s">
        <v>43</v>
      </c>
      <c r="F4001" t="s">
        <v>44</v>
      </c>
      <c r="G4001" t="s">
        <v>692</v>
      </c>
      <c r="H4001">
        <v>1641</v>
      </c>
      <c r="I4001" s="196" t="str">
        <f>VLOOKUP(E4001,Refs!$P$2:$R$36,3,FALSE)</f>
        <v>Y56</v>
      </c>
      <c r="J4001" s="196" t="str">
        <f>VLOOKUP(E4001,Refs!$P$2:$S$36,4,FALSE)</f>
        <v>London</v>
      </c>
      <c r="K4001" s="42">
        <f t="shared" si="125"/>
        <v>1641</v>
      </c>
    </row>
    <row r="4002" spans="1:11" hidden="1" x14ac:dyDescent="0.35">
      <c r="A4002" s="197">
        <f t="shared" si="124"/>
        <v>44287</v>
      </c>
      <c r="B4002" t="s">
        <v>770</v>
      </c>
      <c r="C4002" t="s">
        <v>110</v>
      </c>
      <c r="D4002" t="s">
        <v>1010</v>
      </c>
      <c r="E4002" t="s">
        <v>43</v>
      </c>
      <c r="F4002" t="s">
        <v>44</v>
      </c>
      <c r="G4002" t="s">
        <v>693</v>
      </c>
      <c r="H4002">
        <v>0</v>
      </c>
      <c r="I4002" s="196" t="str">
        <f>VLOOKUP(E4002,Refs!$P$2:$R$36,3,FALSE)</f>
        <v>Y56</v>
      </c>
      <c r="J4002" s="196" t="str">
        <f>VLOOKUP(E4002,Refs!$P$2:$S$36,4,FALSE)</f>
        <v>London</v>
      </c>
      <c r="K4002" s="42" t="str">
        <f t="shared" si="125"/>
        <v/>
      </c>
    </row>
    <row r="4003" spans="1:11" hidden="1" x14ac:dyDescent="0.35">
      <c r="A4003" s="197">
        <f t="shared" si="124"/>
        <v>44287</v>
      </c>
      <c r="B4003" t="s">
        <v>770</v>
      </c>
      <c r="C4003" t="s">
        <v>110</v>
      </c>
      <c r="D4003" t="s">
        <v>1010</v>
      </c>
      <c r="E4003" t="s">
        <v>43</v>
      </c>
      <c r="F4003" t="s">
        <v>44</v>
      </c>
      <c r="G4003" t="s">
        <v>694</v>
      </c>
      <c r="H4003">
        <v>0</v>
      </c>
      <c r="I4003" s="196" t="str">
        <f>VLOOKUP(E4003,Refs!$P$2:$R$36,3,FALSE)</f>
        <v>Y56</v>
      </c>
      <c r="J4003" s="196" t="str">
        <f>VLOOKUP(E4003,Refs!$P$2:$S$36,4,FALSE)</f>
        <v>London</v>
      </c>
      <c r="K4003" s="42" t="str">
        <f t="shared" si="125"/>
        <v/>
      </c>
    </row>
    <row r="4004" spans="1:11" hidden="1" x14ac:dyDescent="0.35">
      <c r="A4004" s="197">
        <f t="shared" si="124"/>
        <v>44287</v>
      </c>
      <c r="B4004" t="s">
        <v>770</v>
      </c>
      <c r="C4004" t="s">
        <v>110</v>
      </c>
      <c r="D4004" t="s">
        <v>1010</v>
      </c>
      <c r="E4004" t="s">
        <v>43</v>
      </c>
      <c r="F4004" t="s">
        <v>44</v>
      </c>
      <c r="G4004" t="s">
        <v>695</v>
      </c>
      <c r="H4004">
        <v>0</v>
      </c>
      <c r="I4004" s="196" t="str">
        <f>VLOOKUP(E4004,Refs!$P$2:$R$36,3,FALSE)</f>
        <v>Y56</v>
      </c>
      <c r="J4004" s="196" t="str">
        <f>VLOOKUP(E4004,Refs!$P$2:$S$36,4,FALSE)</f>
        <v>London</v>
      </c>
      <c r="K4004" s="42" t="str">
        <f t="shared" si="125"/>
        <v/>
      </c>
    </row>
    <row r="4005" spans="1:11" hidden="1" x14ac:dyDescent="0.35">
      <c r="A4005" s="197">
        <f t="shared" si="124"/>
        <v>44287</v>
      </c>
      <c r="B4005" t="s">
        <v>770</v>
      </c>
      <c r="C4005" t="s">
        <v>110</v>
      </c>
      <c r="D4005" t="s">
        <v>1010</v>
      </c>
      <c r="E4005" t="s">
        <v>43</v>
      </c>
      <c r="F4005" t="s">
        <v>44</v>
      </c>
      <c r="G4005" t="s">
        <v>696</v>
      </c>
      <c r="H4005">
        <v>894</v>
      </c>
      <c r="I4005" s="196" t="str">
        <f>VLOOKUP(E4005,Refs!$P$2:$R$36,3,FALSE)</f>
        <v>Y56</v>
      </c>
      <c r="J4005" s="196" t="str">
        <f>VLOOKUP(E4005,Refs!$P$2:$S$36,4,FALSE)</f>
        <v>London</v>
      </c>
      <c r="K4005" s="42">
        <f t="shared" si="125"/>
        <v>894</v>
      </c>
    </row>
    <row r="4006" spans="1:11" hidden="1" x14ac:dyDescent="0.35">
      <c r="A4006" s="197">
        <f t="shared" si="124"/>
        <v>44287</v>
      </c>
      <c r="B4006" t="s">
        <v>770</v>
      </c>
      <c r="C4006" t="s">
        <v>110</v>
      </c>
      <c r="D4006" t="s">
        <v>1010</v>
      </c>
      <c r="E4006" t="s">
        <v>43</v>
      </c>
      <c r="F4006" t="s">
        <v>44</v>
      </c>
      <c r="G4006" t="s">
        <v>697</v>
      </c>
      <c r="H4006">
        <v>110</v>
      </c>
      <c r="I4006" s="196" t="str">
        <f>VLOOKUP(E4006,Refs!$P$2:$R$36,3,FALSE)</f>
        <v>Y56</v>
      </c>
      <c r="J4006" s="196" t="str">
        <f>VLOOKUP(E4006,Refs!$P$2:$S$36,4,FALSE)</f>
        <v>London</v>
      </c>
      <c r="K4006" s="42">
        <f t="shared" si="125"/>
        <v>110</v>
      </c>
    </row>
    <row r="4007" spans="1:11" hidden="1" x14ac:dyDescent="0.35">
      <c r="A4007" s="197">
        <f t="shared" si="124"/>
        <v>44287</v>
      </c>
      <c r="B4007" t="s">
        <v>770</v>
      </c>
      <c r="C4007" t="s">
        <v>110</v>
      </c>
      <c r="D4007" t="s">
        <v>1010</v>
      </c>
      <c r="E4007" t="s">
        <v>43</v>
      </c>
      <c r="F4007" t="s">
        <v>44</v>
      </c>
      <c r="G4007" t="s">
        <v>698</v>
      </c>
      <c r="H4007">
        <v>3135</v>
      </c>
      <c r="I4007" s="196" t="str">
        <f>VLOOKUP(E4007,Refs!$P$2:$R$36,3,FALSE)</f>
        <v>Y56</v>
      </c>
      <c r="J4007" s="196" t="str">
        <f>VLOOKUP(E4007,Refs!$P$2:$S$36,4,FALSE)</f>
        <v>London</v>
      </c>
      <c r="K4007" s="42">
        <f t="shared" si="125"/>
        <v>3135</v>
      </c>
    </row>
    <row r="4008" spans="1:11" hidden="1" x14ac:dyDescent="0.35">
      <c r="A4008" s="197">
        <f t="shared" si="124"/>
        <v>44287</v>
      </c>
      <c r="B4008" t="s">
        <v>770</v>
      </c>
      <c r="C4008" t="s">
        <v>110</v>
      </c>
      <c r="D4008" t="s">
        <v>1010</v>
      </c>
      <c r="E4008" t="s">
        <v>43</v>
      </c>
      <c r="F4008" t="s">
        <v>44</v>
      </c>
      <c r="G4008" t="s">
        <v>699</v>
      </c>
      <c r="H4008">
        <v>2182</v>
      </c>
      <c r="I4008" s="196" t="str">
        <f>VLOOKUP(E4008,Refs!$P$2:$R$36,3,FALSE)</f>
        <v>Y56</v>
      </c>
      <c r="J4008" s="196" t="str">
        <f>VLOOKUP(E4008,Refs!$P$2:$S$36,4,FALSE)</f>
        <v>London</v>
      </c>
      <c r="K4008" s="42">
        <f t="shared" si="125"/>
        <v>2182</v>
      </c>
    </row>
    <row r="4009" spans="1:11" hidden="1" x14ac:dyDescent="0.35">
      <c r="A4009" s="197">
        <f t="shared" si="124"/>
        <v>44287</v>
      </c>
      <c r="B4009" t="s">
        <v>770</v>
      </c>
      <c r="C4009" t="s">
        <v>110</v>
      </c>
      <c r="D4009" t="s">
        <v>1010</v>
      </c>
      <c r="E4009" t="s">
        <v>43</v>
      </c>
      <c r="F4009" t="s">
        <v>44</v>
      </c>
      <c r="G4009" t="s">
        <v>720</v>
      </c>
      <c r="H4009">
        <v>213</v>
      </c>
      <c r="I4009" s="196" t="str">
        <f>VLOOKUP(E4009,Refs!$P$2:$R$36,3,FALSE)</f>
        <v>Y56</v>
      </c>
      <c r="J4009" s="196" t="str">
        <f>VLOOKUP(E4009,Refs!$P$2:$S$36,4,FALSE)</f>
        <v>London</v>
      </c>
      <c r="K4009" s="42">
        <f t="shared" si="125"/>
        <v>213</v>
      </c>
    </row>
    <row r="4010" spans="1:11" hidden="1" x14ac:dyDescent="0.35">
      <c r="A4010" s="197">
        <f t="shared" si="124"/>
        <v>44287</v>
      </c>
      <c r="B4010" t="s">
        <v>770</v>
      </c>
      <c r="C4010" t="s">
        <v>110</v>
      </c>
      <c r="D4010" t="s">
        <v>1010</v>
      </c>
      <c r="E4010" t="s">
        <v>43</v>
      </c>
      <c r="F4010" t="s">
        <v>44</v>
      </c>
      <c r="G4010" t="s">
        <v>721</v>
      </c>
      <c r="H4010">
        <v>112</v>
      </c>
      <c r="I4010" s="196" t="str">
        <f>VLOOKUP(E4010,Refs!$P$2:$R$36,3,FALSE)</f>
        <v>Y56</v>
      </c>
      <c r="J4010" s="196" t="str">
        <f>VLOOKUP(E4010,Refs!$P$2:$S$36,4,FALSE)</f>
        <v>London</v>
      </c>
      <c r="K4010" s="42">
        <f t="shared" si="125"/>
        <v>112</v>
      </c>
    </row>
    <row r="4011" spans="1:11" hidden="1" x14ac:dyDescent="0.35">
      <c r="A4011" s="197">
        <f t="shared" si="124"/>
        <v>44287</v>
      </c>
      <c r="B4011" t="s">
        <v>770</v>
      </c>
      <c r="C4011" t="s">
        <v>110</v>
      </c>
      <c r="D4011" t="s">
        <v>1010</v>
      </c>
      <c r="E4011" t="s">
        <v>43</v>
      </c>
      <c r="F4011" t="s">
        <v>44</v>
      </c>
      <c r="G4011" t="s">
        <v>722</v>
      </c>
      <c r="H4011">
        <v>7</v>
      </c>
      <c r="I4011" s="196" t="str">
        <f>VLOOKUP(E4011,Refs!$P$2:$R$36,3,FALSE)</f>
        <v>Y56</v>
      </c>
      <c r="J4011" s="196" t="str">
        <f>VLOOKUP(E4011,Refs!$P$2:$S$36,4,FALSE)</f>
        <v>London</v>
      </c>
      <c r="K4011" s="42">
        <f t="shared" si="125"/>
        <v>7</v>
      </c>
    </row>
    <row r="4012" spans="1:11" hidden="1" x14ac:dyDescent="0.35">
      <c r="A4012" s="197">
        <f t="shared" si="124"/>
        <v>44287</v>
      </c>
      <c r="B4012" t="s">
        <v>770</v>
      </c>
      <c r="C4012" t="s">
        <v>110</v>
      </c>
      <c r="D4012" t="s">
        <v>1010</v>
      </c>
      <c r="E4012" t="s">
        <v>43</v>
      </c>
      <c r="F4012" t="s">
        <v>44</v>
      </c>
      <c r="G4012" t="s">
        <v>723</v>
      </c>
      <c r="H4012">
        <v>2</v>
      </c>
      <c r="I4012" s="196" t="str">
        <f>VLOOKUP(E4012,Refs!$P$2:$R$36,3,FALSE)</f>
        <v>Y56</v>
      </c>
      <c r="J4012" s="196" t="str">
        <f>VLOOKUP(E4012,Refs!$P$2:$S$36,4,FALSE)</f>
        <v>London</v>
      </c>
      <c r="K4012" s="42">
        <f t="shared" si="125"/>
        <v>2</v>
      </c>
    </row>
    <row r="4013" spans="1:11" hidden="1" x14ac:dyDescent="0.35">
      <c r="A4013" s="197">
        <f t="shared" si="124"/>
        <v>44287</v>
      </c>
      <c r="B4013" t="s">
        <v>770</v>
      </c>
      <c r="C4013" t="s">
        <v>110</v>
      </c>
      <c r="D4013" t="s">
        <v>1010</v>
      </c>
      <c r="E4013" t="s">
        <v>43</v>
      </c>
      <c r="F4013" t="s">
        <v>44</v>
      </c>
      <c r="G4013" t="s">
        <v>724</v>
      </c>
      <c r="H4013">
        <v>92</v>
      </c>
      <c r="I4013" s="196" t="str">
        <f>VLOOKUP(E4013,Refs!$P$2:$R$36,3,FALSE)</f>
        <v>Y56</v>
      </c>
      <c r="J4013" s="196" t="str">
        <f>VLOOKUP(E4013,Refs!$P$2:$S$36,4,FALSE)</f>
        <v>London</v>
      </c>
      <c r="K4013" s="42">
        <f t="shared" si="125"/>
        <v>92</v>
      </c>
    </row>
    <row r="4014" spans="1:11" hidden="1" x14ac:dyDescent="0.35">
      <c r="A4014" s="197">
        <f t="shared" si="124"/>
        <v>44287</v>
      </c>
      <c r="B4014" t="s">
        <v>770</v>
      </c>
      <c r="C4014" t="s">
        <v>110</v>
      </c>
      <c r="D4014" t="s">
        <v>1010</v>
      </c>
      <c r="E4014" t="s">
        <v>43</v>
      </c>
      <c r="F4014" t="s">
        <v>44</v>
      </c>
      <c r="G4014" t="s">
        <v>725</v>
      </c>
      <c r="H4014">
        <v>42</v>
      </c>
      <c r="I4014" s="196" t="str">
        <f>VLOOKUP(E4014,Refs!$P$2:$R$36,3,FALSE)</f>
        <v>Y56</v>
      </c>
      <c r="J4014" s="196" t="str">
        <f>VLOOKUP(E4014,Refs!$P$2:$S$36,4,FALSE)</f>
        <v>London</v>
      </c>
      <c r="K4014" s="42">
        <f t="shared" si="125"/>
        <v>42</v>
      </c>
    </row>
    <row r="4015" spans="1:11" hidden="1" x14ac:dyDescent="0.35">
      <c r="A4015" s="197">
        <f t="shared" si="124"/>
        <v>44287</v>
      </c>
      <c r="B4015" t="s">
        <v>770</v>
      </c>
      <c r="C4015" t="s">
        <v>110</v>
      </c>
      <c r="D4015" t="s">
        <v>1010</v>
      </c>
      <c r="E4015" t="s">
        <v>43</v>
      </c>
      <c r="F4015" t="s">
        <v>44</v>
      </c>
      <c r="G4015" t="s">
        <v>726</v>
      </c>
      <c r="H4015">
        <v>41</v>
      </c>
      <c r="I4015" s="196" t="str">
        <f>VLOOKUP(E4015,Refs!$P$2:$R$36,3,FALSE)</f>
        <v>Y56</v>
      </c>
      <c r="J4015" s="196" t="str">
        <f>VLOOKUP(E4015,Refs!$P$2:$S$36,4,FALSE)</f>
        <v>London</v>
      </c>
      <c r="K4015" s="42">
        <f t="shared" si="125"/>
        <v>41</v>
      </c>
    </row>
    <row r="4016" spans="1:11" hidden="1" x14ac:dyDescent="0.35">
      <c r="A4016" s="197">
        <f t="shared" si="124"/>
        <v>44287</v>
      </c>
      <c r="B4016" t="s">
        <v>770</v>
      </c>
      <c r="C4016" t="s">
        <v>110</v>
      </c>
      <c r="D4016" t="s">
        <v>1010</v>
      </c>
      <c r="E4016" t="s">
        <v>43</v>
      </c>
      <c r="F4016" t="s">
        <v>44</v>
      </c>
      <c r="G4016" t="s">
        <v>727</v>
      </c>
      <c r="H4016">
        <v>16</v>
      </c>
      <c r="I4016" s="196" t="str">
        <f>VLOOKUP(E4016,Refs!$P$2:$R$36,3,FALSE)</f>
        <v>Y56</v>
      </c>
      <c r="J4016" s="196" t="str">
        <f>VLOOKUP(E4016,Refs!$P$2:$S$36,4,FALSE)</f>
        <v>London</v>
      </c>
      <c r="K4016" s="42">
        <f t="shared" si="125"/>
        <v>16</v>
      </c>
    </row>
    <row r="4017" spans="1:11" hidden="1" x14ac:dyDescent="0.35">
      <c r="A4017" s="197">
        <f t="shared" si="124"/>
        <v>44287</v>
      </c>
      <c r="B4017" t="s">
        <v>770</v>
      </c>
      <c r="C4017" t="s">
        <v>110</v>
      </c>
      <c r="D4017" t="s">
        <v>1010</v>
      </c>
      <c r="E4017" t="s">
        <v>43</v>
      </c>
      <c r="F4017" t="s">
        <v>44</v>
      </c>
      <c r="G4017" t="s">
        <v>728</v>
      </c>
      <c r="H4017">
        <v>13</v>
      </c>
      <c r="I4017" s="196" t="str">
        <f>VLOOKUP(E4017,Refs!$P$2:$R$36,3,FALSE)</f>
        <v>Y56</v>
      </c>
      <c r="J4017" s="196" t="str">
        <f>VLOOKUP(E4017,Refs!$P$2:$S$36,4,FALSE)</f>
        <v>London</v>
      </c>
      <c r="K4017" s="42">
        <f t="shared" si="125"/>
        <v>13</v>
      </c>
    </row>
    <row r="4018" spans="1:11" hidden="1" x14ac:dyDescent="0.35">
      <c r="A4018" s="197">
        <f t="shared" si="124"/>
        <v>44287</v>
      </c>
      <c r="B4018" t="s">
        <v>770</v>
      </c>
      <c r="C4018" t="s">
        <v>110</v>
      </c>
      <c r="D4018" t="s">
        <v>1010</v>
      </c>
      <c r="E4018" t="s">
        <v>43</v>
      </c>
      <c r="F4018" t="s">
        <v>44</v>
      </c>
      <c r="G4018" t="s">
        <v>729</v>
      </c>
      <c r="H4018">
        <v>10</v>
      </c>
      <c r="I4018" s="196" t="str">
        <f>VLOOKUP(E4018,Refs!$P$2:$R$36,3,FALSE)</f>
        <v>Y56</v>
      </c>
      <c r="J4018" s="196" t="str">
        <f>VLOOKUP(E4018,Refs!$P$2:$S$36,4,FALSE)</f>
        <v>London</v>
      </c>
      <c r="K4018" s="42">
        <f t="shared" si="125"/>
        <v>10</v>
      </c>
    </row>
    <row r="4019" spans="1:11" hidden="1" x14ac:dyDescent="0.35">
      <c r="A4019" s="197">
        <f t="shared" si="124"/>
        <v>44287</v>
      </c>
      <c r="B4019" t="s">
        <v>770</v>
      </c>
      <c r="C4019" t="s">
        <v>110</v>
      </c>
      <c r="D4019" t="s">
        <v>1010</v>
      </c>
      <c r="E4019" t="s">
        <v>43</v>
      </c>
      <c r="F4019" t="s">
        <v>44</v>
      </c>
      <c r="G4019" t="s">
        <v>730</v>
      </c>
      <c r="H4019">
        <v>0</v>
      </c>
      <c r="I4019" s="196" t="str">
        <f>VLOOKUP(E4019,Refs!$P$2:$R$36,3,FALSE)</f>
        <v>Y56</v>
      </c>
      <c r="J4019" s="196" t="str">
        <f>VLOOKUP(E4019,Refs!$P$2:$S$36,4,FALSE)</f>
        <v>London</v>
      </c>
      <c r="K4019" s="42" t="str">
        <f t="shared" si="125"/>
        <v/>
      </c>
    </row>
    <row r="4020" spans="1:11" hidden="1" x14ac:dyDescent="0.35">
      <c r="A4020" s="197">
        <f t="shared" si="124"/>
        <v>44287</v>
      </c>
      <c r="B4020" t="s">
        <v>770</v>
      </c>
      <c r="C4020" t="s">
        <v>110</v>
      </c>
      <c r="D4020" t="s">
        <v>1010</v>
      </c>
      <c r="E4020" t="s">
        <v>43</v>
      </c>
      <c r="F4020" t="s">
        <v>44</v>
      </c>
      <c r="G4020" t="s">
        <v>731</v>
      </c>
      <c r="H4020">
        <v>0</v>
      </c>
      <c r="I4020" s="196" t="str">
        <f>VLOOKUP(E4020,Refs!$P$2:$R$36,3,FALSE)</f>
        <v>Y56</v>
      </c>
      <c r="J4020" s="196" t="str">
        <f>VLOOKUP(E4020,Refs!$P$2:$S$36,4,FALSE)</f>
        <v>London</v>
      </c>
      <c r="K4020" s="42" t="str">
        <f t="shared" si="125"/>
        <v/>
      </c>
    </row>
    <row r="4021" spans="1:11" hidden="1" x14ac:dyDescent="0.35">
      <c r="A4021" s="197">
        <f t="shared" si="124"/>
        <v>44287</v>
      </c>
      <c r="B4021" t="s">
        <v>770</v>
      </c>
      <c r="C4021" t="s">
        <v>110</v>
      </c>
      <c r="D4021" t="s">
        <v>1010</v>
      </c>
      <c r="E4021" t="s">
        <v>43</v>
      </c>
      <c r="F4021" t="s">
        <v>44</v>
      </c>
      <c r="G4021" t="s">
        <v>732</v>
      </c>
      <c r="H4021">
        <v>42</v>
      </c>
      <c r="I4021" s="196" t="str">
        <f>VLOOKUP(E4021,Refs!$P$2:$R$36,3,FALSE)</f>
        <v>Y56</v>
      </c>
      <c r="J4021" s="196" t="str">
        <f>VLOOKUP(E4021,Refs!$P$2:$S$36,4,FALSE)</f>
        <v>London</v>
      </c>
      <c r="K4021" s="42">
        <f t="shared" si="125"/>
        <v>42</v>
      </c>
    </row>
    <row r="4022" spans="1:11" hidden="1" x14ac:dyDescent="0.35">
      <c r="A4022" s="197">
        <f t="shared" si="124"/>
        <v>44287</v>
      </c>
      <c r="B4022" t="s">
        <v>770</v>
      </c>
      <c r="C4022" t="s">
        <v>110</v>
      </c>
      <c r="D4022" t="s">
        <v>1010</v>
      </c>
      <c r="E4022" t="s">
        <v>43</v>
      </c>
      <c r="F4022" t="s">
        <v>44</v>
      </c>
      <c r="G4022" t="s">
        <v>733</v>
      </c>
      <c r="H4022">
        <v>42</v>
      </c>
      <c r="I4022" s="196" t="str">
        <f>VLOOKUP(E4022,Refs!$P$2:$R$36,3,FALSE)</f>
        <v>Y56</v>
      </c>
      <c r="J4022" s="196" t="str">
        <f>VLOOKUP(E4022,Refs!$P$2:$S$36,4,FALSE)</f>
        <v>London</v>
      </c>
      <c r="K4022" s="42">
        <f t="shared" si="125"/>
        <v>42</v>
      </c>
    </row>
    <row r="4023" spans="1:11" hidden="1" x14ac:dyDescent="0.35">
      <c r="A4023" s="197">
        <f t="shared" si="124"/>
        <v>44287</v>
      </c>
      <c r="B4023" t="s">
        <v>770</v>
      </c>
      <c r="C4023" t="s">
        <v>110</v>
      </c>
      <c r="D4023" t="s">
        <v>1010</v>
      </c>
      <c r="E4023" t="s">
        <v>43</v>
      </c>
      <c r="F4023" t="s">
        <v>44</v>
      </c>
      <c r="G4023" t="s">
        <v>734</v>
      </c>
      <c r="H4023">
        <v>0</v>
      </c>
      <c r="I4023" s="196" t="str">
        <f>VLOOKUP(E4023,Refs!$P$2:$R$36,3,FALSE)</f>
        <v>Y56</v>
      </c>
      <c r="J4023" s="196" t="str">
        <f>VLOOKUP(E4023,Refs!$P$2:$S$36,4,FALSE)</f>
        <v>London</v>
      </c>
      <c r="K4023" s="42" t="str">
        <f t="shared" si="125"/>
        <v/>
      </c>
    </row>
    <row r="4024" spans="1:11" hidden="1" x14ac:dyDescent="0.35">
      <c r="A4024" s="197">
        <f t="shared" si="124"/>
        <v>44287</v>
      </c>
      <c r="B4024" t="s">
        <v>770</v>
      </c>
      <c r="C4024" t="s">
        <v>110</v>
      </c>
      <c r="D4024" t="s">
        <v>1010</v>
      </c>
      <c r="E4024" t="s">
        <v>43</v>
      </c>
      <c r="F4024" t="s">
        <v>44</v>
      </c>
      <c r="G4024" t="s">
        <v>735</v>
      </c>
      <c r="H4024">
        <v>0</v>
      </c>
      <c r="I4024" s="196" t="str">
        <f>VLOOKUP(E4024,Refs!$P$2:$R$36,3,FALSE)</f>
        <v>Y56</v>
      </c>
      <c r="J4024" s="196" t="str">
        <f>VLOOKUP(E4024,Refs!$P$2:$S$36,4,FALSE)</f>
        <v>London</v>
      </c>
      <c r="K4024" s="42" t="str">
        <f t="shared" si="125"/>
        <v/>
      </c>
    </row>
    <row r="4025" spans="1:11" hidden="1" x14ac:dyDescent="0.35">
      <c r="A4025" s="197">
        <f t="shared" si="124"/>
        <v>44287</v>
      </c>
      <c r="B4025" t="s">
        <v>770</v>
      </c>
      <c r="C4025" t="s">
        <v>110</v>
      </c>
      <c r="D4025" t="s">
        <v>1010</v>
      </c>
      <c r="E4025" t="s">
        <v>43</v>
      </c>
      <c r="F4025" t="s">
        <v>44</v>
      </c>
      <c r="G4025" t="s">
        <v>736</v>
      </c>
      <c r="H4025">
        <v>0</v>
      </c>
      <c r="I4025" s="196" t="str">
        <f>VLOOKUP(E4025,Refs!$P$2:$R$36,3,FALSE)</f>
        <v>Y56</v>
      </c>
      <c r="J4025" s="196" t="str">
        <f>VLOOKUP(E4025,Refs!$P$2:$S$36,4,FALSE)</f>
        <v>London</v>
      </c>
      <c r="K4025" s="42" t="str">
        <f t="shared" si="125"/>
        <v/>
      </c>
    </row>
    <row r="4026" spans="1:11" hidden="1" x14ac:dyDescent="0.35">
      <c r="A4026" s="197">
        <f t="shared" si="124"/>
        <v>44287</v>
      </c>
      <c r="B4026" t="s">
        <v>770</v>
      </c>
      <c r="C4026" t="s">
        <v>110</v>
      </c>
      <c r="D4026" t="s">
        <v>1010</v>
      </c>
      <c r="E4026" t="s">
        <v>43</v>
      </c>
      <c r="F4026" t="s">
        <v>44</v>
      </c>
      <c r="G4026" t="s">
        <v>737</v>
      </c>
      <c r="H4026">
        <v>0</v>
      </c>
      <c r="I4026" s="196" t="str">
        <f>VLOOKUP(E4026,Refs!$P$2:$R$36,3,FALSE)</f>
        <v>Y56</v>
      </c>
      <c r="J4026" s="196" t="str">
        <f>VLOOKUP(E4026,Refs!$P$2:$S$36,4,FALSE)</f>
        <v>London</v>
      </c>
      <c r="K4026" s="42" t="str">
        <f t="shared" si="125"/>
        <v/>
      </c>
    </row>
    <row r="4027" spans="1:11" s="217" customFormat="1" x14ac:dyDescent="0.35">
      <c r="A4027" s="216">
        <f t="shared" si="124"/>
        <v>44317</v>
      </c>
      <c r="B4027" s="217" t="s">
        <v>1054</v>
      </c>
      <c r="C4027" s="217" t="s">
        <v>472</v>
      </c>
      <c r="D4027" s="217" t="s">
        <v>1006</v>
      </c>
      <c r="E4027" s="217" t="s">
        <v>82</v>
      </c>
      <c r="F4027" s="217" t="s">
        <v>83</v>
      </c>
      <c r="G4027" s="217" t="s">
        <v>756</v>
      </c>
      <c r="H4027" s="217">
        <v>178961</v>
      </c>
      <c r="I4027" s="217" t="str">
        <f>VLOOKUP(E4027,Refs!$P$2:$R$36,3,FALSE)</f>
        <v>Y60</v>
      </c>
      <c r="J4027" s="217" t="str">
        <f>VLOOKUP(E4027,Refs!$P$2:$S$36,4,FALSE)</f>
        <v>Midlands</v>
      </c>
      <c r="K4027" s="217">
        <f t="shared" ref="K4027:K4090" si="126">IF(OR(H4027="NULL",H4027=0,H4027=""),"",H4027)</f>
        <v>178961</v>
      </c>
    </row>
    <row r="4028" spans="1:11" x14ac:dyDescent="0.35">
      <c r="A4028" s="197">
        <f t="shared" si="124"/>
        <v>44317</v>
      </c>
      <c r="B4028" t="s">
        <v>1054</v>
      </c>
      <c r="C4028" t="s">
        <v>472</v>
      </c>
      <c r="D4028" t="s">
        <v>1006</v>
      </c>
      <c r="E4028" t="s">
        <v>82</v>
      </c>
      <c r="F4028" t="s">
        <v>83</v>
      </c>
      <c r="G4028" t="s">
        <v>757</v>
      </c>
      <c r="H4028">
        <v>171582</v>
      </c>
      <c r="I4028" s="196" t="str">
        <f>VLOOKUP(E4028,Refs!$P$2:$R$36,3,FALSE)</f>
        <v>Y60</v>
      </c>
      <c r="J4028" s="196" t="str">
        <f>VLOOKUP(E4028,Refs!$P$2:$S$36,4,FALSE)</f>
        <v>Midlands</v>
      </c>
      <c r="K4028" s="42">
        <f t="shared" si="126"/>
        <v>171582</v>
      </c>
    </row>
    <row r="4029" spans="1:11" x14ac:dyDescent="0.35">
      <c r="A4029" s="197">
        <f t="shared" si="124"/>
        <v>44317</v>
      </c>
      <c r="B4029" t="s">
        <v>1054</v>
      </c>
      <c r="C4029" t="s">
        <v>472</v>
      </c>
      <c r="D4029" t="s">
        <v>1006</v>
      </c>
      <c r="E4029" t="s">
        <v>82</v>
      </c>
      <c r="F4029" t="s">
        <v>83</v>
      </c>
      <c r="G4029" t="s">
        <v>758</v>
      </c>
      <c r="H4029">
        <v>163698</v>
      </c>
      <c r="I4029" s="196" t="str">
        <f>VLOOKUP(E4029,Refs!$P$2:$R$36,3,FALSE)</f>
        <v>Y60</v>
      </c>
      <c r="J4029" s="196" t="str">
        <f>VLOOKUP(E4029,Refs!$P$2:$S$36,4,FALSE)</f>
        <v>Midlands</v>
      </c>
      <c r="K4029" s="42">
        <f t="shared" si="126"/>
        <v>163698</v>
      </c>
    </row>
    <row r="4030" spans="1:11" x14ac:dyDescent="0.35">
      <c r="A4030" s="197">
        <f t="shared" si="124"/>
        <v>44317</v>
      </c>
      <c r="B4030" t="s">
        <v>1054</v>
      </c>
      <c r="C4030" t="s">
        <v>472</v>
      </c>
      <c r="D4030" t="s">
        <v>1006</v>
      </c>
      <c r="E4030" t="s">
        <v>82</v>
      </c>
      <c r="F4030" t="s">
        <v>83</v>
      </c>
      <c r="G4030" t="s">
        <v>759</v>
      </c>
      <c r="H4030" t="s">
        <v>999</v>
      </c>
      <c r="I4030" s="196" t="str">
        <f>VLOOKUP(E4030,Refs!$P$2:$R$36,3,FALSE)</f>
        <v>Y60</v>
      </c>
      <c r="J4030" s="196" t="str">
        <f>VLOOKUP(E4030,Refs!$P$2:$S$36,4,FALSE)</f>
        <v>Midlands</v>
      </c>
      <c r="K4030" s="42" t="str">
        <f t="shared" si="126"/>
        <v>-</v>
      </c>
    </row>
    <row r="4031" spans="1:11" x14ac:dyDescent="0.35">
      <c r="A4031" s="197">
        <f t="shared" si="124"/>
        <v>44317</v>
      </c>
      <c r="B4031" t="s">
        <v>1054</v>
      </c>
      <c r="C4031" t="s">
        <v>472</v>
      </c>
      <c r="D4031" t="s">
        <v>1006</v>
      </c>
      <c r="E4031" t="s">
        <v>82</v>
      </c>
      <c r="F4031" t="s">
        <v>83</v>
      </c>
      <c r="G4031" t="s">
        <v>760</v>
      </c>
      <c r="H4031">
        <v>2545</v>
      </c>
      <c r="I4031" s="196" t="str">
        <f>VLOOKUP(E4031,Refs!$P$2:$R$36,3,FALSE)</f>
        <v>Y60</v>
      </c>
      <c r="J4031" s="196" t="str">
        <f>VLOOKUP(E4031,Refs!$P$2:$S$36,4,FALSE)</f>
        <v>Midlands</v>
      </c>
      <c r="K4031" s="42">
        <f t="shared" si="126"/>
        <v>2545</v>
      </c>
    </row>
    <row r="4032" spans="1:11" x14ac:dyDescent="0.35">
      <c r="A4032" s="197">
        <f t="shared" si="124"/>
        <v>44317</v>
      </c>
      <c r="B4032" t="s">
        <v>1054</v>
      </c>
      <c r="C4032" t="s">
        <v>472</v>
      </c>
      <c r="D4032" t="s">
        <v>1006</v>
      </c>
      <c r="E4032" t="s">
        <v>82</v>
      </c>
      <c r="F4032" t="s">
        <v>83</v>
      </c>
      <c r="G4032" t="s">
        <v>761</v>
      </c>
      <c r="H4032" t="s">
        <v>999</v>
      </c>
      <c r="I4032" s="196" t="str">
        <f>VLOOKUP(E4032,Refs!$P$2:$R$36,3,FALSE)</f>
        <v>Y60</v>
      </c>
      <c r="J4032" s="196" t="str">
        <f>VLOOKUP(E4032,Refs!$P$2:$S$36,4,FALSE)</f>
        <v>Midlands</v>
      </c>
      <c r="K4032" s="42" t="str">
        <f t="shared" si="126"/>
        <v>-</v>
      </c>
    </row>
    <row r="4033" spans="1:11" x14ac:dyDescent="0.35">
      <c r="A4033" s="197">
        <f t="shared" si="124"/>
        <v>44317</v>
      </c>
      <c r="B4033" t="s">
        <v>1054</v>
      </c>
      <c r="C4033" t="s">
        <v>472</v>
      </c>
      <c r="D4033" t="s">
        <v>1006</v>
      </c>
      <c r="E4033" t="s">
        <v>82</v>
      </c>
      <c r="F4033" t="s">
        <v>83</v>
      </c>
      <c r="G4033" t="s">
        <v>548</v>
      </c>
      <c r="H4033">
        <v>111236</v>
      </c>
      <c r="I4033" s="196" t="str">
        <f>VLOOKUP(E4033,Refs!$P$2:$R$36,3,FALSE)</f>
        <v>Y60</v>
      </c>
      <c r="J4033" s="196" t="str">
        <f>VLOOKUP(E4033,Refs!$P$2:$S$36,4,FALSE)</f>
        <v>Midlands</v>
      </c>
      <c r="K4033" s="42">
        <f t="shared" si="126"/>
        <v>111236</v>
      </c>
    </row>
    <row r="4034" spans="1:11" x14ac:dyDescent="0.35">
      <c r="A4034" s="197">
        <f t="shared" si="124"/>
        <v>44317</v>
      </c>
      <c r="B4034" t="s">
        <v>1054</v>
      </c>
      <c r="C4034" t="s">
        <v>472</v>
      </c>
      <c r="D4034" t="s">
        <v>1006</v>
      </c>
      <c r="E4034" t="s">
        <v>82</v>
      </c>
      <c r="F4034" t="s">
        <v>83</v>
      </c>
      <c r="G4034" t="s">
        <v>549</v>
      </c>
      <c r="H4034">
        <v>8294</v>
      </c>
      <c r="I4034" s="196" t="str">
        <f>VLOOKUP(E4034,Refs!$P$2:$R$36,3,FALSE)</f>
        <v>Y60</v>
      </c>
      <c r="J4034" s="196" t="str">
        <f>VLOOKUP(E4034,Refs!$P$2:$S$36,4,FALSE)</f>
        <v>Midlands</v>
      </c>
      <c r="K4034" s="42">
        <f t="shared" si="126"/>
        <v>8294</v>
      </c>
    </row>
    <row r="4035" spans="1:11" x14ac:dyDescent="0.35">
      <c r="A4035" s="197">
        <f t="shared" ref="A4035:A4098" si="127">DATEVALUE(RIGHT(B4035,8))</f>
        <v>44317</v>
      </c>
      <c r="B4035" t="s">
        <v>1054</v>
      </c>
      <c r="C4035" t="s">
        <v>472</v>
      </c>
      <c r="D4035" t="s">
        <v>1006</v>
      </c>
      <c r="E4035" t="s">
        <v>82</v>
      </c>
      <c r="F4035" t="s">
        <v>83</v>
      </c>
      <c r="G4035" t="s">
        <v>550</v>
      </c>
      <c r="H4035">
        <v>1307</v>
      </c>
      <c r="I4035" s="196" t="str">
        <f>VLOOKUP(E4035,Refs!$P$2:$R$36,3,FALSE)</f>
        <v>Y60</v>
      </c>
      <c r="J4035" s="196" t="str">
        <f>VLOOKUP(E4035,Refs!$P$2:$S$36,4,FALSE)</f>
        <v>Midlands</v>
      </c>
      <c r="K4035" s="42">
        <f t="shared" si="126"/>
        <v>1307</v>
      </c>
    </row>
    <row r="4036" spans="1:11" x14ac:dyDescent="0.35">
      <c r="A4036" s="197">
        <f t="shared" si="127"/>
        <v>44317</v>
      </c>
      <c r="B4036" t="s">
        <v>1054</v>
      </c>
      <c r="C4036" t="s">
        <v>472</v>
      </c>
      <c r="D4036" t="s">
        <v>1006</v>
      </c>
      <c r="E4036" t="s">
        <v>82</v>
      </c>
      <c r="F4036" t="s">
        <v>83</v>
      </c>
      <c r="G4036" t="s">
        <v>551</v>
      </c>
      <c r="H4036">
        <v>1061</v>
      </c>
      <c r="I4036" s="196" t="str">
        <f>VLOOKUP(E4036,Refs!$P$2:$R$36,3,FALSE)</f>
        <v>Y60</v>
      </c>
      <c r="J4036" s="196" t="str">
        <f>VLOOKUP(E4036,Refs!$P$2:$S$36,4,FALSE)</f>
        <v>Midlands</v>
      </c>
      <c r="K4036" s="42">
        <f t="shared" si="126"/>
        <v>1061</v>
      </c>
    </row>
    <row r="4037" spans="1:11" x14ac:dyDescent="0.35">
      <c r="A4037" s="197">
        <f t="shared" si="127"/>
        <v>44317</v>
      </c>
      <c r="B4037" t="s">
        <v>1054</v>
      </c>
      <c r="C4037" t="s">
        <v>472</v>
      </c>
      <c r="D4037" t="s">
        <v>1006</v>
      </c>
      <c r="E4037" t="s">
        <v>82</v>
      </c>
      <c r="F4037" t="s">
        <v>83</v>
      </c>
      <c r="G4037" t="s">
        <v>552</v>
      </c>
      <c r="H4037">
        <v>5926</v>
      </c>
      <c r="I4037" s="196" t="str">
        <f>VLOOKUP(E4037,Refs!$P$2:$R$36,3,FALSE)</f>
        <v>Y60</v>
      </c>
      <c r="J4037" s="196" t="str">
        <f>VLOOKUP(E4037,Refs!$P$2:$S$36,4,FALSE)</f>
        <v>Midlands</v>
      </c>
      <c r="K4037" s="42">
        <f t="shared" si="126"/>
        <v>5926</v>
      </c>
    </row>
    <row r="4038" spans="1:11" x14ac:dyDescent="0.35">
      <c r="A4038" s="197">
        <f t="shared" si="127"/>
        <v>44317</v>
      </c>
      <c r="B4038" t="s">
        <v>1054</v>
      </c>
      <c r="C4038" t="s">
        <v>472</v>
      </c>
      <c r="D4038" t="s">
        <v>1006</v>
      </c>
      <c r="E4038" t="s">
        <v>82</v>
      </c>
      <c r="F4038" t="s">
        <v>83</v>
      </c>
      <c r="G4038" t="s">
        <v>553</v>
      </c>
      <c r="H4038">
        <v>13554073</v>
      </c>
      <c r="I4038" s="196" t="str">
        <f>VLOOKUP(E4038,Refs!$P$2:$R$36,3,FALSE)</f>
        <v>Y60</v>
      </c>
      <c r="J4038" s="196" t="str">
        <f>VLOOKUP(E4038,Refs!$P$2:$S$36,4,FALSE)</f>
        <v>Midlands</v>
      </c>
      <c r="K4038" s="42">
        <f t="shared" si="126"/>
        <v>13554073</v>
      </c>
    </row>
    <row r="4039" spans="1:11" x14ac:dyDescent="0.35">
      <c r="A4039" s="197">
        <f t="shared" si="127"/>
        <v>44317</v>
      </c>
      <c r="B4039" t="s">
        <v>1054</v>
      </c>
      <c r="C4039" t="s">
        <v>472</v>
      </c>
      <c r="D4039" t="s">
        <v>1006</v>
      </c>
      <c r="E4039" t="s">
        <v>82</v>
      </c>
      <c r="F4039" t="s">
        <v>83</v>
      </c>
      <c r="G4039" t="s">
        <v>554</v>
      </c>
      <c r="H4039">
        <v>402</v>
      </c>
      <c r="I4039" s="196" t="str">
        <f>VLOOKUP(E4039,Refs!$P$2:$R$36,3,FALSE)</f>
        <v>Y60</v>
      </c>
      <c r="J4039" s="196" t="str">
        <f>VLOOKUP(E4039,Refs!$P$2:$S$36,4,FALSE)</f>
        <v>Midlands</v>
      </c>
      <c r="K4039" s="42">
        <f t="shared" si="126"/>
        <v>402</v>
      </c>
    </row>
    <row r="4040" spans="1:11" x14ac:dyDescent="0.35">
      <c r="A4040" s="197">
        <f t="shared" si="127"/>
        <v>44317</v>
      </c>
      <c r="B4040" t="s">
        <v>1054</v>
      </c>
      <c r="C4040" t="s">
        <v>472</v>
      </c>
      <c r="D4040" t="s">
        <v>1006</v>
      </c>
      <c r="E4040" t="s">
        <v>82</v>
      </c>
      <c r="F4040" t="s">
        <v>83</v>
      </c>
      <c r="G4040" t="s">
        <v>555</v>
      </c>
      <c r="H4040">
        <v>708</v>
      </c>
      <c r="I4040" s="196" t="str">
        <f>VLOOKUP(E4040,Refs!$P$2:$R$36,3,FALSE)</f>
        <v>Y60</v>
      </c>
      <c r="J4040" s="196" t="str">
        <f>VLOOKUP(E4040,Refs!$P$2:$S$36,4,FALSE)</f>
        <v>Midlands</v>
      </c>
      <c r="K4040" s="42">
        <f t="shared" si="126"/>
        <v>708</v>
      </c>
    </row>
    <row r="4041" spans="1:11" x14ac:dyDescent="0.35">
      <c r="A4041" s="197">
        <f t="shared" si="127"/>
        <v>44317</v>
      </c>
      <c r="B4041" t="s">
        <v>1054</v>
      </c>
      <c r="C4041" t="s">
        <v>472</v>
      </c>
      <c r="D4041" t="s">
        <v>1006</v>
      </c>
      <c r="E4041" t="s">
        <v>82</v>
      </c>
      <c r="F4041" t="s">
        <v>83</v>
      </c>
      <c r="G4041" t="s">
        <v>556</v>
      </c>
      <c r="H4041">
        <v>1488590</v>
      </c>
      <c r="I4041" s="196" t="str">
        <f>VLOOKUP(E4041,Refs!$P$2:$R$36,3,FALSE)</f>
        <v>Y60</v>
      </c>
      <c r="J4041" s="196" t="str">
        <f>VLOOKUP(E4041,Refs!$P$2:$S$36,4,FALSE)</f>
        <v>Midlands</v>
      </c>
      <c r="K4041" s="42">
        <f t="shared" si="126"/>
        <v>1488590</v>
      </c>
    </row>
    <row r="4042" spans="1:11" x14ac:dyDescent="0.35">
      <c r="A4042" s="197">
        <f t="shared" si="127"/>
        <v>44317</v>
      </c>
      <c r="B4042" t="s">
        <v>1054</v>
      </c>
      <c r="C4042" t="s">
        <v>472</v>
      </c>
      <c r="D4042" t="s">
        <v>1006</v>
      </c>
      <c r="E4042" t="s">
        <v>82</v>
      </c>
      <c r="F4042" t="s">
        <v>83</v>
      </c>
      <c r="G4042" t="s">
        <v>557</v>
      </c>
      <c r="H4042">
        <v>63891</v>
      </c>
      <c r="I4042" s="196" t="str">
        <f>VLOOKUP(E4042,Refs!$P$2:$R$36,3,FALSE)</f>
        <v>Y60</v>
      </c>
      <c r="J4042" s="196" t="str">
        <f>VLOOKUP(E4042,Refs!$P$2:$S$36,4,FALSE)</f>
        <v>Midlands</v>
      </c>
      <c r="K4042" s="42">
        <f t="shared" si="126"/>
        <v>63891</v>
      </c>
    </row>
    <row r="4043" spans="1:11" x14ac:dyDescent="0.35">
      <c r="A4043" s="197">
        <f t="shared" si="127"/>
        <v>44317</v>
      </c>
      <c r="B4043" t="s">
        <v>1054</v>
      </c>
      <c r="C4043" t="s">
        <v>472</v>
      </c>
      <c r="D4043" t="s">
        <v>1006</v>
      </c>
      <c r="E4043" t="s">
        <v>82</v>
      </c>
      <c r="F4043" t="s">
        <v>83</v>
      </c>
      <c r="G4043" t="s">
        <v>558</v>
      </c>
      <c r="H4043">
        <v>174731823</v>
      </c>
      <c r="I4043" s="196" t="str">
        <f>VLOOKUP(E4043,Refs!$P$2:$R$36,3,FALSE)</f>
        <v>Y60</v>
      </c>
      <c r="J4043" s="196" t="str">
        <f>VLOOKUP(E4043,Refs!$P$2:$S$36,4,FALSE)</f>
        <v>Midlands</v>
      </c>
      <c r="K4043" s="42">
        <f t="shared" si="126"/>
        <v>174731823</v>
      </c>
    </row>
    <row r="4044" spans="1:11" x14ac:dyDescent="0.35">
      <c r="A4044" s="197">
        <f t="shared" si="127"/>
        <v>44317</v>
      </c>
      <c r="B4044" t="s">
        <v>1054</v>
      </c>
      <c r="C4044" t="s">
        <v>472</v>
      </c>
      <c r="D4044" t="s">
        <v>1006</v>
      </c>
      <c r="E4044" t="s">
        <v>82</v>
      </c>
      <c r="F4044" t="s">
        <v>83</v>
      </c>
      <c r="G4044" t="s">
        <v>566</v>
      </c>
      <c r="H4044">
        <v>151652</v>
      </c>
      <c r="I4044" s="196" t="str">
        <f>VLOOKUP(E4044,Refs!$P$2:$R$36,3,FALSE)</f>
        <v>Y60</v>
      </c>
      <c r="J4044" s="196" t="str">
        <f>VLOOKUP(E4044,Refs!$P$2:$S$36,4,FALSE)</f>
        <v>Midlands</v>
      </c>
      <c r="K4044" s="42">
        <f t="shared" si="126"/>
        <v>151652</v>
      </c>
    </row>
    <row r="4045" spans="1:11" x14ac:dyDescent="0.35">
      <c r="A4045" s="197">
        <f t="shared" si="127"/>
        <v>44317</v>
      </c>
      <c r="B4045" t="s">
        <v>1054</v>
      </c>
      <c r="C4045" t="s">
        <v>472</v>
      </c>
      <c r="D4045" t="s">
        <v>1006</v>
      </c>
      <c r="E4045" t="s">
        <v>82</v>
      </c>
      <c r="F4045" t="s">
        <v>83</v>
      </c>
      <c r="G4045" t="s">
        <v>567</v>
      </c>
      <c r="H4045">
        <v>0</v>
      </c>
      <c r="I4045" s="196" t="str">
        <f>VLOOKUP(E4045,Refs!$P$2:$R$36,3,FALSE)</f>
        <v>Y60</v>
      </c>
      <c r="J4045" s="196" t="str">
        <f>VLOOKUP(E4045,Refs!$P$2:$S$36,4,FALSE)</f>
        <v>Midlands</v>
      </c>
      <c r="K4045" s="42" t="str">
        <f t="shared" si="126"/>
        <v/>
      </c>
    </row>
    <row r="4046" spans="1:11" x14ac:dyDescent="0.35">
      <c r="A4046" s="197">
        <f t="shared" si="127"/>
        <v>44317</v>
      </c>
      <c r="B4046" t="s">
        <v>1054</v>
      </c>
      <c r="C4046" t="s">
        <v>472</v>
      </c>
      <c r="D4046" t="s">
        <v>1006</v>
      </c>
      <c r="E4046" t="s">
        <v>82</v>
      </c>
      <c r="F4046" t="s">
        <v>83</v>
      </c>
      <c r="G4046" t="s">
        <v>568</v>
      </c>
      <c r="H4046">
        <v>89135</v>
      </c>
      <c r="I4046" s="196" t="str">
        <f>VLOOKUP(E4046,Refs!$P$2:$R$36,3,FALSE)</f>
        <v>Y60</v>
      </c>
      <c r="J4046" s="196" t="str">
        <f>VLOOKUP(E4046,Refs!$P$2:$S$36,4,FALSE)</f>
        <v>Midlands</v>
      </c>
      <c r="K4046" s="42">
        <f t="shared" si="126"/>
        <v>89135</v>
      </c>
    </row>
    <row r="4047" spans="1:11" x14ac:dyDescent="0.35">
      <c r="A4047" s="197">
        <f t="shared" si="127"/>
        <v>44317</v>
      </c>
      <c r="B4047" t="s">
        <v>1054</v>
      </c>
      <c r="C4047" t="s">
        <v>472</v>
      </c>
      <c r="D4047" t="s">
        <v>1006</v>
      </c>
      <c r="E4047" t="s">
        <v>82</v>
      </c>
      <c r="F4047" t="s">
        <v>83</v>
      </c>
      <c r="G4047" t="s">
        <v>569</v>
      </c>
      <c r="H4047">
        <v>25930</v>
      </c>
      <c r="I4047" s="196" t="str">
        <f>VLOOKUP(E4047,Refs!$P$2:$R$36,3,FALSE)</f>
        <v>Y60</v>
      </c>
      <c r="J4047" s="196" t="str">
        <f>VLOOKUP(E4047,Refs!$P$2:$S$36,4,FALSE)</f>
        <v>Midlands</v>
      </c>
      <c r="K4047" s="42">
        <f t="shared" si="126"/>
        <v>25930</v>
      </c>
    </row>
    <row r="4048" spans="1:11" x14ac:dyDescent="0.35">
      <c r="A4048" s="197">
        <f t="shared" si="127"/>
        <v>44317</v>
      </c>
      <c r="B4048" t="s">
        <v>1054</v>
      </c>
      <c r="C4048" t="s">
        <v>472</v>
      </c>
      <c r="D4048" t="s">
        <v>1006</v>
      </c>
      <c r="E4048" t="s">
        <v>82</v>
      </c>
      <c r="F4048" t="s">
        <v>83</v>
      </c>
      <c r="G4048" t="s">
        <v>570</v>
      </c>
      <c r="H4048">
        <v>22175</v>
      </c>
      <c r="I4048" s="196" t="str">
        <f>VLOOKUP(E4048,Refs!$P$2:$R$36,3,FALSE)</f>
        <v>Y60</v>
      </c>
      <c r="J4048" s="196" t="str">
        <f>VLOOKUP(E4048,Refs!$P$2:$S$36,4,FALSE)</f>
        <v>Midlands</v>
      </c>
      <c r="K4048" s="42">
        <f t="shared" si="126"/>
        <v>22175</v>
      </c>
    </row>
    <row r="4049" spans="1:11" x14ac:dyDescent="0.35">
      <c r="A4049" s="197">
        <f t="shared" si="127"/>
        <v>44317</v>
      </c>
      <c r="B4049" t="s">
        <v>1054</v>
      </c>
      <c r="C4049" t="s">
        <v>472</v>
      </c>
      <c r="D4049" t="s">
        <v>1006</v>
      </c>
      <c r="E4049" t="s">
        <v>82</v>
      </c>
      <c r="F4049" t="s">
        <v>83</v>
      </c>
      <c r="G4049" t="s">
        <v>571</v>
      </c>
      <c r="H4049">
        <v>14412</v>
      </c>
      <c r="I4049" s="196" t="str">
        <f>VLOOKUP(E4049,Refs!$P$2:$R$36,3,FALSE)</f>
        <v>Y60</v>
      </c>
      <c r="J4049" s="196" t="str">
        <f>VLOOKUP(E4049,Refs!$P$2:$S$36,4,FALSE)</f>
        <v>Midlands</v>
      </c>
      <c r="K4049" s="42">
        <f t="shared" si="126"/>
        <v>14412</v>
      </c>
    </row>
    <row r="4050" spans="1:11" x14ac:dyDescent="0.35">
      <c r="A4050" s="197">
        <f t="shared" si="127"/>
        <v>44317</v>
      </c>
      <c r="B4050" t="s">
        <v>1054</v>
      </c>
      <c r="C4050" t="s">
        <v>472</v>
      </c>
      <c r="D4050" t="s">
        <v>1006</v>
      </c>
      <c r="E4050" t="s">
        <v>82</v>
      </c>
      <c r="F4050" t="s">
        <v>83</v>
      </c>
      <c r="G4050" t="s">
        <v>576</v>
      </c>
      <c r="H4050">
        <v>62517</v>
      </c>
      <c r="I4050" s="196" t="str">
        <f>VLOOKUP(E4050,Refs!$P$2:$R$36,3,FALSE)</f>
        <v>Y60</v>
      </c>
      <c r="J4050" s="196" t="str">
        <f>VLOOKUP(E4050,Refs!$P$2:$S$36,4,FALSE)</f>
        <v>Midlands</v>
      </c>
      <c r="K4050" s="42">
        <f t="shared" si="126"/>
        <v>62517</v>
      </c>
    </row>
    <row r="4051" spans="1:11" x14ac:dyDescent="0.35">
      <c r="A4051" s="197">
        <f t="shared" si="127"/>
        <v>44317</v>
      </c>
      <c r="B4051" t="s">
        <v>1054</v>
      </c>
      <c r="C4051" t="s">
        <v>472</v>
      </c>
      <c r="D4051" t="s">
        <v>1006</v>
      </c>
      <c r="E4051" t="s">
        <v>82</v>
      </c>
      <c r="F4051" t="s">
        <v>83</v>
      </c>
      <c r="G4051" t="s">
        <v>577</v>
      </c>
      <c r="H4051">
        <v>5237</v>
      </c>
      <c r="I4051" s="196" t="str">
        <f>VLOOKUP(E4051,Refs!$P$2:$R$36,3,FALSE)</f>
        <v>Y60</v>
      </c>
      <c r="J4051" s="196" t="str">
        <f>VLOOKUP(E4051,Refs!$P$2:$S$36,4,FALSE)</f>
        <v>Midlands</v>
      </c>
      <c r="K4051" s="42">
        <f t="shared" si="126"/>
        <v>5237</v>
      </c>
    </row>
    <row r="4052" spans="1:11" x14ac:dyDescent="0.35">
      <c r="A4052" s="197">
        <f t="shared" si="127"/>
        <v>44317</v>
      </c>
      <c r="B4052" t="s">
        <v>1054</v>
      </c>
      <c r="C4052" t="s">
        <v>472</v>
      </c>
      <c r="D4052" t="s">
        <v>1006</v>
      </c>
      <c r="E4052" t="s">
        <v>82</v>
      </c>
      <c r="F4052" t="s">
        <v>83</v>
      </c>
      <c r="G4052" t="s">
        <v>578</v>
      </c>
      <c r="H4052">
        <v>7800</v>
      </c>
      <c r="I4052" s="196" t="str">
        <f>VLOOKUP(E4052,Refs!$P$2:$R$36,3,FALSE)</f>
        <v>Y60</v>
      </c>
      <c r="J4052" s="196" t="str">
        <f>VLOOKUP(E4052,Refs!$P$2:$S$36,4,FALSE)</f>
        <v>Midlands</v>
      </c>
      <c r="K4052" s="42">
        <f t="shared" si="126"/>
        <v>7800</v>
      </c>
    </row>
    <row r="4053" spans="1:11" x14ac:dyDescent="0.35">
      <c r="A4053" s="197">
        <f t="shared" si="127"/>
        <v>44317</v>
      </c>
      <c r="B4053" t="s">
        <v>1054</v>
      </c>
      <c r="C4053" t="s">
        <v>472</v>
      </c>
      <c r="D4053" t="s">
        <v>1006</v>
      </c>
      <c r="E4053" t="s">
        <v>82</v>
      </c>
      <c r="F4053" t="s">
        <v>83</v>
      </c>
      <c r="G4053" t="s">
        <v>579</v>
      </c>
      <c r="H4053">
        <v>1292</v>
      </c>
      <c r="I4053" s="196" t="str">
        <f>VLOOKUP(E4053,Refs!$P$2:$R$36,3,FALSE)</f>
        <v>Y60</v>
      </c>
      <c r="J4053" s="196" t="str">
        <f>VLOOKUP(E4053,Refs!$P$2:$S$36,4,FALSE)</f>
        <v>Midlands</v>
      </c>
      <c r="K4053" s="42">
        <f t="shared" si="126"/>
        <v>1292</v>
      </c>
    </row>
    <row r="4054" spans="1:11" x14ac:dyDescent="0.35">
      <c r="A4054" s="197">
        <f t="shared" si="127"/>
        <v>44317</v>
      </c>
      <c r="B4054" t="s">
        <v>1054</v>
      </c>
      <c r="C4054" t="s">
        <v>472</v>
      </c>
      <c r="D4054" t="s">
        <v>1006</v>
      </c>
      <c r="E4054" t="s">
        <v>82</v>
      </c>
      <c r="F4054" t="s">
        <v>83</v>
      </c>
      <c r="G4054" t="s">
        <v>580</v>
      </c>
      <c r="H4054">
        <v>24228</v>
      </c>
      <c r="I4054" s="196" t="str">
        <f>VLOOKUP(E4054,Refs!$P$2:$R$36,3,FALSE)</f>
        <v>Y60</v>
      </c>
      <c r="J4054" s="196" t="str">
        <f>VLOOKUP(E4054,Refs!$P$2:$S$36,4,FALSE)</f>
        <v>Midlands</v>
      </c>
      <c r="K4054" s="42">
        <f t="shared" si="126"/>
        <v>24228</v>
      </c>
    </row>
    <row r="4055" spans="1:11" x14ac:dyDescent="0.35">
      <c r="A4055" s="197">
        <f t="shared" si="127"/>
        <v>44317</v>
      </c>
      <c r="B4055" t="s">
        <v>1054</v>
      </c>
      <c r="C4055" t="s">
        <v>472</v>
      </c>
      <c r="D4055" t="s">
        <v>1006</v>
      </c>
      <c r="E4055" t="s">
        <v>82</v>
      </c>
      <c r="F4055" t="s">
        <v>83</v>
      </c>
      <c r="G4055" t="s">
        <v>581</v>
      </c>
      <c r="H4055">
        <v>1702</v>
      </c>
      <c r="I4055" s="196" t="str">
        <f>VLOOKUP(E4055,Refs!$P$2:$R$36,3,FALSE)</f>
        <v>Y60</v>
      </c>
      <c r="J4055" s="196" t="str">
        <f>VLOOKUP(E4055,Refs!$P$2:$S$36,4,FALSE)</f>
        <v>Midlands</v>
      </c>
      <c r="K4055" s="42">
        <f t="shared" si="126"/>
        <v>1702</v>
      </c>
    </row>
    <row r="4056" spans="1:11" x14ac:dyDescent="0.35">
      <c r="A4056" s="197">
        <f t="shared" si="127"/>
        <v>44317</v>
      </c>
      <c r="B4056" t="s">
        <v>1054</v>
      </c>
      <c r="C4056" t="s">
        <v>472</v>
      </c>
      <c r="D4056" t="s">
        <v>1006</v>
      </c>
      <c r="E4056" t="s">
        <v>82</v>
      </c>
      <c r="F4056" t="s">
        <v>83</v>
      </c>
      <c r="G4056" t="s">
        <v>582</v>
      </c>
      <c r="H4056">
        <v>2206</v>
      </c>
      <c r="I4056" s="196" t="str">
        <f>VLOOKUP(E4056,Refs!$P$2:$R$36,3,FALSE)</f>
        <v>Y60</v>
      </c>
      <c r="J4056" s="196" t="str">
        <f>VLOOKUP(E4056,Refs!$P$2:$S$36,4,FALSE)</f>
        <v>Midlands</v>
      </c>
      <c r="K4056" s="42">
        <f t="shared" si="126"/>
        <v>2206</v>
      </c>
    </row>
    <row r="4057" spans="1:11" x14ac:dyDescent="0.35">
      <c r="A4057" s="197">
        <f t="shared" si="127"/>
        <v>44317</v>
      </c>
      <c r="B4057" t="s">
        <v>1054</v>
      </c>
      <c r="C4057" t="s">
        <v>472</v>
      </c>
      <c r="D4057" t="s">
        <v>1006</v>
      </c>
      <c r="E4057" t="s">
        <v>82</v>
      </c>
      <c r="F4057" t="s">
        <v>83</v>
      </c>
      <c r="G4057" t="s">
        <v>583</v>
      </c>
      <c r="H4057">
        <v>5640</v>
      </c>
      <c r="I4057" s="196" t="str">
        <f>VLOOKUP(E4057,Refs!$P$2:$R$36,3,FALSE)</f>
        <v>Y60</v>
      </c>
      <c r="J4057" s="196" t="str">
        <f>VLOOKUP(E4057,Refs!$P$2:$S$36,4,FALSE)</f>
        <v>Midlands</v>
      </c>
      <c r="K4057" s="42">
        <f t="shared" si="126"/>
        <v>5640</v>
      </c>
    </row>
    <row r="4058" spans="1:11" x14ac:dyDescent="0.35">
      <c r="A4058" s="197">
        <f t="shared" si="127"/>
        <v>44317</v>
      </c>
      <c r="B4058" t="s">
        <v>1054</v>
      </c>
      <c r="C4058" t="s">
        <v>472</v>
      </c>
      <c r="D4058" t="s">
        <v>1006</v>
      </c>
      <c r="E4058" t="s">
        <v>82</v>
      </c>
      <c r="F4058" t="s">
        <v>83</v>
      </c>
      <c r="G4058" t="s">
        <v>584</v>
      </c>
      <c r="H4058">
        <v>14412</v>
      </c>
      <c r="I4058" s="196" t="str">
        <f>VLOOKUP(E4058,Refs!$P$2:$R$36,3,FALSE)</f>
        <v>Y60</v>
      </c>
      <c r="J4058" s="196" t="str">
        <f>VLOOKUP(E4058,Refs!$P$2:$S$36,4,FALSE)</f>
        <v>Midlands</v>
      </c>
      <c r="K4058" s="42">
        <f t="shared" si="126"/>
        <v>14412</v>
      </c>
    </row>
    <row r="4059" spans="1:11" x14ac:dyDescent="0.35">
      <c r="A4059" s="197">
        <f t="shared" si="127"/>
        <v>44317</v>
      </c>
      <c r="B4059" t="s">
        <v>1054</v>
      </c>
      <c r="C4059" t="s">
        <v>472</v>
      </c>
      <c r="D4059" t="s">
        <v>1006</v>
      </c>
      <c r="E4059" t="s">
        <v>82</v>
      </c>
      <c r="F4059" t="s">
        <v>83</v>
      </c>
      <c r="G4059" t="s">
        <v>585</v>
      </c>
      <c r="H4059">
        <v>102</v>
      </c>
      <c r="I4059" s="196" t="str">
        <f>VLOOKUP(E4059,Refs!$P$2:$R$36,3,FALSE)</f>
        <v>Y60</v>
      </c>
      <c r="J4059" s="196" t="str">
        <f>VLOOKUP(E4059,Refs!$P$2:$S$36,4,FALSE)</f>
        <v>Midlands</v>
      </c>
      <c r="K4059" s="42">
        <f t="shared" si="126"/>
        <v>102</v>
      </c>
    </row>
    <row r="4060" spans="1:11" x14ac:dyDescent="0.35">
      <c r="A4060" s="197">
        <f t="shared" si="127"/>
        <v>44317</v>
      </c>
      <c r="B4060" t="s">
        <v>1054</v>
      </c>
      <c r="C4060" t="s">
        <v>472</v>
      </c>
      <c r="D4060" t="s">
        <v>1006</v>
      </c>
      <c r="E4060" t="s">
        <v>82</v>
      </c>
      <c r="F4060" t="s">
        <v>83</v>
      </c>
      <c r="G4060" t="s">
        <v>586</v>
      </c>
      <c r="H4060">
        <v>2754</v>
      </c>
      <c r="I4060" s="196" t="str">
        <f>VLOOKUP(E4060,Refs!$P$2:$R$36,3,FALSE)</f>
        <v>Y60</v>
      </c>
      <c r="J4060" s="196" t="str">
        <f>VLOOKUP(E4060,Refs!$P$2:$S$36,4,FALSE)</f>
        <v>Midlands</v>
      </c>
      <c r="K4060" s="42">
        <f t="shared" si="126"/>
        <v>2754</v>
      </c>
    </row>
    <row r="4061" spans="1:11" x14ac:dyDescent="0.35">
      <c r="A4061" s="197">
        <f t="shared" si="127"/>
        <v>44317</v>
      </c>
      <c r="B4061" t="s">
        <v>1054</v>
      </c>
      <c r="C4061" t="s">
        <v>472</v>
      </c>
      <c r="D4061" t="s">
        <v>1006</v>
      </c>
      <c r="E4061" t="s">
        <v>82</v>
      </c>
      <c r="F4061" t="s">
        <v>83</v>
      </c>
      <c r="G4061" t="s">
        <v>587</v>
      </c>
      <c r="H4061" t="s">
        <v>999</v>
      </c>
      <c r="I4061" s="196" t="str">
        <f>VLOOKUP(E4061,Refs!$P$2:$R$36,3,FALSE)</f>
        <v>Y60</v>
      </c>
      <c r="J4061" s="196" t="str">
        <f>VLOOKUP(E4061,Refs!$P$2:$S$36,4,FALSE)</f>
        <v>Midlands</v>
      </c>
      <c r="K4061" s="42" t="str">
        <f t="shared" si="126"/>
        <v>-</v>
      </c>
    </row>
    <row r="4062" spans="1:11" x14ac:dyDescent="0.35">
      <c r="A4062" s="197">
        <f t="shared" si="127"/>
        <v>44317</v>
      </c>
      <c r="B4062" t="s">
        <v>1054</v>
      </c>
      <c r="C4062" t="s">
        <v>472</v>
      </c>
      <c r="D4062" t="s">
        <v>1006</v>
      </c>
      <c r="E4062" t="s">
        <v>82</v>
      </c>
      <c r="F4062" t="s">
        <v>83</v>
      </c>
      <c r="G4062" t="s">
        <v>588</v>
      </c>
      <c r="H4062">
        <v>35277</v>
      </c>
      <c r="I4062" s="196" t="str">
        <f>VLOOKUP(E4062,Refs!$P$2:$R$36,3,FALSE)</f>
        <v>Y60</v>
      </c>
      <c r="J4062" s="196" t="str">
        <f>VLOOKUP(E4062,Refs!$P$2:$S$36,4,FALSE)</f>
        <v>Midlands</v>
      </c>
      <c r="K4062" s="42">
        <f t="shared" si="126"/>
        <v>35277</v>
      </c>
    </row>
    <row r="4063" spans="1:11" x14ac:dyDescent="0.35">
      <c r="A4063" s="197">
        <f t="shared" si="127"/>
        <v>44317</v>
      </c>
      <c r="B4063" t="s">
        <v>1054</v>
      </c>
      <c r="C4063" t="s">
        <v>472</v>
      </c>
      <c r="D4063" t="s">
        <v>1006</v>
      </c>
      <c r="E4063" t="s">
        <v>82</v>
      </c>
      <c r="F4063" t="s">
        <v>83</v>
      </c>
      <c r="G4063" t="s">
        <v>589</v>
      </c>
      <c r="H4063">
        <v>15386</v>
      </c>
      <c r="I4063" s="196" t="str">
        <f>VLOOKUP(E4063,Refs!$P$2:$R$36,3,FALSE)</f>
        <v>Y60</v>
      </c>
      <c r="J4063" s="196" t="str">
        <f>VLOOKUP(E4063,Refs!$P$2:$S$36,4,FALSE)</f>
        <v>Midlands</v>
      </c>
      <c r="K4063" s="42">
        <f t="shared" si="126"/>
        <v>15386</v>
      </c>
    </row>
    <row r="4064" spans="1:11" x14ac:dyDescent="0.35">
      <c r="A4064" s="197">
        <f t="shared" si="127"/>
        <v>44317</v>
      </c>
      <c r="B4064" t="s">
        <v>1054</v>
      </c>
      <c r="C4064" t="s">
        <v>472</v>
      </c>
      <c r="D4064" t="s">
        <v>1006</v>
      </c>
      <c r="E4064" t="s">
        <v>82</v>
      </c>
      <c r="F4064" t="s">
        <v>83</v>
      </c>
      <c r="G4064" t="s">
        <v>590</v>
      </c>
      <c r="H4064">
        <v>2562</v>
      </c>
      <c r="I4064" s="196" t="str">
        <f>VLOOKUP(E4064,Refs!$P$2:$R$36,3,FALSE)</f>
        <v>Y60</v>
      </c>
      <c r="J4064" s="196" t="str">
        <f>VLOOKUP(E4064,Refs!$P$2:$S$36,4,FALSE)</f>
        <v>Midlands</v>
      </c>
      <c r="K4064" s="42">
        <f t="shared" si="126"/>
        <v>2562</v>
      </c>
    </row>
    <row r="4065" spans="1:11" x14ac:dyDescent="0.35">
      <c r="A4065" s="197">
        <f t="shared" si="127"/>
        <v>44317</v>
      </c>
      <c r="B4065" t="s">
        <v>1054</v>
      </c>
      <c r="C4065" t="s">
        <v>472</v>
      </c>
      <c r="D4065" t="s">
        <v>1006</v>
      </c>
      <c r="E4065" t="s">
        <v>82</v>
      </c>
      <c r="F4065" t="s">
        <v>83</v>
      </c>
      <c r="G4065" t="s">
        <v>591</v>
      </c>
      <c r="H4065">
        <v>2061</v>
      </c>
      <c r="I4065" s="196" t="str">
        <f>VLOOKUP(E4065,Refs!$P$2:$R$36,3,FALSE)</f>
        <v>Y60</v>
      </c>
      <c r="J4065" s="196" t="str">
        <f>VLOOKUP(E4065,Refs!$P$2:$S$36,4,FALSE)</f>
        <v>Midlands</v>
      </c>
      <c r="K4065" s="42">
        <f t="shared" si="126"/>
        <v>2061</v>
      </c>
    </row>
    <row r="4066" spans="1:11" x14ac:dyDescent="0.35">
      <c r="A4066" s="197">
        <f t="shared" si="127"/>
        <v>44317</v>
      </c>
      <c r="B4066" t="s">
        <v>1054</v>
      </c>
      <c r="C4066" t="s">
        <v>472</v>
      </c>
      <c r="D4066" t="s">
        <v>1006</v>
      </c>
      <c r="E4066" t="s">
        <v>82</v>
      </c>
      <c r="F4066" t="s">
        <v>83</v>
      </c>
      <c r="G4066" t="s">
        <v>592</v>
      </c>
      <c r="H4066">
        <v>3901</v>
      </c>
      <c r="I4066" s="196" t="str">
        <f>VLOOKUP(E4066,Refs!$P$2:$R$36,3,FALSE)</f>
        <v>Y60</v>
      </c>
      <c r="J4066" s="196" t="str">
        <f>VLOOKUP(E4066,Refs!$P$2:$S$36,4,FALSE)</f>
        <v>Midlands</v>
      </c>
      <c r="K4066" s="42">
        <f t="shared" si="126"/>
        <v>3901</v>
      </c>
    </row>
    <row r="4067" spans="1:11" x14ac:dyDescent="0.35">
      <c r="A4067" s="197">
        <f t="shared" si="127"/>
        <v>44317</v>
      </c>
      <c r="B4067" t="s">
        <v>1054</v>
      </c>
      <c r="C4067" t="s">
        <v>472</v>
      </c>
      <c r="D4067" t="s">
        <v>1006</v>
      </c>
      <c r="E4067" t="s">
        <v>82</v>
      </c>
      <c r="F4067" t="s">
        <v>83</v>
      </c>
      <c r="G4067" t="s">
        <v>593</v>
      </c>
      <c r="H4067">
        <v>1760</v>
      </c>
      <c r="I4067" s="196" t="str">
        <f>VLOOKUP(E4067,Refs!$P$2:$R$36,3,FALSE)</f>
        <v>Y60</v>
      </c>
      <c r="J4067" s="196" t="str">
        <f>VLOOKUP(E4067,Refs!$P$2:$S$36,4,FALSE)</f>
        <v>Midlands</v>
      </c>
      <c r="K4067" s="42">
        <f t="shared" si="126"/>
        <v>1760</v>
      </c>
    </row>
    <row r="4068" spans="1:11" x14ac:dyDescent="0.35">
      <c r="A4068" s="197">
        <f t="shared" si="127"/>
        <v>44317</v>
      </c>
      <c r="B4068" t="s">
        <v>1054</v>
      </c>
      <c r="C4068" t="s">
        <v>472</v>
      </c>
      <c r="D4068" t="s">
        <v>1006</v>
      </c>
      <c r="E4068" t="s">
        <v>82</v>
      </c>
      <c r="F4068" t="s">
        <v>83</v>
      </c>
      <c r="G4068" t="s">
        <v>594</v>
      </c>
      <c r="H4068" t="s">
        <v>999</v>
      </c>
      <c r="I4068" s="196" t="str">
        <f>VLOOKUP(E4068,Refs!$P$2:$R$36,3,FALSE)</f>
        <v>Y60</v>
      </c>
      <c r="J4068" s="196" t="str">
        <f>VLOOKUP(E4068,Refs!$P$2:$S$36,4,FALSE)</f>
        <v>Midlands</v>
      </c>
      <c r="K4068" s="42" t="str">
        <f t="shared" si="126"/>
        <v>-</v>
      </c>
    </row>
    <row r="4069" spans="1:11" x14ac:dyDescent="0.35">
      <c r="A4069" s="197">
        <f t="shared" si="127"/>
        <v>44317</v>
      </c>
      <c r="B4069" t="s">
        <v>1054</v>
      </c>
      <c r="C4069" t="s">
        <v>472</v>
      </c>
      <c r="D4069" t="s">
        <v>1006</v>
      </c>
      <c r="E4069" t="s">
        <v>82</v>
      </c>
      <c r="F4069" t="s">
        <v>83</v>
      </c>
      <c r="G4069" t="s">
        <v>609</v>
      </c>
      <c r="H4069">
        <v>151652</v>
      </c>
      <c r="I4069" s="196" t="str">
        <f>VLOOKUP(E4069,Refs!$P$2:$R$36,3,FALSE)</f>
        <v>Y60</v>
      </c>
      <c r="J4069" s="196" t="str">
        <f>VLOOKUP(E4069,Refs!$P$2:$S$36,4,FALSE)</f>
        <v>Midlands</v>
      </c>
      <c r="K4069" s="42">
        <f t="shared" si="126"/>
        <v>151652</v>
      </c>
    </row>
    <row r="4070" spans="1:11" x14ac:dyDescent="0.35">
      <c r="A4070" s="197">
        <f t="shared" si="127"/>
        <v>44317</v>
      </c>
      <c r="B4070" t="s">
        <v>1054</v>
      </c>
      <c r="C4070" t="s">
        <v>472</v>
      </c>
      <c r="D4070" t="s">
        <v>1006</v>
      </c>
      <c r="E4070" t="s">
        <v>82</v>
      </c>
      <c r="F4070" t="s">
        <v>83</v>
      </c>
      <c r="G4070" t="s">
        <v>610</v>
      </c>
      <c r="H4070">
        <v>18721</v>
      </c>
      <c r="I4070" s="196" t="str">
        <f>VLOOKUP(E4070,Refs!$P$2:$R$36,3,FALSE)</f>
        <v>Y60</v>
      </c>
      <c r="J4070" s="196" t="str">
        <f>VLOOKUP(E4070,Refs!$P$2:$S$36,4,FALSE)</f>
        <v>Midlands</v>
      </c>
      <c r="K4070" s="42">
        <f t="shared" si="126"/>
        <v>18721</v>
      </c>
    </row>
    <row r="4071" spans="1:11" x14ac:dyDescent="0.35">
      <c r="A4071" s="197">
        <f t="shared" si="127"/>
        <v>44317</v>
      </c>
      <c r="B4071" t="s">
        <v>1054</v>
      </c>
      <c r="C4071" t="s">
        <v>472</v>
      </c>
      <c r="D4071" t="s">
        <v>1006</v>
      </c>
      <c r="E4071" t="s">
        <v>82</v>
      </c>
      <c r="F4071" t="s">
        <v>83</v>
      </c>
      <c r="G4071" t="s">
        <v>611</v>
      </c>
      <c r="H4071">
        <v>17883</v>
      </c>
      <c r="I4071" s="196" t="str">
        <f>VLOOKUP(E4071,Refs!$P$2:$R$36,3,FALSE)</f>
        <v>Y60</v>
      </c>
      <c r="J4071" s="196" t="str">
        <f>VLOOKUP(E4071,Refs!$P$2:$S$36,4,FALSE)</f>
        <v>Midlands</v>
      </c>
      <c r="K4071" s="42">
        <f t="shared" si="126"/>
        <v>17883</v>
      </c>
    </row>
    <row r="4072" spans="1:11" x14ac:dyDescent="0.35">
      <c r="A4072" s="197">
        <f t="shared" si="127"/>
        <v>44317</v>
      </c>
      <c r="B4072" t="s">
        <v>1054</v>
      </c>
      <c r="C4072" t="s">
        <v>472</v>
      </c>
      <c r="D4072" t="s">
        <v>1006</v>
      </c>
      <c r="E4072" t="s">
        <v>82</v>
      </c>
      <c r="F4072" t="s">
        <v>83</v>
      </c>
      <c r="G4072" t="s">
        <v>612</v>
      </c>
      <c r="H4072">
        <v>15062</v>
      </c>
      <c r="I4072" s="196" t="str">
        <f>VLOOKUP(E4072,Refs!$P$2:$R$36,3,FALSE)</f>
        <v>Y60</v>
      </c>
      <c r="J4072" s="196" t="str">
        <f>VLOOKUP(E4072,Refs!$P$2:$S$36,4,FALSE)</f>
        <v>Midlands</v>
      </c>
      <c r="K4072" s="42">
        <f t="shared" si="126"/>
        <v>15062</v>
      </c>
    </row>
    <row r="4073" spans="1:11" x14ac:dyDescent="0.35">
      <c r="A4073" s="197">
        <f t="shared" si="127"/>
        <v>44317</v>
      </c>
      <c r="B4073" t="s">
        <v>1054</v>
      </c>
      <c r="C4073" t="s">
        <v>472</v>
      </c>
      <c r="D4073" t="s">
        <v>1006</v>
      </c>
      <c r="E4073" t="s">
        <v>82</v>
      </c>
      <c r="F4073" t="s">
        <v>83</v>
      </c>
      <c r="G4073" t="s">
        <v>613</v>
      </c>
      <c r="H4073">
        <v>28</v>
      </c>
      <c r="I4073" s="196" t="str">
        <f>VLOOKUP(E4073,Refs!$P$2:$R$36,3,FALSE)</f>
        <v>Y60</v>
      </c>
      <c r="J4073" s="196" t="str">
        <f>VLOOKUP(E4073,Refs!$P$2:$S$36,4,FALSE)</f>
        <v>Midlands</v>
      </c>
      <c r="K4073" s="42">
        <f t="shared" si="126"/>
        <v>28</v>
      </c>
    </row>
    <row r="4074" spans="1:11" x14ac:dyDescent="0.35">
      <c r="A4074" s="197">
        <f t="shared" si="127"/>
        <v>44317</v>
      </c>
      <c r="B4074" t="s">
        <v>1054</v>
      </c>
      <c r="C4074" t="s">
        <v>472</v>
      </c>
      <c r="D4074" t="s">
        <v>1006</v>
      </c>
      <c r="E4074" t="s">
        <v>82</v>
      </c>
      <c r="F4074" t="s">
        <v>83</v>
      </c>
      <c r="G4074" t="s">
        <v>615</v>
      </c>
      <c r="H4074">
        <v>57992</v>
      </c>
      <c r="I4074" s="196" t="str">
        <f>VLOOKUP(E4074,Refs!$P$2:$R$36,3,FALSE)</f>
        <v>Y60</v>
      </c>
      <c r="J4074" s="196" t="str">
        <f>VLOOKUP(E4074,Refs!$P$2:$S$36,4,FALSE)</f>
        <v>Midlands</v>
      </c>
      <c r="K4074" s="42">
        <f t="shared" si="126"/>
        <v>57992</v>
      </c>
    </row>
    <row r="4075" spans="1:11" x14ac:dyDescent="0.35">
      <c r="A4075" s="197">
        <f t="shared" si="127"/>
        <v>44317</v>
      </c>
      <c r="B4075" t="s">
        <v>1054</v>
      </c>
      <c r="C4075" t="s">
        <v>472</v>
      </c>
      <c r="D4075" t="s">
        <v>1006</v>
      </c>
      <c r="E4075" t="s">
        <v>82</v>
      </c>
      <c r="F4075" t="s">
        <v>83</v>
      </c>
      <c r="G4075" t="s">
        <v>616</v>
      </c>
      <c r="H4075">
        <v>39</v>
      </c>
      <c r="I4075" s="196" t="str">
        <f>VLOOKUP(E4075,Refs!$P$2:$R$36,3,FALSE)</f>
        <v>Y60</v>
      </c>
      <c r="J4075" s="196" t="str">
        <f>VLOOKUP(E4075,Refs!$P$2:$S$36,4,FALSE)</f>
        <v>Midlands</v>
      </c>
      <c r="K4075" s="42">
        <f t="shared" si="126"/>
        <v>39</v>
      </c>
    </row>
    <row r="4076" spans="1:11" x14ac:dyDescent="0.35">
      <c r="A4076" s="197">
        <f t="shared" si="127"/>
        <v>44317</v>
      </c>
      <c r="B4076" t="s">
        <v>1054</v>
      </c>
      <c r="C4076" t="s">
        <v>472</v>
      </c>
      <c r="D4076" t="s">
        <v>1006</v>
      </c>
      <c r="E4076" t="s">
        <v>82</v>
      </c>
      <c r="F4076" t="s">
        <v>83</v>
      </c>
      <c r="G4076" t="s">
        <v>618</v>
      </c>
      <c r="H4076">
        <v>20369</v>
      </c>
      <c r="I4076" s="196" t="str">
        <f>VLOOKUP(E4076,Refs!$P$2:$R$36,3,FALSE)</f>
        <v>Y60</v>
      </c>
      <c r="J4076" s="196" t="str">
        <f>VLOOKUP(E4076,Refs!$P$2:$S$36,4,FALSE)</f>
        <v>Midlands</v>
      </c>
      <c r="K4076" s="42">
        <f t="shared" si="126"/>
        <v>20369</v>
      </c>
    </row>
    <row r="4077" spans="1:11" x14ac:dyDescent="0.35">
      <c r="A4077" s="197">
        <f t="shared" si="127"/>
        <v>44317</v>
      </c>
      <c r="B4077" t="s">
        <v>1054</v>
      </c>
      <c r="C4077" t="s">
        <v>472</v>
      </c>
      <c r="D4077" t="s">
        <v>1006</v>
      </c>
      <c r="E4077" t="s">
        <v>82</v>
      </c>
      <c r="F4077" t="s">
        <v>83</v>
      </c>
      <c r="G4077" t="s">
        <v>619</v>
      </c>
      <c r="H4077">
        <v>1016</v>
      </c>
      <c r="I4077" s="196" t="str">
        <f>VLOOKUP(E4077,Refs!$P$2:$R$36,3,FALSE)</f>
        <v>Y60</v>
      </c>
      <c r="J4077" s="196" t="str">
        <f>VLOOKUP(E4077,Refs!$P$2:$S$36,4,FALSE)</f>
        <v>Midlands</v>
      </c>
      <c r="K4077" s="42">
        <f t="shared" si="126"/>
        <v>1016</v>
      </c>
    </row>
    <row r="4078" spans="1:11" x14ac:dyDescent="0.35">
      <c r="A4078" s="197">
        <f t="shared" si="127"/>
        <v>44317</v>
      </c>
      <c r="B4078" t="s">
        <v>1054</v>
      </c>
      <c r="C4078" t="s">
        <v>472</v>
      </c>
      <c r="D4078" t="s">
        <v>1006</v>
      </c>
      <c r="E4078" t="s">
        <v>82</v>
      </c>
      <c r="F4078" t="s">
        <v>83</v>
      </c>
      <c r="G4078" t="s">
        <v>620</v>
      </c>
      <c r="H4078">
        <v>9630</v>
      </c>
      <c r="I4078" s="196" t="str">
        <f>VLOOKUP(E4078,Refs!$P$2:$R$36,3,FALSE)</f>
        <v>Y60</v>
      </c>
      <c r="J4078" s="196" t="str">
        <f>VLOOKUP(E4078,Refs!$P$2:$S$36,4,FALSE)</f>
        <v>Midlands</v>
      </c>
      <c r="K4078" s="42">
        <f t="shared" si="126"/>
        <v>9630</v>
      </c>
    </row>
    <row r="4079" spans="1:11" x14ac:dyDescent="0.35">
      <c r="A4079" s="197">
        <f t="shared" si="127"/>
        <v>44317</v>
      </c>
      <c r="B4079" t="s">
        <v>1054</v>
      </c>
      <c r="C4079" t="s">
        <v>472</v>
      </c>
      <c r="D4079" t="s">
        <v>1006</v>
      </c>
      <c r="E4079" t="s">
        <v>82</v>
      </c>
      <c r="F4079" t="s">
        <v>83</v>
      </c>
      <c r="G4079" t="s">
        <v>621</v>
      </c>
      <c r="H4079">
        <v>525</v>
      </c>
      <c r="I4079" s="196" t="str">
        <f>VLOOKUP(E4079,Refs!$P$2:$R$36,3,FALSE)</f>
        <v>Y60</v>
      </c>
      <c r="J4079" s="196" t="str">
        <f>VLOOKUP(E4079,Refs!$P$2:$S$36,4,FALSE)</f>
        <v>Midlands</v>
      </c>
      <c r="K4079" s="42">
        <f t="shared" si="126"/>
        <v>525</v>
      </c>
    </row>
    <row r="4080" spans="1:11" x14ac:dyDescent="0.35">
      <c r="A4080" s="197">
        <f t="shared" si="127"/>
        <v>44317</v>
      </c>
      <c r="B4080" t="s">
        <v>1054</v>
      </c>
      <c r="C4080" t="s">
        <v>472</v>
      </c>
      <c r="D4080" t="s">
        <v>1006</v>
      </c>
      <c r="E4080" t="s">
        <v>82</v>
      </c>
      <c r="F4080" t="s">
        <v>83</v>
      </c>
      <c r="G4080" t="s">
        <v>622</v>
      </c>
      <c r="H4080">
        <v>2849</v>
      </c>
      <c r="I4080" s="196" t="str">
        <f>VLOOKUP(E4080,Refs!$P$2:$R$36,3,FALSE)</f>
        <v>Y60</v>
      </c>
      <c r="J4080" s="196" t="str">
        <f>VLOOKUP(E4080,Refs!$P$2:$S$36,4,FALSE)</f>
        <v>Midlands</v>
      </c>
      <c r="K4080" s="42">
        <f t="shared" si="126"/>
        <v>2849</v>
      </c>
    </row>
    <row r="4081" spans="1:11" x14ac:dyDescent="0.35">
      <c r="A4081" s="197">
        <f t="shared" si="127"/>
        <v>44317</v>
      </c>
      <c r="B4081" t="s">
        <v>1054</v>
      </c>
      <c r="C4081" t="s">
        <v>472</v>
      </c>
      <c r="D4081" t="s">
        <v>1006</v>
      </c>
      <c r="E4081" t="s">
        <v>82</v>
      </c>
      <c r="F4081" t="s">
        <v>83</v>
      </c>
      <c r="G4081" t="s">
        <v>623</v>
      </c>
      <c r="H4081">
        <v>288</v>
      </c>
      <c r="I4081" s="196" t="str">
        <f>VLOOKUP(E4081,Refs!$P$2:$R$36,3,FALSE)</f>
        <v>Y60</v>
      </c>
      <c r="J4081" s="196" t="str">
        <f>VLOOKUP(E4081,Refs!$P$2:$S$36,4,FALSE)</f>
        <v>Midlands</v>
      </c>
      <c r="K4081" s="42">
        <f t="shared" si="126"/>
        <v>288</v>
      </c>
    </row>
    <row r="4082" spans="1:11" x14ac:dyDescent="0.35">
      <c r="A4082" s="197">
        <f t="shared" si="127"/>
        <v>44317</v>
      </c>
      <c r="B4082" t="s">
        <v>1054</v>
      </c>
      <c r="C4082" t="s">
        <v>472</v>
      </c>
      <c r="D4082" t="s">
        <v>1006</v>
      </c>
      <c r="E4082" t="s">
        <v>82</v>
      </c>
      <c r="F4082" t="s">
        <v>83</v>
      </c>
      <c r="G4082" t="s">
        <v>624</v>
      </c>
      <c r="H4082">
        <v>10718</v>
      </c>
      <c r="I4082" s="196" t="str">
        <f>VLOOKUP(E4082,Refs!$P$2:$R$36,3,FALSE)</f>
        <v>Y60</v>
      </c>
      <c r="J4082" s="196" t="str">
        <f>VLOOKUP(E4082,Refs!$P$2:$S$36,4,FALSE)</f>
        <v>Midlands</v>
      </c>
      <c r="K4082" s="42">
        <f t="shared" si="126"/>
        <v>10718</v>
      </c>
    </row>
    <row r="4083" spans="1:11" x14ac:dyDescent="0.35">
      <c r="A4083" s="197">
        <f t="shared" si="127"/>
        <v>44317</v>
      </c>
      <c r="B4083" t="s">
        <v>1054</v>
      </c>
      <c r="C4083" t="s">
        <v>472</v>
      </c>
      <c r="D4083" t="s">
        <v>1006</v>
      </c>
      <c r="E4083" t="s">
        <v>82</v>
      </c>
      <c r="F4083" t="s">
        <v>83</v>
      </c>
      <c r="G4083" t="s">
        <v>625</v>
      </c>
      <c r="H4083">
        <v>7019</v>
      </c>
      <c r="I4083" s="196" t="str">
        <f>VLOOKUP(E4083,Refs!$P$2:$R$36,3,FALSE)</f>
        <v>Y60</v>
      </c>
      <c r="J4083" s="196" t="str">
        <f>VLOOKUP(E4083,Refs!$P$2:$S$36,4,FALSE)</f>
        <v>Midlands</v>
      </c>
      <c r="K4083" s="42">
        <f t="shared" si="126"/>
        <v>7019</v>
      </c>
    </row>
    <row r="4084" spans="1:11" x14ac:dyDescent="0.35">
      <c r="A4084" s="197">
        <f t="shared" si="127"/>
        <v>44317</v>
      </c>
      <c r="B4084" t="s">
        <v>1054</v>
      </c>
      <c r="C4084" t="s">
        <v>472</v>
      </c>
      <c r="D4084" t="s">
        <v>1006</v>
      </c>
      <c r="E4084" t="s">
        <v>82</v>
      </c>
      <c r="F4084" t="s">
        <v>83</v>
      </c>
      <c r="G4084" t="s">
        <v>626</v>
      </c>
      <c r="H4084">
        <v>11594</v>
      </c>
      <c r="I4084" s="196" t="str">
        <f>VLOOKUP(E4084,Refs!$P$2:$R$36,3,FALSE)</f>
        <v>Y60</v>
      </c>
      <c r="J4084" s="196" t="str">
        <f>VLOOKUP(E4084,Refs!$P$2:$S$36,4,FALSE)</f>
        <v>Midlands</v>
      </c>
      <c r="K4084" s="42">
        <f t="shared" si="126"/>
        <v>11594</v>
      </c>
    </row>
    <row r="4085" spans="1:11" x14ac:dyDescent="0.35">
      <c r="A4085" s="197">
        <f t="shared" si="127"/>
        <v>44317</v>
      </c>
      <c r="B4085" t="s">
        <v>1054</v>
      </c>
      <c r="C4085" t="s">
        <v>472</v>
      </c>
      <c r="D4085" t="s">
        <v>1006</v>
      </c>
      <c r="E4085" t="s">
        <v>82</v>
      </c>
      <c r="F4085" t="s">
        <v>83</v>
      </c>
      <c r="G4085" t="s">
        <v>642</v>
      </c>
      <c r="H4085">
        <v>17432</v>
      </c>
      <c r="I4085" s="196" t="str">
        <f>VLOOKUP(E4085,Refs!$P$2:$R$36,3,FALSE)</f>
        <v>Y60</v>
      </c>
      <c r="J4085" s="196" t="str">
        <f>VLOOKUP(E4085,Refs!$P$2:$S$36,4,FALSE)</f>
        <v>Midlands</v>
      </c>
      <c r="K4085" s="42">
        <f t="shared" si="126"/>
        <v>17432</v>
      </c>
    </row>
    <row r="4086" spans="1:11" x14ac:dyDescent="0.35">
      <c r="A4086" s="197">
        <f t="shared" si="127"/>
        <v>44317</v>
      </c>
      <c r="B4086" t="s">
        <v>1054</v>
      </c>
      <c r="C4086" t="s">
        <v>472</v>
      </c>
      <c r="D4086" t="s">
        <v>1006</v>
      </c>
      <c r="E4086" t="s">
        <v>82</v>
      </c>
      <c r="F4086" t="s">
        <v>83</v>
      </c>
      <c r="G4086" t="s">
        <v>643</v>
      </c>
      <c r="H4086">
        <v>15072</v>
      </c>
      <c r="I4086" s="196" t="str">
        <f>VLOOKUP(E4086,Refs!$P$2:$R$36,3,FALSE)</f>
        <v>Y60</v>
      </c>
      <c r="J4086" s="196" t="str">
        <f>VLOOKUP(E4086,Refs!$P$2:$S$36,4,FALSE)</f>
        <v>Midlands</v>
      </c>
      <c r="K4086" s="42">
        <f t="shared" si="126"/>
        <v>15072</v>
      </c>
    </row>
    <row r="4087" spans="1:11" x14ac:dyDescent="0.35">
      <c r="A4087" s="197">
        <f t="shared" si="127"/>
        <v>44317</v>
      </c>
      <c r="B4087" t="s">
        <v>1054</v>
      </c>
      <c r="C4087" t="s">
        <v>472</v>
      </c>
      <c r="D4087" t="s">
        <v>1006</v>
      </c>
      <c r="E4087" t="s">
        <v>82</v>
      </c>
      <c r="F4087" t="s">
        <v>83</v>
      </c>
      <c r="G4087" t="s">
        <v>644</v>
      </c>
      <c r="H4087">
        <v>7778</v>
      </c>
      <c r="I4087" s="196" t="str">
        <f>VLOOKUP(E4087,Refs!$P$2:$R$36,3,FALSE)</f>
        <v>Y60</v>
      </c>
      <c r="J4087" s="196" t="str">
        <f>VLOOKUP(E4087,Refs!$P$2:$S$36,4,FALSE)</f>
        <v>Midlands</v>
      </c>
      <c r="K4087" s="42">
        <f t="shared" si="126"/>
        <v>7778</v>
      </c>
    </row>
    <row r="4088" spans="1:11" x14ac:dyDescent="0.35">
      <c r="A4088" s="197">
        <f t="shared" si="127"/>
        <v>44317</v>
      </c>
      <c r="B4088" t="s">
        <v>1054</v>
      </c>
      <c r="C4088" t="s">
        <v>472</v>
      </c>
      <c r="D4088" t="s">
        <v>1006</v>
      </c>
      <c r="E4088" t="s">
        <v>82</v>
      </c>
      <c r="F4088" t="s">
        <v>83</v>
      </c>
      <c r="G4088" t="s">
        <v>645</v>
      </c>
      <c r="H4088">
        <v>4195</v>
      </c>
      <c r="I4088" s="196" t="str">
        <f>VLOOKUP(E4088,Refs!$P$2:$R$36,3,FALSE)</f>
        <v>Y60</v>
      </c>
      <c r="J4088" s="196" t="str">
        <f>VLOOKUP(E4088,Refs!$P$2:$S$36,4,FALSE)</f>
        <v>Midlands</v>
      </c>
      <c r="K4088" s="42">
        <f t="shared" si="126"/>
        <v>4195</v>
      </c>
    </row>
    <row r="4089" spans="1:11" x14ac:dyDescent="0.35">
      <c r="A4089" s="197">
        <f t="shared" si="127"/>
        <v>44317</v>
      </c>
      <c r="B4089" t="s">
        <v>1054</v>
      </c>
      <c r="C4089" t="s">
        <v>472</v>
      </c>
      <c r="D4089" t="s">
        <v>1006</v>
      </c>
      <c r="E4089" t="s">
        <v>82</v>
      </c>
      <c r="F4089" t="s">
        <v>83</v>
      </c>
      <c r="G4089" t="s">
        <v>646</v>
      </c>
      <c r="H4089">
        <v>728</v>
      </c>
      <c r="I4089" s="196" t="str">
        <f>VLOOKUP(E4089,Refs!$P$2:$R$36,3,FALSE)</f>
        <v>Y60</v>
      </c>
      <c r="J4089" s="196" t="str">
        <f>VLOOKUP(E4089,Refs!$P$2:$S$36,4,FALSE)</f>
        <v>Midlands</v>
      </c>
      <c r="K4089" s="42">
        <f t="shared" si="126"/>
        <v>728</v>
      </c>
    </row>
    <row r="4090" spans="1:11" x14ac:dyDescent="0.35">
      <c r="A4090" s="197">
        <f t="shared" si="127"/>
        <v>44317</v>
      </c>
      <c r="B4090" t="s">
        <v>1054</v>
      </c>
      <c r="C4090" t="s">
        <v>472</v>
      </c>
      <c r="D4090" t="s">
        <v>1006</v>
      </c>
      <c r="E4090" t="s">
        <v>82</v>
      </c>
      <c r="F4090" t="s">
        <v>83</v>
      </c>
      <c r="G4090" t="s">
        <v>647</v>
      </c>
      <c r="H4090">
        <v>11218</v>
      </c>
      <c r="I4090" s="196" t="str">
        <f>VLOOKUP(E4090,Refs!$P$2:$R$36,3,FALSE)</f>
        <v>Y60</v>
      </c>
      <c r="J4090" s="196" t="str">
        <f>VLOOKUP(E4090,Refs!$P$2:$S$36,4,FALSE)</f>
        <v>Midlands</v>
      </c>
      <c r="K4090" s="42">
        <f t="shared" si="126"/>
        <v>11218</v>
      </c>
    </row>
    <row r="4091" spans="1:11" x14ac:dyDescent="0.35">
      <c r="A4091" s="197">
        <f t="shared" si="127"/>
        <v>44317</v>
      </c>
      <c r="B4091" t="s">
        <v>1054</v>
      </c>
      <c r="C4091" t="s">
        <v>472</v>
      </c>
      <c r="D4091" t="s">
        <v>1006</v>
      </c>
      <c r="E4091" t="s">
        <v>82</v>
      </c>
      <c r="F4091" t="s">
        <v>83</v>
      </c>
      <c r="G4091" t="s">
        <v>648</v>
      </c>
      <c r="H4091">
        <v>32757736</v>
      </c>
      <c r="I4091" s="196" t="str">
        <f>VLOOKUP(E4091,Refs!$P$2:$R$36,3,FALSE)</f>
        <v>Y60</v>
      </c>
      <c r="J4091" s="196" t="str">
        <f>VLOOKUP(E4091,Refs!$P$2:$S$36,4,FALSE)</f>
        <v>Midlands</v>
      </c>
      <c r="K4091" s="42">
        <f t="shared" ref="K4091:K4154" si="128">IF(OR(H4091="NULL",H4091=0,H4091=""),"",H4091)</f>
        <v>32757736</v>
      </c>
    </row>
    <row r="4092" spans="1:11" x14ac:dyDescent="0.35">
      <c r="A4092" s="197">
        <f t="shared" si="127"/>
        <v>44317</v>
      </c>
      <c r="B4092" t="s">
        <v>1054</v>
      </c>
      <c r="C4092" t="s">
        <v>472</v>
      </c>
      <c r="D4092" t="s">
        <v>1006</v>
      </c>
      <c r="E4092" t="s">
        <v>82</v>
      </c>
      <c r="F4092" t="s">
        <v>83</v>
      </c>
      <c r="G4092" t="s">
        <v>649</v>
      </c>
      <c r="H4092">
        <v>17375</v>
      </c>
      <c r="I4092" s="196" t="str">
        <f>VLOOKUP(E4092,Refs!$P$2:$R$36,3,FALSE)</f>
        <v>Y60</v>
      </c>
      <c r="J4092" s="196" t="str">
        <f>VLOOKUP(E4092,Refs!$P$2:$S$36,4,FALSE)</f>
        <v>Midlands</v>
      </c>
      <c r="K4092" s="42">
        <f t="shared" si="128"/>
        <v>17375</v>
      </c>
    </row>
    <row r="4093" spans="1:11" x14ac:dyDescent="0.35">
      <c r="A4093" s="197">
        <f t="shared" si="127"/>
        <v>44317</v>
      </c>
      <c r="B4093" t="s">
        <v>1054</v>
      </c>
      <c r="C4093" t="s">
        <v>472</v>
      </c>
      <c r="D4093" t="s">
        <v>1006</v>
      </c>
      <c r="E4093" t="s">
        <v>82</v>
      </c>
      <c r="F4093" t="s">
        <v>83</v>
      </c>
      <c r="G4093" t="s">
        <v>650</v>
      </c>
      <c r="H4093">
        <v>7079</v>
      </c>
      <c r="I4093" s="196" t="str">
        <f>VLOOKUP(E4093,Refs!$P$2:$R$36,3,FALSE)</f>
        <v>Y60</v>
      </c>
      <c r="J4093" s="196" t="str">
        <f>VLOOKUP(E4093,Refs!$P$2:$S$36,4,FALSE)</f>
        <v>Midlands</v>
      </c>
      <c r="K4093" s="42">
        <f t="shared" si="128"/>
        <v>7079</v>
      </c>
    </row>
    <row r="4094" spans="1:11" x14ac:dyDescent="0.35">
      <c r="A4094" s="197">
        <f t="shared" si="127"/>
        <v>44317</v>
      </c>
      <c r="B4094" t="s">
        <v>1054</v>
      </c>
      <c r="C4094" t="s">
        <v>472</v>
      </c>
      <c r="D4094" t="s">
        <v>1006</v>
      </c>
      <c r="E4094" t="s">
        <v>82</v>
      </c>
      <c r="F4094" t="s">
        <v>83</v>
      </c>
      <c r="G4094" t="s">
        <v>651</v>
      </c>
      <c r="H4094">
        <v>686</v>
      </c>
      <c r="I4094" s="196" t="str">
        <f>VLOOKUP(E4094,Refs!$P$2:$R$36,3,FALSE)</f>
        <v>Y60</v>
      </c>
      <c r="J4094" s="196" t="str">
        <f>VLOOKUP(E4094,Refs!$P$2:$S$36,4,FALSE)</f>
        <v>Midlands</v>
      </c>
      <c r="K4094" s="42">
        <f t="shared" si="128"/>
        <v>686</v>
      </c>
    </row>
    <row r="4095" spans="1:11" x14ac:dyDescent="0.35">
      <c r="A4095" s="197">
        <f t="shared" si="127"/>
        <v>44317</v>
      </c>
      <c r="B4095" t="s">
        <v>1054</v>
      </c>
      <c r="C4095" t="s">
        <v>472</v>
      </c>
      <c r="D4095" t="s">
        <v>1006</v>
      </c>
      <c r="E4095" t="s">
        <v>82</v>
      </c>
      <c r="F4095" t="s">
        <v>83</v>
      </c>
      <c r="G4095" t="s">
        <v>652</v>
      </c>
      <c r="H4095">
        <v>4005</v>
      </c>
      <c r="I4095" s="196" t="str">
        <f>VLOOKUP(E4095,Refs!$P$2:$R$36,3,FALSE)</f>
        <v>Y60</v>
      </c>
      <c r="J4095" s="196" t="str">
        <f>VLOOKUP(E4095,Refs!$P$2:$S$36,4,FALSE)</f>
        <v>Midlands</v>
      </c>
      <c r="K4095" s="42">
        <f t="shared" si="128"/>
        <v>4005</v>
      </c>
    </row>
    <row r="4096" spans="1:11" x14ac:dyDescent="0.35">
      <c r="A4096" s="197">
        <f t="shared" si="127"/>
        <v>44317</v>
      </c>
      <c r="B4096" t="s">
        <v>1054</v>
      </c>
      <c r="C4096" t="s">
        <v>472</v>
      </c>
      <c r="D4096" t="s">
        <v>1006</v>
      </c>
      <c r="E4096" t="s">
        <v>82</v>
      </c>
      <c r="F4096" t="s">
        <v>83</v>
      </c>
      <c r="G4096" t="s">
        <v>653</v>
      </c>
      <c r="H4096">
        <v>12951242</v>
      </c>
      <c r="I4096" s="196" t="str">
        <f>VLOOKUP(E4096,Refs!$P$2:$R$36,3,FALSE)</f>
        <v>Y60</v>
      </c>
      <c r="J4096" s="196" t="str">
        <f>VLOOKUP(E4096,Refs!$P$2:$S$36,4,FALSE)</f>
        <v>Midlands</v>
      </c>
      <c r="K4096" s="42">
        <f t="shared" si="128"/>
        <v>12951242</v>
      </c>
    </row>
    <row r="4097" spans="1:11" x14ac:dyDescent="0.35">
      <c r="A4097" s="197">
        <f t="shared" si="127"/>
        <v>44317</v>
      </c>
      <c r="B4097" t="s">
        <v>1054</v>
      </c>
      <c r="C4097" t="s">
        <v>472</v>
      </c>
      <c r="D4097" t="s">
        <v>1006</v>
      </c>
      <c r="E4097" t="s">
        <v>82</v>
      </c>
      <c r="F4097" t="s">
        <v>83</v>
      </c>
      <c r="G4097" t="s">
        <v>654</v>
      </c>
      <c r="H4097">
        <v>2024</v>
      </c>
      <c r="I4097" s="196" t="str">
        <f>VLOOKUP(E4097,Refs!$P$2:$R$36,3,FALSE)</f>
        <v>Y60</v>
      </c>
      <c r="J4097" s="196" t="str">
        <f>VLOOKUP(E4097,Refs!$P$2:$S$36,4,FALSE)</f>
        <v>Midlands</v>
      </c>
      <c r="K4097" s="42">
        <f t="shared" si="128"/>
        <v>2024</v>
      </c>
    </row>
    <row r="4098" spans="1:11" x14ac:dyDescent="0.35">
      <c r="A4098" s="197">
        <f t="shared" si="127"/>
        <v>44317</v>
      </c>
      <c r="B4098" t="s">
        <v>1054</v>
      </c>
      <c r="C4098" t="s">
        <v>472</v>
      </c>
      <c r="D4098" t="s">
        <v>1006</v>
      </c>
      <c r="E4098" t="s">
        <v>82</v>
      </c>
      <c r="F4098" t="s">
        <v>83</v>
      </c>
      <c r="G4098" t="s">
        <v>669</v>
      </c>
      <c r="H4098">
        <v>116251</v>
      </c>
      <c r="I4098" s="196" t="str">
        <f>VLOOKUP(E4098,Refs!$P$2:$R$36,3,FALSE)</f>
        <v>Y60</v>
      </c>
      <c r="J4098" s="196" t="str">
        <f>VLOOKUP(E4098,Refs!$P$2:$S$36,4,FALSE)</f>
        <v>Midlands</v>
      </c>
      <c r="K4098" s="42">
        <f t="shared" si="128"/>
        <v>116251</v>
      </c>
    </row>
    <row r="4099" spans="1:11" x14ac:dyDescent="0.35">
      <c r="A4099" s="197">
        <f t="shared" ref="A4099:A4162" si="129">DATEVALUE(RIGHT(B4099,8))</f>
        <v>44317</v>
      </c>
      <c r="B4099" t="s">
        <v>1054</v>
      </c>
      <c r="C4099" t="s">
        <v>472</v>
      </c>
      <c r="D4099" t="s">
        <v>1006</v>
      </c>
      <c r="E4099" t="s">
        <v>82</v>
      </c>
      <c r="F4099" t="s">
        <v>83</v>
      </c>
      <c r="G4099" t="s">
        <v>670</v>
      </c>
      <c r="H4099">
        <v>38</v>
      </c>
      <c r="I4099" s="196" t="str">
        <f>VLOOKUP(E4099,Refs!$P$2:$R$36,3,FALSE)</f>
        <v>Y60</v>
      </c>
      <c r="J4099" s="196" t="str">
        <f>VLOOKUP(E4099,Refs!$P$2:$S$36,4,FALSE)</f>
        <v>Midlands</v>
      </c>
      <c r="K4099" s="42">
        <f t="shared" si="128"/>
        <v>38</v>
      </c>
    </row>
    <row r="4100" spans="1:11" x14ac:dyDescent="0.35">
      <c r="A4100" s="197">
        <f t="shared" si="129"/>
        <v>44317</v>
      </c>
      <c r="B4100" t="s">
        <v>1054</v>
      </c>
      <c r="C4100" t="s">
        <v>472</v>
      </c>
      <c r="D4100" t="s">
        <v>1006</v>
      </c>
      <c r="E4100" t="s">
        <v>82</v>
      </c>
      <c r="F4100" t="s">
        <v>83</v>
      </c>
      <c r="G4100" t="s">
        <v>671</v>
      </c>
      <c r="H4100">
        <v>39578</v>
      </c>
      <c r="I4100" s="196" t="str">
        <f>VLOOKUP(E4100,Refs!$P$2:$R$36,3,FALSE)</f>
        <v>Y60</v>
      </c>
      <c r="J4100" s="196" t="str">
        <f>VLOOKUP(E4100,Refs!$P$2:$S$36,4,FALSE)</f>
        <v>Midlands</v>
      </c>
      <c r="K4100" s="42">
        <f t="shared" si="128"/>
        <v>39578</v>
      </c>
    </row>
    <row r="4101" spans="1:11" x14ac:dyDescent="0.35">
      <c r="A4101" s="197">
        <f t="shared" si="129"/>
        <v>44317</v>
      </c>
      <c r="B4101" t="s">
        <v>1054</v>
      </c>
      <c r="C4101" t="s">
        <v>472</v>
      </c>
      <c r="D4101" t="s">
        <v>1006</v>
      </c>
      <c r="E4101" t="s">
        <v>82</v>
      </c>
      <c r="F4101" t="s">
        <v>83</v>
      </c>
      <c r="G4101" t="s">
        <v>675</v>
      </c>
      <c r="H4101">
        <v>21563</v>
      </c>
      <c r="I4101" s="196" t="str">
        <f>VLOOKUP(E4101,Refs!$P$2:$R$36,3,FALSE)</f>
        <v>Y60</v>
      </c>
      <c r="J4101" s="196" t="str">
        <f>VLOOKUP(E4101,Refs!$P$2:$S$36,4,FALSE)</f>
        <v>Midlands</v>
      </c>
      <c r="K4101" s="42">
        <f t="shared" si="128"/>
        <v>21563</v>
      </c>
    </row>
    <row r="4102" spans="1:11" x14ac:dyDescent="0.35">
      <c r="A4102" s="197">
        <f t="shared" si="129"/>
        <v>44317</v>
      </c>
      <c r="B4102" t="s">
        <v>1054</v>
      </c>
      <c r="C4102" t="s">
        <v>472</v>
      </c>
      <c r="D4102" t="s">
        <v>1006</v>
      </c>
      <c r="E4102" t="s">
        <v>82</v>
      </c>
      <c r="F4102" t="s">
        <v>83</v>
      </c>
      <c r="G4102" t="s">
        <v>678</v>
      </c>
      <c r="H4102">
        <v>20868</v>
      </c>
      <c r="I4102" s="196" t="str">
        <f>VLOOKUP(E4102,Refs!$P$2:$R$36,3,FALSE)</f>
        <v>Y60</v>
      </c>
      <c r="J4102" s="196" t="str">
        <f>VLOOKUP(E4102,Refs!$P$2:$S$36,4,FALSE)</f>
        <v>Midlands</v>
      </c>
      <c r="K4102" s="42">
        <f t="shared" si="128"/>
        <v>20868</v>
      </c>
    </row>
    <row r="4103" spans="1:11" x14ac:dyDescent="0.35">
      <c r="A4103" s="197">
        <f t="shared" si="129"/>
        <v>44317</v>
      </c>
      <c r="B4103" t="s">
        <v>1054</v>
      </c>
      <c r="C4103" t="s">
        <v>472</v>
      </c>
      <c r="D4103" t="s">
        <v>1006</v>
      </c>
      <c r="E4103" t="s">
        <v>82</v>
      </c>
      <c r="F4103" t="s">
        <v>83</v>
      </c>
      <c r="G4103" t="s">
        <v>679</v>
      </c>
      <c r="H4103">
        <v>9745</v>
      </c>
      <c r="I4103" s="196" t="str">
        <f>VLOOKUP(E4103,Refs!$P$2:$R$36,3,FALSE)</f>
        <v>Y60</v>
      </c>
      <c r="J4103" s="196" t="str">
        <f>VLOOKUP(E4103,Refs!$P$2:$S$36,4,FALSE)</f>
        <v>Midlands</v>
      </c>
      <c r="K4103" s="42">
        <f t="shared" si="128"/>
        <v>9745</v>
      </c>
    </row>
    <row r="4104" spans="1:11" x14ac:dyDescent="0.35">
      <c r="A4104" s="197">
        <f t="shared" si="129"/>
        <v>44317</v>
      </c>
      <c r="B4104" t="s">
        <v>1054</v>
      </c>
      <c r="C4104" t="s">
        <v>472</v>
      </c>
      <c r="D4104" t="s">
        <v>1006</v>
      </c>
      <c r="E4104" t="s">
        <v>82</v>
      </c>
      <c r="F4104" t="s">
        <v>83</v>
      </c>
      <c r="G4104" t="s">
        <v>680</v>
      </c>
      <c r="H4104">
        <v>34290</v>
      </c>
      <c r="I4104" s="196" t="str">
        <f>VLOOKUP(E4104,Refs!$P$2:$R$36,3,FALSE)</f>
        <v>Y60</v>
      </c>
      <c r="J4104" s="196" t="str">
        <f>VLOOKUP(E4104,Refs!$P$2:$S$36,4,FALSE)</f>
        <v>Midlands</v>
      </c>
      <c r="K4104" s="42">
        <f t="shared" si="128"/>
        <v>34290</v>
      </c>
    </row>
    <row r="4105" spans="1:11" x14ac:dyDescent="0.35">
      <c r="A4105" s="197">
        <f t="shared" si="129"/>
        <v>44317</v>
      </c>
      <c r="B4105" t="s">
        <v>1054</v>
      </c>
      <c r="C4105" t="s">
        <v>472</v>
      </c>
      <c r="D4105" t="s">
        <v>1006</v>
      </c>
      <c r="E4105" t="s">
        <v>82</v>
      </c>
      <c r="F4105" t="s">
        <v>83</v>
      </c>
      <c r="G4105" t="s">
        <v>681</v>
      </c>
      <c r="H4105">
        <v>1726</v>
      </c>
      <c r="I4105" s="196" t="str">
        <f>VLOOKUP(E4105,Refs!$P$2:$R$36,3,FALSE)</f>
        <v>Y60</v>
      </c>
      <c r="J4105" s="196" t="str">
        <f>VLOOKUP(E4105,Refs!$P$2:$S$36,4,FALSE)</f>
        <v>Midlands</v>
      </c>
      <c r="K4105" s="42">
        <f t="shared" si="128"/>
        <v>1726</v>
      </c>
    </row>
    <row r="4106" spans="1:11" x14ac:dyDescent="0.35">
      <c r="A4106" s="197">
        <f t="shared" si="129"/>
        <v>44317</v>
      </c>
      <c r="B4106" t="s">
        <v>1054</v>
      </c>
      <c r="C4106" t="s">
        <v>472</v>
      </c>
      <c r="D4106" t="s">
        <v>1006</v>
      </c>
      <c r="E4106" t="s">
        <v>82</v>
      </c>
      <c r="F4106" t="s">
        <v>83</v>
      </c>
      <c r="G4106" t="s">
        <v>682</v>
      </c>
      <c r="H4106">
        <v>16251</v>
      </c>
      <c r="I4106" s="196" t="str">
        <f>VLOOKUP(E4106,Refs!$P$2:$R$36,3,FALSE)</f>
        <v>Y60</v>
      </c>
      <c r="J4106" s="196" t="str">
        <f>VLOOKUP(E4106,Refs!$P$2:$S$36,4,FALSE)</f>
        <v>Midlands</v>
      </c>
      <c r="K4106" s="42">
        <f t="shared" si="128"/>
        <v>16251</v>
      </c>
    </row>
    <row r="4107" spans="1:11" x14ac:dyDescent="0.35">
      <c r="A4107" s="197">
        <f t="shared" si="129"/>
        <v>44317</v>
      </c>
      <c r="B4107" t="s">
        <v>1054</v>
      </c>
      <c r="C4107" t="s">
        <v>472</v>
      </c>
      <c r="D4107" t="s">
        <v>1006</v>
      </c>
      <c r="E4107" t="s">
        <v>82</v>
      </c>
      <c r="F4107" t="s">
        <v>83</v>
      </c>
      <c r="G4107" t="s">
        <v>683</v>
      </c>
      <c r="H4107">
        <v>3512</v>
      </c>
      <c r="I4107" s="196" t="str">
        <f>VLOOKUP(E4107,Refs!$P$2:$R$36,3,FALSE)</f>
        <v>Y60</v>
      </c>
      <c r="J4107" s="196" t="str">
        <f>VLOOKUP(E4107,Refs!$P$2:$S$36,4,FALSE)</f>
        <v>Midlands</v>
      </c>
      <c r="K4107" s="42">
        <f t="shared" si="128"/>
        <v>3512</v>
      </c>
    </row>
    <row r="4108" spans="1:11" x14ac:dyDescent="0.35">
      <c r="A4108" s="197">
        <f t="shared" si="129"/>
        <v>44317</v>
      </c>
      <c r="B4108" t="s">
        <v>1054</v>
      </c>
      <c r="C4108" t="s">
        <v>472</v>
      </c>
      <c r="D4108" t="s">
        <v>1006</v>
      </c>
      <c r="E4108" t="s">
        <v>82</v>
      </c>
      <c r="F4108" t="s">
        <v>83</v>
      </c>
      <c r="G4108" t="s">
        <v>684</v>
      </c>
      <c r="H4108">
        <v>15654</v>
      </c>
      <c r="I4108" s="196" t="str">
        <f>VLOOKUP(E4108,Refs!$P$2:$R$36,3,FALSE)</f>
        <v>Y60</v>
      </c>
      <c r="J4108" s="196" t="str">
        <f>VLOOKUP(E4108,Refs!$P$2:$S$36,4,FALSE)</f>
        <v>Midlands</v>
      </c>
      <c r="K4108" s="42">
        <f t="shared" si="128"/>
        <v>15654</v>
      </c>
    </row>
    <row r="4109" spans="1:11" x14ac:dyDescent="0.35">
      <c r="A4109" s="197">
        <f t="shared" si="129"/>
        <v>44317</v>
      </c>
      <c r="B4109" t="s">
        <v>1054</v>
      </c>
      <c r="C4109" t="s">
        <v>472</v>
      </c>
      <c r="D4109" t="s">
        <v>1006</v>
      </c>
      <c r="E4109" t="s">
        <v>82</v>
      </c>
      <c r="F4109" t="s">
        <v>83</v>
      </c>
      <c r="G4109" t="s">
        <v>685</v>
      </c>
      <c r="H4109">
        <v>5892</v>
      </c>
      <c r="I4109" s="196" t="str">
        <f>VLOOKUP(E4109,Refs!$P$2:$R$36,3,FALSE)</f>
        <v>Y60</v>
      </c>
      <c r="J4109" s="196" t="str">
        <f>VLOOKUP(E4109,Refs!$P$2:$S$36,4,FALSE)</f>
        <v>Midlands</v>
      </c>
      <c r="K4109" s="42">
        <f t="shared" si="128"/>
        <v>5892</v>
      </c>
    </row>
    <row r="4110" spans="1:11" x14ac:dyDescent="0.35">
      <c r="A4110" s="197">
        <f t="shared" si="129"/>
        <v>44317</v>
      </c>
      <c r="B4110" t="s">
        <v>1054</v>
      </c>
      <c r="C4110" t="s">
        <v>472</v>
      </c>
      <c r="D4110" t="s">
        <v>1006</v>
      </c>
      <c r="E4110" t="s">
        <v>82</v>
      </c>
      <c r="F4110" t="s">
        <v>83</v>
      </c>
      <c r="G4110" t="s">
        <v>686</v>
      </c>
      <c r="H4110">
        <v>19</v>
      </c>
      <c r="I4110" s="196" t="str">
        <f>VLOOKUP(E4110,Refs!$P$2:$R$36,3,FALSE)</f>
        <v>Y60</v>
      </c>
      <c r="J4110" s="196" t="str">
        <f>VLOOKUP(E4110,Refs!$P$2:$S$36,4,FALSE)</f>
        <v>Midlands</v>
      </c>
      <c r="K4110" s="42">
        <f t="shared" si="128"/>
        <v>19</v>
      </c>
    </row>
    <row r="4111" spans="1:11" x14ac:dyDescent="0.35">
      <c r="A4111" s="197">
        <f t="shared" si="129"/>
        <v>44317</v>
      </c>
      <c r="B4111" t="s">
        <v>1054</v>
      </c>
      <c r="C4111" t="s">
        <v>472</v>
      </c>
      <c r="D4111" t="s">
        <v>1006</v>
      </c>
      <c r="E4111" t="s">
        <v>82</v>
      </c>
      <c r="F4111" t="s">
        <v>83</v>
      </c>
      <c r="G4111" t="s">
        <v>687</v>
      </c>
      <c r="H4111">
        <v>2</v>
      </c>
      <c r="I4111" s="196" t="str">
        <f>VLOOKUP(E4111,Refs!$P$2:$R$36,3,FALSE)</f>
        <v>Y60</v>
      </c>
      <c r="J4111" s="196" t="str">
        <f>VLOOKUP(E4111,Refs!$P$2:$S$36,4,FALSE)</f>
        <v>Midlands</v>
      </c>
      <c r="K4111" s="42">
        <f t="shared" si="128"/>
        <v>2</v>
      </c>
    </row>
    <row r="4112" spans="1:11" x14ac:dyDescent="0.35">
      <c r="A4112" s="197">
        <f t="shared" si="129"/>
        <v>44317</v>
      </c>
      <c r="B4112" t="s">
        <v>1054</v>
      </c>
      <c r="C4112" t="s">
        <v>472</v>
      </c>
      <c r="D4112" t="s">
        <v>1006</v>
      </c>
      <c r="E4112" t="s">
        <v>82</v>
      </c>
      <c r="F4112" t="s">
        <v>83</v>
      </c>
      <c r="G4112" t="s">
        <v>688</v>
      </c>
      <c r="H4112" t="s">
        <v>999</v>
      </c>
      <c r="I4112" s="196" t="str">
        <f>VLOOKUP(E4112,Refs!$P$2:$R$36,3,FALSE)</f>
        <v>Y60</v>
      </c>
      <c r="J4112" s="196" t="str">
        <f>VLOOKUP(E4112,Refs!$P$2:$S$36,4,FALSE)</f>
        <v>Midlands</v>
      </c>
      <c r="K4112" s="42" t="str">
        <f t="shared" si="128"/>
        <v>-</v>
      </c>
    </row>
    <row r="4113" spans="1:11" x14ac:dyDescent="0.35">
      <c r="A4113" s="197">
        <f t="shared" si="129"/>
        <v>44317</v>
      </c>
      <c r="B4113" t="s">
        <v>1054</v>
      </c>
      <c r="C4113" t="s">
        <v>472</v>
      </c>
      <c r="D4113" t="s">
        <v>1006</v>
      </c>
      <c r="E4113" t="s">
        <v>82</v>
      </c>
      <c r="F4113" t="s">
        <v>83</v>
      </c>
      <c r="G4113" t="s">
        <v>689</v>
      </c>
      <c r="H4113" t="s">
        <v>999</v>
      </c>
      <c r="I4113" s="196" t="str">
        <f>VLOOKUP(E4113,Refs!$P$2:$R$36,3,FALSE)</f>
        <v>Y60</v>
      </c>
      <c r="J4113" s="196" t="str">
        <f>VLOOKUP(E4113,Refs!$P$2:$S$36,4,FALSE)</f>
        <v>Midlands</v>
      </c>
      <c r="K4113" s="42" t="str">
        <f t="shared" si="128"/>
        <v>-</v>
      </c>
    </row>
    <row r="4114" spans="1:11" x14ac:dyDescent="0.35">
      <c r="A4114" s="197">
        <f t="shared" si="129"/>
        <v>44317</v>
      </c>
      <c r="B4114" t="s">
        <v>1054</v>
      </c>
      <c r="C4114" t="s">
        <v>472</v>
      </c>
      <c r="D4114" t="s">
        <v>1006</v>
      </c>
      <c r="E4114" t="s">
        <v>82</v>
      </c>
      <c r="F4114" t="s">
        <v>83</v>
      </c>
      <c r="G4114" t="s">
        <v>690</v>
      </c>
      <c r="H4114">
        <v>686</v>
      </c>
      <c r="I4114" s="196" t="str">
        <f>VLOOKUP(E4114,Refs!$P$2:$R$36,3,FALSE)</f>
        <v>Y60</v>
      </c>
      <c r="J4114" s="196" t="str">
        <f>VLOOKUP(E4114,Refs!$P$2:$S$36,4,FALSE)</f>
        <v>Midlands</v>
      </c>
      <c r="K4114" s="42">
        <f t="shared" si="128"/>
        <v>686</v>
      </c>
    </row>
    <row r="4115" spans="1:11" x14ac:dyDescent="0.35">
      <c r="A4115" s="197">
        <f t="shared" si="129"/>
        <v>44317</v>
      </c>
      <c r="B4115" t="s">
        <v>1054</v>
      </c>
      <c r="C4115" t="s">
        <v>472</v>
      </c>
      <c r="D4115" t="s">
        <v>1006</v>
      </c>
      <c r="E4115" t="s">
        <v>82</v>
      </c>
      <c r="F4115" t="s">
        <v>83</v>
      </c>
      <c r="G4115" t="s">
        <v>691</v>
      </c>
      <c r="H4115">
        <v>374</v>
      </c>
      <c r="I4115" s="196" t="str">
        <f>VLOOKUP(E4115,Refs!$P$2:$R$36,3,FALSE)</f>
        <v>Y60</v>
      </c>
      <c r="J4115" s="196" t="str">
        <f>VLOOKUP(E4115,Refs!$P$2:$S$36,4,FALSE)</f>
        <v>Midlands</v>
      </c>
      <c r="K4115" s="42">
        <f t="shared" si="128"/>
        <v>374</v>
      </c>
    </row>
    <row r="4116" spans="1:11" x14ac:dyDescent="0.35">
      <c r="A4116" s="197">
        <f t="shared" si="129"/>
        <v>44317</v>
      </c>
      <c r="B4116" t="s">
        <v>1054</v>
      </c>
      <c r="C4116" t="s">
        <v>472</v>
      </c>
      <c r="D4116" t="s">
        <v>1006</v>
      </c>
      <c r="E4116" t="s">
        <v>82</v>
      </c>
      <c r="F4116" t="s">
        <v>83</v>
      </c>
      <c r="G4116" t="s">
        <v>692</v>
      </c>
      <c r="H4116" t="s">
        <v>999</v>
      </c>
      <c r="I4116" s="196" t="str">
        <f>VLOOKUP(E4116,Refs!$P$2:$R$36,3,FALSE)</f>
        <v>Y60</v>
      </c>
      <c r="J4116" s="196" t="str">
        <f>VLOOKUP(E4116,Refs!$P$2:$S$36,4,FALSE)</f>
        <v>Midlands</v>
      </c>
      <c r="K4116" s="42" t="str">
        <f t="shared" si="128"/>
        <v>-</v>
      </c>
    </row>
    <row r="4117" spans="1:11" x14ac:dyDescent="0.35">
      <c r="A4117" s="197">
        <f t="shared" si="129"/>
        <v>44317</v>
      </c>
      <c r="B4117" t="s">
        <v>1054</v>
      </c>
      <c r="C4117" t="s">
        <v>472</v>
      </c>
      <c r="D4117" t="s">
        <v>1006</v>
      </c>
      <c r="E4117" t="s">
        <v>82</v>
      </c>
      <c r="F4117" t="s">
        <v>83</v>
      </c>
      <c r="G4117" t="s">
        <v>693</v>
      </c>
      <c r="H4117" t="s">
        <v>999</v>
      </c>
      <c r="I4117" s="196" t="str">
        <f>VLOOKUP(E4117,Refs!$P$2:$R$36,3,FALSE)</f>
        <v>Y60</v>
      </c>
      <c r="J4117" s="196" t="str">
        <f>VLOOKUP(E4117,Refs!$P$2:$S$36,4,FALSE)</f>
        <v>Midlands</v>
      </c>
      <c r="K4117" s="42" t="str">
        <f t="shared" si="128"/>
        <v>-</v>
      </c>
    </row>
    <row r="4118" spans="1:11" x14ac:dyDescent="0.35">
      <c r="A4118" s="197">
        <f t="shared" si="129"/>
        <v>44317</v>
      </c>
      <c r="B4118" t="s">
        <v>1054</v>
      </c>
      <c r="C4118" t="s">
        <v>472</v>
      </c>
      <c r="D4118" t="s">
        <v>1006</v>
      </c>
      <c r="E4118" t="s">
        <v>82</v>
      </c>
      <c r="F4118" t="s">
        <v>83</v>
      </c>
      <c r="G4118" t="s">
        <v>694</v>
      </c>
      <c r="H4118" t="s">
        <v>999</v>
      </c>
      <c r="I4118" s="196" t="str">
        <f>VLOOKUP(E4118,Refs!$P$2:$R$36,3,FALSE)</f>
        <v>Y60</v>
      </c>
      <c r="J4118" s="196" t="str">
        <f>VLOOKUP(E4118,Refs!$P$2:$S$36,4,FALSE)</f>
        <v>Midlands</v>
      </c>
      <c r="K4118" s="42" t="str">
        <f t="shared" si="128"/>
        <v>-</v>
      </c>
    </row>
    <row r="4119" spans="1:11" x14ac:dyDescent="0.35">
      <c r="A4119" s="197">
        <f t="shared" si="129"/>
        <v>44317</v>
      </c>
      <c r="B4119" t="s">
        <v>1054</v>
      </c>
      <c r="C4119" t="s">
        <v>472</v>
      </c>
      <c r="D4119" t="s">
        <v>1006</v>
      </c>
      <c r="E4119" t="s">
        <v>82</v>
      </c>
      <c r="F4119" t="s">
        <v>83</v>
      </c>
      <c r="G4119" t="s">
        <v>695</v>
      </c>
      <c r="H4119" t="s">
        <v>999</v>
      </c>
      <c r="I4119" s="196" t="str">
        <f>VLOOKUP(E4119,Refs!$P$2:$R$36,3,FALSE)</f>
        <v>Y60</v>
      </c>
      <c r="J4119" s="196" t="str">
        <f>VLOOKUP(E4119,Refs!$P$2:$S$36,4,FALSE)</f>
        <v>Midlands</v>
      </c>
      <c r="K4119" s="42" t="str">
        <f t="shared" si="128"/>
        <v>-</v>
      </c>
    </row>
    <row r="4120" spans="1:11" x14ac:dyDescent="0.35">
      <c r="A4120" s="197">
        <f t="shared" si="129"/>
        <v>44317</v>
      </c>
      <c r="B4120" t="s">
        <v>1054</v>
      </c>
      <c r="C4120" t="s">
        <v>472</v>
      </c>
      <c r="D4120" t="s">
        <v>1006</v>
      </c>
      <c r="E4120" t="s">
        <v>82</v>
      </c>
      <c r="F4120" t="s">
        <v>83</v>
      </c>
      <c r="G4120" t="s">
        <v>696</v>
      </c>
      <c r="H4120" t="s">
        <v>999</v>
      </c>
      <c r="I4120" s="196" t="str">
        <f>VLOOKUP(E4120,Refs!$P$2:$R$36,3,FALSE)</f>
        <v>Y60</v>
      </c>
      <c r="J4120" s="196" t="str">
        <f>VLOOKUP(E4120,Refs!$P$2:$S$36,4,FALSE)</f>
        <v>Midlands</v>
      </c>
      <c r="K4120" s="42" t="str">
        <f t="shared" si="128"/>
        <v>-</v>
      </c>
    </row>
    <row r="4121" spans="1:11" x14ac:dyDescent="0.35">
      <c r="A4121" s="197">
        <f t="shared" si="129"/>
        <v>44317</v>
      </c>
      <c r="B4121" t="s">
        <v>1054</v>
      </c>
      <c r="C4121" t="s">
        <v>472</v>
      </c>
      <c r="D4121" t="s">
        <v>1006</v>
      </c>
      <c r="E4121" t="s">
        <v>82</v>
      </c>
      <c r="F4121" t="s">
        <v>83</v>
      </c>
      <c r="G4121" t="s">
        <v>697</v>
      </c>
      <c r="H4121" t="s">
        <v>999</v>
      </c>
      <c r="I4121" s="196" t="str">
        <f>VLOOKUP(E4121,Refs!$P$2:$R$36,3,FALSE)</f>
        <v>Y60</v>
      </c>
      <c r="J4121" s="196" t="str">
        <f>VLOOKUP(E4121,Refs!$P$2:$S$36,4,FALSE)</f>
        <v>Midlands</v>
      </c>
      <c r="K4121" s="42" t="str">
        <f t="shared" si="128"/>
        <v>-</v>
      </c>
    </row>
    <row r="4122" spans="1:11" x14ac:dyDescent="0.35">
      <c r="A4122" s="197">
        <f t="shared" si="129"/>
        <v>44317</v>
      </c>
      <c r="B4122" t="s">
        <v>1054</v>
      </c>
      <c r="C4122" t="s">
        <v>472</v>
      </c>
      <c r="D4122" t="s">
        <v>1006</v>
      </c>
      <c r="E4122" t="s">
        <v>82</v>
      </c>
      <c r="F4122" t="s">
        <v>83</v>
      </c>
      <c r="G4122" t="s">
        <v>698</v>
      </c>
      <c r="H4122" t="s">
        <v>999</v>
      </c>
      <c r="I4122" s="196" t="str">
        <f>VLOOKUP(E4122,Refs!$P$2:$R$36,3,FALSE)</f>
        <v>Y60</v>
      </c>
      <c r="J4122" s="196" t="str">
        <f>VLOOKUP(E4122,Refs!$P$2:$S$36,4,FALSE)</f>
        <v>Midlands</v>
      </c>
      <c r="K4122" s="42" t="str">
        <f t="shared" si="128"/>
        <v>-</v>
      </c>
    </row>
    <row r="4123" spans="1:11" x14ac:dyDescent="0.35">
      <c r="A4123" s="197">
        <f t="shared" si="129"/>
        <v>44317</v>
      </c>
      <c r="B4123" t="s">
        <v>1054</v>
      </c>
      <c r="C4123" t="s">
        <v>472</v>
      </c>
      <c r="D4123" t="s">
        <v>1006</v>
      </c>
      <c r="E4123" t="s">
        <v>82</v>
      </c>
      <c r="F4123" t="s">
        <v>83</v>
      </c>
      <c r="G4123" t="s">
        <v>699</v>
      </c>
      <c r="H4123" t="s">
        <v>999</v>
      </c>
      <c r="I4123" s="196" t="str">
        <f>VLOOKUP(E4123,Refs!$P$2:$R$36,3,FALSE)</f>
        <v>Y60</v>
      </c>
      <c r="J4123" s="196" t="str">
        <f>VLOOKUP(E4123,Refs!$P$2:$S$36,4,FALSE)</f>
        <v>Midlands</v>
      </c>
      <c r="K4123" s="42" t="str">
        <f t="shared" si="128"/>
        <v>-</v>
      </c>
    </row>
    <row r="4124" spans="1:11" x14ac:dyDescent="0.35">
      <c r="A4124" s="197">
        <f t="shared" si="129"/>
        <v>44317</v>
      </c>
      <c r="B4124" t="s">
        <v>1054</v>
      </c>
      <c r="C4124" t="s">
        <v>472</v>
      </c>
      <c r="D4124" t="s">
        <v>1006</v>
      </c>
      <c r="E4124" t="s">
        <v>82</v>
      </c>
      <c r="F4124" t="s">
        <v>83</v>
      </c>
      <c r="G4124" t="s">
        <v>720</v>
      </c>
      <c r="H4124">
        <v>1663</v>
      </c>
      <c r="I4124" s="196" t="str">
        <f>VLOOKUP(E4124,Refs!$P$2:$R$36,3,FALSE)</f>
        <v>Y60</v>
      </c>
      <c r="J4124" s="196" t="str">
        <f>VLOOKUP(E4124,Refs!$P$2:$S$36,4,FALSE)</f>
        <v>Midlands</v>
      </c>
      <c r="K4124" s="42">
        <f t="shared" si="128"/>
        <v>1663</v>
      </c>
    </row>
    <row r="4125" spans="1:11" x14ac:dyDescent="0.35">
      <c r="A4125" s="197">
        <f t="shared" si="129"/>
        <v>44317</v>
      </c>
      <c r="B4125" t="s">
        <v>1054</v>
      </c>
      <c r="C4125" t="s">
        <v>472</v>
      </c>
      <c r="D4125" t="s">
        <v>1006</v>
      </c>
      <c r="E4125" t="s">
        <v>82</v>
      </c>
      <c r="F4125" t="s">
        <v>83</v>
      </c>
      <c r="G4125" t="s">
        <v>721</v>
      </c>
      <c r="H4125">
        <v>1663</v>
      </c>
      <c r="I4125" s="196" t="str">
        <f>VLOOKUP(E4125,Refs!$P$2:$R$36,3,FALSE)</f>
        <v>Y60</v>
      </c>
      <c r="J4125" s="196" t="str">
        <f>VLOOKUP(E4125,Refs!$P$2:$S$36,4,FALSE)</f>
        <v>Midlands</v>
      </c>
      <c r="K4125" s="42">
        <f t="shared" si="128"/>
        <v>1663</v>
      </c>
    </row>
    <row r="4126" spans="1:11" x14ac:dyDescent="0.35">
      <c r="A4126" s="197">
        <f t="shared" si="129"/>
        <v>44317</v>
      </c>
      <c r="B4126" t="s">
        <v>1054</v>
      </c>
      <c r="C4126" t="s">
        <v>472</v>
      </c>
      <c r="D4126" t="s">
        <v>1006</v>
      </c>
      <c r="E4126" t="s">
        <v>82</v>
      </c>
      <c r="F4126" t="s">
        <v>83</v>
      </c>
      <c r="G4126" t="s">
        <v>722</v>
      </c>
      <c r="H4126">
        <v>229</v>
      </c>
      <c r="I4126" s="196" t="str">
        <f>VLOOKUP(E4126,Refs!$P$2:$R$36,3,FALSE)</f>
        <v>Y60</v>
      </c>
      <c r="J4126" s="196" t="str">
        <f>VLOOKUP(E4126,Refs!$P$2:$S$36,4,FALSE)</f>
        <v>Midlands</v>
      </c>
      <c r="K4126" s="42">
        <f t="shared" si="128"/>
        <v>229</v>
      </c>
    </row>
    <row r="4127" spans="1:11" x14ac:dyDescent="0.35">
      <c r="A4127" s="197">
        <f t="shared" si="129"/>
        <v>44317</v>
      </c>
      <c r="B4127" t="s">
        <v>1054</v>
      </c>
      <c r="C4127" t="s">
        <v>472</v>
      </c>
      <c r="D4127" t="s">
        <v>1006</v>
      </c>
      <c r="E4127" t="s">
        <v>82</v>
      </c>
      <c r="F4127" t="s">
        <v>83</v>
      </c>
      <c r="G4127" t="s">
        <v>723</v>
      </c>
      <c r="H4127">
        <v>96</v>
      </c>
      <c r="I4127" s="196" t="str">
        <f>VLOOKUP(E4127,Refs!$P$2:$R$36,3,FALSE)</f>
        <v>Y60</v>
      </c>
      <c r="J4127" s="196" t="str">
        <f>VLOOKUP(E4127,Refs!$P$2:$S$36,4,FALSE)</f>
        <v>Midlands</v>
      </c>
      <c r="K4127" s="42">
        <f t="shared" si="128"/>
        <v>96</v>
      </c>
    </row>
    <row r="4128" spans="1:11" x14ac:dyDescent="0.35">
      <c r="A4128" s="197">
        <f t="shared" si="129"/>
        <v>44317</v>
      </c>
      <c r="B4128" t="s">
        <v>1054</v>
      </c>
      <c r="C4128" t="s">
        <v>472</v>
      </c>
      <c r="D4128" t="s">
        <v>1006</v>
      </c>
      <c r="E4128" t="s">
        <v>82</v>
      </c>
      <c r="F4128" t="s">
        <v>83</v>
      </c>
      <c r="G4128" t="s">
        <v>724</v>
      </c>
      <c r="H4128">
        <v>723</v>
      </c>
      <c r="I4128" s="196" t="str">
        <f>VLOOKUP(E4128,Refs!$P$2:$R$36,3,FALSE)</f>
        <v>Y60</v>
      </c>
      <c r="J4128" s="196" t="str">
        <f>VLOOKUP(E4128,Refs!$P$2:$S$36,4,FALSE)</f>
        <v>Midlands</v>
      </c>
      <c r="K4128" s="42">
        <f t="shared" si="128"/>
        <v>723</v>
      </c>
    </row>
    <row r="4129" spans="1:11" x14ac:dyDescent="0.35">
      <c r="A4129" s="197">
        <f t="shared" si="129"/>
        <v>44317</v>
      </c>
      <c r="B4129" t="s">
        <v>1054</v>
      </c>
      <c r="C4129" t="s">
        <v>472</v>
      </c>
      <c r="D4129" t="s">
        <v>1006</v>
      </c>
      <c r="E4129" t="s">
        <v>82</v>
      </c>
      <c r="F4129" t="s">
        <v>83</v>
      </c>
      <c r="G4129" t="s">
        <v>725</v>
      </c>
      <c r="H4129">
        <v>25</v>
      </c>
      <c r="I4129" s="196" t="str">
        <f>VLOOKUP(E4129,Refs!$P$2:$R$36,3,FALSE)</f>
        <v>Y60</v>
      </c>
      <c r="J4129" s="196" t="str">
        <f>VLOOKUP(E4129,Refs!$P$2:$S$36,4,FALSE)</f>
        <v>Midlands</v>
      </c>
      <c r="K4129" s="42">
        <f t="shared" si="128"/>
        <v>25</v>
      </c>
    </row>
    <row r="4130" spans="1:11" x14ac:dyDescent="0.35">
      <c r="A4130" s="197">
        <f t="shared" si="129"/>
        <v>44317</v>
      </c>
      <c r="B4130" t="s">
        <v>1054</v>
      </c>
      <c r="C4130" t="s">
        <v>472</v>
      </c>
      <c r="D4130" t="s">
        <v>1006</v>
      </c>
      <c r="E4130" t="s">
        <v>82</v>
      </c>
      <c r="F4130" t="s">
        <v>83</v>
      </c>
      <c r="G4130" t="s">
        <v>726</v>
      </c>
      <c r="H4130">
        <v>232</v>
      </c>
      <c r="I4130" s="196" t="str">
        <f>VLOOKUP(E4130,Refs!$P$2:$R$36,3,FALSE)</f>
        <v>Y60</v>
      </c>
      <c r="J4130" s="196" t="str">
        <f>VLOOKUP(E4130,Refs!$P$2:$S$36,4,FALSE)</f>
        <v>Midlands</v>
      </c>
      <c r="K4130" s="42">
        <f t="shared" si="128"/>
        <v>232</v>
      </c>
    </row>
    <row r="4131" spans="1:11" x14ac:dyDescent="0.35">
      <c r="A4131" s="197">
        <f t="shared" si="129"/>
        <v>44317</v>
      </c>
      <c r="B4131" t="s">
        <v>1054</v>
      </c>
      <c r="C4131" t="s">
        <v>472</v>
      </c>
      <c r="D4131" t="s">
        <v>1006</v>
      </c>
      <c r="E4131" t="s">
        <v>82</v>
      </c>
      <c r="F4131" t="s">
        <v>83</v>
      </c>
      <c r="G4131" t="s">
        <v>727</v>
      </c>
      <c r="H4131">
        <v>55</v>
      </c>
      <c r="I4131" s="196" t="str">
        <f>VLOOKUP(E4131,Refs!$P$2:$R$36,3,FALSE)</f>
        <v>Y60</v>
      </c>
      <c r="J4131" s="196" t="str">
        <f>VLOOKUP(E4131,Refs!$P$2:$S$36,4,FALSE)</f>
        <v>Midlands</v>
      </c>
      <c r="K4131" s="42">
        <f t="shared" si="128"/>
        <v>55</v>
      </c>
    </row>
    <row r="4132" spans="1:11" x14ac:dyDescent="0.35">
      <c r="A4132" s="197">
        <f t="shared" si="129"/>
        <v>44317</v>
      </c>
      <c r="B4132" t="s">
        <v>1054</v>
      </c>
      <c r="C4132" t="s">
        <v>472</v>
      </c>
      <c r="D4132" t="s">
        <v>1006</v>
      </c>
      <c r="E4132" t="s">
        <v>82</v>
      </c>
      <c r="F4132" t="s">
        <v>83</v>
      </c>
      <c r="G4132" t="s">
        <v>728</v>
      </c>
      <c r="H4132">
        <v>130</v>
      </c>
      <c r="I4132" s="196" t="str">
        <f>VLOOKUP(E4132,Refs!$P$2:$R$36,3,FALSE)</f>
        <v>Y60</v>
      </c>
      <c r="J4132" s="196" t="str">
        <f>VLOOKUP(E4132,Refs!$P$2:$S$36,4,FALSE)</f>
        <v>Midlands</v>
      </c>
      <c r="K4132" s="42">
        <f t="shared" si="128"/>
        <v>130</v>
      </c>
    </row>
    <row r="4133" spans="1:11" x14ac:dyDescent="0.35">
      <c r="A4133" s="197">
        <f t="shared" si="129"/>
        <v>44317</v>
      </c>
      <c r="B4133" t="s">
        <v>1054</v>
      </c>
      <c r="C4133" t="s">
        <v>472</v>
      </c>
      <c r="D4133" t="s">
        <v>1006</v>
      </c>
      <c r="E4133" t="s">
        <v>82</v>
      </c>
      <c r="F4133" t="s">
        <v>83</v>
      </c>
      <c r="G4133" t="s">
        <v>729</v>
      </c>
      <c r="H4133">
        <v>33</v>
      </c>
      <c r="I4133" s="196" t="str">
        <f>VLOOKUP(E4133,Refs!$P$2:$R$36,3,FALSE)</f>
        <v>Y60</v>
      </c>
      <c r="J4133" s="196" t="str">
        <f>VLOOKUP(E4133,Refs!$P$2:$S$36,4,FALSE)</f>
        <v>Midlands</v>
      </c>
      <c r="K4133" s="42">
        <f t="shared" si="128"/>
        <v>33</v>
      </c>
    </row>
    <row r="4134" spans="1:11" x14ac:dyDescent="0.35">
      <c r="A4134" s="197">
        <f t="shared" si="129"/>
        <v>44317</v>
      </c>
      <c r="B4134" t="s">
        <v>1054</v>
      </c>
      <c r="C4134" t="s">
        <v>472</v>
      </c>
      <c r="D4134" t="s">
        <v>1006</v>
      </c>
      <c r="E4134" t="s">
        <v>82</v>
      </c>
      <c r="F4134" t="s">
        <v>83</v>
      </c>
      <c r="G4134" t="s">
        <v>730</v>
      </c>
      <c r="H4134">
        <v>0</v>
      </c>
      <c r="I4134" s="196" t="str">
        <f>VLOOKUP(E4134,Refs!$P$2:$R$36,3,FALSE)</f>
        <v>Y60</v>
      </c>
      <c r="J4134" s="196" t="str">
        <f>VLOOKUP(E4134,Refs!$P$2:$S$36,4,FALSE)</f>
        <v>Midlands</v>
      </c>
      <c r="K4134" s="42" t="str">
        <f t="shared" si="128"/>
        <v/>
      </c>
    </row>
    <row r="4135" spans="1:11" x14ac:dyDescent="0.35">
      <c r="A4135" s="197">
        <f t="shared" si="129"/>
        <v>44317</v>
      </c>
      <c r="B4135" t="s">
        <v>1054</v>
      </c>
      <c r="C4135" t="s">
        <v>472</v>
      </c>
      <c r="D4135" t="s">
        <v>1006</v>
      </c>
      <c r="E4135" t="s">
        <v>82</v>
      </c>
      <c r="F4135" t="s">
        <v>83</v>
      </c>
      <c r="G4135" t="s">
        <v>731</v>
      </c>
      <c r="H4135">
        <v>0</v>
      </c>
      <c r="I4135" s="196" t="str">
        <f>VLOOKUP(E4135,Refs!$P$2:$R$36,3,FALSE)</f>
        <v>Y60</v>
      </c>
      <c r="J4135" s="196" t="str">
        <f>VLOOKUP(E4135,Refs!$P$2:$S$36,4,FALSE)</f>
        <v>Midlands</v>
      </c>
      <c r="K4135" s="42" t="str">
        <f t="shared" si="128"/>
        <v/>
      </c>
    </row>
    <row r="4136" spans="1:11" x14ac:dyDescent="0.35">
      <c r="A4136" s="197">
        <f t="shared" si="129"/>
        <v>44317</v>
      </c>
      <c r="B4136" t="s">
        <v>1054</v>
      </c>
      <c r="C4136" t="s">
        <v>472</v>
      </c>
      <c r="D4136" t="s">
        <v>1006</v>
      </c>
      <c r="E4136" t="s">
        <v>82</v>
      </c>
      <c r="F4136" t="s">
        <v>83</v>
      </c>
      <c r="G4136" t="s">
        <v>732</v>
      </c>
      <c r="H4136" t="s">
        <v>999</v>
      </c>
      <c r="I4136" s="196" t="str">
        <f>VLOOKUP(E4136,Refs!$P$2:$R$36,3,FALSE)</f>
        <v>Y60</v>
      </c>
      <c r="J4136" s="196" t="str">
        <f>VLOOKUP(E4136,Refs!$P$2:$S$36,4,FALSE)</f>
        <v>Midlands</v>
      </c>
      <c r="K4136" s="42" t="str">
        <f t="shared" si="128"/>
        <v>-</v>
      </c>
    </row>
    <row r="4137" spans="1:11" x14ac:dyDescent="0.35">
      <c r="A4137" s="197">
        <f t="shared" si="129"/>
        <v>44317</v>
      </c>
      <c r="B4137" t="s">
        <v>1054</v>
      </c>
      <c r="C4137" t="s">
        <v>472</v>
      </c>
      <c r="D4137" t="s">
        <v>1006</v>
      </c>
      <c r="E4137" t="s">
        <v>82</v>
      </c>
      <c r="F4137" t="s">
        <v>83</v>
      </c>
      <c r="G4137" t="s">
        <v>733</v>
      </c>
      <c r="H4137" t="s">
        <v>999</v>
      </c>
      <c r="I4137" s="196" t="str">
        <f>VLOOKUP(E4137,Refs!$P$2:$R$36,3,FALSE)</f>
        <v>Y60</v>
      </c>
      <c r="J4137" s="196" t="str">
        <f>VLOOKUP(E4137,Refs!$P$2:$S$36,4,FALSE)</f>
        <v>Midlands</v>
      </c>
      <c r="K4137" s="42" t="str">
        <f t="shared" si="128"/>
        <v>-</v>
      </c>
    </row>
    <row r="4138" spans="1:11" x14ac:dyDescent="0.35">
      <c r="A4138" s="197">
        <f t="shared" si="129"/>
        <v>44317</v>
      </c>
      <c r="B4138" t="s">
        <v>1054</v>
      </c>
      <c r="C4138" t="s">
        <v>472</v>
      </c>
      <c r="D4138" t="s">
        <v>1006</v>
      </c>
      <c r="E4138" t="s">
        <v>82</v>
      </c>
      <c r="F4138" t="s">
        <v>83</v>
      </c>
      <c r="G4138" t="s">
        <v>734</v>
      </c>
      <c r="H4138" t="s">
        <v>999</v>
      </c>
      <c r="I4138" s="196" t="str">
        <f>VLOOKUP(E4138,Refs!$P$2:$R$36,3,FALSE)</f>
        <v>Y60</v>
      </c>
      <c r="J4138" s="196" t="str">
        <f>VLOOKUP(E4138,Refs!$P$2:$S$36,4,FALSE)</f>
        <v>Midlands</v>
      </c>
      <c r="K4138" s="42" t="str">
        <f t="shared" si="128"/>
        <v>-</v>
      </c>
    </row>
    <row r="4139" spans="1:11" x14ac:dyDescent="0.35">
      <c r="A4139" s="197">
        <f t="shared" si="129"/>
        <v>44317</v>
      </c>
      <c r="B4139" t="s">
        <v>1054</v>
      </c>
      <c r="C4139" t="s">
        <v>472</v>
      </c>
      <c r="D4139" t="s">
        <v>1006</v>
      </c>
      <c r="E4139" t="s">
        <v>82</v>
      </c>
      <c r="F4139" t="s">
        <v>83</v>
      </c>
      <c r="G4139" t="s">
        <v>735</v>
      </c>
      <c r="H4139" t="s">
        <v>999</v>
      </c>
      <c r="I4139" s="196" t="str">
        <f>VLOOKUP(E4139,Refs!$P$2:$R$36,3,FALSE)</f>
        <v>Y60</v>
      </c>
      <c r="J4139" s="196" t="str">
        <f>VLOOKUP(E4139,Refs!$P$2:$S$36,4,FALSE)</f>
        <v>Midlands</v>
      </c>
      <c r="K4139" s="42" t="str">
        <f t="shared" si="128"/>
        <v>-</v>
      </c>
    </row>
    <row r="4140" spans="1:11" x14ac:dyDescent="0.35">
      <c r="A4140" s="197">
        <f t="shared" si="129"/>
        <v>44317</v>
      </c>
      <c r="B4140" t="s">
        <v>1054</v>
      </c>
      <c r="C4140" t="s">
        <v>472</v>
      </c>
      <c r="D4140" t="s">
        <v>1006</v>
      </c>
      <c r="E4140" t="s">
        <v>82</v>
      </c>
      <c r="F4140" t="s">
        <v>83</v>
      </c>
      <c r="G4140" t="s">
        <v>736</v>
      </c>
      <c r="H4140" t="s">
        <v>999</v>
      </c>
      <c r="I4140" s="196" t="str">
        <f>VLOOKUP(E4140,Refs!$P$2:$R$36,3,FALSE)</f>
        <v>Y60</v>
      </c>
      <c r="J4140" s="196" t="str">
        <f>VLOOKUP(E4140,Refs!$P$2:$S$36,4,FALSE)</f>
        <v>Midlands</v>
      </c>
      <c r="K4140" s="42" t="str">
        <f t="shared" si="128"/>
        <v>-</v>
      </c>
    </row>
    <row r="4141" spans="1:11" x14ac:dyDescent="0.35">
      <c r="A4141" s="197">
        <f t="shared" si="129"/>
        <v>44317</v>
      </c>
      <c r="B4141" t="s">
        <v>1054</v>
      </c>
      <c r="C4141" t="s">
        <v>472</v>
      </c>
      <c r="D4141" t="s">
        <v>1006</v>
      </c>
      <c r="E4141" t="s">
        <v>82</v>
      </c>
      <c r="F4141" t="s">
        <v>83</v>
      </c>
      <c r="G4141" t="s">
        <v>737</v>
      </c>
      <c r="H4141" t="s">
        <v>999</v>
      </c>
      <c r="I4141" s="196" t="str">
        <f>VLOOKUP(E4141,Refs!$P$2:$R$36,3,FALSE)</f>
        <v>Y60</v>
      </c>
      <c r="J4141" s="196" t="str">
        <f>VLOOKUP(E4141,Refs!$P$2:$S$36,4,FALSE)</f>
        <v>Midlands</v>
      </c>
      <c r="K4141" s="42" t="str">
        <f t="shared" si="128"/>
        <v>-</v>
      </c>
    </row>
    <row r="4142" spans="1:11" x14ac:dyDescent="0.35">
      <c r="A4142" s="197">
        <f t="shared" si="129"/>
        <v>44317</v>
      </c>
      <c r="B4142" t="s">
        <v>1054</v>
      </c>
      <c r="C4142" t="s">
        <v>101</v>
      </c>
      <c r="D4142" t="s">
        <v>996</v>
      </c>
      <c r="E4142" t="s">
        <v>78</v>
      </c>
      <c r="F4142" t="s">
        <v>79</v>
      </c>
      <c r="G4142" t="s">
        <v>756</v>
      </c>
      <c r="H4142">
        <v>42473</v>
      </c>
      <c r="I4142" s="196" t="str">
        <f>VLOOKUP(E4142,Refs!$P$2:$R$36,3,FALSE)</f>
        <v>Y58</v>
      </c>
      <c r="J4142" s="196" t="str">
        <f>VLOOKUP(E4142,Refs!$P$2:$S$36,4,FALSE)</f>
        <v>South West</v>
      </c>
      <c r="K4142" s="42">
        <f t="shared" si="128"/>
        <v>42473</v>
      </c>
    </row>
    <row r="4143" spans="1:11" x14ac:dyDescent="0.35">
      <c r="A4143" s="197">
        <f t="shared" si="129"/>
        <v>44317</v>
      </c>
      <c r="B4143" t="s">
        <v>1054</v>
      </c>
      <c r="C4143" t="s">
        <v>101</v>
      </c>
      <c r="D4143" t="s">
        <v>996</v>
      </c>
      <c r="E4143" t="s">
        <v>78</v>
      </c>
      <c r="F4143" t="s">
        <v>79</v>
      </c>
      <c r="G4143" t="s">
        <v>757</v>
      </c>
      <c r="H4143">
        <v>6495</v>
      </c>
      <c r="I4143" s="196" t="str">
        <f>VLOOKUP(E4143,Refs!$P$2:$R$36,3,FALSE)</f>
        <v>Y58</v>
      </c>
      <c r="J4143" s="196" t="str">
        <f>VLOOKUP(E4143,Refs!$P$2:$S$36,4,FALSE)</f>
        <v>South West</v>
      </c>
      <c r="K4143" s="42">
        <f t="shared" si="128"/>
        <v>6495</v>
      </c>
    </row>
    <row r="4144" spans="1:11" x14ac:dyDescent="0.35">
      <c r="A4144" s="197">
        <f t="shared" si="129"/>
        <v>44317</v>
      </c>
      <c r="B4144" t="s">
        <v>1054</v>
      </c>
      <c r="C4144" t="s">
        <v>101</v>
      </c>
      <c r="D4144" t="s">
        <v>996</v>
      </c>
      <c r="E4144" t="s">
        <v>78</v>
      </c>
      <c r="F4144" t="s">
        <v>79</v>
      </c>
      <c r="G4144" t="s">
        <v>758</v>
      </c>
      <c r="H4144">
        <v>37997</v>
      </c>
      <c r="I4144" s="196" t="str">
        <f>VLOOKUP(E4144,Refs!$P$2:$R$36,3,FALSE)</f>
        <v>Y58</v>
      </c>
      <c r="J4144" s="196" t="str">
        <f>VLOOKUP(E4144,Refs!$P$2:$S$36,4,FALSE)</f>
        <v>South West</v>
      </c>
      <c r="K4144" s="42">
        <f t="shared" si="128"/>
        <v>37997</v>
      </c>
    </row>
    <row r="4145" spans="1:11" x14ac:dyDescent="0.35">
      <c r="A4145" s="197">
        <f t="shared" si="129"/>
        <v>44317</v>
      </c>
      <c r="B4145" t="s">
        <v>1054</v>
      </c>
      <c r="C4145" t="s">
        <v>101</v>
      </c>
      <c r="D4145" t="s">
        <v>996</v>
      </c>
      <c r="E4145" t="s">
        <v>78</v>
      </c>
      <c r="F4145" t="s">
        <v>79</v>
      </c>
      <c r="G4145" t="s">
        <v>759</v>
      </c>
      <c r="H4145">
        <v>858</v>
      </c>
      <c r="I4145" s="196" t="str">
        <f>VLOOKUP(E4145,Refs!$P$2:$R$36,3,FALSE)</f>
        <v>Y58</v>
      </c>
      <c r="J4145" s="196" t="str">
        <f>VLOOKUP(E4145,Refs!$P$2:$S$36,4,FALSE)</f>
        <v>South West</v>
      </c>
      <c r="K4145" s="42">
        <f t="shared" si="128"/>
        <v>858</v>
      </c>
    </row>
    <row r="4146" spans="1:11" x14ac:dyDescent="0.35">
      <c r="A4146" s="197">
        <f t="shared" si="129"/>
        <v>44317</v>
      </c>
      <c r="B4146" t="s">
        <v>1054</v>
      </c>
      <c r="C4146" t="s">
        <v>101</v>
      </c>
      <c r="D4146" t="s">
        <v>996</v>
      </c>
      <c r="E4146" t="s">
        <v>78</v>
      </c>
      <c r="F4146" t="s">
        <v>79</v>
      </c>
      <c r="G4146" t="s">
        <v>760</v>
      </c>
      <c r="H4146">
        <v>11157</v>
      </c>
      <c r="I4146" s="196" t="str">
        <f>VLOOKUP(E4146,Refs!$P$2:$R$36,3,FALSE)</f>
        <v>Y58</v>
      </c>
      <c r="J4146" s="196" t="str">
        <f>VLOOKUP(E4146,Refs!$P$2:$S$36,4,FALSE)</f>
        <v>South West</v>
      </c>
      <c r="K4146" s="42">
        <f t="shared" si="128"/>
        <v>11157</v>
      </c>
    </row>
    <row r="4147" spans="1:11" x14ac:dyDescent="0.35">
      <c r="A4147" s="197">
        <f t="shared" si="129"/>
        <v>44317</v>
      </c>
      <c r="B4147" t="s">
        <v>1054</v>
      </c>
      <c r="C4147" t="s">
        <v>101</v>
      </c>
      <c r="D4147" t="s">
        <v>996</v>
      </c>
      <c r="E4147" t="s">
        <v>78</v>
      </c>
      <c r="F4147" t="s">
        <v>79</v>
      </c>
      <c r="G4147" t="s">
        <v>761</v>
      </c>
      <c r="H4147">
        <v>0</v>
      </c>
      <c r="I4147" s="196" t="str">
        <f>VLOOKUP(E4147,Refs!$P$2:$R$36,3,FALSE)</f>
        <v>Y58</v>
      </c>
      <c r="J4147" s="196" t="str">
        <f>VLOOKUP(E4147,Refs!$P$2:$S$36,4,FALSE)</f>
        <v>South West</v>
      </c>
      <c r="K4147" s="42" t="str">
        <f t="shared" si="128"/>
        <v/>
      </c>
    </row>
    <row r="4148" spans="1:11" x14ac:dyDescent="0.35">
      <c r="A4148" s="197">
        <f t="shared" si="129"/>
        <v>44317</v>
      </c>
      <c r="B4148" t="s">
        <v>1054</v>
      </c>
      <c r="C4148" t="s">
        <v>101</v>
      </c>
      <c r="D4148" t="s">
        <v>996</v>
      </c>
      <c r="E4148" t="s">
        <v>78</v>
      </c>
      <c r="F4148" t="s">
        <v>79</v>
      </c>
      <c r="G4148" t="s">
        <v>548</v>
      </c>
      <c r="H4148">
        <v>23670</v>
      </c>
      <c r="I4148" s="196" t="str">
        <f>VLOOKUP(E4148,Refs!$P$2:$R$36,3,FALSE)</f>
        <v>Y58</v>
      </c>
      <c r="J4148" s="196" t="str">
        <f>VLOOKUP(E4148,Refs!$P$2:$S$36,4,FALSE)</f>
        <v>South West</v>
      </c>
      <c r="K4148" s="42">
        <f t="shared" si="128"/>
        <v>23670</v>
      </c>
    </row>
    <row r="4149" spans="1:11" x14ac:dyDescent="0.35">
      <c r="A4149" s="197">
        <f t="shared" si="129"/>
        <v>44317</v>
      </c>
      <c r="B4149" t="s">
        <v>1054</v>
      </c>
      <c r="C4149" t="s">
        <v>101</v>
      </c>
      <c r="D4149" t="s">
        <v>996</v>
      </c>
      <c r="E4149" t="s">
        <v>78</v>
      </c>
      <c r="F4149" t="s">
        <v>79</v>
      </c>
      <c r="G4149" t="s">
        <v>549</v>
      </c>
      <c r="H4149">
        <v>4476</v>
      </c>
      <c r="I4149" s="196" t="str">
        <f>VLOOKUP(E4149,Refs!$P$2:$R$36,3,FALSE)</f>
        <v>Y58</v>
      </c>
      <c r="J4149" s="196" t="str">
        <f>VLOOKUP(E4149,Refs!$P$2:$S$36,4,FALSE)</f>
        <v>South West</v>
      </c>
      <c r="K4149" s="42">
        <f t="shared" si="128"/>
        <v>4476</v>
      </c>
    </row>
    <row r="4150" spans="1:11" x14ac:dyDescent="0.35">
      <c r="A4150" s="197">
        <f t="shared" si="129"/>
        <v>44317</v>
      </c>
      <c r="B4150" t="s">
        <v>1054</v>
      </c>
      <c r="C4150" t="s">
        <v>101</v>
      </c>
      <c r="D4150" t="s">
        <v>996</v>
      </c>
      <c r="E4150" t="s">
        <v>78</v>
      </c>
      <c r="F4150" t="s">
        <v>79</v>
      </c>
      <c r="G4150" t="s">
        <v>550</v>
      </c>
      <c r="H4150">
        <v>443</v>
      </c>
      <c r="I4150" s="196" t="str">
        <f>VLOOKUP(E4150,Refs!$P$2:$R$36,3,FALSE)</f>
        <v>Y58</v>
      </c>
      <c r="J4150" s="196" t="str">
        <f>VLOOKUP(E4150,Refs!$P$2:$S$36,4,FALSE)</f>
        <v>South West</v>
      </c>
      <c r="K4150" s="42">
        <f t="shared" si="128"/>
        <v>443</v>
      </c>
    </row>
    <row r="4151" spans="1:11" x14ac:dyDescent="0.35">
      <c r="A4151" s="197">
        <f t="shared" si="129"/>
        <v>44317</v>
      </c>
      <c r="B4151" t="s">
        <v>1054</v>
      </c>
      <c r="C4151" t="s">
        <v>101</v>
      </c>
      <c r="D4151" t="s">
        <v>996</v>
      </c>
      <c r="E4151" t="s">
        <v>78</v>
      </c>
      <c r="F4151" t="s">
        <v>79</v>
      </c>
      <c r="G4151" t="s">
        <v>551</v>
      </c>
      <c r="H4151">
        <v>557</v>
      </c>
      <c r="I4151" s="196" t="str">
        <f>VLOOKUP(E4151,Refs!$P$2:$R$36,3,FALSE)</f>
        <v>Y58</v>
      </c>
      <c r="J4151" s="196" t="str">
        <f>VLOOKUP(E4151,Refs!$P$2:$S$36,4,FALSE)</f>
        <v>South West</v>
      </c>
      <c r="K4151" s="42">
        <f t="shared" si="128"/>
        <v>557</v>
      </c>
    </row>
    <row r="4152" spans="1:11" x14ac:dyDescent="0.35">
      <c r="A4152" s="197">
        <f t="shared" si="129"/>
        <v>44317</v>
      </c>
      <c r="B4152" t="s">
        <v>1054</v>
      </c>
      <c r="C4152" t="s">
        <v>101</v>
      </c>
      <c r="D4152" t="s">
        <v>996</v>
      </c>
      <c r="E4152" t="s">
        <v>78</v>
      </c>
      <c r="F4152" t="s">
        <v>79</v>
      </c>
      <c r="G4152" t="s">
        <v>552</v>
      </c>
      <c r="H4152">
        <v>3476</v>
      </c>
      <c r="I4152" s="196" t="str">
        <f>VLOOKUP(E4152,Refs!$P$2:$R$36,3,FALSE)</f>
        <v>Y58</v>
      </c>
      <c r="J4152" s="196" t="str">
        <f>VLOOKUP(E4152,Refs!$P$2:$S$36,4,FALSE)</f>
        <v>South West</v>
      </c>
      <c r="K4152" s="42">
        <f t="shared" si="128"/>
        <v>3476</v>
      </c>
    </row>
    <row r="4153" spans="1:11" x14ac:dyDescent="0.35">
      <c r="A4153" s="197">
        <f t="shared" si="129"/>
        <v>44317</v>
      </c>
      <c r="B4153" t="s">
        <v>1054</v>
      </c>
      <c r="C4153" t="s">
        <v>101</v>
      </c>
      <c r="D4153" t="s">
        <v>996</v>
      </c>
      <c r="E4153" t="s">
        <v>78</v>
      </c>
      <c r="F4153" t="s">
        <v>79</v>
      </c>
      <c r="G4153" t="s">
        <v>553</v>
      </c>
      <c r="H4153">
        <v>5409363</v>
      </c>
      <c r="I4153" s="196" t="str">
        <f>VLOOKUP(E4153,Refs!$P$2:$R$36,3,FALSE)</f>
        <v>Y58</v>
      </c>
      <c r="J4153" s="196" t="str">
        <f>VLOOKUP(E4153,Refs!$P$2:$S$36,4,FALSE)</f>
        <v>South West</v>
      </c>
      <c r="K4153" s="42">
        <f t="shared" si="128"/>
        <v>5409363</v>
      </c>
    </row>
    <row r="4154" spans="1:11" x14ac:dyDescent="0.35">
      <c r="A4154" s="197">
        <f t="shared" si="129"/>
        <v>44317</v>
      </c>
      <c r="B4154" t="s">
        <v>1054</v>
      </c>
      <c r="C4154" t="s">
        <v>101</v>
      </c>
      <c r="D4154" t="s">
        <v>996</v>
      </c>
      <c r="E4154" t="s">
        <v>78</v>
      </c>
      <c r="F4154" t="s">
        <v>79</v>
      </c>
      <c r="G4154" t="s">
        <v>554</v>
      </c>
      <c r="H4154">
        <v>1418</v>
      </c>
      <c r="I4154" s="196" t="str">
        <f>VLOOKUP(E4154,Refs!$P$2:$R$36,3,FALSE)</f>
        <v>Y58</v>
      </c>
      <c r="J4154" s="196" t="str">
        <f>VLOOKUP(E4154,Refs!$P$2:$S$36,4,FALSE)</f>
        <v>South West</v>
      </c>
      <c r="K4154" s="42">
        <f t="shared" si="128"/>
        <v>1418</v>
      </c>
    </row>
    <row r="4155" spans="1:11" x14ac:dyDescent="0.35">
      <c r="A4155" s="197">
        <f t="shared" si="129"/>
        <v>44317</v>
      </c>
      <c r="B4155" t="s">
        <v>1054</v>
      </c>
      <c r="C4155" t="s">
        <v>101</v>
      </c>
      <c r="D4155" t="s">
        <v>996</v>
      </c>
      <c r="E4155" t="s">
        <v>78</v>
      </c>
      <c r="F4155" t="s">
        <v>79</v>
      </c>
      <c r="G4155" t="s">
        <v>555</v>
      </c>
      <c r="H4155">
        <v>2601</v>
      </c>
      <c r="I4155" s="196" t="str">
        <f>VLOOKUP(E4155,Refs!$P$2:$R$36,3,FALSE)</f>
        <v>Y58</v>
      </c>
      <c r="J4155" s="196" t="str">
        <f>VLOOKUP(E4155,Refs!$P$2:$S$36,4,FALSE)</f>
        <v>South West</v>
      </c>
      <c r="K4155" s="42">
        <f t="shared" ref="K4155:K4218" si="130">IF(OR(H4155="NULL",H4155=0,H4155=""),"",H4155)</f>
        <v>2601</v>
      </c>
    </row>
    <row r="4156" spans="1:11" x14ac:dyDescent="0.35">
      <c r="A4156" s="197">
        <f t="shared" si="129"/>
        <v>44317</v>
      </c>
      <c r="B4156" t="s">
        <v>1054</v>
      </c>
      <c r="C4156" t="s">
        <v>101</v>
      </c>
      <c r="D4156" t="s">
        <v>996</v>
      </c>
      <c r="E4156" t="s">
        <v>78</v>
      </c>
      <c r="F4156" t="s">
        <v>79</v>
      </c>
      <c r="G4156" t="s">
        <v>556</v>
      </c>
      <c r="H4156">
        <v>1315889</v>
      </c>
      <c r="I4156" s="196" t="str">
        <f>VLOOKUP(E4156,Refs!$P$2:$R$36,3,FALSE)</f>
        <v>Y58</v>
      </c>
      <c r="J4156" s="196" t="str">
        <f>VLOOKUP(E4156,Refs!$P$2:$S$36,4,FALSE)</f>
        <v>South West</v>
      </c>
      <c r="K4156" s="42">
        <f t="shared" si="130"/>
        <v>1315889</v>
      </c>
    </row>
    <row r="4157" spans="1:11" x14ac:dyDescent="0.35">
      <c r="A4157" s="197">
        <f t="shared" si="129"/>
        <v>44317</v>
      </c>
      <c r="B4157" t="s">
        <v>1054</v>
      </c>
      <c r="C4157" t="s">
        <v>101</v>
      </c>
      <c r="D4157" t="s">
        <v>996</v>
      </c>
      <c r="E4157" t="s">
        <v>78</v>
      </c>
      <c r="F4157" t="s">
        <v>79</v>
      </c>
      <c r="G4157" t="s">
        <v>557</v>
      </c>
      <c r="H4157">
        <v>11802</v>
      </c>
      <c r="I4157" s="196" t="str">
        <f>VLOOKUP(E4157,Refs!$P$2:$R$36,3,FALSE)</f>
        <v>Y58</v>
      </c>
      <c r="J4157" s="196" t="str">
        <f>VLOOKUP(E4157,Refs!$P$2:$S$36,4,FALSE)</f>
        <v>South West</v>
      </c>
      <c r="K4157" s="42">
        <f t="shared" si="130"/>
        <v>11802</v>
      </c>
    </row>
    <row r="4158" spans="1:11" x14ac:dyDescent="0.35">
      <c r="A4158" s="197">
        <f t="shared" si="129"/>
        <v>44317</v>
      </c>
      <c r="B4158" t="s">
        <v>1054</v>
      </c>
      <c r="C4158" t="s">
        <v>101</v>
      </c>
      <c r="D4158" t="s">
        <v>996</v>
      </c>
      <c r="E4158" t="s">
        <v>78</v>
      </c>
      <c r="F4158" t="s">
        <v>79</v>
      </c>
      <c r="G4158" t="s">
        <v>558</v>
      </c>
      <c r="H4158">
        <v>44019182</v>
      </c>
      <c r="I4158" s="196" t="str">
        <f>VLOOKUP(E4158,Refs!$P$2:$R$36,3,FALSE)</f>
        <v>Y58</v>
      </c>
      <c r="J4158" s="196" t="str">
        <f>VLOOKUP(E4158,Refs!$P$2:$S$36,4,FALSE)</f>
        <v>South West</v>
      </c>
      <c r="K4158" s="42">
        <f t="shared" si="130"/>
        <v>44019182</v>
      </c>
    </row>
    <row r="4159" spans="1:11" x14ac:dyDescent="0.35">
      <c r="A4159" s="197">
        <f t="shared" si="129"/>
        <v>44317</v>
      </c>
      <c r="B4159" t="s">
        <v>1054</v>
      </c>
      <c r="C4159" t="s">
        <v>101</v>
      </c>
      <c r="D4159" t="s">
        <v>996</v>
      </c>
      <c r="E4159" t="s">
        <v>78</v>
      </c>
      <c r="F4159" t="s">
        <v>79</v>
      </c>
      <c r="G4159" t="s">
        <v>566</v>
      </c>
      <c r="H4159">
        <v>33051</v>
      </c>
      <c r="I4159" s="196" t="str">
        <f>VLOOKUP(E4159,Refs!$P$2:$R$36,3,FALSE)</f>
        <v>Y58</v>
      </c>
      <c r="J4159" s="196" t="str">
        <f>VLOOKUP(E4159,Refs!$P$2:$S$36,4,FALSE)</f>
        <v>South West</v>
      </c>
      <c r="K4159" s="42">
        <f t="shared" si="130"/>
        <v>33051</v>
      </c>
    </row>
    <row r="4160" spans="1:11" x14ac:dyDescent="0.35">
      <c r="A4160" s="197">
        <f t="shared" si="129"/>
        <v>44317</v>
      </c>
      <c r="B4160" t="s">
        <v>1054</v>
      </c>
      <c r="C4160" t="s">
        <v>101</v>
      </c>
      <c r="D4160" t="s">
        <v>996</v>
      </c>
      <c r="E4160" t="s">
        <v>78</v>
      </c>
      <c r="F4160" t="s">
        <v>79</v>
      </c>
      <c r="G4160" t="s">
        <v>567</v>
      </c>
      <c r="H4160">
        <v>78</v>
      </c>
      <c r="I4160" s="196" t="str">
        <f>VLOOKUP(E4160,Refs!$P$2:$R$36,3,FALSE)</f>
        <v>Y58</v>
      </c>
      <c r="J4160" s="196" t="str">
        <f>VLOOKUP(E4160,Refs!$P$2:$S$36,4,FALSE)</f>
        <v>South West</v>
      </c>
      <c r="K4160" s="42">
        <f t="shared" si="130"/>
        <v>78</v>
      </c>
    </row>
    <row r="4161" spans="1:11" x14ac:dyDescent="0.35">
      <c r="A4161" s="197">
        <f t="shared" si="129"/>
        <v>44317</v>
      </c>
      <c r="B4161" t="s">
        <v>1054</v>
      </c>
      <c r="C4161" t="s">
        <v>101</v>
      </c>
      <c r="D4161" t="s">
        <v>996</v>
      </c>
      <c r="E4161" t="s">
        <v>78</v>
      </c>
      <c r="F4161" t="s">
        <v>79</v>
      </c>
      <c r="G4161" t="s">
        <v>568</v>
      </c>
      <c r="H4161">
        <v>22479</v>
      </c>
      <c r="I4161" s="196" t="str">
        <f>VLOOKUP(E4161,Refs!$P$2:$R$36,3,FALSE)</f>
        <v>Y58</v>
      </c>
      <c r="J4161" s="196" t="str">
        <f>VLOOKUP(E4161,Refs!$P$2:$S$36,4,FALSE)</f>
        <v>South West</v>
      </c>
      <c r="K4161" s="42">
        <f t="shared" si="130"/>
        <v>22479</v>
      </c>
    </row>
    <row r="4162" spans="1:11" x14ac:dyDescent="0.35">
      <c r="A4162" s="197">
        <f t="shared" si="129"/>
        <v>44317</v>
      </c>
      <c r="B4162" t="s">
        <v>1054</v>
      </c>
      <c r="C4162" t="s">
        <v>101</v>
      </c>
      <c r="D4162" t="s">
        <v>996</v>
      </c>
      <c r="E4162" t="s">
        <v>78</v>
      </c>
      <c r="F4162" t="s">
        <v>79</v>
      </c>
      <c r="G4162" t="s">
        <v>569</v>
      </c>
      <c r="H4162">
        <v>4896</v>
      </c>
      <c r="I4162" s="196" t="str">
        <f>VLOOKUP(E4162,Refs!$P$2:$R$36,3,FALSE)</f>
        <v>Y58</v>
      </c>
      <c r="J4162" s="196" t="str">
        <f>VLOOKUP(E4162,Refs!$P$2:$S$36,4,FALSE)</f>
        <v>South West</v>
      </c>
      <c r="K4162" s="42">
        <f t="shared" si="130"/>
        <v>4896</v>
      </c>
    </row>
    <row r="4163" spans="1:11" x14ac:dyDescent="0.35">
      <c r="A4163" s="197">
        <f t="shared" ref="A4163:A4226" si="131">DATEVALUE(RIGHT(B4163,8))</f>
        <v>44317</v>
      </c>
      <c r="B4163" t="s">
        <v>1054</v>
      </c>
      <c r="C4163" t="s">
        <v>101</v>
      </c>
      <c r="D4163" t="s">
        <v>996</v>
      </c>
      <c r="E4163" t="s">
        <v>78</v>
      </c>
      <c r="F4163" t="s">
        <v>79</v>
      </c>
      <c r="G4163" t="s">
        <v>570</v>
      </c>
      <c r="H4163">
        <v>4808</v>
      </c>
      <c r="I4163" s="196" t="str">
        <f>VLOOKUP(E4163,Refs!$P$2:$R$36,3,FALSE)</f>
        <v>Y58</v>
      </c>
      <c r="J4163" s="196" t="str">
        <f>VLOOKUP(E4163,Refs!$P$2:$S$36,4,FALSE)</f>
        <v>South West</v>
      </c>
      <c r="K4163" s="42">
        <f t="shared" si="130"/>
        <v>4808</v>
      </c>
    </row>
    <row r="4164" spans="1:11" x14ac:dyDescent="0.35">
      <c r="A4164" s="197">
        <f t="shared" si="131"/>
        <v>44317</v>
      </c>
      <c r="B4164" t="s">
        <v>1054</v>
      </c>
      <c r="C4164" t="s">
        <v>101</v>
      </c>
      <c r="D4164" t="s">
        <v>996</v>
      </c>
      <c r="E4164" t="s">
        <v>78</v>
      </c>
      <c r="F4164" t="s">
        <v>79</v>
      </c>
      <c r="G4164" t="s">
        <v>571</v>
      </c>
      <c r="H4164">
        <v>790</v>
      </c>
      <c r="I4164" s="196" t="str">
        <f>VLOOKUP(E4164,Refs!$P$2:$R$36,3,FALSE)</f>
        <v>Y58</v>
      </c>
      <c r="J4164" s="196" t="str">
        <f>VLOOKUP(E4164,Refs!$P$2:$S$36,4,FALSE)</f>
        <v>South West</v>
      </c>
      <c r="K4164" s="42">
        <f t="shared" si="130"/>
        <v>790</v>
      </c>
    </row>
    <row r="4165" spans="1:11" x14ac:dyDescent="0.35">
      <c r="A4165" s="197">
        <f t="shared" si="131"/>
        <v>44317</v>
      </c>
      <c r="B4165" t="s">
        <v>1054</v>
      </c>
      <c r="C4165" t="s">
        <v>101</v>
      </c>
      <c r="D4165" t="s">
        <v>996</v>
      </c>
      <c r="E4165" t="s">
        <v>78</v>
      </c>
      <c r="F4165" t="s">
        <v>79</v>
      </c>
      <c r="G4165" t="s">
        <v>576</v>
      </c>
      <c r="H4165">
        <v>16455</v>
      </c>
      <c r="I4165" s="196" t="str">
        <f>VLOOKUP(E4165,Refs!$P$2:$R$36,3,FALSE)</f>
        <v>Y58</v>
      </c>
      <c r="J4165" s="196" t="str">
        <f>VLOOKUP(E4165,Refs!$P$2:$S$36,4,FALSE)</f>
        <v>South West</v>
      </c>
      <c r="K4165" s="42">
        <f t="shared" si="130"/>
        <v>16455</v>
      </c>
    </row>
    <row r="4166" spans="1:11" x14ac:dyDescent="0.35">
      <c r="A4166" s="197">
        <f t="shared" si="131"/>
        <v>44317</v>
      </c>
      <c r="B4166" t="s">
        <v>1054</v>
      </c>
      <c r="C4166" t="s">
        <v>101</v>
      </c>
      <c r="D4166" t="s">
        <v>996</v>
      </c>
      <c r="E4166" t="s">
        <v>78</v>
      </c>
      <c r="F4166" t="s">
        <v>79</v>
      </c>
      <c r="G4166" t="s">
        <v>577</v>
      </c>
      <c r="H4166">
        <v>4628</v>
      </c>
      <c r="I4166" s="196" t="str">
        <f>VLOOKUP(E4166,Refs!$P$2:$R$36,3,FALSE)</f>
        <v>Y58</v>
      </c>
      <c r="J4166" s="196" t="str">
        <f>VLOOKUP(E4166,Refs!$P$2:$S$36,4,FALSE)</f>
        <v>South West</v>
      </c>
      <c r="K4166" s="42">
        <f t="shared" si="130"/>
        <v>4628</v>
      </c>
    </row>
    <row r="4167" spans="1:11" x14ac:dyDescent="0.35">
      <c r="A4167" s="197">
        <f t="shared" si="131"/>
        <v>44317</v>
      </c>
      <c r="B4167" t="s">
        <v>1054</v>
      </c>
      <c r="C4167" t="s">
        <v>101</v>
      </c>
      <c r="D4167" t="s">
        <v>996</v>
      </c>
      <c r="E4167" t="s">
        <v>78</v>
      </c>
      <c r="F4167" t="s">
        <v>79</v>
      </c>
      <c r="G4167" t="s">
        <v>578</v>
      </c>
      <c r="H4167">
        <v>3</v>
      </c>
      <c r="I4167" s="196" t="str">
        <f>VLOOKUP(E4167,Refs!$P$2:$R$36,3,FALSE)</f>
        <v>Y58</v>
      </c>
      <c r="J4167" s="196" t="str">
        <f>VLOOKUP(E4167,Refs!$P$2:$S$36,4,FALSE)</f>
        <v>South West</v>
      </c>
      <c r="K4167" s="42">
        <f t="shared" si="130"/>
        <v>3</v>
      </c>
    </row>
    <row r="4168" spans="1:11" x14ac:dyDescent="0.35">
      <c r="A4168" s="197">
        <f t="shared" si="131"/>
        <v>44317</v>
      </c>
      <c r="B4168" t="s">
        <v>1054</v>
      </c>
      <c r="C4168" t="s">
        <v>101</v>
      </c>
      <c r="D4168" t="s">
        <v>996</v>
      </c>
      <c r="E4168" t="s">
        <v>78</v>
      </c>
      <c r="F4168" t="s">
        <v>79</v>
      </c>
      <c r="G4168" t="s">
        <v>579</v>
      </c>
      <c r="H4168">
        <v>0</v>
      </c>
      <c r="I4168" s="196" t="str">
        <f>VLOOKUP(E4168,Refs!$P$2:$R$36,3,FALSE)</f>
        <v>Y58</v>
      </c>
      <c r="J4168" s="196" t="str">
        <f>VLOOKUP(E4168,Refs!$P$2:$S$36,4,FALSE)</f>
        <v>South West</v>
      </c>
      <c r="K4168" s="42" t="str">
        <f t="shared" si="130"/>
        <v/>
      </c>
    </row>
    <row r="4169" spans="1:11" x14ac:dyDescent="0.35">
      <c r="A4169" s="197">
        <f t="shared" si="131"/>
        <v>44317</v>
      </c>
      <c r="B4169" t="s">
        <v>1054</v>
      </c>
      <c r="C4169" t="s">
        <v>101</v>
      </c>
      <c r="D4169" t="s">
        <v>996</v>
      </c>
      <c r="E4169" t="s">
        <v>78</v>
      </c>
      <c r="F4169" t="s">
        <v>79</v>
      </c>
      <c r="G4169" t="s">
        <v>580</v>
      </c>
      <c r="H4169">
        <v>2703</v>
      </c>
      <c r="I4169" s="196" t="str">
        <f>VLOOKUP(E4169,Refs!$P$2:$R$36,3,FALSE)</f>
        <v>Y58</v>
      </c>
      <c r="J4169" s="196" t="str">
        <f>VLOOKUP(E4169,Refs!$P$2:$S$36,4,FALSE)</f>
        <v>South West</v>
      </c>
      <c r="K4169" s="42">
        <f t="shared" si="130"/>
        <v>2703</v>
      </c>
    </row>
    <row r="4170" spans="1:11" x14ac:dyDescent="0.35">
      <c r="A4170" s="197">
        <f t="shared" si="131"/>
        <v>44317</v>
      </c>
      <c r="B4170" t="s">
        <v>1054</v>
      </c>
      <c r="C4170" t="s">
        <v>101</v>
      </c>
      <c r="D4170" t="s">
        <v>996</v>
      </c>
      <c r="E4170" t="s">
        <v>78</v>
      </c>
      <c r="F4170" t="s">
        <v>79</v>
      </c>
      <c r="G4170" t="s">
        <v>581</v>
      </c>
      <c r="H4170">
        <v>0</v>
      </c>
      <c r="I4170" s="196" t="str">
        <f>VLOOKUP(E4170,Refs!$P$2:$R$36,3,FALSE)</f>
        <v>Y58</v>
      </c>
      <c r="J4170" s="196" t="str">
        <f>VLOOKUP(E4170,Refs!$P$2:$S$36,4,FALSE)</f>
        <v>South West</v>
      </c>
      <c r="K4170" s="42" t="str">
        <f t="shared" si="130"/>
        <v/>
      </c>
    </row>
    <row r="4171" spans="1:11" x14ac:dyDescent="0.35">
      <c r="A4171" s="197">
        <f t="shared" si="131"/>
        <v>44317</v>
      </c>
      <c r="B4171" t="s">
        <v>1054</v>
      </c>
      <c r="C4171" t="s">
        <v>101</v>
      </c>
      <c r="D4171" t="s">
        <v>996</v>
      </c>
      <c r="E4171" t="s">
        <v>78</v>
      </c>
      <c r="F4171" t="s">
        <v>79</v>
      </c>
      <c r="G4171" t="s">
        <v>582</v>
      </c>
      <c r="H4171">
        <v>0</v>
      </c>
      <c r="I4171" s="196" t="str">
        <f>VLOOKUP(E4171,Refs!$P$2:$R$36,3,FALSE)</f>
        <v>Y58</v>
      </c>
      <c r="J4171" s="196" t="str">
        <f>VLOOKUP(E4171,Refs!$P$2:$S$36,4,FALSE)</f>
        <v>South West</v>
      </c>
      <c r="K4171" s="42" t="str">
        <f t="shared" si="130"/>
        <v/>
      </c>
    </row>
    <row r="4172" spans="1:11" x14ac:dyDescent="0.35">
      <c r="A4172" s="197">
        <f t="shared" si="131"/>
        <v>44317</v>
      </c>
      <c r="B4172" t="s">
        <v>1054</v>
      </c>
      <c r="C4172" t="s">
        <v>101</v>
      </c>
      <c r="D4172" t="s">
        <v>996</v>
      </c>
      <c r="E4172" t="s">
        <v>78</v>
      </c>
      <c r="F4172" t="s">
        <v>79</v>
      </c>
      <c r="G4172" t="s">
        <v>583</v>
      </c>
      <c r="H4172">
        <v>359</v>
      </c>
      <c r="I4172" s="196" t="str">
        <f>VLOOKUP(E4172,Refs!$P$2:$R$36,3,FALSE)</f>
        <v>Y58</v>
      </c>
      <c r="J4172" s="196" t="str">
        <f>VLOOKUP(E4172,Refs!$P$2:$S$36,4,FALSE)</f>
        <v>South West</v>
      </c>
      <c r="K4172" s="42">
        <f t="shared" si="130"/>
        <v>359</v>
      </c>
    </row>
    <row r="4173" spans="1:11" x14ac:dyDescent="0.35">
      <c r="A4173" s="197">
        <f t="shared" si="131"/>
        <v>44317</v>
      </c>
      <c r="B4173" t="s">
        <v>1054</v>
      </c>
      <c r="C4173" t="s">
        <v>101</v>
      </c>
      <c r="D4173" t="s">
        <v>996</v>
      </c>
      <c r="E4173" t="s">
        <v>78</v>
      </c>
      <c r="F4173" t="s">
        <v>79</v>
      </c>
      <c r="G4173" t="s">
        <v>584</v>
      </c>
      <c r="H4173">
        <v>8762</v>
      </c>
      <c r="I4173" s="196" t="str">
        <f>VLOOKUP(E4173,Refs!$P$2:$R$36,3,FALSE)</f>
        <v>Y58</v>
      </c>
      <c r="J4173" s="196" t="str">
        <f>VLOOKUP(E4173,Refs!$P$2:$S$36,4,FALSE)</f>
        <v>South West</v>
      </c>
      <c r="K4173" s="42">
        <f t="shared" si="130"/>
        <v>8762</v>
      </c>
    </row>
    <row r="4174" spans="1:11" x14ac:dyDescent="0.35">
      <c r="A4174" s="197">
        <f t="shared" si="131"/>
        <v>44317</v>
      </c>
      <c r="B4174" t="s">
        <v>1054</v>
      </c>
      <c r="C4174" t="s">
        <v>101</v>
      </c>
      <c r="D4174" t="s">
        <v>996</v>
      </c>
      <c r="E4174" t="s">
        <v>78</v>
      </c>
      <c r="F4174" t="s">
        <v>79</v>
      </c>
      <c r="G4174" t="s">
        <v>585</v>
      </c>
      <c r="H4174">
        <v>49</v>
      </c>
      <c r="I4174" s="196" t="str">
        <f>VLOOKUP(E4174,Refs!$P$2:$R$36,3,FALSE)</f>
        <v>Y58</v>
      </c>
      <c r="J4174" s="196" t="str">
        <f>VLOOKUP(E4174,Refs!$P$2:$S$36,4,FALSE)</f>
        <v>South West</v>
      </c>
      <c r="K4174" s="42">
        <f t="shared" si="130"/>
        <v>49</v>
      </c>
    </row>
    <row r="4175" spans="1:11" x14ac:dyDescent="0.35">
      <c r="A4175" s="197">
        <f t="shared" si="131"/>
        <v>44317</v>
      </c>
      <c r="B4175" t="s">
        <v>1054</v>
      </c>
      <c r="C4175" t="s">
        <v>101</v>
      </c>
      <c r="D4175" t="s">
        <v>996</v>
      </c>
      <c r="E4175" t="s">
        <v>78</v>
      </c>
      <c r="F4175" t="s">
        <v>79</v>
      </c>
      <c r="G4175" t="s">
        <v>586</v>
      </c>
      <c r="H4175">
        <v>0</v>
      </c>
      <c r="I4175" s="196" t="str">
        <f>VLOOKUP(E4175,Refs!$P$2:$R$36,3,FALSE)</f>
        <v>Y58</v>
      </c>
      <c r="J4175" s="196" t="str">
        <f>VLOOKUP(E4175,Refs!$P$2:$S$36,4,FALSE)</f>
        <v>South West</v>
      </c>
      <c r="K4175" s="42" t="str">
        <f t="shared" si="130"/>
        <v/>
      </c>
    </row>
    <row r="4176" spans="1:11" x14ac:dyDescent="0.35">
      <c r="A4176" s="197">
        <f t="shared" si="131"/>
        <v>44317</v>
      </c>
      <c r="B4176" t="s">
        <v>1054</v>
      </c>
      <c r="C4176" t="s">
        <v>101</v>
      </c>
      <c r="D4176" t="s">
        <v>996</v>
      </c>
      <c r="E4176" t="s">
        <v>78</v>
      </c>
      <c r="F4176" t="s">
        <v>79</v>
      </c>
      <c r="G4176" t="s">
        <v>587</v>
      </c>
      <c r="H4176">
        <v>0</v>
      </c>
      <c r="I4176" s="196" t="str">
        <f>VLOOKUP(E4176,Refs!$P$2:$R$36,3,FALSE)</f>
        <v>Y58</v>
      </c>
      <c r="J4176" s="196" t="str">
        <f>VLOOKUP(E4176,Refs!$P$2:$S$36,4,FALSE)</f>
        <v>South West</v>
      </c>
      <c r="K4176" s="42" t="str">
        <f t="shared" si="130"/>
        <v/>
      </c>
    </row>
    <row r="4177" spans="1:11" x14ac:dyDescent="0.35">
      <c r="A4177" s="197">
        <f t="shared" si="131"/>
        <v>44317</v>
      </c>
      <c r="B4177" t="s">
        <v>1054</v>
      </c>
      <c r="C4177" t="s">
        <v>101</v>
      </c>
      <c r="D4177" t="s">
        <v>996</v>
      </c>
      <c r="E4177" t="s">
        <v>78</v>
      </c>
      <c r="F4177" t="s">
        <v>79</v>
      </c>
      <c r="G4177" t="s">
        <v>588</v>
      </c>
      <c r="H4177">
        <v>3640</v>
      </c>
      <c r="I4177" s="196" t="str">
        <f>VLOOKUP(E4177,Refs!$P$2:$R$36,3,FALSE)</f>
        <v>Y58</v>
      </c>
      <c r="J4177" s="196" t="str">
        <f>VLOOKUP(E4177,Refs!$P$2:$S$36,4,FALSE)</f>
        <v>South West</v>
      </c>
      <c r="K4177" s="42">
        <f t="shared" si="130"/>
        <v>3640</v>
      </c>
    </row>
    <row r="4178" spans="1:11" x14ac:dyDescent="0.35">
      <c r="A4178" s="197">
        <f t="shared" si="131"/>
        <v>44317</v>
      </c>
      <c r="B4178" t="s">
        <v>1054</v>
      </c>
      <c r="C4178" t="s">
        <v>101</v>
      </c>
      <c r="D4178" t="s">
        <v>996</v>
      </c>
      <c r="E4178" t="s">
        <v>78</v>
      </c>
      <c r="F4178" t="s">
        <v>79</v>
      </c>
      <c r="G4178" t="s">
        <v>589</v>
      </c>
      <c r="H4178">
        <v>1831</v>
      </c>
      <c r="I4178" s="196" t="str">
        <f>VLOOKUP(E4178,Refs!$P$2:$R$36,3,FALSE)</f>
        <v>Y58</v>
      </c>
      <c r="J4178" s="196" t="str">
        <f>VLOOKUP(E4178,Refs!$P$2:$S$36,4,FALSE)</f>
        <v>South West</v>
      </c>
      <c r="K4178" s="42">
        <f t="shared" si="130"/>
        <v>1831</v>
      </c>
    </row>
    <row r="4179" spans="1:11" x14ac:dyDescent="0.35">
      <c r="A4179" s="197">
        <f t="shared" si="131"/>
        <v>44317</v>
      </c>
      <c r="B4179" t="s">
        <v>1054</v>
      </c>
      <c r="C4179" t="s">
        <v>101</v>
      </c>
      <c r="D4179" t="s">
        <v>996</v>
      </c>
      <c r="E4179" t="s">
        <v>78</v>
      </c>
      <c r="F4179" t="s">
        <v>79</v>
      </c>
      <c r="G4179" t="s">
        <v>590</v>
      </c>
      <c r="H4179">
        <v>3496</v>
      </c>
      <c r="I4179" s="196" t="str">
        <f>VLOOKUP(E4179,Refs!$P$2:$R$36,3,FALSE)</f>
        <v>Y58</v>
      </c>
      <c r="J4179" s="196" t="str">
        <f>VLOOKUP(E4179,Refs!$P$2:$S$36,4,FALSE)</f>
        <v>South West</v>
      </c>
      <c r="K4179" s="42">
        <f t="shared" si="130"/>
        <v>3496</v>
      </c>
    </row>
    <row r="4180" spans="1:11" x14ac:dyDescent="0.35">
      <c r="A4180" s="197">
        <f t="shared" si="131"/>
        <v>44317</v>
      </c>
      <c r="B4180" t="s">
        <v>1054</v>
      </c>
      <c r="C4180" t="s">
        <v>101</v>
      </c>
      <c r="D4180" t="s">
        <v>996</v>
      </c>
      <c r="E4180" t="s">
        <v>78</v>
      </c>
      <c r="F4180" t="s">
        <v>79</v>
      </c>
      <c r="G4180" t="s">
        <v>591</v>
      </c>
      <c r="H4180">
        <v>2076</v>
      </c>
      <c r="I4180" s="196" t="str">
        <f>VLOOKUP(E4180,Refs!$P$2:$R$36,3,FALSE)</f>
        <v>Y58</v>
      </c>
      <c r="J4180" s="196" t="str">
        <f>VLOOKUP(E4180,Refs!$P$2:$S$36,4,FALSE)</f>
        <v>South West</v>
      </c>
      <c r="K4180" s="42">
        <f t="shared" si="130"/>
        <v>2076</v>
      </c>
    </row>
    <row r="4181" spans="1:11" x14ac:dyDescent="0.35">
      <c r="A4181" s="197">
        <f t="shared" si="131"/>
        <v>44317</v>
      </c>
      <c r="B4181" t="s">
        <v>1054</v>
      </c>
      <c r="C4181" t="s">
        <v>101</v>
      </c>
      <c r="D4181" t="s">
        <v>996</v>
      </c>
      <c r="E4181" t="s">
        <v>78</v>
      </c>
      <c r="F4181" t="s">
        <v>79</v>
      </c>
      <c r="G4181" t="s">
        <v>592</v>
      </c>
      <c r="H4181">
        <v>8244</v>
      </c>
      <c r="I4181" s="196" t="str">
        <f>VLOOKUP(E4181,Refs!$P$2:$R$36,3,FALSE)</f>
        <v>Y58</v>
      </c>
      <c r="J4181" s="196" t="str">
        <f>VLOOKUP(E4181,Refs!$P$2:$S$36,4,FALSE)</f>
        <v>South West</v>
      </c>
      <c r="K4181" s="42">
        <f t="shared" si="130"/>
        <v>8244</v>
      </c>
    </row>
    <row r="4182" spans="1:11" x14ac:dyDescent="0.35">
      <c r="A4182" s="197">
        <f t="shared" si="131"/>
        <v>44317</v>
      </c>
      <c r="B4182" t="s">
        <v>1054</v>
      </c>
      <c r="C4182" t="s">
        <v>101</v>
      </c>
      <c r="D4182" t="s">
        <v>996</v>
      </c>
      <c r="E4182" t="s">
        <v>78</v>
      </c>
      <c r="F4182" t="s">
        <v>79</v>
      </c>
      <c r="G4182" t="s">
        <v>593</v>
      </c>
      <c r="H4182">
        <v>6730</v>
      </c>
      <c r="I4182" s="196" t="str">
        <f>VLOOKUP(E4182,Refs!$P$2:$R$36,3,FALSE)</f>
        <v>Y58</v>
      </c>
      <c r="J4182" s="196" t="str">
        <f>VLOOKUP(E4182,Refs!$P$2:$S$36,4,FALSE)</f>
        <v>South West</v>
      </c>
      <c r="K4182" s="42">
        <f t="shared" si="130"/>
        <v>6730</v>
      </c>
    </row>
    <row r="4183" spans="1:11" x14ac:dyDescent="0.35">
      <c r="A4183" s="197">
        <f t="shared" si="131"/>
        <v>44317</v>
      </c>
      <c r="B4183" t="s">
        <v>1054</v>
      </c>
      <c r="C4183" t="s">
        <v>101</v>
      </c>
      <c r="D4183" t="s">
        <v>996</v>
      </c>
      <c r="E4183" t="s">
        <v>78</v>
      </c>
      <c r="F4183" t="s">
        <v>79</v>
      </c>
      <c r="G4183" t="s">
        <v>594</v>
      </c>
      <c r="H4183">
        <v>11916</v>
      </c>
      <c r="I4183" s="196" t="str">
        <f>VLOOKUP(E4183,Refs!$P$2:$R$36,3,FALSE)</f>
        <v>Y58</v>
      </c>
      <c r="J4183" s="196" t="str">
        <f>VLOOKUP(E4183,Refs!$P$2:$S$36,4,FALSE)</f>
        <v>South West</v>
      </c>
      <c r="K4183" s="42">
        <f t="shared" si="130"/>
        <v>11916</v>
      </c>
    </row>
    <row r="4184" spans="1:11" x14ac:dyDescent="0.35">
      <c r="A4184" s="197">
        <f t="shared" si="131"/>
        <v>44317</v>
      </c>
      <c r="B4184" t="s">
        <v>1054</v>
      </c>
      <c r="C4184" t="s">
        <v>101</v>
      </c>
      <c r="D4184" t="s">
        <v>996</v>
      </c>
      <c r="E4184" t="s">
        <v>78</v>
      </c>
      <c r="F4184" t="s">
        <v>79</v>
      </c>
      <c r="G4184" t="s">
        <v>609</v>
      </c>
      <c r="H4184">
        <v>31842</v>
      </c>
      <c r="I4184" s="196" t="str">
        <f>VLOOKUP(E4184,Refs!$P$2:$R$36,3,FALSE)</f>
        <v>Y58</v>
      </c>
      <c r="J4184" s="196" t="str">
        <f>VLOOKUP(E4184,Refs!$P$2:$S$36,4,FALSE)</f>
        <v>South West</v>
      </c>
      <c r="K4184" s="42">
        <f t="shared" si="130"/>
        <v>31842</v>
      </c>
    </row>
    <row r="4185" spans="1:11" x14ac:dyDescent="0.35">
      <c r="A4185" s="197">
        <f t="shared" si="131"/>
        <v>44317</v>
      </c>
      <c r="B4185" t="s">
        <v>1054</v>
      </c>
      <c r="C4185" t="s">
        <v>101</v>
      </c>
      <c r="D4185" t="s">
        <v>996</v>
      </c>
      <c r="E4185" t="s">
        <v>78</v>
      </c>
      <c r="F4185" t="s">
        <v>79</v>
      </c>
      <c r="G4185" t="s">
        <v>610</v>
      </c>
      <c r="H4185">
        <v>4190</v>
      </c>
      <c r="I4185" s="196" t="str">
        <f>VLOOKUP(E4185,Refs!$P$2:$R$36,3,FALSE)</f>
        <v>Y58</v>
      </c>
      <c r="J4185" s="196" t="str">
        <f>VLOOKUP(E4185,Refs!$P$2:$S$36,4,FALSE)</f>
        <v>South West</v>
      </c>
      <c r="K4185" s="42">
        <f t="shared" si="130"/>
        <v>4190</v>
      </c>
    </row>
    <row r="4186" spans="1:11" x14ac:dyDescent="0.35">
      <c r="A4186" s="197">
        <f t="shared" si="131"/>
        <v>44317</v>
      </c>
      <c r="B4186" t="s">
        <v>1054</v>
      </c>
      <c r="C4186" t="s">
        <v>101</v>
      </c>
      <c r="D4186" t="s">
        <v>996</v>
      </c>
      <c r="E4186" t="s">
        <v>78</v>
      </c>
      <c r="F4186" t="s">
        <v>79</v>
      </c>
      <c r="G4186" t="s">
        <v>611</v>
      </c>
      <c r="H4186">
        <v>3048</v>
      </c>
      <c r="I4186" s="196" t="str">
        <f>VLOOKUP(E4186,Refs!$P$2:$R$36,3,FALSE)</f>
        <v>Y58</v>
      </c>
      <c r="J4186" s="196" t="str">
        <f>VLOOKUP(E4186,Refs!$P$2:$S$36,4,FALSE)</f>
        <v>South West</v>
      </c>
      <c r="K4186" s="42">
        <f t="shared" si="130"/>
        <v>3048</v>
      </c>
    </row>
    <row r="4187" spans="1:11" x14ac:dyDescent="0.35">
      <c r="A4187" s="197">
        <f t="shared" si="131"/>
        <v>44317</v>
      </c>
      <c r="B4187" t="s">
        <v>1054</v>
      </c>
      <c r="C4187" t="s">
        <v>101</v>
      </c>
      <c r="D4187" t="s">
        <v>996</v>
      </c>
      <c r="E4187" t="s">
        <v>78</v>
      </c>
      <c r="F4187" t="s">
        <v>79</v>
      </c>
      <c r="G4187" t="s">
        <v>612</v>
      </c>
      <c r="H4187">
        <v>2816</v>
      </c>
      <c r="I4187" s="196" t="str">
        <f>VLOOKUP(E4187,Refs!$P$2:$R$36,3,FALSE)</f>
        <v>Y58</v>
      </c>
      <c r="J4187" s="196" t="str">
        <f>VLOOKUP(E4187,Refs!$P$2:$S$36,4,FALSE)</f>
        <v>South West</v>
      </c>
      <c r="K4187" s="42">
        <f t="shared" si="130"/>
        <v>2816</v>
      </c>
    </row>
    <row r="4188" spans="1:11" x14ac:dyDescent="0.35">
      <c r="A4188" s="197">
        <f t="shared" si="131"/>
        <v>44317</v>
      </c>
      <c r="B4188" t="s">
        <v>1054</v>
      </c>
      <c r="C4188" t="s">
        <v>101</v>
      </c>
      <c r="D4188" t="s">
        <v>996</v>
      </c>
      <c r="E4188" t="s">
        <v>78</v>
      </c>
      <c r="F4188" t="s">
        <v>79</v>
      </c>
      <c r="G4188" t="s">
        <v>613</v>
      </c>
      <c r="H4188">
        <v>0</v>
      </c>
      <c r="I4188" s="196" t="str">
        <f>VLOOKUP(E4188,Refs!$P$2:$R$36,3,FALSE)</f>
        <v>Y58</v>
      </c>
      <c r="J4188" s="196" t="str">
        <f>VLOOKUP(E4188,Refs!$P$2:$S$36,4,FALSE)</f>
        <v>South West</v>
      </c>
      <c r="K4188" s="42" t="str">
        <f t="shared" si="130"/>
        <v/>
      </c>
    </row>
    <row r="4189" spans="1:11" x14ac:dyDescent="0.35">
      <c r="A4189" s="197">
        <f t="shared" si="131"/>
        <v>44317</v>
      </c>
      <c r="B4189" t="s">
        <v>1054</v>
      </c>
      <c r="C4189" t="s">
        <v>101</v>
      </c>
      <c r="D4189" t="s">
        <v>996</v>
      </c>
      <c r="E4189" t="s">
        <v>78</v>
      </c>
      <c r="F4189" t="s">
        <v>79</v>
      </c>
      <c r="G4189" t="s">
        <v>615</v>
      </c>
      <c r="H4189">
        <v>9468</v>
      </c>
      <c r="I4189" s="196" t="str">
        <f>VLOOKUP(E4189,Refs!$P$2:$R$36,3,FALSE)</f>
        <v>Y58</v>
      </c>
      <c r="J4189" s="196" t="str">
        <f>VLOOKUP(E4189,Refs!$P$2:$S$36,4,FALSE)</f>
        <v>South West</v>
      </c>
      <c r="K4189" s="42">
        <f t="shared" si="130"/>
        <v>9468</v>
      </c>
    </row>
    <row r="4190" spans="1:11" x14ac:dyDescent="0.35">
      <c r="A4190" s="197">
        <f t="shared" si="131"/>
        <v>44317</v>
      </c>
      <c r="B4190" t="s">
        <v>1054</v>
      </c>
      <c r="C4190" t="s">
        <v>101</v>
      </c>
      <c r="D4190" t="s">
        <v>996</v>
      </c>
      <c r="E4190" t="s">
        <v>78</v>
      </c>
      <c r="F4190" t="s">
        <v>79</v>
      </c>
      <c r="G4190" t="s">
        <v>616</v>
      </c>
      <c r="H4190">
        <v>1225</v>
      </c>
      <c r="I4190" s="196" t="str">
        <f>VLOOKUP(E4190,Refs!$P$2:$R$36,3,FALSE)</f>
        <v>Y58</v>
      </c>
      <c r="J4190" s="196" t="str">
        <f>VLOOKUP(E4190,Refs!$P$2:$S$36,4,FALSE)</f>
        <v>South West</v>
      </c>
      <c r="K4190" s="42">
        <f t="shared" si="130"/>
        <v>1225</v>
      </c>
    </row>
    <row r="4191" spans="1:11" x14ac:dyDescent="0.35">
      <c r="A4191" s="197">
        <f t="shared" si="131"/>
        <v>44317</v>
      </c>
      <c r="B4191" t="s">
        <v>1054</v>
      </c>
      <c r="C4191" t="s">
        <v>101</v>
      </c>
      <c r="D4191" t="s">
        <v>996</v>
      </c>
      <c r="E4191" t="s">
        <v>78</v>
      </c>
      <c r="F4191" t="s">
        <v>79</v>
      </c>
      <c r="G4191" t="s">
        <v>618</v>
      </c>
      <c r="H4191">
        <v>5143</v>
      </c>
      <c r="I4191" s="196" t="str">
        <f>VLOOKUP(E4191,Refs!$P$2:$R$36,3,FALSE)</f>
        <v>Y58</v>
      </c>
      <c r="J4191" s="196" t="str">
        <f>VLOOKUP(E4191,Refs!$P$2:$S$36,4,FALSE)</f>
        <v>South West</v>
      </c>
      <c r="K4191" s="42">
        <f t="shared" si="130"/>
        <v>5143</v>
      </c>
    </row>
    <row r="4192" spans="1:11" x14ac:dyDescent="0.35">
      <c r="A4192" s="197">
        <f t="shared" si="131"/>
        <v>44317</v>
      </c>
      <c r="B4192" t="s">
        <v>1054</v>
      </c>
      <c r="C4192" t="s">
        <v>101</v>
      </c>
      <c r="D4192" t="s">
        <v>996</v>
      </c>
      <c r="E4192" t="s">
        <v>78</v>
      </c>
      <c r="F4192" t="s">
        <v>79</v>
      </c>
      <c r="G4192" t="s">
        <v>619</v>
      </c>
      <c r="H4192">
        <v>105</v>
      </c>
      <c r="I4192" s="196" t="str">
        <f>VLOOKUP(E4192,Refs!$P$2:$R$36,3,FALSE)</f>
        <v>Y58</v>
      </c>
      <c r="J4192" s="196" t="str">
        <f>VLOOKUP(E4192,Refs!$P$2:$S$36,4,FALSE)</f>
        <v>South West</v>
      </c>
      <c r="K4192" s="42">
        <f t="shared" si="130"/>
        <v>105</v>
      </c>
    </row>
    <row r="4193" spans="1:11" x14ac:dyDescent="0.35">
      <c r="A4193" s="197">
        <f t="shared" si="131"/>
        <v>44317</v>
      </c>
      <c r="B4193" t="s">
        <v>1054</v>
      </c>
      <c r="C4193" t="s">
        <v>101</v>
      </c>
      <c r="D4193" t="s">
        <v>996</v>
      </c>
      <c r="E4193" t="s">
        <v>78</v>
      </c>
      <c r="F4193" t="s">
        <v>79</v>
      </c>
      <c r="G4193" t="s">
        <v>620</v>
      </c>
      <c r="H4193">
        <v>952</v>
      </c>
      <c r="I4193" s="196" t="str">
        <f>VLOOKUP(E4193,Refs!$P$2:$R$36,3,FALSE)</f>
        <v>Y58</v>
      </c>
      <c r="J4193" s="196" t="str">
        <f>VLOOKUP(E4193,Refs!$P$2:$S$36,4,FALSE)</f>
        <v>South West</v>
      </c>
      <c r="K4193" s="42">
        <f t="shared" si="130"/>
        <v>952</v>
      </c>
    </row>
    <row r="4194" spans="1:11" x14ac:dyDescent="0.35">
      <c r="A4194" s="197">
        <f t="shared" si="131"/>
        <v>44317</v>
      </c>
      <c r="B4194" t="s">
        <v>1054</v>
      </c>
      <c r="C4194" t="s">
        <v>101</v>
      </c>
      <c r="D4194" t="s">
        <v>996</v>
      </c>
      <c r="E4194" t="s">
        <v>78</v>
      </c>
      <c r="F4194" t="s">
        <v>79</v>
      </c>
      <c r="G4194" t="s">
        <v>621</v>
      </c>
      <c r="H4194">
        <v>117</v>
      </c>
      <c r="I4194" s="196" t="str">
        <f>VLOOKUP(E4194,Refs!$P$2:$R$36,3,FALSE)</f>
        <v>Y58</v>
      </c>
      <c r="J4194" s="196" t="str">
        <f>VLOOKUP(E4194,Refs!$P$2:$S$36,4,FALSE)</f>
        <v>South West</v>
      </c>
      <c r="K4194" s="42">
        <f t="shared" si="130"/>
        <v>117</v>
      </c>
    </row>
    <row r="4195" spans="1:11" x14ac:dyDescent="0.35">
      <c r="A4195" s="197">
        <f t="shared" si="131"/>
        <v>44317</v>
      </c>
      <c r="B4195" t="s">
        <v>1054</v>
      </c>
      <c r="C4195" t="s">
        <v>101</v>
      </c>
      <c r="D4195" t="s">
        <v>996</v>
      </c>
      <c r="E4195" t="s">
        <v>78</v>
      </c>
      <c r="F4195" t="s">
        <v>79</v>
      </c>
      <c r="G4195" t="s">
        <v>622</v>
      </c>
      <c r="H4195">
        <v>830</v>
      </c>
      <c r="I4195" s="196" t="str">
        <f>VLOOKUP(E4195,Refs!$P$2:$R$36,3,FALSE)</f>
        <v>Y58</v>
      </c>
      <c r="J4195" s="196" t="str">
        <f>VLOOKUP(E4195,Refs!$P$2:$S$36,4,FALSE)</f>
        <v>South West</v>
      </c>
      <c r="K4195" s="42">
        <f t="shared" si="130"/>
        <v>830</v>
      </c>
    </row>
    <row r="4196" spans="1:11" x14ac:dyDescent="0.35">
      <c r="A4196" s="197">
        <f t="shared" si="131"/>
        <v>44317</v>
      </c>
      <c r="B4196" t="s">
        <v>1054</v>
      </c>
      <c r="C4196" t="s">
        <v>101</v>
      </c>
      <c r="D4196" t="s">
        <v>996</v>
      </c>
      <c r="E4196" t="s">
        <v>78</v>
      </c>
      <c r="F4196" t="s">
        <v>79</v>
      </c>
      <c r="G4196" t="s">
        <v>623</v>
      </c>
      <c r="H4196">
        <v>608</v>
      </c>
      <c r="I4196" s="196" t="str">
        <f>VLOOKUP(E4196,Refs!$P$2:$R$36,3,FALSE)</f>
        <v>Y58</v>
      </c>
      <c r="J4196" s="196" t="str">
        <f>VLOOKUP(E4196,Refs!$P$2:$S$36,4,FALSE)</f>
        <v>South West</v>
      </c>
      <c r="K4196" s="42">
        <f t="shared" si="130"/>
        <v>608</v>
      </c>
    </row>
    <row r="4197" spans="1:11" x14ac:dyDescent="0.35">
      <c r="A4197" s="197">
        <f t="shared" si="131"/>
        <v>44317</v>
      </c>
      <c r="B4197" t="s">
        <v>1054</v>
      </c>
      <c r="C4197" t="s">
        <v>101</v>
      </c>
      <c r="D4197" t="s">
        <v>996</v>
      </c>
      <c r="E4197" t="s">
        <v>78</v>
      </c>
      <c r="F4197" t="s">
        <v>79</v>
      </c>
      <c r="G4197" t="s">
        <v>624</v>
      </c>
      <c r="H4197">
        <v>4148</v>
      </c>
      <c r="I4197" s="196" t="str">
        <f>VLOOKUP(E4197,Refs!$P$2:$R$36,3,FALSE)</f>
        <v>Y58</v>
      </c>
      <c r="J4197" s="196" t="str">
        <f>VLOOKUP(E4197,Refs!$P$2:$S$36,4,FALSE)</f>
        <v>South West</v>
      </c>
      <c r="K4197" s="42">
        <f t="shared" si="130"/>
        <v>4148</v>
      </c>
    </row>
    <row r="4198" spans="1:11" x14ac:dyDescent="0.35">
      <c r="A4198" s="197">
        <f t="shared" si="131"/>
        <v>44317</v>
      </c>
      <c r="B4198" t="s">
        <v>1054</v>
      </c>
      <c r="C4198" t="s">
        <v>101</v>
      </c>
      <c r="D4198" t="s">
        <v>996</v>
      </c>
      <c r="E4198" t="s">
        <v>78</v>
      </c>
      <c r="F4198" t="s">
        <v>79</v>
      </c>
      <c r="G4198" t="s">
        <v>625</v>
      </c>
      <c r="H4198">
        <v>4040</v>
      </c>
      <c r="I4198" s="196" t="str">
        <f>VLOOKUP(E4198,Refs!$P$2:$R$36,3,FALSE)</f>
        <v>Y58</v>
      </c>
      <c r="J4198" s="196" t="str">
        <f>VLOOKUP(E4198,Refs!$P$2:$S$36,4,FALSE)</f>
        <v>South West</v>
      </c>
      <c r="K4198" s="42">
        <f t="shared" si="130"/>
        <v>4040</v>
      </c>
    </row>
    <row r="4199" spans="1:11" x14ac:dyDescent="0.35">
      <c r="A4199" s="197">
        <f t="shared" si="131"/>
        <v>44317</v>
      </c>
      <c r="B4199" t="s">
        <v>1054</v>
      </c>
      <c r="C4199" t="s">
        <v>101</v>
      </c>
      <c r="D4199" t="s">
        <v>996</v>
      </c>
      <c r="E4199" t="s">
        <v>78</v>
      </c>
      <c r="F4199" t="s">
        <v>79</v>
      </c>
      <c r="G4199" t="s">
        <v>626</v>
      </c>
      <c r="H4199">
        <v>2008</v>
      </c>
      <c r="I4199" s="196" t="str">
        <f>VLOOKUP(E4199,Refs!$P$2:$R$36,3,FALSE)</f>
        <v>Y58</v>
      </c>
      <c r="J4199" s="196" t="str">
        <f>VLOOKUP(E4199,Refs!$P$2:$S$36,4,FALSE)</f>
        <v>South West</v>
      </c>
      <c r="K4199" s="42">
        <f t="shared" si="130"/>
        <v>2008</v>
      </c>
    </row>
    <row r="4200" spans="1:11" x14ac:dyDescent="0.35">
      <c r="A4200" s="197">
        <f t="shared" si="131"/>
        <v>44317</v>
      </c>
      <c r="B4200" t="s">
        <v>1054</v>
      </c>
      <c r="C4200" t="s">
        <v>101</v>
      </c>
      <c r="D4200" t="s">
        <v>996</v>
      </c>
      <c r="E4200" t="s">
        <v>78</v>
      </c>
      <c r="F4200" t="s">
        <v>79</v>
      </c>
      <c r="G4200" t="s">
        <v>642</v>
      </c>
      <c r="H4200">
        <v>3317</v>
      </c>
      <c r="I4200" s="196" t="str">
        <f>VLOOKUP(E4200,Refs!$P$2:$R$36,3,FALSE)</f>
        <v>Y58</v>
      </c>
      <c r="J4200" s="196" t="str">
        <f>VLOOKUP(E4200,Refs!$P$2:$S$36,4,FALSE)</f>
        <v>South West</v>
      </c>
      <c r="K4200" s="42">
        <f t="shared" si="130"/>
        <v>3317</v>
      </c>
    </row>
    <row r="4201" spans="1:11" x14ac:dyDescent="0.35">
      <c r="A4201" s="197">
        <f t="shared" si="131"/>
        <v>44317</v>
      </c>
      <c r="B4201" t="s">
        <v>1054</v>
      </c>
      <c r="C4201" t="s">
        <v>101</v>
      </c>
      <c r="D4201" t="s">
        <v>996</v>
      </c>
      <c r="E4201" t="s">
        <v>78</v>
      </c>
      <c r="F4201" t="s">
        <v>79</v>
      </c>
      <c r="G4201" t="s">
        <v>643</v>
      </c>
      <c r="H4201">
        <v>2992</v>
      </c>
      <c r="I4201" s="196" t="str">
        <f>VLOOKUP(E4201,Refs!$P$2:$R$36,3,FALSE)</f>
        <v>Y58</v>
      </c>
      <c r="J4201" s="196" t="str">
        <f>VLOOKUP(E4201,Refs!$P$2:$S$36,4,FALSE)</f>
        <v>South West</v>
      </c>
      <c r="K4201" s="42">
        <f t="shared" si="130"/>
        <v>2992</v>
      </c>
    </row>
    <row r="4202" spans="1:11" x14ac:dyDescent="0.35">
      <c r="A4202" s="197">
        <f t="shared" si="131"/>
        <v>44317</v>
      </c>
      <c r="B4202" t="s">
        <v>1054</v>
      </c>
      <c r="C4202" t="s">
        <v>101</v>
      </c>
      <c r="D4202" t="s">
        <v>996</v>
      </c>
      <c r="E4202" t="s">
        <v>78</v>
      </c>
      <c r="F4202" t="s">
        <v>79</v>
      </c>
      <c r="G4202" t="s">
        <v>644</v>
      </c>
      <c r="H4202">
        <v>2650</v>
      </c>
      <c r="I4202" s="196" t="str">
        <f>VLOOKUP(E4202,Refs!$P$2:$R$36,3,FALSE)</f>
        <v>Y58</v>
      </c>
      <c r="J4202" s="196" t="str">
        <f>VLOOKUP(E4202,Refs!$P$2:$S$36,4,FALSE)</f>
        <v>South West</v>
      </c>
      <c r="K4202" s="42">
        <f t="shared" si="130"/>
        <v>2650</v>
      </c>
    </row>
    <row r="4203" spans="1:11" x14ac:dyDescent="0.35">
      <c r="A4203" s="197">
        <f t="shared" si="131"/>
        <v>44317</v>
      </c>
      <c r="B4203" t="s">
        <v>1054</v>
      </c>
      <c r="C4203" t="s">
        <v>101</v>
      </c>
      <c r="D4203" t="s">
        <v>996</v>
      </c>
      <c r="E4203" t="s">
        <v>78</v>
      </c>
      <c r="F4203" t="s">
        <v>79</v>
      </c>
      <c r="G4203" t="s">
        <v>645</v>
      </c>
      <c r="H4203">
        <v>260</v>
      </c>
      <c r="I4203" s="196" t="str">
        <f>VLOOKUP(E4203,Refs!$P$2:$R$36,3,FALSE)</f>
        <v>Y58</v>
      </c>
      <c r="J4203" s="196" t="str">
        <f>VLOOKUP(E4203,Refs!$P$2:$S$36,4,FALSE)</f>
        <v>South West</v>
      </c>
      <c r="K4203" s="42">
        <f t="shared" si="130"/>
        <v>260</v>
      </c>
    </row>
    <row r="4204" spans="1:11" x14ac:dyDescent="0.35">
      <c r="A4204" s="197">
        <f t="shared" si="131"/>
        <v>44317</v>
      </c>
      <c r="B4204" t="s">
        <v>1054</v>
      </c>
      <c r="C4204" t="s">
        <v>101</v>
      </c>
      <c r="D4204" t="s">
        <v>996</v>
      </c>
      <c r="E4204" t="s">
        <v>78</v>
      </c>
      <c r="F4204" t="s">
        <v>79</v>
      </c>
      <c r="G4204" t="s">
        <v>646</v>
      </c>
      <c r="H4204">
        <v>176</v>
      </c>
      <c r="I4204" s="196" t="str">
        <f>VLOOKUP(E4204,Refs!$P$2:$R$36,3,FALSE)</f>
        <v>Y58</v>
      </c>
      <c r="J4204" s="196" t="str">
        <f>VLOOKUP(E4204,Refs!$P$2:$S$36,4,FALSE)</f>
        <v>South West</v>
      </c>
      <c r="K4204" s="42">
        <f t="shared" si="130"/>
        <v>176</v>
      </c>
    </row>
    <row r="4205" spans="1:11" x14ac:dyDescent="0.35">
      <c r="A4205" s="197">
        <f t="shared" si="131"/>
        <v>44317</v>
      </c>
      <c r="B4205" t="s">
        <v>1054</v>
      </c>
      <c r="C4205" t="s">
        <v>101</v>
      </c>
      <c r="D4205" t="s">
        <v>996</v>
      </c>
      <c r="E4205" t="s">
        <v>78</v>
      </c>
      <c r="F4205" t="s">
        <v>79</v>
      </c>
      <c r="G4205" t="s">
        <v>647</v>
      </c>
      <c r="H4205">
        <v>1571</v>
      </c>
      <c r="I4205" s="196" t="str">
        <f>VLOOKUP(E4205,Refs!$P$2:$R$36,3,FALSE)</f>
        <v>Y58</v>
      </c>
      <c r="J4205" s="196" t="str">
        <f>VLOOKUP(E4205,Refs!$P$2:$S$36,4,FALSE)</f>
        <v>South West</v>
      </c>
      <c r="K4205" s="42">
        <f t="shared" si="130"/>
        <v>1571</v>
      </c>
    </row>
    <row r="4206" spans="1:11" x14ac:dyDescent="0.35">
      <c r="A4206" s="197">
        <f t="shared" si="131"/>
        <v>44317</v>
      </c>
      <c r="B4206" t="s">
        <v>1054</v>
      </c>
      <c r="C4206" t="s">
        <v>101</v>
      </c>
      <c r="D4206" t="s">
        <v>996</v>
      </c>
      <c r="E4206" t="s">
        <v>78</v>
      </c>
      <c r="F4206" t="s">
        <v>79</v>
      </c>
      <c r="G4206" t="s">
        <v>648</v>
      </c>
      <c r="H4206">
        <v>815224</v>
      </c>
      <c r="I4206" s="196" t="str">
        <f>VLOOKUP(E4206,Refs!$P$2:$R$36,3,FALSE)</f>
        <v>Y58</v>
      </c>
      <c r="J4206" s="196" t="str">
        <f>VLOOKUP(E4206,Refs!$P$2:$S$36,4,FALSE)</f>
        <v>South West</v>
      </c>
      <c r="K4206" s="42">
        <f t="shared" si="130"/>
        <v>815224</v>
      </c>
    </row>
    <row r="4207" spans="1:11" x14ac:dyDescent="0.35">
      <c r="A4207" s="197">
        <f t="shared" si="131"/>
        <v>44317</v>
      </c>
      <c r="B4207" t="s">
        <v>1054</v>
      </c>
      <c r="C4207" t="s">
        <v>101</v>
      </c>
      <c r="D4207" t="s">
        <v>996</v>
      </c>
      <c r="E4207" t="s">
        <v>78</v>
      </c>
      <c r="F4207" t="s">
        <v>79</v>
      </c>
      <c r="G4207" t="s">
        <v>649</v>
      </c>
      <c r="H4207">
        <v>3922</v>
      </c>
      <c r="I4207" s="196" t="str">
        <f>VLOOKUP(E4207,Refs!$P$2:$R$36,3,FALSE)</f>
        <v>Y58</v>
      </c>
      <c r="J4207" s="196" t="str">
        <f>VLOOKUP(E4207,Refs!$P$2:$S$36,4,FALSE)</f>
        <v>South West</v>
      </c>
      <c r="K4207" s="42">
        <f t="shared" si="130"/>
        <v>3922</v>
      </c>
    </row>
    <row r="4208" spans="1:11" x14ac:dyDescent="0.35">
      <c r="A4208" s="197">
        <f t="shared" si="131"/>
        <v>44317</v>
      </c>
      <c r="B4208" t="s">
        <v>1054</v>
      </c>
      <c r="C4208" t="s">
        <v>101</v>
      </c>
      <c r="D4208" t="s">
        <v>996</v>
      </c>
      <c r="E4208" t="s">
        <v>78</v>
      </c>
      <c r="F4208" t="s">
        <v>79</v>
      </c>
      <c r="G4208" t="s">
        <v>650</v>
      </c>
      <c r="H4208">
        <v>3067</v>
      </c>
      <c r="I4208" s="196" t="str">
        <f>VLOOKUP(E4208,Refs!$P$2:$R$36,3,FALSE)</f>
        <v>Y58</v>
      </c>
      <c r="J4208" s="196" t="str">
        <f>VLOOKUP(E4208,Refs!$P$2:$S$36,4,FALSE)</f>
        <v>South West</v>
      </c>
      <c r="K4208" s="42">
        <f t="shared" si="130"/>
        <v>3067</v>
      </c>
    </row>
    <row r="4209" spans="1:11" x14ac:dyDescent="0.35">
      <c r="A4209" s="197">
        <f t="shared" si="131"/>
        <v>44317</v>
      </c>
      <c r="B4209" t="s">
        <v>1054</v>
      </c>
      <c r="C4209" t="s">
        <v>101</v>
      </c>
      <c r="D4209" t="s">
        <v>996</v>
      </c>
      <c r="E4209" t="s">
        <v>78</v>
      </c>
      <c r="F4209" t="s">
        <v>79</v>
      </c>
      <c r="G4209" t="s">
        <v>651</v>
      </c>
      <c r="H4209">
        <v>147</v>
      </c>
      <c r="I4209" s="196" t="str">
        <f>VLOOKUP(E4209,Refs!$P$2:$R$36,3,FALSE)</f>
        <v>Y58</v>
      </c>
      <c r="J4209" s="196" t="str">
        <f>VLOOKUP(E4209,Refs!$P$2:$S$36,4,FALSE)</f>
        <v>South West</v>
      </c>
      <c r="K4209" s="42">
        <f t="shared" si="130"/>
        <v>147</v>
      </c>
    </row>
    <row r="4210" spans="1:11" x14ac:dyDescent="0.35">
      <c r="A4210" s="197">
        <f t="shared" si="131"/>
        <v>44317</v>
      </c>
      <c r="B4210" t="s">
        <v>1054</v>
      </c>
      <c r="C4210" t="s">
        <v>101</v>
      </c>
      <c r="D4210" t="s">
        <v>996</v>
      </c>
      <c r="E4210" t="s">
        <v>78</v>
      </c>
      <c r="F4210" t="s">
        <v>79</v>
      </c>
      <c r="G4210" t="s">
        <v>652</v>
      </c>
      <c r="H4210">
        <v>991</v>
      </c>
      <c r="I4210" s="196" t="str">
        <f>VLOOKUP(E4210,Refs!$P$2:$R$36,3,FALSE)</f>
        <v>Y58</v>
      </c>
      <c r="J4210" s="196" t="str">
        <f>VLOOKUP(E4210,Refs!$P$2:$S$36,4,FALSE)</f>
        <v>South West</v>
      </c>
      <c r="K4210" s="42">
        <f t="shared" si="130"/>
        <v>991</v>
      </c>
    </row>
    <row r="4211" spans="1:11" x14ac:dyDescent="0.35">
      <c r="A4211" s="197">
        <f t="shared" si="131"/>
        <v>44317</v>
      </c>
      <c r="B4211" t="s">
        <v>1054</v>
      </c>
      <c r="C4211" t="s">
        <v>101</v>
      </c>
      <c r="D4211" t="s">
        <v>996</v>
      </c>
      <c r="E4211" t="s">
        <v>78</v>
      </c>
      <c r="F4211" t="s">
        <v>79</v>
      </c>
      <c r="G4211" t="s">
        <v>653</v>
      </c>
      <c r="H4211">
        <v>824322</v>
      </c>
      <c r="I4211" s="196" t="str">
        <f>VLOOKUP(E4211,Refs!$P$2:$R$36,3,FALSE)</f>
        <v>Y58</v>
      </c>
      <c r="J4211" s="196" t="str">
        <f>VLOOKUP(E4211,Refs!$P$2:$S$36,4,FALSE)</f>
        <v>South West</v>
      </c>
      <c r="K4211" s="42">
        <f t="shared" si="130"/>
        <v>824322</v>
      </c>
    </row>
    <row r="4212" spans="1:11" x14ac:dyDescent="0.35">
      <c r="A4212" s="197">
        <f t="shared" si="131"/>
        <v>44317</v>
      </c>
      <c r="B4212" t="s">
        <v>1054</v>
      </c>
      <c r="C4212" t="s">
        <v>101</v>
      </c>
      <c r="D4212" t="s">
        <v>996</v>
      </c>
      <c r="E4212" t="s">
        <v>78</v>
      </c>
      <c r="F4212" t="s">
        <v>79</v>
      </c>
      <c r="G4212" t="s">
        <v>654</v>
      </c>
      <c r="H4212">
        <v>79</v>
      </c>
      <c r="I4212" s="196" t="str">
        <f>VLOOKUP(E4212,Refs!$P$2:$R$36,3,FALSE)</f>
        <v>Y58</v>
      </c>
      <c r="J4212" s="196" t="str">
        <f>VLOOKUP(E4212,Refs!$P$2:$S$36,4,FALSE)</f>
        <v>South West</v>
      </c>
      <c r="K4212" s="42">
        <f t="shared" si="130"/>
        <v>79</v>
      </c>
    </row>
    <row r="4213" spans="1:11" x14ac:dyDescent="0.35">
      <c r="A4213" s="197">
        <f t="shared" si="131"/>
        <v>44317</v>
      </c>
      <c r="B4213" t="s">
        <v>1054</v>
      </c>
      <c r="C4213" t="s">
        <v>101</v>
      </c>
      <c r="D4213" t="s">
        <v>996</v>
      </c>
      <c r="E4213" t="s">
        <v>78</v>
      </c>
      <c r="F4213" t="s">
        <v>79</v>
      </c>
      <c r="G4213" t="s">
        <v>669</v>
      </c>
      <c r="H4213">
        <v>18564</v>
      </c>
      <c r="I4213" s="196" t="str">
        <f>VLOOKUP(E4213,Refs!$P$2:$R$36,3,FALSE)</f>
        <v>Y58</v>
      </c>
      <c r="J4213" s="196" t="str">
        <f>VLOOKUP(E4213,Refs!$P$2:$S$36,4,FALSE)</f>
        <v>South West</v>
      </c>
      <c r="K4213" s="42">
        <f t="shared" si="130"/>
        <v>18564</v>
      </c>
    </row>
    <row r="4214" spans="1:11" x14ac:dyDescent="0.35">
      <c r="A4214" s="197">
        <f t="shared" si="131"/>
        <v>44317</v>
      </c>
      <c r="B4214" t="s">
        <v>1054</v>
      </c>
      <c r="C4214" t="s">
        <v>101</v>
      </c>
      <c r="D4214" t="s">
        <v>996</v>
      </c>
      <c r="E4214" t="s">
        <v>78</v>
      </c>
      <c r="F4214" t="s">
        <v>79</v>
      </c>
      <c r="G4214" t="s">
        <v>670</v>
      </c>
      <c r="H4214">
        <v>4</v>
      </c>
      <c r="I4214" s="196" t="str">
        <f>VLOOKUP(E4214,Refs!$P$2:$R$36,3,FALSE)</f>
        <v>Y58</v>
      </c>
      <c r="J4214" s="196" t="str">
        <f>VLOOKUP(E4214,Refs!$P$2:$S$36,4,FALSE)</f>
        <v>South West</v>
      </c>
      <c r="K4214" s="42">
        <f t="shared" si="130"/>
        <v>4</v>
      </c>
    </row>
    <row r="4215" spans="1:11" x14ac:dyDescent="0.35">
      <c r="A4215" s="197">
        <f t="shared" si="131"/>
        <v>44317</v>
      </c>
      <c r="B4215" t="s">
        <v>1054</v>
      </c>
      <c r="C4215" t="s">
        <v>101</v>
      </c>
      <c r="D4215" t="s">
        <v>996</v>
      </c>
      <c r="E4215" t="s">
        <v>78</v>
      </c>
      <c r="F4215" t="s">
        <v>79</v>
      </c>
      <c r="G4215" t="s">
        <v>671</v>
      </c>
      <c r="H4215">
        <v>1480</v>
      </c>
      <c r="I4215" s="196" t="str">
        <f>VLOOKUP(E4215,Refs!$P$2:$R$36,3,FALSE)</f>
        <v>Y58</v>
      </c>
      <c r="J4215" s="196" t="str">
        <f>VLOOKUP(E4215,Refs!$P$2:$S$36,4,FALSE)</f>
        <v>South West</v>
      </c>
      <c r="K4215" s="42">
        <f t="shared" si="130"/>
        <v>1480</v>
      </c>
    </row>
    <row r="4216" spans="1:11" x14ac:dyDescent="0.35">
      <c r="A4216" s="197">
        <f t="shared" si="131"/>
        <v>44317</v>
      </c>
      <c r="B4216" t="s">
        <v>1054</v>
      </c>
      <c r="C4216" t="s">
        <v>101</v>
      </c>
      <c r="D4216" t="s">
        <v>996</v>
      </c>
      <c r="E4216" t="s">
        <v>78</v>
      </c>
      <c r="F4216" t="s">
        <v>79</v>
      </c>
      <c r="G4216" t="s">
        <v>675</v>
      </c>
      <c r="H4216">
        <v>5590</v>
      </c>
      <c r="I4216" s="196" t="str">
        <f>VLOOKUP(E4216,Refs!$P$2:$R$36,3,FALSE)</f>
        <v>Y58</v>
      </c>
      <c r="J4216" s="196" t="str">
        <f>VLOOKUP(E4216,Refs!$P$2:$S$36,4,FALSE)</f>
        <v>South West</v>
      </c>
      <c r="K4216" s="42">
        <f t="shared" si="130"/>
        <v>5590</v>
      </c>
    </row>
    <row r="4217" spans="1:11" x14ac:dyDescent="0.35">
      <c r="A4217" s="197">
        <f t="shared" si="131"/>
        <v>44317</v>
      </c>
      <c r="B4217" t="s">
        <v>1054</v>
      </c>
      <c r="C4217" t="s">
        <v>101</v>
      </c>
      <c r="D4217" t="s">
        <v>996</v>
      </c>
      <c r="E4217" t="s">
        <v>78</v>
      </c>
      <c r="F4217" t="s">
        <v>79</v>
      </c>
      <c r="G4217" t="s">
        <v>678</v>
      </c>
      <c r="H4217">
        <v>3987</v>
      </c>
      <c r="I4217" s="196" t="str">
        <f>VLOOKUP(E4217,Refs!$P$2:$R$36,3,FALSE)</f>
        <v>Y58</v>
      </c>
      <c r="J4217" s="196" t="str">
        <f>VLOOKUP(E4217,Refs!$P$2:$S$36,4,FALSE)</f>
        <v>South West</v>
      </c>
      <c r="K4217" s="42">
        <f t="shared" si="130"/>
        <v>3987</v>
      </c>
    </row>
    <row r="4218" spans="1:11" x14ac:dyDescent="0.35">
      <c r="A4218" s="197">
        <f t="shared" si="131"/>
        <v>44317</v>
      </c>
      <c r="B4218" t="s">
        <v>1054</v>
      </c>
      <c r="C4218" t="s">
        <v>101</v>
      </c>
      <c r="D4218" t="s">
        <v>996</v>
      </c>
      <c r="E4218" t="s">
        <v>78</v>
      </c>
      <c r="F4218" t="s">
        <v>79</v>
      </c>
      <c r="G4218" t="s">
        <v>679</v>
      </c>
      <c r="H4218">
        <v>1755</v>
      </c>
      <c r="I4218" s="196" t="str">
        <f>VLOOKUP(E4218,Refs!$P$2:$R$36,3,FALSE)</f>
        <v>Y58</v>
      </c>
      <c r="J4218" s="196" t="str">
        <f>VLOOKUP(E4218,Refs!$P$2:$S$36,4,FALSE)</f>
        <v>South West</v>
      </c>
      <c r="K4218" s="42">
        <f t="shared" si="130"/>
        <v>1755</v>
      </c>
    </row>
    <row r="4219" spans="1:11" x14ac:dyDescent="0.35">
      <c r="A4219" s="197">
        <f t="shared" si="131"/>
        <v>44317</v>
      </c>
      <c r="B4219" t="s">
        <v>1054</v>
      </c>
      <c r="C4219" t="s">
        <v>101</v>
      </c>
      <c r="D4219" t="s">
        <v>996</v>
      </c>
      <c r="E4219" t="s">
        <v>78</v>
      </c>
      <c r="F4219" t="s">
        <v>79</v>
      </c>
      <c r="G4219" t="s">
        <v>680</v>
      </c>
      <c r="H4219">
        <v>10011</v>
      </c>
      <c r="I4219" s="196" t="str">
        <f>VLOOKUP(E4219,Refs!$P$2:$R$36,3,FALSE)</f>
        <v>Y58</v>
      </c>
      <c r="J4219" s="196" t="str">
        <f>VLOOKUP(E4219,Refs!$P$2:$S$36,4,FALSE)</f>
        <v>South West</v>
      </c>
      <c r="K4219" s="42">
        <f t="shared" ref="K4219:K4282" si="132">IF(OR(H4219="NULL",H4219=0,H4219=""),"",H4219)</f>
        <v>10011</v>
      </c>
    </row>
    <row r="4220" spans="1:11" x14ac:dyDescent="0.35">
      <c r="A4220" s="197">
        <f t="shared" si="131"/>
        <v>44317</v>
      </c>
      <c r="B4220" t="s">
        <v>1054</v>
      </c>
      <c r="C4220" t="s">
        <v>101</v>
      </c>
      <c r="D4220" t="s">
        <v>996</v>
      </c>
      <c r="E4220" t="s">
        <v>78</v>
      </c>
      <c r="F4220" t="s">
        <v>79</v>
      </c>
      <c r="G4220" t="s">
        <v>681</v>
      </c>
      <c r="H4220">
        <v>3133</v>
      </c>
      <c r="I4220" s="196" t="str">
        <f>VLOOKUP(E4220,Refs!$P$2:$R$36,3,FALSE)</f>
        <v>Y58</v>
      </c>
      <c r="J4220" s="196" t="str">
        <f>VLOOKUP(E4220,Refs!$P$2:$S$36,4,FALSE)</f>
        <v>South West</v>
      </c>
      <c r="K4220" s="42">
        <f t="shared" si="132"/>
        <v>3133</v>
      </c>
    </row>
    <row r="4221" spans="1:11" x14ac:dyDescent="0.35">
      <c r="A4221" s="197">
        <f t="shared" si="131"/>
        <v>44317</v>
      </c>
      <c r="B4221" t="s">
        <v>1054</v>
      </c>
      <c r="C4221" t="s">
        <v>101</v>
      </c>
      <c r="D4221" t="s">
        <v>996</v>
      </c>
      <c r="E4221" t="s">
        <v>78</v>
      </c>
      <c r="F4221" t="s">
        <v>79</v>
      </c>
      <c r="G4221" t="s">
        <v>682</v>
      </c>
      <c r="H4221">
        <v>407</v>
      </c>
      <c r="I4221" s="196" t="str">
        <f>VLOOKUP(E4221,Refs!$P$2:$R$36,3,FALSE)</f>
        <v>Y58</v>
      </c>
      <c r="J4221" s="196" t="str">
        <f>VLOOKUP(E4221,Refs!$P$2:$S$36,4,FALSE)</f>
        <v>South West</v>
      </c>
      <c r="K4221" s="42">
        <f t="shared" si="132"/>
        <v>407</v>
      </c>
    </row>
    <row r="4222" spans="1:11" x14ac:dyDescent="0.35">
      <c r="A4222" s="197">
        <f t="shared" si="131"/>
        <v>44317</v>
      </c>
      <c r="B4222" t="s">
        <v>1054</v>
      </c>
      <c r="C4222" t="s">
        <v>101</v>
      </c>
      <c r="D4222" t="s">
        <v>996</v>
      </c>
      <c r="E4222" t="s">
        <v>78</v>
      </c>
      <c r="F4222" t="s">
        <v>79</v>
      </c>
      <c r="G4222" t="s">
        <v>683</v>
      </c>
      <c r="H4222">
        <v>169</v>
      </c>
      <c r="I4222" s="196" t="str">
        <f>VLOOKUP(E4222,Refs!$P$2:$R$36,3,FALSE)</f>
        <v>Y58</v>
      </c>
      <c r="J4222" s="196" t="str">
        <f>VLOOKUP(E4222,Refs!$P$2:$S$36,4,FALSE)</f>
        <v>South West</v>
      </c>
      <c r="K4222" s="42">
        <f t="shared" si="132"/>
        <v>169</v>
      </c>
    </row>
    <row r="4223" spans="1:11" x14ac:dyDescent="0.35">
      <c r="A4223" s="197">
        <f t="shared" si="131"/>
        <v>44317</v>
      </c>
      <c r="B4223" t="s">
        <v>1054</v>
      </c>
      <c r="C4223" t="s">
        <v>101</v>
      </c>
      <c r="D4223" t="s">
        <v>996</v>
      </c>
      <c r="E4223" t="s">
        <v>78</v>
      </c>
      <c r="F4223" t="s">
        <v>79</v>
      </c>
      <c r="G4223" t="s">
        <v>684</v>
      </c>
      <c r="H4223">
        <v>177</v>
      </c>
      <c r="I4223" s="196" t="str">
        <f>VLOOKUP(E4223,Refs!$P$2:$R$36,3,FALSE)</f>
        <v>Y58</v>
      </c>
      <c r="J4223" s="196" t="str">
        <f>VLOOKUP(E4223,Refs!$P$2:$S$36,4,FALSE)</f>
        <v>South West</v>
      </c>
      <c r="K4223" s="42">
        <f t="shared" si="132"/>
        <v>177</v>
      </c>
    </row>
    <row r="4224" spans="1:11" x14ac:dyDescent="0.35">
      <c r="A4224" s="197">
        <f t="shared" si="131"/>
        <v>44317</v>
      </c>
      <c r="B4224" t="s">
        <v>1054</v>
      </c>
      <c r="C4224" t="s">
        <v>101</v>
      </c>
      <c r="D4224" t="s">
        <v>996</v>
      </c>
      <c r="E4224" t="s">
        <v>78</v>
      </c>
      <c r="F4224" t="s">
        <v>79</v>
      </c>
      <c r="G4224" t="s">
        <v>685</v>
      </c>
      <c r="H4224">
        <v>133</v>
      </c>
      <c r="I4224" s="196" t="str">
        <f>VLOOKUP(E4224,Refs!$P$2:$R$36,3,FALSE)</f>
        <v>Y58</v>
      </c>
      <c r="J4224" s="196" t="str">
        <f>VLOOKUP(E4224,Refs!$P$2:$S$36,4,FALSE)</f>
        <v>South West</v>
      </c>
      <c r="K4224" s="42">
        <f t="shared" si="132"/>
        <v>133</v>
      </c>
    </row>
    <row r="4225" spans="1:11" x14ac:dyDescent="0.35">
      <c r="A4225" s="197">
        <f t="shared" si="131"/>
        <v>44317</v>
      </c>
      <c r="B4225" t="s">
        <v>1054</v>
      </c>
      <c r="C4225" t="s">
        <v>101</v>
      </c>
      <c r="D4225" t="s">
        <v>996</v>
      </c>
      <c r="E4225" t="s">
        <v>78</v>
      </c>
      <c r="F4225" t="s">
        <v>79</v>
      </c>
      <c r="G4225" t="s">
        <v>686</v>
      </c>
      <c r="H4225">
        <v>0</v>
      </c>
      <c r="I4225" s="196" t="str">
        <f>VLOOKUP(E4225,Refs!$P$2:$R$36,3,FALSE)</f>
        <v>Y58</v>
      </c>
      <c r="J4225" s="196" t="str">
        <f>VLOOKUP(E4225,Refs!$P$2:$S$36,4,FALSE)</f>
        <v>South West</v>
      </c>
      <c r="K4225" s="42" t="str">
        <f t="shared" si="132"/>
        <v/>
      </c>
    </row>
    <row r="4226" spans="1:11" x14ac:dyDescent="0.35">
      <c r="A4226" s="197">
        <f t="shared" si="131"/>
        <v>44317</v>
      </c>
      <c r="B4226" t="s">
        <v>1054</v>
      </c>
      <c r="C4226" t="s">
        <v>101</v>
      </c>
      <c r="D4226" t="s">
        <v>996</v>
      </c>
      <c r="E4226" t="s">
        <v>78</v>
      </c>
      <c r="F4226" t="s">
        <v>79</v>
      </c>
      <c r="G4226" t="s">
        <v>687</v>
      </c>
      <c r="H4226">
        <v>0</v>
      </c>
      <c r="I4226" s="196" t="str">
        <f>VLOOKUP(E4226,Refs!$P$2:$R$36,3,FALSE)</f>
        <v>Y58</v>
      </c>
      <c r="J4226" s="196" t="str">
        <f>VLOOKUP(E4226,Refs!$P$2:$S$36,4,FALSE)</f>
        <v>South West</v>
      </c>
      <c r="K4226" s="42" t="str">
        <f t="shared" si="132"/>
        <v/>
      </c>
    </row>
    <row r="4227" spans="1:11" x14ac:dyDescent="0.35">
      <c r="A4227" s="197">
        <f t="shared" ref="A4227:A4290" si="133">DATEVALUE(RIGHT(B4227,8))</f>
        <v>44317</v>
      </c>
      <c r="B4227" t="s">
        <v>1054</v>
      </c>
      <c r="C4227" t="s">
        <v>101</v>
      </c>
      <c r="D4227" t="s">
        <v>996</v>
      </c>
      <c r="E4227" t="s">
        <v>78</v>
      </c>
      <c r="F4227" t="s">
        <v>79</v>
      </c>
      <c r="G4227" t="s">
        <v>688</v>
      </c>
      <c r="H4227">
        <v>0</v>
      </c>
      <c r="I4227" s="196" t="str">
        <f>VLOOKUP(E4227,Refs!$P$2:$R$36,3,FALSE)</f>
        <v>Y58</v>
      </c>
      <c r="J4227" s="196" t="str">
        <f>VLOOKUP(E4227,Refs!$P$2:$S$36,4,FALSE)</f>
        <v>South West</v>
      </c>
      <c r="K4227" s="42" t="str">
        <f t="shared" si="132"/>
        <v/>
      </c>
    </row>
    <row r="4228" spans="1:11" x14ac:dyDescent="0.35">
      <c r="A4228" s="197">
        <f t="shared" si="133"/>
        <v>44317</v>
      </c>
      <c r="B4228" t="s">
        <v>1054</v>
      </c>
      <c r="C4228" t="s">
        <v>101</v>
      </c>
      <c r="D4228" t="s">
        <v>996</v>
      </c>
      <c r="E4228" t="s">
        <v>78</v>
      </c>
      <c r="F4228" t="s">
        <v>79</v>
      </c>
      <c r="G4228" t="s">
        <v>689</v>
      </c>
      <c r="H4228">
        <v>0</v>
      </c>
      <c r="I4228" s="196" t="str">
        <f>VLOOKUP(E4228,Refs!$P$2:$R$36,3,FALSE)</f>
        <v>Y58</v>
      </c>
      <c r="J4228" s="196" t="str">
        <f>VLOOKUP(E4228,Refs!$P$2:$S$36,4,FALSE)</f>
        <v>South West</v>
      </c>
      <c r="K4228" s="42" t="str">
        <f t="shared" si="132"/>
        <v/>
      </c>
    </row>
    <row r="4229" spans="1:11" x14ac:dyDescent="0.35">
      <c r="A4229" s="197">
        <f t="shared" si="133"/>
        <v>44317</v>
      </c>
      <c r="B4229" t="s">
        <v>1054</v>
      </c>
      <c r="C4229" t="s">
        <v>101</v>
      </c>
      <c r="D4229" t="s">
        <v>996</v>
      </c>
      <c r="E4229" t="s">
        <v>78</v>
      </c>
      <c r="F4229" t="s">
        <v>79</v>
      </c>
      <c r="G4229" t="s">
        <v>690</v>
      </c>
      <c r="H4229">
        <v>400</v>
      </c>
      <c r="I4229" s="196" t="str">
        <f>VLOOKUP(E4229,Refs!$P$2:$R$36,3,FALSE)</f>
        <v>Y58</v>
      </c>
      <c r="J4229" s="196" t="str">
        <f>VLOOKUP(E4229,Refs!$P$2:$S$36,4,FALSE)</f>
        <v>South West</v>
      </c>
      <c r="K4229" s="42">
        <f t="shared" si="132"/>
        <v>400</v>
      </c>
    </row>
    <row r="4230" spans="1:11" x14ac:dyDescent="0.35">
      <c r="A4230" s="197">
        <f t="shared" si="133"/>
        <v>44317</v>
      </c>
      <c r="B4230" t="s">
        <v>1054</v>
      </c>
      <c r="C4230" t="s">
        <v>101</v>
      </c>
      <c r="D4230" t="s">
        <v>996</v>
      </c>
      <c r="E4230" t="s">
        <v>78</v>
      </c>
      <c r="F4230" t="s">
        <v>79</v>
      </c>
      <c r="G4230" t="s">
        <v>691</v>
      </c>
      <c r="H4230">
        <v>421</v>
      </c>
      <c r="I4230" s="196" t="str">
        <f>VLOOKUP(E4230,Refs!$P$2:$R$36,3,FALSE)</f>
        <v>Y58</v>
      </c>
      <c r="J4230" s="196" t="str">
        <f>VLOOKUP(E4230,Refs!$P$2:$S$36,4,FALSE)</f>
        <v>South West</v>
      </c>
      <c r="K4230" s="42">
        <f t="shared" si="132"/>
        <v>421</v>
      </c>
    </row>
    <row r="4231" spans="1:11" x14ac:dyDescent="0.35">
      <c r="A4231" s="197">
        <f t="shared" si="133"/>
        <v>44317</v>
      </c>
      <c r="B4231" t="s">
        <v>1054</v>
      </c>
      <c r="C4231" t="s">
        <v>101</v>
      </c>
      <c r="D4231" t="s">
        <v>996</v>
      </c>
      <c r="E4231" t="s">
        <v>78</v>
      </c>
      <c r="F4231" t="s">
        <v>79</v>
      </c>
      <c r="G4231" t="s">
        <v>692</v>
      </c>
      <c r="H4231">
        <v>17</v>
      </c>
      <c r="I4231" s="196" t="str">
        <f>VLOOKUP(E4231,Refs!$P$2:$R$36,3,FALSE)</f>
        <v>Y58</v>
      </c>
      <c r="J4231" s="196" t="str">
        <f>VLOOKUP(E4231,Refs!$P$2:$S$36,4,FALSE)</f>
        <v>South West</v>
      </c>
      <c r="K4231" s="42">
        <f t="shared" si="132"/>
        <v>17</v>
      </c>
    </row>
    <row r="4232" spans="1:11" x14ac:dyDescent="0.35">
      <c r="A4232" s="197">
        <f t="shared" si="133"/>
        <v>44317</v>
      </c>
      <c r="B4232" t="s">
        <v>1054</v>
      </c>
      <c r="C4232" t="s">
        <v>101</v>
      </c>
      <c r="D4232" t="s">
        <v>996</v>
      </c>
      <c r="E4232" t="s">
        <v>78</v>
      </c>
      <c r="F4232" t="s">
        <v>79</v>
      </c>
      <c r="G4232" t="s">
        <v>693</v>
      </c>
      <c r="H4232">
        <v>17</v>
      </c>
      <c r="I4232" s="196" t="str">
        <f>VLOOKUP(E4232,Refs!$P$2:$R$36,3,FALSE)</f>
        <v>Y58</v>
      </c>
      <c r="J4232" s="196" t="str">
        <f>VLOOKUP(E4232,Refs!$P$2:$S$36,4,FALSE)</f>
        <v>South West</v>
      </c>
      <c r="K4232" s="42">
        <f t="shared" si="132"/>
        <v>17</v>
      </c>
    </row>
    <row r="4233" spans="1:11" x14ac:dyDescent="0.35">
      <c r="A4233" s="197">
        <f t="shared" si="133"/>
        <v>44317</v>
      </c>
      <c r="B4233" t="s">
        <v>1054</v>
      </c>
      <c r="C4233" t="s">
        <v>101</v>
      </c>
      <c r="D4233" t="s">
        <v>996</v>
      </c>
      <c r="E4233" t="s">
        <v>78</v>
      </c>
      <c r="F4233" t="s">
        <v>79</v>
      </c>
      <c r="G4233" t="s">
        <v>694</v>
      </c>
      <c r="H4233">
        <v>0</v>
      </c>
      <c r="I4233" s="196" t="str">
        <f>VLOOKUP(E4233,Refs!$P$2:$R$36,3,FALSE)</f>
        <v>Y58</v>
      </c>
      <c r="J4233" s="196" t="str">
        <f>VLOOKUP(E4233,Refs!$P$2:$S$36,4,FALSE)</f>
        <v>South West</v>
      </c>
      <c r="K4233" s="42" t="str">
        <f t="shared" si="132"/>
        <v/>
      </c>
    </row>
    <row r="4234" spans="1:11" x14ac:dyDescent="0.35">
      <c r="A4234" s="197">
        <f t="shared" si="133"/>
        <v>44317</v>
      </c>
      <c r="B4234" t="s">
        <v>1054</v>
      </c>
      <c r="C4234" t="s">
        <v>101</v>
      </c>
      <c r="D4234" t="s">
        <v>996</v>
      </c>
      <c r="E4234" t="s">
        <v>78</v>
      </c>
      <c r="F4234" t="s">
        <v>79</v>
      </c>
      <c r="G4234" t="s">
        <v>695</v>
      </c>
      <c r="H4234">
        <v>0</v>
      </c>
      <c r="I4234" s="196" t="str">
        <f>VLOOKUP(E4234,Refs!$P$2:$R$36,3,FALSE)</f>
        <v>Y58</v>
      </c>
      <c r="J4234" s="196" t="str">
        <f>VLOOKUP(E4234,Refs!$P$2:$S$36,4,FALSE)</f>
        <v>South West</v>
      </c>
      <c r="K4234" s="42" t="str">
        <f t="shared" si="132"/>
        <v/>
      </c>
    </row>
    <row r="4235" spans="1:11" x14ac:dyDescent="0.35">
      <c r="A4235" s="197">
        <f t="shared" si="133"/>
        <v>44317</v>
      </c>
      <c r="B4235" t="s">
        <v>1054</v>
      </c>
      <c r="C4235" t="s">
        <v>101</v>
      </c>
      <c r="D4235" t="s">
        <v>996</v>
      </c>
      <c r="E4235" t="s">
        <v>78</v>
      </c>
      <c r="F4235" t="s">
        <v>79</v>
      </c>
      <c r="G4235" t="s">
        <v>696</v>
      </c>
      <c r="H4235">
        <v>1382</v>
      </c>
      <c r="I4235" s="196" t="str">
        <f>VLOOKUP(E4235,Refs!$P$2:$R$36,3,FALSE)</f>
        <v>Y58</v>
      </c>
      <c r="J4235" s="196" t="str">
        <f>VLOOKUP(E4235,Refs!$P$2:$S$36,4,FALSE)</f>
        <v>South West</v>
      </c>
      <c r="K4235" s="42">
        <f t="shared" si="132"/>
        <v>1382</v>
      </c>
    </row>
    <row r="4236" spans="1:11" x14ac:dyDescent="0.35">
      <c r="A4236" s="197">
        <f t="shared" si="133"/>
        <v>44317</v>
      </c>
      <c r="B4236" t="s">
        <v>1054</v>
      </c>
      <c r="C4236" t="s">
        <v>101</v>
      </c>
      <c r="D4236" t="s">
        <v>996</v>
      </c>
      <c r="E4236" t="s">
        <v>78</v>
      </c>
      <c r="F4236" t="s">
        <v>79</v>
      </c>
      <c r="G4236" t="s">
        <v>697</v>
      </c>
      <c r="H4236">
        <v>1142</v>
      </c>
      <c r="I4236" s="196" t="str">
        <f>VLOOKUP(E4236,Refs!$P$2:$R$36,3,FALSE)</f>
        <v>Y58</v>
      </c>
      <c r="J4236" s="196" t="str">
        <f>VLOOKUP(E4236,Refs!$P$2:$S$36,4,FALSE)</f>
        <v>South West</v>
      </c>
      <c r="K4236" s="42">
        <f t="shared" si="132"/>
        <v>1142</v>
      </c>
    </row>
    <row r="4237" spans="1:11" x14ac:dyDescent="0.35">
      <c r="A4237" s="197">
        <f t="shared" si="133"/>
        <v>44317</v>
      </c>
      <c r="B4237" t="s">
        <v>1054</v>
      </c>
      <c r="C4237" t="s">
        <v>101</v>
      </c>
      <c r="D4237" t="s">
        <v>996</v>
      </c>
      <c r="E4237" t="s">
        <v>78</v>
      </c>
      <c r="F4237" t="s">
        <v>79</v>
      </c>
      <c r="G4237" t="s">
        <v>698</v>
      </c>
      <c r="H4237">
        <v>2540</v>
      </c>
      <c r="I4237" s="196" t="str">
        <f>VLOOKUP(E4237,Refs!$P$2:$R$36,3,FALSE)</f>
        <v>Y58</v>
      </c>
      <c r="J4237" s="196" t="str">
        <f>VLOOKUP(E4237,Refs!$P$2:$S$36,4,FALSE)</f>
        <v>South West</v>
      </c>
      <c r="K4237" s="42">
        <f t="shared" si="132"/>
        <v>2540</v>
      </c>
    </row>
    <row r="4238" spans="1:11" x14ac:dyDescent="0.35">
      <c r="A4238" s="197">
        <f t="shared" si="133"/>
        <v>44317</v>
      </c>
      <c r="B4238" t="s">
        <v>1054</v>
      </c>
      <c r="C4238" t="s">
        <v>101</v>
      </c>
      <c r="D4238" t="s">
        <v>996</v>
      </c>
      <c r="E4238" t="s">
        <v>78</v>
      </c>
      <c r="F4238" t="s">
        <v>79</v>
      </c>
      <c r="G4238" t="s">
        <v>699</v>
      </c>
      <c r="H4238">
        <v>1990</v>
      </c>
      <c r="I4238" s="196" t="str">
        <f>VLOOKUP(E4238,Refs!$P$2:$R$36,3,FALSE)</f>
        <v>Y58</v>
      </c>
      <c r="J4238" s="196" t="str">
        <f>VLOOKUP(E4238,Refs!$P$2:$S$36,4,FALSE)</f>
        <v>South West</v>
      </c>
      <c r="K4238" s="42">
        <f t="shared" si="132"/>
        <v>1990</v>
      </c>
    </row>
    <row r="4239" spans="1:11" x14ac:dyDescent="0.35">
      <c r="A4239" s="197">
        <f t="shared" si="133"/>
        <v>44317</v>
      </c>
      <c r="B4239" t="s">
        <v>1054</v>
      </c>
      <c r="C4239" t="s">
        <v>101</v>
      </c>
      <c r="D4239" t="s">
        <v>996</v>
      </c>
      <c r="E4239" t="s">
        <v>78</v>
      </c>
      <c r="F4239" t="s">
        <v>79</v>
      </c>
      <c r="G4239" t="s">
        <v>720</v>
      </c>
      <c r="H4239">
        <v>914</v>
      </c>
      <c r="I4239" s="196" t="str">
        <f>VLOOKUP(E4239,Refs!$P$2:$R$36,3,FALSE)</f>
        <v>Y58</v>
      </c>
      <c r="J4239" s="196" t="str">
        <f>VLOOKUP(E4239,Refs!$P$2:$S$36,4,FALSE)</f>
        <v>South West</v>
      </c>
      <c r="K4239" s="42">
        <f t="shared" si="132"/>
        <v>914</v>
      </c>
    </row>
    <row r="4240" spans="1:11" x14ac:dyDescent="0.35">
      <c r="A4240" s="197">
        <f t="shared" si="133"/>
        <v>44317</v>
      </c>
      <c r="B4240" t="s">
        <v>1054</v>
      </c>
      <c r="C4240" t="s">
        <v>101</v>
      </c>
      <c r="D4240" t="s">
        <v>996</v>
      </c>
      <c r="E4240" t="s">
        <v>78</v>
      </c>
      <c r="F4240" t="s">
        <v>79</v>
      </c>
      <c r="G4240" t="s">
        <v>721</v>
      </c>
      <c r="H4240">
        <v>580</v>
      </c>
      <c r="I4240" s="196" t="str">
        <f>VLOOKUP(E4240,Refs!$P$2:$R$36,3,FALSE)</f>
        <v>Y58</v>
      </c>
      <c r="J4240" s="196" t="str">
        <f>VLOOKUP(E4240,Refs!$P$2:$S$36,4,FALSE)</f>
        <v>South West</v>
      </c>
      <c r="K4240" s="42">
        <f t="shared" si="132"/>
        <v>580</v>
      </c>
    </row>
    <row r="4241" spans="1:11" x14ac:dyDescent="0.35">
      <c r="A4241" s="197">
        <f t="shared" si="133"/>
        <v>44317</v>
      </c>
      <c r="B4241" t="s">
        <v>1054</v>
      </c>
      <c r="C4241" t="s">
        <v>101</v>
      </c>
      <c r="D4241" t="s">
        <v>996</v>
      </c>
      <c r="E4241" t="s">
        <v>78</v>
      </c>
      <c r="F4241" t="s">
        <v>79</v>
      </c>
      <c r="G4241" t="s">
        <v>722</v>
      </c>
      <c r="H4241">
        <v>38</v>
      </c>
      <c r="I4241" s="196" t="str">
        <f>VLOOKUP(E4241,Refs!$P$2:$R$36,3,FALSE)</f>
        <v>Y58</v>
      </c>
      <c r="J4241" s="196" t="str">
        <f>VLOOKUP(E4241,Refs!$P$2:$S$36,4,FALSE)</f>
        <v>South West</v>
      </c>
      <c r="K4241" s="42">
        <f t="shared" si="132"/>
        <v>38</v>
      </c>
    </row>
    <row r="4242" spans="1:11" x14ac:dyDescent="0.35">
      <c r="A4242" s="197">
        <f t="shared" si="133"/>
        <v>44317</v>
      </c>
      <c r="B4242" t="s">
        <v>1054</v>
      </c>
      <c r="C4242" t="s">
        <v>101</v>
      </c>
      <c r="D4242" t="s">
        <v>996</v>
      </c>
      <c r="E4242" t="s">
        <v>78</v>
      </c>
      <c r="F4242" t="s">
        <v>79</v>
      </c>
      <c r="G4242" t="s">
        <v>723</v>
      </c>
      <c r="H4242">
        <v>20</v>
      </c>
      <c r="I4242" s="196" t="str">
        <f>VLOOKUP(E4242,Refs!$P$2:$R$36,3,FALSE)</f>
        <v>Y58</v>
      </c>
      <c r="J4242" s="196" t="str">
        <f>VLOOKUP(E4242,Refs!$P$2:$S$36,4,FALSE)</f>
        <v>South West</v>
      </c>
      <c r="K4242" s="42">
        <f t="shared" si="132"/>
        <v>20</v>
      </c>
    </row>
    <row r="4243" spans="1:11" x14ac:dyDescent="0.35">
      <c r="A4243" s="197">
        <f t="shared" si="133"/>
        <v>44317</v>
      </c>
      <c r="B4243" t="s">
        <v>1054</v>
      </c>
      <c r="C4243" t="s">
        <v>101</v>
      </c>
      <c r="D4243" t="s">
        <v>996</v>
      </c>
      <c r="E4243" t="s">
        <v>78</v>
      </c>
      <c r="F4243" t="s">
        <v>79</v>
      </c>
      <c r="G4243" t="s">
        <v>724</v>
      </c>
      <c r="H4243">
        <v>82</v>
      </c>
      <c r="I4243" s="196" t="str">
        <f>VLOOKUP(E4243,Refs!$P$2:$R$36,3,FALSE)</f>
        <v>Y58</v>
      </c>
      <c r="J4243" s="196" t="str">
        <f>VLOOKUP(E4243,Refs!$P$2:$S$36,4,FALSE)</f>
        <v>South West</v>
      </c>
      <c r="K4243" s="42">
        <f t="shared" si="132"/>
        <v>82</v>
      </c>
    </row>
    <row r="4244" spans="1:11" x14ac:dyDescent="0.35">
      <c r="A4244" s="197">
        <f t="shared" si="133"/>
        <v>44317</v>
      </c>
      <c r="B4244" t="s">
        <v>1054</v>
      </c>
      <c r="C4244" t="s">
        <v>101</v>
      </c>
      <c r="D4244" t="s">
        <v>996</v>
      </c>
      <c r="E4244" t="s">
        <v>78</v>
      </c>
      <c r="F4244" t="s">
        <v>79</v>
      </c>
      <c r="G4244" t="s">
        <v>725</v>
      </c>
      <c r="H4244">
        <v>0</v>
      </c>
      <c r="I4244" s="196" t="str">
        <f>VLOOKUP(E4244,Refs!$P$2:$R$36,3,FALSE)</f>
        <v>Y58</v>
      </c>
      <c r="J4244" s="196" t="str">
        <f>VLOOKUP(E4244,Refs!$P$2:$S$36,4,FALSE)</f>
        <v>South West</v>
      </c>
      <c r="K4244" s="42" t="str">
        <f t="shared" si="132"/>
        <v/>
      </c>
    </row>
    <row r="4245" spans="1:11" x14ac:dyDescent="0.35">
      <c r="A4245" s="197">
        <f t="shared" si="133"/>
        <v>44317</v>
      </c>
      <c r="B4245" t="s">
        <v>1054</v>
      </c>
      <c r="C4245" t="s">
        <v>101</v>
      </c>
      <c r="D4245" t="s">
        <v>996</v>
      </c>
      <c r="E4245" t="s">
        <v>78</v>
      </c>
      <c r="F4245" t="s">
        <v>79</v>
      </c>
      <c r="G4245" t="s">
        <v>726</v>
      </c>
      <c r="H4245">
        <v>4</v>
      </c>
      <c r="I4245" s="196" t="str">
        <f>VLOOKUP(E4245,Refs!$P$2:$R$36,3,FALSE)</f>
        <v>Y58</v>
      </c>
      <c r="J4245" s="196" t="str">
        <f>VLOOKUP(E4245,Refs!$P$2:$S$36,4,FALSE)</f>
        <v>South West</v>
      </c>
      <c r="K4245" s="42">
        <f t="shared" si="132"/>
        <v>4</v>
      </c>
    </row>
    <row r="4246" spans="1:11" x14ac:dyDescent="0.35">
      <c r="A4246" s="197">
        <f t="shared" si="133"/>
        <v>44317</v>
      </c>
      <c r="B4246" t="s">
        <v>1054</v>
      </c>
      <c r="C4246" t="s">
        <v>101</v>
      </c>
      <c r="D4246" t="s">
        <v>996</v>
      </c>
      <c r="E4246" t="s">
        <v>78</v>
      </c>
      <c r="F4246" t="s">
        <v>79</v>
      </c>
      <c r="G4246" t="s">
        <v>727</v>
      </c>
      <c r="H4246">
        <v>1</v>
      </c>
      <c r="I4246" s="196" t="str">
        <f>VLOOKUP(E4246,Refs!$P$2:$R$36,3,FALSE)</f>
        <v>Y58</v>
      </c>
      <c r="J4246" s="196" t="str">
        <f>VLOOKUP(E4246,Refs!$P$2:$S$36,4,FALSE)</f>
        <v>South West</v>
      </c>
      <c r="K4246" s="42">
        <f t="shared" si="132"/>
        <v>1</v>
      </c>
    </row>
    <row r="4247" spans="1:11" x14ac:dyDescent="0.35">
      <c r="A4247" s="197">
        <f t="shared" si="133"/>
        <v>44317</v>
      </c>
      <c r="B4247" t="s">
        <v>1054</v>
      </c>
      <c r="C4247" t="s">
        <v>101</v>
      </c>
      <c r="D4247" t="s">
        <v>996</v>
      </c>
      <c r="E4247" t="s">
        <v>78</v>
      </c>
      <c r="F4247" t="s">
        <v>79</v>
      </c>
      <c r="G4247" t="s">
        <v>728</v>
      </c>
      <c r="H4247">
        <v>29</v>
      </c>
      <c r="I4247" s="196" t="str">
        <f>VLOOKUP(E4247,Refs!$P$2:$R$36,3,FALSE)</f>
        <v>Y58</v>
      </c>
      <c r="J4247" s="196" t="str">
        <f>VLOOKUP(E4247,Refs!$P$2:$S$36,4,FALSE)</f>
        <v>South West</v>
      </c>
      <c r="K4247" s="42">
        <f t="shared" si="132"/>
        <v>29</v>
      </c>
    </row>
    <row r="4248" spans="1:11" x14ac:dyDescent="0.35">
      <c r="A4248" s="197">
        <f t="shared" si="133"/>
        <v>44317</v>
      </c>
      <c r="B4248" t="s">
        <v>1054</v>
      </c>
      <c r="C4248" t="s">
        <v>101</v>
      </c>
      <c r="D4248" t="s">
        <v>996</v>
      </c>
      <c r="E4248" t="s">
        <v>78</v>
      </c>
      <c r="F4248" t="s">
        <v>79</v>
      </c>
      <c r="G4248" t="s">
        <v>729</v>
      </c>
      <c r="H4248">
        <v>21</v>
      </c>
      <c r="I4248" s="196" t="str">
        <f>VLOOKUP(E4248,Refs!$P$2:$R$36,3,FALSE)</f>
        <v>Y58</v>
      </c>
      <c r="J4248" s="196" t="str">
        <f>VLOOKUP(E4248,Refs!$P$2:$S$36,4,FALSE)</f>
        <v>South West</v>
      </c>
      <c r="K4248" s="42">
        <f t="shared" si="132"/>
        <v>21</v>
      </c>
    </row>
    <row r="4249" spans="1:11" x14ac:dyDescent="0.35">
      <c r="A4249" s="197">
        <f t="shared" si="133"/>
        <v>44317</v>
      </c>
      <c r="B4249" t="s">
        <v>1054</v>
      </c>
      <c r="C4249" t="s">
        <v>101</v>
      </c>
      <c r="D4249" t="s">
        <v>996</v>
      </c>
      <c r="E4249" t="s">
        <v>78</v>
      </c>
      <c r="F4249" t="s">
        <v>79</v>
      </c>
      <c r="G4249" t="s">
        <v>730</v>
      </c>
      <c r="H4249">
        <v>0</v>
      </c>
      <c r="I4249" s="196" t="str">
        <f>VLOOKUP(E4249,Refs!$P$2:$R$36,3,FALSE)</f>
        <v>Y58</v>
      </c>
      <c r="J4249" s="196" t="str">
        <f>VLOOKUP(E4249,Refs!$P$2:$S$36,4,FALSE)</f>
        <v>South West</v>
      </c>
      <c r="K4249" s="42" t="str">
        <f t="shared" si="132"/>
        <v/>
      </c>
    </row>
    <row r="4250" spans="1:11" x14ac:dyDescent="0.35">
      <c r="A4250" s="197">
        <f t="shared" si="133"/>
        <v>44317</v>
      </c>
      <c r="B4250" t="s">
        <v>1054</v>
      </c>
      <c r="C4250" t="s">
        <v>101</v>
      </c>
      <c r="D4250" t="s">
        <v>996</v>
      </c>
      <c r="E4250" t="s">
        <v>78</v>
      </c>
      <c r="F4250" t="s">
        <v>79</v>
      </c>
      <c r="G4250" t="s">
        <v>731</v>
      </c>
      <c r="H4250">
        <v>0</v>
      </c>
      <c r="I4250" s="196" t="str">
        <f>VLOOKUP(E4250,Refs!$P$2:$R$36,3,FALSE)</f>
        <v>Y58</v>
      </c>
      <c r="J4250" s="196" t="str">
        <f>VLOOKUP(E4250,Refs!$P$2:$S$36,4,FALSE)</f>
        <v>South West</v>
      </c>
      <c r="K4250" s="42" t="str">
        <f t="shared" si="132"/>
        <v/>
      </c>
    </row>
    <row r="4251" spans="1:11" x14ac:dyDescent="0.35">
      <c r="A4251" s="197">
        <f t="shared" si="133"/>
        <v>44317</v>
      </c>
      <c r="B4251" t="s">
        <v>1054</v>
      </c>
      <c r="C4251" t="s">
        <v>101</v>
      </c>
      <c r="D4251" t="s">
        <v>996</v>
      </c>
      <c r="E4251" t="s">
        <v>78</v>
      </c>
      <c r="F4251" t="s">
        <v>79</v>
      </c>
      <c r="G4251" t="s">
        <v>732</v>
      </c>
      <c r="H4251">
        <v>2</v>
      </c>
      <c r="I4251" s="196" t="str">
        <f>VLOOKUP(E4251,Refs!$P$2:$R$36,3,FALSE)</f>
        <v>Y58</v>
      </c>
      <c r="J4251" s="196" t="str">
        <f>VLOOKUP(E4251,Refs!$P$2:$S$36,4,FALSE)</f>
        <v>South West</v>
      </c>
      <c r="K4251" s="42">
        <f t="shared" si="132"/>
        <v>2</v>
      </c>
    </row>
    <row r="4252" spans="1:11" x14ac:dyDescent="0.35">
      <c r="A4252" s="197">
        <f t="shared" si="133"/>
        <v>44317</v>
      </c>
      <c r="B4252" t="s">
        <v>1054</v>
      </c>
      <c r="C4252" t="s">
        <v>101</v>
      </c>
      <c r="D4252" t="s">
        <v>996</v>
      </c>
      <c r="E4252" t="s">
        <v>78</v>
      </c>
      <c r="F4252" t="s">
        <v>79</v>
      </c>
      <c r="G4252" t="s">
        <v>733</v>
      </c>
      <c r="H4252">
        <v>2</v>
      </c>
      <c r="I4252" s="196" t="str">
        <f>VLOOKUP(E4252,Refs!$P$2:$R$36,3,FALSE)</f>
        <v>Y58</v>
      </c>
      <c r="J4252" s="196" t="str">
        <f>VLOOKUP(E4252,Refs!$P$2:$S$36,4,FALSE)</f>
        <v>South West</v>
      </c>
      <c r="K4252" s="42">
        <f t="shared" si="132"/>
        <v>2</v>
      </c>
    </row>
    <row r="4253" spans="1:11" x14ac:dyDescent="0.35">
      <c r="A4253" s="197">
        <f t="shared" si="133"/>
        <v>44317</v>
      </c>
      <c r="B4253" t="s">
        <v>1054</v>
      </c>
      <c r="C4253" t="s">
        <v>101</v>
      </c>
      <c r="D4253" t="s">
        <v>996</v>
      </c>
      <c r="E4253" t="s">
        <v>78</v>
      </c>
      <c r="F4253" t="s">
        <v>79</v>
      </c>
      <c r="G4253" t="s">
        <v>734</v>
      </c>
      <c r="H4253">
        <v>112</v>
      </c>
      <c r="I4253" s="196" t="str">
        <f>VLOOKUP(E4253,Refs!$P$2:$R$36,3,FALSE)</f>
        <v>Y58</v>
      </c>
      <c r="J4253" s="196" t="str">
        <f>VLOOKUP(E4253,Refs!$P$2:$S$36,4,FALSE)</f>
        <v>South West</v>
      </c>
      <c r="K4253" s="42">
        <f t="shared" si="132"/>
        <v>112</v>
      </c>
    </row>
    <row r="4254" spans="1:11" x14ac:dyDescent="0.35">
      <c r="A4254" s="197">
        <f t="shared" si="133"/>
        <v>44317</v>
      </c>
      <c r="B4254" t="s">
        <v>1054</v>
      </c>
      <c r="C4254" t="s">
        <v>101</v>
      </c>
      <c r="D4254" t="s">
        <v>996</v>
      </c>
      <c r="E4254" t="s">
        <v>78</v>
      </c>
      <c r="F4254" t="s">
        <v>79</v>
      </c>
      <c r="G4254" t="s">
        <v>735</v>
      </c>
      <c r="H4254">
        <v>85</v>
      </c>
      <c r="I4254" s="196" t="str">
        <f>VLOOKUP(E4254,Refs!$P$2:$R$36,3,FALSE)</f>
        <v>Y58</v>
      </c>
      <c r="J4254" s="196" t="str">
        <f>VLOOKUP(E4254,Refs!$P$2:$S$36,4,FALSE)</f>
        <v>South West</v>
      </c>
      <c r="K4254" s="42">
        <f t="shared" si="132"/>
        <v>85</v>
      </c>
    </row>
    <row r="4255" spans="1:11" x14ac:dyDescent="0.35">
      <c r="A4255" s="197">
        <f t="shared" si="133"/>
        <v>44317</v>
      </c>
      <c r="B4255" t="s">
        <v>1054</v>
      </c>
      <c r="C4255" t="s">
        <v>101</v>
      </c>
      <c r="D4255" t="s">
        <v>996</v>
      </c>
      <c r="E4255" t="s">
        <v>78</v>
      </c>
      <c r="F4255" t="s">
        <v>79</v>
      </c>
      <c r="G4255" t="s">
        <v>736</v>
      </c>
      <c r="H4255">
        <v>1</v>
      </c>
      <c r="I4255" s="196" t="str">
        <f>VLOOKUP(E4255,Refs!$P$2:$R$36,3,FALSE)</f>
        <v>Y58</v>
      </c>
      <c r="J4255" s="196" t="str">
        <f>VLOOKUP(E4255,Refs!$P$2:$S$36,4,FALSE)</f>
        <v>South West</v>
      </c>
      <c r="K4255" s="42">
        <f t="shared" si="132"/>
        <v>1</v>
      </c>
    </row>
    <row r="4256" spans="1:11" x14ac:dyDescent="0.35">
      <c r="A4256" s="197">
        <f t="shared" si="133"/>
        <v>44317</v>
      </c>
      <c r="B4256" t="s">
        <v>1054</v>
      </c>
      <c r="C4256" t="s">
        <v>101</v>
      </c>
      <c r="D4256" t="s">
        <v>996</v>
      </c>
      <c r="E4256" t="s">
        <v>78</v>
      </c>
      <c r="F4256" t="s">
        <v>79</v>
      </c>
      <c r="G4256" t="s">
        <v>737</v>
      </c>
      <c r="H4256">
        <v>1</v>
      </c>
      <c r="I4256" s="196" t="str">
        <f>VLOOKUP(E4256,Refs!$P$2:$R$36,3,FALSE)</f>
        <v>Y58</v>
      </c>
      <c r="J4256" s="196" t="str">
        <f>VLOOKUP(E4256,Refs!$P$2:$S$36,4,FALSE)</f>
        <v>South West</v>
      </c>
      <c r="K4256" s="42">
        <f t="shared" si="132"/>
        <v>1</v>
      </c>
    </row>
    <row r="4257" spans="1:11" x14ac:dyDescent="0.35">
      <c r="A4257" s="197">
        <f t="shared" si="133"/>
        <v>44317</v>
      </c>
      <c r="B4257" t="s">
        <v>1054</v>
      </c>
      <c r="C4257" t="s">
        <v>101</v>
      </c>
      <c r="D4257" t="s">
        <v>996</v>
      </c>
      <c r="E4257" t="s">
        <v>66</v>
      </c>
      <c r="F4257" t="s">
        <v>67</v>
      </c>
      <c r="G4257" t="s">
        <v>756</v>
      </c>
      <c r="H4257">
        <v>22741</v>
      </c>
      <c r="I4257" s="196" t="str">
        <f>VLOOKUP(E4257,Refs!$P$2:$R$36,3,FALSE)</f>
        <v>Y58</v>
      </c>
      <c r="J4257" s="196" t="str">
        <f>VLOOKUP(E4257,Refs!$P$2:$S$36,4,FALSE)</f>
        <v>South West</v>
      </c>
      <c r="K4257" s="42">
        <f t="shared" si="132"/>
        <v>22741</v>
      </c>
    </row>
    <row r="4258" spans="1:11" x14ac:dyDescent="0.35">
      <c r="A4258" s="197">
        <f t="shared" si="133"/>
        <v>44317</v>
      </c>
      <c r="B4258" t="s">
        <v>1054</v>
      </c>
      <c r="C4258" t="s">
        <v>101</v>
      </c>
      <c r="D4258" t="s">
        <v>996</v>
      </c>
      <c r="E4258" t="s">
        <v>66</v>
      </c>
      <c r="F4258" t="s">
        <v>67</v>
      </c>
      <c r="G4258" t="s">
        <v>757</v>
      </c>
      <c r="H4258">
        <v>18237</v>
      </c>
      <c r="I4258" s="196" t="str">
        <f>VLOOKUP(E4258,Refs!$P$2:$R$36,3,FALSE)</f>
        <v>Y58</v>
      </c>
      <c r="J4258" s="196" t="str">
        <f>VLOOKUP(E4258,Refs!$P$2:$S$36,4,FALSE)</f>
        <v>South West</v>
      </c>
      <c r="K4258" s="42">
        <f t="shared" si="132"/>
        <v>18237</v>
      </c>
    </row>
    <row r="4259" spans="1:11" x14ac:dyDescent="0.35">
      <c r="A4259" s="197">
        <f t="shared" si="133"/>
        <v>44317</v>
      </c>
      <c r="B4259" t="s">
        <v>1054</v>
      </c>
      <c r="C4259" t="s">
        <v>101</v>
      </c>
      <c r="D4259" t="s">
        <v>996</v>
      </c>
      <c r="E4259" t="s">
        <v>66</v>
      </c>
      <c r="F4259" t="s">
        <v>67</v>
      </c>
      <c r="G4259" t="s">
        <v>758</v>
      </c>
      <c r="H4259">
        <v>18763</v>
      </c>
      <c r="I4259" s="196" t="str">
        <f>VLOOKUP(E4259,Refs!$P$2:$R$36,3,FALSE)</f>
        <v>Y58</v>
      </c>
      <c r="J4259" s="196" t="str">
        <f>VLOOKUP(E4259,Refs!$P$2:$S$36,4,FALSE)</f>
        <v>South West</v>
      </c>
      <c r="K4259" s="42">
        <f t="shared" si="132"/>
        <v>18763</v>
      </c>
    </row>
    <row r="4260" spans="1:11" x14ac:dyDescent="0.35">
      <c r="A4260" s="197">
        <f t="shared" si="133"/>
        <v>44317</v>
      </c>
      <c r="B4260" t="s">
        <v>1054</v>
      </c>
      <c r="C4260" t="s">
        <v>101</v>
      </c>
      <c r="D4260" t="s">
        <v>996</v>
      </c>
      <c r="E4260" t="s">
        <v>66</v>
      </c>
      <c r="F4260" t="s">
        <v>67</v>
      </c>
      <c r="G4260" t="s">
        <v>759</v>
      </c>
      <c r="H4260">
        <v>177</v>
      </c>
      <c r="I4260" s="196" t="str">
        <f>VLOOKUP(E4260,Refs!$P$2:$R$36,3,FALSE)</f>
        <v>Y58</v>
      </c>
      <c r="J4260" s="196" t="str">
        <f>VLOOKUP(E4260,Refs!$P$2:$S$36,4,FALSE)</f>
        <v>South West</v>
      </c>
      <c r="K4260" s="42">
        <f t="shared" si="132"/>
        <v>177</v>
      </c>
    </row>
    <row r="4261" spans="1:11" x14ac:dyDescent="0.35">
      <c r="A4261" s="197">
        <f t="shared" si="133"/>
        <v>44317</v>
      </c>
      <c r="B4261" t="s">
        <v>1054</v>
      </c>
      <c r="C4261" t="s">
        <v>101</v>
      </c>
      <c r="D4261" t="s">
        <v>996</v>
      </c>
      <c r="E4261" t="s">
        <v>66</v>
      </c>
      <c r="F4261" t="s">
        <v>67</v>
      </c>
      <c r="G4261" t="s">
        <v>760</v>
      </c>
      <c r="H4261">
        <v>426</v>
      </c>
      <c r="I4261" s="196" t="str">
        <f>VLOOKUP(E4261,Refs!$P$2:$R$36,3,FALSE)</f>
        <v>Y58</v>
      </c>
      <c r="J4261" s="196" t="str">
        <f>VLOOKUP(E4261,Refs!$P$2:$S$36,4,FALSE)</f>
        <v>South West</v>
      </c>
      <c r="K4261" s="42">
        <f t="shared" si="132"/>
        <v>426</v>
      </c>
    </row>
    <row r="4262" spans="1:11" x14ac:dyDescent="0.35">
      <c r="A4262" s="197">
        <f t="shared" si="133"/>
        <v>44317</v>
      </c>
      <c r="B4262" t="s">
        <v>1054</v>
      </c>
      <c r="C4262" t="s">
        <v>101</v>
      </c>
      <c r="D4262" t="s">
        <v>996</v>
      </c>
      <c r="E4262" t="s">
        <v>66</v>
      </c>
      <c r="F4262" t="s">
        <v>67</v>
      </c>
      <c r="G4262" t="s">
        <v>761</v>
      </c>
      <c r="H4262">
        <v>0</v>
      </c>
      <c r="I4262" s="196" t="str">
        <f>VLOOKUP(E4262,Refs!$P$2:$R$36,3,FALSE)</f>
        <v>Y58</v>
      </c>
      <c r="J4262" s="196" t="str">
        <f>VLOOKUP(E4262,Refs!$P$2:$S$36,4,FALSE)</f>
        <v>South West</v>
      </c>
      <c r="K4262" s="42" t="str">
        <f t="shared" si="132"/>
        <v/>
      </c>
    </row>
    <row r="4263" spans="1:11" x14ac:dyDescent="0.35">
      <c r="A4263" s="197">
        <f t="shared" si="133"/>
        <v>44317</v>
      </c>
      <c r="B4263" t="s">
        <v>1054</v>
      </c>
      <c r="C4263" t="s">
        <v>101</v>
      </c>
      <c r="D4263" t="s">
        <v>996</v>
      </c>
      <c r="E4263" t="s">
        <v>66</v>
      </c>
      <c r="F4263" t="s">
        <v>67</v>
      </c>
      <c r="G4263" t="s">
        <v>548</v>
      </c>
      <c r="H4263">
        <v>13215</v>
      </c>
      <c r="I4263" s="196" t="str">
        <f>VLOOKUP(E4263,Refs!$P$2:$R$36,3,FALSE)</f>
        <v>Y58</v>
      </c>
      <c r="J4263" s="196" t="str">
        <f>VLOOKUP(E4263,Refs!$P$2:$S$36,4,FALSE)</f>
        <v>South West</v>
      </c>
      <c r="K4263" s="42">
        <f t="shared" si="132"/>
        <v>13215</v>
      </c>
    </row>
    <row r="4264" spans="1:11" x14ac:dyDescent="0.35">
      <c r="A4264" s="197">
        <f t="shared" si="133"/>
        <v>44317</v>
      </c>
      <c r="B4264" t="s">
        <v>1054</v>
      </c>
      <c r="C4264" t="s">
        <v>101</v>
      </c>
      <c r="D4264" t="s">
        <v>996</v>
      </c>
      <c r="E4264" t="s">
        <v>66</v>
      </c>
      <c r="F4264" t="s">
        <v>67</v>
      </c>
      <c r="G4264" t="s">
        <v>549</v>
      </c>
      <c r="H4264">
        <v>3978</v>
      </c>
      <c r="I4264" s="196" t="str">
        <f>VLOOKUP(E4264,Refs!$P$2:$R$36,3,FALSE)</f>
        <v>Y58</v>
      </c>
      <c r="J4264" s="196" t="str">
        <f>VLOOKUP(E4264,Refs!$P$2:$S$36,4,FALSE)</f>
        <v>South West</v>
      </c>
      <c r="K4264" s="42">
        <f t="shared" si="132"/>
        <v>3978</v>
      </c>
    </row>
    <row r="4265" spans="1:11" x14ac:dyDescent="0.35">
      <c r="A4265" s="197">
        <f t="shared" si="133"/>
        <v>44317</v>
      </c>
      <c r="B4265" t="s">
        <v>1054</v>
      </c>
      <c r="C4265" t="s">
        <v>101</v>
      </c>
      <c r="D4265" t="s">
        <v>996</v>
      </c>
      <c r="E4265" t="s">
        <v>66</v>
      </c>
      <c r="F4265" t="s">
        <v>67</v>
      </c>
      <c r="G4265" t="s">
        <v>550</v>
      </c>
      <c r="H4265">
        <v>2691</v>
      </c>
      <c r="I4265" s="196" t="str">
        <f>VLOOKUP(E4265,Refs!$P$2:$R$36,3,FALSE)</f>
        <v>Y58</v>
      </c>
      <c r="J4265" s="196" t="str">
        <f>VLOOKUP(E4265,Refs!$P$2:$S$36,4,FALSE)</f>
        <v>South West</v>
      </c>
      <c r="K4265" s="42">
        <f t="shared" si="132"/>
        <v>2691</v>
      </c>
    </row>
    <row r="4266" spans="1:11" x14ac:dyDescent="0.35">
      <c r="A4266" s="197">
        <f t="shared" si="133"/>
        <v>44317</v>
      </c>
      <c r="B4266" t="s">
        <v>1054</v>
      </c>
      <c r="C4266" t="s">
        <v>101</v>
      </c>
      <c r="D4266" t="s">
        <v>996</v>
      </c>
      <c r="E4266" t="s">
        <v>66</v>
      </c>
      <c r="F4266" t="s">
        <v>67</v>
      </c>
      <c r="G4266" t="s">
        <v>551</v>
      </c>
      <c r="H4266">
        <v>254</v>
      </c>
      <c r="I4266" s="196" t="str">
        <f>VLOOKUP(E4266,Refs!$P$2:$R$36,3,FALSE)</f>
        <v>Y58</v>
      </c>
      <c r="J4266" s="196" t="str">
        <f>VLOOKUP(E4266,Refs!$P$2:$S$36,4,FALSE)</f>
        <v>South West</v>
      </c>
      <c r="K4266" s="42">
        <f t="shared" si="132"/>
        <v>254</v>
      </c>
    </row>
    <row r="4267" spans="1:11" x14ac:dyDescent="0.35">
      <c r="A4267" s="197">
        <f t="shared" si="133"/>
        <v>44317</v>
      </c>
      <c r="B4267" t="s">
        <v>1054</v>
      </c>
      <c r="C4267" t="s">
        <v>101</v>
      </c>
      <c r="D4267" t="s">
        <v>996</v>
      </c>
      <c r="E4267" t="s">
        <v>66</v>
      </c>
      <c r="F4267" t="s">
        <v>67</v>
      </c>
      <c r="G4267" t="s">
        <v>552</v>
      </c>
      <c r="H4267">
        <v>1033</v>
      </c>
      <c r="I4267" s="196" t="str">
        <f>VLOOKUP(E4267,Refs!$P$2:$R$36,3,FALSE)</f>
        <v>Y58</v>
      </c>
      <c r="J4267" s="196" t="str">
        <f>VLOOKUP(E4267,Refs!$P$2:$S$36,4,FALSE)</f>
        <v>South West</v>
      </c>
      <c r="K4267" s="42">
        <f t="shared" si="132"/>
        <v>1033</v>
      </c>
    </row>
    <row r="4268" spans="1:11" x14ac:dyDescent="0.35">
      <c r="A4268" s="197">
        <f t="shared" si="133"/>
        <v>44317</v>
      </c>
      <c r="B4268" t="s">
        <v>1054</v>
      </c>
      <c r="C4268" t="s">
        <v>101</v>
      </c>
      <c r="D4268" t="s">
        <v>996</v>
      </c>
      <c r="E4268" t="s">
        <v>66</v>
      </c>
      <c r="F4268" t="s">
        <v>67</v>
      </c>
      <c r="G4268" t="s">
        <v>553</v>
      </c>
      <c r="H4268">
        <v>1615891</v>
      </c>
      <c r="I4268" s="196" t="str">
        <f>VLOOKUP(E4268,Refs!$P$2:$R$36,3,FALSE)</f>
        <v>Y58</v>
      </c>
      <c r="J4268" s="196" t="str">
        <f>VLOOKUP(E4268,Refs!$P$2:$S$36,4,FALSE)</f>
        <v>South West</v>
      </c>
      <c r="K4268" s="42">
        <f t="shared" si="132"/>
        <v>1615891</v>
      </c>
    </row>
    <row r="4269" spans="1:11" x14ac:dyDescent="0.35">
      <c r="A4269" s="197">
        <f t="shared" si="133"/>
        <v>44317</v>
      </c>
      <c r="B4269" t="s">
        <v>1054</v>
      </c>
      <c r="C4269" t="s">
        <v>101</v>
      </c>
      <c r="D4269" t="s">
        <v>996</v>
      </c>
      <c r="E4269" t="s">
        <v>66</v>
      </c>
      <c r="F4269" t="s">
        <v>67</v>
      </c>
      <c r="G4269" t="s">
        <v>554</v>
      </c>
      <c r="H4269">
        <v>645</v>
      </c>
      <c r="I4269" s="196" t="str">
        <f>VLOOKUP(E4269,Refs!$P$2:$R$36,3,FALSE)</f>
        <v>Y58</v>
      </c>
      <c r="J4269" s="196" t="str">
        <f>VLOOKUP(E4269,Refs!$P$2:$S$36,4,FALSE)</f>
        <v>South West</v>
      </c>
      <c r="K4269" s="42">
        <f t="shared" si="132"/>
        <v>645</v>
      </c>
    </row>
    <row r="4270" spans="1:11" x14ac:dyDescent="0.35">
      <c r="A4270" s="197">
        <f t="shared" si="133"/>
        <v>44317</v>
      </c>
      <c r="B4270" t="s">
        <v>1054</v>
      </c>
      <c r="C4270" t="s">
        <v>101</v>
      </c>
      <c r="D4270" t="s">
        <v>996</v>
      </c>
      <c r="E4270" t="s">
        <v>66</v>
      </c>
      <c r="F4270" t="s">
        <v>67</v>
      </c>
      <c r="G4270" t="s">
        <v>555</v>
      </c>
      <c r="H4270">
        <v>796</v>
      </c>
      <c r="I4270" s="196" t="str">
        <f>VLOOKUP(E4270,Refs!$P$2:$R$36,3,FALSE)</f>
        <v>Y58</v>
      </c>
      <c r="J4270" s="196" t="str">
        <f>VLOOKUP(E4270,Refs!$P$2:$S$36,4,FALSE)</f>
        <v>South West</v>
      </c>
      <c r="K4270" s="42">
        <f t="shared" si="132"/>
        <v>796</v>
      </c>
    </row>
    <row r="4271" spans="1:11" x14ac:dyDescent="0.35">
      <c r="A4271" s="197">
        <f t="shared" si="133"/>
        <v>44317</v>
      </c>
      <c r="B4271" t="s">
        <v>1054</v>
      </c>
      <c r="C4271" t="s">
        <v>101</v>
      </c>
      <c r="D4271" t="s">
        <v>996</v>
      </c>
      <c r="E4271" t="s">
        <v>66</v>
      </c>
      <c r="F4271" t="s">
        <v>67</v>
      </c>
      <c r="G4271" t="s">
        <v>556</v>
      </c>
      <c r="H4271">
        <v>846180</v>
      </c>
      <c r="I4271" s="196" t="str">
        <f>VLOOKUP(E4271,Refs!$P$2:$R$36,3,FALSE)</f>
        <v>Y58</v>
      </c>
      <c r="J4271" s="196" t="str">
        <f>VLOOKUP(E4271,Refs!$P$2:$S$36,4,FALSE)</f>
        <v>South West</v>
      </c>
      <c r="K4271" s="42">
        <f t="shared" si="132"/>
        <v>846180</v>
      </c>
    </row>
    <row r="4272" spans="1:11" x14ac:dyDescent="0.35">
      <c r="A4272" s="197">
        <f t="shared" si="133"/>
        <v>44317</v>
      </c>
      <c r="B4272" t="s">
        <v>1054</v>
      </c>
      <c r="C4272" t="s">
        <v>101</v>
      </c>
      <c r="D4272" t="s">
        <v>996</v>
      </c>
      <c r="E4272" t="s">
        <v>66</v>
      </c>
      <c r="F4272" t="s">
        <v>67</v>
      </c>
      <c r="G4272" t="s">
        <v>557</v>
      </c>
      <c r="H4272">
        <v>4005</v>
      </c>
      <c r="I4272" s="196" t="str">
        <f>VLOOKUP(E4272,Refs!$P$2:$R$36,3,FALSE)</f>
        <v>Y58</v>
      </c>
      <c r="J4272" s="196" t="str">
        <f>VLOOKUP(E4272,Refs!$P$2:$S$36,4,FALSE)</f>
        <v>South West</v>
      </c>
      <c r="K4272" s="42">
        <f t="shared" si="132"/>
        <v>4005</v>
      </c>
    </row>
    <row r="4273" spans="1:11" x14ac:dyDescent="0.35">
      <c r="A4273" s="197">
        <f t="shared" si="133"/>
        <v>44317</v>
      </c>
      <c r="B4273" t="s">
        <v>1054</v>
      </c>
      <c r="C4273" t="s">
        <v>101</v>
      </c>
      <c r="D4273" t="s">
        <v>996</v>
      </c>
      <c r="E4273" t="s">
        <v>66</v>
      </c>
      <c r="F4273" t="s">
        <v>67</v>
      </c>
      <c r="G4273" t="s">
        <v>558</v>
      </c>
      <c r="H4273">
        <v>24070026</v>
      </c>
      <c r="I4273" s="196" t="str">
        <f>VLOOKUP(E4273,Refs!$P$2:$R$36,3,FALSE)</f>
        <v>Y58</v>
      </c>
      <c r="J4273" s="196" t="str">
        <f>VLOOKUP(E4273,Refs!$P$2:$S$36,4,FALSE)</f>
        <v>South West</v>
      </c>
      <c r="K4273" s="42">
        <f t="shared" si="132"/>
        <v>24070026</v>
      </c>
    </row>
    <row r="4274" spans="1:11" x14ac:dyDescent="0.35">
      <c r="A4274" s="197">
        <f t="shared" si="133"/>
        <v>44317</v>
      </c>
      <c r="B4274" t="s">
        <v>1054</v>
      </c>
      <c r="C4274" t="s">
        <v>101</v>
      </c>
      <c r="D4274" t="s">
        <v>996</v>
      </c>
      <c r="E4274" t="s">
        <v>66</v>
      </c>
      <c r="F4274" t="s">
        <v>67</v>
      </c>
      <c r="G4274" t="s">
        <v>566</v>
      </c>
      <c r="H4274">
        <v>15293</v>
      </c>
      <c r="I4274" s="196" t="str">
        <f>VLOOKUP(E4274,Refs!$P$2:$R$36,3,FALSE)</f>
        <v>Y58</v>
      </c>
      <c r="J4274" s="196" t="str">
        <f>VLOOKUP(E4274,Refs!$P$2:$S$36,4,FALSE)</f>
        <v>South West</v>
      </c>
      <c r="K4274" s="42">
        <f t="shared" si="132"/>
        <v>15293</v>
      </c>
    </row>
    <row r="4275" spans="1:11" x14ac:dyDescent="0.35">
      <c r="A4275" s="197">
        <f t="shared" si="133"/>
        <v>44317</v>
      </c>
      <c r="B4275" t="s">
        <v>1054</v>
      </c>
      <c r="C4275" t="s">
        <v>101</v>
      </c>
      <c r="D4275" t="s">
        <v>996</v>
      </c>
      <c r="E4275" t="s">
        <v>66</v>
      </c>
      <c r="F4275" t="s">
        <v>67</v>
      </c>
      <c r="G4275" t="s">
        <v>567</v>
      </c>
      <c r="H4275">
        <v>31</v>
      </c>
      <c r="I4275" s="196" t="str">
        <f>VLOOKUP(E4275,Refs!$P$2:$R$36,3,FALSE)</f>
        <v>Y58</v>
      </c>
      <c r="J4275" s="196" t="str">
        <f>VLOOKUP(E4275,Refs!$P$2:$S$36,4,FALSE)</f>
        <v>South West</v>
      </c>
      <c r="K4275" s="42">
        <f t="shared" si="132"/>
        <v>31</v>
      </c>
    </row>
    <row r="4276" spans="1:11" x14ac:dyDescent="0.35">
      <c r="A4276" s="197">
        <f t="shared" si="133"/>
        <v>44317</v>
      </c>
      <c r="B4276" t="s">
        <v>1054</v>
      </c>
      <c r="C4276" t="s">
        <v>101</v>
      </c>
      <c r="D4276" t="s">
        <v>996</v>
      </c>
      <c r="E4276" t="s">
        <v>66</v>
      </c>
      <c r="F4276" t="s">
        <v>67</v>
      </c>
      <c r="G4276" t="s">
        <v>568</v>
      </c>
      <c r="H4276">
        <v>10353</v>
      </c>
      <c r="I4276" s="196" t="str">
        <f>VLOOKUP(E4276,Refs!$P$2:$R$36,3,FALSE)</f>
        <v>Y58</v>
      </c>
      <c r="J4276" s="196" t="str">
        <f>VLOOKUP(E4276,Refs!$P$2:$S$36,4,FALSE)</f>
        <v>South West</v>
      </c>
      <c r="K4276" s="42">
        <f t="shared" si="132"/>
        <v>10353</v>
      </c>
    </row>
    <row r="4277" spans="1:11" x14ac:dyDescent="0.35">
      <c r="A4277" s="197">
        <f t="shared" si="133"/>
        <v>44317</v>
      </c>
      <c r="B4277" t="s">
        <v>1054</v>
      </c>
      <c r="C4277" t="s">
        <v>101</v>
      </c>
      <c r="D4277" t="s">
        <v>996</v>
      </c>
      <c r="E4277" t="s">
        <v>66</v>
      </c>
      <c r="F4277" t="s">
        <v>67</v>
      </c>
      <c r="G4277" t="s">
        <v>569</v>
      </c>
      <c r="H4277">
        <v>2863</v>
      </c>
      <c r="I4277" s="196" t="str">
        <f>VLOOKUP(E4277,Refs!$P$2:$R$36,3,FALSE)</f>
        <v>Y58</v>
      </c>
      <c r="J4277" s="196" t="str">
        <f>VLOOKUP(E4277,Refs!$P$2:$S$36,4,FALSE)</f>
        <v>South West</v>
      </c>
      <c r="K4277" s="42">
        <f t="shared" si="132"/>
        <v>2863</v>
      </c>
    </row>
    <row r="4278" spans="1:11" x14ac:dyDescent="0.35">
      <c r="A4278" s="197">
        <f t="shared" si="133"/>
        <v>44317</v>
      </c>
      <c r="B4278" t="s">
        <v>1054</v>
      </c>
      <c r="C4278" t="s">
        <v>101</v>
      </c>
      <c r="D4278" t="s">
        <v>996</v>
      </c>
      <c r="E4278" t="s">
        <v>66</v>
      </c>
      <c r="F4278" t="s">
        <v>67</v>
      </c>
      <c r="G4278" t="s">
        <v>570</v>
      </c>
      <c r="H4278">
        <v>1856</v>
      </c>
      <c r="I4278" s="196" t="str">
        <f>VLOOKUP(E4278,Refs!$P$2:$R$36,3,FALSE)</f>
        <v>Y58</v>
      </c>
      <c r="J4278" s="196" t="str">
        <f>VLOOKUP(E4278,Refs!$P$2:$S$36,4,FALSE)</f>
        <v>South West</v>
      </c>
      <c r="K4278" s="42">
        <f t="shared" si="132"/>
        <v>1856</v>
      </c>
    </row>
    <row r="4279" spans="1:11" x14ac:dyDescent="0.35">
      <c r="A4279" s="197">
        <f t="shared" si="133"/>
        <v>44317</v>
      </c>
      <c r="B4279" t="s">
        <v>1054</v>
      </c>
      <c r="C4279" t="s">
        <v>101</v>
      </c>
      <c r="D4279" t="s">
        <v>996</v>
      </c>
      <c r="E4279" t="s">
        <v>66</v>
      </c>
      <c r="F4279" t="s">
        <v>67</v>
      </c>
      <c r="G4279" t="s">
        <v>571</v>
      </c>
      <c r="H4279">
        <v>190</v>
      </c>
      <c r="I4279" s="196" t="str">
        <f>VLOOKUP(E4279,Refs!$P$2:$R$36,3,FALSE)</f>
        <v>Y58</v>
      </c>
      <c r="J4279" s="196" t="str">
        <f>VLOOKUP(E4279,Refs!$P$2:$S$36,4,FALSE)</f>
        <v>South West</v>
      </c>
      <c r="K4279" s="42">
        <f t="shared" si="132"/>
        <v>190</v>
      </c>
    </row>
    <row r="4280" spans="1:11" x14ac:dyDescent="0.35">
      <c r="A4280" s="197">
        <f t="shared" si="133"/>
        <v>44317</v>
      </c>
      <c r="B4280" t="s">
        <v>1054</v>
      </c>
      <c r="C4280" t="s">
        <v>101</v>
      </c>
      <c r="D4280" t="s">
        <v>996</v>
      </c>
      <c r="E4280" t="s">
        <v>66</v>
      </c>
      <c r="F4280" t="s">
        <v>67</v>
      </c>
      <c r="G4280" t="s">
        <v>576</v>
      </c>
      <c r="H4280">
        <v>4971</v>
      </c>
      <c r="I4280" s="196" t="str">
        <f>VLOOKUP(E4280,Refs!$P$2:$R$36,3,FALSE)</f>
        <v>Y58</v>
      </c>
      <c r="J4280" s="196" t="str">
        <f>VLOOKUP(E4280,Refs!$P$2:$S$36,4,FALSE)</f>
        <v>South West</v>
      </c>
      <c r="K4280" s="42">
        <f t="shared" si="132"/>
        <v>4971</v>
      </c>
    </row>
    <row r="4281" spans="1:11" x14ac:dyDescent="0.35">
      <c r="A4281" s="197">
        <f t="shared" si="133"/>
        <v>44317</v>
      </c>
      <c r="B4281" t="s">
        <v>1054</v>
      </c>
      <c r="C4281" t="s">
        <v>101</v>
      </c>
      <c r="D4281" t="s">
        <v>996</v>
      </c>
      <c r="E4281" t="s">
        <v>66</v>
      </c>
      <c r="F4281" t="s">
        <v>67</v>
      </c>
      <c r="G4281" t="s">
        <v>577</v>
      </c>
      <c r="H4281">
        <v>1569</v>
      </c>
      <c r="I4281" s="196" t="str">
        <f>VLOOKUP(E4281,Refs!$P$2:$R$36,3,FALSE)</f>
        <v>Y58</v>
      </c>
      <c r="J4281" s="196" t="str">
        <f>VLOOKUP(E4281,Refs!$P$2:$S$36,4,FALSE)</f>
        <v>South West</v>
      </c>
      <c r="K4281" s="42">
        <f t="shared" si="132"/>
        <v>1569</v>
      </c>
    </row>
    <row r="4282" spans="1:11" x14ac:dyDescent="0.35">
      <c r="A4282" s="197">
        <f t="shared" si="133"/>
        <v>44317</v>
      </c>
      <c r="B4282" t="s">
        <v>1054</v>
      </c>
      <c r="C4282" t="s">
        <v>101</v>
      </c>
      <c r="D4282" t="s">
        <v>996</v>
      </c>
      <c r="E4282" t="s">
        <v>66</v>
      </c>
      <c r="F4282" t="s">
        <v>67</v>
      </c>
      <c r="G4282" t="s">
        <v>578</v>
      </c>
      <c r="H4282">
        <v>0</v>
      </c>
      <c r="I4282" s="196" t="str">
        <f>VLOOKUP(E4282,Refs!$P$2:$R$36,3,FALSE)</f>
        <v>Y58</v>
      </c>
      <c r="J4282" s="196" t="str">
        <f>VLOOKUP(E4282,Refs!$P$2:$S$36,4,FALSE)</f>
        <v>South West</v>
      </c>
      <c r="K4282" s="42" t="str">
        <f t="shared" si="132"/>
        <v/>
      </c>
    </row>
    <row r="4283" spans="1:11" x14ac:dyDescent="0.35">
      <c r="A4283" s="197">
        <f t="shared" si="133"/>
        <v>44317</v>
      </c>
      <c r="B4283" t="s">
        <v>1054</v>
      </c>
      <c r="C4283" t="s">
        <v>101</v>
      </c>
      <c r="D4283" t="s">
        <v>996</v>
      </c>
      <c r="E4283" t="s">
        <v>66</v>
      </c>
      <c r="F4283" t="s">
        <v>67</v>
      </c>
      <c r="G4283" t="s">
        <v>579</v>
      </c>
      <c r="H4283">
        <v>0</v>
      </c>
      <c r="I4283" s="196" t="str">
        <f>VLOOKUP(E4283,Refs!$P$2:$R$36,3,FALSE)</f>
        <v>Y58</v>
      </c>
      <c r="J4283" s="196" t="str">
        <f>VLOOKUP(E4283,Refs!$P$2:$S$36,4,FALSE)</f>
        <v>South West</v>
      </c>
      <c r="K4283" s="42" t="str">
        <f t="shared" ref="K4283:K4346" si="134">IF(OR(H4283="NULL",H4283=0,H4283=""),"",H4283)</f>
        <v/>
      </c>
    </row>
    <row r="4284" spans="1:11" x14ac:dyDescent="0.35">
      <c r="A4284" s="197">
        <f t="shared" si="133"/>
        <v>44317</v>
      </c>
      <c r="B4284" t="s">
        <v>1054</v>
      </c>
      <c r="C4284" t="s">
        <v>101</v>
      </c>
      <c r="D4284" t="s">
        <v>996</v>
      </c>
      <c r="E4284" t="s">
        <v>66</v>
      </c>
      <c r="F4284" t="s">
        <v>67</v>
      </c>
      <c r="G4284" t="s">
        <v>580</v>
      </c>
      <c r="H4284">
        <v>251</v>
      </c>
      <c r="I4284" s="196" t="str">
        <f>VLOOKUP(E4284,Refs!$P$2:$R$36,3,FALSE)</f>
        <v>Y58</v>
      </c>
      <c r="J4284" s="196" t="str">
        <f>VLOOKUP(E4284,Refs!$P$2:$S$36,4,FALSE)</f>
        <v>South West</v>
      </c>
      <c r="K4284" s="42">
        <f t="shared" si="134"/>
        <v>251</v>
      </c>
    </row>
    <row r="4285" spans="1:11" x14ac:dyDescent="0.35">
      <c r="A4285" s="197">
        <f t="shared" si="133"/>
        <v>44317</v>
      </c>
      <c r="B4285" t="s">
        <v>1054</v>
      </c>
      <c r="C4285" t="s">
        <v>101</v>
      </c>
      <c r="D4285" t="s">
        <v>996</v>
      </c>
      <c r="E4285" t="s">
        <v>66</v>
      </c>
      <c r="F4285" t="s">
        <v>67</v>
      </c>
      <c r="G4285" t="s">
        <v>581</v>
      </c>
      <c r="H4285">
        <v>0</v>
      </c>
      <c r="I4285" s="196" t="str">
        <f>VLOOKUP(E4285,Refs!$P$2:$R$36,3,FALSE)</f>
        <v>Y58</v>
      </c>
      <c r="J4285" s="196" t="str">
        <f>VLOOKUP(E4285,Refs!$P$2:$S$36,4,FALSE)</f>
        <v>South West</v>
      </c>
      <c r="K4285" s="42" t="str">
        <f t="shared" si="134"/>
        <v/>
      </c>
    </row>
    <row r="4286" spans="1:11" x14ac:dyDescent="0.35">
      <c r="A4286" s="197">
        <f t="shared" si="133"/>
        <v>44317</v>
      </c>
      <c r="B4286" t="s">
        <v>1054</v>
      </c>
      <c r="C4286" t="s">
        <v>101</v>
      </c>
      <c r="D4286" t="s">
        <v>996</v>
      </c>
      <c r="E4286" t="s">
        <v>66</v>
      </c>
      <c r="F4286" t="s">
        <v>67</v>
      </c>
      <c r="G4286" t="s">
        <v>582</v>
      </c>
      <c r="H4286">
        <v>0</v>
      </c>
      <c r="I4286" s="196" t="str">
        <f>VLOOKUP(E4286,Refs!$P$2:$R$36,3,FALSE)</f>
        <v>Y58</v>
      </c>
      <c r="J4286" s="196" t="str">
        <f>VLOOKUP(E4286,Refs!$P$2:$S$36,4,FALSE)</f>
        <v>South West</v>
      </c>
      <c r="K4286" s="42" t="str">
        <f t="shared" si="134"/>
        <v/>
      </c>
    </row>
    <row r="4287" spans="1:11" x14ac:dyDescent="0.35">
      <c r="A4287" s="197">
        <f t="shared" si="133"/>
        <v>44317</v>
      </c>
      <c r="B4287" t="s">
        <v>1054</v>
      </c>
      <c r="C4287" t="s">
        <v>101</v>
      </c>
      <c r="D4287" t="s">
        <v>996</v>
      </c>
      <c r="E4287" t="s">
        <v>66</v>
      </c>
      <c r="F4287" t="s">
        <v>67</v>
      </c>
      <c r="G4287" t="s">
        <v>583</v>
      </c>
      <c r="H4287">
        <v>46</v>
      </c>
      <c r="I4287" s="196" t="str">
        <f>VLOOKUP(E4287,Refs!$P$2:$R$36,3,FALSE)</f>
        <v>Y58</v>
      </c>
      <c r="J4287" s="196" t="str">
        <f>VLOOKUP(E4287,Refs!$P$2:$S$36,4,FALSE)</f>
        <v>South West</v>
      </c>
      <c r="K4287" s="42">
        <f t="shared" si="134"/>
        <v>46</v>
      </c>
    </row>
    <row r="4288" spans="1:11" x14ac:dyDescent="0.35">
      <c r="A4288" s="197">
        <f t="shared" si="133"/>
        <v>44317</v>
      </c>
      <c r="B4288" t="s">
        <v>1054</v>
      </c>
      <c r="C4288" t="s">
        <v>101</v>
      </c>
      <c r="D4288" t="s">
        <v>996</v>
      </c>
      <c r="E4288" t="s">
        <v>66</v>
      </c>
      <c r="F4288" t="s">
        <v>67</v>
      </c>
      <c r="G4288" t="s">
        <v>584</v>
      </c>
      <c r="H4288">
        <v>3105</v>
      </c>
      <c r="I4288" s="196" t="str">
        <f>VLOOKUP(E4288,Refs!$P$2:$R$36,3,FALSE)</f>
        <v>Y58</v>
      </c>
      <c r="J4288" s="196" t="str">
        <f>VLOOKUP(E4288,Refs!$P$2:$S$36,4,FALSE)</f>
        <v>South West</v>
      </c>
      <c r="K4288" s="42">
        <f t="shared" si="134"/>
        <v>3105</v>
      </c>
    </row>
    <row r="4289" spans="1:11" x14ac:dyDescent="0.35">
      <c r="A4289" s="197">
        <f t="shared" si="133"/>
        <v>44317</v>
      </c>
      <c r="B4289" t="s">
        <v>1054</v>
      </c>
      <c r="C4289" t="s">
        <v>101</v>
      </c>
      <c r="D4289" t="s">
        <v>996</v>
      </c>
      <c r="E4289" t="s">
        <v>66</v>
      </c>
      <c r="F4289" t="s">
        <v>67</v>
      </c>
      <c r="G4289" t="s">
        <v>585</v>
      </c>
      <c r="H4289">
        <v>96</v>
      </c>
      <c r="I4289" s="196" t="str">
        <f>VLOOKUP(E4289,Refs!$P$2:$R$36,3,FALSE)</f>
        <v>Y58</v>
      </c>
      <c r="J4289" s="196" t="str">
        <f>VLOOKUP(E4289,Refs!$P$2:$S$36,4,FALSE)</f>
        <v>South West</v>
      </c>
      <c r="K4289" s="42">
        <f t="shared" si="134"/>
        <v>96</v>
      </c>
    </row>
    <row r="4290" spans="1:11" x14ac:dyDescent="0.35">
      <c r="A4290" s="197">
        <f t="shared" si="133"/>
        <v>44317</v>
      </c>
      <c r="B4290" t="s">
        <v>1054</v>
      </c>
      <c r="C4290" t="s">
        <v>101</v>
      </c>
      <c r="D4290" t="s">
        <v>996</v>
      </c>
      <c r="E4290" t="s">
        <v>66</v>
      </c>
      <c r="F4290" t="s">
        <v>67</v>
      </c>
      <c r="G4290" t="s">
        <v>586</v>
      </c>
      <c r="H4290">
        <v>3</v>
      </c>
      <c r="I4290" s="196" t="str">
        <f>VLOOKUP(E4290,Refs!$P$2:$R$36,3,FALSE)</f>
        <v>Y58</v>
      </c>
      <c r="J4290" s="196" t="str">
        <f>VLOOKUP(E4290,Refs!$P$2:$S$36,4,FALSE)</f>
        <v>South West</v>
      </c>
      <c r="K4290" s="42">
        <f t="shared" si="134"/>
        <v>3</v>
      </c>
    </row>
    <row r="4291" spans="1:11" x14ac:dyDescent="0.35">
      <c r="A4291" s="197">
        <f t="shared" ref="A4291:A4354" si="135">DATEVALUE(RIGHT(B4291,8))</f>
        <v>44317</v>
      </c>
      <c r="B4291" t="s">
        <v>1054</v>
      </c>
      <c r="C4291" t="s">
        <v>101</v>
      </c>
      <c r="D4291" t="s">
        <v>996</v>
      </c>
      <c r="E4291" t="s">
        <v>66</v>
      </c>
      <c r="F4291" t="s">
        <v>67</v>
      </c>
      <c r="G4291" t="s">
        <v>587</v>
      </c>
      <c r="H4291">
        <v>0</v>
      </c>
      <c r="I4291" s="196" t="str">
        <f>VLOOKUP(E4291,Refs!$P$2:$R$36,3,FALSE)</f>
        <v>Y58</v>
      </c>
      <c r="J4291" s="196" t="str">
        <f>VLOOKUP(E4291,Refs!$P$2:$S$36,4,FALSE)</f>
        <v>South West</v>
      </c>
      <c r="K4291" s="42" t="str">
        <f t="shared" si="134"/>
        <v/>
      </c>
    </row>
    <row r="4292" spans="1:11" x14ac:dyDescent="0.35">
      <c r="A4292" s="197">
        <f t="shared" si="135"/>
        <v>44317</v>
      </c>
      <c r="B4292" t="s">
        <v>1054</v>
      </c>
      <c r="C4292" t="s">
        <v>101</v>
      </c>
      <c r="D4292" t="s">
        <v>996</v>
      </c>
      <c r="E4292" t="s">
        <v>66</v>
      </c>
      <c r="F4292" t="s">
        <v>67</v>
      </c>
      <c r="G4292" t="s">
        <v>588</v>
      </c>
      <c r="H4292">
        <v>6828</v>
      </c>
      <c r="I4292" s="196" t="str">
        <f>VLOOKUP(E4292,Refs!$P$2:$R$36,3,FALSE)</f>
        <v>Y58</v>
      </c>
      <c r="J4292" s="196" t="str">
        <f>VLOOKUP(E4292,Refs!$P$2:$S$36,4,FALSE)</f>
        <v>South West</v>
      </c>
      <c r="K4292" s="42">
        <f t="shared" si="134"/>
        <v>6828</v>
      </c>
    </row>
    <row r="4293" spans="1:11" x14ac:dyDescent="0.35">
      <c r="A4293" s="197">
        <f t="shared" si="135"/>
        <v>44317</v>
      </c>
      <c r="B4293" t="s">
        <v>1054</v>
      </c>
      <c r="C4293" t="s">
        <v>101</v>
      </c>
      <c r="D4293" t="s">
        <v>996</v>
      </c>
      <c r="E4293" t="s">
        <v>66</v>
      </c>
      <c r="F4293" t="s">
        <v>67</v>
      </c>
      <c r="G4293" t="s">
        <v>589</v>
      </c>
      <c r="H4293">
        <v>1976</v>
      </c>
      <c r="I4293" s="196" t="str">
        <f>VLOOKUP(E4293,Refs!$P$2:$R$36,3,FALSE)</f>
        <v>Y58</v>
      </c>
      <c r="J4293" s="196" t="str">
        <f>VLOOKUP(E4293,Refs!$P$2:$S$36,4,FALSE)</f>
        <v>South West</v>
      </c>
      <c r="K4293" s="42">
        <f t="shared" si="134"/>
        <v>1976</v>
      </c>
    </row>
    <row r="4294" spans="1:11" x14ac:dyDescent="0.35">
      <c r="A4294" s="197">
        <f t="shared" si="135"/>
        <v>44317</v>
      </c>
      <c r="B4294" t="s">
        <v>1054</v>
      </c>
      <c r="C4294" t="s">
        <v>101</v>
      </c>
      <c r="D4294" t="s">
        <v>996</v>
      </c>
      <c r="E4294" t="s">
        <v>66</v>
      </c>
      <c r="F4294" t="s">
        <v>67</v>
      </c>
      <c r="G4294" t="s">
        <v>590</v>
      </c>
      <c r="H4294">
        <v>3115</v>
      </c>
      <c r="I4294" s="196" t="str">
        <f>VLOOKUP(E4294,Refs!$P$2:$R$36,3,FALSE)</f>
        <v>Y58</v>
      </c>
      <c r="J4294" s="196" t="str">
        <f>VLOOKUP(E4294,Refs!$P$2:$S$36,4,FALSE)</f>
        <v>South West</v>
      </c>
      <c r="K4294" s="42">
        <f t="shared" si="134"/>
        <v>3115</v>
      </c>
    </row>
    <row r="4295" spans="1:11" x14ac:dyDescent="0.35">
      <c r="A4295" s="197">
        <f t="shared" si="135"/>
        <v>44317</v>
      </c>
      <c r="B4295" t="s">
        <v>1054</v>
      </c>
      <c r="C4295" t="s">
        <v>101</v>
      </c>
      <c r="D4295" t="s">
        <v>996</v>
      </c>
      <c r="E4295" t="s">
        <v>66</v>
      </c>
      <c r="F4295" t="s">
        <v>67</v>
      </c>
      <c r="G4295" t="s">
        <v>591</v>
      </c>
      <c r="H4295">
        <v>2330</v>
      </c>
      <c r="I4295" s="196" t="str">
        <f>VLOOKUP(E4295,Refs!$P$2:$R$36,3,FALSE)</f>
        <v>Y58</v>
      </c>
      <c r="J4295" s="196" t="str">
        <f>VLOOKUP(E4295,Refs!$P$2:$S$36,4,FALSE)</f>
        <v>South West</v>
      </c>
      <c r="K4295" s="42">
        <f t="shared" si="134"/>
        <v>2330</v>
      </c>
    </row>
    <row r="4296" spans="1:11" x14ac:dyDescent="0.35">
      <c r="A4296" s="197">
        <f t="shared" si="135"/>
        <v>44317</v>
      </c>
      <c r="B4296" t="s">
        <v>1054</v>
      </c>
      <c r="C4296" t="s">
        <v>101</v>
      </c>
      <c r="D4296" t="s">
        <v>996</v>
      </c>
      <c r="E4296" t="s">
        <v>66</v>
      </c>
      <c r="F4296" t="s">
        <v>67</v>
      </c>
      <c r="G4296" t="s">
        <v>592</v>
      </c>
      <c r="H4296">
        <v>3396</v>
      </c>
      <c r="I4296" s="196" t="str">
        <f>VLOOKUP(E4296,Refs!$P$2:$R$36,3,FALSE)</f>
        <v>Y58</v>
      </c>
      <c r="J4296" s="196" t="str">
        <f>VLOOKUP(E4296,Refs!$P$2:$S$36,4,FALSE)</f>
        <v>South West</v>
      </c>
      <c r="K4296" s="42">
        <f t="shared" si="134"/>
        <v>3396</v>
      </c>
    </row>
    <row r="4297" spans="1:11" x14ac:dyDescent="0.35">
      <c r="A4297" s="197">
        <f t="shared" si="135"/>
        <v>44317</v>
      </c>
      <c r="B4297" t="s">
        <v>1054</v>
      </c>
      <c r="C4297" t="s">
        <v>101</v>
      </c>
      <c r="D4297" t="s">
        <v>996</v>
      </c>
      <c r="E4297" t="s">
        <v>66</v>
      </c>
      <c r="F4297" t="s">
        <v>67</v>
      </c>
      <c r="G4297" t="s">
        <v>593</v>
      </c>
      <c r="H4297">
        <v>2960</v>
      </c>
      <c r="I4297" s="196" t="str">
        <f>VLOOKUP(E4297,Refs!$P$2:$R$36,3,FALSE)</f>
        <v>Y58</v>
      </c>
      <c r="J4297" s="196" t="str">
        <f>VLOOKUP(E4297,Refs!$P$2:$S$36,4,FALSE)</f>
        <v>South West</v>
      </c>
      <c r="K4297" s="42">
        <f t="shared" si="134"/>
        <v>2960</v>
      </c>
    </row>
    <row r="4298" spans="1:11" x14ac:dyDescent="0.35">
      <c r="A4298" s="197">
        <f t="shared" si="135"/>
        <v>44317</v>
      </c>
      <c r="B4298" t="s">
        <v>1054</v>
      </c>
      <c r="C4298" t="s">
        <v>101</v>
      </c>
      <c r="D4298" t="s">
        <v>996</v>
      </c>
      <c r="E4298" t="s">
        <v>66</v>
      </c>
      <c r="F4298" t="s">
        <v>67</v>
      </c>
      <c r="G4298" t="s">
        <v>594</v>
      </c>
      <c r="H4298">
        <v>5783</v>
      </c>
      <c r="I4298" s="196" t="str">
        <f>VLOOKUP(E4298,Refs!$P$2:$R$36,3,FALSE)</f>
        <v>Y58</v>
      </c>
      <c r="J4298" s="196" t="str">
        <f>VLOOKUP(E4298,Refs!$P$2:$S$36,4,FALSE)</f>
        <v>South West</v>
      </c>
      <c r="K4298" s="42">
        <f t="shared" si="134"/>
        <v>5783</v>
      </c>
    </row>
    <row r="4299" spans="1:11" x14ac:dyDescent="0.35">
      <c r="A4299" s="197">
        <f t="shared" si="135"/>
        <v>44317</v>
      </c>
      <c r="B4299" t="s">
        <v>1054</v>
      </c>
      <c r="C4299" t="s">
        <v>101</v>
      </c>
      <c r="D4299" t="s">
        <v>996</v>
      </c>
      <c r="E4299" t="s">
        <v>66</v>
      </c>
      <c r="F4299" t="s">
        <v>67</v>
      </c>
      <c r="G4299" t="s">
        <v>609</v>
      </c>
      <c r="H4299">
        <v>15131</v>
      </c>
      <c r="I4299" s="196" t="str">
        <f>VLOOKUP(E4299,Refs!$P$2:$R$36,3,FALSE)</f>
        <v>Y58</v>
      </c>
      <c r="J4299" s="196" t="str">
        <f>VLOOKUP(E4299,Refs!$P$2:$S$36,4,FALSE)</f>
        <v>South West</v>
      </c>
      <c r="K4299" s="42">
        <f t="shared" si="134"/>
        <v>15131</v>
      </c>
    </row>
    <row r="4300" spans="1:11" x14ac:dyDescent="0.35">
      <c r="A4300" s="197">
        <f t="shared" si="135"/>
        <v>44317</v>
      </c>
      <c r="B4300" t="s">
        <v>1054</v>
      </c>
      <c r="C4300" t="s">
        <v>101</v>
      </c>
      <c r="D4300" t="s">
        <v>996</v>
      </c>
      <c r="E4300" t="s">
        <v>66</v>
      </c>
      <c r="F4300" t="s">
        <v>67</v>
      </c>
      <c r="G4300" t="s">
        <v>610</v>
      </c>
      <c r="H4300">
        <v>1777</v>
      </c>
      <c r="I4300" s="196" t="str">
        <f>VLOOKUP(E4300,Refs!$P$2:$R$36,3,FALSE)</f>
        <v>Y58</v>
      </c>
      <c r="J4300" s="196" t="str">
        <f>VLOOKUP(E4300,Refs!$P$2:$S$36,4,FALSE)</f>
        <v>South West</v>
      </c>
      <c r="K4300" s="42">
        <f t="shared" si="134"/>
        <v>1777</v>
      </c>
    </row>
    <row r="4301" spans="1:11" x14ac:dyDescent="0.35">
      <c r="A4301" s="197">
        <f t="shared" si="135"/>
        <v>44317</v>
      </c>
      <c r="B4301" t="s">
        <v>1054</v>
      </c>
      <c r="C4301" t="s">
        <v>101</v>
      </c>
      <c r="D4301" t="s">
        <v>996</v>
      </c>
      <c r="E4301" t="s">
        <v>66</v>
      </c>
      <c r="F4301" t="s">
        <v>67</v>
      </c>
      <c r="G4301" t="s">
        <v>611</v>
      </c>
      <c r="H4301">
        <v>1092</v>
      </c>
      <c r="I4301" s="196" t="str">
        <f>VLOOKUP(E4301,Refs!$P$2:$R$36,3,FALSE)</f>
        <v>Y58</v>
      </c>
      <c r="J4301" s="196" t="str">
        <f>VLOOKUP(E4301,Refs!$P$2:$S$36,4,FALSE)</f>
        <v>South West</v>
      </c>
      <c r="K4301" s="42">
        <f t="shared" si="134"/>
        <v>1092</v>
      </c>
    </row>
    <row r="4302" spans="1:11" x14ac:dyDescent="0.35">
      <c r="A4302" s="197">
        <f t="shared" si="135"/>
        <v>44317</v>
      </c>
      <c r="B4302" t="s">
        <v>1054</v>
      </c>
      <c r="C4302" t="s">
        <v>101</v>
      </c>
      <c r="D4302" t="s">
        <v>996</v>
      </c>
      <c r="E4302" t="s">
        <v>66</v>
      </c>
      <c r="F4302" t="s">
        <v>67</v>
      </c>
      <c r="G4302" t="s">
        <v>612</v>
      </c>
      <c r="H4302">
        <v>930</v>
      </c>
      <c r="I4302" s="196" t="str">
        <f>VLOOKUP(E4302,Refs!$P$2:$R$36,3,FALSE)</f>
        <v>Y58</v>
      </c>
      <c r="J4302" s="196" t="str">
        <f>VLOOKUP(E4302,Refs!$P$2:$S$36,4,FALSE)</f>
        <v>South West</v>
      </c>
      <c r="K4302" s="42">
        <f t="shared" si="134"/>
        <v>930</v>
      </c>
    </row>
    <row r="4303" spans="1:11" x14ac:dyDescent="0.35">
      <c r="A4303" s="197">
        <f t="shared" si="135"/>
        <v>44317</v>
      </c>
      <c r="B4303" t="s">
        <v>1054</v>
      </c>
      <c r="C4303" t="s">
        <v>101</v>
      </c>
      <c r="D4303" t="s">
        <v>996</v>
      </c>
      <c r="E4303" t="s">
        <v>66</v>
      </c>
      <c r="F4303" t="s">
        <v>67</v>
      </c>
      <c r="G4303" t="s">
        <v>613</v>
      </c>
      <c r="H4303">
        <v>0</v>
      </c>
      <c r="I4303" s="196" t="str">
        <f>VLOOKUP(E4303,Refs!$P$2:$R$36,3,FALSE)</f>
        <v>Y58</v>
      </c>
      <c r="J4303" s="196" t="str">
        <f>VLOOKUP(E4303,Refs!$P$2:$S$36,4,FALSE)</f>
        <v>South West</v>
      </c>
      <c r="K4303" s="42" t="str">
        <f t="shared" si="134"/>
        <v/>
      </c>
    </row>
    <row r="4304" spans="1:11" x14ac:dyDescent="0.35">
      <c r="A4304" s="197">
        <f t="shared" si="135"/>
        <v>44317</v>
      </c>
      <c r="B4304" t="s">
        <v>1054</v>
      </c>
      <c r="C4304" t="s">
        <v>101</v>
      </c>
      <c r="D4304" t="s">
        <v>996</v>
      </c>
      <c r="E4304" t="s">
        <v>66</v>
      </c>
      <c r="F4304" t="s">
        <v>67</v>
      </c>
      <c r="G4304" t="s">
        <v>615</v>
      </c>
      <c r="H4304">
        <v>3997</v>
      </c>
      <c r="I4304" s="196" t="str">
        <f>VLOOKUP(E4304,Refs!$P$2:$R$36,3,FALSE)</f>
        <v>Y58</v>
      </c>
      <c r="J4304" s="196" t="str">
        <f>VLOOKUP(E4304,Refs!$P$2:$S$36,4,FALSE)</f>
        <v>South West</v>
      </c>
      <c r="K4304" s="42">
        <f t="shared" si="134"/>
        <v>3997</v>
      </c>
    </row>
    <row r="4305" spans="1:11" x14ac:dyDescent="0.35">
      <c r="A4305" s="197">
        <f t="shared" si="135"/>
        <v>44317</v>
      </c>
      <c r="B4305" t="s">
        <v>1054</v>
      </c>
      <c r="C4305" t="s">
        <v>101</v>
      </c>
      <c r="D4305" t="s">
        <v>996</v>
      </c>
      <c r="E4305" t="s">
        <v>66</v>
      </c>
      <c r="F4305" t="s">
        <v>67</v>
      </c>
      <c r="G4305" t="s">
        <v>616</v>
      </c>
      <c r="H4305">
        <v>464</v>
      </c>
      <c r="I4305" s="196" t="str">
        <f>VLOOKUP(E4305,Refs!$P$2:$R$36,3,FALSE)</f>
        <v>Y58</v>
      </c>
      <c r="J4305" s="196" t="str">
        <f>VLOOKUP(E4305,Refs!$P$2:$S$36,4,FALSE)</f>
        <v>South West</v>
      </c>
      <c r="K4305" s="42">
        <f t="shared" si="134"/>
        <v>464</v>
      </c>
    </row>
    <row r="4306" spans="1:11" x14ac:dyDescent="0.35">
      <c r="A4306" s="197">
        <f t="shared" si="135"/>
        <v>44317</v>
      </c>
      <c r="B4306" t="s">
        <v>1054</v>
      </c>
      <c r="C4306" t="s">
        <v>101</v>
      </c>
      <c r="D4306" t="s">
        <v>996</v>
      </c>
      <c r="E4306" t="s">
        <v>66</v>
      </c>
      <c r="F4306" t="s">
        <v>67</v>
      </c>
      <c r="G4306" t="s">
        <v>618</v>
      </c>
      <c r="H4306">
        <v>1400</v>
      </c>
      <c r="I4306" s="196" t="str">
        <f>VLOOKUP(E4306,Refs!$P$2:$R$36,3,FALSE)</f>
        <v>Y58</v>
      </c>
      <c r="J4306" s="196" t="str">
        <f>VLOOKUP(E4306,Refs!$P$2:$S$36,4,FALSE)</f>
        <v>South West</v>
      </c>
      <c r="K4306" s="42">
        <f t="shared" si="134"/>
        <v>1400</v>
      </c>
    </row>
    <row r="4307" spans="1:11" x14ac:dyDescent="0.35">
      <c r="A4307" s="197">
        <f t="shared" si="135"/>
        <v>44317</v>
      </c>
      <c r="B4307" t="s">
        <v>1054</v>
      </c>
      <c r="C4307" t="s">
        <v>101</v>
      </c>
      <c r="D4307" t="s">
        <v>996</v>
      </c>
      <c r="E4307" t="s">
        <v>66</v>
      </c>
      <c r="F4307" t="s">
        <v>67</v>
      </c>
      <c r="G4307" t="s">
        <v>619</v>
      </c>
      <c r="H4307">
        <v>182</v>
      </c>
      <c r="I4307" s="196" t="str">
        <f>VLOOKUP(E4307,Refs!$P$2:$R$36,3,FALSE)</f>
        <v>Y58</v>
      </c>
      <c r="J4307" s="196" t="str">
        <f>VLOOKUP(E4307,Refs!$P$2:$S$36,4,FALSE)</f>
        <v>South West</v>
      </c>
      <c r="K4307" s="42">
        <f t="shared" si="134"/>
        <v>182</v>
      </c>
    </row>
    <row r="4308" spans="1:11" x14ac:dyDescent="0.35">
      <c r="A4308" s="197">
        <f t="shared" si="135"/>
        <v>44317</v>
      </c>
      <c r="B4308" t="s">
        <v>1054</v>
      </c>
      <c r="C4308" t="s">
        <v>101</v>
      </c>
      <c r="D4308" t="s">
        <v>996</v>
      </c>
      <c r="E4308" t="s">
        <v>66</v>
      </c>
      <c r="F4308" t="s">
        <v>67</v>
      </c>
      <c r="G4308" t="s">
        <v>620</v>
      </c>
      <c r="H4308">
        <v>117</v>
      </c>
      <c r="I4308" s="196" t="str">
        <f>VLOOKUP(E4308,Refs!$P$2:$R$36,3,FALSE)</f>
        <v>Y58</v>
      </c>
      <c r="J4308" s="196" t="str">
        <f>VLOOKUP(E4308,Refs!$P$2:$S$36,4,FALSE)</f>
        <v>South West</v>
      </c>
      <c r="K4308" s="42">
        <f t="shared" si="134"/>
        <v>117</v>
      </c>
    </row>
    <row r="4309" spans="1:11" x14ac:dyDescent="0.35">
      <c r="A4309" s="197">
        <f t="shared" si="135"/>
        <v>44317</v>
      </c>
      <c r="B4309" t="s">
        <v>1054</v>
      </c>
      <c r="C4309" t="s">
        <v>101</v>
      </c>
      <c r="D4309" t="s">
        <v>996</v>
      </c>
      <c r="E4309" t="s">
        <v>66</v>
      </c>
      <c r="F4309" t="s">
        <v>67</v>
      </c>
      <c r="G4309" t="s">
        <v>621</v>
      </c>
      <c r="H4309">
        <v>42</v>
      </c>
      <c r="I4309" s="196" t="str">
        <f>VLOOKUP(E4309,Refs!$P$2:$R$36,3,FALSE)</f>
        <v>Y58</v>
      </c>
      <c r="J4309" s="196" t="str">
        <f>VLOOKUP(E4309,Refs!$P$2:$S$36,4,FALSE)</f>
        <v>South West</v>
      </c>
      <c r="K4309" s="42">
        <f t="shared" si="134"/>
        <v>42</v>
      </c>
    </row>
    <row r="4310" spans="1:11" x14ac:dyDescent="0.35">
      <c r="A4310" s="197">
        <f t="shared" si="135"/>
        <v>44317</v>
      </c>
      <c r="B4310" t="s">
        <v>1054</v>
      </c>
      <c r="C4310" t="s">
        <v>101</v>
      </c>
      <c r="D4310" t="s">
        <v>996</v>
      </c>
      <c r="E4310" t="s">
        <v>66</v>
      </c>
      <c r="F4310" t="s">
        <v>67</v>
      </c>
      <c r="G4310" t="s">
        <v>622</v>
      </c>
      <c r="H4310">
        <v>278</v>
      </c>
      <c r="I4310" s="196" t="str">
        <f>VLOOKUP(E4310,Refs!$P$2:$R$36,3,FALSE)</f>
        <v>Y58</v>
      </c>
      <c r="J4310" s="196" t="str">
        <f>VLOOKUP(E4310,Refs!$P$2:$S$36,4,FALSE)</f>
        <v>South West</v>
      </c>
      <c r="K4310" s="42">
        <f t="shared" si="134"/>
        <v>278</v>
      </c>
    </row>
    <row r="4311" spans="1:11" x14ac:dyDescent="0.35">
      <c r="A4311" s="197">
        <f t="shared" si="135"/>
        <v>44317</v>
      </c>
      <c r="B4311" t="s">
        <v>1054</v>
      </c>
      <c r="C4311" t="s">
        <v>101</v>
      </c>
      <c r="D4311" t="s">
        <v>996</v>
      </c>
      <c r="E4311" t="s">
        <v>66</v>
      </c>
      <c r="F4311" t="s">
        <v>67</v>
      </c>
      <c r="G4311" t="s">
        <v>623</v>
      </c>
      <c r="H4311">
        <v>304</v>
      </c>
      <c r="I4311" s="196" t="str">
        <f>VLOOKUP(E4311,Refs!$P$2:$R$36,3,FALSE)</f>
        <v>Y58</v>
      </c>
      <c r="J4311" s="196" t="str">
        <f>VLOOKUP(E4311,Refs!$P$2:$S$36,4,FALSE)</f>
        <v>South West</v>
      </c>
      <c r="K4311" s="42">
        <f t="shared" si="134"/>
        <v>304</v>
      </c>
    </row>
    <row r="4312" spans="1:11" x14ac:dyDescent="0.35">
      <c r="A4312" s="197">
        <f t="shared" si="135"/>
        <v>44317</v>
      </c>
      <c r="B4312" t="s">
        <v>1054</v>
      </c>
      <c r="C4312" t="s">
        <v>101</v>
      </c>
      <c r="D4312" t="s">
        <v>996</v>
      </c>
      <c r="E4312" t="s">
        <v>66</v>
      </c>
      <c r="F4312" t="s">
        <v>67</v>
      </c>
      <c r="G4312" t="s">
        <v>624</v>
      </c>
      <c r="H4312">
        <v>1546</v>
      </c>
      <c r="I4312" s="196" t="str">
        <f>VLOOKUP(E4312,Refs!$P$2:$R$36,3,FALSE)</f>
        <v>Y58</v>
      </c>
      <c r="J4312" s="196" t="str">
        <f>VLOOKUP(E4312,Refs!$P$2:$S$36,4,FALSE)</f>
        <v>South West</v>
      </c>
      <c r="K4312" s="42">
        <f t="shared" si="134"/>
        <v>1546</v>
      </c>
    </row>
    <row r="4313" spans="1:11" x14ac:dyDescent="0.35">
      <c r="A4313" s="197">
        <f t="shared" si="135"/>
        <v>44317</v>
      </c>
      <c r="B4313" t="s">
        <v>1054</v>
      </c>
      <c r="C4313" t="s">
        <v>101</v>
      </c>
      <c r="D4313" t="s">
        <v>996</v>
      </c>
      <c r="E4313" t="s">
        <v>66</v>
      </c>
      <c r="F4313" t="s">
        <v>67</v>
      </c>
      <c r="G4313" t="s">
        <v>625</v>
      </c>
      <c r="H4313">
        <v>1312</v>
      </c>
      <c r="I4313" s="196" t="str">
        <f>VLOOKUP(E4313,Refs!$P$2:$R$36,3,FALSE)</f>
        <v>Y58</v>
      </c>
      <c r="J4313" s="196" t="str">
        <f>VLOOKUP(E4313,Refs!$P$2:$S$36,4,FALSE)</f>
        <v>South West</v>
      </c>
      <c r="K4313" s="42">
        <f t="shared" si="134"/>
        <v>1312</v>
      </c>
    </row>
    <row r="4314" spans="1:11" x14ac:dyDescent="0.35">
      <c r="A4314" s="197">
        <f t="shared" si="135"/>
        <v>44317</v>
      </c>
      <c r="B4314" t="s">
        <v>1054</v>
      </c>
      <c r="C4314" t="s">
        <v>101</v>
      </c>
      <c r="D4314" t="s">
        <v>996</v>
      </c>
      <c r="E4314" t="s">
        <v>66</v>
      </c>
      <c r="F4314" t="s">
        <v>67</v>
      </c>
      <c r="G4314" t="s">
        <v>626</v>
      </c>
      <c r="H4314">
        <v>3932</v>
      </c>
      <c r="I4314" s="196" t="str">
        <f>VLOOKUP(E4314,Refs!$P$2:$R$36,3,FALSE)</f>
        <v>Y58</v>
      </c>
      <c r="J4314" s="196" t="str">
        <f>VLOOKUP(E4314,Refs!$P$2:$S$36,4,FALSE)</f>
        <v>South West</v>
      </c>
      <c r="K4314" s="42">
        <f t="shared" si="134"/>
        <v>3932</v>
      </c>
    </row>
    <row r="4315" spans="1:11" x14ac:dyDescent="0.35">
      <c r="A4315" s="197">
        <f t="shared" si="135"/>
        <v>44317</v>
      </c>
      <c r="B4315" t="s">
        <v>1054</v>
      </c>
      <c r="C4315" t="s">
        <v>101</v>
      </c>
      <c r="D4315" t="s">
        <v>996</v>
      </c>
      <c r="E4315" t="s">
        <v>66</v>
      </c>
      <c r="F4315" t="s">
        <v>67</v>
      </c>
      <c r="G4315" t="s">
        <v>642</v>
      </c>
      <c r="H4315">
        <v>1243</v>
      </c>
      <c r="I4315" s="196" t="str">
        <f>VLOOKUP(E4315,Refs!$P$2:$R$36,3,FALSE)</f>
        <v>Y58</v>
      </c>
      <c r="J4315" s="196" t="str">
        <f>VLOOKUP(E4315,Refs!$P$2:$S$36,4,FALSE)</f>
        <v>South West</v>
      </c>
      <c r="K4315" s="42">
        <f t="shared" si="134"/>
        <v>1243</v>
      </c>
    </row>
    <row r="4316" spans="1:11" x14ac:dyDescent="0.35">
      <c r="A4316" s="197">
        <f t="shared" si="135"/>
        <v>44317</v>
      </c>
      <c r="B4316" t="s">
        <v>1054</v>
      </c>
      <c r="C4316" t="s">
        <v>101</v>
      </c>
      <c r="D4316" t="s">
        <v>996</v>
      </c>
      <c r="E4316" t="s">
        <v>66</v>
      </c>
      <c r="F4316" t="s">
        <v>67</v>
      </c>
      <c r="G4316" t="s">
        <v>643</v>
      </c>
      <c r="H4316">
        <v>854</v>
      </c>
      <c r="I4316" s="196" t="str">
        <f>VLOOKUP(E4316,Refs!$P$2:$R$36,3,FALSE)</f>
        <v>Y58</v>
      </c>
      <c r="J4316" s="196" t="str">
        <f>VLOOKUP(E4316,Refs!$P$2:$S$36,4,FALSE)</f>
        <v>South West</v>
      </c>
      <c r="K4316" s="42">
        <f t="shared" si="134"/>
        <v>854</v>
      </c>
    </row>
    <row r="4317" spans="1:11" x14ac:dyDescent="0.35">
      <c r="A4317" s="197">
        <f t="shared" si="135"/>
        <v>44317</v>
      </c>
      <c r="B4317" t="s">
        <v>1054</v>
      </c>
      <c r="C4317" t="s">
        <v>101</v>
      </c>
      <c r="D4317" t="s">
        <v>996</v>
      </c>
      <c r="E4317" t="s">
        <v>66</v>
      </c>
      <c r="F4317" t="s">
        <v>67</v>
      </c>
      <c r="G4317" t="s">
        <v>644</v>
      </c>
      <c r="H4317">
        <v>832</v>
      </c>
      <c r="I4317" s="196" t="str">
        <f>VLOOKUP(E4317,Refs!$P$2:$R$36,3,FALSE)</f>
        <v>Y58</v>
      </c>
      <c r="J4317" s="196" t="str">
        <f>VLOOKUP(E4317,Refs!$P$2:$S$36,4,FALSE)</f>
        <v>South West</v>
      </c>
      <c r="K4317" s="42">
        <f t="shared" si="134"/>
        <v>832</v>
      </c>
    </row>
    <row r="4318" spans="1:11" x14ac:dyDescent="0.35">
      <c r="A4318" s="197">
        <f t="shared" si="135"/>
        <v>44317</v>
      </c>
      <c r="B4318" t="s">
        <v>1054</v>
      </c>
      <c r="C4318" t="s">
        <v>101</v>
      </c>
      <c r="D4318" t="s">
        <v>996</v>
      </c>
      <c r="E4318" t="s">
        <v>66</v>
      </c>
      <c r="F4318" t="s">
        <v>67</v>
      </c>
      <c r="G4318" t="s">
        <v>645</v>
      </c>
      <c r="H4318">
        <v>15</v>
      </c>
      <c r="I4318" s="196" t="str">
        <f>VLOOKUP(E4318,Refs!$P$2:$R$36,3,FALSE)</f>
        <v>Y58</v>
      </c>
      <c r="J4318" s="196" t="str">
        <f>VLOOKUP(E4318,Refs!$P$2:$S$36,4,FALSE)</f>
        <v>South West</v>
      </c>
      <c r="K4318" s="42">
        <f t="shared" si="134"/>
        <v>15</v>
      </c>
    </row>
    <row r="4319" spans="1:11" x14ac:dyDescent="0.35">
      <c r="A4319" s="197">
        <f t="shared" si="135"/>
        <v>44317</v>
      </c>
      <c r="B4319" t="s">
        <v>1054</v>
      </c>
      <c r="C4319" t="s">
        <v>101</v>
      </c>
      <c r="D4319" t="s">
        <v>996</v>
      </c>
      <c r="E4319" t="s">
        <v>66</v>
      </c>
      <c r="F4319" t="s">
        <v>67</v>
      </c>
      <c r="G4319" t="s">
        <v>646</v>
      </c>
      <c r="H4319">
        <v>18</v>
      </c>
      <c r="I4319" s="196" t="str">
        <f>VLOOKUP(E4319,Refs!$P$2:$R$36,3,FALSE)</f>
        <v>Y58</v>
      </c>
      <c r="J4319" s="196" t="str">
        <f>VLOOKUP(E4319,Refs!$P$2:$S$36,4,FALSE)</f>
        <v>South West</v>
      </c>
      <c r="K4319" s="42">
        <f t="shared" si="134"/>
        <v>18</v>
      </c>
    </row>
    <row r="4320" spans="1:11" x14ac:dyDescent="0.35">
      <c r="A4320" s="197">
        <f t="shared" si="135"/>
        <v>44317</v>
      </c>
      <c r="B4320" t="s">
        <v>1054</v>
      </c>
      <c r="C4320" t="s">
        <v>101</v>
      </c>
      <c r="D4320" t="s">
        <v>996</v>
      </c>
      <c r="E4320" t="s">
        <v>66</v>
      </c>
      <c r="F4320" t="s">
        <v>67</v>
      </c>
      <c r="G4320" t="s">
        <v>647</v>
      </c>
      <c r="H4320">
        <v>769</v>
      </c>
      <c r="I4320" s="196" t="str">
        <f>VLOOKUP(E4320,Refs!$P$2:$R$36,3,FALSE)</f>
        <v>Y58</v>
      </c>
      <c r="J4320" s="196" t="str">
        <f>VLOOKUP(E4320,Refs!$P$2:$S$36,4,FALSE)</f>
        <v>South West</v>
      </c>
      <c r="K4320" s="42">
        <f t="shared" si="134"/>
        <v>769</v>
      </c>
    </row>
    <row r="4321" spans="1:11" x14ac:dyDescent="0.35">
      <c r="A4321" s="197">
        <f t="shared" si="135"/>
        <v>44317</v>
      </c>
      <c r="B4321" t="s">
        <v>1054</v>
      </c>
      <c r="C4321" t="s">
        <v>101</v>
      </c>
      <c r="D4321" t="s">
        <v>996</v>
      </c>
      <c r="E4321" t="s">
        <v>66</v>
      </c>
      <c r="F4321" t="s">
        <v>67</v>
      </c>
      <c r="G4321" t="s">
        <v>648</v>
      </c>
      <c r="H4321">
        <v>583920</v>
      </c>
      <c r="I4321" s="196" t="str">
        <f>VLOOKUP(E4321,Refs!$P$2:$R$36,3,FALSE)</f>
        <v>Y58</v>
      </c>
      <c r="J4321" s="196" t="str">
        <f>VLOOKUP(E4321,Refs!$P$2:$S$36,4,FALSE)</f>
        <v>South West</v>
      </c>
      <c r="K4321" s="42">
        <f t="shared" si="134"/>
        <v>583920</v>
      </c>
    </row>
    <row r="4322" spans="1:11" x14ac:dyDescent="0.35">
      <c r="A4322" s="197">
        <f t="shared" si="135"/>
        <v>44317</v>
      </c>
      <c r="B4322" t="s">
        <v>1054</v>
      </c>
      <c r="C4322" t="s">
        <v>101</v>
      </c>
      <c r="D4322" t="s">
        <v>996</v>
      </c>
      <c r="E4322" t="s">
        <v>66</v>
      </c>
      <c r="F4322" t="s">
        <v>67</v>
      </c>
      <c r="G4322" t="s">
        <v>649</v>
      </c>
      <c r="H4322">
        <v>1494</v>
      </c>
      <c r="I4322" s="196" t="str">
        <f>VLOOKUP(E4322,Refs!$P$2:$R$36,3,FALSE)</f>
        <v>Y58</v>
      </c>
      <c r="J4322" s="196" t="str">
        <f>VLOOKUP(E4322,Refs!$P$2:$S$36,4,FALSE)</f>
        <v>South West</v>
      </c>
      <c r="K4322" s="42">
        <f t="shared" si="134"/>
        <v>1494</v>
      </c>
    </row>
    <row r="4323" spans="1:11" x14ac:dyDescent="0.35">
      <c r="A4323" s="197">
        <f t="shared" si="135"/>
        <v>44317</v>
      </c>
      <c r="B4323" t="s">
        <v>1054</v>
      </c>
      <c r="C4323" t="s">
        <v>101</v>
      </c>
      <c r="D4323" t="s">
        <v>996</v>
      </c>
      <c r="E4323" t="s">
        <v>66</v>
      </c>
      <c r="F4323" t="s">
        <v>67</v>
      </c>
      <c r="G4323" t="s">
        <v>650</v>
      </c>
      <c r="H4323">
        <v>930</v>
      </c>
      <c r="I4323" s="196" t="str">
        <f>VLOOKUP(E4323,Refs!$P$2:$R$36,3,FALSE)</f>
        <v>Y58</v>
      </c>
      <c r="J4323" s="196" t="str">
        <f>VLOOKUP(E4323,Refs!$P$2:$S$36,4,FALSE)</f>
        <v>South West</v>
      </c>
      <c r="K4323" s="42">
        <f t="shared" si="134"/>
        <v>930</v>
      </c>
    </row>
    <row r="4324" spans="1:11" x14ac:dyDescent="0.35">
      <c r="A4324" s="197">
        <f t="shared" si="135"/>
        <v>44317</v>
      </c>
      <c r="B4324" t="s">
        <v>1054</v>
      </c>
      <c r="C4324" t="s">
        <v>101</v>
      </c>
      <c r="D4324" t="s">
        <v>996</v>
      </c>
      <c r="E4324" t="s">
        <v>66</v>
      </c>
      <c r="F4324" t="s">
        <v>67</v>
      </c>
      <c r="G4324" t="s">
        <v>651</v>
      </c>
      <c r="H4324">
        <v>20</v>
      </c>
      <c r="I4324" s="196" t="str">
        <f>VLOOKUP(E4324,Refs!$P$2:$R$36,3,FALSE)</f>
        <v>Y58</v>
      </c>
      <c r="J4324" s="196" t="str">
        <f>VLOOKUP(E4324,Refs!$P$2:$S$36,4,FALSE)</f>
        <v>South West</v>
      </c>
      <c r="K4324" s="42">
        <f t="shared" si="134"/>
        <v>20</v>
      </c>
    </row>
    <row r="4325" spans="1:11" x14ac:dyDescent="0.35">
      <c r="A4325" s="197">
        <f t="shared" si="135"/>
        <v>44317</v>
      </c>
      <c r="B4325" t="s">
        <v>1054</v>
      </c>
      <c r="C4325" t="s">
        <v>101</v>
      </c>
      <c r="D4325" t="s">
        <v>996</v>
      </c>
      <c r="E4325" t="s">
        <v>66</v>
      </c>
      <c r="F4325" t="s">
        <v>67</v>
      </c>
      <c r="G4325" t="s">
        <v>652</v>
      </c>
      <c r="H4325">
        <v>425</v>
      </c>
      <c r="I4325" s="196" t="str">
        <f>VLOOKUP(E4325,Refs!$P$2:$R$36,3,FALSE)</f>
        <v>Y58</v>
      </c>
      <c r="J4325" s="196" t="str">
        <f>VLOOKUP(E4325,Refs!$P$2:$S$36,4,FALSE)</f>
        <v>South West</v>
      </c>
      <c r="K4325" s="42">
        <f t="shared" si="134"/>
        <v>425</v>
      </c>
    </row>
    <row r="4326" spans="1:11" x14ac:dyDescent="0.35">
      <c r="A4326" s="197">
        <f t="shared" si="135"/>
        <v>44317</v>
      </c>
      <c r="B4326" t="s">
        <v>1054</v>
      </c>
      <c r="C4326" t="s">
        <v>101</v>
      </c>
      <c r="D4326" t="s">
        <v>996</v>
      </c>
      <c r="E4326" t="s">
        <v>66</v>
      </c>
      <c r="F4326" t="s">
        <v>67</v>
      </c>
      <c r="G4326" t="s">
        <v>653</v>
      </c>
      <c r="H4326">
        <v>357648</v>
      </c>
      <c r="I4326" s="196" t="str">
        <f>VLOOKUP(E4326,Refs!$P$2:$R$36,3,FALSE)</f>
        <v>Y58</v>
      </c>
      <c r="J4326" s="196" t="str">
        <f>VLOOKUP(E4326,Refs!$P$2:$S$36,4,FALSE)</f>
        <v>South West</v>
      </c>
      <c r="K4326" s="42">
        <f t="shared" si="134"/>
        <v>357648</v>
      </c>
    </row>
    <row r="4327" spans="1:11" x14ac:dyDescent="0.35">
      <c r="A4327" s="197">
        <f t="shared" si="135"/>
        <v>44317</v>
      </c>
      <c r="B4327" t="s">
        <v>1054</v>
      </c>
      <c r="C4327" t="s">
        <v>101</v>
      </c>
      <c r="D4327" t="s">
        <v>996</v>
      </c>
      <c r="E4327" t="s">
        <v>66</v>
      </c>
      <c r="F4327" t="s">
        <v>67</v>
      </c>
      <c r="G4327" t="s">
        <v>654</v>
      </c>
      <c r="H4327">
        <v>0</v>
      </c>
      <c r="I4327" s="196" t="str">
        <f>VLOOKUP(E4327,Refs!$P$2:$R$36,3,FALSE)</f>
        <v>Y58</v>
      </c>
      <c r="J4327" s="196" t="str">
        <f>VLOOKUP(E4327,Refs!$P$2:$S$36,4,FALSE)</f>
        <v>South West</v>
      </c>
      <c r="K4327" s="42" t="str">
        <f t="shared" si="134"/>
        <v/>
      </c>
    </row>
    <row r="4328" spans="1:11" x14ac:dyDescent="0.35">
      <c r="A4328" s="197">
        <f t="shared" si="135"/>
        <v>44317</v>
      </c>
      <c r="B4328" t="s">
        <v>1054</v>
      </c>
      <c r="C4328" t="s">
        <v>101</v>
      </c>
      <c r="D4328" t="s">
        <v>996</v>
      </c>
      <c r="E4328" t="s">
        <v>66</v>
      </c>
      <c r="F4328" t="s">
        <v>67</v>
      </c>
      <c r="G4328" t="s">
        <v>669</v>
      </c>
      <c r="H4328">
        <v>7796</v>
      </c>
      <c r="I4328" s="196" t="str">
        <f>VLOOKUP(E4328,Refs!$P$2:$R$36,3,FALSE)</f>
        <v>Y58</v>
      </c>
      <c r="J4328" s="196" t="str">
        <f>VLOOKUP(E4328,Refs!$P$2:$S$36,4,FALSE)</f>
        <v>South West</v>
      </c>
      <c r="K4328" s="42">
        <f t="shared" si="134"/>
        <v>7796</v>
      </c>
    </row>
    <row r="4329" spans="1:11" x14ac:dyDescent="0.35">
      <c r="A4329" s="197">
        <f t="shared" si="135"/>
        <v>44317</v>
      </c>
      <c r="B4329" t="s">
        <v>1054</v>
      </c>
      <c r="C4329" t="s">
        <v>101</v>
      </c>
      <c r="D4329" t="s">
        <v>996</v>
      </c>
      <c r="E4329" t="s">
        <v>66</v>
      </c>
      <c r="F4329" t="s">
        <v>67</v>
      </c>
      <c r="G4329" t="s">
        <v>670</v>
      </c>
      <c r="H4329">
        <v>1</v>
      </c>
      <c r="I4329" s="196" t="str">
        <f>VLOOKUP(E4329,Refs!$P$2:$R$36,3,FALSE)</f>
        <v>Y58</v>
      </c>
      <c r="J4329" s="196" t="str">
        <f>VLOOKUP(E4329,Refs!$P$2:$S$36,4,FALSE)</f>
        <v>South West</v>
      </c>
      <c r="K4329" s="42">
        <f t="shared" si="134"/>
        <v>1</v>
      </c>
    </row>
    <row r="4330" spans="1:11" x14ac:dyDescent="0.35">
      <c r="A4330" s="197">
        <f t="shared" si="135"/>
        <v>44317</v>
      </c>
      <c r="B4330" t="s">
        <v>1054</v>
      </c>
      <c r="C4330" t="s">
        <v>101</v>
      </c>
      <c r="D4330" t="s">
        <v>996</v>
      </c>
      <c r="E4330" t="s">
        <v>66</v>
      </c>
      <c r="F4330" t="s">
        <v>67</v>
      </c>
      <c r="G4330" t="s">
        <v>671</v>
      </c>
      <c r="H4330">
        <v>5165</v>
      </c>
      <c r="I4330" s="196" t="str">
        <f>VLOOKUP(E4330,Refs!$P$2:$R$36,3,FALSE)</f>
        <v>Y58</v>
      </c>
      <c r="J4330" s="196" t="str">
        <f>VLOOKUP(E4330,Refs!$P$2:$S$36,4,FALSE)</f>
        <v>South West</v>
      </c>
      <c r="K4330" s="42">
        <f t="shared" si="134"/>
        <v>5165</v>
      </c>
    </row>
    <row r="4331" spans="1:11" x14ac:dyDescent="0.35">
      <c r="A4331" s="197">
        <f t="shared" si="135"/>
        <v>44317</v>
      </c>
      <c r="B4331" t="s">
        <v>1054</v>
      </c>
      <c r="C4331" t="s">
        <v>101</v>
      </c>
      <c r="D4331" t="s">
        <v>996</v>
      </c>
      <c r="E4331" t="s">
        <v>66</v>
      </c>
      <c r="F4331" t="s">
        <v>67</v>
      </c>
      <c r="G4331" t="s">
        <v>675</v>
      </c>
      <c r="H4331">
        <v>1029</v>
      </c>
      <c r="I4331" s="196" t="str">
        <f>VLOOKUP(E4331,Refs!$P$2:$R$36,3,FALSE)</f>
        <v>Y58</v>
      </c>
      <c r="J4331" s="196" t="str">
        <f>VLOOKUP(E4331,Refs!$P$2:$S$36,4,FALSE)</f>
        <v>South West</v>
      </c>
      <c r="K4331" s="42">
        <f t="shared" si="134"/>
        <v>1029</v>
      </c>
    </row>
    <row r="4332" spans="1:11" x14ac:dyDescent="0.35">
      <c r="A4332" s="197">
        <f t="shared" si="135"/>
        <v>44317</v>
      </c>
      <c r="B4332" t="s">
        <v>1054</v>
      </c>
      <c r="C4332" t="s">
        <v>101</v>
      </c>
      <c r="D4332" t="s">
        <v>996</v>
      </c>
      <c r="E4332" t="s">
        <v>66</v>
      </c>
      <c r="F4332" t="s">
        <v>67</v>
      </c>
      <c r="G4332" t="s">
        <v>678</v>
      </c>
      <c r="H4332">
        <v>1083</v>
      </c>
      <c r="I4332" s="196" t="str">
        <f>VLOOKUP(E4332,Refs!$P$2:$R$36,3,FALSE)</f>
        <v>Y58</v>
      </c>
      <c r="J4332" s="196" t="str">
        <f>VLOOKUP(E4332,Refs!$P$2:$S$36,4,FALSE)</f>
        <v>South West</v>
      </c>
      <c r="K4332" s="42">
        <f t="shared" si="134"/>
        <v>1083</v>
      </c>
    </row>
    <row r="4333" spans="1:11" x14ac:dyDescent="0.35">
      <c r="A4333" s="197">
        <f t="shared" si="135"/>
        <v>44317</v>
      </c>
      <c r="B4333" t="s">
        <v>1054</v>
      </c>
      <c r="C4333" t="s">
        <v>101</v>
      </c>
      <c r="D4333" t="s">
        <v>996</v>
      </c>
      <c r="E4333" t="s">
        <v>66</v>
      </c>
      <c r="F4333" t="s">
        <v>67</v>
      </c>
      <c r="G4333" t="s">
        <v>679</v>
      </c>
      <c r="H4333">
        <v>595</v>
      </c>
      <c r="I4333" s="196" t="str">
        <f>VLOOKUP(E4333,Refs!$P$2:$R$36,3,FALSE)</f>
        <v>Y58</v>
      </c>
      <c r="J4333" s="196" t="str">
        <f>VLOOKUP(E4333,Refs!$P$2:$S$36,4,FALSE)</f>
        <v>South West</v>
      </c>
      <c r="K4333" s="42">
        <f t="shared" si="134"/>
        <v>595</v>
      </c>
    </row>
    <row r="4334" spans="1:11" x14ac:dyDescent="0.35">
      <c r="A4334" s="197">
        <f t="shared" si="135"/>
        <v>44317</v>
      </c>
      <c r="B4334" t="s">
        <v>1054</v>
      </c>
      <c r="C4334" t="s">
        <v>101</v>
      </c>
      <c r="D4334" t="s">
        <v>996</v>
      </c>
      <c r="E4334" t="s">
        <v>66</v>
      </c>
      <c r="F4334" t="s">
        <v>67</v>
      </c>
      <c r="G4334" t="s">
        <v>680</v>
      </c>
      <c r="H4334">
        <v>3529</v>
      </c>
      <c r="I4334" s="196" t="str">
        <f>VLOOKUP(E4334,Refs!$P$2:$R$36,3,FALSE)</f>
        <v>Y58</v>
      </c>
      <c r="J4334" s="196" t="str">
        <f>VLOOKUP(E4334,Refs!$P$2:$S$36,4,FALSE)</f>
        <v>South West</v>
      </c>
      <c r="K4334" s="42">
        <f t="shared" si="134"/>
        <v>3529</v>
      </c>
    </row>
    <row r="4335" spans="1:11" x14ac:dyDescent="0.35">
      <c r="A4335" s="197">
        <f t="shared" si="135"/>
        <v>44317</v>
      </c>
      <c r="B4335" t="s">
        <v>1054</v>
      </c>
      <c r="C4335" t="s">
        <v>101</v>
      </c>
      <c r="D4335" t="s">
        <v>996</v>
      </c>
      <c r="E4335" t="s">
        <v>66</v>
      </c>
      <c r="F4335" t="s">
        <v>67</v>
      </c>
      <c r="G4335" t="s">
        <v>681</v>
      </c>
      <c r="H4335">
        <v>0</v>
      </c>
      <c r="I4335" s="196" t="str">
        <f>VLOOKUP(E4335,Refs!$P$2:$R$36,3,FALSE)</f>
        <v>Y58</v>
      </c>
      <c r="J4335" s="196" t="str">
        <f>VLOOKUP(E4335,Refs!$P$2:$S$36,4,FALSE)</f>
        <v>South West</v>
      </c>
      <c r="K4335" s="42" t="str">
        <f t="shared" si="134"/>
        <v/>
      </c>
    </row>
    <row r="4336" spans="1:11" x14ac:dyDescent="0.35">
      <c r="A4336" s="197">
        <f t="shared" si="135"/>
        <v>44317</v>
      </c>
      <c r="B4336" t="s">
        <v>1054</v>
      </c>
      <c r="C4336" t="s">
        <v>101</v>
      </c>
      <c r="D4336" t="s">
        <v>996</v>
      </c>
      <c r="E4336" t="s">
        <v>66</v>
      </c>
      <c r="F4336" t="s">
        <v>67</v>
      </c>
      <c r="G4336" t="s">
        <v>682</v>
      </c>
      <c r="H4336">
        <v>49</v>
      </c>
      <c r="I4336" s="196" t="str">
        <f>VLOOKUP(E4336,Refs!$P$2:$R$36,3,FALSE)</f>
        <v>Y58</v>
      </c>
      <c r="J4336" s="196" t="str">
        <f>VLOOKUP(E4336,Refs!$P$2:$S$36,4,FALSE)</f>
        <v>South West</v>
      </c>
      <c r="K4336" s="42">
        <f t="shared" si="134"/>
        <v>49</v>
      </c>
    </row>
    <row r="4337" spans="1:11" x14ac:dyDescent="0.35">
      <c r="A4337" s="197">
        <f t="shared" si="135"/>
        <v>44317</v>
      </c>
      <c r="B4337" t="s">
        <v>1054</v>
      </c>
      <c r="C4337" t="s">
        <v>101</v>
      </c>
      <c r="D4337" t="s">
        <v>996</v>
      </c>
      <c r="E4337" t="s">
        <v>66</v>
      </c>
      <c r="F4337" t="s">
        <v>67</v>
      </c>
      <c r="G4337" t="s">
        <v>683</v>
      </c>
      <c r="H4337">
        <v>25</v>
      </c>
      <c r="I4337" s="196" t="str">
        <f>VLOOKUP(E4337,Refs!$P$2:$R$36,3,FALSE)</f>
        <v>Y58</v>
      </c>
      <c r="J4337" s="196" t="str">
        <f>VLOOKUP(E4337,Refs!$P$2:$S$36,4,FALSE)</f>
        <v>South West</v>
      </c>
      <c r="K4337" s="42">
        <f t="shared" si="134"/>
        <v>25</v>
      </c>
    </row>
    <row r="4338" spans="1:11" x14ac:dyDescent="0.35">
      <c r="A4338" s="197">
        <f t="shared" si="135"/>
        <v>44317</v>
      </c>
      <c r="B4338" t="s">
        <v>1054</v>
      </c>
      <c r="C4338" t="s">
        <v>101</v>
      </c>
      <c r="D4338" t="s">
        <v>996</v>
      </c>
      <c r="E4338" t="s">
        <v>66</v>
      </c>
      <c r="F4338" t="s">
        <v>67</v>
      </c>
      <c r="G4338" t="s">
        <v>684</v>
      </c>
      <c r="H4338">
        <v>763</v>
      </c>
      <c r="I4338" s="196" t="str">
        <f>VLOOKUP(E4338,Refs!$P$2:$R$36,3,FALSE)</f>
        <v>Y58</v>
      </c>
      <c r="J4338" s="196" t="str">
        <f>VLOOKUP(E4338,Refs!$P$2:$S$36,4,FALSE)</f>
        <v>South West</v>
      </c>
      <c r="K4338" s="42">
        <f t="shared" si="134"/>
        <v>763</v>
      </c>
    </row>
    <row r="4339" spans="1:11" x14ac:dyDescent="0.35">
      <c r="A4339" s="197">
        <f t="shared" si="135"/>
        <v>44317</v>
      </c>
      <c r="B4339" t="s">
        <v>1054</v>
      </c>
      <c r="C4339" t="s">
        <v>101</v>
      </c>
      <c r="D4339" t="s">
        <v>996</v>
      </c>
      <c r="E4339" t="s">
        <v>66</v>
      </c>
      <c r="F4339" t="s">
        <v>67</v>
      </c>
      <c r="G4339" t="s">
        <v>685</v>
      </c>
      <c r="H4339">
        <v>409</v>
      </c>
      <c r="I4339" s="196" t="str">
        <f>VLOOKUP(E4339,Refs!$P$2:$R$36,3,FALSE)</f>
        <v>Y58</v>
      </c>
      <c r="J4339" s="196" t="str">
        <f>VLOOKUP(E4339,Refs!$P$2:$S$36,4,FALSE)</f>
        <v>South West</v>
      </c>
      <c r="K4339" s="42">
        <f t="shared" si="134"/>
        <v>409</v>
      </c>
    </row>
    <row r="4340" spans="1:11" x14ac:dyDescent="0.35">
      <c r="A4340" s="197">
        <f t="shared" si="135"/>
        <v>44317</v>
      </c>
      <c r="B4340" t="s">
        <v>1054</v>
      </c>
      <c r="C4340" t="s">
        <v>101</v>
      </c>
      <c r="D4340" t="s">
        <v>996</v>
      </c>
      <c r="E4340" t="s">
        <v>66</v>
      </c>
      <c r="F4340" t="s">
        <v>67</v>
      </c>
      <c r="G4340" t="s">
        <v>686</v>
      </c>
      <c r="H4340">
        <v>0</v>
      </c>
      <c r="I4340" s="196" t="str">
        <f>VLOOKUP(E4340,Refs!$P$2:$R$36,3,FALSE)</f>
        <v>Y58</v>
      </c>
      <c r="J4340" s="196" t="str">
        <f>VLOOKUP(E4340,Refs!$P$2:$S$36,4,FALSE)</f>
        <v>South West</v>
      </c>
      <c r="K4340" s="42" t="str">
        <f t="shared" si="134"/>
        <v/>
      </c>
    </row>
    <row r="4341" spans="1:11" x14ac:dyDescent="0.35">
      <c r="A4341" s="197">
        <f t="shared" si="135"/>
        <v>44317</v>
      </c>
      <c r="B4341" t="s">
        <v>1054</v>
      </c>
      <c r="C4341" t="s">
        <v>101</v>
      </c>
      <c r="D4341" t="s">
        <v>996</v>
      </c>
      <c r="E4341" t="s">
        <v>66</v>
      </c>
      <c r="F4341" t="s">
        <v>67</v>
      </c>
      <c r="G4341" t="s">
        <v>687</v>
      </c>
      <c r="H4341">
        <v>0</v>
      </c>
      <c r="I4341" s="196" t="str">
        <f>VLOOKUP(E4341,Refs!$P$2:$R$36,3,FALSE)</f>
        <v>Y58</v>
      </c>
      <c r="J4341" s="196" t="str">
        <f>VLOOKUP(E4341,Refs!$P$2:$S$36,4,FALSE)</f>
        <v>South West</v>
      </c>
      <c r="K4341" s="42" t="str">
        <f t="shared" si="134"/>
        <v/>
      </c>
    </row>
    <row r="4342" spans="1:11" x14ac:dyDescent="0.35">
      <c r="A4342" s="197">
        <f t="shared" si="135"/>
        <v>44317</v>
      </c>
      <c r="B4342" t="s">
        <v>1054</v>
      </c>
      <c r="C4342" t="s">
        <v>101</v>
      </c>
      <c r="D4342" t="s">
        <v>996</v>
      </c>
      <c r="E4342" t="s">
        <v>66</v>
      </c>
      <c r="F4342" t="s">
        <v>67</v>
      </c>
      <c r="G4342" t="s">
        <v>688</v>
      </c>
      <c r="H4342">
        <v>0</v>
      </c>
      <c r="I4342" s="196" t="str">
        <f>VLOOKUP(E4342,Refs!$P$2:$R$36,3,FALSE)</f>
        <v>Y58</v>
      </c>
      <c r="J4342" s="196" t="str">
        <f>VLOOKUP(E4342,Refs!$P$2:$S$36,4,FALSE)</f>
        <v>South West</v>
      </c>
      <c r="K4342" s="42" t="str">
        <f t="shared" si="134"/>
        <v/>
      </c>
    </row>
    <row r="4343" spans="1:11" x14ac:dyDescent="0.35">
      <c r="A4343" s="197">
        <f t="shared" si="135"/>
        <v>44317</v>
      </c>
      <c r="B4343" t="s">
        <v>1054</v>
      </c>
      <c r="C4343" t="s">
        <v>101</v>
      </c>
      <c r="D4343" t="s">
        <v>996</v>
      </c>
      <c r="E4343" t="s">
        <v>66</v>
      </c>
      <c r="F4343" t="s">
        <v>67</v>
      </c>
      <c r="G4343" t="s">
        <v>689</v>
      </c>
      <c r="H4343">
        <v>0</v>
      </c>
      <c r="I4343" s="196" t="str">
        <f>VLOOKUP(E4343,Refs!$P$2:$R$36,3,FALSE)</f>
        <v>Y58</v>
      </c>
      <c r="J4343" s="196" t="str">
        <f>VLOOKUP(E4343,Refs!$P$2:$S$36,4,FALSE)</f>
        <v>South West</v>
      </c>
      <c r="K4343" s="42" t="str">
        <f t="shared" si="134"/>
        <v/>
      </c>
    </row>
    <row r="4344" spans="1:11" x14ac:dyDescent="0.35">
      <c r="A4344" s="197">
        <f t="shared" si="135"/>
        <v>44317</v>
      </c>
      <c r="B4344" t="s">
        <v>1054</v>
      </c>
      <c r="C4344" t="s">
        <v>101</v>
      </c>
      <c r="D4344" t="s">
        <v>996</v>
      </c>
      <c r="E4344" t="s">
        <v>66</v>
      </c>
      <c r="F4344" t="s">
        <v>67</v>
      </c>
      <c r="G4344" t="s">
        <v>690</v>
      </c>
      <c r="H4344">
        <v>0</v>
      </c>
      <c r="I4344" s="196" t="str">
        <f>VLOOKUP(E4344,Refs!$P$2:$R$36,3,FALSE)</f>
        <v>Y58</v>
      </c>
      <c r="J4344" s="196" t="str">
        <f>VLOOKUP(E4344,Refs!$P$2:$S$36,4,FALSE)</f>
        <v>South West</v>
      </c>
      <c r="K4344" s="42" t="str">
        <f t="shared" si="134"/>
        <v/>
      </c>
    </row>
    <row r="4345" spans="1:11" x14ac:dyDescent="0.35">
      <c r="A4345" s="197">
        <f t="shared" si="135"/>
        <v>44317</v>
      </c>
      <c r="B4345" t="s">
        <v>1054</v>
      </c>
      <c r="C4345" t="s">
        <v>101</v>
      </c>
      <c r="D4345" t="s">
        <v>996</v>
      </c>
      <c r="E4345" t="s">
        <v>66</v>
      </c>
      <c r="F4345" t="s">
        <v>67</v>
      </c>
      <c r="G4345" t="s">
        <v>691</v>
      </c>
      <c r="H4345">
        <v>0</v>
      </c>
      <c r="I4345" s="196" t="str">
        <f>VLOOKUP(E4345,Refs!$P$2:$R$36,3,FALSE)</f>
        <v>Y58</v>
      </c>
      <c r="J4345" s="196" t="str">
        <f>VLOOKUP(E4345,Refs!$P$2:$S$36,4,FALSE)</f>
        <v>South West</v>
      </c>
      <c r="K4345" s="42" t="str">
        <f t="shared" si="134"/>
        <v/>
      </c>
    </row>
    <row r="4346" spans="1:11" x14ac:dyDescent="0.35">
      <c r="A4346" s="197">
        <f t="shared" si="135"/>
        <v>44317</v>
      </c>
      <c r="B4346" t="s">
        <v>1054</v>
      </c>
      <c r="C4346" t="s">
        <v>101</v>
      </c>
      <c r="D4346" t="s">
        <v>996</v>
      </c>
      <c r="E4346" t="s">
        <v>66</v>
      </c>
      <c r="F4346" t="s">
        <v>67</v>
      </c>
      <c r="G4346" t="s">
        <v>692</v>
      </c>
      <c r="H4346">
        <v>83</v>
      </c>
      <c r="I4346" s="196" t="str">
        <f>VLOOKUP(E4346,Refs!$P$2:$R$36,3,FALSE)</f>
        <v>Y58</v>
      </c>
      <c r="J4346" s="196" t="str">
        <f>VLOOKUP(E4346,Refs!$P$2:$S$36,4,FALSE)</f>
        <v>South West</v>
      </c>
      <c r="K4346" s="42">
        <f t="shared" si="134"/>
        <v>83</v>
      </c>
    </row>
    <row r="4347" spans="1:11" x14ac:dyDescent="0.35">
      <c r="A4347" s="197">
        <f t="shared" si="135"/>
        <v>44317</v>
      </c>
      <c r="B4347" t="s">
        <v>1054</v>
      </c>
      <c r="C4347" t="s">
        <v>101</v>
      </c>
      <c r="D4347" t="s">
        <v>996</v>
      </c>
      <c r="E4347" t="s">
        <v>66</v>
      </c>
      <c r="F4347" t="s">
        <v>67</v>
      </c>
      <c r="G4347" t="s">
        <v>693</v>
      </c>
      <c r="H4347">
        <v>0</v>
      </c>
      <c r="I4347" s="196" t="str">
        <f>VLOOKUP(E4347,Refs!$P$2:$R$36,3,FALSE)</f>
        <v>Y58</v>
      </c>
      <c r="J4347" s="196" t="str">
        <f>VLOOKUP(E4347,Refs!$P$2:$S$36,4,FALSE)</f>
        <v>South West</v>
      </c>
      <c r="K4347" s="42" t="str">
        <f t="shared" ref="K4347:K4371" si="136">IF(OR(H4347="NULL",H4347=0,H4347=""),"",H4347)</f>
        <v/>
      </c>
    </row>
    <row r="4348" spans="1:11" x14ac:dyDescent="0.35">
      <c r="A4348" s="197">
        <f t="shared" si="135"/>
        <v>44317</v>
      </c>
      <c r="B4348" t="s">
        <v>1054</v>
      </c>
      <c r="C4348" t="s">
        <v>101</v>
      </c>
      <c r="D4348" t="s">
        <v>996</v>
      </c>
      <c r="E4348" t="s">
        <v>66</v>
      </c>
      <c r="F4348" t="s">
        <v>67</v>
      </c>
      <c r="G4348" t="s">
        <v>694</v>
      </c>
      <c r="H4348">
        <v>34</v>
      </c>
      <c r="I4348" s="196" t="str">
        <f>VLOOKUP(E4348,Refs!$P$2:$R$36,3,FALSE)</f>
        <v>Y58</v>
      </c>
      <c r="J4348" s="196" t="str">
        <f>VLOOKUP(E4348,Refs!$P$2:$S$36,4,FALSE)</f>
        <v>South West</v>
      </c>
      <c r="K4348" s="42">
        <f t="shared" si="136"/>
        <v>34</v>
      </c>
    </row>
    <row r="4349" spans="1:11" x14ac:dyDescent="0.35">
      <c r="A4349" s="197">
        <f t="shared" si="135"/>
        <v>44317</v>
      </c>
      <c r="B4349" t="s">
        <v>1054</v>
      </c>
      <c r="C4349" t="s">
        <v>101</v>
      </c>
      <c r="D4349" t="s">
        <v>996</v>
      </c>
      <c r="E4349" t="s">
        <v>66</v>
      </c>
      <c r="F4349" t="s">
        <v>67</v>
      </c>
      <c r="G4349" t="s">
        <v>695</v>
      </c>
      <c r="H4349">
        <v>0</v>
      </c>
      <c r="I4349" s="196" t="str">
        <f>VLOOKUP(E4349,Refs!$P$2:$R$36,3,FALSE)</f>
        <v>Y58</v>
      </c>
      <c r="J4349" s="196" t="str">
        <f>VLOOKUP(E4349,Refs!$P$2:$S$36,4,FALSE)</f>
        <v>South West</v>
      </c>
      <c r="K4349" s="42" t="str">
        <f t="shared" si="136"/>
        <v/>
      </c>
    </row>
    <row r="4350" spans="1:11" x14ac:dyDescent="0.35">
      <c r="A4350" s="197">
        <f t="shared" si="135"/>
        <v>44317</v>
      </c>
      <c r="B4350" t="s">
        <v>1054</v>
      </c>
      <c r="C4350" t="s">
        <v>101</v>
      </c>
      <c r="D4350" t="s">
        <v>996</v>
      </c>
      <c r="E4350" t="s">
        <v>66</v>
      </c>
      <c r="F4350" t="s">
        <v>67</v>
      </c>
      <c r="G4350" t="s">
        <v>696</v>
      </c>
      <c r="H4350">
        <v>525</v>
      </c>
      <c r="I4350" s="196" t="str">
        <f>VLOOKUP(E4350,Refs!$P$2:$R$36,3,FALSE)</f>
        <v>Y58</v>
      </c>
      <c r="J4350" s="196" t="str">
        <f>VLOOKUP(E4350,Refs!$P$2:$S$36,4,FALSE)</f>
        <v>South West</v>
      </c>
      <c r="K4350" s="42">
        <f t="shared" si="136"/>
        <v>525</v>
      </c>
    </row>
    <row r="4351" spans="1:11" x14ac:dyDescent="0.35">
      <c r="A4351" s="197">
        <f t="shared" si="135"/>
        <v>44317</v>
      </c>
      <c r="B4351" t="s">
        <v>1054</v>
      </c>
      <c r="C4351" t="s">
        <v>101</v>
      </c>
      <c r="D4351" t="s">
        <v>996</v>
      </c>
      <c r="E4351" t="s">
        <v>66</v>
      </c>
      <c r="F4351" t="s">
        <v>67</v>
      </c>
      <c r="G4351" t="s">
        <v>697</v>
      </c>
      <c r="H4351">
        <v>430</v>
      </c>
      <c r="I4351" s="196" t="str">
        <f>VLOOKUP(E4351,Refs!$P$2:$R$36,3,FALSE)</f>
        <v>Y58</v>
      </c>
      <c r="J4351" s="196" t="str">
        <f>VLOOKUP(E4351,Refs!$P$2:$S$36,4,FALSE)</f>
        <v>South West</v>
      </c>
      <c r="K4351" s="42">
        <f t="shared" si="136"/>
        <v>430</v>
      </c>
    </row>
    <row r="4352" spans="1:11" x14ac:dyDescent="0.35">
      <c r="A4352" s="197">
        <f t="shared" si="135"/>
        <v>44317</v>
      </c>
      <c r="B4352" t="s">
        <v>1054</v>
      </c>
      <c r="C4352" t="s">
        <v>101</v>
      </c>
      <c r="D4352" t="s">
        <v>996</v>
      </c>
      <c r="E4352" t="s">
        <v>66</v>
      </c>
      <c r="F4352" t="s">
        <v>67</v>
      </c>
      <c r="G4352" t="s">
        <v>698</v>
      </c>
      <c r="H4352">
        <v>1232</v>
      </c>
      <c r="I4352" s="196" t="str">
        <f>VLOOKUP(E4352,Refs!$P$2:$R$36,3,FALSE)</f>
        <v>Y58</v>
      </c>
      <c r="J4352" s="196" t="str">
        <f>VLOOKUP(E4352,Refs!$P$2:$S$36,4,FALSE)</f>
        <v>South West</v>
      </c>
      <c r="K4352" s="42">
        <f t="shared" si="136"/>
        <v>1232</v>
      </c>
    </row>
    <row r="4353" spans="1:11" x14ac:dyDescent="0.35">
      <c r="A4353" s="197">
        <f t="shared" si="135"/>
        <v>44317</v>
      </c>
      <c r="B4353" t="s">
        <v>1054</v>
      </c>
      <c r="C4353" t="s">
        <v>101</v>
      </c>
      <c r="D4353" t="s">
        <v>996</v>
      </c>
      <c r="E4353" t="s">
        <v>66</v>
      </c>
      <c r="F4353" t="s">
        <v>67</v>
      </c>
      <c r="G4353" t="s">
        <v>699</v>
      </c>
      <c r="H4353">
        <v>1079</v>
      </c>
      <c r="I4353" s="196" t="str">
        <f>VLOOKUP(E4353,Refs!$P$2:$R$36,3,FALSE)</f>
        <v>Y58</v>
      </c>
      <c r="J4353" s="196" t="str">
        <f>VLOOKUP(E4353,Refs!$P$2:$S$36,4,FALSE)</f>
        <v>South West</v>
      </c>
      <c r="K4353" s="42">
        <f t="shared" si="136"/>
        <v>1079</v>
      </c>
    </row>
    <row r="4354" spans="1:11" x14ac:dyDescent="0.35">
      <c r="A4354" s="197">
        <f t="shared" si="135"/>
        <v>44317</v>
      </c>
      <c r="B4354" t="s">
        <v>1054</v>
      </c>
      <c r="C4354" t="s">
        <v>101</v>
      </c>
      <c r="D4354" t="s">
        <v>996</v>
      </c>
      <c r="E4354" t="s">
        <v>66</v>
      </c>
      <c r="F4354" t="s">
        <v>67</v>
      </c>
      <c r="G4354" t="s">
        <v>720</v>
      </c>
      <c r="H4354">
        <v>184</v>
      </c>
      <c r="I4354" s="196" t="str">
        <f>VLOOKUP(E4354,Refs!$P$2:$R$36,3,FALSE)</f>
        <v>Y58</v>
      </c>
      <c r="J4354" s="196" t="str">
        <f>VLOOKUP(E4354,Refs!$P$2:$S$36,4,FALSE)</f>
        <v>South West</v>
      </c>
      <c r="K4354" s="42">
        <f t="shared" si="136"/>
        <v>184</v>
      </c>
    </row>
    <row r="4355" spans="1:11" x14ac:dyDescent="0.35">
      <c r="A4355" s="197">
        <f t="shared" ref="A4355:A4418" si="137">DATEVALUE(RIGHT(B4355,8))</f>
        <v>44317</v>
      </c>
      <c r="B4355" t="s">
        <v>1054</v>
      </c>
      <c r="C4355" t="s">
        <v>101</v>
      </c>
      <c r="D4355" t="s">
        <v>996</v>
      </c>
      <c r="E4355" t="s">
        <v>66</v>
      </c>
      <c r="F4355" t="s">
        <v>67</v>
      </c>
      <c r="G4355" t="s">
        <v>721</v>
      </c>
      <c r="H4355">
        <v>179</v>
      </c>
      <c r="I4355" s="196" t="str">
        <f>VLOOKUP(E4355,Refs!$P$2:$R$36,3,FALSE)</f>
        <v>Y58</v>
      </c>
      <c r="J4355" s="196" t="str">
        <f>VLOOKUP(E4355,Refs!$P$2:$S$36,4,FALSE)</f>
        <v>South West</v>
      </c>
      <c r="K4355" s="42">
        <f t="shared" si="136"/>
        <v>179</v>
      </c>
    </row>
    <row r="4356" spans="1:11" x14ac:dyDescent="0.35">
      <c r="A4356" s="197">
        <f t="shared" si="137"/>
        <v>44317</v>
      </c>
      <c r="B4356" t="s">
        <v>1054</v>
      </c>
      <c r="C4356" t="s">
        <v>101</v>
      </c>
      <c r="D4356" t="s">
        <v>996</v>
      </c>
      <c r="E4356" t="s">
        <v>66</v>
      </c>
      <c r="F4356" t="s">
        <v>67</v>
      </c>
      <c r="G4356" t="s">
        <v>722</v>
      </c>
      <c r="H4356">
        <v>0</v>
      </c>
      <c r="I4356" s="196" t="str">
        <f>VLOOKUP(E4356,Refs!$P$2:$R$36,3,FALSE)</f>
        <v>Y58</v>
      </c>
      <c r="J4356" s="196" t="str">
        <f>VLOOKUP(E4356,Refs!$P$2:$S$36,4,FALSE)</f>
        <v>South West</v>
      </c>
      <c r="K4356" s="42" t="str">
        <f t="shared" si="136"/>
        <v/>
      </c>
    </row>
    <row r="4357" spans="1:11" x14ac:dyDescent="0.35">
      <c r="A4357" s="197">
        <f t="shared" si="137"/>
        <v>44317</v>
      </c>
      <c r="B4357" t="s">
        <v>1054</v>
      </c>
      <c r="C4357" t="s">
        <v>101</v>
      </c>
      <c r="D4357" t="s">
        <v>996</v>
      </c>
      <c r="E4357" t="s">
        <v>66</v>
      </c>
      <c r="F4357" t="s">
        <v>67</v>
      </c>
      <c r="G4357" t="s">
        <v>723</v>
      </c>
      <c r="H4357">
        <v>0</v>
      </c>
      <c r="I4357" s="196" t="str">
        <f>VLOOKUP(E4357,Refs!$P$2:$R$36,3,FALSE)</f>
        <v>Y58</v>
      </c>
      <c r="J4357" s="196" t="str">
        <f>VLOOKUP(E4357,Refs!$P$2:$S$36,4,FALSE)</f>
        <v>South West</v>
      </c>
      <c r="K4357" s="42" t="str">
        <f t="shared" si="136"/>
        <v/>
      </c>
    </row>
    <row r="4358" spans="1:11" x14ac:dyDescent="0.35">
      <c r="A4358" s="197">
        <f t="shared" si="137"/>
        <v>44317</v>
      </c>
      <c r="B4358" t="s">
        <v>1054</v>
      </c>
      <c r="C4358" t="s">
        <v>101</v>
      </c>
      <c r="D4358" t="s">
        <v>996</v>
      </c>
      <c r="E4358" t="s">
        <v>66</v>
      </c>
      <c r="F4358" t="s">
        <v>67</v>
      </c>
      <c r="G4358" t="s">
        <v>724</v>
      </c>
      <c r="H4358">
        <v>3</v>
      </c>
      <c r="I4358" s="196" t="str">
        <f>VLOOKUP(E4358,Refs!$P$2:$R$36,3,FALSE)</f>
        <v>Y58</v>
      </c>
      <c r="J4358" s="196" t="str">
        <f>VLOOKUP(E4358,Refs!$P$2:$S$36,4,FALSE)</f>
        <v>South West</v>
      </c>
      <c r="K4358" s="42">
        <f t="shared" si="136"/>
        <v>3</v>
      </c>
    </row>
    <row r="4359" spans="1:11" x14ac:dyDescent="0.35">
      <c r="A4359" s="197">
        <f t="shared" si="137"/>
        <v>44317</v>
      </c>
      <c r="B4359" t="s">
        <v>1054</v>
      </c>
      <c r="C4359" t="s">
        <v>101</v>
      </c>
      <c r="D4359" t="s">
        <v>996</v>
      </c>
      <c r="E4359" t="s">
        <v>66</v>
      </c>
      <c r="F4359" t="s">
        <v>67</v>
      </c>
      <c r="G4359" t="s">
        <v>725</v>
      </c>
      <c r="H4359">
        <v>2</v>
      </c>
      <c r="I4359" s="196" t="str">
        <f>VLOOKUP(E4359,Refs!$P$2:$R$36,3,FALSE)</f>
        <v>Y58</v>
      </c>
      <c r="J4359" s="196" t="str">
        <f>VLOOKUP(E4359,Refs!$P$2:$S$36,4,FALSE)</f>
        <v>South West</v>
      </c>
      <c r="K4359" s="42">
        <f t="shared" si="136"/>
        <v>2</v>
      </c>
    </row>
    <row r="4360" spans="1:11" x14ac:dyDescent="0.35">
      <c r="A4360" s="197">
        <f t="shared" si="137"/>
        <v>44317</v>
      </c>
      <c r="B4360" t="s">
        <v>1054</v>
      </c>
      <c r="C4360" t="s">
        <v>101</v>
      </c>
      <c r="D4360" t="s">
        <v>996</v>
      </c>
      <c r="E4360" t="s">
        <v>66</v>
      </c>
      <c r="F4360" t="s">
        <v>67</v>
      </c>
      <c r="G4360" t="s">
        <v>726</v>
      </c>
      <c r="H4360">
        <v>0</v>
      </c>
      <c r="I4360" s="196" t="str">
        <f>VLOOKUP(E4360,Refs!$P$2:$R$36,3,FALSE)</f>
        <v>Y58</v>
      </c>
      <c r="J4360" s="196" t="str">
        <f>VLOOKUP(E4360,Refs!$P$2:$S$36,4,FALSE)</f>
        <v>South West</v>
      </c>
      <c r="K4360" s="42" t="str">
        <f t="shared" si="136"/>
        <v/>
      </c>
    </row>
    <row r="4361" spans="1:11" x14ac:dyDescent="0.35">
      <c r="A4361" s="197">
        <f t="shared" si="137"/>
        <v>44317</v>
      </c>
      <c r="B4361" t="s">
        <v>1054</v>
      </c>
      <c r="C4361" t="s">
        <v>101</v>
      </c>
      <c r="D4361" t="s">
        <v>996</v>
      </c>
      <c r="E4361" t="s">
        <v>66</v>
      </c>
      <c r="F4361" t="s">
        <v>67</v>
      </c>
      <c r="G4361" t="s">
        <v>727</v>
      </c>
      <c r="H4361">
        <v>0</v>
      </c>
      <c r="I4361" s="196" t="str">
        <f>VLOOKUP(E4361,Refs!$P$2:$R$36,3,FALSE)</f>
        <v>Y58</v>
      </c>
      <c r="J4361" s="196" t="str">
        <f>VLOOKUP(E4361,Refs!$P$2:$S$36,4,FALSE)</f>
        <v>South West</v>
      </c>
      <c r="K4361" s="42" t="str">
        <f t="shared" si="136"/>
        <v/>
      </c>
    </row>
    <row r="4362" spans="1:11" x14ac:dyDescent="0.35">
      <c r="A4362" s="197">
        <f t="shared" si="137"/>
        <v>44317</v>
      </c>
      <c r="B4362" t="s">
        <v>1054</v>
      </c>
      <c r="C4362" t="s">
        <v>101</v>
      </c>
      <c r="D4362" t="s">
        <v>996</v>
      </c>
      <c r="E4362" t="s">
        <v>66</v>
      </c>
      <c r="F4362" t="s">
        <v>67</v>
      </c>
      <c r="G4362" t="s">
        <v>728</v>
      </c>
      <c r="H4362">
        <v>0</v>
      </c>
      <c r="I4362" s="196" t="str">
        <f>VLOOKUP(E4362,Refs!$P$2:$R$36,3,FALSE)</f>
        <v>Y58</v>
      </c>
      <c r="J4362" s="196" t="str">
        <f>VLOOKUP(E4362,Refs!$P$2:$S$36,4,FALSE)</f>
        <v>South West</v>
      </c>
      <c r="K4362" s="42" t="str">
        <f t="shared" si="136"/>
        <v/>
      </c>
    </row>
    <row r="4363" spans="1:11" x14ac:dyDescent="0.35">
      <c r="A4363" s="197">
        <f t="shared" si="137"/>
        <v>44317</v>
      </c>
      <c r="B4363" t="s">
        <v>1054</v>
      </c>
      <c r="C4363" t="s">
        <v>101</v>
      </c>
      <c r="D4363" t="s">
        <v>996</v>
      </c>
      <c r="E4363" t="s">
        <v>66</v>
      </c>
      <c r="F4363" t="s">
        <v>67</v>
      </c>
      <c r="G4363" t="s">
        <v>729</v>
      </c>
      <c r="H4363">
        <v>0</v>
      </c>
      <c r="I4363" s="196" t="str">
        <f>VLOOKUP(E4363,Refs!$P$2:$R$36,3,FALSE)</f>
        <v>Y58</v>
      </c>
      <c r="J4363" s="196" t="str">
        <f>VLOOKUP(E4363,Refs!$P$2:$S$36,4,FALSE)</f>
        <v>South West</v>
      </c>
      <c r="K4363" s="42" t="str">
        <f t="shared" si="136"/>
        <v/>
      </c>
    </row>
    <row r="4364" spans="1:11" x14ac:dyDescent="0.35">
      <c r="A4364" s="197">
        <f t="shared" si="137"/>
        <v>44317</v>
      </c>
      <c r="B4364" t="s">
        <v>1054</v>
      </c>
      <c r="C4364" t="s">
        <v>101</v>
      </c>
      <c r="D4364" t="s">
        <v>996</v>
      </c>
      <c r="E4364" t="s">
        <v>66</v>
      </c>
      <c r="F4364" t="s">
        <v>67</v>
      </c>
      <c r="G4364" t="s">
        <v>730</v>
      </c>
      <c r="H4364">
        <v>0</v>
      </c>
      <c r="I4364" s="196" t="str">
        <f>VLOOKUP(E4364,Refs!$P$2:$R$36,3,FALSE)</f>
        <v>Y58</v>
      </c>
      <c r="J4364" s="196" t="str">
        <f>VLOOKUP(E4364,Refs!$P$2:$S$36,4,FALSE)</f>
        <v>South West</v>
      </c>
      <c r="K4364" s="42" t="str">
        <f t="shared" si="136"/>
        <v/>
      </c>
    </row>
    <row r="4365" spans="1:11" x14ac:dyDescent="0.35">
      <c r="A4365" s="197">
        <f t="shared" si="137"/>
        <v>44317</v>
      </c>
      <c r="B4365" t="s">
        <v>1054</v>
      </c>
      <c r="C4365" t="s">
        <v>101</v>
      </c>
      <c r="D4365" t="s">
        <v>996</v>
      </c>
      <c r="E4365" t="s">
        <v>66</v>
      </c>
      <c r="F4365" t="s">
        <v>67</v>
      </c>
      <c r="G4365" t="s">
        <v>731</v>
      </c>
      <c r="H4365">
        <v>0</v>
      </c>
      <c r="I4365" s="196" t="str">
        <f>VLOOKUP(E4365,Refs!$P$2:$R$36,3,FALSE)</f>
        <v>Y58</v>
      </c>
      <c r="J4365" s="196" t="str">
        <f>VLOOKUP(E4365,Refs!$P$2:$S$36,4,FALSE)</f>
        <v>South West</v>
      </c>
      <c r="K4365" s="42" t="str">
        <f t="shared" si="136"/>
        <v/>
      </c>
    </row>
    <row r="4366" spans="1:11" x14ac:dyDescent="0.35">
      <c r="A4366" s="197">
        <f t="shared" si="137"/>
        <v>44317</v>
      </c>
      <c r="B4366" t="s">
        <v>1054</v>
      </c>
      <c r="C4366" t="s">
        <v>101</v>
      </c>
      <c r="D4366" t="s">
        <v>996</v>
      </c>
      <c r="E4366" t="s">
        <v>66</v>
      </c>
      <c r="F4366" t="s">
        <v>67</v>
      </c>
      <c r="G4366" t="s">
        <v>732</v>
      </c>
      <c r="H4366">
        <v>0</v>
      </c>
      <c r="I4366" s="196" t="str">
        <f>VLOOKUP(E4366,Refs!$P$2:$R$36,3,FALSE)</f>
        <v>Y58</v>
      </c>
      <c r="J4366" s="196" t="str">
        <f>VLOOKUP(E4366,Refs!$P$2:$S$36,4,FALSE)</f>
        <v>South West</v>
      </c>
      <c r="K4366" s="42" t="str">
        <f t="shared" si="136"/>
        <v/>
      </c>
    </row>
    <row r="4367" spans="1:11" x14ac:dyDescent="0.35">
      <c r="A4367" s="197">
        <f t="shared" si="137"/>
        <v>44317</v>
      </c>
      <c r="B4367" t="s">
        <v>1054</v>
      </c>
      <c r="C4367" t="s">
        <v>101</v>
      </c>
      <c r="D4367" t="s">
        <v>996</v>
      </c>
      <c r="E4367" t="s">
        <v>66</v>
      </c>
      <c r="F4367" t="s">
        <v>67</v>
      </c>
      <c r="G4367" t="s">
        <v>733</v>
      </c>
      <c r="H4367">
        <v>0</v>
      </c>
      <c r="I4367" s="196" t="str">
        <f>VLOOKUP(E4367,Refs!$P$2:$R$36,3,FALSE)</f>
        <v>Y58</v>
      </c>
      <c r="J4367" s="196" t="str">
        <f>VLOOKUP(E4367,Refs!$P$2:$S$36,4,FALSE)</f>
        <v>South West</v>
      </c>
      <c r="K4367" s="42" t="str">
        <f t="shared" si="136"/>
        <v/>
      </c>
    </row>
    <row r="4368" spans="1:11" x14ac:dyDescent="0.35">
      <c r="A4368" s="197">
        <f t="shared" si="137"/>
        <v>44317</v>
      </c>
      <c r="B4368" t="s">
        <v>1054</v>
      </c>
      <c r="C4368" t="s">
        <v>101</v>
      </c>
      <c r="D4368" t="s">
        <v>996</v>
      </c>
      <c r="E4368" t="s">
        <v>66</v>
      </c>
      <c r="F4368" t="s">
        <v>67</v>
      </c>
      <c r="G4368" t="s">
        <v>734</v>
      </c>
      <c r="H4368">
        <v>43</v>
      </c>
      <c r="I4368" s="196" t="str">
        <f>VLOOKUP(E4368,Refs!$P$2:$R$36,3,FALSE)</f>
        <v>Y58</v>
      </c>
      <c r="J4368" s="196" t="str">
        <f>VLOOKUP(E4368,Refs!$P$2:$S$36,4,FALSE)</f>
        <v>South West</v>
      </c>
      <c r="K4368" s="42">
        <f t="shared" si="136"/>
        <v>43</v>
      </c>
    </row>
    <row r="4369" spans="1:11" x14ac:dyDescent="0.35">
      <c r="A4369" s="197">
        <f t="shared" si="137"/>
        <v>44317</v>
      </c>
      <c r="B4369" t="s">
        <v>1054</v>
      </c>
      <c r="C4369" t="s">
        <v>101</v>
      </c>
      <c r="D4369" t="s">
        <v>996</v>
      </c>
      <c r="E4369" t="s">
        <v>66</v>
      </c>
      <c r="F4369" t="s">
        <v>67</v>
      </c>
      <c r="G4369" t="s">
        <v>735</v>
      </c>
      <c r="H4369">
        <v>41</v>
      </c>
      <c r="I4369" s="196" t="str">
        <f>VLOOKUP(E4369,Refs!$P$2:$R$36,3,FALSE)</f>
        <v>Y58</v>
      </c>
      <c r="J4369" s="196" t="str">
        <f>VLOOKUP(E4369,Refs!$P$2:$S$36,4,FALSE)</f>
        <v>South West</v>
      </c>
      <c r="K4369" s="42">
        <f t="shared" si="136"/>
        <v>41</v>
      </c>
    </row>
    <row r="4370" spans="1:11" x14ac:dyDescent="0.35">
      <c r="A4370" s="197">
        <f t="shared" si="137"/>
        <v>44317</v>
      </c>
      <c r="B4370" t="s">
        <v>1054</v>
      </c>
      <c r="C4370" t="s">
        <v>101</v>
      </c>
      <c r="D4370" t="s">
        <v>996</v>
      </c>
      <c r="E4370" t="s">
        <v>66</v>
      </c>
      <c r="F4370" t="s">
        <v>67</v>
      </c>
      <c r="G4370" t="s">
        <v>736</v>
      </c>
      <c r="H4370">
        <v>85</v>
      </c>
      <c r="I4370" s="196" t="str">
        <f>VLOOKUP(E4370,Refs!$P$2:$R$36,3,FALSE)</f>
        <v>Y58</v>
      </c>
      <c r="J4370" s="196" t="str">
        <f>VLOOKUP(E4370,Refs!$P$2:$S$36,4,FALSE)</f>
        <v>South West</v>
      </c>
      <c r="K4370" s="42">
        <f t="shared" si="136"/>
        <v>85</v>
      </c>
    </row>
    <row r="4371" spans="1:11" x14ac:dyDescent="0.35">
      <c r="A4371" s="197">
        <f t="shared" si="137"/>
        <v>44317</v>
      </c>
      <c r="B4371" t="s">
        <v>1054</v>
      </c>
      <c r="C4371" t="s">
        <v>101</v>
      </c>
      <c r="D4371" t="s">
        <v>996</v>
      </c>
      <c r="E4371" t="s">
        <v>66</v>
      </c>
      <c r="F4371" t="s">
        <v>67</v>
      </c>
      <c r="G4371" t="s">
        <v>737</v>
      </c>
      <c r="H4371">
        <v>75</v>
      </c>
      <c r="I4371" s="196" t="str">
        <f>VLOOKUP(E4371,Refs!$P$2:$R$36,3,FALSE)</f>
        <v>Y58</v>
      </c>
      <c r="J4371" s="196" t="str">
        <f>VLOOKUP(E4371,Refs!$P$2:$S$36,4,FALSE)</f>
        <v>South West</v>
      </c>
      <c r="K4371" s="42">
        <f t="shared" si="136"/>
        <v>75</v>
      </c>
    </row>
    <row r="4372" spans="1:11" x14ac:dyDescent="0.35">
      <c r="A4372" s="197">
        <f t="shared" si="137"/>
        <v>44317</v>
      </c>
      <c r="B4372" t="s">
        <v>1054</v>
      </c>
      <c r="C4372" t="s">
        <v>92</v>
      </c>
      <c r="D4372" t="s">
        <v>771</v>
      </c>
      <c r="E4372" t="s">
        <v>76</v>
      </c>
      <c r="F4372" t="s">
        <v>77</v>
      </c>
      <c r="G4372" t="s">
        <v>756</v>
      </c>
      <c r="H4372">
        <v>31356</v>
      </c>
      <c r="I4372" s="196" t="str">
        <f>VLOOKUP(E4372,Refs!$P$2:$R$36,3,FALSE)</f>
        <v>Y58</v>
      </c>
      <c r="J4372" s="196" t="str">
        <f>VLOOKUP(E4372,Refs!$P$2:$S$36,4,FALSE)</f>
        <v>South West</v>
      </c>
      <c r="K4372" s="42">
        <f t="shared" ref="K4372:K4435" si="138">IF(OR(H4372="NULL",H4372=0,H4372=""),"",H4372)</f>
        <v>31356</v>
      </c>
    </row>
    <row r="4373" spans="1:11" x14ac:dyDescent="0.35">
      <c r="A4373" s="197">
        <f t="shared" si="137"/>
        <v>44317</v>
      </c>
      <c r="B4373" t="s">
        <v>1054</v>
      </c>
      <c r="C4373" t="s">
        <v>92</v>
      </c>
      <c r="D4373" t="s">
        <v>771</v>
      </c>
      <c r="E4373" t="s">
        <v>76</v>
      </c>
      <c r="F4373" t="s">
        <v>77</v>
      </c>
      <c r="G4373" t="s">
        <v>757</v>
      </c>
      <c r="H4373">
        <v>23924</v>
      </c>
      <c r="I4373" s="196" t="str">
        <f>VLOOKUP(E4373,Refs!$P$2:$R$36,3,FALSE)</f>
        <v>Y58</v>
      </c>
      <c r="J4373" s="196" t="str">
        <f>VLOOKUP(E4373,Refs!$P$2:$S$36,4,FALSE)</f>
        <v>South West</v>
      </c>
      <c r="K4373" s="42">
        <f t="shared" si="138"/>
        <v>23924</v>
      </c>
    </row>
    <row r="4374" spans="1:11" x14ac:dyDescent="0.35">
      <c r="A4374" s="197">
        <f t="shared" si="137"/>
        <v>44317</v>
      </c>
      <c r="B4374" t="s">
        <v>1054</v>
      </c>
      <c r="C4374" t="s">
        <v>92</v>
      </c>
      <c r="D4374" t="s">
        <v>771</v>
      </c>
      <c r="E4374" t="s">
        <v>76</v>
      </c>
      <c r="F4374" t="s">
        <v>77</v>
      </c>
      <c r="G4374" t="s">
        <v>758</v>
      </c>
      <c r="H4374">
        <v>29834</v>
      </c>
      <c r="I4374" s="196" t="str">
        <f>VLOOKUP(E4374,Refs!$P$2:$R$36,3,FALSE)</f>
        <v>Y58</v>
      </c>
      <c r="J4374" s="196" t="str">
        <f>VLOOKUP(E4374,Refs!$P$2:$S$36,4,FALSE)</f>
        <v>South West</v>
      </c>
      <c r="K4374" s="42">
        <f t="shared" si="138"/>
        <v>29834</v>
      </c>
    </row>
    <row r="4375" spans="1:11" x14ac:dyDescent="0.35">
      <c r="A4375" s="197">
        <f t="shared" si="137"/>
        <v>44317</v>
      </c>
      <c r="B4375" t="s">
        <v>1054</v>
      </c>
      <c r="C4375" t="s">
        <v>92</v>
      </c>
      <c r="D4375" t="s">
        <v>771</v>
      </c>
      <c r="E4375" t="s">
        <v>76</v>
      </c>
      <c r="F4375" t="s">
        <v>77</v>
      </c>
      <c r="G4375" t="s">
        <v>759</v>
      </c>
      <c r="H4375">
        <v>0</v>
      </c>
      <c r="I4375" s="196" t="str">
        <f>VLOOKUP(E4375,Refs!$P$2:$R$36,3,FALSE)</f>
        <v>Y58</v>
      </c>
      <c r="J4375" s="196" t="str">
        <f>VLOOKUP(E4375,Refs!$P$2:$S$36,4,FALSE)</f>
        <v>South West</v>
      </c>
      <c r="K4375" s="42" t="str">
        <f t="shared" si="138"/>
        <v/>
      </c>
    </row>
    <row r="4376" spans="1:11" x14ac:dyDescent="0.35">
      <c r="A4376" s="197">
        <f t="shared" si="137"/>
        <v>44317</v>
      </c>
      <c r="B4376" t="s">
        <v>1054</v>
      </c>
      <c r="C4376" t="s">
        <v>92</v>
      </c>
      <c r="D4376" t="s">
        <v>771</v>
      </c>
      <c r="E4376" t="s">
        <v>76</v>
      </c>
      <c r="F4376" t="s">
        <v>77</v>
      </c>
      <c r="G4376" t="s">
        <v>760</v>
      </c>
      <c r="H4376">
        <v>2144</v>
      </c>
      <c r="I4376" s="196" t="str">
        <f>VLOOKUP(E4376,Refs!$P$2:$R$36,3,FALSE)</f>
        <v>Y58</v>
      </c>
      <c r="J4376" s="196" t="str">
        <f>VLOOKUP(E4376,Refs!$P$2:$S$36,4,FALSE)</f>
        <v>South West</v>
      </c>
      <c r="K4376" s="42">
        <f t="shared" si="138"/>
        <v>2144</v>
      </c>
    </row>
    <row r="4377" spans="1:11" x14ac:dyDescent="0.35">
      <c r="A4377" s="197">
        <f t="shared" si="137"/>
        <v>44317</v>
      </c>
      <c r="B4377" t="s">
        <v>1054</v>
      </c>
      <c r="C4377" t="s">
        <v>92</v>
      </c>
      <c r="D4377" t="s">
        <v>771</v>
      </c>
      <c r="E4377" t="s">
        <v>76</v>
      </c>
      <c r="F4377" t="s">
        <v>77</v>
      </c>
      <c r="G4377" t="s">
        <v>761</v>
      </c>
      <c r="H4377">
        <v>1</v>
      </c>
      <c r="I4377" s="196" t="str">
        <f>VLOOKUP(E4377,Refs!$P$2:$R$36,3,FALSE)</f>
        <v>Y58</v>
      </c>
      <c r="J4377" s="196" t="str">
        <f>VLOOKUP(E4377,Refs!$P$2:$S$36,4,FALSE)</f>
        <v>South West</v>
      </c>
      <c r="K4377" s="42">
        <f t="shared" si="138"/>
        <v>1</v>
      </c>
    </row>
    <row r="4378" spans="1:11" x14ac:dyDescent="0.35">
      <c r="A4378" s="197">
        <f t="shared" si="137"/>
        <v>44317</v>
      </c>
      <c r="B4378" t="s">
        <v>1054</v>
      </c>
      <c r="C4378" t="s">
        <v>92</v>
      </c>
      <c r="D4378" t="s">
        <v>771</v>
      </c>
      <c r="E4378" t="s">
        <v>76</v>
      </c>
      <c r="F4378" t="s">
        <v>77</v>
      </c>
      <c r="G4378" t="s">
        <v>548</v>
      </c>
      <c r="H4378">
        <v>18825</v>
      </c>
      <c r="I4378" s="196" t="str">
        <f>VLOOKUP(E4378,Refs!$P$2:$R$36,3,FALSE)</f>
        <v>Y58</v>
      </c>
      <c r="J4378" s="196" t="str">
        <f>VLOOKUP(E4378,Refs!$P$2:$S$36,4,FALSE)</f>
        <v>South West</v>
      </c>
      <c r="K4378" s="42">
        <f t="shared" si="138"/>
        <v>18825</v>
      </c>
    </row>
    <row r="4379" spans="1:11" x14ac:dyDescent="0.35">
      <c r="A4379" s="197">
        <f t="shared" si="137"/>
        <v>44317</v>
      </c>
      <c r="B4379" t="s">
        <v>1054</v>
      </c>
      <c r="C4379" t="s">
        <v>92</v>
      </c>
      <c r="D4379" t="s">
        <v>771</v>
      </c>
      <c r="E4379" t="s">
        <v>76</v>
      </c>
      <c r="F4379" t="s">
        <v>77</v>
      </c>
      <c r="G4379" t="s">
        <v>549</v>
      </c>
      <c r="H4379">
        <v>1522</v>
      </c>
      <c r="I4379" s="196" t="str">
        <f>VLOOKUP(E4379,Refs!$P$2:$R$36,3,FALSE)</f>
        <v>Y58</v>
      </c>
      <c r="J4379" s="196" t="str">
        <f>VLOOKUP(E4379,Refs!$P$2:$S$36,4,FALSE)</f>
        <v>South West</v>
      </c>
      <c r="K4379" s="42">
        <f t="shared" si="138"/>
        <v>1522</v>
      </c>
    </row>
    <row r="4380" spans="1:11" x14ac:dyDescent="0.35">
      <c r="A4380" s="197">
        <f t="shared" si="137"/>
        <v>44317</v>
      </c>
      <c r="B4380" t="s">
        <v>1054</v>
      </c>
      <c r="C4380" t="s">
        <v>92</v>
      </c>
      <c r="D4380" t="s">
        <v>771</v>
      </c>
      <c r="E4380" t="s">
        <v>76</v>
      </c>
      <c r="F4380" t="s">
        <v>77</v>
      </c>
      <c r="G4380" t="s">
        <v>550</v>
      </c>
      <c r="H4380">
        <v>500</v>
      </c>
      <c r="I4380" s="196" t="str">
        <f>VLOOKUP(E4380,Refs!$P$2:$R$36,3,FALSE)</f>
        <v>Y58</v>
      </c>
      <c r="J4380" s="196" t="str">
        <f>VLOOKUP(E4380,Refs!$P$2:$S$36,4,FALSE)</f>
        <v>South West</v>
      </c>
      <c r="K4380" s="42">
        <f t="shared" si="138"/>
        <v>500</v>
      </c>
    </row>
    <row r="4381" spans="1:11" x14ac:dyDescent="0.35">
      <c r="A4381" s="197">
        <f t="shared" si="137"/>
        <v>44317</v>
      </c>
      <c r="B4381" t="s">
        <v>1054</v>
      </c>
      <c r="C4381" t="s">
        <v>92</v>
      </c>
      <c r="D4381" t="s">
        <v>771</v>
      </c>
      <c r="E4381" t="s">
        <v>76</v>
      </c>
      <c r="F4381" t="s">
        <v>77</v>
      </c>
      <c r="G4381" t="s">
        <v>551</v>
      </c>
      <c r="H4381">
        <v>311</v>
      </c>
      <c r="I4381" s="196" t="str">
        <f>VLOOKUP(E4381,Refs!$P$2:$R$36,3,FALSE)</f>
        <v>Y58</v>
      </c>
      <c r="J4381" s="196" t="str">
        <f>VLOOKUP(E4381,Refs!$P$2:$S$36,4,FALSE)</f>
        <v>South West</v>
      </c>
      <c r="K4381" s="42">
        <f t="shared" si="138"/>
        <v>311</v>
      </c>
    </row>
    <row r="4382" spans="1:11" x14ac:dyDescent="0.35">
      <c r="A4382" s="197">
        <f t="shared" si="137"/>
        <v>44317</v>
      </c>
      <c r="B4382" t="s">
        <v>1054</v>
      </c>
      <c r="C4382" t="s">
        <v>92</v>
      </c>
      <c r="D4382" t="s">
        <v>771</v>
      </c>
      <c r="E4382" t="s">
        <v>76</v>
      </c>
      <c r="F4382" t="s">
        <v>77</v>
      </c>
      <c r="G4382" t="s">
        <v>552</v>
      </c>
      <c r="H4382">
        <v>711</v>
      </c>
      <c r="I4382" s="196" t="str">
        <f>VLOOKUP(E4382,Refs!$P$2:$R$36,3,FALSE)</f>
        <v>Y58</v>
      </c>
      <c r="J4382" s="196" t="str">
        <f>VLOOKUP(E4382,Refs!$P$2:$S$36,4,FALSE)</f>
        <v>South West</v>
      </c>
      <c r="K4382" s="42">
        <f t="shared" si="138"/>
        <v>711</v>
      </c>
    </row>
    <row r="4383" spans="1:11" x14ac:dyDescent="0.35">
      <c r="A4383" s="197">
        <f t="shared" si="137"/>
        <v>44317</v>
      </c>
      <c r="B4383" t="s">
        <v>1054</v>
      </c>
      <c r="C4383" t="s">
        <v>92</v>
      </c>
      <c r="D4383" t="s">
        <v>771</v>
      </c>
      <c r="E4383" t="s">
        <v>76</v>
      </c>
      <c r="F4383" t="s">
        <v>77</v>
      </c>
      <c r="G4383" t="s">
        <v>553</v>
      </c>
      <c r="H4383">
        <v>2134442</v>
      </c>
      <c r="I4383" s="196" t="str">
        <f>VLOOKUP(E4383,Refs!$P$2:$R$36,3,FALSE)</f>
        <v>Y58</v>
      </c>
      <c r="J4383" s="196" t="str">
        <f>VLOOKUP(E4383,Refs!$P$2:$S$36,4,FALSE)</f>
        <v>South West</v>
      </c>
      <c r="K4383" s="42">
        <f t="shared" si="138"/>
        <v>2134442</v>
      </c>
    </row>
    <row r="4384" spans="1:11" x14ac:dyDescent="0.35">
      <c r="A4384" s="197">
        <f t="shared" si="137"/>
        <v>44317</v>
      </c>
      <c r="B4384" t="s">
        <v>1054</v>
      </c>
      <c r="C4384" t="s">
        <v>92</v>
      </c>
      <c r="D4384" t="s">
        <v>771</v>
      </c>
      <c r="E4384" t="s">
        <v>76</v>
      </c>
      <c r="F4384" t="s">
        <v>77</v>
      </c>
      <c r="G4384" t="s">
        <v>554</v>
      </c>
      <c r="H4384">
        <v>415</v>
      </c>
      <c r="I4384" s="196" t="str">
        <f>VLOOKUP(E4384,Refs!$P$2:$R$36,3,FALSE)</f>
        <v>Y58</v>
      </c>
      <c r="J4384" s="196" t="str">
        <f>VLOOKUP(E4384,Refs!$P$2:$S$36,4,FALSE)</f>
        <v>South West</v>
      </c>
      <c r="K4384" s="42">
        <f t="shared" si="138"/>
        <v>415</v>
      </c>
    </row>
    <row r="4385" spans="1:11" x14ac:dyDescent="0.35">
      <c r="A4385" s="197">
        <f t="shared" si="137"/>
        <v>44317</v>
      </c>
      <c r="B4385" t="s">
        <v>1054</v>
      </c>
      <c r="C4385" t="s">
        <v>92</v>
      </c>
      <c r="D4385" t="s">
        <v>771</v>
      </c>
      <c r="E4385" t="s">
        <v>76</v>
      </c>
      <c r="F4385" t="s">
        <v>77</v>
      </c>
      <c r="G4385" t="s">
        <v>555</v>
      </c>
      <c r="H4385">
        <v>662</v>
      </c>
      <c r="I4385" s="196" t="str">
        <f>VLOOKUP(E4385,Refs!$P$2:$R$36,3,FALSE)</f>
        <v>Y58</v>
      </c>
      <c r="J4385" s="196" t="str">
        <f>VLOOKUP(E4385,Refs!$P$2:$S$36,4,FALSE)</f>
        <v>South West</v>
      </c>
      <c r="K4385" s="42">
        <f t="shared" si="138"/>
        <v>662</v>
      </c>
    </row>
    <row r="4386" spans="1:11" x14ac:dyDescent="0.35">
      <c r="A4386" s="197">
        <f t="shared" si="137"/>
        <v>44317</v>
      </c>
      <c r="B4386" t="s">
        <v>1054</v>
      </c>
      <c r="C4386" t="s">
        <v>92</v>
      </c>
      <c r="D4386" t="s">
        <v>771</v>
      </c>
      <c r="E4386" t="s">
        <v>76</v>
      </c>
      <c r="F4386" t="s">
        <v>77</v>
      </c>
      <c r="G4386" t="s">
        <v>556</v>
      </c>
      <c r="H4386">
        <v>156417</v>
      </c>
      <c r="I4386" s="196" t="str">
        <f>VLOOKUP(E4386,Refs!$P$2:$R$36,3,FALSE)</f>
        <v>Y58</v>
      </c>
      <c r="J4386" s="196" t="str">
        <f>VLOOKUP(E4386,Refs!$P$2:$S$36,4,FALSE)</f>
        <v>South West</v>
      </c>
      <c r="K4386" s="42">
        <f t="shared" si="138"/>
        <v>156417</v>
      </c>
    </row>
    <row r="4387" spans="1:11" x14ac:dyDescent="0.35">
      <c r="A4387" s="197">
        <f t="shared" si="137"/>
        <v>44317</v>
      </c>
      <c r="B4387" t="s">
        <v>1054</v>
      </c>
      <c r="C4387" t="s">
        <v>92</v>
      </c>
      <c r="D4387" t="s">
        <v>771</v>
      </c>
      <c r="E4387" t="s">
        <v>76</v>
      </c>
      <c r="F4387" t="s">
        <v>77</v>
      </c>
      <c r="G4387" t="s">
        <v>557</v>
      </c>
      <c r="H4387">
        <v>8347</v>
      </c>
      <c r="I4387" s="196" t="str">
        <f>VLOOKUP(E4387,Refs!$P$2:$R$36,3,FALSE)</f>
        <v>Y58</v>
      </c>
      <c r="J4387" s="196" t="str">
        <f>VLOOKUP(E4387,Refs!$P$2:$S$36,4,FALSE)</f>
        <v>South West</v>
      </c>
      <c r="K4387" s="42">
        <f t="shared" si="138"/>
        <v>8347</v>
      </c>
    </row>
    <row r="4388" spans="1:11" x14ac:dyDescent="0.35">
      <c r="A4388" s="197">
        <f t="shared" si="137"/>
        <v>44317</v>
      </c>
      <c r="B4388" t="s">
        <v>1054</v>
      </c>
      <c r="C4388" t="s">
        <v>92</v>
      </c>
      <c r="D4388" t="s">
        <v>771</v>
      </c>
      <c r="E4388" t="s">
        <v>76</v>
      </c>
      <c r="F4388" t="s">
        <v>77</v>
      </c>
      <c r="G4388" t="s">
        <v>558</v>
      </c>
      <c r="H4388">
        <v>26524675</v>
      </c>
      <c r="I4388" s="196" t="str">
        <f>VLOOKUP(E4388,Refs!$P$2:$R$36,3,FALSE)</f>
        <v>Y58</v>
      </c>
      <c r="J4388" s="196" t="str">
        <f>VLOOKUP(E4388,Refs!$P$2:$S$36,4,FALSE)</f>
        <v>South West</v>
      </c>
      <c r="K4388" s="42">
        <f t="shared" si="138"/>
        <v>26524675</v>
      </c>
    </row>
    <row r="4389" spans="1:11" x14ac:dyDescent="0.35">
      <c r="A4389" s="197">
        <f t="shared" si="137"/>
        <v>44317</v>
      </c>
      <c r="B4389" t="s">
        <v>1054</v>
      </c>
      <c r="C4389" t="s">
        <v>92</v>
      </c>
      <c r="D4389" t="s">
        <v>771</v>
      </c>
      <c r="E4389" t="s">
        <v>76</v>
      </c>
      <c r="F4389" t="s">
        <v>77</v>
      </c>
      <c r="G4389" t="s">
        <v>566</v>
      </c>
      <c r="H4389">
        <v>24514</v>
      </c>
      <c r="I4389" s="196" t="str">
        <f>VLOOKUP(E4389,Refs!$P$2:$R$36,3,FALSE)</f>
        <v>Y58</v>
      </c>
      <c r="J4389" s="196" t="str">
        <f>VLOOKUP(E4389,Refs!$P$2:$S$36,4,FALSE)</f>
        <v>South West</v>
      </c>
      <c r="K4389" s="42">
        <f t="shared" si="138"/>
        <v>24514</v>
      </c>
    </row>
    <row r="4390" spans="1:11" x14ac:dyDescent="0.35">
      <c r="A4390" s="197">
        <f t="shared" si="137"/>
        <v>44317</v>
      </c>
      <c r="B4390" t="s">
        <v>1054</v>
      </c>
      <c r="C4390" t="s">
        <v>92</v>
      </c>
      <c r="D4390" t="s">
        <v>771</v>
      </c>
      <c r="E4390" t="s">
        <v>76</v>
      </c>
      <c r="F4390" t="s">
        <v>77</v>
      </c>
      <c r="G4390" t="s">
        <v>567</v>
      </c>
      <c r="H4390">
        <v>250</v>
      </c>
      <c r="I4390" s="196" t="str">
        <f>VLOOKUP(E4390,Refs!$P$2:$R$36,3,FALSE)</f>
        <v>Y58</v>
      </c>
      <c r="J4390" s="196" t="str">
        <f>VLOOKUP(E4390,Refs!$P$2:$S$36,4,FALSE)</f>
        <v>South West</v>
      </c>
      <c r="K4390" s="42">
        <f t="shared" si="138"/>
        <v>250</v>
      </c>
    </row>
    <row r="4391" spans="1:11" x14ac:dyDescent="0.35">
      <c r="A4391" s="197">
        <f t="shared" si="137"/>
        <v>44317</v>
      </c>
      <c r="B4391" t="s">
        <v>1054</v>
      </c>
      <c r="C4391" t="s">
        <v>92</v>
      </c>
      <c r="D4391" t="s">
        <v>771</v>
      </c>
      <c r="E4391" t="s">
        <v>76</v>
      </c>
      <c r="F4391" t="s">
        <v>77</v>
      </c>
      <c r="G4391" t="s">
        <v>568</v>
      </c>
      <c r="H4391">
        <v>15556</v>
      </c>
      <c r="I4391" s="196" t="str">
        <f>VLOOKUP(E4391,Refs!$P$2:$R$36,3,FALSE)</f>
        <v>Y58</v>
      </c>
      <c r="J4391" s="196" t="str">
        <f>VLOOKUP(E4391,Refs!$P$2:$S$36,4,FALSE)</f>
        <v>South West</v>
      </c>
      <c r="K4391" s="42">
        <f t="shared" si="138"/>
        <v>15556</v>
      </c>
    </row>
    <row r="4392" spans="1:11" x14ac:dyDescent="0.35">
      <c r="A4392" s="197">
        <f t="shared" si="137"/>
        <v>44317</v>
      </c>
      <c r="B4392" t="s">
        <v>1054</v>
      </c>
      <c r="C4392" t="s">
        <v>92</v>
      </c>
      <c r="D4392" t="s">
        <v>771</v>
      </c>
      <c r="E4392" t="s">
        <v>76</v>
      </c>
      <c r="F4392" t="s">
        <v>77</v>
      </c>
      <c r="G4392" t="s">
        <v>569</v>
      </c>
      <c r="H4392">
        <v>8708</v>
      </c>
      <c r="I4392" s="196" t="str">
        <f>VLOOKUP(E4392,Refs!$P$2:$R$36,3,FALSE)</f>
        <v>Y58</v>
      </c>
      <c r="J4392" s="196" t="str">
        <f>VLOOKUP(E4392,Refs!$P$2:$S$36,4,FALSE)</f>
        <v>South West</v>
      </c>
      <c r="K4392" s="42">
        <f t="shared" si="138"/>
        <v>8708</v>
      </c>
    </row>
    <row r="4393" spans="1:11" x14ac:dyDescent="0.35">
      <c r="A4393" s="197">
        <f t="shared" si="137"/>
        <v>44317</v>
      </c>
      <c r="B4393" t="s">
        <v>1054</v>
      </c>
      <c r="C4393" t="s">
        <v>92</v>
      </c>
      <c r="D4393" t="s">
        <v>771</v>
      </c>
      <c r="E4393" t="s">
        <v>76</v>
      </c>
      <c r="F4393" t="s">
        <v>77</v>
      </c>
      <c r="G4393" t="s">
        <v>570</v>
      </c>
      <c r="H4393">
        <v>0</v>
      </c>
      <c r="I4393" s="196" t="str">
        <f>VLOOKUP(E4393,Refs!$P$2:$R$36,3,FALSE)</f>
        <v>Y58</v>
      </c>
      <c r="J4393" s="196" t="str">
        <f>VLOOKUP(E4393,Refs!$P$2:$S$36,4,FALSE)</f>
        <v>South West</v>
      </c>
      <c r="K4393" s="42" t="str">
        <f t="shared" si="138"/>
        <v/>
      </c>
    </row>
    <row r="4394" spans="1:11" x14ac:dyDescent="0.35">
      <c r="A4394" s="197">
        <f t="shared" si="137"/>
        <v>44317</v>
      </c>
      <c r="B4394" t="s">
        <v>1054</v>
      </c>
      <c r="C4394" t="s">
        <v>92</v>
      </c>
      <c r="D4394" t="s">
        <v>771</v>
      </c>
      <c r="E4394" t="s">
        <v>76</v>
      </c>
      <c r="F4394" t="s">
        <v>77</v>
      </c>
      <c r="G4394" t="s">
        <v>571</v>
      </c>
      <c r="H4394">
        <v>0</v>
      </c>
      <c r="I4394" s="196" t="str">
        <f>VLOOKUP(E4394,Refs!$P$2:$R$36,3,FALSE)</f>
        <v>Y58</v>
      </c>
      <c r="J4394" s="196" t="str">
        <f>VLOOKUP(E4394,Refs!$P$2:$S$36,4,FALSE)</f>
        <v>South West</v>
      </c>
      <c r="K4394" s="42" t="str">
        <f t="shared" si="138"/>
        <v/>
      </c>
    </row>
    <row r="4395" spans="1:11" x14ac:dyDescent="0.35">
      <c r="A4395" s="197">
        <f t="shared" si="137"/>
        <v>44317</v>
      </c>
      <c r="B4395" t="s">
        <v>1054</v>
      </c>
      <c r="C4395" t="s">
        <v>92</v>
      </c>
      <c r="D4395" t="s">
        <v>771</v>
      </c>
      <c r="E4395" t="s">
        <v>76</v>
      </c>
      <c r="F4395" t="s">
        <v>77</v>
      </c>
      <c r="G4395" t="s">
        <v>576</v>
      </c>
      <c r="H4395">
        <v>14261</v>
      </c>
      <c r="I4395" s="196" t="str">
        <f>VLOOKUP(E4395,Refs!$P$2:$R$36,3,FALSE)</f>
        <v>Y58</v>
      </c>
      <c r="J4395" s="196" t="str">
        <f>VLOOKUP(E4395,Refs!$P$2:$S$36,4,FALSE)</f>
        <v>South West</v>
      </c>
      <c r="K4395" s="42">
        <f t="shared" si="138"/>
        <v>14261</v>
      </c>
    </row>
    <row r="4396" spans="1:11" x14ac:dyDescent="0.35">
      <c r="A4396" s="197">
        <f t="shared" si="137"/>
        <v>44317</v>
      </c>
      <c r="B4396" t="s">
        <v>1054</v>
      </c>
      <c r="C4396" t="s">
        <v>92</v>
      </c>
      <c r="D4396" t="s">
        <v>771</v>
      </c>
      <c r="E4396" t="s">
        <v>76</v>
      </c>
      <c r="F4396" t="s">
        <v>77</v>
      </c>
      <c r="G4396" t="s">
        <v>577</v>
      </c>
      <c r="H4396">
        <v>2981</v>
      </c>
      <c r="I4396" s="196" t="str">
        <f>VLOOKUP(E4396,Refs!$P$2:$R$36,3,FALSE)</f>
        <v>Y58</v>
      </c>
      <c r="J4396" s="196" t="str">
        <f>VLOOKUP(E4396,Refs!$P$2:$S$36,4,FALSE)</f>
        <v>South West</v>
      </c>
      <c r="K4396" s="42">
        <f t="shared" si="138"/>
        <v>2981</v>
      </c>
    </row>
    <row r="4397" spans="1:11" x14ac:dyDescent="0.35">
      <c r="A4397" s="197">
        <f t="shared" si="137"/>
        <v>44317</v>
      </c>
      <c r="B4397" t="s">
        <v>1054</v>
      </c>
      <c r="C4397" t="s">
        <v>92</v>
      </c>
      <c r="D4397" t="s">
        <v>771</v>
      </c>
      <c r="E4397" t="s">
        <v>76</v>
      </c>
      <c r="F4397" t="s">
        <v>77</v>
      </c>
      <c r="G4397" t="s">
        <v>578</v>
      </c>
      <c r="H4397">
        <v>1062</v>
      </c>
      <c r="I4397" s="196" t="str">
        <f>VLOOKUP(E4397,Refs!$P$2:$R$36,3,FALSE)</f>
        <v>Y58</v>
      </c>
      <c r="J4397" s="196" t="str">
        <f>VLOOKUP(E4397,Refs!$P$2:$S$36,4,FALSE)</f>
        <v>South West</v>
      </c>
      <c r="K4397" s="42">
        <f t="shared" si="138"/>
        <v>1062</v>
      </c>
    </row>
    <row r="4398" spans="1:11" x14ac:dyDescent="0.35">
      <c r="A4398" s="197">
        <f t="shared" si="137"/>
        <v>44317</v>
      </c>
      <c r="B4398" t="s">
        <v>1054</v>
      </c>
      <c r="C4398" t="s">
        <v>92</v>
      </c>
      <c r="D4398" t="s">
        <v>771</v>
      </c>
      <c r="E4398" t="s">
        <v>76</v>
      </c>
      <c r="F4398" t="s">
        <v>77</v>
      </c>
      <c r="G4398" t="s">
        <v>579</v>
      </c>
      <c r="H4398">
        <v>0</v>
      </c>
      <c r="I4398" s="196" t="str">
        <f>VLOOKUP(E4398,Refs!$P$2:$R$36,3,FALSE)</f>
        <v>Y58</v>
      </c>
      <c r="J4398" s="196" t="str">
        <f>VLOOKUP(E4398,Refs!$P$2:$S$36,4,FALSE)</f>
        <v>South West</v>
      </c>
      <c r="K4398" s="42" t="str">
        <f t="shared" si="138"/>
        <v/>
      </c>
    </row>
    <row r="4399" spans="1:11" x14ac:dyDescent="0.35">
      <c r="A4399" s="197">
        <f t="shared" si="137"/>
        <v>44317</v>
      </c>
      <c r="B4399" t="s">
        <v>1054</v>
      </c>
      <c r="C4399" t="s">
        <v>92</v>
      </c>
      <c r="D4399" t="s">
        <v>771</v>
      </c>
      <c r="E4399" t="s">
        <v>76</v>
      </c>
      <c r="F4399" t="s">
        <v>77</v>
      </c>
      <c r="G4399" t="s">
        <v>580</v>
      </c>
      <c r="H4399">
        <v>740</v>
      </c>
      <c r="I4399" s="196" t="str">
        <f>VLOOKUP(E4399,Refs!$P$2:$R$36,3,FALSE)</f>
        <v>Y58</v>
      </c>
      <c r="J4399" s="196" t="str">
        <f>VLOOKUP(E4399,Refs!$P$2:$S$36,4,FALSE)</f>
        <v>South West</v>
      </c>
      <c r="K4399" s="42">
        <f t="shared" si="138"/>
        <v>740</v>
      </c>
    </row>
    <row r="4400" spans="1:11" x14ac:dyDescent="0.35">
      <c r="A4400" s="197">
        <f t="shared" si="137"/>
        <v>44317</v>
      </c>
      <c r="B4400" t="s">
        <v>1054</v>
      </c>
      <c r="C4400" t="s">
        <v>92</v>
      </c>
      <c r="D4400" t="s">
        <v>771</v>
      </c>
      <c r="E4400" t="s">
        <v>76</v>
      </c>
      <c r="F4400" t="s">
        <v>77</v>
      </c>
      <c r="G4400" t="s">
        <v>581</v>
      </c>
      <c r="H4400">
        <v>545</v>
      </c>
      <c r="I4400" s="196" t="str">
        <f>VLOOKUP(E4400,Refs!$P$2:$R$36,3,FALSE)</f>
        <v>Y58</v>
      </c>
      <c r="J4400" s="196" t="str">
        <f>VLOOKUP(E4400,Refs!$P$2:$S$36,4,FALSE)</f>
        <v>South West</v>
      </c>
      <c r="K4400" s="42">
        <f t="shared" si="138"/>
        <v>545</v>
      </c>
    </row>
    <row r="4401" spans="1:11" x14ac:dyDescent="0.35">
      <c r="A4401" s="197">
        <f t="shared" si="137"/>
        <v>44317</v>
      </c>
      <c r="B4401" t="s">
        <v>1054</v>
      </c>
      <c r="C4401" t="s">
        <v>92</v>
      </c>
      <c r="D4401" t="s">
        <v>771</v>
      </c>
      <c r="E4401" t="s">
        <v>76</v>
      </c>
      <c r="F4401" t="s">
        <v>77</v>
      </c>
      <c r="G4401" t="s">
        <v>582</v>
      </c>
      <c r="H4401">
        <v>0</v>
      </c>
      <c r="I4401" s="196" t="str">
        <f>VLOOKUP(E4401,Refs!$P$2:$R$36,3,FALSE)</f>
        <v>Y58</v>
      </c>
      <c r="J4401" s="196" t="str">
        <f>VLOOKUP(E4401,Refs!$P$2:$S$36,4,FALSE)</f>
        <v>South West</v>
      </c>
      <c r="K4401" s="42" t="str">
        <f t="shared" si="138"/>
        <v/>
      </c>
    </row>
    <row r="4402" spans="1:11" x14ac:dyDescent="0.35">
      <c r="A4402" s="197">
        <f t="shared" si="137"/>
        <v>44317</v>
      </c>
      <c r="B4402" t="s">
        <v>1054</v>
      </c>
      <c r="C4402" t="s">
        <v>92</v>
      </c>
      <c r="D4402" t="s">
        <v>771</v>
      </c>
      <c r="E4402" t="s">
        <v>76</v>
      </c>
      <c r="F4402" t="s">
        <v>77</v>
      </c>
      <c r="G4402" t="s">
        <v>583</v>
      </c>
      <c r="H4402">
        <v>224</v>
      </c>
      <c r="I4402" s="196" t="str">
        <f>VLOOKUP(E4402,Refs!$P$2:$R$36,3,FALSE)</f>
        <v>Y58</v>
      </c>
      <c r="J4402" s="196" t="str">
        <f>VLOOKUP(E4402,Refs!$P$2:$S$36,4,FALSE)</f>
        <v>South West</v>
      </c>
      <c r="K4402" s="42">
        <f t="shared" si="138"/>
        <v>224</v>
      </c>
    </row>
    <row r="4403" spans="1:11" x14ac:dyDescent="0.35">
      <c r="A4403" s="197">
        <f t="shared" si="137"/>
        <v>44317</v>
      </c>
      <c r="B4403" t="s">
        <v>1054</v>
      </c>
      <c r="C4403" t="s">
        <v>92</v>
      </c>
      <c r="D4403" t="s">
        <v>771</v>
      </c>
      <c r="E4403" t="s">
        <v>76</v>
      </c>
      <c r="F4403" t="s">
        <v>77</v>
      </c>
      <c r="G4403" t="s">
        <v>584</v>
      </c>
      <c r="H4403">
        <v>8709</v>
      </c>
      <c r="I4403" s="196" t="str">
        <f>VLOOKUP(E4403,Refs!$P$2:$R$36,3,FALSE)</f>
        <v>Y58</v>
      </c>
      <c r="J4403" s="196" t="str">
        <f>VLOOKUP(E4403,Refs!$P$2:$S$36,4,FALSE)</f>
        <v>South West</v>
      </c>
      <c r="K4403" s="42">
        <f t="shared" si="138"/>
        <v>8709</v>
      </c>
    </row>
    <row r="4404" spans="1:11" x14ac:dyDescent="0.35">
      <c r="A4404" s="197">
        <f t="shared" si="137"/>
        <v>44317</v>
      </c>
      <c r="B4404" t="s">
        <v>1054</v>
      </c>
      <c r="C4404" t="s">
        <v>92</v>
      </c>
      <c r="D4404" t="s">
        <v>771</v>
      </c>
      <c r="E4404" t="s">
        <v>76</v>
      </c>
      <c r="F4404" t="s">
        <v>77</v>
      </c>
      <c r="G4404" t="s">
        <v>585</v>
      </c>
      <c r="H4404">
        <v>180</v>
      </c>
      <c r="I4404" s="196" t="str">
        <f>VLOOKUP(E4404,Refs!$P$2:$R$36,3,FALSE)</f>
        <v>Y58</v>
      </c>
      <c r="J4404" s="196" t="str">
        <f>VLOOKUP(E4404,Refs!$P$2:$S$36,4,FALSE)</f>
        <v>South West</v>
      </c>
      <c r="K4404" s="42">
        <f t="shared" si="138"/>
        <v>180</v>
      </c>
    </row>
    <row r="4405" spans="1:11" x14ac:dyDescent="0.35">
      <c r="A4405" s="197">
        <f t="shared" si="137"/>
        <v>44317</v>
      </c>
      <c r="B4405" t="s">
        <v>1054</v>
      </c>
      <c r="C4405" t="s">
        <v>92</v>
      </c>
      <c r="D4405" t="s">
        <v>771</v>
      </c>
      <c r="E4405" t="s">
        <v>76</v>
      </c>
      <c r="F4405" t="s">
        <v>77</v>
      </c>
      <c r="G4405" t="s">
        <v>586</v>
      </c>
      <c r="H4405">
        <v>0</v>
      </c>
      <c r="I4405" s="196" t="str">
        <f>VLOOKUP(E4405,Refs!$P$2:$R$36,3,FALSE)</f>
        <v>Y58</v>
      </c>
      <c r="J4405" s="196" t="str">
        <f>VLOOKUP(E4405,Refs!$P$2:$S$36,4,FALSE)</f>
        <v>South West</v>
      </c>
      <c r="K4405" s="42" t="str">
        <f t="shared" si="138"/>
        <v/>
      </c>
    </row>
    <row r="4406" spans="1:11" x14ac:dyDescent="0.35">
      <c r="A4406" s="197">
        <f t="shared" si="137"/>
        <v>44317</v>
      </c>
      <c r="B4406" t="s">
        <v>1054</v>
      </c>
      <c r="C4406" t="s">
        <v>92</v>
      </c>
      <c r="D4406" t="s">
        <v>771</v>
      </c>
      <c r="E4406" t="s">
        <v>76</v>
      </c>
      <c r="F4406" t="s">
        <v>77</v>
      </c>
      <c r="G4406" t="s">
        <v>587</v>
      </c>
      <c r="H4406">
        <v>0</v>
      </c>
      <c r="I4406" s="196" t="str">
        <f>VLOOKUP(E4406,Refs!$P$2:$R$36,3,FALSE)</f>
        <v>Y58</v>
      </c>
      <c r="J4406" s="196" t="str">
        <f>VLOOKUP(E4406,Refs!$P$2:$S$36,4,FALSE)</f>
        <v>South West</v>
      </c>
      <c r="K4406" s="42" t="str">
        <f t="shared" si="138"/>
        <v/>
      </c>
    </row>
    <row r="4407" spans="1:11" x14ac:dyDescent="0.35">
      <c r="A4407" s="197">
        <f t="shared" si="137"/>
        <v>44317</v>
      </c>
      <c r="B4407" t="s">
        <v>1054</v>
      </c>
      <c r="C4407" t="s">
        <v>92</v>
      </c>
      <c r="D4407" t="s">
        <v>771</v>
      </c>
      <c r="E4407" t="s">
        <v>76</v>
      </c>
      <c r="F4407" t="s">
        <v>77</v>
      </c>
      <c r="G4407" t="s">
        <v>588</v>
      </c>
      <c r="H4407">
        <v>7477</v>
      </c>
      <c r="I4407" s="196" t="str">
        <f>VLOOKUP(E4407,Refs!$P$2:$R$36,3,FALSE)</f>
        <v>Y58</v>
      </c>
      <c r="J4407" s="196" t="str">
        <f>VLOOKUP(E4407,Refs!$P$2:$S$36,4,FALSE)</f>
        <v>South West</v>
      </c>
      <c r="K4407" s="42">
        <f t="shared" si="138"/>
        <v>7477</v>
      </c>
    </row>
    <row r="4408" spans="1:11" x14ac:dyDescent="0.35">
      <c r="A4408" s="197">
        <f t="shared" si="137"/>
        <v>44317</v>
      </c>
      <c r="B4408" t="s">
        <v>1054</v>
      </c>
      <c r="C4408" t="s">
        <v>92</v>
      </c>
      <c r="D4408" t="s">
        <v>771</v>
      </c>
      <c r="E4408" t="s">
        <v>76</v>
      </c>
      <c r="F4408" t="s">
        <v>77</v>
      </c>
      <c r="G4408" t="s">
        <v>589</v>
      </c>
      <c r="H4408">
        <v>4186</v>
      </c>
      <c r="I4408" s="196" t="str">
        <f>VLOOKUP(E4408,Refs!$P$2:$R$36,3,FALSE)</f>
        <v>Y58</v>
      </c>
      <c r="J4408" s="196" t="str">
        <f>VLOOKUP(E4408,Refs!$P$2:$S$36,4,FALSE)</f>
        <v>South West</v>
      </c>
      <c r="K4408" s="42">
        <f t="shared" si="138"/>
        <v>4186</v>
      </c>
    </row>
    <row r="4409" spans="1:11" x14ac:dyDescent="0.35">
      <c r="A4409" s="197">
        <f t="shared" si="137"/>
        <v>44317</v>
      </c>
      <c r="B4409" t="s">
        <v>1054</v>
      </c>
      <c r="C4409" t="s">
        <v>92</v>
      </c>
      <c r="D4409" t="s">
        <v>771</v>
      </c>
      <c r="E4409" t="s">
        <v>76</v>
      </c>
      <c r="F4409" t="s">
        <v>77</v>
      </c>
      <c r="G4409" t="s">
        <v>590</v>
      </c>
      <c r="H4409">
        <v>75</v>
      </c>
      <c r="I4409" s="196" t="str">
        <f>VLOOKUP(E4409,Refs!$P$2:$R$36,3,FALSE)</f>
        <v>Y58</v>
      </c>
      <c r="J4409" s="196" t="str">
        <f>VLOOKUP(E4409,Refs!$P$2:$S$36,4,FALSE)</f>
        <v>South West</v>
      </c>
      <c r="K4409" s="42">
        <f t="shared" si="138"/>
        <v>75</v>
      </c>
    </row>
    <row r="4410" spans="1:11" x14ac:dyDescent="0.35">
      <c r="A4410" s="197">
        <f t="shared" si="137"/>
        <v>44317</v>
      </c>
      <c r="B4410" t="s">
        <v>1054</v>
      </c>
      <c r="C4410" t="s">
        <v>92</v>
      </c>
      <c r="D4410" t="s">
        <v>771</v>
      </c>
      <c r="E4410" t="s">
        <v>76</v>
      </c>
      <c r="F4410" t="s">
        <v>77</v>
      </c>
      <c r="G4410" t="s">
        <v>591</v>
      </c>
      <c r="H4410">
        <v>54</v>
      </c>
      <c r="I4410" s="196" t="str">
        <f>VLOOKUP(E4410,Refs!$P$2:$R$36,3,FALSE)</f>
        <v>Y58</v>
      </c>
      <c r="J4410" s="196" t="str">
        <f>VLOOKUP(E4410,Refs!$P$2:$S$36,4,FALSE)</f>
        <v>South West</v>
      </c>
      <c r="K4410" s="42">
        <f t="shared" si="138"/>
        <v>54</v>
      </c>
    </row>
    <row r="4411" spans="1:11" x14ac:dyDescent="0.35">
      <c r="A4411" s="197">
        <f t="shared" si="137"/>
        <v>44317</v>
      </c>
      <c r="B4411" t="s">
        <v>1054</v>
      </c>
      <c r="C4411" t="s">
        <v>92</v>
      </c>
      <c r="D4411" t="s">
        <v>771</v>
      </c>
      <c r="E4411" t="s">
        <v>76</v>
      </c>
      <c r="F4411" t="s">
        <v>77</v>
      </c>
      <c r="G4411" t="s">
        <v>592</v>
      </c>
      <c r="H4411">
        <v>795</v>
      </c>
      <c r="I4411" s="196" t="str">
        <f>VLOOKUP(E4411,Refs!$P$2:$R$36,3,FALSE)</f>
        <v>Y58</v>
      </c>
      <c r="J4411" s="196" t="str">
        <f>VLOOKUP(E4411,Refs!$P$2:$S$36,4,FALSE)</f>
        <v>South West</v>
      </c>
      <c r="K4411" s="42">
        <f t="shared" si="138"/>
        <v>795</v>
      </c>
    </row>
    <row r="4412" spans="1:11" x14ac:dyDescent="0.35">
      <c r="A4412" s="197">
        <f t="shared" si="137"/>
        <v>44317</v>
      </c>
      <c r="B4412" t="s">
        <v>1054</v>
      </c>
      <c r="C4412" t="s">
        <v>92</v>
      </c>
      <c r="D4412" t="s">
        <v>771</v>
      </c>
      <c r="E4412" t="s">
        <v>76</v>
      </c>
      <c r="F4412" t="s">
        <v>77</v>
      </c>
      <c r="G4412" t="s">
        <v>593</v>
      </c>
      <c r="H4412">
        <v>514</v>
      </c>
      <c r="I4412" s="196" t="str">
        <f>VLOOKUP(E4412,Refs!$P$2:$R$36,3,FALSE)</f>
        <v>Y58</v>
      </c>
      <c r="J4412" s="196" t="str">
        <f>VLOOKUP(E4412,Refs!$P$2:$S$36,4,FALSE)</f>
        <v>South West</v>
      </c>
      <c r="K4412" s="42">
        <f t="shared" si="138"/>
        <v>514</v>
      </c>
    </row>
    <row r="4413" spans="1:11" x14ac:dyDescent="0.35">
      <c r="A4413" s="197">
        <f t="shared" si="137"/>
        <v>44317</v>
      </c>
      <c r="B4413" t="s">
        <v>1054</v>
      </c>
      <c r="C4413" t="s">
        <v>92</v>
      </c>
      <c r="D4413" t="s">
        <v>771</v>
      </c>
      <c r="E4413" t="s">
        <v>76</v>
      </c>
      <c r="F4413" t="s">
        <v>77</v>
      </c>
      <c r="G4413" t="s">
        <v>594</v>
      </c>
      <c r="H4413">
        <v>480</v>
      </c>
      <c r="I4413" s="196" t="str">
        <f>VLOOKUP(E4413,Refs!$P$2:$R$36,3,FALSE)</f>
        <v>Y58</v>
      </c>
      <c r="J4413" s="196" t="str">
        <f>VLOOKUP(E4413,Refs!$P$2:$S$36,4,FALSE)</f>
        <v>South West</v>
      </c>
      <c r="K4413" s="42">
        <f t="shared" si="138"/>
        <v>480</v>
      </c>
    </row>
    <row r="4414" spans="1:11" x14ac:dyDescent="0.35">
      <c r="A4414" s="197">
        <f t="shared" si="137"/>
        <v>44317</v>
      </c>
      <c r="B4414" t="s">
        <v>1054</v>
      </c>
      <c r="C4414" t="s">
        <v>92</v>
      </c>
      <c r="D4414" t="s">
        <v>771</v>
      </c>
      <c r="E4414" t="s">
        <v>76</v>
      </c>
      <c r="F4414" t="s">
        <v>77</v>
      </c>
      <c r="G4414" t="s">
        <v>609</v>
      </c>
      <c r="H4414">
        <v>26682</v>
      </c>
      <c r="I4414" s="196" t="str">
        <f>VLOOKUP(E4414,Refs!$P$2:$R$36,3,FALSE)</f>
        <v>Y58</v>
      </c>
      <c r="J4414" s="196" t="str">
        <f>VLOOKUP(E4414,Refs!$P$2:$S$36,4,FALSE)</f>
        <v>South West</v>
      </c>
      <c r="K4414" s="42">
        <f t="shared" si="138"/>
        <v>26682</v>
      </c>
    </row>
    <row r="4415" spans="1:11" x14ac:dyDescent="0.35">
      <c r="A4415" s="197">
        <f t="shared" si="137"/>
        <v>44317</v>
      </c>
      <c r="B4415" t="s">
        <v>1054</v>
      </c>
      <c r="C4415" t="s">
        <v>92</v>
      </c>
      <c r="D4415" t="s">
        <v>771</v>
      </c>
      <c r="E4415" t="s">
        <v>76</v>
      </c>
      <c r="F4415" t="s">
        <v>77</v>
      </c>
      <c r="G4415" t="s">
        <v>610</v>
      </c>
      <c r="H4415">
        <v>4334</v>
      </c>
      <c r="I4415" s="196" t="str">
        <f>VLOOKUP(E4415,Refs!$P$2:$R$36,3,FALSE)</f>
        <v>Y58</v>
      </c>
      <c r="J4415" s="196" t="str">
        <f>VLOOKUP(E4415,Refs!$P$2:$S$36,4,FALSE)</f>
        <v>South West</v>
      </c>
      <c r="K4415" s="42">
        <f t="shared" si="138"/>
        <v>4334</v>
      </c>
    </row>
    <row r="4416" spans="1:11" x14ac:dyDescent="0.35">
      <c r="A4416" s="197">
        <f t="shared" si="137"/>
        <v>44317</v>
      </c>
      <c r="B4416" t="s">
        <v>1054</v>
      </c>
      <c r="C4416" t="s">
        <v>92</v>
      </c>
      <c r="D4416" t="s">
        <v>771</v>
      </c>
      <c r="E4416" t="s">
        <v>76</v>
      </c>
      <c r="F4416" t="s">
        <v>77</v>
      </c>
      <c r="G4416" t="s">
        <v>611</v>
      </c>
      <c r="H4416">
        <v>3867</v>
      </c>
      <c r="I4416" s="196" t="str">
        <f>VLOOKUP(E4416,Refs!$P$2:$R$36,3,FALSE)</f>
        <v>Y58</v>
      </c>
      <c r="J4416" s="196" t="str">
        <f>VLOOKUP(E4416,Refs!$P$2:$S$36,4,FALSE)</f>
        <v>South West</v>
      </c>
      <c r="K4416" s="42">
        <f t="shared" si="138"/>
        <v>3867</v>
      </c>
    </row>
    <row r="4417" spans="1:11" x14ac:dyDescent="0.35">
      <c r="A4417" s="197">
        <f t="shared" si="137"/>
        <v>44317</v>
      </c>
      <c r="B4417" t="s">
        <v>1054</v>
      </c>
      <c r="C4417" t="s">
        <v>92</v>
      </c>
      <c r="D4417" t="s">
        <v>771</v>
      </c>
      <c r="E4417" t="s">
        <v>76</v>
      </c>
      <c r="F4417" t="s">
        <v>77</v>
      </c>
      <c r="G4417" t="s">
        <v>612</v>
      </c>
      <c r="H4417">
        <v>3338</v>
      </c>
      <c r="I4417" s="196" t="str">
        <f>VLOOKUP(E4417,Refs!$P$2:$R$36,3,FALSE)</f>
        <v>Y58</v>
      </c>
      <c r="J4417" s="196" t="str">
        <f>VLOOKUP(E4417,Refs!$P$2:$S$36,4,FALSE)</f>
        <v>South West</v>
      </c>
      <c r="K4417" s="42">
        <f t="shared" si="138"/>
        <v>3338</v>
      </c>
    </row>
    <row r="4418" spans="1:11" x14ac:dyDescent="0.35">
      <c r="A4418" s="197">
        <f t="shared" si="137"/>
        <v>44317</v>
      </c>
      <c r="B4418" t="s">
        <v>1054</v>
      </c>
      <c r="C4418" t="s">
        <v>92</v>
      </c>
      <c r="D4418" t="s">
        <v>771</v>
      </c>
      <c r="E4418" t="s">
        <v>76</v>
      </c>
      <c r="F4418" t="s">
        <v>77</v>
      </c>
      <c r="G4418" t="s">
        <v>613</v>
      </c>
      <c r="H4418">
        <v>28</v>
      </c>
      <c r="I4418" s="196" t="str">
        <f>VLOOKUP(E4418,Refs!$P$2:$R$36,3,FALSE)</f>
        <v>Y58</v>
      </c>
      <c r="J4418" s="196" t="str">
        <f>VLOOKUP(E4418,Refs!$P$2:$S$36,4,FALSE)</f>
        <v>South West</v>
      </c>
      <c r="K4418" s="42">
        <f t="shared" si="138"/>
        <v>28</v>
      </c>
    </row>
    <row r="4419" spans="1:11" x14ac:dyDescent="0.35">
      <c r="A4419" s="197">
        <f t="shared" ref="A4419:A4482" si="139">DATEVALUE(RIGHT(B4419,8))</f>
        <v>44317</v>
      </c>
      <c r="B4419" t="s">
        <v>1054</v>
      </c>
      <c r="C4419" t="s">
        <v>92</v>
      </c>
      <c r="D4419" t="s">
        <v>771</v>
      </c>
      <c r="E4419" t="s">
        <v>76</v>
      </c>
      <c r="F4419" t="s">
        <v>77</v>
      </c>
      <c r="G4419" t="s">
        <v>615</v>
      </c>
      <c r="H4419">
        <v>5364</v>
      </c>
      <c r="I4419" s="196" t="str">
        <f>VLOOKUP(E4419,Refs!$P$2:$R$36,3,FALSE)</f>
        <v>Y58</v>
      </c>
      <c r="J4419" s="196" t="str">
        <f>VLOOKUP(E4419,Refs!$P$2:$S$36,4,FALSE)</f>
        <v>South West</v>
      </c>
      <c r="K4419" s="42">
        <f t="shared" si="138"/>
        <v>5364</v>
      </c>
    </row>
    <row r="4420" spans="1:11" x14ac:dyDescent="0.35">
      <c r="A4420" s="197">
        <f t="shared" si="139"/>
        <v>44317</v>
      </c>
      <c r="B4420" t="s">
        <v>1054</v>
      </c>
      <c r="C4420" t="s">
        <v>92</v>
      </c>
      <c r="D4420" t="s">
        <v>771</v>
      </c>
      <c r="E4420" t="s">
        <v>76</v>
      </c>
      <c r="F4420" t="s">
        <v>77</v>
      </c>
      <c r="G4420" t="s">
        <v>616</v>
      </c>
      <c r="H4420">
        <v>1369</v>
      </c>
      <c r="I4420" s="196" t="str">
        <f>VLOOKUP(E4420,Refs!$P$2:$R$36,3,FALSE)</f>
        <v>Y58</v>
      </c>
      <c r="J4420" s="196" t="str">
        <f>VLOOKUP(E4420,Refs!$P$2:$S$36,4,FALSE)</f>
        <v>South West</v>
      </c>
      <c r="K4420" s="42">
        <f t="shared" si="138"/>
        <v>1369</v>
      </c>
    </row>
    <row r="4421" spans="1:11" x14ac:dyDescent="0.35">
      <c r="A4421" s="197">
        <f t="shared" si="139"/>
        <v>44317</v>
      </c>
      <c r="B4421" t="s">
        <v>1054</v>
      </c>
      <c r="C4421" t="s">
        <v>92</v>
      </c>
      <c r="D4421" t="s">
        <v>771</v>
      </c>
      <c r="E4421" t="s">
        <v>76</v>
      </c>
      <c r="F4421" t="s">
        <v>77</v>
      </c>
      <c r="G4421" t="s">
        <v>618</v>
      </c>
      <c r="H4421">
        <v>963</v>
      </c>
      <c r="I4421" s="196" t="str">
        <f>VLOOKUP(E4421,Refs!$P$2:$R$36,3,FALSE)</f>
        <v>Y58</v>
      </c>
      <c r="J4421" s="196" t="str">
        <f>VLOOKUP(E4421,Refs!$P$2:$S$36,4,FALSE)</f>
        <v>South West</v>
      </c>
      <c r="K4421" s="42">
        <f t="shared" si="138"/>
        <v>963</v>
      </c>
    </row>
    <row r="4422" spans="1:11" x14ac:dyDescent="0.35">
      <c r="A4422" s="197">
        <f t="shared" si="139"/>
        <v>44317</v>
      </c>
      <c r="B4422" t="s">
        <v>1054</v>
      </c>
      <c r="C4422" t="s">
        <v>92</v>
      </c>
      <c r="D4422" t="s">
        <v>771</v>
      </c>
      <c r="E4422" t="s">
        <v>76</v>
      </c>
      <c r="F4422" t="s">
        <v>77</v>
      </c>
      <c r="G4422" t="s">
        <v>619</v>
      </c>
      <c r="H4422">
        <v>66</v>
      </c>
      <c r="I4422" s="196" t="str">
        <f>VLOOKUP(E4422,Refs!$P$2:$R$36,3,FALSE)</f>
        <v>Y58</v>
      </c>
      <c r="J4422" s="196" t="str">
        <f>VLOOKUP(E4422,Refs!$P$2:$S$36,4,FALSE)</f>
        <v>South West</v>
      </c>
      <c r="K4422" s="42">
        <f t="shared" si="138"/>
        <v>66</v>
      </c>
    </row>
    <row r="4423" spans="1:11" x14ac:dyDescent="0.35">
      <c r="A4423" s="197">
        <f t="shared" si="139"/>
        <v>44317</v>
      </c>
      <c r="B4423" t="s">
        <v>1054</v>
      </c>
      <c r="C4423" t="s">
        <v>92</v>
      </c>
      <c r="D4423" t="s">
        <v>771</v>
      </c>
      <c r="E4423" t="s">
        <v>76</v>
      </c>
      <c r="F4423" t="s">
        <v>77</v>
      </c>
      <c r="G4423" t="s">
        <v>620</v>
      </c>
      <c r="H4423">
        <v>784</v>
      </c>
      <c r="I4423" s="196" t="str">
        <f>VLOOKUP(E4423,Refs!$P$2:$R$36,3,FALSE)</f>
        <v>Y58</v>
      </c>
      <c r="J4423" s="196" t="str">
        <f>VLOOKUP(E4423,Refs!$P$2:$S$36,4,FALSE)</f>
        <v>South West</v>
      </c>
      <c r="K4423" s="42">
        <f t="shared" si="138"/>
        <v>784</v>
      </c>
    </row>
    <row r="4424" spans="1:11" x14ac:dyDescent="0.35">
      <c r="A4424" s="197">
        <f t="shared" si="139"/>
        <v>44317</v>
      </c>
      <c r="B4424" t="s">
        <v>1054</v>
      </c>
      <c r="C4424" t="s">
        <v>92</v>
      </c>
      <c r="D4424" t="s">
        <v>771</v>
      </c>
      <c r="E4424" t="s">
        <v>76</v>
      </c>
      <c r="F4424" t="s">
        <v>77</v>
      </c>
      <c r="G4424" t="s">
        <v>621</v>
      </c>
      <c r="H4424">
        <v>106</v>
      </c>
      <c r="I4424" s="196" t="str">
        <f>VLOOKUP(E4424,Refs!$P$2:$R$36,3,FALSE)</f>
        <v>Y58</v>
      </c>
      <c r="J4424" s="196" t="str">
        <f>VLOOKUP(E4424,Refs!$P$2:$S$36,4,FALSE)</f>
        <v>South West</v>
      </c>
      <c r="K4424" s="42">
        <f t="shared" si="138"/>
        <v>106</v>
      </c>
    </row>
    <row r="4425" spans="1:11" x14ac:dyDescent="0.35">
      <c r="A4425" s="197">
        <f t="shared" si="139"/>
        <v>44317</v>
      </c>
      <c r="B4425" t="s">
        <v>1054</v>
      </c>
      <c r="C4425" t="s">
        <v>92</v>
      </c>
      <c r="D4425" t="s">
        <v>771</v>
      </c>
      <c r="E4425" t="s">
        <v>76</v>
      </c>
      <c r="F4425" t="s">
        <v>77</v>
      </c>
      <c r="G4425" t="s">
        <v>622</v>
      </c>
      <c r="H4425">
        <v>381</v>
      </c>
      <c r="I4425" s="196" t="str">
        <f>VLOOKUP(E4425,Refs!$P$2:$R$36,3,FALSE)</f>
        <v>Y58</v>
      </c>
      <c r="J4425" s="196" t="str">
        <f>VLOOKUP(E4425,Refs!$P$2:$S$36,4,FALSE)</f>
        <v>South West</v>
      </c>
      <c r="K4425" s="42">
        <f t="shared" si="138"/>
        <v>381</v>
      </c>
    </row>
    <row r="4426" spans="1:11" x14ac:dyDescent="0.35">
      <c r="A4426" s="197">
        <f t="shared" si="139"/>
        <v>44317</v>
      </c>
      <c r="B4426" t="s">
        <v>1054</v>
      </c>
      <c r="C4426" t="s">
        <v>92</v>
      </c>
      <c r="D4426" t="s">
        <v>771</v>
      </c>
      <c r="E4426" t="s">
        <v>76</v>
      </c>
      <c r="F4426" t="s">
        <v>77</v>
      </c>
      <c r="G4426" t="s">
        <v>623</v>
      </c>
      <c r="H4426">
        <v>337</v>
      </c>
      <c r="I4426" s="196" t="str">
        <f>VLOOKUP(E4426,Refs!$P$2:$R$36,3,FALSE)</f>
        <v>Y58</v>
      </c>
      <c r="J4426" s="196" t="str">
        <f>VLOOKUP(E4426,Refs!$P$2:$S$36,4,FALSE)</f>
        <v>South West</v>
      </c>
      <c r="K4426" s="42">
        <f t="shared" si="138"/>
        <v>337</v>
      </c>
    </row>
    <row r="4427" spans="1:11" x14ac:dyDescent="0.35">
      <c r="A4427" s="197">
        <f t="shared" si="139"/>
        <v>44317</v>
      </c>
      <c r="B4427" t="s">
        <v>1054</v>
      </c>
      <c r="C4427" t="s">
        <v>92</v>
      </c>
      <c r="D4427" t="s">
        <v>771</v>
      </c>
      <c r="E4427" t="s">
        <v>76</v>
      </c>
      <c r="F4427" t="s">
        <v>77</v>
      </c>
      <c r="G4427" t="s">
        <v>624</v>
      </c>
      <c r="H4427">
        <v>6196</v>
      </c>
      <c r="I4427" s="196" t="str">
        <f>VLOOKUP(E4427,Refs!$P$2:$R$36,3,FALSE)</f>
        <v>Y58</v>
      </c>
      <c r="J4427" s="196" t="str">
        <f>VLOOKUP(E4427,Refs!$P$2:$S$36,4,FALSE)</f>
        <v>South West</v>
      </c>
      <c r="K4427" s="42">
        <f t="shared" si="138"/>
        <v>6196</v>
      </c>
    </row>
    <row r="4428" spans="1:11" x14ac:dyDescent="0.35">
      <c r="A4428" s="197">
        <f t="shared" si="139"/>
        <v>44317</v>
      </c>
      <c r="B4428" t="s">
        <v>1054</v>
      </c>
      <c r="C4428" t="s">
        <v>92</v>
      </c>
      <c r="D4428" t="s">
        <v>771</v>
      </c>
      <c r="E4428" t="s">
        <v>76</v>
      </c>
      <c r="F4428" t="s">
        <v>77</v>
      </c>
      <c r="G4428" t="s">
        <v>625</v>
      </c>
      <c r="H4428">
        <v>6196</v>
      </c>
      <c r="I4428" s="196" t="str">
        <f>VLOOKUP(E4428,Refs!$P$2:$R$36,3,FALSE)</f>
        <v>Y58</v>
      </c>
      <c r="J4428" s="196" t="str">
        <f>VLOOKUP(E4428,Refs!$P$2:$S$36,4,FALSE)</f>
        <v>South West</v>
      </c>
      <c r="K4428" s="42">
        <f t="shared" si="138"/>
        <v>6196</v>
      </c>
    </row>
    <row r="4429" spans="1:11" x14ac:dyDescent="0.35">
      <c r="A4429" s="197">
        <f t="shared" si="139"/>
        <v>44317</v>
      </c>
      <c r="B4429" t="s">
        <v>1054</v>
      </c>
      <c r="C4429" t="s">
        <v>92</v>
      </c>
      <c r="D4429" t="s">
        <v>771</v>
      </c>
      <c r="E4429" t="s">
        <v>76</v>
      </c>
      <c r="F4429" t="s">
        <v>77</v>
      </c>
      <c r="G4429" t="s">
        <v>626</v>
      </c>
      <c r="H4429">
        <v>2887</v>
      </c>
      <c r="I4429" s="196" t="str">
        <f>VLOOKUP(E4429,Refs!$P$2:$R$36,3,FALSE)</f>
        <v>Y58</v>
      </c>
      <c r="J4429" s="196" t="str">
        <f>VLOOKUP(E4429,Refs!$P$2:$S$36,4,FALSE)</f>
        <v>South West</v>
      </c>
      <c r="K4429" s="42">
        <f t="shared" si="138"/>
        <v>2887</v>
      </c>
    </row>
    <row r="4430" spans="1:11" x14ac:dyDescent="0.35">
      <c r="A4430" s="197">
        <f t="shared" si="139"/>
        <v>44317</v>
      </c>
      <c r="B4430" t="s">
        <v>1054</v>
      </c>
      <c r="C4430" t="s">
        <v>92</v>
      </c>
      <c r="D4430" t="s">
        <v>771</v>
      </c>
      <c r="E4430" t="s">
        <v>76</v>
      </c>
      <c r="F4430" t="s">
        <v>77</v>
      </c>
      <c r="G4430" t="s">
        <v>642</v>
      </c>
      <c r="H4430">
        <v>3085</v>
      </c>
      <c r="I4430" s="196" t="str">
        <f>VLOOKUP(E4430,Refs!$P$2:$R$36,3,FALSE)</f>
        <v>Y58</v>
      </c>
      <c r="J4430" s="196" t="str">
        <f>VLOOKUP(E4430,Refs!$P$2:$S$36,4,FALSE)</f>
        <v>South West</v>
      </c>
      <c r="K4430" s="42">
        <f t="shared" si="138"/>
        <v>3085</v>
      </c>
    </row>
    <row r="4431" spans="1:11" x14ac:dyDescent="0.35">
      <c r="A4431" s="197">
        <f t="shared" si="139"/>
        <v>44317</v>
      </c>
      <c r="B4431" t="s">
        <v>1054</v>
      </c>
      <c r="C4431" t="s">
        <v>92</v>
      </c>
      <c r="D4431" t="s">
        <v>771</v>
      </c>
      <c r="E4431" t="s">
        <v>76</v>
      </c>
      <c r="F4431" t="s">
        <v>77</v>
      </c>
      <c r="G4431" t="s">
        <v>643</v>
      </c>
      <c r="H4431">
        <v>2196</v>
      </c>
      <c r="I4431" s="196" t="str">
        <f>VLOOKUP(E4431,Refs!$P$2:$R$36,3,FALSE)</f>
        <v>Y58</v>
      </c>
      <c r="J4431" s="196" t="str">
        <f>VLOOKUP(E4431,Refs!$P$2:$S$36,4,FALSE)</f>
        <v>South West</v>
      </c>
      <c r="K4431" s="42">
        <f t="shared" si="138"/>
        <v>2196</v>
      </c>
    </row>
    <row r="4432" spans="1:11" x14ac:dyDescent="0.35">
      <c r="A4432" s="197">
        <f t="shared" si="139"/>
        <v>44317</v>
      </c>
      <c r="B4432" t="s">
        <v>1054</v>
      </c>
      <c r="C4432" t="s">
        <v>92</v>
      </c>
      <c r="D4432" t="s">
        <v>771</v>
      </c>
      <c r="E4432" t="s">
        <v>76</v>
      </c>
      <c r="F4432" t="s">
        <v>77</v>
      </c>
      <c r="G4432" t="s">
        <v>644</v>
      </c>
      <c r="H4432">
        <v>1866</v>
      </c>
      <c r="I4432" s="196" t="str">
        <f>VLOOKUP(E4432,Refs!$P$2:$R$36,3,FALSE)</f>
        <v>Y58</v>
      </c>
      <c r="J4432" s="196" t="str">
        <f>VLOOKUP(E4432,Refs!$P$2:$S$36,4,FALSE)</f>
        <v>South West</v>
      </c>
      <c r="K4432" s="42">
        <f t="shared" si="138"/>
        <v>1866</v>
      </c>
    </row>
    <row r="4433" spans="1:11" x14ac:dyDescent="0.35">
      <c r="A4433" s="197">
        <f t="shared" si="139"/>
        <v>44317</v>
      </c>
      <c r="B4433" t="s">
        <v>1054</v>
      </c>
      <c r="C4433" t="s">
        <v>92</v>
      </c>
      <c r="D4433" t="s">
        <v>771</v>
      </c>
      <c r="E4433" t="s">
        <v>76</v>
      </c>
      <c r="F4433" t="s">
        <v>77</v>
      </c>
      <c r="G4433" t="s">
        <v>645</v>
      </c>
      <c r="H4433">
        <v>283</v>
      </c>
      <c r="I4433" s="196" t="str">
        <f>VLOOKUP(E4433,Refs!$P$2:$R$36,3,FALSE)</f>
        <v>Y58</v>
      </c>
      <c r="J4433" s="196" t="str">
        <f>VLOOKUP(E4433,Refs!$P$2:$S$36,4,FALSE)</f>
        <v>South West</v>
      </c>
      <c r="K4433" s="42">
        <f t="shared" si="138"/>
        <v>283</v>
      </c>
    </row>
    <row r="4434" spans="1:11" x14ac:dyDescent="0.35">
      <c r="A4434" s="197">
        <f t="shared" si="139"/>
        <v>44317</v>
      </c>
      <c r="B4434" t="s">
        <v>1054</v>
      </c>
      <c r="C4434" t="s">
        <v>92</v>
      </c>
      <c r="D4434" t="s">
        <v>771</v>
      </c>
      <c r="E4434" t="s">
        <v>76</v>
      </c>
      <c r="F4434" t="s">
        <v>77</v>
      </c>
      <c r="G4434" t="s">
        <v>646</v>
      </c>
      <c r="H4434">
        <v>208</v>
      </c>
      <c r="I4434" s="196" t="str">
        <f>VLOOKUP(E4434,Refs!$P$2:$R$36,3,FALSE)</f>
        <v>Y58</v>
      </c>
      <c r="J4434" s="196" t="str">
        <f>VLOOKUP(E4434,Refs!$P$2:$S$36,4,FALSE)</f>
        <v>South West</v>
      </c>
      <c r="K4434" s="42">
        <f t="shared" si="138"/>
        <v>208</v>
      </c>
    </row>
    <row r="4435" spans="1:11" x14ac:dyDescent="0.35">
      <c r="A4435" s="197">
        <f t="shared" si="139"/>
        <v>44317</v>
      </c>
      <c r="B4435" t="s">
        <v>1054</v>
      </c>
      <c r="C4435" t="s">
        <v>92</v>
      </c>
      <c r="D4435" t="s">
        <v>771</v>
      </c>
      <c r="E4435" t="s">
        <v>76</v>
      </c>
      <c r="F4435" t="s">
        <v>77</v>
      </c>
      <c r="G4435" t="s">
        <v>647</v>
      </c>
      <c r="H4435">
        <v>1475</v>
      </c>
      <c r="I4435" s="196" t="str">
        <f>VLOOKUP(E4435,Refs!$P$2:$R$36,3,FALSE)</f>
        <v>Y58</v>
      </c>
      <c r="J4435" s="196" t="str">
        <f>VLOOKUP(E4435,Refs!$P$2:$S$36,4,FALSE)</f>
        <v>South West</v>
      </c>
      <c r="K4435" s="42">
        <f t="shared" si="138"/>
        <v>1475</v>
      </c>
    </row>
    <row r="4436" spans="1:11" x14ac:dyDescent="0.35">
      <c r="A4436" s="197">
        <f t="shared" si="139"/>
        <v>44317</v>
      </c>
      <c r="B4436" t="s">
        <v>1054</v>
      </c>
      <c r="C4436" t="s">
        <v>92</v>
      </c>
      <c r="D4436" t="s">
        <v>771</v>
      </c>
      <c r="E4436" t="s">
        <v>76</v>
      </c>
      <c r="F4436" t="s">
        <v>77</v>
      </c>
      <c r="G4436" t="s">
        <v>648</v>
      </c>
      <c r="H4436">
        <v>2236816</v>
      </c>
      <c r="I4436" s="196" t="str">
        <f>VLOOKUP(E4436,Refs!$P$2:$R$36,3,FALSE)</f>
        <v>Y58</v>
      </c>
      <c r="J4436" s="196" t="str">
        <f>VLOOKUP(E4436,Refs!$P$2:$S$36,4,FALSE)</f>
        <v>South West</v>
      </c>
      <c r="K4436" s="42">
        <f t="shared" ref="K4436:K4499" si="140">IF(OR(H4436="NULL",H4436=0,H4436=""),"",H4436)</f>
        <v>2236816</v>
      </c>
    </row>
    <row r="4437" spans="1:11" x14ac:dyDescent="0.35">
      <c r="A4437" s="197">
        <f t="shared" si="139"/>
        <v>44317</v>
      </c>
      <c r="B4437" t="s">
        <v>1054</v>
      </c>
      <c r="C4437" t="s">
        <v>92</v>
      </c>
      <c r="D4437" t="s">
        <v>771</v>
      </c>
      <c r="E4437" t="s">
        <v>76</v>
      </c>
      <c r="F4437" t="s">
        <v>77</v>
      </c>
      <c r="G4437" t="s">
        <v>649</v>
      </c>
      <c r="H4437">
        <v>3060</v>
      </c>
      <c r="I4437" s="196" t="str">
        <f>VLOOKUP(E4437,Refs!$P$2:$R$36,3,FALSE)</f>
        <v>Y58</v>
      </c>
      <c r="J4437" s="196" t="str">
        <f>VLOOKUP(E4437,Refs!$P$2:$S$36,4,FALSE)</f>
        <v>South West</v>
      </c>
      <c r="K4437" s="42">
        <f t="shared" si="140"/>
        <v>3060</v>
      </c>
    </row>
    <row r="4438" spans="1:11" x14ac:dyDescent="0.35">
      <c r="A4438" s="197">
        <f t="shared" si="139"/>
        <v>44317</v>
      </c>
      <c r="B4438" t="s">
        <v>1054</v>
      </c>
      <c r="C4438" t="s">
        <v>92</v>
      </c>
      <c r="D4438" t="s">
        <v>771</v>
      </c>
      <c r="E4438" t="s">
        <v>76</v>
      </c>
      <c r="F4438" t="s">
        <v>77</v>
      </c>
      <c r="G4438" t="s">
        <v>650</v>
      </c>
      <c r="H4438">
        <v>1858</v>
      </c>
      <c r="I4438" s="196" t="str">
        <f>VLOOKUP(E4438,Refs!$P$2:$R$36,3,FALSE)</f>
        <v>Y58</v>
      </c>
      <c r="J4438" s="196" t="str">
        <f>VLOOKUP(E4438,Refs!$P$2:$S$36,4,FALSE)</f>
        <v>South West</v>
      </c>
      <c r="K4438" s="42">
        <f t="shared" si="140"/>
        <v>1858</v>
      </c>
    </row>
    <row r="4439" spans="1:11" x14ac:dyDescent="0.35">
      <c r="A4439" s="197">
        <f t="shared" si="139"/>
        <v>44317</v>
      </c>
      <c r="B4439" t="s">
        <v>1054</v>
      </c>
      <c r="C4439" t="s">
        <v>92</v>
      </c>
      <c r="D4439" t="s">
        <v>771</v>
      </c>
      <c r="E4439" t="s">
        <v>76</v>
      </c>
      <c r="F4439" t="s">
        <v>77</v>
      </c>
      <c r="G4439" t="s">
        <v>651</v>
      </c>
      <c r="H4439">
        <v>204</v>
      </c>
      <c r="I4439" s="196" t="str">
        <f>VLOOKUP(E4439,Refs!$P$2:$R$36,3,FALSE)</f>
        <v>Y58</v>
      </c>
      <c r="J4439" s="196" t="str">
        <f>VLOOKUP(E4439,Refs!$P$2:$S$36,4,FALSE)</f>
        <v>South West</v>
      </c>
      <c r="K4439" s="42">
        <f t="shared" si="140"/>
        <v>204</v>
      </c>
    </row>
    <row r="4440" spans="1:11" x14ac:dyDescent="0.35">
      <c r="A4440" s="197">
        <f t="shared" si="139"/>
        <v>44317</v>
      </c>
      <c r="B4440" t="s">
        <v>1054</v>
      </c>
      <c r="C4440" t="s">
        <v>92</v>
      </c>
      <c r="D4440" t="s">
        <v>771</v>
      </c>
      <c r="E4440" t="s">
        <v>76</v>
      </c>
      <c r="F4440" t="s">
        <v>77</v>
      </c>
      <c r="G4440" t="s">
        <v>652</v>
      </c>
      <c r="H4440">
        <v>1654</v>
      </c>
      <c r="I4440" s="196" t="str">
        <f>VLOOKUP(E4440,Refs!$P$2:$R$36,3,FALSE)</f>
        <v>Y58</v>
      </c>
      <c r="J4440" s="196" t="str">
        <f>VLOOKUP(E4440,Refs!$P$2:$S$36,4,FALSE)</f>
        <v>South West</v>
      </c>
      <c r="K4440" s="42">
        <f t="shared" si="140"/>
        <v>1654</v>
      </c>
    </row>
    <row r="4441" spans="1:11" x14ac:dyDescent="0.35">
      <c r="A4441" s="197">
        <f t="shared" si="139"/>
        <v>44317</v>
      </c>
      <c r="B4441" t="s">
        <v>1054</v>
      </c>
      <c r="C4441" t="s">
        <v>92</v>
      </c>
      <c r="D4441" t="s">
        <v>771</v>
      </c>
      <c r="E4441" t="s">
        <v>76</v>
      </c>
      <c r="F4441" t="s">
        <v>77</v>
      </c>
      <c r="G4441" t="s">
        <v>653</v>
      </c>
      <c r="H4441">
        <v>2428190</v>
      </c>
      <c r="I4441" s="196" t="str">
        <f>VLOOKUP(E4441,Refs!$P$2:$R$36,3,FALSE)</f>
        <v>Y58</v>
      </c>
      <c r="J4441" s="196" t="str">
        <f>VLOOKUP(E4441,Refs!$P$2:$S$36,4,FALSE)</f>
        <v>South West</v>
      </c>
      <c r="K4441" s="42">
        <f t="shared" si="140"/>
        <v>2428190</v>
      </c>
    </row>
    <row r="4442" spans="1:11" x14ac:dyDescent="0.35">
      <c r="A4442" s="197">
        <f t="shared" si="139"/>
        <v>44317</v>
      </c>
      <c r="B4442" t="s">
        <v>1054</v>
      </c>
      <c r="C4442" t="s">
        <v>92</v>
      </c>
      <c r="D4442" t="s">
        <v>771</v>
      </c>
      <c r="E4442" t="s">
        <v>76</v>
      </c>
      <c r="F4442" t="s">
        <v>77</v>
      </c>
      <c r="G4442" t="s">
        <v>654</v>
      </c>
      <c r="H4442">
        <v>1093</v>
      </c>
      <c r="I4442" s="196" t="str">
        <f>VLOOKUP(E4442,Refs!$P$2:$R$36,3,FALSE)</f>
        <v>Y58</v>
      </c>
      <c r="J4442" s="196" t="str">
        <f>VLOOKUP(E4442,Refs!$P$2:$S$36,4,FALSE)</f>
        <v>South West</v>
      </c>
      <c r="K4442" s="42">
        <f t="shared" si="140"/>
        <v>1093</v>
      </c>
    </row>
    <row r="4443" spans="1:11" x14ac:dyDescent="0.35">
      <c r="A4443" s="197">
        <f t="shared" si="139"/>
        <v>44317</v>
      </c>
      <c r="B4443" t="s">
        <v>1054</v>
      </c>
      <c r="C4443" t="s">
        <v>92</v>
      </c>
      <c r="D4443" t="s">
        <v>771</v>
      </c>
      <c r="E4443" t="s">
        <v>76</v>
      </c>
      <c r="F4443" t="s">
        <v>77</v>
      </c>
      <c r="G4443" t="s">
        <v>669</v>
      </c>
      <c r="H4443">
        <v>18370</v>
      </c>
      <c r="I4443" s="196" t="str">
        <f>VLOOKUP(E4443,Refs!$P$2:$R$36,3,FALSE)</f>
        <v>Y58</v>
      </c>
      <c r="J4443" s="196" t="str">
        <f>VLOOKUP(E4443,Refs!$P$2:$S$36,4,FALSE)</f>
        <v>South West</v>
      </c>
      <c r="K4443" s="42">
        <f t="shared" si="140"/>
        <v>18370</v>
      </c>
    </row>
    <row r="4444" spans="1:11" x14ac:dyDescent="0.35">
      <c r="A4444" s="197">
        <f t="shared" si="139"/>
        <v>44317</v>
      </c>
      <c r="B4444" t="s">
        <v>1054</v>
      </c>
      <c r="C4444" t="s">
        <v>92</v>
      </c>
      <c r="D4444" t="s">
        <v>771</v>
      </c>
      <c r="E4444" t="s">
        <v>76</v>
      </c>
      <c r="F4444" t="s">
        <v>77</v>
      </c>
      <c r="G4444" t="s">
        <v>670</v>
      </c>
      <c r="H4444">
        <v>0</v>
      </c>
      <c r="I4444" s="196" t="str">
        <f>VLOOKUP(E4444,Refs!$P$2:$R$36,3,FALSE)</f>
        <v>Y58</v>
      </c>
      <c r="J4444" s="196" t="str">
        <f>VLOOKUP(E4444,Refs!$P$2:$S$36,4,FALSE)</f>
        <v>South West</v>
      </c>
      <c r="K4444" s="42" t="str">
        <f t="shared" si="140"/>
        <v/>
      </c>
    </row>
    <row r="4445" spans="1:11" x14ac:dyDescent="0.35">
      <c r="A4445" s="197">
        <f t="shared" si="139"/>
        <v>44317</v>
      </c>
      <c r="B4445" t="s">
        <v>1054</v>
      </c>
      <c r="C4445" t="s">
        <v>92</v>
      </c>
      <c r="D4445" t="s">
        <v>771</v>
      </c>
      <c r="E4445" t="s">
        <v>76</v>
      </c>
      <c r="F4445" t="s">
        <v>77</v>
      </c>
      <c r="G4445" t="s">
        <v>671</v>
      </c>
      <c r="H4445">
        <v>11772</v>
      </c>
      <c r="I4445" s="196" t="str">
        <f>VLOOKUP(E4445,Refs!$P$2:$R$36,3,FALSE)</f>
        <v>Y58</v>
      </c>
      <c r="J4445" s="196" t="str">
        <f>VLOOKUP(E4445,Refs!$P$2:$S$36,4,FALSE)</f>
        <v>South West</v>
      </c>
      <c r="K4445" s="42">
        <f t="shared" si="140"/>
        <v>11772</v>
      </c>
    </row>
    <row r="4446" spans="1:11" x14ac:dyDescent="0.35">
      <c r="A4446" s="197">
        <f t="shared" si="139"/>
        <v>44317</v>
      </c>
      <c r="B4446" t="s">
        <v>1054</v>
      </c>
      <c r="C4446" t="s">
        <v>92</v>
      </c>
      <c r="D4446" t="s">
        <v>771</v>
      </c>
      <c r="E4446" t="s">
        <v>76</v>
      </c>
      <c r="F4446" t="s">
        <v>77</v>
      </c>
      <c r="G4446" t="s">
        <v>675</v>
      </c>
      <c r="H4446">
        <v>2265</v>
      </c>
      <c r="I4446" s="196" t="str">
        <f>VLOOKUP(E4446,Refs!$P$2:$R$36,3,FALSE)</f>
        <v>Y58</v>
      </c>
      <c r="J4446" s="196" t="str">
        <f>VLOOKUP(E4446,Refs!$P$2:$S$36,4,FALSE)</f>
        <v>South West</v>
      </c>
      <c r="K4446" s="42">
        <f t="shared" si="140"/>
        <v>2265</v>
      </c>
    </row>
    <row r="4447" spans="1:11" x14ac:dyDescent="0.35">
      <c r="A4447" s="197">
        <f t="shared" si="139"/>
        <v>44317</v>
      </c>
      <c r="B4447" t="s">
        <v>1054</v>
      </c>
      <c r="C4447" t="s">
        <v>92</v>
      </c>
      <c r="D4447" t="s">
        <v>771</v>
      </c>
      <c r="E4447" t="s">
        <v>76</v>
      </c>
      <c r="F4447" t="s">
        <v>77</v>
      </c>
      <c r="G4447" t="s">
        <v>678</v>
      </c>
      <c r="H4447">
        <v>2937</v>
      </c>
      <c r="I4447" s="196" t="str">
        <f>VLOOKUP(E4447,Refs!$P$2:$R$36,3,FALSE)</f>
        <v>Y58</v>
      </c>
      <c r="J4447" s="196" t="str">
        <f>VLOOKUP(E4447,Refs!$P$2:$S$36,4,FALSE)</f>
        <v>South West</v>
      </c>
      <c r="K4447" s="42">
        <f t="shared" si="140"/>
        <v>2937</v>
      </c>
    </row>
    <row r="4448" spans="1:11" x14ac:dyDescent="0.35">
      <c r="A4448" s="197">
        <f t="shared" si="139"/>
        <v>44317</v>
      </c>
      <c r="B4448" t="s">
        <v>1054</v>
      </c>
      <c r="C4448" t="s">
        <v>92</v>
      </c>
      <c r="D4448" t="s">
        <v>771</v>
      </c>
      <c r="E4448" t="s">
        <v>76</v>
      </c>
      <c r="F4448" t="s">
        <v>77</v>
      </c>
      <c r="G4448" t="s">
        <v>679</v>
      </c>
      <c r="H4448">
        <v>1860</v>
      </c>
      <c r="I4448" s="196" t="str">
        <f>VLOOKUP(E4448,Refs!$P$2:$R$36,3,FALSE)</f>
        <v>Y58</v>
      </c>
      <c r="J4448" s="196" t="str">
        <f>VLOOKUP(E4448,Refs!$P$2:$S$36,4,FALSE)</f>
        <v>South West</v>
      </c>
      <c r="K4448" s="42">
        <f t="shared" si="140"/>
        <v>1860</v>
      </c>
    </row>
    <row r="4449" spans="1:11" x14ac:dyDescent="0.35">
      <c r="A4449" s="197">
        <f t="shared" si="139"/>
        <v>44317</v>
      </c>
      <c r="B4449" t="s">
        <v>1054</v>
      </c>
      <c r="C4449" t="s">
        <v>92</v>
      </c>
      <c r="D4449" t="s">
        <v>771</v>
      </c>
      <c r="E4449" t="s">
        <v>76</v>
      </c>
      <c r="F4449" t="s">
        <v>77</v>
      </c>
      <c r="G4449" t="s">
        <v>680</v>
      </c>
      <c r="H4449">
        <v>8036</v>
      </c>
      <c r="I4449" s="196" t="str">
        <f>VLOOKUP(E4449,Refs!$P$2:$R$36,3,FALSE)</f>
        <v>Y58</v>
      </c>
      <c r="J4449" s="196" t="str">
        <f>VLOOKUP(E4449,Refs!$P$2:$S$36,4,FALSE)</f>
        <v>South West</v>
      </c>
      <c r="K4449" s="42">
        <f t="shared" si="140"/>
        <v>8036</v>
      </c>
    </row>
    <row r="4450" spans="1:11" x14ac:dyDescent="0.35">
      <c r="A4450" s="197">
        <f t="shared" si="139"/>
        <v>44317</v>
      </c>
      <c r="B4450" t="s">
        <v>1054</v>
      </c>
      <c r="C4450" t="s">
        <v>92</v>
      </c>
      <c r="D4450" t="s">
        <v>771</v>
      </c>
      <c r="E4450" t="s">
        <v>76</v>
      </c>
      <c r="F4450" t="s">
        <v>77</v>
      </c>
      <c r="G4450" t="s">
        <v>681</v>
      </c>
      <c r="H4450">
        <v>8</v>
      </c>
      <c r="I4450" s="196" t="str">
        <f>VLOOKUP(E4450,Refs!$P$2:$R$36,3,FALSE)</f>
        <v>Y58</v>
      </c>
      <c r="J4450" s="196" t="str">
        <f>VLOOKUP(E4450,Refs!$P$2:$S$36,4,FALSE)</f>
        <v>South West</v>
      </c>
      <c r="K4450" s="42">
        <f t="shared" si="140"/>
        <v>8</v>
      </c>
    </row>
    <row r="4451" spans="1:11" x14ac:dyDescent="0.35">
      <c r="A4451" s="197">
        <f t="shared" si="139"/>
        <v>44317</v>
      </c>
      <c r="B4451" t="s">
        <v>1054</v>
      </c>
      <c r="C4451" t="s">
        <v>92</v>
      </c>
      <c r="D4451" t="s">
        <v>771</v>
      </c>
      <c r="E4451" t="s">
        <v>76</v>
      </c>
      <c r="F4451" t="s">
        <v>77</v>
      </c>
      <c r="G4451" t="s">
        <v>682</v>
      </c>
      <c r="H4451">
        <v>266</v>
      </c>
      <c r="I4451" s="196" t="str">
        <f>VLOOKUP(E4451,Refs!$P$2:$R$36,3,FALSE)</f>
        <v>Y58</v>
      </c>
      <c r="J4451" s="196" t="str">
        <f>VLOOKUP(E4451,Refs!$P$2:$S$36,4,FALSE)</f>
        <v>South West</v>
      </c>
      <c r="K4451" s="42">
        <f t="shared" si="140"/>
        <v>266</v>
      </c>
    </row>
    <row r="4452" spans="1:11" x14ac:dyDescent="0.35">
      <c r="A4452" s="197">
        <f t="shared" si="139"/>
        <v>44317</v>
      </c>
      <c r="B4452" t="s">
        <v>1054</v>
      </c>
      <c r="C4452" t="s">
        <v>92</v>
      </c>
      <c r="D4452" t="s">
        <v>771</v>
      </c>
      <c r="E4452" t="s">
        <v>76</v>
      </c>
      <c r="F4452" t="s">
        <v>77</v>
      </c>
      <c r="G4452" t="s">
        <v>683</v>
      </c>
      <c r="H4452">
        <v>203</v>
      </c>
      <c r="I4452" s="196" t="str">
        <f>VLOOKUP(E4452,Refs!$P$2:$R$36,3,FALSE)</f>
        <v>Y58</v>
      </c>
      <c r="J4452" s="196" t="str">
        <f>VLOOKUP(E4452,Refs!$P$2:$S$36,4,FALSE)</f>
        <v>South West</v>
      </c>
      <c r="K4452" s="42">
        <f t="shared" si="140"/>
        <v>203</v>
      </c>
    </row>
    <row r="4453" spans="1:11" x14ac:dyDescent="0.35">
      <c r="A4453" s="197">
        <f t="shared" si="139"/>
        <v>44317</v>
      </c>
      <c r="B4453" t="s">
        <v>1054</v>
      </c>
      <c r="C4453" t="s">
        <v>92</v>
      </c>
      <c r="D4453" t="s">
        <v>771</v>
      </c>
      <c r="E4453" t="s">
        <v>76</v>
      </c>
      <c r="F4453" t="s">
        <v>77</v>
      </c>
      <c r="G4453" t="s">
        <v>684</v>
      </c>
      <c r="H4453">
        <v>3115</v>
      </c>
      <c r="I4453" s="196" t="str">
        <f>VLOOKUP(E4453,Refs!$P$2:$R$36,3,FALSE)</f>
        <v>Y58</v>
      </c>
      <c r="J4453" s="196" t="str">
        <f>VLOOKUP(E4453,Refs!$P$2:$S$36,4,FALSE)</f>
        <v>South West</v>
      </c>
      <c r="K4453" s="42">
        <f t="shared" si="140"/>
        <v>3115</v>
      </c>
    </row>
    <row r="4454" spans="1:11" x14ac:dyDescent="0.35">
      <c r="A4454" s="197">
        <f t="shared" si="139"/>
        <v>44317</v>
      </c>
      <c r="B4454" t="s">
        <v>1054</v>
      </c>
      <c r="C4454" t="s">
        <v>92</v>
      </c>
      <c r="D4454" t="s">
        <v>771</v>
      </c>
      <c r="E4454" t="s">
        <v>76</v>
      </c>
      <c r="F4454" t="s">
        <v>77</v>
      </c>
      <c r="G4454" t="s">
        <v>685</v>
      </c>
      <c r="H4454">
        <v>158</v>
      </c>
      <c r="I4454" s="196" t="str">
        <f>VLOOKUP(E4454,Refs!$P$2:$R$36,3,FALSE)</f>
        <v>Y58</v>
      </c>
      <c r="J4454" s="196" t="str">
        <f>VLOOKUP(E4454,Refs!$P$2:$S$36,4,FALSE)</f>
        <v>South West</v>
      </c>
      <c r="K4454" s="42">
        <f t="shared" si="140"/>
        <v>158</v>
      </c>
    </row>
    <row r="4455" spans="1:11" x14ac:dyDescent="0.35">
      <c r="A4455" s="197">
        <f t="shared" si="139"/>
        <v>44317</v>
      </c>
      <c r="B4455" t="s">
        <v>1054</v>
      </c>
      <c r="C4455" t="s">
        <v>92</v>
      </c>
      <c r="D4455" t="s">
        <v>771</v>
      </c>
      <c r="E4455" t="s">
        <v>76</v>
      </c>
      <c r="F4455" t="s">
        <v>77</v>
      </c>
      <c r="G4455" t="s">
        <v>686</v>
      </c>
      <c r="H4455">
        <v>0</v>
      </c>
      <c r="I4455" s="196" t="str">
        <f>VLOOKUP(E4455,Refs!$P$2:$R$36,3,FALSE)</f>
        <v>Y58</v>
      </c>
      <c r="J4455" s="196" t="str">
        <f>VLOOKUP(E4455,Refs!$P$2:$S$36,4,FALSE)</f>
        <v>South West</v>
      </c>
      <c r="K4455" s="42" t="str">
        <f t="shared" si="140"/>
        <v/>
      </c>
    </row>
    <row r="4456" spans="1:11" x14ac:dyDescent="0.35">
      <c r="A4456" s="197">
        <f t="shared" si="139"/>
        <v>44317</v>
      </c>
      <c r="B4456" t="s">
        <v>1054</v>
      </c>
      <c r="C4456" t="s">
        <v>92</v>
      </c>
      <c r="D4456" t="s">
        <v>771</v>
      </c>
      <c r="E4456" t="s">
        <v>76</v>
      </c>
      <c r="F4456" t="s">
        <v>77</v>
      </c>
      <c r="G4456" t="s">
        <v>687</v>
      </c>
      <c r="H4456">
        <v>0</v>
      </c>
      <c r="I4456" s="196" t="str">
        <f>VLOOKUP(E4456,Refs!$P$2:$R$36,3,FALSE)</f>
        <v>Y58</v>
      </c>
      <c r="J4456" s="196" t="str">
        <f>VLOOKUP(E4456,Refs!$P$2:$S$36,4,FALSE)</f>
        <v>South West</v>
      </c>
      <c r="K4456" s="42" t="str">
        <f t="shared" si="140"/>
        <v/>
      </c>
    </row>
    <row r="4457" spans="1:11" x14ac:dyDescent="0.35">
      <c r="A4457" s="197">
        <f t="shared" si="139"/>
        <v>44317</v>
      </c>
      <c r="B4457" t="s">
        <v>1054</v>
      </c>
      <c r="C4457" t="s">
        <v>92</v>
      </c>
      <c r="D4457" t="s">
        <v>771</v>
      </c>
      <c r="E4457" t="s">
        <v>76</v>
      </c>
      <c r="F4457" t="s">
        <v>77</v>
      </c>
      <c r="G4457" t="s">
        <v>688</v>
      </c>
      <c r="H4457">
        <v>0</v>
      </c>
      <c r="I4457" s="196" t="str">
        <f>VLOOKUP(E4457,Refs!$P$2:$R$36,3,FALSE)</f>
        <v>Y58</v>
      </c>
      <c r="J4457" s="196" t="str">
        <f>VLOOKUP(E4457,Refs!$P$2:$S$36,4,FALSE)</f>
        <v>South West</v>
      </c>
      <c r="K4457" s="42" t="str">
        <f t="shared" si="140"/>
        <v/>
      </c>
    </row>
    <row r="4458" spans="1:11" x14ac:dyDescent="0.35">
      <c r="A4458" s="197">
        <f t="shared" si="139"/>
        <v>44317</v>
      </c>
      <c r="B4458" t="s">
        <v>1054</v>
      </c>
      <c r="C4458" t="s">
        <v>92</v>
      </c>
      <c r="D4458" t="s">
        <v>771</v>
      </c>
      <c r="E4458" t="s">
        <v>76</v>
      </c>
      <c r="F4458" t="s">
        <v>77</v>
      </c>
      <c r="G4458" t="s">
        <v>689</v>
      </c>
      <c r="H4458">
        <v>0</v>
      </c>
      <c r="I4458" s="196" t="str">
        <f>VLOOKUP(E4458,Refs!$P$2:$R$36,3,FALSE)</f>
        <v>Y58</v>
      </c>
      <c r="J4458" s="196" t="str">
        <f>VLOOKUP(E4458,Refs!$P$2:$S$36,4,FALSE)</f>
        <v>South West</v>
      </c>
      <c r="K4458" s="42" t="str">
        <f t="shared" si="140"/>
        <v/>
      </c>
    </row>
    <row r="4459" spans="1:11" x14ac:dyDescent="0.35">
      <c r="A4459" s="197">
        <f t="shared" si="139"/>
        <v>44317</v>
      </c>
      <c r="B4459" t="s">
        <v>1054</v>
      </c>
      <c r="C4459" t="s">
        <v>92</v>
      </c>
      <c r="D4459" t="s">
        <v>771</v>
      </c>
      <c r="E4459" t="s">
        <v>76</v>
      </c>
      <c r="F4459" t="s">
        <v>77</v>
      </c>
      <c r="G4459" t="s">
        <v>690</v>
      </c>
      <c r="H4459">
        <v>36</v>
      </c>
      <c r="I4459" s="196" t="str">
        <f>VLOOKUP(E4459,Refs!$P$2:$R$36,3,FALSE)</f>
        <v>Y58</v>
      </c>
      <c r="J4459" s="196" t="str">
        <f>VLOOKUP(E4459,Refs!$P$2:$S$36,4,FALSE)</f>
        <v>South West</v>
      </c>
      <c r="K4459" s="42">
        <f t="shared" si="140"/>
        <v>36</v>
      </c>
    </row>
    <row r="4460" spans="1:11" x14ac:dyDescent="0.35">
      <c r="A4460" s="197">
        <f t="shared" si="139"/>
        <v>44317</v>
      </c>
      <c r="B4460" t="s">
        <v>1054</v>
      </c>
      <c r="C4460" t="s">
        <v>92</v>
      </c>
      <c r="D4460" t="s">
        <v>771</v>
      </c>
      <c r="E4460" t="s">
        <v>76</v>
      </c>
      <c r="F4460" t="s">
        <v>77</v>
      </c>
      <c r="G4460" t="s">
        <v>691</v>
      </c>
      <c r="H4460">
        <v>24</v>
      </c>
      <c r="I4460" s="196" t="str">
        <f>VLOOKUP(E4460,Refs!$P$2:$R$36,3,FALSE)</f>
        <v>Y58</v>
      </c>
      <c r="J4460" s="196" t="str">
        <f>VLOOKUP(E4460,Refs!$P$2:$S$36,4,FALSE)</f>
        <v>South West</v>
      </c>
      <c r="K4460" s="42">
        <f t="shared" si="140"/>
        <v>24</v>
      </c>
    </row>
    <row r="4461" spans="1:11" x14ac:dyDescent="0.35">
      <c r="A4461" s="197">
        <f t="shared" si="139"/>
        <v>44317</v>
      </c>
      <c r="B4461" t="s">
        <v>1054</v>
      </c>
      <c r="C4461" t="s">
        <v>92</v>
      </c>
      <c r="D4461" t="s">
        <v>771</v>
      </c>
      <c r="E4461" t="s">
        <v>76</v>
      </c>
      <c r="F4461" t="s">
        <v>77</v>
      </c>
      <c r="G4461" t="s">
        <v>692</v>
      </c>
      <c r="H4461">
        <v>403</v>
      </c>
      <c r="I4461" s="196" t="str">
        <f>VLOOKUP(E4461,Refs!$P$2:$R$36,3,FALSE)</f>
        <v>Y58</v>
      </c>
      <c r="J4461" s="196" t="str">
        <f>VLOOKUP(E4461,Refs!$P$2:$S$36,4,FALSE)</f>
        <v>South West</v>
      </c>
      <c r="K4461" s="42">
        <f t="shared" si="140"/>
        <v>403</v>
      </c>
    </row>
    <row r="4462" spans="1:11" x14ac:dyDescent="0.35">
      <c r="A4462" s="197">
        <f t="shared" si="139"/>
        <v>44317</v>
      </c>
      <c r="B4462" t="s">
        <v>1054</v>
      </c>
      <c r="C4462" t="s">
        <v>92</v>
      </c>
      <c r="D4462" t="s">
        <v>771</v>
      </c>
      <c r="E4462" t="s">
        <v>76</v>
      </c>
      <c r="F4462" t="s">
        <v>77</v>
      </c>
      <c r="G4462" t="s">
        <v>693</v>
      </c>
      <c r="H4462">
        <v>352</v>
      </c>
      <c r="I4462" s="196" t="str">
        <f>VLOOKUP(E4462,Refs!$P$2:$R$36,3,FALSE)</f>
        <v>Y58</v>
      </c>
      <c r="J4462" s="196" t="str">
        <f>VLOOKUP(E4462,Refs!$P$2:$S$36,4,FALSE)</f>
        <v>South West</v>
      </c>
      <c r="K4462" s="42">
        <f t="shared" si="140"/>
        <v>352</v>
      </c>
    </row>
    <row r="4463" spans="1:11" x14ac:dyDescent="0.35">
      <c r="A4463" s="197">
        <f t="shared" si="139"/>
        <v>44317</v>
      </c>
      <c r="B4463" t="s">
        <v>1054</v>
      </c>
      <c r="C4463" t="s">
        <v>92</v>
      </c>
      <c r="D4463" t="s">
        <v>771</v>
      </c>
      <c r="E4463" t="s">
        <v>76</v>
      </c>
      <c r="F4463" t="s">
        <v>77</v>
      </c>
      <c r="G4463" t="s">
        <v>694</v>
      </c>
      <c r="H4463">
        <v>0</v>
      </c>
      <c r="I4463" s="196" t="str">
        <f>VLOOKUP(E4463,Refs!$P$2:$R$36,3,FALSE)</f>
        <v>Y58</v>
      </c>
      <c r="J4463" s="196" t="str">
        <f>VLOOKUP(E4463,Refs!$P$2:$S$36,4,FALSE)</f>
        <v>South West</v>
      </c>
      <c r="K4463" s="42" t="str">
        <f t="shared" si="140"/>
        <v/>
      </c>
    </row>
    <row r="4464" spans="1:11" x14ac:dyDescent="0.35">
      <c r="A4464" s="197">
        <f t="shared" si="139"/>
        <v>44317</v>
      </c>
      <c r="B4464" t="s">
        <v>1054</v>
      </c>
      <c r="C4464" t="s">
        <v>92</v>
      </c>
      <c r="D4464" t="s">
        <v>771</v>
      </c>
      <c r="E4464" t="s">
        <v>76</v>
      </c>
      <c r="F4464" t="s">
        <v>77</v>
      </c>
      <c r="G4464" t="s">
        <v>695</v>
      </c>
      <c r="H4464">
        <v>395</v>
      </c>
      <c r="I4464" s="196" t="str">
        <f>VLOOKUP(E4464,Refs!$P$2:$R$36,3,FALSE)</f>
        <v>Y58</v>
      </c>
      <c r="J4464" s="196" t="str">
        <f>VLOOKUP(E4464,Refs!$P$2:$S$36,4,FALSE)</f>
        <v>South West</v>
      </c>
      <c r="K4464" s="42">
        <f t="shared" si="140"/>
        <v>395</v>
      </c>
    </row>
    <row r="4465" spans="1:11" x14ac:dyDescent="0.35">
      <c r="A4465" s="197">
        <f t="shared" si="139"/>
        <v>44317</v>
      </c>
      <c r="B4465" t="s">
        <v>1054</v>
      </c>
      <c r="C4465" t="s">
        <v>92</v>
      </c>
      <c r="D4465" t="s">
        <v>771</v>
      </c>
      <c r="E4465" t="s">
        <v>76</v>
      </c>
      <c r="F4465" t="s">
        <v>77</v>
      </c>
      <c r="G4465" t="s">
        <v>696</v>
      </c>
      <c r="H4465">
        <v>142</v>
      </c>
      <c r="I4465" s="196" t="str">
        <f>VLOOKUP(E4465,Refs!$P$2:$R$36,3,FALSE)</f>
        <v>Y58</v>
      </c>
      <c r="J4465" s="196" t="str">
        <f>VLOOKUP(E4465,Refs!$P$2:$S$36,4,FALSE)</f>
        <v>South West</v>
      </c>
      <c r="K4465" s="42">
        <f t="shared" si="140"/>
        <v>142</v>
      </c>
    </row>
    <row r="4466" spans="1:11" x14ac:dyDescent="0.35">
      <c r="A4466" s="197">
        <f t="shared" si="139"/>
        <v>44317</v>
      </c>
      <c r="B4466" t="s">
        <v>1054</v>
      </c>
      <c r="C4466" t="s">
        <v>92</v>
      </c>
      <c r="D4466" t="s">
        <v>771</v>
      </c>
      <c r="E4466" t="s">
        <v>76</v>
      </c>
      <c r="F4466" t="s">
        <v>77</v>
      </c>
      <c r="G4466" t="s">
        <v>697</v>
      </c>
      <c r="H4466">
        <v>140</v>
      </c>
      <c r="I4466" s="196" t="str">
        <f>VLOOKUP(E4466,Refs!$P$2:$R$36,3,FALSE)</f>
        <v>Y58</v>
      </c>
      <c r="J4466" s="196" t="str">
        <f>VLOOKUP(E4466,Refs!$P$2:$S$36,4,FALSE)</f>
        <v>South West</v>
      </c>
      <c r="K4466" s="42">
        <f t="shared" si="140"/>
        <v>140</v>
      </c>
    </row>
    <row r="4467" spans="1:11" x14ac:dyDescent="0.35">
      <c r="A4467" s="197">
        <f t="shared" si="139"/>
        <v>44317</v>
      </c>
      <c r="B4467" t="s">
        <v>1054</v>
      </c>
      <c r="C4467" t="s">
        <v>92</v>
      </c>
      <c r="D4467" t="s">
        <v>771</v>
      </c>
      <c r="E4467" t="s">
        <v>76</v>
      </c>
      <c r="F4467" t="s">
        <v>77</v>
      </c>
      <c r="G4467" t="s">
        <v>698</v>
      </c>
      <c r="H4467">
        <v>835</v>
      </c>
      <c r="I4467" s="196" t="str">
        <f>VLOOKUP(E4467,Refs!$P$2:$R$36,3,FALSE)</f>
        <v>Y58</v>
      </c>
      <c r="J4467" s="196" t="str">
        <f>VLOOKUP(E4467,Refs!$P$2:$S$36,4,FALSE)</f>
        <v>South West</v>
      </c>
      <c r="K4467" s="42">
        <f t="shared" si="140"/>
        <v>835</v>
      </c>
    </row>
    <row r="4468" spans="1:11" x14ac:dyDescent="0.35">
      <c r="A4468" s="197">
        <f t="shared" si="139"/>
        <v>44317</v>
      </c>
      <c r="B4468" t="s">
        <v>1054</v>
      </c>
      <c r="C4468" t="s">
        <v>92</v>
      </c>
      <c r="D4468" t="s">
        <v>771</v>
      </c>
      <c r="E4468" t="s">
        <v>76</v>
      </c>
      <c r="F4468" t="s">
        <v>77</v>
      </c>
      <c r="G4468" t="s">
        <v>699</v>
      </c>
      <c r="H4468">
        <v>819</v>
      </c>
      <c r="I4468" s="196" t="str">
        <f>VLOOKUP(E4468,Refs!$P$2:$R$36,3,FALSE)</f>
        <v>Y58</v>
      </c>
      <c r="J4468" s="196" t="str">
        <f>VLOOKUP(E4468,Refs!$P$2:$S$36,4,FALSE)</f>
        <v>South West</v>
      </c>
      <c r="K4468" s="42">
        <f t="shared" si="140"/>
        <v>819</v>
      </c>
    </row>
    <row r="4469" spans="1:11" x14ac:dyDescent="0.35">
      <c r="A4469" s="197">
        <f t="shared" si="139"/>
        <v>44317</v>
      </c>
      <c r="B4469" t="s">
        <v>1054</v>
      </c>
      <c r="C4469" t="s">
        <v>92</v>
      </c>
      <c r="D4469" t="s">
        <v>771</v>
      </c>
      <c r="E4469" t="s">
        <v>76</v>
      </c>
      <c r="F4469" t="s">
        <v>77</v>
      </c>
      <c r="G4469" t="s">
        <v>720</v>
      </c>
      <c r="H4469">
        <v>228</v>
      </c>
      <c r="I4469" s="196" t="str">
        <f>VLOOKUP(E4469,Refs!$P$2:$R$36,3,FALSE)</f>
        <v>Y58</v>
      </c>
      <c r="J4469" s="196" t="str">
        <f>VLOOKUP(E4469,Refs!$P$2:$S$36,4,FALSE)</f>
        <v>South West</v>
      </c>
      <c r="K4469" s="42">
        <f t="shared" si="140"/>
        <v>228</v>
      </c>
    </row>
    <row r="4470" spans="1:11" x14ac:dyDescent="0.35">
      <c r="A4470" s="197">
        <f t="shared" si="139"/>
        <v>44317</v>
      </c>
      <c r="B4470" t="s">
        <v>1054</v>
      </c>
      <c r="C4470" t="s">
        <v>92</v>
      </c>
      <c r="D4470" t="s">
        <v>771</v>
      </c>
      <c r="E4470" t="s">
        <v>76</v>
      </c>
      <c r="F4470" t="s">
        <v>77</v>
      </c>
      <c r="G4470" t="s">
        <v>721</v>
      </c>
      <c r="H4470">
        <v>228</v>
      </c>
      <c r="I4470" s="196" t="str">
        <f>VLOOKUP(E4470,Refs!$P$2:$R$36,3,FALSE)</f>
        <v>Y58</v>
      </c>
      <c r="J4470" s="196" t="str">
        <f>VLOOKUP(E4470,Refs!$P$2:$S$36,4,FALSE)</f>
        <v>South West</v>
      </c>
      <c r="K4470" s="42">
        <f t="shared" si="140"/>
        <v>228</v>
      </c>
    </row>
    <row r="4471" spans="1:11" x14ac:dyDescent="0.35">
      <c r="A4471" s="197">
        <f t="shared" si="139"/>
        <v>44317</v>
      </c>
      <c r="B4471" t="s">
        <v>1054</v>
      </c>
      <c r="C4471" t="s">
        <v>92</v>
      </c>
      <c r="D4471" t="s">
        <v>771</v>
      </c>
      <c r="E4471" t="s">
        <v>76</v>
      </c>
      <c r="F4471" t="s">
        <v>77</v>
      </c>
      <c r="G4471" t="s">
        <v>722</v>
      </c>
      <c r="H4471">
        <v>12</v>
      </c>
      <c r="I4471" s="196" t="str">
        <f>VLOOKUP(E4471,Refs!$P$2:$R$36,3,FALSE)</f>
        <v>Y58</v>
      </c>
      <c r="J4471" s="196" t="str">
        <f>VLOOKUP(E4471,Refs!$P$2:$S$36,4,FALSE)</f>
        <v>South West</v>
      </c>
      <c r="K4471" s="42">
        <f t="shared" si="140"/>
        <v>12</v>
      </c>
    </row>
    <row r="4472" spans="1:11" x14ac:dyDescent="0.35">
      <c r="A4472" s="197">
        <f t="shared" si="139"/>
        <v>44317</v>
      </c>
      <c r="B4472" t="s">
        <v>1054</v>
      </c>
      <c r="C4472" t="s">
        <v>92</v>
      </c>
      <c r="D4472" t="s">
        <v>771</v>
      </c>
      <c r="E4472" t="s">
        <v>76</v>
      </c>
      <c r="F4472" t="s">
        <v>77</v>
      </c>
      <c r="G4472" t="s">
        <v>723</v>
      </c>
      <c r="H4472">
        <v>4</v>
      </c>
      <c r="I4472" s="196" t="str">
        <f>VLOOKUP(E4472,Refs!$P$2:$R$36,3,FALSE)</f>
        <v>Y58</v>
      </c>
      <c r="J4472" s="196" t="str">
        <f>VLOOKUP(E4472,Refs!$P$2:$S$36,4,FALSE)</f>
        <v>South West</v>
      </c>
      <c r="K4472" s="42">
        <f t="shared" si="140"/>
        <v>4</v>
      </c>
    </row>
    <row r="4473" spans="1:11" x14ac:dyDescent="0.35">
      <c r="A4473" s="197">
        <f t="shared" si="139"/>
        <v>44317</v>
      </c>
      <c r="B4473" t="s">
        <v>1054</v>
      </c>
      <c r="C4473" t="s">
        <v>92</v>
      </c>
      <c r="D4473" t="s">
        <v>771</v>
      </c>
      <c r="E4473" t="s">
        <v>76</v>
      </c>
      <c r="F4473" t="s">
        <v>77</v>
      </c>
      <c r="G4473" t="s">
        <v>724</v>
      </c>
      <c r="H4473">
        <v>20</v>
      </c>
      <c r="I4473" s="196" t="str">
        <f>VLOOKUP(E4473,Refs!$P$2:$R$36,3,FALSE)</f>
        <v>Y58</v>
      </c>
      <c r="J4473" s="196" t="str">
        <f>VLOOKUP(E4473,Refs!$P$2:$S$36,4,FALSE)</f>
        <v>South West</v>
      </c>
      <c r="K4473" s="42">
        <f t="shared" si="140"/>
        <v>20</v>
      </c>
    </row>
    <row r="4474" spans="1:11" x14ac:dyDescent="0.35">
      <c r="A4474" s="197">
        <f t="shared" si="139"/>
        <v>44317</v>
      </c>
      <c r="B4474" t="s">
        <v>1054</v>
      </c>
      <c r="C4474" t="s">
        <v>92</v>
      </c>
      <c r="D4474" t="s">
        <v>771</v>
      </c>
      <c r="E4474" t="s">
        <v>76</v>
      </c>
      <c r="F4474" t="s">
        <v>77</v>
      </c>
      <c r="G4474" t="s">
        <v>725</v>
      </c>
      <c r="H4474">
        <v>0</v>
      </c>
      <c r="I4474" s="196" t="str">
        <f>VLOOKUP(E4474,Refs!$P$2:$R$36,3,FALSE)</f>
        <v>Y58</v>
      </c>
      <c r="J4474" s="196" t="str">
        <f>VLOOKUP(E4474,Refs!$P$2:$S$36,4,FALSE)</f>
        <v>South West</v>
      </c>
      <c r="K4474" s="42" t="str">
        <f t="shared" si="140"/>
        <v/>
      </c>
    </row>
    <row r="4475" spans="1:11" x14ac:dyDescent="0.35">
      <c r="A4475" s="197">
        <f t="shared" si="139"/>
        <v>44317</v>
      </c>
      <c r="B4475" t="s">
        <v>1054</v>
      </c>
      <c r="C4475" t="s">
        <v>92</v>
      </c>
      <c r="D4475" t="s">
        <v>771</v>
      </c>
      <c r="E4475" t="s">
        <v>76</v>
      </c>
      <c r="F4475" t="s">
        <v>77</v>
      </c>
      <c r="G4475" t="s">
        <v>726</v>
      </c>
      <c r="H4475">
        <v>0</v>
      </c>
      <c r="I4475" s="196" t="str">
        <f>VLOOKUP(E4475,Refs!$P$2:$R$36,3,FALSE)</f>
        <v>Y58</v>
      </c>
      <c r="J4475" s="196" t="str">
        <f>VLOOKUP(E4475,Refs!$P$2:$S$36,4,FALSE)</f>
        <v>South West</v>
      </c>
      <c r="K4475" s="42" t="str">
        <f t="shared" si="140"/>
        <v/>
      </c>
    </row>
    <row r="4476" spans="1:11" x14ac:dyDescent="0.35">
      <c r="A4476" s="197">
        <f t="shared" si="139"/>
        <v>44317</v>
      </c>
      <c r="B4476" t="s">
        <v>1054</v>
      </c>
      <c r="C4476" t="s">
        <v>92</v>
      </c>
      <c r="D4476" t="s">
        <v>771</v>
      </c>
      <c r="E4476" t="s">
        <v>76</v>
      </c>
      <c r="F4476" t="s">
        <v>77</v>
      </c>
      <c r="G4476" t="s">
        <v>727</v>
      </c>
      <c r="H4476">
        <v>0</v>
      </c>
      <c r="I4476" s="196" t="str">
        <f>VLOOKUP(E4476,Refs!$P$2:$R$36,3,FALSE)</f>
        <v>Y58</v>
      </c>
      <c r="J4476" s="196" t="str">
        <f>VLOOKUP(E4476,Refs!$P$2:$S$36,4,FALSE)</f>
        <v>South West</v>
      </c>
      <c r="K4476" s="42" t="str">
        <f t="shared" si="140"/>
        <v/>
      </c>
    </row>
    <row r="4477" spans="1:11" x14ac:dyDescent="0.35">
      <c r="A4477" s="197">
        <f t="shared" si="139"/>
        <v>44317</v>
      </c>
      <c r="B4477" t="s">
        <v>1054</v>
      </c>
      <c r="C4477" t="s">
        <v>92</v>
      </c>
      <c r="D4477" t="s">
        <v>771</v>
      </c>
      <c r="E4477" t="s">
        <v>76</v>
      </c>
      <c r="F4477" t="s">
        <v>77</v>
      </c>
      <c r="G4477" t="s">
        <v>728</v>
      </c>
      <c r="H4477">
        <v>11</v>
      </c>
      <c r="I4477" s="196" t="str">
        <f>VLOOKUP(E4477,Refs!$P$2:$R$36,3,FALSE)</f>
        <v>Y58</v>
      </c>
      <c r="J4477" s="196" t="str">
        <f>VLOOKUP(E4477,Refs!$P$2:$S$36,4,FALSE)</f>
        <v>South West</v>
      </c>
      <c r="K4477" s="42">
        <f t="shared" si="140"/>
        <v>11</v>
      </c>
    </row>
    <row r="4478" spans="1:11" x14ac:dyDescent="0.35">
      <c r="A4478" s="197">
        <f t="shared" si="139"/>
        <v>44317</v>
      </c>
      <c r="B4478" t="s">
        <v>1054</v>
      </c>
      <c r="C4478" t="s">
        <v>92</v>
      </c>
      <c r="D4478" t="s">
        <v>771</v>
      </c>
      <c r="E4478" t="s">
        <v>76</v>
      </c>
      <c r="F4478" t="s">
        <v>77</v>
      </c>
      <c r="G4478" t="s">
        <v>729</v>
      </c>
      <c r="H4478">
        <v>0</v>
      </c>
      <c r="I4478" s="196" t="str">
        <f>VLOOKUP(E4478,Refs!$P$2:$R$36,3,FALSE)</f>
        <v>Y58</v>
      </c>
      <c r="J4478" s="196" t="str">
        <f>VLOOKUP(E4478,Refs!$P$2:$S$36,4,FALSE)</f>
        <v>South West</v>
      </c>
      <c r="K4478" s="42" t="str">
        <f t="shared" si="140"/>
        <v/>
      </c>
    </row>
    <row r="4479" spans="1:11" x14ac:dyDescent="0.35">
      <c r="A4479" s="197">
        <f t="shared" si="139"/>
        <v>44317</v>
      </c>
      <c r="B4479" t="s">
        <v>1054</v>
      </c>
      <c r="C4479" t="s">
        <v>92</v>
      </c>
      <c r="D4479" t="s">
        <v>771</v>
      </c>
      <c r="E4479" t="s">
        <v>76</v>
      </c>
      <c r="F4479" t="s">
        <v>77</v>
      </c>
      <c r="G4479" t="s">
        <v>730</v>
      </c>
      <c r="H4479">
        <v>0</v>
      </c>
      <c r="I4479" s="196" t="str">
        <f>VLOOKUP(E4479,Refs!$P$2:$R$36,3,FALSE)</f>
        <v>Y58</v>
      </c>
      <c r="J4479" s="196" t="str">
        <f>VLOOKUP(E4479,Refs!$P$2:$S$36,4,FALSE)</f>
        <v>South West</v>
      </c>
      <c r="K4479" s="42" t="str">
        <f t="shared" si="140"/>
        <v/>
      </c>
    </row>
    <row r="4480" spans="1:11" x14ac:dyDescent="0.35">
      <c r="A4480" s="197">
        <f t="shared" si="139"/>
        <v>44317</v>
      </c>
      <c r="B4480" t="s">
        <v>1054</v>
      </c>
      <c r="C4480" t="s">
        <v>92</v>
      </c>
      <c r="D4480" t="s">
        <v>771</v>
      </c>
      <c r="E4480" t="s">
        <v>76</v>
      </c>
      <c r="F4480" t="s">
        <v>77</v>
      </c>
      <c r="G4480" t="s">
        <v>731</v>
      </c>
      <c r="H4480">
        <v>0</v>
      </c>
      <c r="I4480" s="196" t="str">
        <f>VLOOKUP(E4480,Refs!$P$2:$R$36,3,FALSE)</f>
        <v>Y58</v>
      </c>
      <c r="J4480" s="196" t="str">
        <f>VLOOKUP(E4480,Refs!$P$2:$S$36,4,FALSE)</f>
        <v>South West</v>
      </c>
      <c r="K4480" s="42" t="str">
        <f t="shared" si="140"/>
        <v/>
      </c>
    </row>
    <row r="4481" spans="1:11" x14ac:dyDescent="0.35">
      <c r="A4481" s="197">
        <f t="shared" si="139"/>
        <v>44317</v>
      </c>
      <c r="B4481" t="s">
        <v>1054</v>
      </c>
      <c r="C4481" t="s">
        <v>92</v>
      </c>
      <c r="D4481" t="s">
        <v>771</v>
      </c>
      <c r="E4481" t="s">
        <v>76</v>
      </c>
      <c r="F4481" t="s">
        <v>77</v>
      </c>
      <c r="G4481" t="s">
        <v>732</v>
      </c>
      <c r="H4481">
        <v>0</v>
      </c>
      <c r="I4481" s="196" t="str">
        <f>VLOOKUP(E4481,Refs!$P$2:$R$36,3,FALSE)</f>
        <v>Y58</v>
      </c>
      <c r="J4481" s="196" t="str">
        <f>VLOOKUP(E4481,Refs!$P$2:$S$36,4,FALSE)</f>
        <v>South West</v>
      </c>
      <c r="K4481" s="42" t="str">
        <f t="shared" si="140"/>
        <v/>
      </c>
    </row>
    <row r="4482" spans="1:11" x14ac:dyDescent="0.35">
      <c r="A4482" s="197">
        <f t="shared" si="139"/>
        <v>44317</v>
      </c>
      <c r="B4482" t="s">
        <v>1054</v>
      </c>
      <c r="C4482" t="s">
        <v>92</v>
      </c>
      <c r="D4482" t="s">
        <v>771</v>
      </c>
      <c r="E4482" t="s">
        <v>76</v>
      </c>
      <c r="F4482" t="s">
        <v>77</v>
      </c>
      <c r="G4482" t="s">
        <v>733</v>
      </c>
      <c r="H4482">
        <v>0</v>
      </c>
      <c r="I4482" s="196" t="str">
        <f>VLOOKUP(E4482,Refs!$P$2:$R$36,3,FALSE)</f>
        <v>Y58</v>
      </c>
      <c r="J4482" s="196" t="str">
        <f>VLOOKUP(E4482,Refs!$P$2:$S$36,4,FALSE)</f>
        <v>South West</v>
      </c>
      <c r="K4482" s="42" t="str">
        <f t="shared" si="140"/>
        <v/>
      </c>
    </row>
    <row r="4483" spans="1:11" x14ac:dyDescent="0.35">
      <c r="A4483" s="197">
        <f t="shared" ref="A4483:A4546" si="141">DATEVALUE(RIGHT(B4483,8))</f>
        <v>44317</v>
      </c>
      <c r="B4483" t="s">
        <v>1054</v>
      </c>
      <c r="C4483" t="s">
        <v>92</v>
      </c>
      <c r="D4483" t="s">
        <v>771</v>
      </c>
      <c r="E4483" t="s">
        <v>76</v>
      </c>
      <c r="F4483" t="s">
        <v>77</v>
      </c>
      <c r="G4483" t="s">
        <v>734</v>
      </c>
      <c r="H4483">
        <v>0</v>
      </c>
      <c r="I4483" s="196" t="str">
        <f>VLOOKUP(E4483,Refs!$P$2:$R$36,3,FALSE)</f>
        <v>Y58</v>
      </c>
      <c r="J4483" s="196" t="str">
        <f>VLOOKUP(E4483,Refs!$P$2:$S$36,4,FALSE)</f>
        <v>South West</v>
      </c>
      <c r="K4483" s="42" t="str">
        <f t="shared" si="140"/>
        <v/>
      </c>
    </row>
    <row r="4484" spans="1:11" x14ac:dyDescent="0.35">
      <c r="A4484" s="197">
        <f t="shared" si="141"/>
        <v>44317</v>
      </c>
      <c r="B4484" t="s">
        <v>1054</v>
      </c>
      <c r="C4484" t="s">
        <v>92</v>
      </c>
      <c r="D4484" t="s">
        <v>771</v>
      </c>
      <c r="E4484" t="s">
        <v>76</v>
      </c>
      <c r="F4484" t="s">
        <v>77</v>
      </c>
      <c r="G4484" t="s">
        <v>735</v>
      </c>
      <c r="H4484">
        <v>0</v>
      </c>
      <c r="I4484" s="196" t="str">
        <f>VLOOKUP(E4484,Refs!$P$2:$R$36,3,FALSE)</f>
        <v>Y58</v>
      </c>
      <c r="J4484" s="196" t="str">
        <f>VLOOKUP(E4484,Refs!$P$2:$S$36,4,FALSE)</f>
        <v>South West</v>
      </c>
      <c r="K4484" s="42" t="str">
        <f t="shared" si="140"/>
        <v/>
      </c>
    </row>
    <row r="4485" spans="1:11" x14ac:dyDescent="0.35">
      <c r="A4485" s="197">
        <f t="shared" si="141"/>
        <v>44317</v>
      </c>
      <c r="B4485" t="s">
        <v>1054</v>
      </c>
      <c r="C4485" t="s">
        <v>92</v>
      </c>
      <c r="D4485" t="s">
        <v>771</v>
      </c>
      <c r="E4485" t="s">
        <v>76</v>
      </c>
      <c r="F4485" t="s">
        <v>77</v>
      </c>
      <c r="G4485" t="s">
        <v>736</v>
      </c>
      <c r="H4485">
        <v>13</v>
      </c>
      <c r="I4485" s="196" t="str">
        <f>VLOOKUP(E4485,Refs!$P$2:$R$36,3,FALSE)</f>
        <v>Y58</v>
      </c>
      <c r="J4485" s="196" t="str">
        <f>VLOOKUP(E4485,Refs!$P$2:$S$36,4,FALSE)</f>
        <v>South West</v>
      </c>
      <c r="K4485" s="42">
        <f t="shared" si="140"/>
        <v>13</v>
      </c>
    </row>
    <row r="4486" spans="1:11" x14ac:dyDescent="0.35">
      <c r="A4486" s="197">
        <f t="shared" si="141"/>
        <v>44317</v>
      </c>
      <c r="B4486" t="s">
        <v>1054</v>
      </c>
      <c r="C4486" t="s">
        <v>92</v>
      </c>
      <c r="D4486" t="s">
        <v>771</v>
      </c>
      <c r="E4486" t="s">
        <v>76</v>
      </c>
      <c r="F4486" t="s">
        <v>77</v>
      </c>
      <c r="G4486" t="s">
        <v>737</v>
      </c>
      <c r="H4486">
        <v>11</v>
      </c>
      <c r="I4486" s="196" t="str">
        <f>VLOOKUP(E4486,Refs!$P$2:$R$36,3,FALSE)</f>
        <v>Y58</v>
      </c>
      <c r="J4486" s="196" t="str">
        <f>VLOOKUP(E4486,Refs!$P$2:$S$36,4,FALSE)</f>
        <v>South West</v>
      </c>
      <c r="K4486" s="42">
        <f t="shared" si="140"/>
        <v>11</v>
      </c>
    </row>
    <row r="4487" spans="1:11" x14ac:dyDescent="0.35">
      <c r="A4487" s="197">
        <f t="shared" si="141"/>
        <v>44317</v>
      </c>
      <c r="B4487" t="s">
        <v>1054</v>
      </c>
      <c r="C4487" t="s">
        <v>119</v>
      </c>
      <c r="D4487"/>
      <c r="E4487" t="s">
        <v>30</v>
      </c>
      <c r="F4487" t="s">
        <v>31</v>
      </c>
      <c r="G4487" t="s">
        <v>756</v>
      </c>
      <c r="H4487">
        <v>38762</v>
      </c>
      <c r="I4487" s="196" t="str">
        <f>VLOOKUP(E4487,Refs!$P$2:$R$36,3,FALSE)</f>
        <v>Y61</v>
      </c>
      <c r="J4487" s="196" t="str">
        <f>VLOOKUP(E4487,Refs!$P$2:$S$36,4,FALSE)</f>
        <v>East of England</v>
      </c>
      <c r="K4487" s="42">
        <f t="shared" si="140"/>
        <v>38762</v>
      </c>
    </row>
    <row r="4488" spans="1:11" x14ac:dyDescent="0.35">
      <c r="A4488" s="197">
        <f t="shared" si="141"/>
        <v>44317</v>
      </c>
      <c r="B4488" t="s">
        <v>1054</v>
      </c>
      <c r="C4488" t="s">
        <v>119</v>
      </c>
      <c r="D4488"/>
      <c r="E4488" t="s">
        <v>30</v>
      </c>
      <c r="F4488" t="s">
        <v>31</v>
      </c>
      <c r="G4488" t="s">
        <v>757</v>
      </c>
      <c r="H4488">
        <v>38759</v>
      </c>
      <c r="I4488" s="196" t="str">
        <f>VLOOKUP(E4488,Refs!$P$2:$R$36,3,FALSE)</f>
        <v>Y61</v>
      </c>
      <c r="J4488" s="196" t="str">
        <f>VLOOKUP(E4488,Refs!$P$2:$S$36,4,FALSE)</f>
        <v>East of England</v>
      </c>
      <c r="K4488" s="42">
        <f t="shared" si="140"/>
        <v>38759</v>
      </c>
    </row>
    <row r="4489" spans="1:11" x14ac:dyDescent="0.35">
      <c r="A4489" s="197">
        <f t="shared" si="141"/>
        <v>44317</v>
      </c>
      <c r="B4489" t="s">
        <v>1054</v>
      </c>
      <c r="C4489" t="s">
        <v>119</v>
      </c>
      <c r="D4489"/>
      <c r="E4489" t="s">
        <v>30</v>
      </c>
      <c r="F4489" t="s">
        <v>31</v>
      </c>
      <c r="G4489" t="s">
        <v>758</v>
      </c>
      <c r="H4489">
        <v>27971</v>
      </c>
      <c r="I4489" s="196" t="str">
        <f>VLOOKUP(E4489,Refs!$P$2:$R$36,3,FALSE)</f>
        <v>Y61</v>
      </c>
      <c r="J4489" s="196" t="str">
        <f>VLOOKUP(E4489,Refs!$P$2:$S$36,4,FALSE)</f>
        <v>East of England</v>
      </c>
      <c r="K4489" s="42">
        <f t="shared" si="140"/>
        <v>27971</v>
      </c>
    </row>
    <row r="4490" spans="1:11" x14ac:dyDescent="0.35">
      <c r="A4490" s="197">
        <f t="shared" si="141"/>
        <v>44317</v>
      </c>
      <c r="B4490" t="s">
        <v>1054</v>
      </c>
      <c r="C4490" t="s">
        <v>119</v>
      </c>
      <c r="D4490"/>
      <c r="E4490" t="s">
        <v>30</v>
      </c>
      <c r="F4490" t="s">
        <v>31</v>
      </c>
      <c r="G4490" t="s">
        <v>759</v>
      </c>
      <c r="H4490">
        <v>0</v>
      </c>
      <c r="I4490" s="196" t="str">
        <f>VLOOKUP(E4490,Refs!$P$2:$R$36,3,FALSE)</f>
        <v>Y61</v>
      </c>
      <c r="J4490" s="196" t="str">
        <f>VLOOKUP(E4490,Refs!$P$2:$S$36,4,FALSE)</f>
        <v>East of England</v>
      </c>
      <c r="K4490" s="42" t="str">
        <f t="shared" si="140"/>
        <v/>
      </c>
    </row>
    <row r="4491" spans="1:11" x14ac:dyDescent="0.35">
      <c r="A4491" s="197">
        <f t="shared" si="141"/>
        <v>44317</v>
      </c>
      <c r="B4491" t="s">
        <v>1054</v>
      </c>
      <c r="C4491" t="s">
        <v>119</v>
      </c>
      <c r="D4491"/>
      <c r="E4491" t="s">
        <v>30</v>
      </c>
      <c r="F4491" t="s">
        <v>31</v>
      </c>
      <c r="G4491" t="s">
        <v>760</v>
      </c>
      <c r="H4491">
        <v>1256</v>
      </c>
      <c r="I4491" s="196" t="str">
        <f>VLOOKUP(E4491,Refs!$P$2:$R$36,3,FALSE)</f>
        <v>Y61</v>
      </c>
      <c r="J4491" s="196" t="str">
        <f>VLOOKUP(E4491,Refs!$P$2:$S$36,4,FALSE)</f>
        <v>East of England</v>
      </c>
      <c r="K4491" s="42">
        <f t="shared" si="140"/>
        <v>1256</v>
      </c>
    </row>
    <row r="4492" spans="1:11" x14ac:dyDescent="0.35">
      <c r="A4492" s="197">
        <f t="shared" si="141"/>
        <v>44317</v>
      </c>
      <c r="B4492" t="s">
        <v>1054</v>
      </c>
      <c r="C4492" t="s">
        <v>119</v>
      </c>
      <c r="D4492"/>
      <c r="E4492" t="s">
        <v>30</v>
      </c>
      <c r="F4492" t="s">
        <v>31</v>
      </c>
      <c r="G4492" t="s">
        <v>761</v>
      </c>
      <c r="H4492">
        <v>0</v>
      </c>
      <c r="I4492" s="196" t="str">
        <f>VLOOKUP(E4492,Refs!$P$2:$R$36,3,FALSE)</f>
        <v>Y61</v>
      </c>
      <c r="J4492" s="196" t="str">
        <f>VLOOKUP(E4492,Refs!$P$2:$S$36,4,FALSE)</f>
        <v>East of England</v>
      </c>
      <c r="K4492" s="42" t="str">
        <f t="shared" si="140"/>
        <v/>
      </c>
    </row>
    <row r="4493" spans="1:11" x14ac:dyDescent="0.35">
      <c r="A4493" s="197">
        <f t="shared" si="141"/>
        <v>44317</v>
      </c>
      <c r="B4493" t="s">
        <v>1054</v>
      </c>
      <c r="C4493" t="s">
        <v>119</v>
      </c>
      <c r="D4493"/>
      <c r="E4493" t="s">
        <v>30</v>
      </c>
      <c r="F4493" t="s">
        <v>31</v>
      </c>
      <c r="G4493" t="s">
        <v>548</v>
      </c>
      <c r="H4493">
        <v>15913</v>
      </c>
      <c r="I4493" s="196" t="str">
        <f>VLOOKUP(E4493,Refs!$P$2:$R$36,3,FALSE)</f>
        <v>Y61</v>
      </c>
      <c r="J4493" s="196" t="str">
        <f>VLOOKUP(E4493,Refs!$P$2:$S$36,4,FALSE)</f>
        <v>East of England</v>
      </c>
      <c r="K4493" s="42">
        <f t="shared" si="140"/>
        <v>15913</v>
      </c>
    </row>
    <row r="4494" spans="1:11" x14ac:dyDescent="0.35">
      <c r="A4494" s="197">
        <f t="shared" si="141"/>
        <v>44317</v>
      </c>
      <c r="B4494" t="s">
        <v>1054</v>
      </c>
      <c r="C4494" t="s">
        <v>119</v>
      </c>
      <c r="D4494"/>
      <c r="E4494" t="s">
        <v>30</v>
      </c>
      <c r="F4494" t="s">
        <v>31</v>
      </c>
      <c r="G4494" t="s">
        <v>549</v>
      </c>
      <c r="H4494">
        <v>3314</v>
      </c>
      <c r="I4494" s="196" t="str">
        <f>VLOOKUP(E4494,Refs!$P$2:$R$36,3,FALSE)</f>
        <v>Y61</v>
      </c>
      <c r="J4494" s="196" t="str">
        <f>VLOOKUP(E4494,Refs!$P$2:$S$36,4,FALSE)</f>
        <v>East of England</v>
      </c>
      <c r="K4494" s="42">
        <f t="shared" si="140"/>
        <v>3314</v>
      </c>
    </row>
    <row r="4495" spans="1:11" x14ac:dyDescent="0.35">
      <c r="A4495" s="197">
        <f t="shared" si="141"/>
        <v>44317</v>
      </c>
      <c r="B4495" t="s">
        <v>1054</v>
      </c>
      <c r="C4495" t="s">
        <v>119</v>
      </c>
      <c r="D4495"/>
      <c r="E4495" t="s">
        <v>30</v>
      </c>
      <c r="F4495" t="s">
        <v>31</v>
      </c>
      <c r="G4495" t="s">
        <v>550</v>
      </c>
      <c r="H4495">
        <v>287</v>
      </c>
      <c r="I4495" s="196" t="str">
        <f>VLOOKUP(E4495,Refs!$P$2:$R$36,3,FALSE)</f>
        <v>Y61</v>
      </c>
      <c r="J4495" s="196" t="str">
        <f>VLOOKUP(E4495,Refs!$P$2:$S$36,4,FALSE)</f>
        <v>East of England</v>
      </c>
      <c r="K4495" s="42">
        <f t="shared" si="140"/>
        <v>287</v>
      </c>
    </row>
    <row r="4496" spans="1:11" x14ac:dyDescent="0.35">
      <c r="A4496" s="197">
        <f t="shared" si="141"/>
        <v>44317</v>
      </c>
      <c r="B4496" t="s">
        <v>1054</v>
      </c>
      <c r="C4496" t="s">
        <v>119</v>
      </c>
      <c r="D4496"/>
      <c r="E4496" t="s">
        <v>30</v>
      </c>
      <c r="F4496" t="s">
        <v>31</v>
      </c>
      <c r="G4496" t="s">
        <v>551</v>
      </c>
      <c r="H4496">
        <v>255</v>
      </c>
      <c r="I4496" s="196" t="str">
        <f>VLOOKUP(E4496,Refs!$P$2:$R$36,3,FALSE)</f>
        <v>Y61</v>
      </c>
      <c r="J4496" s="196" t="str">
        <f>VLOOKUP(E4496,Refs!$P$2:$S$36,4,FALSE)</f>
        <v>East of England</v>
      </c>
      <c r="K4496" s="42">
        <f t="shared" si="140"/>
        <v>255</v>
      </c>
    </row>
    <row r="4497" spans="1:11" x14ac:dyDescent="0.35">
      <c r="A4497" s="197">
        <f t="shared" si="141"/>
        <v>44317</v>
      </c>
      <c r="B4497" t="s">
        <v>1054</v>
      </c>
      <c r="C4497" t="s">
        <v>119</v>
      </c>
      <c r="D4497"/>
      <c r="E4497" t="s">
        <v>30</v>
      </c>
      <c r="F4497" t="s">
        <v>31</v>
      </c>
      <c r="G4497" t="s">
        <v>552</v>
      </c>
      <c r="H4497">
        <v>2772</v>
      </c>
      <c r="I4497" s="196" t="str">
        <f>VLOOKUP(E4497,Refs!$P$2:$R$36,3,FALSE)</f>
        <v>Y61</v>
      </c>
      <c r="J4497" s="196" t="str">
        <f>VLOOKUP(E4497,Refs!$P$2:$S$36,4,FALSE)</f>
        <v>East of England</v>
      </c>
      <c r="K4497" s="42">
        <f t="shared" si="140"/>
        <v>2772</v>
      </c>
    </row>
    <row r="4498" spans="1:11" x14ac:dyDescent="0.35">
      <c r="A4498" s="197">
        <f t="shared" si="141"/>
        <v>44317</v>
      </c>
      <c r="B4498" t="s">
        <v>1054</v>
      </c>
      <c r="C4498" t="s">
        <v>119</v>
      </c>
      <c r="D4498"/>
      <c r="E4498" t="s">
        <v>30</v>
      </c>
      <c r="F4498" t="s">
        <v>31</v>
      </c>
      <c r="G4498" t="s">
        <v>553</v>
      </c>
      <c r="H4498">
        <v>4067490</v>
      </c>
      <c r="I4498" s="196" t="str">
        <f>VLOOKUP(E4498,Refs!$P$2:$R$36,3,FALSE)</f>
        <v>Y61</v>
      </c>
      <c r="J4498" s="196" t="str">
        <f>VLOOKUP(E4498,Refs!$P$2:$S$36,4,FALSE)</f>
        <v>East of England</v>
      </c>
      <c r="K4498" s="42">
        <f t="shared" si="140"/>
        <v>4067490</v>
      </c>
    </row>
    <row r="4499" spans="1:11" x14ac:dyDescent="0.35">
      <c r="A4499" s="197">
        <f t="shared" si="141"/>
        <v>44317</v>
      </c>
      <c r="B4499" t="s">
        <v>1054</v>
      </c>
      <c r="C4499" t="s">
        <v>119</v>
      </c>
      <c r="D4499"/>
      <c r="E4499" t="s">
        <v>30</v>
      </c>
      <c r="F4499" t="s">
        <v>31</v>
      </c>
      <c r="G4499" t="s">
        <v>554</v>
      </c>
      <c r="H4499">
        <v>812</v>
      </c>
      <c r="I4499" s="196" t="str">
        <f>VLOOKUP(E4499,Refs!$P$2:$R$36,3,FALSE)</f>
        <v>Y61</v>
      </c>
      <c r="J4499" s="196" t="str">
        <f>VLOOKUP(E4499,Refs!$P$2:$S$36,4,FALSE)</f>
        <v>East of England</v>
      </c>
      <c r="K4499" s="42">
        <f t="shared" si="140"/>
        <v>812</v>
      </c>
    </row>
    <row r="4500" spans="1:11" x14ac:dyDescent="0.35">
      <c r="A4500" s="197">
        <f t="shared" si="141"/>
        <v>44317</v>
      </c>
      <c r="B4500" t="s">
        <v>1054</v>
      </c>
      <c r="C4500" t="s">
        <v>119</v>
      </c>
      <c r="D4500"/>
      <c r="E4500" t="s">
        <v>30</v>
      </c>
      <c r="F4500" t="s">
        <v>31</v>
      </c>
      <c r="G4500" t="s">
        <v>555</v>
      </c>
      <c r="H4500">
        <v>1254</v>
      </c>
      <c r="I4500" s="196" t="str">
        <f>VLOOKUP(E4500,Refs!$P$2:$R$36,3,FALSE)</f>
        <v>Y61</v>
      </c>
      <c r="J4500" s="196" t="str">
        <f>VLOOKUP(E4500,Refs!$P$2:$S$36,4,FALSE)</f>
        <v>East of England</v>
      </c>
      <c r="K4500" s="42">
        <f t="shared" ref="K4500:K4563" si="142">IF(OR(H4500="NULL",H4500=0,H4500=""),"",H4500)</f>
        <v>1254</v>
      </c>
    </row>
    <row r="4501" spans="1:11" x14ac:dyDescent="0.35">
      <c r="A4501" s="197">
        <f t="shared" si="141"/>
        <v>44317</v>
      </c>
      <c r="B4501" t="s">
        <v>1054</v>
      </c>
      <c r="C4501" t="s">
        <v>119</v>
      </c>
      <c r="D4501"/>
      <c r="E4501" t="s">
        <v>30</v>
      </c>
      <c r="F4501" t="s">
        <v>31</v>
      </c>
      <c r="G4501" t="s">
        <v>556</v>
      </c>
      <c r="H4501">
        <v>795816</v>
      </c>
      <c r="I4501" s="196" t="str">
        <f>VLOOKUP(E4501,Refs!$P$2:$R$36,3,FALSE)</f>
        <v>Y61</v>
      </c>
      <c r="J4501" s="196" t="str">
        <f>VLOOKUP(E4501,Refs!$P$2:$S$36,4,FALSE)</f>
        <v>East of England</v>
      </c>
      <c r="K4501" s="42">
        <f t="shared" si="142"/>
        <v>795816</v>
      </c>
    </row>
    <row r="4502" spans="1:11" x14ac:dyDescent="0.35">
      <c r="A4502" s="197">
        <f t="shared" si="141"/>
        <v>44317</v>
      </c>
      <c r="B4502" t="s">
        <v>1054</v>
      </c>
      <c r="C4502" t="s">
        <v>119</v>
      </c>
      <c r="D4502"/>
      <c r="E4502" t="s">
        <v>30</v>
      </c>
      <c r="F4502" t="s">
        <v>31</v>
      </c>
      <c r="G4502" t="s">
        <v>557</v>
      </c>
      <c r="H4502">
        <v>15523</v>
      </c>
      <c r="I4502" s="196" t="str">
        <f>VLOOKUP(E4502,Refs!$P$2:$R$36,3,FALSE)</f>
        <v>Y61</v>
      </c>
      <c r="J4502" s="196" t="str">
        <f>VLOOKUP(E4502,Refs!$P$2:$S$36,4,FALSE)</f>
        <v>East of England</v>
      </c>
      <c r="K4502" s="42">
        <f t="shared" si="142"/>
        <v>15523</v>
      </c>
    </row>
    <row r="4503" spans="1:11" x14ac:dyDescent="0.35">
      <c r="A4503" s="197">
        <f t="shared" si="141"/>
        <v>44317</v>
      </c>
      <c r="B4503" t="s">
        <v>1054</v>
      </c>
      <c r="C4503" t="s">
        <v>119</v>
      </c>
      <c r="D4503"/>
      <c r="E4503" t="s">
        <v>30</v>
      </c>
      <c r="F4503" t="s">
        <v>31</v>
      </c>
      <c r="G4503" t="s">
        <v>558</v>
      </c>
      <c r="H4503">
        <v>58506933</v>
      </c>
      <c r="I4503" s="196" t="str">
        <f>VLOOKUP(E4503,Refs!$P$2:$R$36,3,FALSE)</f>
        <v>Y61</v>
      </c>
      <c r="J4503" s="196" t="str">
        <f>VLOOKUP(E4503,Refs!$P$2:$S$36,4,FALSE)</f>
        <v>East of England</v>
      </c>
      <c r="K4503" s="42">
        <f t="shared" si="142"/>
        <v>58506933</v>
      </c>
    </row>
    <row r="4504" spans="1:11" x14ac:dyDescent="0.35">
      <c r="A4504" s="197">
        <f t="shared" si="141"/>
        <v>44317</v>
      </c>
      <c r="B4504" t="s">
        <v>1054</v>
      </c>
      <c r="C4504" t="s">
        <v>119</v>
      </c>
      <c r="D4504"/>
      <c r="E4504" t="s">
        <v>30</v>
      </c>
      <c r="F4504" t="s">
        <v>31</v>
      </c>
      <c r="G4504" t="s">
        <v>566</v>
      </c>
      <c r="H4504">
        <v>24509</v>
      </c>
      <c r="I4504" s="196" t="str">
        <f>VLOOKUP(E4504,Refs!$P$2:$R$36,3,FALSE)</f>
        <v>Y61</v>
      </c>
      <c r="J4504" s="196" t="str">
        <f>VLOOKUP(E4504,Refs!$P$2:$S$36,4,FALSE)</f>
        <v>East of England</v>
      </c>
      <c r="K4504" s="42">
        <f t="shared" si="142"/>
        <v>24509</v>
      </c>
    </row>
    <row r="4505" spans="1:11" x14ac:dyDescent="0.35">
      <c r="A4505" s="197">
        <f t="shared" si="141"/>
        <v>44317</v>
      </c>
      <c r="B4505" t="s">
        <v>1054</v>
      </c>
      <c r="C4505" t="s">
        <v>119</v>
      </c>
      <c r="D4505"/>
      <c r="E4505" t="s">
        <v>30</v>
      </c>
      <c r="F4505" t="s">
        <v>31</v>
      </c>
      <c r="G4505" t="s">
        <v>567</v>
      </c>
      <c r="H4505">
        <v>187</v>
      </c>
      <c r="I4505" s="196" t="str">
        <f>VLOOKUP(E4505,Refs!$P$2:$R$36,3,FALSE)</f>
        <v>Y61</v>
      </c>
      <c r="J4505" s="196" t="str">
        <f>VLOOKUP(E4505,Refs!$P$2:$S$36,4,FALSE)</f>
        <v>East of England</v>
      </c>
      <c r="K4505" s="42">
        <f t="shared" si="142"/>
        <v>187</v>
      </c>
    </row>
    <row r="4506" spans="1:11" x14ac:dyDescent="0.35">
      <c r="A4506" s="197">
        <f t="shared" si="141"/>
        <v>44317</v>
      </c>
      <c r="B4506" t="s">
        <v>1054</v>
      </c>
      <c r="C4506" t="s">
        <v>119</v>
      </c>
      <c r="D4506"/>
      <c r="E4506" t="s">
        <v>30</v>
      </c>
      <c r="F4506" t="s">
        <v>31</v>
      </c>
      <c r="G4506" t="s">
        <v>568</v>
      </c>
      <c r="H4506">
        <v>9123</v>
      </c>
      <c r="I4506" s="196" t="str">
        <f>VLOOKUP(E4506,Refs!$P$2:$R$36,3,FALSE)</f>
        <v>Y61</v>
      </c>
      <c r="J4506" s="196" t="str">
        <f>VLOOKUP(E4506,Refs!$P$2:$S$36,4,FALSE)</f>
        <v>East of England</v>
      </c>
      <c r="K4506" s="42">
        <f t="shared" si="142"/>
        <v>9123</v>
      </c>
    </row>
    <row r="4507" spans="1:11" x14ac:dyDescent="0.35">
      <c r="A4507" s="197">
        <f t="shared" si="141"/>
        <v>44317</v>
      </c>
      <c r="B4507" t="s">
        <v>1054</v>
      </c>
      <c r="C4507" t="s">
        <v>119</v>
      </c>
      <c r="D4507"/>
      <c r="E4507" t="s">
        <v>30</v>
      </c>
      <c r="F4507" t="s">
        <v>31</v>
      </c>
      <c r="G4507" t="s">
        <v>569</v>
      </c>
      <c r="H4507">
        <v>5548</v>
      </c>
      <c r="I4507" s="196" t="str">
        <f>VLOOKUP(E4507,Refs!$P$2:$R$36,3,FALSE)</f>
        <v>Y61</v>
      </c>
      <c r="J4507" s="196" t="str">
        <f>VLOOKUP(E4507,Refs!$P$2:$S$36,4,FALSE)</f>
        <v>East of England</v>
      </c>
      <c r="K4507" s="42">
        <f t="shared" si="142"/>
        <v>5548</v>
      </c>
    </row>
    <row r="4508" spans="1:11" x14ac:dyDescent="0.35">
      <c r="A4508" s="197">
        <f t="shared" si="141"/>
        <v>44317</v>
      </c>
      <c r="B4508" t="s">
        <v>1054</v>
      </c>
      <c r="C4508" t="s">
        <v>119</v>
      </c>
      <c r="D4508"/>
      <c r="E4508" t="s">
        <v>30</v>
      </c>
      <c r="F4508" t="s">
        <v>31</v>
      </c>
      <c r="G4508" t="s">
        <v>570</v>
      </c>
      <c r="H4508">
        <v>9651</v>
      </c>
      <c r="I4508" s="196" t="str">
        <f>VLOOKUP(E4508,Refs!$P$2:$R$36,3,FALSE)</f>
        <v>Y61</v>
      </c>
      <c r="J4508" s="196" t="str">
        <f>VLOOKUP(E4508,Refs!$P$2:$S$36,4,FALSE)</f>
        <v>East of England</v>
      </c>
      <c r="K4508" s="42">
        <f t="shared" si="142"/>
        <v>9651</v>
      </c>
    </row>
    <row r="4509" spans="1:11" x14ac:dyDescent="0.35">
      <c r="A4509" s="197">
        <f t="shared" si="141"/>
        <v>44317</v>
      </c>
      <c r="B4509" t="s">
        <v>1054</v>
      </c>
      <c r="C4509" t="s">
        <v>119</v>
      </c>
      <c r="D4509"/>
      <c r="E4509" t="s">
        <v>30</v>
      </c>
      <c r="F4509" t="s">
        <v>31</v>
      </c>
      <c r="G4509" t="s">
        <v>571</v>
      </c>
      <c r="H4509">
        <v>0</v>
      </c>
      <c r="I4509" s="196" t="str">
        <f>VLOOKUP(E4509,Refs!$P$2:$R$36,3,FALSE)</f>
        <v>Y61</v>
      </c>
      <c r="J4509" s="196" t="str">
        <f>VLOOKUP(E4509,Refs!$P$2:$S$36,4,FALSE)</f>
        <v>East of England</v>
      </c>
      <c r="K4509" s="42" t="str">
        <f t="shared" si="142"/>
        <v/>
      </c>
    </row>
    <row r="4510" spans="1:11" x14ac:dyDescent="0.35">
      <c r="A4510" s="197">
        <f t="shared" si="141"/>
        <v>44317</v>
      </c>
      <c r="B4510" t="s">
        <v>1054</v>
      </c>
      <c r="C4510" t="s">
        <v>119</v>
      </c>
      <c r="D4510"/>
      <c r="E4510" t="s">
        <v>30</v>
      </c>
      <c r="F4510" t="s">
        <v>31</v>
      </c>
      <c r="G4510" t="s">
        <v>576</v>
      </c>
      <c r="H4510">
        <v>15199</v>
      </c>
      <c r="I4510" s="196" t="str">
        <f>VLOOKUP(E4510,Refs!$P$2:$R$36,3,FALSE)</f>
        <v>Y61</v>
      </c>
      <c r="J4510" s="196" t="str">
        <f>VLOOKUP(E4510,Refs!$P$2:$S$36,4,FALSE)</f>
        <v>East of England</v>
      </c>
      <c r="K4510" s="42">
        <f t="shared" si="142"/>
        <v>15199</v>
      </c>
    </row>
    <row r="4511" spans="1:11" x14ac:dyDescent="0.35">
      <c r="A4511" s="197">
        <f t="shared" si="141"/>
        <v>44317</v>
      </c>
      <c r="B4511" t="s">
        <v>1054</v>
      </c>
      <c r="C4511" t="s">
        <v>119</v>
      </c>
      <c r="D4511"/>
      <c r="E4511" t="s">
        <v>30</v>
      </c>
      <c r="F4511" t="s">
        <v>31</v>
      </c>
      <c r="G4511" t="s">
        <v>577</v>
      </c>
      <c r="H4511">
        <v>6804</v>
      </c>
      <c r="I4511" s="196" t="str">
        <f>VLOOKUP(E4511,Refs!$P$2:$R$36,3,FALSE)</f>
        <v>Y61</v>
      </c>
      <c r="J4511" s="196" t="str">
        <f>VLOOKUP(E4511,Refs!$P$2:$S$36,4,FALSE)</f>
        <v>East of England</v>
      </c>
      <c r="K4511" s="42">
        <f t="shared" si="142"/>
        <v>6804</v>
      </c>
    </row>
    <row r="4512" spans="1:11" x14ac:dyDescent="0.35">
      <c r="A4512" s="197">
        <f t="shared" si="141"/>
        <v>44317</v>
      </c>
      <c r="B4512" t="s">
        <v>1054</v>
      </c>
      <c r="C4512" t="s">
        <v>119</v>
      </c>
      <c r="D4512"/>
      <c r="E4512" t="s">
        <v>30</v>
      </c>
      <c r="F4512" t="s">
        <v>31</v>
      </c>
      <c r="G4512" t="s">
        <v>578</v>
      </c>
      <c r="H4512">
        <v>685</v>
      </c>
      <c r="I4512" s="196" t="str">
        <f>VLOOKUP(E4512,Refs!$P$2:$R$36,3,FALSE)</f>
        <v>Y61</v>
      </c>
      <c r="J4512" s="196" t="str">
        <f>VLOOKUP(E4512,Refs!$P$2:$S$36,4,FALSE)</f>
        <v>East of England</v>
      </c>
      <c r="K4512" s="42">
        <f t="shared" si="142"/>
        <v>685</v>
      </c>
    </row>
    <row r="4513" spans="1:11" x14ac:dyDescent="0.35">
      <c r="A4513" s="197">
        <f t="shared" si="141"/>
        <v>44317</v>
      </c>
      <c r="B4513" t="s">
        <v>1054</v>
      </c>
      <c r="C4513" t="s">
        <v>119</v>
      </c>
      <c r="D4513"/>
      <c r="E4513" t="s">
        <v>30</v>
      </c>
      <c r="F4513" t="s">
        <v>31</v>
      </c>
      <c r="G4513" t="s">
        <v>579</v>
      </c>
      <c r="H4513">
        <v>0</v>
      </c>
      <c r="I4513" s="196" t="str">
        <f>VLOOKUP(E4513,Refs!$P$2:$R$36,3,FALSE)</f>
        <v>Y61</v>
      </c>
      <c r="J4513" s="196" t="str">
        <f>VLOOKUP(E4513,Refs!$P$2:$S$36,4,FALSE)</f>
        <v>East of England</v>
      </c>
      <c r="K4513" s="42" t="str">
        <f t="shared" si="142"/>
        <v/>
      </c>
    </row>
    <row r="4514" spans="1:11" x14ac:dyDescent="0.35">
      <c r="A4514" s="197">
        <f t="shared" si="141"/>
        <v>44317</v>
      </c>
      <c r="B4514" t="s">
        <v>1054</v>
      </c>
      <c r="C4514" t="s">
        <v>119</v>
      </c>
      <c r="D4514"/>
      <c r="E4514" t="s">
        <v>30</v>
      </c>
      <c r="F4514" t="s">
        <v>31</v>
      </c>
      <c r="G4514" t="s">
        <v>580</v>
      </c>
      <c r="H4514">
        <v>4</v>
      </c>
      <c r="I4514" s="196" t="str">
        <f>VLOOKUP(E4514,Refs!$P$2:$R$36,3,FALSE)</f>
        <v>Y61</v>
      </c>
      <c r="J4514" s="196" t="str">
        <f>VLOOKUP(E4514,Refs!$P$2:$S$36,4,FALSE)</f>
        <v>East of England</v>
      </c>
      <c r="K4514" s="42">
        <f t="shared" si="142"/>
        <v>4</v>
      </c>
    </row>
    <row r="4515" spans="1:11" x14ac:dyDescent="0.35">
      <c r="A4515" s="197">
        <f t="shared" si="141"/>
        <v>44317</v>
      </c>
      <c r="B4515" t="s">
        <v>1054</v>
      </c>
      <c r="C4515" t="s">
        <v>119</v>
      </c>
      <c r="D4515"/>
      <c r="E4515" t="s">
        <v>30</v>
      </c>
      <c r="F4515" t="s">
        <v>31</v>
      </c>
      <c r="G4515" t="s">
        <v>581</v>
      </c>
      <c r="H4515">
        <v>0</v>
      </c>
      <c r="I4515" s="196" t="str">
        <f>VLOOKUP(E4515,Refs!$P$2:$R$36,3,FALSE)</f>
        <v>Y61</v>
      </c>
      <c r="J4515" s="196" t="str">
        <f>VLOOKUP(E4515,Refs!$P$2:$S$36,4,FALSE)</f>
        <v>East of England</v>
      </c>
      <c r="K4515" s="42" t="str">
        <f t="shared" si="142"/>
        <v/>
      </c>
    </row>
    <row r="4516" spans="1:11" x14ac:dyDescent="0.35">
      <c r="A4516" s="197">
        <f t="shared" si="141"/>
        <v>44317</v>
      </c>
      <c r="B4516" t="s">
        <v>1054</v>
      </c>
      <c r="C4516" t="s">
        <v>119</v>
      </c>
      <c r="D4516"/>
      <c r="E4516" t="s">
        <v>30</v>
      </c>
      <c r="F4516" t="s">
        <v>31</v>
      </c>
      <c r="G4516" t="s">
        <v>582</v>
      </c>
      <c r="H4516">
        <v>913</v>
      </c>
      <c r="I4516" s="196" t="str">
        <f>VLOOKUP(E4516,Refs!$P$2:$R$36,3,FALSE)</f>
        <v>Y61</v>
      </c>
      <c r="J4516" s="196" t="str">
        <f>VLOOKUP(E4516,Refs!$P$2:$S$36,4,FALSE)</f>
        <v>East of England</v>
      </c>
      <c r="K4516" s="42">
        <f t="shared" si="142"/>
        <v>913</v>
      </c>
    </row>
    <row r="4517" spans="1:11" x14ac:dyDescent="0.35">
      <c r="A4517" s="197">
        <f t="shared" si="141"/>
        <v>44317</v>
      </c>
      <c r="B4517" t="s">
        <v>1054</v>
      </c>
      <c r="C4517" t="s">
        <v>119</v>
      </c>
      <c r="D4517"/>
      <c r="E4517" t="s">
        <v>30</v>
      </c>
      <c r="F4517" t="s">
        <v>31</v>
      </c>
      <c r="G4517" t="s">
        <v>583</v>
      </c>
      <c r="H4517">
        <v>38</v>
      </c>
      <c r="I4517" s="196" t="str">
        <f>VLOOKUP(E4517,Refs!$P$2:$R$36,3,FALSE)</f>
        <v>Y61</v>
      </c>
      <c r="J4517" s="196" t="str">
        <f>VLOOKUP(E4517,Refs!$P$2:$S$36,4,FALSE)</f>
        <v>East of England</v>
      </c>
      <c r="K4517" s="42">
        <f t="shared" si="142"/>
        <v>38</v>
      </c>
    </row>
    <row r="4518" spans="1:11" x14ac:dyDescent="0.35">
      <c r="A4518" s="197">
        <f t="shared" si="141"/>
        <v>44317</v>
      </c>
      <c r="B4518" t="s">
        <v>1054</v>
      </c>
      <c r="C4518" t="s">
        <v>119</v>
      </c>
      <c r="D4518"/>
      <c r="E4518" t="s">
        <v>30</v>
      </c>
      <c r="F4518" t="s">
        <v>31</v>
      </c>
      <c r="G4518" t="s">
        <v>584</v>
      </c>
      <c r="H4518">
        <v>6755</v>
      </c>
      <c r="I4518" s="196" t="str">
        <f>VLOOKUP(E4518,Refs!$P$2:$R$36,3,FALSE)</f>
        <v>Y61</v>
      </c>
      <c r="J4518" s="196" t="str">
        <f>VLOOKUP(E4518,Refs!$P$2:$S$36,4,FALSE)</f>
        <v>East of England</v>
      </c>
      <c r="K4518" s="42">
        <f t="shared" si="142"/>
        <v>6755</v>
      </c>
    </row>
    <row r="4519" spans="1:11" x14ac:dyDescent="0.35">
      <c r="A4519" s="197">
        <f t="shared" si="141"/>
        <v>44317</v>
      </c>
      <c r="B4519" t="s">
        <v>1054</v>
      </c>
      <c r="C4519" t="s">
        <v>119</v>
      </c>
      <c r="D4519"/>
      <c r="E4519" t="s">
        <v>30</v>
      </c>
      <c r="F4519" t="s">
        <v>31</v>
      </c>
      <c r="G4519" t="s">
        <v>585</v>
      </c>
      <c r="H4519">
        <v>135</v>
      </c>
      <c r="I4519" s="196" t="str">
        <f>VLOOKUP(E4519,Refs!$P$2:$R$36,3,FALSE)</f>
        <v>Y61</v>
      </c>
      <c r="J4519" s="196" t="str">
        <f>VLOOKUP(E4519,Refs!$P$2:$S$36,4,FALSE)</f>
        <v>East of England</v>
      </c>
      <c r="K4519" s="42">
        <f t="shared" si="142"/>
        <v>135</v>
      </c>
    </row>
    <row r="4520" spans="1:11" x14ac:dyDescent="0.35">
      <c r="A4520" s="197">
        <f t="shared" si="141"/>
        <v>44317</v>
      </c>
      <c r="B4520" t="s">
        <v>1054</v>
      </c>
      <c r="C4520" t="s">
        <v>119</v>
      </c>
      <c r="D4520"/>
      <c r="E4520" t="s">
        <v>30</v>
      </c>
      <c r="F4520" t="s">
        <v>31</v>
      </c>
      <c r="G4520" t="s">
        <v>586</v>
      </c>
      <c r="H4520">
        <v>611</v>
      </c>
      <c r="I4520" s="196" t="str">
        <f>VLOOKUP(E4520,Refs!$P$2:$R$36,3,FALSE)</f>
        <v>Y61</v>
      </c>
      <c r="J4520" s="196" t="str">
        <f>VLOOKUP(E4520,Refs!$P$2:$S$36,4,FALSE)</f>
        <v>East of England</v>
      </c>
      <c r="K4520" s="42">
        <f t="shared" si="142"/>
        <v>611</v>
      </c>
    </row>
    <row r="4521" spans="1:11" x14ac:dyDescent="0.35">
      <c r="A4521" s="197">
        <f t="shared" si="141"/>
        <v>44317</v>
      </c>
      <c r="B4521" t="s">
        <v>1054</v>
      </c>
      <c r="C4521" t="s">
        <v>119</v>
      </c>
      <c r="D4521"/>
      <c r="E4521" t="s">
        <v>30</v>
      </c>
      <c r="F4521" t="s">
        <v>31</v>
      </c>
      <c r="G4521" t="s">
        <v>587</v>
      </c>
      <c r="H4521">
        <v>0</v>
      </c>
      <c r="I4521" s="196" t="str">
        <f>VLOOKUP(E4521,Refs!$P$2:$R$36,3,FALSE)</f>
        <v>Y61</v>
      </c>
      <c r="J4521" s="196" t="str">
        <f>VLOOKUP(E4521,Refs!$P$2:$S$36,4,FALSE)</f>
        <v>East of England</v>
      </c>
      <c r="K4521" s="42" t="str">
        <f t="shared" si="142"/>
        <v/>
      </c>
    </row>
    <row r="4522" spans="1:11" x14ac:dyDescent="0.35">
      <c r="A4522" s="197">
        <f t="shared" si="141"/>
        <v>44317</v>
      </c>
      <c r="B4522" t="s">
        <v>1054</v>
      </c>
      <c r="C4522" t="s">
        <v>119</v>
      </c>
      <c r="D4522"/>
      <c r="E4522" t="s">
        <v>30</v>
      </c>
      <c r="F4522" t="s">
        <v>31</v>
      </c>
      <c r="G4522" t="s">
        <v>588</v>
      </c>
      <c r="H4522">
        <v>6694</v>
      </c>
      <c r="I4522" s="196" t="str">
        <f>VLOOKUP(E4522,Refs!$P$2:$R$36,3,FALSE)</f>
        <v>Y61</v>
      </c>
      <c r="J4522" s="196" t="str">
        <f>VLOOKUP(E4522,Refs!$P$2:$S$36,4,FALSE)</f>
        <v>East of England</v>
      </c>
      <c r="K4522" s="42">
        <f t="shared" si="142"/>
        <v>6694</v>
      </c>
    </row>
    <row r="4523" spans="1:11" x14ac:dyDescent="0.35">
      <c r="A4523" s="197">
        <f t="shared" si="141"/>
        <v>44317</v>
      </c>
      <c r="B4523" t="s">
        <v>1054</v>
      </c>
      <c r="C4523" t="s">
        <v>119</v>
      </c>
      <c r="D4523"/>
      <c r="E4523" t="s">
        <v>30</v>
      </c>
      <c r="F4523" t="s">
        <v>31</v>
      </c>
      <c r="G4523" t="s">
        <v>589</v>
      </c>
      <c r="H4523">
        <v>2968</v>
      </c>
      <c r="I4523" s="196" t="str">
        <f>VLOOKUP(E4523,Refs!$P$2:$R$36,3,FALSE)</f>
        <v>Y61</v>
      </c>
      <c r="J4523" s="196" t="str">
        <f>VLOOKUP(E4523,Refs!$P$2:$S$36,4,FALSE)</f>
        <v>East of England</v>
      </c>
      <c r="K4523" s="42">
        <f t="shared" si="142"/>
        <v>2968</v>
      </c>
    </row>
    <row r="4524" spans="1:11" x14ac:dyDescent="0.35">
      <c r="A4524" s="197">
        <f t="shared" si="141"/>
        <v>44317</v>
      </c>
      <c r="B4524" t="s">
        <v>1054</v>
      </c>
      <c r="C4524" t="s">
        <v>119</v>
      </c>
      <c r="D4524"/>
      <c r="E4524" t="s">
        <v>30</v>
      </c>
      <c r="F4524" t="s">
        <v>31</v>
      </c>
      <c r="G4524" t="s">
        <v>590</v>
      </c>
      <c r="H4524">
        <v>1717</v>
      </c>
      <c r="I4524" s="196" t="str">
        <f>VLOOKUP(E4524,Refs!$P$2:$R$36,3,FALSE)</f>
        <v>Y61</v>
      </c>
      <c r="J4524" s="196" t="str">
        <f>VLOOKUP(E4524,Refs!$P$2:$S$36,4,FALSE)</f>
        <v>East of England</v>
      </c>
      <c r="K4524" s="42">
        <f t="shared" si="142"/>
        <v>1717</v>
      </c>
    </row>
    <row r="4525" spans="1:11" x14ac:dyDescent="0.35">
      <c r="A4525" s="197">
        <f t="shared" si="141"/>
        <v>44317</v>
      </c>
      <c r="B4525" t="s">
        <v>1054</v>
      </c>
      <c r="C4525" t="s">
        <v>119</v>
      </c>
      <c r="D4525"/>
      <c r="E4525" t="s">
        <v>30</v>
      </c>
      <c r="F4525" t="s">
        <v>31</v>
      </c>
      <c r="G4525" t="s">
        <v>591</v>
      </c>
      <c r="H4525">
        <v>1363</v>
      </c>
      <c r="I4525" s="196" t="str">
        <f>VLOOKUP(E4525,Refs!$P$2:$R$36,3,FALSE)</f>
        <v>Y61</v>
      </c>
      <c r="J4525" s="196" t="str">
        <f>VLOOKUP(E4525,Refs!$P$2:$S$36,4,FALSE)</f>
        <v>East of England</v>
      </c>
      <c r="K4525" s="42">
        <f t="shared" si="142"/>
        <v>1363</v>
      </c>
    </row>
    <row r="4526" spans="1:11" x14ac:dyDescent="0.35">
      <c r="A4526" s="197">
        <f t="shared" si="141"/>
        <v>44317</v>
      </c>
      <c r="B4526" t="s">
        <v>1054</v>
      </c>
      <c r="C4526" t="s">
        <v>119</v>
      </c>
      <c r="D4526"/>
      <c r="E4526" t="s">
        <v>30</v>
      </c>
      <c r="F4526" t="s">
        <v>31</v>
      </c>
      <c r="G4526" t="s">
        <v>592</v>
      </c>
      <c r="H4526">
        <v>5740</v>
      </c>
      <c r="I4526" s="196" t="str">
        <f>VLOOKUP(E4526,Refs!$P$2:$R$36,3,FALSE)</f>
        <v>Y61</v>
      </c>
      <c r="J4526" s="196" t="str">
        <f>VLOOKUP(E4526,Refs!$P$2:$S$36,4,FALSE)</f>
        <v>East of England</v>
      </c>
      <c r="K4526" s="42">
        <f t="shared" si="142"/>
        <v>5740</v>
      </c>
    </row>
    <row r="4527" spans="1:11" x14ac:dyDescent="0.35">
      <c r="A4527" s="197">
        <f t="shared" si="141"/>
        <v>44317</v>
      </c>
      <c r="B4527" t="s">
        <v>1054</v>
      </c>
      <c r="C4527" t="s">
        <v>119</v>
      </c>
      <c r="D4527"/>
      <c r="E4527" t="s">
        <v>30</v>
      </c>
      <c r="F4527" t="s">
        <v>31</v>
      </c>
      <c r="G4527" t="s">
        <v>593</v>
      </c>
      <c r="H4527">
        <v>5307</v>
      </c>
      <c r="I4527" s="196" t="str">
        <f>VLOOKUP(E4527,Refs!$P$2:$R$36,3,FALSE)</f>
        <v>Y61</v>
      </c>
      <c r="J4527" s="196" t="str">
        <f>VLOOKUP(E4527,Refs!$P$2:$S$36,4,FALSE)</f>
        <v>East of England</v>
      </c>
      <c r="K4527" s="42">
        <f t="shared" si="142"/>
        <v>5307</v>
      </c>
    </row>
    <row r="4528" spans="1:11" x14ac:dyDescent="0.35">
      <c r="A4528" s="197">
        <f t="shared" si="141"/>
        <v>44317</v>
      </c>
      <c r="B4528" t="s">
        <v>1054</v>
      </c>
      <c r="C4528" t="s">
        <v>119</v>
      </c>
      <c r="D4528"/>
      <c r="E4528" t="s">
        <v>30</v>
      </c>
      <c r="F4528" t="s">
        <v>31</v>
      </c>
      <c r="G4528" t="s">
        <v>594</v>
      </c>
      <c r="H4528">
        <v>5</v>
      </c>
      <c r="I4528" s="196" t="str">
        <f>VLOOKUP(E4528,Refs!$P$2:$R$36,3,FALSE)</f>
        <v>Y61</v>
      </c>
      <c r="J4528" s="196" t="str">
        <f>VLOOKUP(E4528,Refs!$P$2:$S$36,4,FALSE)</f>
        <v>East of England</v>
      </c>
      <c r="K4528" s="42">
        <f t="shared" si="142"/>
        <v>5</v>
      </c>
    </row>
    <row r="4529" spans="1:11" x14ac:dyDescent="0.35">
      <c r="A4529" s="197">
        <f t="shared" si="141"/>
        <v>44317</v>
      </c>
      <c r="B4529" t="s">
        <v>1054</v>
      </c>
      <c r="C4529" t="s">
        <v>119</v>
      </c>
      <c r="D4529"/>
      <c r="E4529" t="s">
        <v>30</v>
      </c>
      <c r="F4529" t="s">
        <v>31</v>
      </c>
      <c r="G4529" t="s">
        <v>609</v>
      </c>
      <c r="H4529">
        <v>24509</v>
      </c>
      <c r="I4529" s="196" t="str">
        <f>VLOOKUP(E4529,Refs!$P$2:$R$36,3,FALSE)</f>
        <v>Y61</v>
      </c>
      <c r="J4529" s="196" t="str">
        <f>VLOOKUP(E4529,Refs!$P$2:$S$36,4,FALSE)</f>
        <v>East of England</v>
      </c>
      <c r="K4529" s="42">
        <f t="shared" si="142"/>
        <v>24509</v>
      </c>
    </row>
    <row r="4530" spans="1:11" x14ac:dyDescent="0.35">
      <c r="A4530" s="197">
        <f t="shared" si="141"/>
        <v>44317</v>
      </c>
      <c r="B4530" t="s">
        <v>1054</v>
      </c>
      <c r="C4530" t="s">
        <v>119</v>
      </c>
      <c r="D4530"/>
      <c r="E4530" t="s">
        <v>30</v>
      </c>
      <c r="F4530" t="s">
        <v>31</v>
      </c>
      <c r="G4530" t="s">
        <v>610</v>
      </c>
      <c r="H4530">
        <v>2858</v>
      </c>
      <c r="I4530" s="196" t="str">
        <f>VLOOKUP(E4530,Refs!$P$2:$R$36,3,FALSE)</f>
        <v>Y61</v>
      </c>
      <c r="J4530" s="196" t="str">
        <f>VLOOKUP(E4530,Refs!$P$2:$S$36,4,FALSE)</f>
        <v>East of England</v>
      </c>
      <c r="K4530" s="42">
        <f t="shared" si="142"/>
        <v>2858</v>
      </c>
    </row>
    <row r="4531" spans="1:11" x14ac:dyDescent="0.35">
      <c r="A4531" s="197">
        <f t="shared" si="141"/>
        <v>44317</v>
      </c>
      <c r="B4531" t="s">
        <v>1054</v>
      </c>
      <c r="C4531" t="s">
        <v>119</v>
      </c>
      <c r="D4531"/>
      <c r="E4531" t="s">
        <v>30</v>
      </c>
      <c r="F4531" t="s">
        <v>31</v>
      </c>
      <c r="G4531" t="s">
        <v>611</v>
      </c>
      <c r="H4531">
        <v>3340</v>
      </c>
      <c r="I4531" s="196" t="str">
        <f>VLOOKUP(E4531,Refs!$P$2:$R$36,3,FALSE)</f>
        <v>Y61</v>
      </c>
      <c r="J4531" s="196" t="str">
        <f>VLOOKUP(E4531,Refs!$P$2:$S$36,4,FALSE)</f>
        <v>East of England</v>
      </c>
      <c r="K4531" s="42">
        <f t="shared" si="142"/>
        <v>3340</v>
      </c>
    </row>
    <row r="4532" spans="1:11" x14ac:dyDescent="0.35">
      <c r="A4532" s="197">
        <f t="shared" si="141"/>
        <v>44317</v>
      </c>
      <c r="B4532" t="s">
        <v>1054</v>
      </c>
      <c r="C4532" t="s">
        <v>119</v>
      </c>
      <c r="D4532"/>
      <c r="E4532" t="s">
        <v>30</v>
      </c>
      <c r="F4532" t="s">
        <v>31</v>
      </c>
      <c r="G4532" t="s">
        <v>612</v>
      </c>
      <c r="H4532">
        <v>837</v>
      </c>
      <c r="I4532" s="196" t="str">
        <f>VLOOKUP(E4532,Refs!$P$2:$R$36,3,FALSE)</f>
        <v>Y61</v>
      </c>
      <c r="J4532" s="196" t="str">
        <f>VLOOKUP(E4532,Refs!$P$2:$S$36,4,FALSE)</f>
        <v>East of England</v>
      </c>
      <c r="K4532" s="42">
        <f t="shared" si="142"/>
        <v>837</v>
      </c>
    </row>
    <row r="4533" spans="1:11" x14ac:dyDescent="0.35">
      <c r="A4533" s="197">
        <f t="shared" si="141"/>
        <v>44317</v>
      </c>
      <c r="B4533" t="s">
        <v>1054</v>
      </c>
      <c r="C4533" t="s">
        <v>119</v>
      </c>
      <c r="D4533"/>
      <c r="E4533" t="s">
        <v>30</v>
      </c>
      <c r="F4533" t="s">
        <v>31</v>
      </c>
      <c r="G4533" t="s">
        <v>613</v>
      </c>
      <c r="H4533">
        <v>0</v>
      </c>
      <c r="I4533" s="196" t="str">
        <f>VLOOKUP(E4533,Refs!$P$2:$R$36,3,FALSE)</f>
        <v>Y61</v>
      </c>
      <c r="J4533" s="196" t="str">
        <f>VLOOKUP(E4533,Refs!$P$2:$S$36,4,FALSE)</f>
        <v>East of England</v>
      </c>
      <c r="K4533" s="42" t="str">
        <f t="shared" si="142"/>
        <v/>
      </c>
    </row>
    <row r="4534" spans="1:11" x14ac:dyDescent="0.35">
      <c r="A4534" s="197">
        <f t="shared" si="141"/>
        <v>44317</v>
      </c>
      <c r="B4534" t="s">
        <v>1054</v>
      </c>
      <c r="C4534" t="s">
        <v>119</v>
      </c>
      <c r="D4534"/>
      <c r="E4534" t="s">
        <v>30</v>
      </c>
      <c r="F4534" t="s">
        <v>31</v>
      </c>
      <c r="G4534" t="s">
        <v>615</v>
      </c>
      <c r="H4534">
        <v>5569</v>
      </c>
      <c r="I4534" s="196" t="str">
        <f>VLOOKUP(E4534,Refs!$P$2:$R$36,3,FALSE)</f>
        <v>Y61</v>
      </c>
      <c r="J4534" s="196" t="str">
        <f>VLOOKUP(E4534,Refs!$P$2:$S$36,4,FALSE)</f>
        <v>East of England</v>
      </c>
      <c r="K4534" s="42">
        <f t="shared" si="142"/>
        <v>5569</v>
      </c>
    </row>
    <row r="4535" spans="1:11" x14ac:dyDescent="0.35">
      <c r="A4535" s="197">
        <f t="shared" si="141"/>
        <v>44317</v>
      </c>
      <c r="B4535" t="s">
        <v>1054</v>
      </c>
      <c r="C4535" t="s">
        <v>119</v>
      </c>
      <c r="D4535"/>
      <c r="E4535" t="s">
        <v>30</v>
      </c>
      <c r="F4535" t="s">
        <v>31</v>
      </c>
      <c r="G4535" t="s">
        <v>616</v>
      </c>
      <c r="H4535">
        <v>5339</v>
      </c>
      <c r="I4535" s="196" t="str">
        <f>VLOOKUP(E4535,Refs!$P$2:$R$36,3,FALSE)</f>
        <v>Y61</v>
      </c>
      <c r="J4535" s="196" t="str">
        <f>VLOOKUP(E4535,Refs!$P$2:$S$36,4,FALSE)</f>
        <v>East of England</v>
      </c>
      <c r="K4535" s="42">
        <f t="shared" si="142"/>
        <v>5339</v>
      </c>
    </row>
    <row r="4536" spans="1:11" x14ac:dyDescent="0.35">
      <c r="A4536" s="197">
        <f t="shared" si="141"/>
        <v>44317</v>
      </c>
      <c r="B4536" t="s">
        <v>1054</v>
      </c>
      <c r="C4536" t="s">
        <v>119</v>
      </c>
      <c r="D4536"/>
      <c r="E4536" t="s">
        <v>30</v>
      </c>
      <c r="F4536" t="s">
        <v>31</v>
      </c>
      <c r="G4536" t="s">
        <v>618</v>
      </c>
      <c r="H4536">
        <v>1333</v>
      </c>
      <c r="I4536" s="196" t="str">
        <f>VLOOKUP(E4536,Refs!$P$2:$R$36,3,FALSE)</f>
        <v>Y61</v>
      </c>
      <c r="J4536" s="196" t="str">
        <f>VLOOKUP(E4536,Refs!$P$2:$S$36,4,FALSE)</f>
        <v>East of England</v>
      </c>
      <c r="K4536" s="42">
        <f t="shared" si="142"/>
        <v>1333</v>
      </c>
    </row>
    <row r="4537" spans="1:11" x14ac:dyDescent="0.35">
      <c r="A4537" s="197">
        <f t="shared" si="141"/>
        <v>44317</v>
      </c>
      <c r="B4537" t="s">
        <v>1054</v>
      </c>
      <c r="C4537" t="s">
        <v>119</v>
      </c>
      <c r="D4537"/>
      <c r="E4537" t="s">
        <v>30</v>
      </c>
      <c r="F4537" t="s">
        <v>31</v>
      </c>
      <c r="G4537" t="s">
        <v>619</v>
      </c>
      <c r="H4537">
        <v>266</v>
      </c>
      <c r="I4537" s="196" t="str">
        <f>VLOOKUP(E4537,Refs!$P$2:$R$36,3,FALSE)</f>
        <v>Y61</v>
      </c>
      <c r="J4537" s="196" t="str">
        <f>VLOOKUP(E4537,Refs!$P$2:$S$36,4,FALSE)</f>
        <v>East of England</v>
      </c>
      <c r="K4537" s="42">
        <f t="shared" si="142"/>
        <v>266</v>
      </c>
    </row>
    <row r="4538" spans="1:11" x14ac:dyDescent="0.35">
      <c r="A4538" s="197">
        <f t="shared" si="141"/>
        <v>44317</v>
      </c>
      <c r="B4538" t="s">
        <v>1054</v>
      </c>
      <c r="C4538" t="s">
        <v>119</v>
      </c>
      <c r="D4538"/>
      <c r="E4538" t="s">
        <v>30</v>
      </c>
      <c r="F4538" t="s">
        <v>31</v>
      </c>
      <c r="G4538" t="s">
        <v>620</v>
      </c>
      <c r="H4538">
        <v>1521</v>
      </c>
      <c r="I4538" s="196" t="str">
        <f>VLOOKUP(E4538,Refs!$P$2:$R$36,3,FALSE)</f>
        <v>Y61</v>
      </c>
      <c r="J4538" s="196" t="str">
        <f>VLOOKUP(E4538,Refs!$P$2:$S$36,4,FALSE)</f>
        <v>East of England</v>
      </c>
      <c r="K4538" s="42">
        <f t="shared" si="142"/>
        <v>1521</v>
      </c>
    </row>
    <row r="4539" spans="1:11" x14ac:dyDescent="0.35">
      <c r="A4539" s="197">
        <f t="shared" si="141"/>
        <v>44317</v>
      </c>
      <c r="B4539" t="s">
        <v>1054</v>
      </c>
      <c r="C4539" t="s">
        <v>119</v>
      </c>
      <c r="D4539"/>
      <c r="E4539" t="s">
        <v>30</v>
      </c>
      <c r="F4539" t="s">
        <v>31</v>
      </c>
      <c r="G4539" t="s">
        <v>621</v>
      </c>
      <c r="H4539">
        <v>96</v>
      </c>
      <c r="I4539" s="196" t="str">
        <f>VLOOKUP(E4539,Refs!$P$2:$R$36,3,FALSE)</f>
        <v>Y61</v>
      </c>
      <c r="J4539" s="196" t="str">
        <f>VLOOKUP(E4539,Refs!$P$2:$S$36,4,FALSE)</f>
        <v>East of England</v>
      </c>
      <c r="K4539" s="42">
        <f t="shared" si="142"/>
        <v>96</v>
      </c>
    </row>
    <row r="4540" spans="1:11" x14ac:dyDescent="0.35">
      <c r="A4540" s="197">
        <f t="shared" si="141"/>
        <v>44317</v>
      </c>
      <c r="B4540" t="s">
        <v>1054</v>
      </c>
      <c r="C4540" t="s">
        <v>119</v>
      </c>
      <c r="D4540"/>
      <c r="E4540" t="s">
        <v>30</v>
      </c>
      <c r="F4540" t="s">
        <v>31</v>
      </c>
      <c r="G4540" t="s">
        <v>622</v>
      </c>
      <c r="H4540">
        <v>542</v>
      </c>
      <c r="I4540" s="196" t="str">
        <f>VLOOKUP(E4540,Refs!$P$2:$R$36,3,FALSE)</f>
        <v>Y61</v>
      </c>
      <c r="J4540" s="196" t="str">
        <f>VLOOKUP(E4540,Refs!$P$2:$S$36,4,FALSE)</f>
        <v>East of England</v>
      </c>
      <c r="K4540" s="42">
        <f t="shared" si="142"/>
        <v>542</v>
      </c>
    </row>
    <row r="4541" spans="1:11" x14ac:dyDescent="0.35">
      <c r="A4541" s="197">
        <f t="shared" si="141"/>
        <v>44317</v>
      </c>
      <c r="B4541" t="s">
        <v>1054</v>
      </c>
      <c r="C4541" t="s">
        <v>119</v>
      </c>
      <c r="D4541"/>
      <c r="E4541" t="s">
        <v>30</v>
      </c>
      <c r="F4541" t="s">
        <v>31</v>
      </c>
      <c r="G4541" t="s">
        <v>623</v>
      </c>
      <c r="H4541">
        <v>135</v>
      </c>
      <c r="I4541" s="196" t="str">
        <f>VLOOKUP(E4541,Refs!$P$2:$R$36,3,FALSE)</f>
        <v>Y61</v>
      </c>
      <c r="J4541" s="196" t="str">
        <f>VLOOKUP(E4541,Refs!$P$2:$S$36,4,FALSE)</f>
        <v>East of England</v>
      </c>
      <c r="K4541" s="42">
        <f t="shared" si="142"/>
        <v>135</v>
      </c>
    </row>
    <row r="4542" spans="1:11" x14ac:dyDescent="0.35">
      <c r="A4542" s="197">
        <f t="shared" si="141"/>
        <v>44317</v>
      </c>
      <c r="B4542" t="s">
        <v>1054</v>
      </c>
      <c r="C4542" t="s">
        <v>119</v>
      </c>
      <c r="D4542"/>
      <c r="E4542" t="s">
        <v>30</v>
      </c>
      <c r="F4542" t="s">
        <v>31</v>
      </c>
      <c r="G4542" t="s">
        <v>624</v>
      </c>
      <c r="H4542">
        <v>1843</v>
      </c>
      <c r="I4542" s="196" t="str">
        <f>VLOOKUP(E4542,Refs!$P$2:$R$36,3,FALSE)</f>
        <v>Y61</v>
      </c>
      <c r="J4542" s="196" t="str">
        <f>VLOOKUP(E4542,Refs!$P$2:$S$36,4,FALSE)</f>
        <v>East of England</v>
      </c>
      <c r="K4542" s="42">
        <f t="shared" si="142"/>
        <v>1843</v>
      </c>
    </row>
    <row r="4543" spans="1:11" x14ac:dyDescent="0.35">
      <c r="A4543" s="197">
        <f t="shared" si="141"/>
        <v>44317</v>
      </c>
      <c r="B4543" t="s">
        <v>1054</v>
      </c>
      <c r="C4543" t="s">
        <v>119</v>
      </c>
      <c r="D4543"/>
      <c r="E4543" t="s">
        <v>30</v>
      </c>
      <c r="F4543" t="s">
        <v>31</v>
      </c>
      <c r="G4543" t="s">
        <v>625</v>
      </c>
      <c r="H4543">
        <v>757</v>
      </c>
      <c r="I4543" s="196" t="str">
        <f>VLOOKUP(E4543,Refs!$P$2:$R$36,3,FALSE)</f>
        <v>Y61</v>
      </c>
      <c r="J4543" s="196" t="str">
        <f>VLOOKUP(E4543,Refs!$P$2:$S$36,4,FALSE)</f>
        <v>East of England</v>
      </c>
      <c r="K4543" s="42">
        <f t="shared" si="142"/>
        <v>757</v>
      </c>
    </row>
    <row r="4544" spans="1:11" x14ac:dyDescent="0.35">
      <c r="A4544" s="197">
        <f t="shared" si="141"/>
        <v>44317</v>
      </c>
      <c r="B4544" t="s">
        <v>1054</v>
      </c>
      <c r="C4544" t="s">
        <v>119</v>
      </c>
      <c r="D4544"/>
      <c r="E4544" t="s">
        <v>30</v>
      </c>
      <c r="F4544" t="s">
        <v>31</v>
      </c>
      <c r="G4544" t="s">
        <v>626</v>
      </c>
      <c r="H4544">
        <v>1667</v>
      </c>
      <c r="I4544" s="196" t="str">
        <f>VLOOKUP(E4544,Refs!$P$2:$R$36,3,FALSE)</f>
        <v>Y61</v>
      </c>
      <c r="J4544" s="196" t="str">
        <f>VLOOKUP(E4544,Refs!$P$2:$S$36,4,FALSE)</f>
        <v>East of England</v>
      </c>
      <c r="K4544" s="42">
        <f t="shared" si="142"/>
        <v>1667</v>
      </c>
    </row>
    <row r="4545" spans="1:11" x14ac:dyDescent="0.35">
      <c r="A4545" s="197">
        <f t="shared" si="141"/>
        <v>44317</v>
      </c>
      <c r="B4545" t="s">
        <v>1054</v>
      </c>
      <c r="C4545" t="s">
        <v>119</v>
      </c>
      <c r="D4545"/>
      <c r="E4545" t="s">
        <v>30</v>
      </c>
      <c r="F4545" t="s">
        <v>31</v>
      </c>
      <c r="G4545" t="s">
        <v>642</v>
      </c>
      <c r="H4545">
        <v>2811</v>
      </c>
      <c r="I4545" s="196" t="str">
        <f>VLOOKUP(E4545,Refs!$P$2:$R$36,3,FALSE)</f>
        <v>Y61</v>
      </c>
      <c r="J4545" s="196" t="str">
        <f>VLOOKUP(E4545,Refs!$P$2:$S$36,4,FALSE)</f>
        <v>East of England</v>
      </c>
      <c r="K4545" s="42">
        <f t="shared" si="142"/>
        <v>2811</v>
      </c>
    </row>
    <row r="4546" spans="1:11" x14ac:dyDescent="0.35">
      <c r="A4546" s="197">
        <f t="shared" si="141"/>
        <v>44317</v>
      </c>
      <c r="B4546" t="s">
        <v>1054</v>
      </c>
      <c r="C4546" t="s">
        <v>119</v>
      </c>
      <c r="D4546"/>
      <c r="E4546" t="s">
        <v>30</v>
      </c>
      <c r="F4546" t="s">
        <v>31</v>
      </c>
      <c r="G4546" t="s">
        <v>643</v>
      </c>
      <c r="H4546">
        <v>2191</v>
      </c>
      <c r="I4546" s="196" t="str">
        <f>VLOOKUP(E4546,Refs!$P$2:$R$36,3,FALSE)</f>
        <v>Y61</v>
      </c>
      <c r="J4546" s="196" t="str">
        <f>VLOOKUP(E4546,Refs!$P$2:$S$36,4,FALSE)</f>
        <v>East of England</v>
      </c>
      <c r="K4546" s="42">
        <f t="shared" si="142"/>
        <v>2191</v>
      </c>
    </row>
    <row r="4547" spans="1:11" x14ac:dyDescent="0.35">
      <c r="A4547" s="197">
        <f t="shared" ref="A4547:A4610" si="143">DATEVALUE(RIGHT(B4547,8))</f>
        <v>44317</v>
      </c>
      <c r="B4547" t="s">
        <v>1054</v>
      </c>
      <c r="C4547" t="s">
        <v>119</v>
      </c>
      <c r="D4547"/>
      <c r="E4547" t="s">
        <v>30</v>
      </c>
      <c r="F4547" t="s">
        <v>31</v>
      </c>
      <c r="G4547" t="s">
        <v>644</v>
      </c>
      <c r="H4547">
        <v>1405</v>
      </c>
      <c r="I4547" s="196" t="str">
        <f>VLOOKUP(E4547,Refs!$P$2:$R$36,3,FALSE)</f>
        <v>Y61</v>
      </c>
      <c r="J4547" s="196" t="str">
        <f>VLOOKUP(E4547,Refs!$P$2:$S$36,4,FALSE)</f>
        <v>East of England</v>
      </c>
      <c r="K4547" s="42">
        <f t="shared" si="142"/>
        <v>1405</v>
      </c>
    </row>
    <row r="4548" spans="1:11" x14ac:dyDescent="0.35">
      <c r="A4548" s="197">
        <f t="shared" si="143"/>
        <v>44317</v>
      </c>
      <c r="B4548" t="s">
        <v>1054</v>
      </c>
      <c r="C4548" t="s">
        <v>119</v>
      </c>
      <c r="D4548"/>
      <c r="E4548" t="s">
        <v>30</v>
      </c>
      <c r="F4548" t="s">
        <v>31</v>
      </c>
      <c r="G4548" t="s">
        <v>645</v>
      </c>
      <c r="H4548">
        <v>477</v>
      </c>
      <c r="I4548" s="196" t="str">
        <f>VLOOKUP(E4548,Refs!$P$2:$R$36,3,FALSE)</f>
        <v>Y61</v>
      </c>
      <c r="J4548" s="196" t="str">
        <f>VLOOKUP(E4548,Refs!$P$2:$S$36,4,FALSE)</f>
        <v>East of England</v>
      </c>
      <c r="K4548" s="42">
        <f t="shared" si="142"/>
        <v>477</v>
      </c>
    </row>
    <row r="4549" spans="1:11" x14ac:dyDescent="0.35">
      <c r="A4549" s="197">
        <f t="shared" si="143"/>
        <v>44317</v>
      </c>
      <c r="B4549" t="s">
        <v>1054</v>
      </c>
      <c r="C4549" t="s">
        <v>119</v>
      </c>
      <c r="D4549"/>
      <c r="E4549" t="s">
        <v>30</v>
      </c>
      <c r="F4549" t="s">
        <v>31</v>
      </c>
      <c r="G4549" t="s">
        <v>646</v>
      </c>
      <c r="H4549">
        <v>0</v>
      </c>
      <c r="I4549" s="196" t="str">
        <f>VLOOKUP(E4549,Refs!$P$2:$R$36,3,FALSE)</f>
        <v>Y61</v>
      </c>
      <c r="J4549" s="196" t="str">
        <f>VLOOKUP(E4549,Refs!$P$2:$S$36,4,FALSE)</f>
        <v>East of England</v>
      </c>
      <c r="K4549" s="42" t="str">
        <f t="shared" si="142"/>
        <v/>
      </c>
    </row>
    <row r="4550" spans="1:11" x14ac:dyDescent="0.35">
      <c r="A4550" s="197">
        <f t="shared" si="143"/>
        <v>44317</v>
      </c>
      <c r="B4550" t="s">
        <v>1054</v>
      </c>
      <c r="C4550" t="s">
        <v>119</v>
      </c>
      <c r="D4550"/>
      <c r="E4550" t="s">
        <v>30</v>
      </c>
      <c r="F4550" t="s">
        <v>31</v>
      </c>
      <c r="G4550" t="s">
        <v>647</v>
      </c>
      <c r="H4550">
        <v>1909</v>
      </c>
      <c r="I4550" s="196" t="str">
        <f>VLOOKUP(E4550,Refs!$P$2:$R$36,3,FALSE)</f>
        <v>Y61</v>
      </c>
      <c r="J4550" s="196" t="str">
        <f>VLOOKUP(E4550,Refs!$P$2:$S$36,4,FALSE)</f>
        <v>East of England</v>
      </c>
      <c r="K4550" s="42">
        <f t="shared" si="142"/>
        <v>1909</v>
      </c>
    </row>
    <row r="4551" spans="1:11" x14ac:dyDescent="0.35">
      <c r="A4551" s="197">
        <f t="shared" si="143"/>
        <v>44317</v>
      </c>
      <c r="B4551" t="s">
        <v>1054</v>
      </c>
      <c r="C4551" t="s">
        <v>119</v>
      </c>
      <c r="D4551"/>
      <c r="E4551" t="s">
        <v>30</v>
      </c>
      <c r="F4551" t="s">
        <v>31</v>
      </c>
      <c r="G4551" t="s">
        <v>648</v>
      </c>
      <c r="H4551">
        <v>4428605</v>
      </c>
      <c r="I4551" s="196" t="str">
        <f>VLOOKUP(E4551,Refs!$P$2:$R$36,3,FALSE)</f>
        <v>Y61</v>
      </c>
      <c r="J4551" s="196" t="str">
        <f>VLOOKUP(E4551,Refs!$P$2:$S$36,4,FALSE)</f>
        <v>East of England</v>
      </c>
      <c r="K4551" s="42">
        <f t="shared" si="142"/>
        <v>4428605</v>
      </c>
    </row>
    <row r="4552" spans="1:11" x14ac:dyDescent="0.35">
      <c r="A4552" s="197">
        <f t="shared" si="143"/>
        <v>44317</v>
      </c>
      <c r="B4552" t="s">
        <v>1054</v>
      </c>
      <c r="C4552" t="s">
        <v>119</v>
      </c>
      <c r="D4552"/>
      <c r="E4552" t="s">
        <v>30</v>
      </c>
      <c r="F4552" t="s">
        <v>31</v>
      </c>
      <c r="G4552" t="s">
        <v>649</v>
      </c>
      <c r="H4552">
        <v>2813</v>
      </c>
      <c r="I4552" s="196" t="str">
        <f>VLOOKUP(E4552,Refs!$P$2:$R$36,3,FALSE)</f>
        <v>Y61</v>
      </c>
      <c r="J4552" s="196" t="str">
        <f>VLOOKUP(E4552,Refs!$P$2:$S$36,4,FALSE)</f>
        <v>East of England</v>
      </c>
      <c r="K4552" s="42">
        <f t="shared" si="142"/>
        <v>2813</v>
      </c>
    </row>
    <row r="4553" spans="1:11" x14ac:dyDescent="0.35">
      <c r="A4553" s="197">
        <f t="shared" si="143"/>
        <v>44317</v>
      </c>
      <c r="B4553" t="s">
        <v>1054</v>
      </c>
      <c r="C4553" t="s">
        <v>119</v>
      </c>
      <c r="D4553"/>
      <c r="E4553" t="s">
        <v>30</v>
      </c>
      <c r="F4553" t="s">
        <v>31</v>
      </c>
      <c r="G4553" t="s">
        <v>650</v>
      </c>
      <c r="H4553">
        <v>1738</v>
      </c>
      <c r="I4553" s="196" t="str">
        <f>VLOOKUP(E4553,Refs!$P$2:$R$36,3,FALSE)</f>
        <v>Y61</v>
      </c>
      <c r="J4553" s="196" t="str">
        <f>VLOOKUP(E4553,Refs!$P$2:$S$36,4,FALSE)</f>
        <v>East of England</v>
      </c>
      <c r="K4553" s="42">
        <f t="shared" si="142"/>
        <v>1738</v>
      </c>
    </row>
    <row r="4554" spans="1:11" x14ac:dyDescent="0.35">
      <c r="A4554" s="197">
        <f t="shared" si="143"/>
        <v>44317</v>
      </c>
      <c r="B4554" t="s">
        <v>1054</v>
      </c>
      <c r="C4554" t="s">
        <v>119</v>
      </c>
      <c r="D4554"/>
      <c r="E4554" t="s">
        <v>30</v>
      </c>
      <c r="F4554" t="s">
        <v>31</v>
      </c>
      <c r="G4554" t="s">
        <v>651</v>
      </c>
      <c r="H4554">
        <v>94</v>
      </c>
      <c r="I4554" s="196" t="str">
        <f>VLOOKUP(E4554,Refs!$P$2:$R$36,3,FALSE)</f>
        <v>Y61</v>
      </c>
      <c r="J4554" s="196" t="str">
        <f>VLOOKUP(E4554,Refs!$P$2:$S$36,4,FALSE)</f>
        <v>East of England</v>
      </c>
      <c r="K4554" s="42">
        <f t="shared" si="142"/>
        <v>94</v>
      </c>
    </row>
    <row r="4555" spans="1:11" x14ac:dyDescent="0.35">
      <c r="A4555" s="197">
        <f t="shared" si="143"/>
        <v>44317</v>
      </c>
      <c r="B4555" t="s">
        <v>1054</v>
      </c>
      <c r="C4555" t="s">
        <v>119</v>
      </c>
      <c r="D4555"/>
      <c r="E4555" t="s">
        <v>30</v>
      </c>
      <c r="F4555" t="s">
        <v>31</v>
      </c>
      <c r="G4555" t="s">
        <v>652</v>
      </c>
      <c r="H4555">
        <v>1644</v>
      </c>
      <c r="I4555" s="196" t="str">
        <f>VLOOKUP(E4555,Refs!$P$2:$R$36,3,FALSE)</f>
        <v>Y61</v>
      </c>
      <c r="J4555" s="196" t="str">
        <f>VLOOKUP(E4555,Refs!$P$2:$S$36,4,FALSE)</f>
        <v>East of England</v>
      </c>
      <c r="K4555" s="42">
        <f t="shared" si="142"/>
        <v>1644</v>
      </c>
    </row>
    <row r="4556" spans="1:11" x14ac:dyDescent="0.35">
      <c r="A4556" s="197">
        <f t="shared" si="143"/>
        <v>44317</v>
      </c>
      <c r="B4556" t="s">
        <v>1054</v>
      </c>
      <c r="C4556" t="s">
        <v>119</v>
      </c>
      <c r="D4556"/>
      <c r="E4556" t="s">
        <v>30</v>
      </c>
      <c r="F4556" t="s">
        <v>31</v>
      </c>
      <c r="G4556" t="s">
        <v>653</v>
      </c>
      <c r="H4556">
        <v>4473323</v>
      </c>
      <c r="I4556" s="196" t="str">
        <f>VLOOKUP(E4556,Refs!$P$2:$R$36,3,FALSE)</f>
        <v>Y61</v>
      </c>
      <c r="J4556" s="196" t="str">
        <f>VLOOKUP(E4556,Refs!$P$2:$S$36,4,FALSE)</f>
        <v>East of England</v>
      </c>
      <c r="K4556" s="42">
        <f t="shared" si="142"/>
        <v>4473323</v>
      </c>
    </row>
    <row r="4557" spans="1:11" x14ac:dyDescent="0.35">
      <c r="A4557" s="197">
        <f t="shared" si="143"/>
        <v>44317</v>
      </c>
      <c r="B4557" t="s">
        <v>1054</v>
      </c>
      <c r="C4557" t="s">
        <v>119</v>
      </c>
      <c r="D4557"/>
      <c r="E4557" t="s">
        <v>30</v>
      </c>
      <c r="F4557" t="s">
        <v>31</v>
      </c>
      <c r="G4557" t="s">
        <v>654</v>
      </c>
      <c r="H4557">
        <v>404</v>
      </c>
      <c r="I4557" s="196" t="str">
        <f>VLOOKUP(E4557,Refs!$P$2:$R$36,3,FALSE)</f>
        <v>Y61</v>
      </c>
      <c r="J4557" s="196" t="str">
        <f>VLOOKUP(E4557,Refs!$P$2:$S$36,4,FALSE)</f>
        <v>East of England</v>
      </c>
      <c r="K4557" s="42">
        <f t="shared" si="142"/>
        <v>404</v>
      </c>
    </row>
    <row r="4558" spans="1:11" x14ac:dyDescent="0.35">
      <c r="A4558" s="197">
        <f t="shared" si="143"/>
        <v>44317</v>
      </c>
      <c r="B4558" t="s">
        <v>1054</v>
      </c>
      <c r="C4558" t="s">
        <v>119</v>
      </c>
      <c r="D4558"/>
      <c r="E4558" t="s">
        <v>30</v>
      </c>
      <c r="F4558" t="s">
        <v>31</v>
      </c>
      <c r="G4558" t="s">
        <v>669</v>
      </c>
      <c r="H4558">
        <v>19861</v>
      </c>
      <c r="I4558" s="196" t="str">
        <f>VLOOKUP(E4558,Refs!$P$2:$R$36,3,FALSE)</f>
        <v>Y61</v>
      </c>
      <c r="J4558" s="196" t="str">
        <f>VLOOKUP(E4558,Refs!$P$2:$S$36,4,FALSE)</f>
        <v>East of England</v>
      </c>
      <c r="K4558" s="42">
        <f t="shared" si="142"/>
        <v>19861</v>
      </c>
    </row>
    <row r="4559" spans="1:11" x14ac:dyDescent="0.35">
      <c r="A4559" s="197">
        <f t="shared" si="143"/>
        <v>44317</v>
      </c>
      <c r="B4559" t="s">
        <v>1054</v>
      </c>
      <c r="C4559" t="s">
        <v>119</v>
      </c>
      <c r="D4559"/>
      <c r="E4559" t="s">
        <v>30</v>
      </c>
      <c r="F4559" t="s">
        <v>31</v>
      </c>
      <c r="G4559" t="s">
        <v>670</v>
      </c>
      <c r="H4559">
        <v>22</v>
      </c>
      <c r="I4559" s="196" t="str">
        <f>VLOOKUP(E4559,Refs!$P$2:$R$36,3,FALSE)</f>
        <v>Y61</v>
      </c>
      <c r="J4559" s="196" t="str">
        <f>VLOOKUP(E4559,Refs!$P$2:$S$36,4,FALSE)</f>
        <v>East of England</v>
      </c>
      <c r="K4559" s="42">
        <f t="shared" si="142"/>
        <v>22</v>
      </c>
    </row>
    <row r="4560" spans="1:11" x14ac:dyDescent="0.35">
      <c r="A4560" s="197">
        <f t="shared" si="143"/>
        <v>44317</v>
      </c>
      <c r="B4560" t="s">
        <v>1054</v>
      </c>
      <c r="C4560" t="s">
        <v>119</v>
      </c>
      <c r="D4560"/>
      <c r="E4560" t="s">
        <v>30</v>
      </c>
      <c r="F4560" t="s">
        <v>31</v>
      </c>
      <c r="G4560" t="s">
        <v>671</v>
      </c>
      <c r="H4560">
        <v>13792</v>
      </c>
      <c r="I4560" s="196" t="str">
        <f>VLOOKUP(E4560,Refs!$P$2:$R$36,3,FALSE)</f>
        <v>Y61</v>
      </c>
      <c r="J4560" s="196" t="str">
        <f>VLOOKUP(E4560,Refs!$P$2:$S$36,4,FALSE)</f>
        <v>East of England</v>
      </c>
      <c r="K4560" s="42">
        <f t="shared" si="142"/>
        <v>13792</v>
      </c>
    </row>
    <row r="4561" spans="1:11" x14ac:dyDescent="0.35">
      <c r="A4561" s="197">
        <f t="shared" si="143"/>
        <v>44317</v>
      </c>
      <c r="B4561" t="s">
        <v>1054</v>
      </c>
      <c r="C4561" t="s">
        <v>119</v>
      </c>
      <c r="D4561"/>
      <c r="E4561" t="s">
        <v>30</v>
      </c>
      <c r="F4561" t="s">
        <v>31</v>
      </c>
      <c r="G4561" t="s">
        <v>675</v>
      </c>
      <c r="H4561">
        <v>4499</v>
      </c>
      <c r="I4561" s="196" t="str">
        <f>VLOOKUP(E4561,Refs!$P$2:$R$36,3,FALSE)</f>
        <v>Y61</v>
      </c>
      <c r="J4561" s="196" t="str">
        <f>VLOOKUP(E4561,Refs!$P$2:$S$36,4,FALSE)</f>
        <v>East of England</v>
      </c>
      <c r="K4561" s="42">
        <f t="shared" si="142"/>
        <v>4499</v>
      </c>
    </row>
    <row r="4562" spans="1:11" x14ac:dyDescent="0.35">
      <c r="A4562" s="197">
        <f t="shared" si="143"/>
        <v>44317</v>
      </c>
      <c r="B4562" t="s">
        <v>1054</v>
      </c>
      <c r="C4562" t="s">
        <v>119</v>
      </c>
      <c r="D4562"/>
      <c r="E4562" t="s">
        <v>30</v>
      </c>
      <c r="F4562" t="s">
        <v>31</v>
      </c>
      <c r="G4562" t="s">
        <v>678</v>
      </c>
      <c r="H4562">
        <v>3443</v>
      </c>
      <c r="I4562" s="196" t="str">
        <f>VLOOKUP(E4562,Refs!$P$2:$R$36,3,FALSE)</f>
        <v>Y61</v>
      </c>
      <c r="J4562" s="196" t="str">
        <f>VLOOKUP(E4562,Refs!$P$2:$S$36,4,FALSE)</f>
        <v>East of England</v>
      </c>
      <c r="K4562" s="42">
        <f t="shared" si="142"/>
        <v>3443</v>
      </c>
    </row>
    <row r="4563" spans="1:11" x14ac:dyDescent="0.35">
      <c r="A4563" s="197">
        <f t="shared" si="143"/>
        <v>44317</v>
      </c>
      <c r="B4563" t="s">
        <v>1054</v>
      </c>
      <c r="C4563" t="s">
        <v>119</v>
      </c>
      <c r="D4563"/>
      <c r="E4563" t="s">
        <v>30</v>
      </c>
      <c r="F4563" t="s">
        <v>31</v>
      </c>
      <c r="G4563" t="s">
        <v>679</v>
      </c>
      <c r="H4563">
        <v>2320</v>
      </c>
      <c r="I4563" s="196" t="str">
        <f>VLOOKUP(E4563,Refs!$P$2:$R$36,3,FALSE)</f>
        <v>Y61</v>
      </c>
      <c r="J4563" s="196" t="str">
        <f>VLOOKUP(E4563,Refs!$P$2:$S$36,4,FALSE)</f>
        <v>East of England</v>
      </c>
      <c r="K4563" s="42">
        <f t="shared" si="142"/>
        <v>2320</v>
      </c>
    </row>
    <row r="4564" spans="1:11" x14ac:dyDescent="0.35">
      <c r="A4564" s="197">
        <f t="shared" si="143"/>
        <v>44317</v>
      </c>
      <c r="B4564" t="s">
        <v>1054</v>
      </c>
      <c r="C4564" t="s">
        <v>119</v>
      </c>
      <c r="D4564"/>
      <c r="E4564" t="s">
        <v>30</v>
      </c>
      <c r="F4564" t="s">
        <v>31</v>
      </c>
      <c r="G4564" t="s">
        <v>680</v>
      </c>
      <c r="H4564">
        <v>2199</v>
      </c>
      <c r="I4564" s="196" t="str">
        <f>VLOOKUP(E4564,Refs!$P$2:$R$36,3,FALSE)</f>
        <v>Y61</v>
      </c>
      <c r="J4564" s="196" t="str">
        <f>VLOOKUP(E4564,Refs!$P$2:$S$36,4,FALSE)</f>
        <v>East of England</v>
      </c>
      <c r="K4564" s="42">
        <f t="shared" ref="K4564:K4627" si="144">IF(OR(H4564="NULL",H4564=0,H4564=""),"",H4564)</f>
        <v>2199</v>
      </c>
    </row>
    <row r="4565" spans="1:11" x14ac:dyDescent="0.35">
      <c r="A4565" s="197">
        <f t="shared" si="143"/>
        <v>44317</v>
      </c>
      <c r="B4565" t="s">
        <v>1054</v>
      </c>
      <c r="C4565" t="s">
        <v>119</v>
      </c>
      <c r="D4565"/>
      <c r="E4565" t="s">
        <v>30</v>
      </c>
      <c r="F4565" t="s">
        <v>31</v>
      </c>
      <c r="G4565" t="s">
        <v>681</v>
      </c>
      <c r="H4565">
        <v>1406</v>
      </c>
      <c r="I4565" s="196" t="str">
        <f>VLOOKUP(E4565,Refs!$P$2:$R$36,3,FALSE)</f>
        <v>Y61</v>
      </c>
      <c r="J4565" s="196" t="str">
        <f>VLOOKUP(E4565,Refs!$P$2:$S$36,4,FALSE)</f>
        <v>East of England</v>
      </c>
      <c r="K4565" s="42">
        <f t="shared" si="144"/>
        <v>1406</v>
      </c>
    </row>
    <row r="4566" spans="1:11" x14ac:dyDescent="0.35">
      <c r="A4566" s="197">
        <f t="shared" si="143"/>
        <v>44317</v>
      </c>
      <c r="B4566" t="s">
        <v>1054</v>
      </c>
      <c r="C4566" t="s">
        <v>119</v>
      </c>
      <c r="D4566"/>
      <c r="E4566" t="s">
        <v>30</v>
      </c>
      <c r="F4566" t="s">
        <v>31</v>
      </c>
      <c r="G4566" t="s">
        <v>682</v>
      </c>
      <c r="H4566">
        <v>493</v>
      </c>
      <c r="I4566" s="196" t="str">
        <f>VLOOKUP(E4566,Refs!$P$2:$R$36,3,FALSE)</f>
        <v>Y61</v>
      </c>
      <c r="J4566" s="196" t="str">
        <f>VLOOKUP(E4566,Refs!$P$2:$S$36,4,FALSE)</f>
        <v>East of England</v>
      </c>
      <c r="K4566" s="42">
        <f t="shared" si="144"/>
        <v>493</v>
      </c>
    </row>
    <row r="4567" spans="1:11" x14ac:dyDescent="0.35">
      <c r="A4567" s="197">
        <f t="shared" si="143"/>
        <v>44317</v>
      </c>
      <c r="B4567" t="s">
        <v>1054</v>
      </c>
      <c r="C4567" t="s">
        <v>119</v>
      </c>
      <c r="D4567"/>
      <c r="E4567" t="s">
        <v>30</v>
      </c>
      <c r="F4567" t="s">
        <v>31</v>
      </c>
      <c r="G4567" t="s">
        <v>683</v>
      </c>
      <c r="H4567">
        <v>351</v>
      </c>
      <c r="I4567" s="196" t="str">
        <f>VLOOKUP(E4567,Refs!$P$2:$R$36,3,FALSE)</f>
        <v>Y61</v>
      </c>
      <c r="J4567" s="196" t="str">
        <f>VLOOKUP(E4567,Refs!$P$2:$S$36,4,FALSE)</f>
        <v>East of England</v>
      </c>
      <c r="K4567" s="42">
        <f t="shared" si="144"/>
        <v>351</v>
      </c>
    </row>
    <row r="4568" spans="1:11" x14ac:dyDescent="0.35">
      <c r="A4568" s="197">
        <f t="shared" si="143"/>
        <v>44317</v>
      </c>
      <c r="B4568" t="s">
        <v>1054</v>
      </c>
      <c r="C4568" t="s">
        <v>119</v>
      </c>
      <c r="D4568"/>
      <c r="E4568" t="s">
        <v>30</v>
      </c>
      <c r="F4568" t="s">
        <v>31</v>
      </c>
      <c r="G4568" t="s">
        <v>684</v>
      </c>
      <c r="H4568">
        <v>1843</v>
      </c>
      <c r="I4568" s="196" t="str">
        <f>VLOOKUP(E4568,Refs!$P$2:$R$36,3,FALSE)</f>
        <v>Y61</v>
      </c>
      <c r="J4568" s="196" t="str">
        <f>VLOOKUP(E4568,Refs!$P$2:$S$36,4,FALSE)</f>
        <v>East of England</v>
      </c>
      <c r="K4568" s="42">
        <f t="shared" si="144"/>
        <v>1843</v>
      </c>
    </row>
    <row r="4569" spans="1:11" x14ac:dyDescent="0.35">
      <c r="A4569" s="197">
        <f t="shared" si="143"/>
        <v>44317</v>
      </c>
      <c r="B4569" t="s">
        <v>1054</v>
      </c>
      <c r="C4569" t="s">
        <v>119</v>
      </c>
      <c r="D4569"/>
      <c r="E4569" t="s">
        <v>30</v>
      </c>
      <c r="F4569" t="s">
        <v>31</v>
      </c>
      <c r="G4569" t="s">
        <v>685</v>
      </c>
      <c r="H4569">
        <v>259</v>
      </c>
      <c r="I4569" s="196" t="str">
        <f>VLOOKUP(E4569,Refs!$P$2:$R$36,3,FALSE)</f>
        <v>Y61</v>
      </c>
      <c r="J4569" s="196" t="str">
        <f>VLOOKUP(E4569,Refs!$P$2:$S$36,4,FALSE)</f>
        <v>East of England</v>
      </c>
      <c r="K4569" s="42">
        <f t="shared" si="144"/>
        <v>259</v>
      </c>
    </row>
    <row r="4570" spans="1:11" x14ac:dyDescent="0.35">
      <c r="A4570" s="197">
        <f t="shared" si="143"/>
        <v>44317</v>
      </c>
      <c r="B4570" t="s">
        <v>1054</v>
      </c>
      <c r="C4570" t="s">
        <v>119</v>
      </c>
      <c r="D4570"/>
      <c r="E4570" t="s">
        <v>30</v>
      </c>
      <c r="F4570" t="s">
        <v>31</v>
      </c>
      <c r="G4570" t="s">
        <v>686</v>
      </c>
      <c r="H4570">
        <v>0</v>
      </c>
      <c r="I4570" s="196" t="str">
        <f>VLOOKUP(E4570,Refs!$P$2:$R$36,3,FALSE)</f>
        <v>Y61</v>
      </c>
      <c r="J4570" s="196" t="str">
        <f>VLOOKUP(E4570,Refs!$P$2:$S$36,4,FALSE)</f>
        <v>East of England</v>
      </c>
      <c r="K4570" s="42" t="str">
        <f t="shared" si="144"/>
        <v/>
      </c>
    </row>
    <row r="4571" spans="1:11" x14ac:dyDescent="0.35">
      <c r="A4571" s="197">
        <f t="shared" si="143"/>
        <v>44317</v>
      </c>
      <c r="B4571" t="s">
        <v>1054</v>
      </c>
      <c r="C4571" t="s">
        <v>119</v>
      </c>
      <c r="D4571"/>
      <c r="E4571" t="s">
        <v>30</v>
      </c>
      <c r="F4571" t="s">
        <v>31</v>
      </c>
      <c r="G4571" t="s">
        <v>687</v>
      </c>
      <c r="H4571">
        <v>0</v>
      </c>
      <c r="I4571" s="196" t="str">
        <f>VLOOKUP(E4571,Refs!$P$2:$R$36,3,FALSE)</f>
        <v>Y61</v>
      </c>
      <c r="J4571" s="196" t="str">
        <f>VLOOKUP(E4571,Refs!$P$2:$S$36,4,FALSE)</f>
        <v>East of England</v>
      </c>
      <c r="K4571" s="42" t="str">
        <f t="shared" si="144"/>
        <v/>
      </c>
    </row>
    <row r="4572" spans="1:11" x14ac:dyDescent="0.35">
      <c r="A4572" s="197">
        <f t="shared" si="143"/>
        <v>44317</v>
      </c>
      <c r="B4572" t="s">
        <v>1054</v>
      </c>
      <c r="C4572" t="s">
        <v>119</v>
      </c>
      <c r="D4572"/>
      <c r="E4572" t="s">
        <v>30</v>
      </c>
      <c r="F4572" t="s">
        <v>31</v>
      </c>
      <c r="G4572" t="s">
        <v>688</v>
      </c>
      <c r="H4572">
        <v>11</v>
      </c>
      <c r="I4572" s="196" t="str">
        <f>VLOOKUP(E4572,Refs!$P$2:$R$36,3,FALSE)</f>
        <v>Y61</v>
      </c>
      <c r="J4572" s="196" t="str">
        <f>VLOOKUP(E4572,Refs!$P$2:$S$36,4,FALSE)</f>
        <v>East of England</v>
      </c>
      <c r="K4572" s="42">
        <f t="shared" si="144"/>
        <v>11</v>
      </c>
    </row>
    <row r="4573" spans="1:11" x14ac:dyDescent="0.35">
      <c r="A4573" s="197">
        <f t="shared" si="143"/>
        <v>44317</v>
      </c>
      <c r="B4573" t="s">
        <v>1054</v>
      </c>
      <c r="C4573" t="s">
        <v>119</v>
      </c>
      <c r="D4573"/>
      <c r="E4573" t="s">
        <v>30</v>
      </c>
      <c r="F4573" t="s">
        <v>31</v>
      </c>
      <c r="G4573" t="s">
        <v>689</v>
      </c>
      <c r="H4573">
        <v>11</v>
      </c>
      <c r="I4573" s="196" t="str">
        <f>VLOOKUP(E4573,Refs!$P$2:$R$36,3,FALSE)</f>
        <v>Y61</v>
      </c>
      <c r="J4573" s="196" t="str">
        <f>VLOOKUP(E4573,Refs!$P$2:$S$36,4,FALSE)</f>
        <v>East of England</v>
      </c>
      <c r="K4573" s="42">
        <f t="shared" si="144"/>
        <v>11</v>
      </c>
    </row>
    <row r="4574" spans="1:11" x14ac:dyDescent="0.35">
      <c r="A4574" s="197">
        <f t="shared" si="143"/>
        <v>44317</v>
      </c>
      <c r="B4574" t="s">
        <v>1054</v>
      </c>
      <c r="C4574" t="s">
        <v>119</v>
      </c>
      <c r="D4574"/>
      <c r="E4574" t="s">
        <v>30</v>
      </c>
      <c r="F4574" t="s">
        <v>31</v>
      </c>
      <c r="G4574" t="s">
        <v>690</v>
      </c>
      <c r="H4574">
        <v>152</v>
      </c>
      <c r="I4574" s="196" t="str">
        <f>VLOOKUP(E4574,Refs!$P$2:$R$36,3,FALSE)</f>
        <v>Y61</v>
      </c>
      <c r="J4574" s="196" t="str">
        <f>VLOOKUP(E4574,Refs!$P$2:$S$36,4,FALSE)</f>
        <v>East of England</v>
      </c>
      <c r="K4574" s="42">
        <f t="shared" si="144"/>
        <v>152</v>
      </c>
    </row>
    <row r="4575" spans="1:11" x14ac:dyDescent="0.35">
      <c r="A4575" s="197">
        <f t="shared" si="143"/>
        <v>44317</v>
      </c>
      <c r="B4575" t="s">
        <v>1054</v>
      </c>
      <c r="C4575" t="s">
        <v>119</v>
      </c>
      <c r="D4575"/>
      <c r="E4575" t="s">
        <v>30</v>
      </c>
      <c r="F4575" t="s">
        <v>31</v>
      </c>
      <c r="G4575" t="s">
        <v>691</v>
      </c>
      <c r="H4575">
        <v>102</v>
      </c>
      <c r="I4575" s="196" t="str">
        <f>VLOOKUP(E4575,Refs!$P$2:$R$36,3,FALSE)</f>
        <v>Y61</v>
      </c>
      <c r="J4575" s="196" t="str">
        <f>VLOOKUP(E4575,Refs!$P$2:$S$36,4,FALSE)</f>
        <v>East of England</v>
      </c>
      <c r="K4575" s="42">
        <f t="shared" si="144"/>
        <v>102</v>
      </c>
    </row>
    <row r="4576" spans="1:11" x14ac:dyDescent="0.35">
      <c r="A4576" s="197">
        <f t="shared" si="143"/>
        <v>44317</v>
      </c>
      <c r="B4576" t="s">
        <v>1054</v>
      </c>
      <c r="C4576" t="s">
        <v>119</v>
      </c>
      <c r="D4576"/>
      <c r="E4576" t="s">
        <v>30</v>
      </c>
      <c r="F4576" t="s">
        <v>31</v>
      </c>
      <c r="G4576" t="s">
        <v>692</v>
      </c>
      <c r="H4576">
        <v>431</v>
      </c>
      <c r="I4576" s="196" t="str">
        <f>VLOOKUP(E4576,Refs!$P$2:$R$36,3,FALSE)</f>
        <v>Y61</v>
      </c>
      <c r="J4576" s="196" t="str">
        <f>VLOOKUP(E4576,Refs!$P$2:$S$36,4,FALSE)</f>
        <v>East of England</v>
      </c>
      <c r="K4576" s="42">
        <f t="shared" si="144"/>
        <v>431</v>
      </c>
    </row>
    <row r="4577" spans="1:11" x14ac:dyDescent="0.35">
      <c r="A4577" s="197">
        <f t="shared" si="143"/>
        <v>44317</v>
      </c>
      <c r="B4577" t="s">
        <v>1054</v>
      </c>
      <c r="C4577" t="s">
        <v>119</v>
      </c>
      <c r="D4577"/>
      <c r="E4577" t="s">
        <v>30</v>
      </c>
      <c r="F4577" t="s">
        <v>31</v>
      </c>
      <c r="G4577" t="s">
        <v>693</v>
      </c>
      <c r="H4577">
        <v>426</v>
      </c>
      <c r="I4577" s="196" t="str">
        <f>VLOOKUP(E4577,Refs!$P$2:$R$36,3,FALSE)</f>
        <v>Y61</v>
      </c>
      <c r="J4577" s="196" t="str">
        <f>VLOOKUP(E4577,Refs!$P$2:$S$36,4,FALSE)</f>
        <v>East of England</v>
      </c>
      <c r="K4577" s="42">
        <f t="shared" si="144"/>
        <v>426</v>
      </c>
    </row>
    <row r="4578" spans="1:11" x14ac:dyDescent="0.35">
      <c r="A4578" s="197">
        <f t="shared" si="143"/>
        <v>44317</v>
      </c>
      <c r="B4578" t="s">
        <v>1054</v>
      </c>
      <c r="C4578" t="s">
        <v>119</v>
      </c>
      <c r="D4578"/>
      <c r="E4578" t="s">
        <v>30</v>
      </c>
      <c r="F4578" t="s">
        <v>31</v>
      </c>
      <c r="G4578" t="s">
        <v>694</v>
      </c>
      <c r="H4578">
        <v>86</v>
      </c>
      <c r="I4578" s="196" t="str">
        <f>VLOOKUP(E4578,Refs!$P$2:$R$36,3,FALSE)</f>
        <v>Y61</v>
      </c>
      <c r="J4578" s="196" t="str">
        <f>VLOOKUP(E4578,Refs!$P$2:$S$36,4,FALSE)</f>
        <v>East of England</v>
      </c>
      <c r="K4578" s="42">
        <f t="shared" si="144"/>
        <v>86</v>
      </c>
    </row>
    <row r="4579" spans="1:11" x14ac:dyDescent="0.35">
      <c r="A4579" s="197">
        <f t="shared" si="143"/>
        <v>44317</v>
      </c>
      <c r="B4579" t="s">
        <v>1054</v>
      </c>
      <c r="C4579" t="s">
        <v>119</v>
      </c>
      <c r="D4579"/>
      <c r="E4579" t="s">
        <v>30</v>
      </c>
      <c r="F4579" t="s">
        <v>31</v>
      </c>
      <c r="G4579" t="s">
        <v>695</v>
      </c>
      <c r="H4579">
        <v>81</v>
      </c>
      <c r="I4579" s="196" t="str">
        <f>VLOOKUP(E4579,Refs!$P$2:$R$36,3,FALSE)</f>
        <v>Y61</v>
      </c>
      <c r="J4579" s="196" t="str">
        <f>VLOOKUP(E4579,Refs!$P$2:$S$36,4,FALSE)</f>
        <v>East of England</v>
      </c>
      <c r="K4579" s="42">
        <f t="shared" si="144"/>
        <v>81</v>
      </c>
    </row>
    <row r="4580" spans="1:11" x14ac:dyDescent="0.35">
      <c r="A4580" s="197">
        <f t="shared" si="143"/>
        <v>44317</v>
      </c>
      <c r="B4580" t="s">
        <v>1054</v>
      </c>
      <c r="C4580" t="s">
        <v>119</v>
      </c>
      <c r="D4580"/>
      <c r="E4580" t="s">
        <v>30</v>
      </c>
      <c r="F4580" t="s">
        <v>31</v>
      </c>
      <c r="G4580" t="s">
        <v>696</v>
      </c>
      <c r="H4580">
        <v>405</v>
      </c>
      <c r="I4580" s="196" t="str">
        <f>VLOOKUP(E4580,Refs!$P$2:$R$36,3,FALSE)</f>
        <v>Y61</v>
      </c>
      <c r="J4580" s="196" t="str">
        <f>VLOOKUP(E4580,Refs!$P$2:$S$36,4,FALSE)</f>
        <v>East of England</v>
      </c>
      <c r="K4580" s="42">
        <f t="shared" si="144"/>
        <v>405</v>
      </c>
    </row>
    <row r="4581" spans="1:11" x14ac:dyDescent="0.35">
      <c r="A4581" s="197">
        <f t="shared" si="143"/>
        <v>44317</v>
      </c>
      <c r="B4581" t="s">
        <v>1054</v>
      </c>
      <c r="C4581" t="s">
        <v>119</v>
      </c>
      <c r="D4581"/>
      <c r="E4581" t="s">
        <v>30</v>
      </c>
      <c r="F4581" t="s">
        <v>31</v>
      </c>
      <c r="G4581" t="s">
        <v>697</v>
      </c>
      <c r="H4581">
        <v>353</v>
      </c>
      <c r="I4581" s="196" t="str">
        <f>VLOOKUP(E4581,Refs!$P$2:$R$36,3,FALSE)</f>
        <v>Y61</v>
      </c>
      <c r="J4581" s="196" t="str">
        <f>VLOOKUP(E4581,Refs!$P$2:$S$36,4,FALSE)</f>
        <v>East of England</v>
      </c>
      <c r="K4581" s="42">
        <f t="shared" si="144"/>
        <v>353</v>
      </c>
    </row>
    <row r="4582" spans="1:11" x14ac:dyDescent="0.35">
      <c r="A4582" s="197">
        <f t="shared" si="143"/>
        <v>44317</v>
      </c>
      <c r="B4582" t="s">
        <v>1054</v>
      </c>
      <c r="C4582" t="s">
        <v>119</v>
      </c>
      <c r="D4582"/>
      <c r="E4582" t="s">
        <v>30</v>
      </c>
      <c r="F4582" t="s">
        <v>31</v>
      </c>
      <c r="G4582" t="s">
        <v>698</v>
      </c>
      <c r="H4582">
        <v>960</v>
      </c>
      <c r="I4582" s="196" t="str">
        <f>VLOOKUP(E4582,Refs!$P$2:$R$36,3,FALSE)</f>
        <v>Y61</v>
      </c>
      <c r="J4582" s="196" t="str">
        <f>VLOOKUP(E4582,Refs!$P$2:$S$36,4,FALSE)</f>
        <v>East of England</v>
      </c>
      <c r="K4582" s="42">
        <f t="shared" si="144"/>
        <v>960</v>
      </c>
    </row>
    <row r="4583" spans="1:11" x14ac:dyDescent="0.35">
      <c r="A4583" s="197">
        <f t="shared" si="143"/>
        <v>44317</v>
      </c>
      <c r="B4583" t="s">
        <v>1054</v>
      </c>
      <c r="C4583" t="s">
        <v>119</v>
      </c>
      <c r="D4583"/>
      <c r="E4583" t="s">
        <v>30</v>
      </c>
      <c r="F4583" t="s">
        <v>31</v>
      </c>
      <c r="G4583" t="s">
        <v>699</v>
      </c>
      <c r="H4583">
        <v>887</v>
      </c>
      <c r="I4583" s="196" t="str">
        <f>VLOOKUP(E4583,Refs!$P$2:$R$36,3,FALSE)</f>
        <v>Y61</v>
      </c>
      <c r="J4583" s="196" t="str">
        <f>VLOOKUP(E4583,Refs!$P$2:$S$36,4,FALSE)</f>
        <v>East of England</v>
      </c>
      <c r="K4583" s="42">
        <f t="shared" si="144"/>
        <v>887</v>
      </c>
    </row>
    <row r="4584" spans="1:11" x14ac:dyDescent="0.35">
      <c r="A4584" s="197">
        <f t="shared" si="143"/>
        <v>44317</v>
      </c>
      <c r="B4584" t="s">
        <v>1054</v>
      </c>
      <c r="C4584" t="s">
        <v>119</v>
      </c>
      <c r="D4584"/>
      <c r="E4584" t="s">
        <v>30</v>
      </c>
      <c r="F4584" t="s">
        <v>31</v>
      </c>
      <c r="G4584" t="s">
        <v>720</v>
      </c>
      <c r="H4584">
        <v>783</v>
      </c>
      <c r="I4584" s="196" t="str">
        <f>VLOOKUP(E4584,Refs!$P$2:$R$36,3,FALSE)</f>
        <v>Y61</v>
      </c>
      <c r="J4584" s="196" t="str">
        <f>VLOOKUP(E4584,Refs!$P$2:$S$36,4,FALSE)</f>
        <v>East of England</v>
      </c>
      <c r="K4584" s="42">
        <f t="shared" si="144"/>
        <v>783</v>
      </c>
    </row>
    <row r="4585" spans="1:11" x14ac:dyDescent="0.35">
      <c r="A4585" s="197">
        <f t="shared" si="143"/>
        <v>44317</v>
      </c>
      <c r="B4585" t="s">
        <v>1054</v>
      </c>
      <c r="C4585" t="s">
        <v>119</v>
      </c>
      <c r="D4585"/>
      <c r="E4585" t="s">
        <v>30</v>
      </c>
      <c r="F4585" t="s">
        <v>31</v>
      </c>
      <c r="G4585" t="s">
        <v>721</v>
      </c>
      <c r="H4585">
        <v>770</v>
      </c>
      <c r="I4585" s="196" t="str">
        <f>VLOOKUP(E4585,Refs!$P$2:$R$36,3,FALSE)</f>
        <v>Y61</v>
      </c>
      <c r="J4585" s="196" t="str">
        <f>VLOOKUP(E4585,Refs!$P$2:$S$36,4,FALSE)</f>
        <v>East of England</v>
      </c>
      <c r="K4585" s="42">
        <f t="shared" si="144"/>
        <v>770</v>
      </c>
    </row>
    <row r="4586" spans="1:11" x14ac:dyDescent="0.35">
      <c r="A4586" s="197">
        <f t="shared" si="143"/>
        <v>44317</v>
      </c>
      <c r="B4586" t="s">
        <v>1054</v>
      </c>
      <c r="C4586" t="s">
        <v>119</v>
      </c>
      <c r="D4586"/>
      <c r="E4586" t="s">
        <v>30</v>
      </c>
      <c r="F4586" t="s">
        <v>31</v>
      </c>
      <c r="G4586" t="s">
        <v>722</v>
      </c>
      <c r="H4586">
        <v>50</v>
      </c>
      <c r="I4586" s="196" t="str">
        <f>VLOOKUP(E4586,Refs!$P$2:$R$36,3,FALSE)</f>
        <v>Y61</v>
      </c>
      <c r="J4586" s="196" t="str">
        <f>VLOOKUP(E4586,Refs!$P$2:$S$36,4,FALSE)</f>
        <v>East of England</v>
      </c>
      <c r="K4586" s="42">
        <f t="shared" si="144"/>
        <v>50</v>
      </c>
    </row>
    <row r="4587" spans="1:11" x14ac:dyDescent="0.35">
      <c r="A4587" s="197">
        <f t="shared" si="143"/>
        <v>44317</v>
      </c>
      <c r="B4587" t="s">
        <v>1054</v>
      </c>
      <c r="C4587" t="s">
        <v>119</v>
      </c>
      <c r="D4587"/>
      <c r="E4587" t="s">
        <v>30</v>
      </c>
      <c r="F4587" t="s">
        <v>31</v>
      </c>
      <c r="G4587" t="s">
        <v>723</v>
      </c>
      <c r="H4587">
        <v>26</v>
      </c>
      <c r="I4587" s="196" t="str">
        <f>VLOOKUP(E4587,Refs!$P$2:$R$36,3,FALSE)</f>
        <v>Y61</v>
      </c>
      <c r="J4587" s="196" t="str">
        <f>VLOOKUP(E4587,Refs!$P$2:$S$36,4,FALSE)</f>
        <v>East of England</v>
      </c>
      <c r="K4587" s="42">
        <f t="shared" si="144"/>
        <v>26</v>
      </c>
    </row>
    <row r="4588" spans="1:11" x14ac:dyDescent="0.35">
      <c r="A4588" s="197">
        <f t="shared" si="143"/>
        <v>44317</v>
      </c>
      <c r="B4588" t="s">
        <v>1054</v>
      </c>
      <c r="C4588" t="s">
        <v>119</v>
      </c>
      <c r="D4588"/>
      <c r="E4588" t="s">
        <v>30</v>
      </c>
      <c r="F4588" t="s">
        <v>31</v>
      </c>
      <c r="G4588" t="s">
        <v>724</v>
      </c>
      <c r="H4588">
        <v>9</v>
      </c>
      <c r="I4588" s="196" t="str">
        <f>VLOOKUP(E4588,Refs!$P$2:$R$36,3,FALSE)</f>
        <v>Y61</v>
      </c>
      <c r="J4588" s="196" t="str">
        <f>VLOOKUP(E4588,Refs!$P$2:$S$36,4,FALSE)</f>
        <v>East of England</v>
      </c>
      <c r="K4588" s="42">
        <f t="shared" si="144"/>
        <v>9</v>
      </c>
    </row>
    <row r="4589" spans="1:11" x14ac:dyDescent="0.35">
      <c r="A4589" s="197">
        <f t="shared" si="143"/>
        <v>44317</v>
      </c>
      <c r="B4589" t="s">
        <v>1054</v>
      </c>
      <c r="C4589" t="s">
        <v>119</v>
      </c>
      <c r="D4589"/>
      <c r="E4589" t="s">
        <v>30</v>
      </c>
      <c r="F4589" t="s">
        <v>31</v>
      </c>
      <c r="G4589" t="s">
        <v>725</v>
      </c>
      <c r="H4589">
        <v>1</v>
      </c>
      <c r="I4589" s="196" t="str">
        <f>VLOOKUP(E4589,Refs!$P$2:$R$36,3,FALSE)</f>
        <v>Y61</v>
      </c>
      <c r="J4589" s="196" t="str">
        <f>VLOOKUP(E4589,Refs!$P$2:$S$36,4,FALSE)</f>
        <v>East of England</v>
      </c>
      <c r="K4589" s="42">
        <f t="shared" si="144"/>
        <v>1</v>
      </c>
    </row>
    <row r="4590" spans="1:11" x14ac:dyDescent="0.35">
      <c r="A4590" s="197">
        <f t="shared" si="143"/>
        <v>44317</v>
      </c>
      <c r="B4590" t="s">
        <v>1054</v>
      </c>
      <c r="C4590" t="s">
        <v>119</v>
      </c>
      <c r="D4590"/>
      <c r="E4590" t="s">
        <v>30</v>
      </c>
      <c r="F4590" t="s">
        <v>31</v>
      </c>
      <c r="G4590" t="s">
        <v>726</v>
      </c>
      <c r="H4590">
        <v>43</v>
      </c>
      <c r="I4590" s="196" t="str">
        <f>VLOOKUP(E4590,Refs!$P$2:$R$36,3,FALSE)</f>
        <v>Y61</v>
      </c>
      <c r="J4590" s="196" t="str">
        <f>VLOOKUP(E4590,Refs!$P$2:$S$36,4,FALSE)</f>
        <v>East of England</v>
      </c>
      <c r="K4590" s="42">
        <f t="shared" si="144"/>
        <v>43</v>
      </c>
    </row>
    <row r="4591" spans="1:11" x14ac:dyDescent="0.35">
      <c r="A4591" s="197">
        <f t="shared" si="143"/>
        <v>44317</v>
      </c>
      <c r="B4591" t="s">
        <v>1054</v>
      </c>
      <c r="C4591" t="s">
        <v>119</v>
      </c>
      <c r="D4591"/>
      <c r="E4591" t="s">
        <v>30</v>
      </c>
      <c r="F4591" t="s">
        <v>31</v>
      </c>
      <c r="G4591" t="s">
        <v>727</v>
      </c>
      <c r="H4591">
        <v>27</v>
      </c>
      <c r="I4591" s="196" t="str">
        <f>VLOOKUP(E4591,Refs!$P$2:$R$36,3,FALSE)</f>
        <v>Y61</v>
      </c>
      <c r="J4591" s="196" t="str">
        <f>VLOOKUP(E4591,Refs!$P$2:$S$36,4,FALSE)</f>
        <v>East of England</v>
      </c>
      <c r="K4591" s="42">
        <f t="shared" si="144"/>
        <v>27</v>
      </c>
    </row>
    <row r="4592" spans="1:11" x14ac:dyDescent="0.35">
      <c r="A4592" s="197">
        <f t="shared" si="143"/>
        <v>44317</v>
      </c>
      <c r="B4592" t="s">
        <v>1054</v>
      </c>
      <c r="C4592" t="s">
        <v>119</v>
      </c>
      <c r="D4592"/>
      <c r="E4592" t="s">
        <v>30</v>
      </c>
      <c r="F4592" t="s">
        <v>31</v>
      </c>
      <c r="G4592" t="s">
        <v>728</v>
      </c>
      <c r="H4592">
        <v>68</v>
      </c>
      <c r="I4592" s="196" t="str">
        <f>VLOOKUP(E4592,Refs!$P$2:$R$36,3,FALSE)</f>
        <v>Y61</v>
      </c>
      <c r="J4592" s="196" t="str">
        <f>VLOOKUP(E4592,Refs!$P$2:$S$36,4,FALSE)</f>
        <v>East of England</v>
      </c>
      <c r="K4592" s="42">
        <f t="shared" si="144"/>
        <v>68</v>
      </c>
    </row>
    <row r="4593" spans="1:11" x14ac:dyDescent="0.35">
      <c r="A4593" s="197">
        <f t="shared" si="143"/>
        <v>44317</v>
      </c>
      <c r="B4593" t="s">
        <v>1054</v>
      </c>
      <c r="C4593" t="s">
        <v>119</v>
      </c>
      <c r="D4593"/>
      <c r="E4593" t="s">
        <v>30</v>
      </c>
      <c r="F4593" t="s">
        <v>31</v>
      </c>
      <c r="G4593" t="s">
        <v>729</v>
      </c>
      <c r="H4593">
        <v>6</v>
      </c>
      <c r="I4593" s="196" t="str">
        <f>VLOOKUP(E4593,Refs!$P$2:$R$36,3,FALSE)</f>
        <v>Y61</v>
      </c>
      <c r="J4593" s="196" t="str">
        <f>VLOOKUP(E4593,Refs!$P$2:$S$36,4,FALSE)</f>
        <v>East of England</v>
      </c>
      <c r="K4593" s="42">
        <f t="shared" si="144"/>
        <v>6</v>
      </c>
    </row>
    <row r="4594" spans="1:11" x14ac:dyDescent="0.35">
      <c r="A4594" s="197">
        <f t="shared" si="143"/>
        <v>44317</v>
      </c>
      <c r="B4594" t="s">
        <v>1054</v>
      </c>
      <c r="C4594" t="s">
        <v>119</v>
      </c>
      <c r="D4594"/>
      <c r="E4594" t="s">
        <v>30</v>
      </c>
      <c r="F4594" t="s">
        <v>31</v>
      </c>
      <c r="G4594" t="s">
        <v>730</v>
      </c>
      <c r="H4594">
        <v>1</v>
      </c>
      <c r="I4594" s="196" t="str">
        <f>VLOOKUP(E4594,Refs!$P$2:$R$36,3,FALSE)</f>
        <v>Y61</v>
      </c>
      <c r="J4594" s="196" t="str">
        <f>VLOOKUP(E4594,Refs!$P$2:$S$36,4,FALSE)</f>
        <v>East of England</v>
      </c>
      <c r="K4594" s="42">
        <f t="shared" si="144"/>
        <v>1</v>
      </c>
    </row>
    <row r="4595" spans="1:11" x14ac:dyDescent="0.35">
      <c r="A4595" s="197">
        <f t="shared" si="143"/>
        <v>44317</v>
      </c>
      <c r="B4595" t="s">
        <v>1054</v>
      </c>
      <c r="C4595" t="s">
        <v>119</v>
      </c>
      <c r="D4595"/>
      <c r="E4595" t="s">
        <v>30</v>
      </c>
      <c r="F4595" t="s">
        <v>31</v>
      </c>
      <c r="G4595" t="s">
        <v>731</v>
      </c>
      <c r="H4595">
        <v>0</v>
      </c>
      <c r="I4595" s="196" t="str">
        <f>VLOOKUP(E4595,Refs!$P$2:$R$36,3,FALSE)</f>
        <v>Y61</v>
      </c>
      <c r="J4595" s="196" t="str">
        <f>VLOOKUP(E4595,Refs!$P$2:$S$36,4,FALSE)</f>
        <v>East of England</v>
      </c>
      <c r="K4595" s="42" t="str">
        <f t="shared" si="144"/>
        <v/>
      </c>
    </row>
    <row r="4596" spans="1:11" x14ac:dyDescent="0.35">
      <c r="A4596" s="197">
        <f t="shared" si="143"/>
        <v>44317</v>
      </c>
      <c r="B4596" t="s">
        <v>1054</v>
      </c>
      <c r="C4596" t="s">
        <v>119</v>
      </c>
      <c r="D4596"/>
      <c r="E4596" t="s">
        <v>30</v>
      </c>
      <c r="F4596" t="s">
        <v>31</v>
      </c>
      <c r="G4596" t="s">
        <v>732</v>
      </c>
      <c r="H4596">
        <v>3</v>
      </c>
      <c r="I4596" s="196" t="str">
        <f>VLOOKUP(E4596,Refs!$P$2:$R$36,3,FALSE)</f>
        <v>Y61</v>
      </c>
      <c r="J4596" s="196" t="str">
        <f>VLOOKUP(E4596,Refs!$P$2:$S$36,4,FALSE)</f>
        <v>East of England</v>
      </c>
      <c r="K4596" s="42">
        <f t="shared" si="144"/>
        <v>3</v>
      </c>
    </row>
    <row r="4597" spans="1:11" x14ac:dyDescent="0.35">
      <c r="A4597" s="197">
        <f t="shared" si="143"/>
        <v>44317</v>
      </c>
      <c r="B4597" t="s">
        <v>1054</v>
      </c>
      <c r="C4597" t="s">
        <v>119</v>
      </c>
      <c r="D4597"/>
      <c r="E4597" t="s">
        <v>30</v>
      </c>
      <c r="F4597" t="s">
        <v>31</v>
      </c>
      <c r="G4597" t="s">
        <v>733</v>
      </c>
      <c r="H4597">
        <v>3</v>
      </c>
      <c r="I4597" s="196" t="str">
        <f>VLOOKUP(E4597,Refs!$P$2:$R$36,3,FALSE)</f>
        <v>Y61</v>
      </c>
      <c r="J4597" s="196" t="str">
        <f>VLOOKUP(E4597,Refs!$P$2:$S$36,4,FALSE)</f>
        <v>East of England</v>
      </c>
      <c r="K4597" s="42">
        <f t="shared" si="144"/>
        <v>3</v>
      </c>
    </row>
    <row r="4598" spans="1:11" x14ac:dyDescent="0.35">
      <c r="A4598" s="197">
        <f t="shared" si="143"/>
        <v>44317</v>
      </c>
      <c r="B4598" t="s">
        <v>1054</v>
      </c>
      <c r="C4598" t="s">
        <v>119</v>
      </c>
      <c r="D4598"/>
      <c r="E4598" t="s">
        <v>30</v>
      </c>
      <c r="F4598" t="s">
        <v>31</v>
      </c>
      <c r="G4598" t="s">
        <v>734</v>
      </c>
      <c r="H4598">
        <v>0</v>
      </c>
      <c r="I4598" s="196" t="str">
        <f>VLOOKUP(E4598,Refs!$P$2:$R$36,3,FALSE)</f>
        <v>Y61</v>
      </c>
      <c r="J4598" s="196" t="str">
        <f>VLOOKUP(E4598,Refs!$P$2:$S$36,4,FALSE)</f>
        <v>East of England</v>
      </c>
      <c r="K4598" s="42" t="str">
        <f t="shared" si="144"/>
        <v/>
      </c>
    </row>
    <row r="4599" spans="1:11" x14ac:dyDescent="0.35">
      <c r="A4599" s="197">
        <f t="shared" si="143"/>
        <v>44317</v>
      </c>
      <c r="B4599" t="s">
        <v>1054</v>
      </c>
      <c r="C4599" t="s">
        <v>119</v>
      </c>
      <c r="D4599"/>
      <c r="E4599" t="s">
        <v>30</v>
      </c>
      <c r="F4599" t="s">
        <v>31</v>
      </c>
      <c r="G4599" t="s">
        <v>735</v>
      </c>
      <c r="H4599">
        <v>0</v>
      </c>
      <c r="I4599" s="196" t="str">
        <f>VLOOKUP(E4599,Refs!$P$2:$R$36,3,FALSE)</f>
        <v>Y61</v>
      </c>
      <c r="J4599" s="196" t="str">
        <f>VLOOKUP(E4599,Refs!$P$2:$S$36,4,FALSE)</f>
        <v>East of England</v>
      </c>
      <c r="K4599" s="42" t="str">
        <f t="shared" si="144"/>
        <v/>
      </c>
    </row>
    <row r="4600" spans="1:11" x14ac:dyDescent="0.35">
      <c r="A4600" s="197">
        <f t="shared" si="143"/>
        <v>44317</v>
      </c>
      <c r="B4600" t="s">
        <v>1054</v>
      </c>
      <c r="C4600" t="s">
        <v>119</v>
      </c>
      <c r="D4600"/>
      <c r="E4600" t="s">
        <v>30</v>
      </c>
      <c r="F4600" t="s">
        <v>31</v>
      </c>
      <c r="G4600" t="s">
        <v>736</v>
      </c>
      <c r="H4600">
        <v>366</v>
      </c>
      <c r="I4600" s="196" t="str">
        <f>VLOOKUP(E4600,Refs!$P$2:$R$36,3,FALSE)</f>
        <v>Y61</v>
      </c>
      <c r="J4600" s="196" t="str">
        <f>VLOOKUP(E4600,Refs!$P$2:$S$36,4,FALSE)</f>
        <v>East of England</v>
      </c>
      <c r="K4600" s="42">
        <f t="shared" si="144"/>
        <v>366</v>
      </c>
    </row>
    <row r="4601" spans="1:11" x14ac:dyDescent="0.35">
      <c r="A4601" s="197">
        <f t="shared" si="143"/>
        <v>44317</v>
      </c>
      <c r="B4601" t="s">
        <v>1054</v>
      </c>
      <c r="C4601" t="s">
        <v>119</v>
      </c>
      <c r="D4601"/>
      <c r="E4601" t="s">
        <v>30</v>
      </c>
      <c r="F4601" t="s">
        <v>31</v>
      </c>
      <c r="G4601" t="s">
        <v>737</v>
      </c>
      <c r="H4601">
        <v>359</v>
      </c>
      <c r="I4601" s="196" t="str">
        <f>VLOOKUP(E4601,Refs!$P$2:$R$36,3,FALSE)</f>
        <v>Y61</v>
      </c>
      <c r="J4601" s="196" t="str">
        <f>VLOOKUP(E4601,Refs!$P$2:$S$36,4,FALSE)</f>
        <v>East of England</v>
      </c>
      <c r="K4601" s="42">
        <f t="shared" si="144"/>
        <v>359</v>
      </c>
    </row>
    <row r="4602" spans="1:11" x14ac:dyDescent="0.35">
      <c r="A4602" s="197">
        <f t="shared" si="143"/>
        <v>44317</v>
      </c>
      <c r="B4602" t="s">
        <v>1054</v>
      </c>
      <c r="C4602" t="s">
        <v>119</v>
      </c>
      <c r="D4602"/>
      <c r="E4602" t="s">
        <v>25</v>
      </c>
      <c r="F4602" t="s">
        <v>26</v>
      </c>
      <c r="G4602" t="s">
        <v>756</v>
      </c>
      <c r="H4602">
        <v>44295</v>
      </c>
      <c r="I4602" s="196" t="str">
        <f>VLOOKUP(E4602,Refs!$P$2:$R$36,3,FALSE)</f>
        <v>Y61</v>
      </c>
      <c r="J4602" s="196" t="str">
        <f>VLOOKUP(E4602,Refs!$P$2:$S$36,4,FALSE)</f>
        <v>East of England</v>
      </c>
      <c r="K4602" s="42">
        <f t="shared" si="144"/>
        <v>44295</v>
      </c>
    </row>
    <row r="4603" spans="1:11" x14ac:dyDescent="0.35">
      <c r="A4603" s="197">
        <f t="shared" si="143"/>
        <v>44317</v>
      </c>
      <c r="B4603" t="s">
        <v>1054</v>
      </c>
      <c r="C4603" t="s">
        <v>119</v>
      </c>
      <c r="D4603"/>
      <c r="E4603" t="s">
        <v>25</v>
      </c>
      <c r="F4603" t="s">
        <v>26</v>
      </c>
      <c r="G4603" t="s">
        <v>757</v>
      </c>
      <c r="H4603">
        <v>44291</v>
      </c>
      <c r="I4603" s="196" t="str">
        <f>VLOOKUP(E4603,Refs!$P$2:$R$36,3,FALSE)</f>
        <v>Y61</v>
      </c>
      <c r="J4603" s="196" t="str">
        <f>VLOOKUP(E4603,Refs!$P$2:$S$36,4,FALSE)</f>
        <v>East of England</v>
      </c>
      <c r="K4603" s="42">
        <f t="shared" si="144"/>
        <v>44291</v>
      </c>
    </row>
    <row r="4604" spans="1:11" x14ac:dyDescent="0.35">
      <c r="A4604" s="197">
        <f t="shared" si="143"/>
        <v>44317</v>
      </c>
      <c r="B4604" t="s">
        <v>1054</v>
      </c>
      <c r="C4604" t="s">
        <v>119</v>
      </c>
      <c r="D4604"/>
      <c r="E4604" t="s">
        <v>25</v>
      </c>
      <c r="F4604" t="s">
        <v>26</v>
      </c>
      <c r="G4604" t="s">
        <v>758</v>
      </c>
      <c r="H4604">
        <v>38098</v>
      </c>
      <c r="I4604" s="196" t="str">
        <f>VLOOKUP(E4604,Refs!$P$2:$R$36,3,FALSE)</f>
        <v>Y61</v>
      </c>
      <c r="J4604" s="196" t="str">
        <f>VLOOKUP(E4604,Refs!$P$2:$S$36,4,FALSE)</f>
        <v>East of England</v>
      </c>
      <c r="K4604" s="42">
        <f t="shared" si="144"/>
        <v>38098</v>
      </c>
    </row>
    <row r="4605" spans="1:11" x14ac:dyDescent="0.35">
      <c r="A4605" s="197">
        <f t="shared" si="143"/>
        <v>44317</v>
      </c>
      <c r="B4605" t="s">
        <v>1054</v>
      </c>
      <c r="C4605" t="s">
        <v>119</v>
      </c>
      <c r="D4605"/>
      <c r="E4605" t="s">
        <v>25</v>
      </c>
      <c r="F4605" t="s">
        <v>26</v>
      </c>
      <c r="G4605" t="s">
        <v>759</v>
      </c>
      <c r="H4605">
        <v>3</v>
      </c>
      <c r="I4605" s="196" t="str">
        <f>VLOOKUP(E4605,Refs!$P$2:$R$36,3,FALSE)</f>
        <v>Y61</v>
      </c>
      <c r="J4605" s="196" t="str">
        <f>VLOOKUP(E4605,Refs!$P$2:$S$36,4,FALSE)</f>
        <v>East of England</v>
      </c>
      <c r="K4605" s="42">
        <f t="shared" si="144"/>
        <v>3</v>
      </c>
    </row>
    <row r="4606" spans="1:11" x14ac:dyDescent="0.35">
      <c r="A4606" s="197">
        <f t="shared" si="143"/>
        <v>44317</v>
      </c>
      <c r="B4606" t="s">
        <v>1054</v>
      </c>
      <c r="C4606" t="s">
        <v>119</v>
      </c>
      <c r="D4606"/>
      <c r="E4606" t="s">
        <v>25</v>
      </c>
      <c r="F4606" t="s">
        <v>26</v>
      </c>
      <c r="G4606" t="s">
        <v>760</v>
      </c>
      <c r="H4606">
        <v>1017</v>
      </c>
      <c r="I4606" s="196" t="str">
        <f>VLOOKUP(E4606,Refs!$P$2:$R$36,3,FALSE)</f>
        <v>Y61</v>
      </c>
      <c r="J4606" s="196" t="str">
        <f>VLOOKUP(E4606,Refs!$P$2:$S$36,4,FALSE)</f>
        <v>East of England</v>
      </c>
      <c r="K4606" s="42">
        <f t="shared" si="144"/>
        <v>1017</v>
      </c>
    </row>
    <row r="4607" spans="1:11" x14ac:dyDescent="0.35">
      <c r="A4607" s="197">
        <f t="shared" si="143"/>
        <v>44317</v>
      </c>
      <c r="B4607" t="s">
        <v>1054</v>
      </c>
      <c r="C4607" t="s">
        <v>119</v>
      </c>
      <c r="D4607"/>
      <c r="E4607" t="s">
        <v>25</v>
      </c>
      <c r="F4607" t="s">
        <v>26</v>
      </c>
      <c r="G4607" t="s">
        <v>761</v>
      </c>
      <c r="H4607">
        <v>0</v>
      </c>
      <c r="I4607" s="196" t="str">
        <f>VLOOKUP(E4607,Refs!$P$2:$R$36,3,FALSE)</f>
        <v>Y61</v>
      </c>
      <c r="J4607" s="196" t="str">
        <f>VLOOKUP(E4607,Refs!$P$2:$S$36,4,FALSE)</f>
        <v>East of England</v>
      </c>
      <c r="K4607" s="42" t="str">
        <f t="shared" si="144"/>
        <v/>
      </c>
    </row>
    <row r="4608" spans="1:11" x14ac:dyDescent="0.35">
      <c r="A4608" s="197">
        <f t="shared" si="143"/>
        <v>44317</v>
      </c>
      <c r="B4608" t="s">
        <v>1054</v>
      </c>
      <c r="C4608" t="s">
        <v>119</v>
      </c>
      <c r="D4608"/>
      <c r="E4608" t="s">
        <v>25</v>
      </c>
      <c r="F4608" t="s">
        <v>26</v>
      </c>
      <c r="G4608" t="s">
        <v>548</v>
      </c>
      <c r="H4608">
        <v>20907</v>
      </c>
      <c r="I4608" s="196" t="str">
        <f>VLOOKUP(E4608,Refs!$P$2:$R$36,3,FALSE)</f>
        <v>Y61</v>
      </c>
      <c r="J4608" s="196" t="str">
        <f>VLOOKUP(E4608,Refs!$P$2:$S$36,4,FALSE)</f>
        <v>East of England</v>
      </c>
      <c r="K4608" s="42">
        <f t="shared" si="144"/>
        <v>20907</v>
      </c>
    </row>
    <row r="4609" spans="1:11" x14ac:dyDescent="0.35">
      <c r="A4609" s="197">
        <f t="shared" si="143"/>
        <v>44317</v>
      </c>
      <c r="B4609" t="s">
        <v>1054</v>
      </c>
      <c r="C4609" t="s">
        <v>119</v>
      </c>
      <c r="D4609"/>
      <c r="E4609" t="s">
        <v>25</v>
      </c>
      <c r="F4609" t="s">
        <v>26</v>
      </c>
      <c r="G4609" t="s">
        <v>549</v>
      </c>
      <c r="H4609">
        <v>3453</v>
      </c>
      <c r="I4609" s="196" t="str">
        <f>VLOOKUP(E4609,Refs!$P$2:$R$36,3,FALSE)</f>
        <v>Y61</v>
      </c>
      <c r="J4609" s="196" t="str">
        <f>VLOOKUP(E4609,Refs!$P$2:$S$36,4,FALSE)</f>
        <v>East of England</v>
      </c>
      <c r="K4609" s="42">
        <f t="shared" si="144"/>
        <v>3453</v>
      </c>
    </row>
    <row r="4610" spans="1:11" x14ac:dyDescent="0.35">
      <c r="A4610" s="197">
        <f t="shared" si="143"/>
        <v>44317</v>
      </c>
      <c r="B4610" t="s">
        <v>1054</v>
      </c>
      <c r="C4610" t="s">
        <v>119</v>
      </c>
      <c r="D4610"/>
      <c r="E4610" t="s">
        <v>25</v>
      </c>
      <c r="F4610" t="s">
        <v>26</v>
      </c>
      <c r="G4610" t="s">
        <v>550</v>
      </c>
      <c r="H4610">
        <v>453</v>
      </c>
      <c r="I4610" s="196" t="str">
        <f>VLOOKUP(E4610,Refs!$P$2:$R$36,3,FALSE)</f>
        <v>Y61</v>
      </c>
      <c r="J4610" s="196" t="str">
        <f>VLOOKUP(E4610,Refs!$P$2:$S$36,4,FALSE)</f>
        <v>East of England</v>
      </c>
      <c r="K4610" s="42">
        <f t="shared" si="144"/>
        <v>453</v>
      </c>
    </row>
    <row r="4611" spans="1:11" x14ac:dyDescent="0.35">
      <c r="A4611" s="197">
        <f t="shared" ref="A4611:A4674" si="145">DATEVALUE(RIGHT(B4611,8))</f>
        <v>44317</v>
      </c>
      <c r="B4611" t="s">
        <v>1054</v>
      </c>
      <c r="C4611" t="s">
        <v>119</v>
      </c>
      <c r="D4611"/>
      <c r="E4611" t="s">
        <v>25</v>
      </c>
      <c r="F4611" t="s">
        <v>26</v>
      </c>
      <c r="G4611" t="s">
        <v>551</v>
      </c>
      <c r="H4611">
        <v>338</v>
      </c>
      <c r="I4611" s="196" t="str">
        <f>VLOOKUP(E4611,Refs!$P$2:$R$36,3,FALSE)</f>
        <v>Y61</v>
      </c>
      <c r="J4611" s="196" t="str">
        <f>VLOOKUP(E4611,Refs!$P$2:$S$36,4,FALSE)</f>
        <v>East of England</v>
      </c>
      <c r="K4611" s="42">
        <f t="shared" si="144"/>
        <v>338</v>
      </c>
    </row>
    <row r="4612" spans="1:11" x14ac:dyDescent="0.35">
      <c r="A4612" s="197">
        <f t="shared" si="145"/>
        <v>44317</v>
      </c>
      <c r="B4612" t="s">
        <v>1054</v>
      </c>
      <c r="C4612" t="s">
        <v>119</v>
      </c>
      <c r="D4612"/>
      <c r="E4612" t="s">
        <v>25</v>
      </c>
      <c r="F4612" t="s">
        <v>26</v>
      </c>
      <c r="G4612" t="s">
        <v>552</v>
      </c>
      <c r="H4612">
        <v>2662</v>
      </c>
      <c r="I4612" s="196" t="str">
        <f>VLOOKUP(E4612,Refs!$P$2:$R$36,3,FALSE)</f>
        <v>Y61</v>
      </c>
      <c r="J4612" s="196" t="str">
        <f>VLOOKUP(E4612,Refs!$P$2:$S$36,4,FALSE)</f>
        <v>East of England</v>
      </c>
      <c r="K4612" s="42">
        <f t="shared" si="144"/>
        <v>2662</v>
      </c>
    </row>
    <row r="4613" spans="1:11" x14ac:dyDescent="0.35">
      <c r="A4613" s="197">
        <f t="shared" si="145"/>
        <v>44317</v>
      </c>
      <c r="B4613" t="s">
        <v>1054</v>
      </c>
      <c r="C4613" t="s">
        <v>119</v>
      </c>
      <c r="D4613"/>
      <c r="E4613" t="s">
        <v>25</v>
      </c>
      <c r="F4613" t="s">
        <v>26</v>
      </c>
      <c r="G4613" t="s">
        <v>553</v>
      </c>
      <c r="H4613">
        <v>5890329</v>
      </c>
      <c r="I4613" s="196" t="str">
        <f>VLOOKUP(E4613,Refs!$P$2:$R$36,3,FALSE)</f>
        <v>Y61</v>
      </c>
      <c r="J4613" s="196" t="str">
        <f>VLOOKUP(E4613,Refs!$P$2:$S$36,4,FALSE)</f>
        <v>East of England</v>
      </c>
      <c r="K4613" s="42">
        <f t="shared" si="144"/>
        <v>5890329</v>
      </c>
    </row>
    <row r="4614" spans="1:11" x14ac:dyDescent="0.35">
      <c r="A4614" s="197">
        <f t="shared" si="145"/>
        <v>44317</v>
      </c>
      <c r="B4614" t="s">
        <v>1054</v>
      </c>
      <c r="C4614" t="s">
        <v>119</v>
      </c>
      <c r="D4614"/>
      <c r="E4614" t="s">
        <v>25</v>
      </c>
      <c r="F4614" t="s">
        <v>26</v>
      </c>
      <c r="G4614" t="s">
        <v>554</v>
      </c>
      <c r="H4614">
        <v>695</v>
      </c>
      <c r="I4614" s="196" t="str">
        <f>VLOOKUP(E4614,Refs!$P$2:$R$36,3,FALSE)</f>
        <v>Y61</v>
      </c>
      <c r="J4614" s="196" t="str">
        <f>VLOOKUP(E4614,Refs!$P$2:$S$36,4,FALSE)</f>
        <v>East of England</v>
      </c>
      <c r="K4614" s="42">
        <f t="shared" si="144"/>
        <v>695</v>
      </c>
    </row>
    <row r="4615" spans="1:11" x14ac:dyDescent="0.35">
      <c r="A4615" s="197">
        <f t="shared" si="145"/>
        <v>44317</v>
      </c>
      <c r="B4615" t="s">
        <v>1054</v>
      </c>
      <c r="C4615" t="s">
        <v>119</v>
      </c>
      <c r="D4615"/>
      <c r="E4615" t="s">
        <v>25</v>
      </c>
      <c r="F4615" t="s">
        <v>26</v>
      </c>
      <c r="G4615" t="s">
        <v>555</v>
      </c>
      <c r="H4615">
        <v>994</v>
      </c>
      <c r="I4615" s="196" t="str">
        <f>VLOOKUP(E4615,Refs!$P$2:$R$36,3,FALSE)</f>
        <v>Y61</v>
      </c>
      <c r="J4615" s="196" t="str">
        <f>VLOOKUP(E4615,Refs!$P$2:$S$36,4,FALSE)</f>
        <v>East of England</v>
      </c>
      <c r="K4615" s="42">
        <f t="shared" si="144"/>
        <v>994</v>
      </c>
    </row>
    <row r="4616" spans="1:11" x14ac:dyDescent="0.35">
      <c r="A4616" s="197">
        <f t="shared" si="145"/>
        <v>44317</v>
      </c>
      <c r="B4616" t="s">
        <v>1054</v>
      </c>
      <c r="C4616" t="s">
        <v>119</v>
      </c>
      <c r="D4616"/>
      <c r="E4616" t="s">
        <v>25</v>
      </c>
      <c r="F4616" t="s">
        <v>26</v>
      </c>
      <c r="G4616" t="s">
        <v>556</v>
      </c>
      <c r="H4616">
        <v>776854</v>
      </c>
      <c r="I4616" s="196" t="str">
        <f>VLOOKUP(E4616,Refs!$P$2:$R$36,3,FALSE)</f>
        <v>Y61</v>
      </c>
      <c r="J4616" s="196" t="str">
        <f>VLOOKUP(E4616,Refs!$P$2:$S$36,4,FALSE)</f>
        <v>East of England</v>
      </c>
      <c r="K4616" s="42">
        <f t="shared" si="144"/>
        <v>776854</v>
      </c>
    </row>
    <row r="4617" spans="1:11" x14ac:dyDescent="0.35">
      <c r="A4617" s="197">
        <f t="shared" si="145"/>
        <v>44317</v>
      </c>
      <c r="B4617" t="s">
        <v>1054</v>
      </c>
      <c r="C4617" t="s">
        <v>119</v>
      </c>
      <c r="D4617"/>
      <c r="E4617" t="s">
        <v>25</v>
      </c>
      <c r="F4617" t="s">
        <v>26</v>
      </c>
      <c r="G4617" t="s">
        <v>557</v>
      </c>
      <c r="H4617">
        <v>22091</v>
      </c>
      <c r="I4617" s="196" t="str">
        <f>VLOOKUP(E4617,Refs!$P$2:$R$36,3,FALSE)</f>
        <v>Y61</v>
      </c>
      <c r="J4617" s="196" t="str">
        <f>VLOOKUP(E4617,Refs!$P$2:$S$36,4,FALSE)</f>
        <v>East of England</v>
      </c>
      <c r="K4617" s="42">
        <f t="shared" si="144"/>
        <v>22091</v>
      </c>
    </row>
    <row r="4618" spans="1:11" x14ac:dyDescent="0.35">
      <c r="A4618" s="197">
        <f t="shared" si="145"/>
        <v>44317</v>
      </c>
      <c r="B4618" t="s">
        <v>1054</v>
      </c>
      <c r="C4618" t="s">
        <v>119</v>
      </c>
      <c r="D4618"/>
      <c r="E4618" t="s">
        <v>25</v>
      </c>
      <c r="F4618" t="s">
        <v>26</v>
      </c>
      <c r="G4618" t="s">
        <v>558</v>
      </c>
      <c r="H4618">
        <v>110833938</v>
      </c>
      <c r="I4618" s="196" t="str">
        <f>VLOOKUP(E4618,Refs!$P$2:$R$36,3,FALSE)</f>
        <v>Y61</v>
      </c>
      <c r="J4618" s="196" t="str">
        <f>VLOOKUP(E4618,Refs!$P$2:$S$36,4,FALSE)</f>
        <v>East of England</v>
      </c>
      <c r="K4618" s="42">
        <f t="shared" si="144"/>
        <v>110833938</v>
      </c>
    </row>
    <row r="4619" spans="1:11" x14ac:dyDescent="0.35">
      <c r="A4619" s="197">
        <f t="shared" si="145"/>
        <v>44317</v>
      </c>
      <c r="B4619" t="s">
        <v>1054</v>
      </c>
      <c r="C4619" t="s">
        <v>119</v>
      </c>
      <c r="D4619"/>
      <c r="E4619" t="s">
        <v>25</v>
      </c>
      <c r="F4619" t="s">
        <v>26</v>
      </c>
      <c r="G4619" t="s">
        <v>566</v>
      </c>
      <c r="H4619">
        <v>32964</v>
      </c>
      <c r="I4619" s="196" t="str">
        <f>VLOOKUP(E4619,Refs!$P$2:$R$36,3,FALSE)</f>
        <v>Y61</v>
      </c>
      <c r="J4619" s="196" t="str">
        <f>VLOOKUP(E4619,Refs!$P$2:$S$36,4,FALSE)</f>
        <v>East of England</v>
      </c>
      <c r="K4619" s="42">
        <f t="shared" si="144"/>
        <v>32964</v>
      </c>
    </row>
    <row r="4620" spans="1:11" x14ac:dyDescent="0.35">
      <c r="A4620" s="197">
        <f t="shared" si="145"/>
        <v>44317</v>
      </c>
      <c r="B4620" t="s">
        <v>1054</v>
      </c>
      <c r="C4620" t="s">
        <v>119</v>
      </c>
      <c r="D4620"/>
      <c r="E4620" t="s">
        <v>25</v>
      </c>
      <c r="F4620" t="s">
        <v>26</v>
      </c>
      <c r="G4620" t="s">
        <v>567</v>
      </c>
      <c r="H4620">
        <v>426</v>
      </c>
      <c r="I4620" s="196" t="str">
        <f>VLOOKUP(E4620,Refs!$P$2:$R$36,3,FALSE)</f>
        <v>Y61</v>
      </c>
      <c r="J4620" s="196" t="str">
        <f>VLOOKUP(E4620,Refs!$P$2:$S$36,4,FALSE)</f>
        <v>East of England</v>
      </c>
      <c r="K4620" s="42">
        <f t="shared" si="144"/>
        <v>426</v>
      </c>
    </row>
    <row r="4621" spans="1:11" x14ac:dyDescent="0.35">
      <c r="A4621" s="197">
        <f t="shared" si="145"/>
        <v>44317</v>
      </c>
      <c r="B4621" t="s">
        <v>1054</v>
      </c>
      <c r="C4621" t="s">
        <v>119</v>
      </c>
      <c r="D4621"/>
      <c r="E4621" t="s">
        <v>25</v>
      </c>
      <c r="F4621" t="s">
        <v>26</v>
      </c>
      <c r="G4621" t="s">
        <v>568</v>
      </c>
      <c r="H4621">
        <v>10836</v>
      </c>
      <c r="I4621" s="196" t="str">
        <f>VLOOKUP(E4621,Refs!$P$2:$R$36,3,FALSE)</f>
        <v>Y61</v>
      </c>
      <c r="J4621" s="196" t="str">
        <f>VLOOKUP(E4621,Refs!$P$2:$S$36,4,FALSE)</f>
        <v>East of England</v>
      </c>
      <c r="K4621" s="42">
        <f t="shared" si="144"/>
        <v>10836</v>
      </c>
    </row>
    <row r="4622" spans="1:11" x14ac:dyDescent="0.35">
      <c r="A4622" s="197">
        <f t="shared" si="145"/>
        <v>44317</v>
      </c>
      <c r="B4622" t="s">
        <v>1054</v>
      </c>
      <c r="C4622" t="s">
        <v>119</v>
      </c>
      <c r="D4622"/>
      <c r="E4622" t="s">
        <v>25</v>
      </c>
      <c r="F4622" t="s">
        <v>26</v>
      </c>
      <c r="G4622" t="s">
        <v>569</v>
      </c>
      <c r="H4622">
        <v>8082</v>
      </c>
      <c r="I4622" s="196" t="str">
        <f>VLOOKUP(E4622,Refs!$P$2:$R$36,3,FALSE)</f>
        <v>Y61</v>
      </c>
      <c r="J4622" s="196" t="str">
        <f>VLOOKUP(E4622,Refs!$P$2:$S$36,4,FALSE)</f>
        <v>East of England</v>
      </c>
      <c r="K4622" s="42">
        <f t="shared" si="144"/>
        <v>8082</v>
      </c>
    </row>
    <row r="4623" spans="1:11" x14ac:dyDescent="0.35">
      <c r="A4623" s="197">
        <f t="shared" si="145"/>
        <v>44317</v>
      </c>
      <c r="B4623" t="s">
        <v>1054</v>
      </c>
      <c r="C4623" t="s">
        <v>119</v>
      </c>
      <c r="D4623"/>
      <c r="E4623" t="s">
        <v>25</v>
      </c>
      <c r="F4623" t="s">
        <v>26</v>
      </c>
      <c r="G4623" t="s">
        <v>570</v>
      </c>
      <c r="H4623">
        <v>13620</v>
      </c>
      <c r="I4623" s="196" t="str">
        <f>VLOOKUP(E4623,Refs!$P$2:$R$36,3,FALSE)</f>
        <v>Y61</v>
      </c>
      <c r="J4623" s="196" t="str">
        <f>VLOOKUP(E4623,Refs!$P$2:$S$36,4,FALSE)</f>
        <v>East of England</v>
      </c>
      <c r="K4623" s="42">
        <f t="shared" si="144"/>
        <v>13620</v>
      </c>
    </row>
    <row r="4624" spans="1:11" x14ac:dyDescent="0.35">
      <c r="A4624" s="197">
        <f t="shared" si="145"/>
        <v>44317</v>
      </c>
      <c r="B4624" t="s">
        <v>1054</v>
      </c>
      <c r="C4624" t="s">
        <v>119</v>
      </c>
      <c r="D4624"/>
      <c r="E4624" t="s">
        <v>25</v>
      </c>
      <c r="F4624" t="s">
        <v>26</v>
      </c>
      <c r="G4624" t="s">
        <v>571</v>
      </c>
      <c r="H4624">
        <v>0</v>
      </c>
      <c r="I4624" s="196" t="str">
        <f>VLOOKUP(E4624,Refs!$P$2:$R$36,3,FALSE)</f>
        <v>Y61</v>
      </c>
      <c r="J4624" s="196" t="str">
        <f>VLOOKUP(E4624,Refs!$P$2:$S$36,4,FALSE)</f>
        <v>East of England</v>
      </c>
      <c r="K4624" s="42" t="str">
        <f t="shared" si="144"/>
        <v/>
      </c>
    </row>
    <row r="4625" spans="1:11" x14ac:dyDescent="0.35">
      <c r="A4625" s="197">
        <f t="shared" si="145"/>
        <v>44317</v>
      </c>
      <c r="B4625" t="s">
        <v>1054</v>
      </c>
      <c r="C4625" t="s">
        <v>119</v>
      </c>
      <c r="D4625"/>
      <c r="E4625" t="s">
        <v>25</v>
      </c>
      <c r="F4625" t="s">
        <v>26</v>
      </c>
      <c r="G4625" t="s">
        <v>576</v>
      </c>
      <c r="H4625">
        <v>21702</v>
      </c>
      <c r="I4625" s="196" t="str">
        <f>VLOOKUP(E4625,Refs!$P$2:$R$36,3,FALSE)</f>
        <v>Y61</v>
      </c>
      <c r="J4625" s="196" t="str">
        <f>VLOOKUP(E4625,Refs!$P$2:$S$36,4,FALSE)</f>
        <v>East of England</v>
      </c>
      <c r="K4625" s="42">
        <f t="shared" si="144"/>
        <v>21702</v>
      </c>
    </row>
    <row r="4626" spans="1:11" x14ac:dyDescent="0.35">
      <c r="A4626" s="197">
        <f t="shared" si="145"/>
        <v>44317</v>
      </c>
      <c r="B4626" t="s">
        <v>1054</v>
      </c>
      <c r="C4626" t="s">
        <v>119</v>
      </c>
      <c r="D4626"/>
      <c r="E4626" t="s">
        <v>25</v>
      </c>
      <c r="F4626" t="s">
        <v>26</v>
      </c>
      <c r="G4626" t="s">
        <v>577</v>
      </c>
      <c r="H4626">
        <v>13213</v>
      </c>
      <c r="I4626" s="196" t="str">
        <f>VLOOKUP(E4626,Refs!$P$2:$R$36,3,FALSE)</f>
        <v>Y61</v>
      </c>
      <c r="J4626" s="196" t="str">
        <f>VLOOKUP(E4626,Refs!$P$2:$S$36,4,FALSE)</f>
        <v>East of England</v>
      </c>
      <c r="K4626" s="42">
        <f t="shared" si="144"/>
        <v>13213</v>
      </c>
    </row>
    <row r="4627" spans="1:11" x14ac:dyDescent="0.35">
      <c r="A4627" s="197">
        <f t="shared" si="145"/>
        <v>44317</v>
      </c>
      <c r="B4627" t="s">
        <v>1054</v>
      </c>
      <c r="C4627" t="s">
        <v>119</v>
      </c>
      <c r="D4627"/>
      <c r="E4627" t="s">
        <v>25</v>
      </c>
      <c r="F4627" t="s">
        <v>26</v>
      </c>
      <c r="G4627" t="s">
        <v>578</v>
      </c>
      <c r="H4627">
        <v>851</v>
      </c>
      <c r="I4627" s="196" t="str">
        <f>VLOOKUP(E4627,Refs!$P$2:$R$36,3,FALSE)</f>
        <v>Y61</v>
      </c>
      <c r="J4627" s="196" t="str">
        <f>VLOOKUP(E4627,Refs!$P$2:$S$36,4,FALSE)</f>
        <v>East of England</v>
      </c>
      <c r="K4627" s="42">
        <f t="shared" si="144"/>
        <v>851</v>
      </c>
    </row>
    <row r="4628" spans="1:11" x14ac:dyDescent="0.35">
      <c r="A4628" s="197">
        <f t="shared" si="145"/>
        <v>44317</v>
      </c>
      <c r="B4628" t="s">
        <v>1054</v>
      </c>
      <c r="C4628" t="s">
        <v>119</v>
      </c>
      <c r="D4628"/>
      <c r="E4628" t="s">
        <v>25</v>
      </c>
      <c r="F4628" t="s">
        <v>26</v>
      </c>
      <c r="G4628" t="s">
        <v>579</v>
      </c>
      <c r="H4628">
        <v>0</v>
      </c>
      <c r="I4628" s="196" t="str">
        <f>VLOOKUP(E4628,Refs!$P$2:$R$36,3,FALSE)</f>
        <v>Y61</v>
      </c>
      <c r="J4628" s="196" t="str">
        <f>VLOOKUP(E4628,Refs!$P$2:$S$36,4,FALSE)</f>
        <v>East of England</v>
      </c>
      <c r="K4628" s="42" t="str">
        <f t="shared" ref="K4628:K4691" si="146">IF(OR(H4628="NULL",H4628=0,H4628=""),"",H4628)</f>
        <v/>
      </c>
    </row>
    <row r="4629" spans="1:11" x14ac:dyDescent="0.35">
      <c r="A4629" s="197">
        <f t="shared" si="145"/>
        <v>44317</v>
      </c>
      <c r="B4629" t="s">
        <v>1054</v>
      </c>
      <c r="C4629" t="s">
        <v>119</v>
      </c>
      <c r="D4629"/>
      <c r="E4629" t="s">
        <v>25</v>
      </c>
      <c r="F4629" t="s">
        <v>26</v>
      </c>
      <c r="G4629" t="s">
        <v>580</v>
      </c>
      <c r="H4629">
        <v>3</v>
      </c>
      <c r="I4629" s="196" t="str">
        <f>VLOOKUP(E4629,Refs!$P$2:$R$36,3,FALSE)</f>
        <v>Y61</v>
      </c>
      <c r="J4629" s="196" t="str">
        <f>VLOOKUP(E4629,Refs!$P$2:$S$36,4,FALSE)</f>
        <v>East of England</v>
      </c>
      <c r="K4629" s="42">
        <f t="shared" si="146"/>
        <v>3</v>
      </c>
    </row>
    <row r="4630" spans="1:11" x14ac:dyDescent="0.35">
      <c r="A4630" s="197">
        <f t="shared" si="145"/>
        <v>44317</v>
      </c>
      <c r="B4630" t="s">
        <v>1054</v>
      </c>
      <c r="C4630" t="s">
        <v>119</v>
      </c>
      <c r="D4630"/>
      <c r="E4630" t="s">
        <v>25</v>
      </c>
      <c r="F4630" t="s">
        <v>26</v>
      </c>
      <c r="G4630" t="s">
        <v>581</v>
      </c>
      <c r="H4630">
        <v>0</v>
      </c>
      <c r="I4630" s="196" t="str">
        <f>VLOOKUP(E4630,Refs!$P$2:$R$36,3,FALSE)</f>
        <v>Y61</v>
      </c>
      <c r="J4630" s="196" t="str">
        <f>VLOOKUP(E4630,Refs!$P$2:$S$36,4,FALSE)</f>
        <v>East of England</v>
      </c>
      <c r="K4630" s="42" t="str">
        <f t="shared" si="146"/>
        <v/>
      </c>
    </row>
    <row r="4631" spans="1:11" x14ac:dyDescent="0.35">
      <c r="A4631" s="197">
        <f t="shared" si="145"/>
        <v>44317</v>
      </c>
      <c r="B4631" t="s">
        <v>1054</v>
      </c>
      <c r="C4631" t="s">
        <v>119</v>
      </c>
      <c r="D4631"/>
      <c r="E4631" t="s">
        <v>25</v>
      </c>
      <c r="F4631" t="s">
        <v>26</v>
      </c>
      <c r="G4631" t="s">
        <v>582</v>
      </c>
      <c r="H4631">
        <v>1309</v>
      </c>
      <c r="I4631" s="196" t="str">
        <f>VLOOKUP(E4631,Refs!$P$2:$R$36,3,FALSE)</f>
        <v>Y61</v>
      </c>
      <c r="J4631" s="196" t="str">
        <f>VLOOKUP(E4631,Refs!$P$2:$S$36,4,FALSE)</f>
        <v>East of England</v>
      </c>
      <c r="K4631" s="42">
        <f t="shared" si="146"/>
        <v>1309</v>
      </c>
    </row>
    <row r="4632" spans="1:11" x14ac:dyDescent="0.35">
      <c r="A4632" s="197">
        <f t="shared" si="145"/>
        <v>44317</v>
      </c>
      <c r="B4632" t="s">
        <v>1054</v>
      </c>
      <c r="C4632" t="s">
        <v>119</v>
      </c>
      <c r="D4632"/>
      <c r="E4632" t="s">
        <v>25</v>
      </c>
      <c r="F4632" t="s">
        <v>26</v>
      </c>
      <c r="G4632" t="s">
        <v>583</v>
      </c>
      <c r="H4632">
        <v>689</v>
      </c>
      <c r="I4632" s="196" t="str">
        <f>VLOOKUP(E4632,Refs!$P$2:$R$36,3,FALSE)</f>
        <v>Y61</v>
      </c>
      <c r="J4632" s="196" t="str">
        <f>VLOOKUP(E4632,Refs!$P$2:$S$36,4,FALSE)</f>
        <v>East of England</v>
      </c>
      <c r="K4632" s="42">
        <f t="shared" si="146"/>
        <v>689</v>
      </c>
    </row>
    <row r="4633" spans="1:11" x14ac:dyDescent="0.35">
      <c r="A4633" s="197">
        <f t="shared" si="145"/>
        <v>44317</v>
      </c>
      <c r="B4633" t="s">
        <v>1054</v>
      </c>
      <c r="C4633" t="s">
        <v>119</v>
      </c>
      <c r="D4633"/>
      <c r="E4633" t="s">
        <v>25</v>
      </c>
      <c r="F4633" t="s">
        <v>26</v>
      </c>
      <c r="G4633" t="s">
        <v>584</v>
      </c>
      <c r="H4633">
        <v>5637</v>
      </c>
      <c r="I4633" s="196" t="str">
        <f>VLOOKUP(E4633,Refs!$P$2:$R$36,3,FALSE)</f>
        <v>Y61</v>
      </c>
      <c r="J4633" s="196" t="str">
        <f>VLOOKUP(E4633,Refs!$P$2:$S$36,4,FALSE)</f>
        <v>East of England</v>
      </c>
      <c r="K4633" s="42">
        <f t="shared" si="146"/>
        <v>5637</v>
      </c>
    </row>
    <row r="4634" spans="1:11" x14ac:dyDescent="0.35">
      <c r="A4634" s="197">
        <f t="shared" si="145"/>
        <v>44317</v>
      </c>
      <c r="B4634" t="s">
        <v>1054</v>
      </c>
      <c r="C4634" t="s">
        <v>119</v>
      </c>
      <c r="D4634"/>
      <c r="E4634" t="s">
        <v>25</v>
      </c>
      <c r="F4634" t="s">
        <v>26</v>
      </c>
      <c r="G4634" t="s">
        <v>585</v>
      </c>
      <c r="H4634">
        <v>520</v>
      </c>
      <c r="I4634" s="196" t="str">
        <f>VLOOKUP(E4634,Refs!$P$2:$R$36,3,FALSE)</f>
        <v>Y61</v>
      </c>
      <c r="J4634" s="196" t="str">
        <f>VLOOKUP(E4634,Refs!$P$2:$S$36,4,FALSE)</f>
        <v>East of England</v>
      </c>
      <c r="K4634" s="42">
        <f t="shared" si="146"/>
        <v>520</v>
      </c>
    </row>
    <row r="4635" spans="1:11" x14ac:dyDescent="0.35">
      <c r="A4635" s="197">
        <f t="shared" si="145"/>
        <v>44317</v>
      </c>
      <c r="B4635" t="s">
        <v>1054</v>
      </c>
      <c r="C4635" t="s">
        <v>119</v>
      </c>
      <c r="D4635"/>
      <c r="E4635" t="s">
        <v>25</v>
      </c>
      <c r="F4635" t="s">
        <v>26</v>
      </c>
      <c r="G4635" t="s">
        <v>586</v>
      </c>
      <c r="H4635">
        <v>542</v>
      </c>
      <c r="I4635" s="196" t="str">
        <f>VLOOKUP(E4635,Refs!$P$2:$R$36,3,FALSE)</f>
        <v>Y61</v>
      </c>
      <c r="J4635" s="196" t="str">
        <f>VLOOKUP(E4635,Refs!$P$2:$S$36,4,FALSE)</f>
        <v>East of England</v>
      </c>
      <c r="K4635" s="42">
        <f t="shared" si="146"/>
        <v>542</v>
      </c>
    </row>
    <row r="4636" spans="1:11" x14ac:dyDescent="0.35">
      <c r="A4636" s="197">
        <f t="shared" si="145"/>
        <v>44317</v>
      </c>
      <c r="B4636" t="s">
        <v>1054</v>
      </c>
      <c r="C4636" t="s">
        <v>119</v>
      </c>
      <c r="D4636"/>
      <c r="E4636" t="s">
        <v>25</v>
      </c>
      <c r="F4636" t="s">
        <v>26</v>
      </c>
      <c r="G4636" t="s">
        <v>587</v>
      </c>
      <c r="H4636">
        <v>0</v>
      </c>
      <c r="I4636" s="196" t="str">
        <f>VLOOKUP(E4636,Refs!$P$2:$R$36,3,FALSE)</f>
        <v>Y61</v>
      </c>
      <c r="J4636" s="196" t="str">
        <f>VLOOKUP(E4636,Refs!$P$2:$S$36,4,FALSE)</f>
        <v>East of England</v>
      </c>
      <c r="K4636" s="42" t="str">
        <f t="shared" si="146"/>
        <v/>
      </c>
    </row>
    <row r="4637" spans="1:11" x14ac:dyDescent="0.35">
      <c r="A4637" s="197">
        <f t="shared" si="145"/>
        <v>44317</v>
      </c>
      <c r="B4637" t="s">
        <v>1054</v>
      </c>
      <c r="C4637" t="s">
        <v>119</v>
      </c>
      <c r="D4637"/>
      <c r="E4637" t="s">
        <v>25</v>
      </c>
      <c r="F4637" t="s">
        <v>26</v>
      </c>
      <c r="G4637" t="s">
        <v>588</v>
      </c>
      <c r="H4637">
        <v>9007</v>
      </c>
      <c r="I4637" s="196" t="str">
        <f>VLOOKUP(E4637,Refs!$P$2:$R$36,3,FALSE)</f>
        <v>Y61</v>
      </c>
      <c r="J4637" s="196" t="str">
        <f>VLOOKUP(E4637,Refs!$P$2:$S$36,4,FALSE)</f>
        <v>East of England</v>
      </c>
      <c r="K4637" s="42">
        <f t="shared" si="146"/>
        <v>9007</v>
      </c>
    </row>
    <row r="4638" spans="1:11" x14ac:dyDescent="0.35">
      <c r="A4638" s="197">
        <f t="shared" si="145"/>
        <v>44317</v>
      </c>
      <c r="B4638" t="s">
        <v>1054</v>
      </c>
      <c r="C4638" t="s">
        <v>119</v>
      </c>
      <c r="D4638"/>
      <c r="E4638" t="s">
        <v>25</v>
      </c>
      <c r="F4638" t="s">
        <v>26</v>
      </c>
      <c r="G4638" t="s">
        <v>589</v>
      </c>
      <c r="H4638">
        <v>3461</v>
      </c>
      <c r="I4638" s="196" t="str">
        <f>VLOOKUP(E4638,Refs!$P$2:$R$36,3,FALSE)</f>
        <v>Y61</v>
      </c>
      <c r="J4638" s="196" t="str">
        <f>VLOOKUP(E4638,Refs!$P$2:$S$36,4,FALSE)</f>
        <v>East of England</v>
      </c>
      <c r="K4638" s="42">
        <f t="shared" si="146"/>
        <v>3461</v>
      </c>
    </row>
    <row r="4639" spans="1:11" x14ac:dyDescent="0.35">
      <c r="A4639" s="197">
        <f t="shared" si="145"/>
        <v>44317</v>
      </c>
      <c r="B4639" t="s">
        <v>1054</v>
      </c>
      <c r="C4639" t="s">
        <v>119</v>
      </c>
      <c r="D4639"/>
      <c r="E4639" t="s">
        <v>25</v>
      </c>
      <c r="F4639" t="s">
        <v>26</v>
      </c>
      <c r="G4639" t="s">
        <v>590</v>
      </c>
      <c r="H4639">
        <v>2196</v>
      </c>
      <c r="I4639" s="196" t="str">
        <f>VLOOKUP(E4639,Refs!$P$2:$R$36,3,FALSE)</f>
        <v>Y61</v>
      </c>
      <c r="J4639" s="196" t="str">
        <f>VLOOKUP(E4639,Refs!$P$2:$S$36,4,FALSE)</f>
        <v>East of England</v>
      </c>
      <c r="K4639" s="42">
        <f t="shared" si="146"/>
        <v>2196</v>
      </c>
    </row>
    <row r="4640" spans="1:11" x14ac:dyDescent="0.35">
      <c r="A4640" s="197">
        <f t="shared" si="145"/>
        <v>44317</v>
      </c>
      <c r="B4640" t="s">
        <v>1054</v>
      </c>
      <c r="C4640" t="s">
        <v>119</v>
      </c>
      <c r="D4640"/>
      <c r="E4640" t="s">
        <v>25</v>
      </c>
      <c r="F4640" t="s">
        <v>26</v>
      </c>
      <c r="G4640" t="s">
        <v>591</v>
      </c>
      <c r="H4640">
        <v>1950</v>
      </c>
      <c r="I4640" s="196" t="str">
        <f>VLOOKUP(E4640,Refs!$P$2:$R$36,3,FALSE)</f>
        <v>Y61</v>
      </c>
      <c r="J4640" s="196" t="str">
        <f>VLOOKUP(E4640,Refs!$P$2:$S$36,4,FALSE)</f>
        <v>East of England</v>
      </c>
      <c r="K4640" s="42">
        <f t="shared" si="146"/>
        <v>1950</v>
      </c>
    </row>
    <row r="4641" spans="1:11" x14ac:dyDescent="0.35">
      <c r="A4641" s="197">
        <f t="shared" si="145"/>
        <v>44317</v>
      </c>
      <c r="B4641" t="s">
        <v>1054</v>
      </c>
      <c r="C4641" t="s">
        <v>119</v>
      </c>
      <c r="D4641"/>
      <c r="E4641" t="s">
        <v>25</v>
      </c>
      <c r="F4641" t="s">
        <v>26</v>
      </c>
      <c r="G4641" t="s">
        <v>592</v>
      </c>
      <c r="H4641">
        <v>8398</v>
      </c>
      <c r="I4641" s="196" t="str">
        <f>VLOOKUP(E4641,Refs!$P$2:$R$36,3,FALSE)</f>
        <v>Y61</v>
      </c>
      <c r="J4641" s="196" t="str">
        <f>VLOOKUP(E4641,Refs!$P$2:$S$36,4,FALSE)</f>
        <v>East of England</v>
      </c>
      <c r="K4641" s="42">
        <f t="shared" si="146"/>
        <v>8398</v>
      </c>
    </row>
    <row r="4642" spans="1:11" x14ac:dyDescent="0.35">
      <c r="A4642" s="197">
        <f t="shared" si="145"/>
        <v>44317</v>
      </c>
      <c r="B4642" t="s">
        <v>1054</v>
      </c>
      <c r="C4642" t="s">
        <v>119</v>
      </c>
      <c r="D4642"/>
      <c r="E4642" t="s">
        <v>25</v>
      </c>
      <c r="F4642" t="s">
        <v>26</v>
      </c>
      <c r="G4642" t="s">
        <v>593</v>
      </c>
      <c r="H4642">
        <v>6767</v>
      </c>
      <c r="I4642" s="196" t="str">
        <f>VLOOKUP(E4642,Refs!$P$2:$R$36,3,FALSE)</f>
        <v>Y61</v>
      </c>
      <c r="J4642" s="196" t="str">
        <f>VLOOKUP(E4642,Refs!$P$2:$S$36,4,FALSE)</f>
        <v>East of England</v>
      </c>
      <c r="K4642" s="42">
        <f t="shared" si="146"/>
        <v>6767</v>
      </c>
    </row>
    <row r="4643" spans="1:11" x14ac:dyDescent="0.35">
      <c r="A4643" s="197">
        <f t="shared" si="145"/>
        <v>44317</v>
      </c>
      <c r="B4643" t="s">
        <v>1054</v>
      </c>
      <c r="C4643" t="s">
        <v>119</v>
      </c>
      <c r="D4643"/>
      <c r="E4643" t="s">
        <v>25</v>
      </c>
      <c r="F4643" t="s">
        <v>26</v>
      </c>
      <c r="G4643" t="s">
        <v>594</v>
      </c>
      <c r="H4643">
        <v>107</v>
      </c>
      <c r="I4643" s="196" t="str">
        <f>VLOOKUP(E4643,Refs!$P$2:$R$36,3,FALSE)</f>
        <v>Y61</v>
      </c>
      <c r="J4643" s="196" t="str">
        <f>VLOOKUP(E4643,Refs!$P$2:$S$36,4,FALSE)</f>
        <v>East of England</v>
      </c>
      <c r="K4643" s="42">
        <f t="shared" si="146"/>
        <v>107</v>
      </c>
    </row>
    <row r="4644" spans="1:11" x14ac:dyDescent="0.35">
      <c r="A4644" s="197">
        <f t="shared" si="145"/>
        <v>44317</v>
      </c>
      <c r="B4644" t="s">
        <v>1054</v>
      </c>
      <c r="C4644" t="s">
        <v>119</v>
      </c>
      <c r="D4644"/>
      <c r="E4644" t="s">
        <v>25</v>
      </c>
      <c r="F4644" t="s">
        <v>26</v>
      </c>
      <c r="G4644" t="s">
        <v>609</v>
      </c>
      <c r="H4644">
        <v>32964</v>
      </c>
      <c r="I4644" s="196" t="str">
        <f>VLOOKUP(E4644,Refs!$P$2:$R$36,3,FALSE)</f>
        <v>Y61</v>
      </c>
      <c r="J4644" s="196" t="str">
        <f>VLOOKUP(E4644,Refs!$P$2:$S$36,4,FALSE)</f>
        <v>East of England</v>
      </c>
      <c r="K4644" s="42">
        <f t="shared" si="146"/>
        <v>32964</v>
      </c>
    </row>
    <row r="4645" spans="1:11" x14ac:dyDescent="0.35">
      <c r="A4645" s="197">
        <f t="shared" si="145"/>
        <v>44317</v>
      </c>
      <c r="B4645" t="s">
        <v>1054</v>
      </c>
      <c r="C4645" t="s">
        <v>119</v>
      </c>
      <c r="D4645"/>
      <c r="E4645" t="s">
        <v>25</v>
      </c>
      <c r="F4645" t="s">
        <v>26</v>
      </c>
      <c r="G4645" t="s">
        <v>610</v>
      </c>
      <c r="H4645">
        <v>3075</v>
      </c>
      <c r="I4645" s="196" t="str">
        <f>VLOOKUP(E4645,Refs!$P$2:$R$36,3,FALSE)</f>
        <v>Y61</v>
      </c>
      <c r="J4645" s="196" t="str">
        <f>VLOOKUP(E4645,Refs!$P$2:$S$36,4,FALSE)</f>
        <v>East of England</v>
      </c>
      <c r="K4645" s="42">
        <f t="shared" si="146"/>
        <v>3075</v>
      </c>
    </row>
    <row r="4646" spans="1:11" x14ac:dyDescent="0.35">
      <c r="A4646" s="197">
        <f t="shared" si="145"/>
        <v>44317</v>
      </c>
      <c r="B4646" t="s">
        <v>1054</v>
      </c>
      <c r="C4646" t="s">
        <v>119</v>
      </c>
      <c r="D4646"/>
      <c r="E4646" t="s">
        <v>25</v>
      </c>
      <c r="F4646" t="s">
        <v>26</v>
      </c>
      <c r="G4646" t="s">
        <v>611</v>
      </c>
      <c r="H4646">
        <v>4225</v>
      </c>
      <c r="I4646" s="196" t="str">
        <f>VLOOKUP(E4646,Refs!$P$2:$R$36,3,FALSE)</f>
        <v>Y61</v>
      </c>
      <c r="J4646" s="196" t="str">
        <f>VLOOKUP(E4646,Refs!$P$2:$S$36,4,FALSE)</f>
        <v>East of England</v>
      </c>
      <c r="K4646" s="42">
        <f t="shared" si="146"/>
        <v>4225</v>
      </c>
    </row>
    <row r="4647" spans="1:11" x14ac:dyDescent="0.35">
      <c r="A4647" s="197">
        <f t="shared" si="145"/>
        <v>44317</v>
      </c>
      <c r="B4647" t="s">
        <v>1054</v>
      </c>
      <c r="C4647" t="s">
        <v>119</v>
      </c>
      <c r="D4647"/>
      <c r="E4647" t="s">
        <v>25</v>
      </c>
      <c r="F4647" t="s">
        <v>26</v>
      </c>
      <c r="G4647" t="s">
        <v>612</v>
      </c>
      <c r="H4647">
        <v>349</v>
      </c>
      <c r="I4647" s="196" t="str">
        <f>VLOOKUP(E4647,Refs!$P$2:$R$36,3,FALSE)</f>
        <v>Y61</v>
      </c>
      <c r="J4647" s="196" t="str">
        <f>VLOOKUP(E4647,Refs!$P$2:$S$36,4,FALSE)</f>
        <v>East of England</v>
      </c>
      <c r="K4647" s="42">
        <f t="shared" si="146"/>
        <v>349</v>
      </c>
    </row>
    <row r="4648" spans="1:11" x14ac:dyDescent="0.35">
      <c r="A4648" s="197">
        <f t="shared" si="145"/>
        <v>44317</v>
      </c>
      <c r="B4648" t="s">
        <v>1054</v>
      </c>
      <c r="C4648" t="s">
        <v>119</v>
      </c>
      <c r="D4648"/>
      <c r="E4648" t="s">
        <v>25</v>
      </c>
      <c r="F4648" t="s">
        <v>26</v>
      </c>
      <c r="G4648" t="s">
        <v>613</v>
      </c>
      <c r="H4648">
        <v>2</v>
      </c>
      <c r="I4648" s="196" t="str">
        <f>VLOOKUP(E4648,Refs!$P$2:$R$36,3,FALSE)</f>
        <v>Y61</v>
      </c>
      <c r="J4648" s="196" t="str">
        <f>VLOOKUP(E4648,Refs!$P$2:$S$36,4,FALSE)</f>
        <v>East of England</v>
      </c>
      <c r="K4648" s="42">
        <f t="shared" si="146"/>
        <v>2</v>
      </c>
    </row>
    <row r="4649" spans="1:11" x14ac:dyDescent="0.35">
      <c r="A4649" s="197">
        <f t="shared" si="145"/>
        <v>44317</v>
      </c>
      <c r="B4649" t="s">
        <v>1054</v>
      </c>
      <c r="C4649" t="s">
        <v>119</v>
      </c>
      <c r="D4649"/>
      <c r="E4649" t="s">
        <v>25</v>
      </c>
      <c r="F4649" t="s">
        <v>26</v>
      </c>
      <c r="G4649" t="s">
        <v>615</v>
      </c>
      <c r="H4649">
        <v>10015</v>
      </c>
      <c r="I4649" s="196" t="str">
        <f>VLOOKUP(E4649,Refs!$P$2:$R$36,3,FALSE)</f>
        <v>Y61</v>
      </c>
      <c r="J4649" s="196" t="str">
        <f>VLOOKUP(E4649,Refs!$P$2:$S$36,4,FALSE)</f>
        <v>East of England</v>
      </c>
      <c r="K4649" s="42">
        <f t="shared" si="146"/>
        <v>10015</v>
      </c>
    </row>
    <row r="4650" spans="1:11" x14ac:dyDescent="0.35">
      <c r="A4650" s="197">
        <f t="shared" si="145"/>
        <v>44317</v>
      </c>
      <c r="B4650" t="s">
        <v>1054</v>
      </c>
      <c r="C4650" t="s">
        <v>119</v>
      </c>
      <c r="D4650"/>
      <c r="E4650" t="s">
        <v>25</v>
      </c>
      <c r="F4650" t="s">
        <v>26</v>
      </c>
      <c r="G4650" t="s">
        <v>616</v>
      </c>
      <c r="H4650">
        <v>4260</v>
      </c>
      <c r="I4650" s="196" t="str">
        <f>VLOOKUP(E4650,Refs!$P$2:$R$36,3,FALSE)</f>
        <v>Y61</v>
      </c>
      <c r="J4650" s="196" t="str">
        <f>VLOOKUP(E4650,Refs!$P$2:$S$36,4,FALSE)</f>
        <v>East of England</v>
      </c>
      <c r="K4650" s="42">
        <f t="shared" si="146"/>
        <v>4260</v>
      </c>
    </row>
    <row r="4651" spans="1:11" x14ac:dyDescent="0.35">
      <c r="A4651" s="197">
        <f t="shared" si="145"/>
        <v>44317</v>
      </c>
      <c r="B4651" t="s">
        <v>1054</v>
      </c>
      <c r="C4651" t="s">
        <v>119</v>
      </c>
      <c r="D4651"/>
      <c r="E4651" t="s">
        <v>25</v>
      </c>
      <c r="F4651" t="s">
        <v>26</v>
      </c>
      <c r="G4651" t="s">
        <v>618</v>
      </c>
      <c r="H4651">
        <v>1608</v>
      </c>
      <c r="I4651" s="196" t="str">
        <f>VLOOKUP(E4651,Refs!$P$2:$R$36,3,FALSE)</f>
        <v>Y61</v>
      </c>
      <c r="J4651" s="196" t="str">
        <f>VLOOKUP(E4651,Refs!$P$2:$S$36,4,FALSE)</f>
        <v>East of England</v>
      </c>
      <c r="K4651" s="42">
        <f t="shared" si="146"/>
        <v>1608</v>
      </c>
    </row>
    <row r="4652" spans="1:11" x14ac:dyDescent="0.35">
      <c r="A4652" s="197">
        <f t="shared" si="145"/>
        <v>44317</v>
      </c>
      <c r="B4652" t="s">
        <v>1054</v>
      </c>
      <c r="C4652" t="s">
        <v>119</v>
      </c>
      <c r="D4652"/>
      <c r="E4652" t="s">
        <v>25</v>
      </c>
      <c r="F4652" t="s">
        <v>26</v>
      </c>
      <c r="G4652" t="s">
        <v>619</v>
      </c>
      <c r="H4652">
        <v>439</v>
      </c>
      <c r="I4652" s="196" t="str">
        <f>VLOOKUP(E4652,Refs!$P$2:$R$36,3,FALSE)</f>
        <v>Y61</v>
      </c>
      <c r="J4652" s="196" t="str">
        <f>VLOOKUP(E4652,Refs!$P$2:$S$36,4,FALSE)</f>
        <v>East of England</v>
      </c>
      <c r="K4652" s="42">
        <f t="shared" si="146"/>
        <v>439</v>
      </c>
    </row>
    <row r="4653" spans="1:11" x14ac:dyDescent="0.35">
      <c r="A4653" s="197">
        <f t="shared" si="145"/>
        <v>44317</v>
      </c>
      <c r="B4653" t="s">
        <v>1054</v>
      </c>
      <c r="C4653" t="s">
        <v>119</v>
      </c>
      <c r="D4653"/>
      <c r="E4653" t="s">
        <v>25</v>
      </c>
      <c r="F4653" t="s">
        <v>26</v>
      </c>
      <c r="G4653" t="s">
        <v>620</v>
      </c>
      <c r="H4653">
        <v>1915</v>
      </c>
      <c r="I4653" s="196" t="str">
        <f>VLOOKUP(E4653,Refs!$P$2:$R$36,3,FALSE)</f>
        <v>Y61</v>
      </c>
      <c r="J4653" s="196" t="str">
        <f>VLOOKUP(E4653,Refs!$P$2:$S$36,4,FALSE)</f>
        <v>East of England</v>
      </c>
      <c r="K4653" s="42">
        <f t="shared" si="146"/>
        <v>1915</v>
      </c>
    </row>
    <row r="4654" spans="1:11" x14ac:dyDescent="0.35">
      <c r="A4654" s="197">
        <f t="shared" si="145"/>
        <v>44317</v>
      </c>
      <c r="B4654" t="s">
        <v>1054</v>
      </c>
      <c r="C4654" t="s">
        <v>119</v>
      </c>
      <c r="D4654"/>
      <c r="E4654" t="s">
        <v>25</v>
      </c>
      <c r="F4654" t="s">
        <v>26</v>
      </c>
      <c r="G4654" t="s">
        <v>621</v>
      </c>
      <c r="H4654">
        <v>149</v>
      </c>
      <c r="I4654" s="196" t="str">
        <f>VLOOKUP(E4654,Refs!$P$2:$R$36,3,FALSE)</f>
        <v>Y61</v>
      </c>
      <c r="J4654" s="196" t="str">
        <f>VLOOKUP(E4654,Refs!$P$2:$S$36,4,FALSE)</f>
        <v>East of England</v>
      </c>
      <c r="K4654" s="42">
        <f t="shared" si="146"/>
        <v>149</v>
      </c>
    </row>
    <row r="4655" spans="1:11" x14ac:dyDescent="0.35">
      <c r="A4655" s="197">
        <f t="shared" si="145"/>
        <v>44317</v>
      </c>
      <c r="B4655" t="s">
        <v>1054</v>
      </c>
      <c r="C4655" t="s">
        <v>119</v>
      </c>
      <c r="D4655"/>
      <c r="E4655" t="s">
        <v>25</v>
      </c>
      <c r="F4655" t="s">
        <v>26</v>
      </c>
      <c r="G4655" t="s">
        <v>622</v>
      </c>
      <c r="H4655">
        <v>1591</v>
      </c>
      <c r="I4655" s="196" t="str">
        <f>VLOOKUP(E4655,Refs!$P$2:$R$36,3,FALSE)</f>
        <v>Y61</v>
      </c>
      <c r="J4655" s="196" t="str">
        <f>VLOOKUP(E4655,Refs!$P$2:$S$36,4,FALSE)</f>
        <v>East of England</v>
      </c>
      <c r="K4655" s="42">
        <f t="shared" si="146"/>
        <v>1591</v>
      </c>
    </row>
    <row r="4656" spans="1:11" x14ac:dyDescent="0.35">
      <c r="A4656" s="197">
        <f t="shared" si="145"/>
        <v>44317</v>
      </c>
      <c r="B4656" t="s">
        <v>1054</v>
      </c>
      <c r="C4656" t="s">
        <v>119</v>
      </c>
      <c r="D4656"/>
      <c r="E4656" t="s">
        <v>25</v>
      </c>
      <c r="F4656" t="s">
        <v>26</v>
      </c>
      <c r="G4656" t="s">
        <v>623</v>
      </c>
      <c r="H4656">
        <v>40</v>
      </c>
      <c r="I4656" s="196" t="str">
        <f>VLOOKUP(E4656,Refs!$P$2:$R$36,3,FALSE)</f>
        <v>Y61</v>
      </c>
      <c r="J4656" s="196" t="str">
        <f>VLOOKUP(E4656,Refs!$P$2:$S$36,4,FALSE)</f>
        <v>East of England</v>
      </c>
      <c r="K4656" s="42">
        <f t="shared" si="146"/>
        <v>40</v>
      </c>
    </row>
    <row r="4657" spans="1:11" x14ac:dyDescent="0.35">
      <c r="A4657" s="197">
        <f t="shared" si="145"/>
        <v>44317</v>
      </c>
      <c r="B4657" t="s">
        <v>1054</v>
      </c>
      <c r="C4657" t="s">
        <v>119</v>
      </c>
      <c r="D4657"/>
      <c r="E4657" t="s">
        <v>25</v>
      </c>
      <c r="F4657" t="s">
        <v>26</v>
      </c>
      <c r="G4657" t="s">
        <v>624</v>
      </c>
      <c r="H4657">
        <v>4132</v>
      </c>
      <c r="I4657" s="196" t="str">
        <f>VLOOKUP(E4657,Refs!$P$2:$R$36,3,FALSE)</f>
        <v>Y61</v>
      </c>
      <c r="J4657" s="196" t="str">
        <f>VLOOKUP(E4657,Refs!$P$2:$S$36,4,FALSE)</f>
        <v>East of England</v>
      </c>
      <c r="K4657" s="42">
        <f t="shared" si="146"/>
        <v>4132</v>
      </c>
    </row>
    <row r="4658" spans="1:11" x14ac:dyDescent="0.35">
      <c r="A4658" s="197">
        <f t="shared" si="145"/>
        <v>44317</v>
      </c>
      <c r="B4658" t="s">
        <v>1054</v>
      </c>
      <c r="C4658" t="s">
        <v>119</v>
      </c>
      <c r="D4658"/>
      <c r="E4658" t="s">
        <v>25</v>
      </c>
      <c r="F4658" t="s">
        <v>26</v>
      </c>
      <c r="G4658" t="s">
        <v>625</v>
      </c>
      <c r="H4658">
        <v>2533</v>
      </c>
      <c r="I4658" s="196" t="str">
        <f>VLOOKUP(E4658,Refs!$P$2:$R$36,3,FALSE)</f>
        <v>Y61</v>
      </c>
      <c r="J4658" s="196" t="str">
        <f>VLOOKUP(E4658,Refs!$P$2:$S$36,4,FALSE)</f>
        <v>East of England</v>
      </c>
      <c r="K4658" s="42">
        <f t="shared" si="146"/>
        <v>2533</v>
      </c>
    </row>
    <row r="4659" spans="1:11" x14ac:dyDescent="0.35">
      <c r="A4659" s="197">
        <f t="shared" si="145"/>
        <v>44317</v>
      </c>
      <c r="B4659" t="s">
        <v>1054</v>
      </c>
      <c r="C4659" t="s">
        <v>119</v>
      </c>
      <c r="D4659"/>
      <c r="E4659" t="s">
        <v>25</v>
      </c>
      <c r="F4659" t="s">
        <v>26</v>
      </c>
      <c r="G4659" t="s">
        <v>626</v>
      </c>
      <c r="H4659">
        <v>1513</v>
      </c>
      <c r="I4659" s="196" t="str">
        <f>VLOOKUP(E4659,Refs!$P$2:$R$36,3,FALSE)</f>
        <v>Y61</v>
      </c>
      <c r="J4659" s="196" t="str">
        <f>VLOOKUP(E4659,Refs!$P$2:$S$36,4,FALSE)</f>
        <v>East of England</v>
      </c>
      <c r="K4659" s="42">
        <f t="shared" si="146"/>
        <v>1513</v>
      </c>
    </row>
    <row r="4660" spans="1:11" x14ac:dyDescent="0.35">
      <c r="A4660" s="197">
        <f t="shared" si="145"/>
        <v>44317</v>
      </c>
      <c r="B4660" t="s">
        <v>1054</v>
      </c>
      <c r="C4660" t="s">
        <v>119</v>
      </c>
      <c r="D4660"/>
      <c r="E4660" t="s">
        <v>25</v>
      </c>
      <c r="F4660" t="s">
        <v>26</v>
      </c>
      <c r="G4660" t="s">
        <v>642</v>
      </c>
      <c r="H4660">
        <v>3560</v>
      </c>
      <c r="I4660" s="196" t="str">
        <f>VLOOKUP(E4660,Refs!$P$2:$R$36,3,FALSE)</f>
        <v>Y61</v>
      </c>
      <c r="J4660" s="196" t="str">
        <f>VLOOKUP(E4660,Refs!$P$2:$S$36,4,FALSE)</f>
        <v>East of England</v>
      </c>
      <c r="K4660" s="42">
        <f t="shared" si="146"/>
        <v>3560</v>
      </c>
    </row>
    <row r="4661" spans="1:11" x14ac:dyDescent="0.35">
      <c r="A4661" s="197">
        <f t="shared" si="145"/>
        <v>44317</v>
      </c>
      <c r="B4661" t="s">
        <v>1054</v>
      </c>
      <c r="C4661" t="s">
        <v>119</v>
      </c>
      <c r="D4661"/>
      <c r="E4661" t="s">
        <v>25</v>
      </c>
      <c r="F4661" t="s">
        <v>26</v>
      </c>
      <c r="G4661" t="s">
        <v>643</v>
      </c>
      <c r="H4661">
        <v>3049</v>
      </c>
      <c r="I4661" s="196" t="str">
        <f>VLOOKUP(E4661,Refs!$P$2:$R$36,3,FALSE)</f>
        <v>Y61</v>
      </c>
      <c r="J4661" s="196" t="str">
        <f>VLOOKUP(E4661,Refs!$P$2:$S$36,4,FALSE)</f>
        <v>East of England</v>
      </c>
      <c r="K4661" s="42">
        <f t="shared" si="146"/>
        <v>3049</v>
      </c>
    </row>
    <row r="4662" spans="1:11" x14ac:dyDescent="0.35">
      <c r="A4662" s="197">
        <f t="shared" si="145"/>
        <v>44317</v>
      </c>
      <c r="B4662" t="s">
        <v>1054</v>
      </c>
      <c r="C4662" t="s">
        <v>119</v>
      </c>
      <c r="D4662"/>
      <c r="E4662" t="s">
        <v>25</v>
      </c>
      <c r="F4662" t="s">
        <v>26</v>
      </c>
      <c r="G4662" t="s">
        <v>644</v>
      </c>
      <c r="H4662">
        <v>1742</v>
      </c>
      <c r="I4662" s="196" t="str">
        <f>VLOOKUP(E4662,Refs!$P$2:$R$36,3,FALSE)</f>
        <v>Y61</v>
      </c>
      <c r="J4662" s="196" t="str">
        <f>VLOOKUP(E4662,Refs!$P$2:$S$36,4,FALSE)</f>
        <v>East of England</v>
      </c>
      <c r="K4662" s="42">
        <f t="shared" si="146"/>
        <v>1742</v>
      </c>
    </row>
    <row r="4663" spans="1:11" x14ac:dyDescent="0.35">
      <c r="A4663" s="197">
        <f t="shared" si="145"/>
        <v>44317</v>
      </c>
      <c r="B4663" t="s">
        <v>1054</v>
      </c>
      <c r="C4663" t="s">
        <v>119</v>
      </c>
      <c r="D4663"/>
      <c r="E4663" t="s">
        <v>25</v>
      </c>
      <c r="F4663" t="s">
        <v>26</v>
      </c>
      <c r="G4663" t="s">
        <v>645</v>
      </c>
      <c r="H4663">
        <v>741</v>
      </c>
      <c r="I4663" s="196" t="str">
        <f>VLOOKUP(E4663,Refs!$P$2:$R$36,3,FALSE)</f>
        <v>Y61</v>
      </c>
      <c r="J4663" s="196" t="str">
        <f>VLOOKUP(E4663,Refs!$P$2:$S$36,4,FALSE)</f>
        <v>East of England</v>
      </c>
      <c r="K4663" s="42">
        <f t="shared" si="146"/>
        <v>741</v>
      </c>
    </row>
    <row r="4664" spans="1:11" x14ac:dyDescent="0.35">
      <c r="A4664" s="197">
        <f t="shared" si="145"/>
        <v>44317</v>
      </c>
      <c r="B4664" t="s">
        <v>1054</v>
      </c>
      <c r="C4664" t="s">
        <v>119</v>
      </c>
      <c r="D4664"/>
      <c r="E4664" t="s">
        <v>25</v>
      </c>
      <c r="F4664" t="s">
        <v>26</v>
      </c>
      <c r="G4664" t="s">
        <v>646</v>
      </c>
      <c r="H4664">
        <v>0</v>
      </c>
      <c r="I4664" s="196" t="str">
        <f>VLOOKUP(E4664,Refs!$P$2:$R$36,3,FALSE)</f>
        <v>Y61</v>
      </c>
      <c r="J4664" s="196" t="str">
        <f>VLOOKUP(E4664,Refs!$P$2:$S$36,4,FALSE)</f>
        <v>East of England</v>
      </c>
      <c r="K4664" s="42" t="str">
        <f t="shared" si="146"/>
        <v/>
      </c>
    </row>
    <row r="4665" spans="1:11" x14ac:dyDescent="0.35">
      <c r="A4665" s="197">
        <f t="shared" si="145"/>
        <v>44317</v>
      </c>
      <c r="B4665" t="s">
        <v>1054</v>
      </c>
      <c r="C4665" t="s">
        <v>119</v>
      </c>
      <c r="D4665"/>
      <c r="E4665" t="s">
        <v>25</v>
      </c>
      <c r="F4665" t="s">
        <v>26</v>
      </c>
      <c r="G4665" t="s">
        <v>647</v>
      </c>
      <c r="H4665">
        <v>2691</v>
      </c>
      <c r="I4665" s="196" t="str">
        <f>VLOOKUP(E4665,Refs!$P$2:$R$36,3,FALSE)</f>
        <v>Y61</v>
      </c>
      <c r="J4665" s="196" t="str">
        <f>VLOOKUP(E4665,Refs!$P$2:$S$36,4,FALSE)</f>
        <v>East of England</v>
      </c>
      <c r="K4665" s="42">
        <f t="shared" si="146"/>
        <v>2691</v>
      </c>
    </row>
    <row r="4666" spans="1:11" x14ac:dyDescent="0.35">
      <c r="A4666" s="197">
        <f t="shared" si="145"/>
        <v>44317</v>
      </c>
      <c r="B4666" t="s">
        <v>1054</v>
      </c>
      <c r="C4666" t="s">
        <v>119</v>
      </c>
      <c r="D4666"/>
      <c r="E4666" t="s">
        <v>25</v>
      </c>
      <c r="F4666" t="s">
        <v>26</v>
      </c>
      <c r="G4666" t="s">
        <v>648</v>
      </c>
      <c r="H4666">
        <v>6631025</v>
      </c>
      <c r="I4666" s="196" t="str">
        <f>VLOOKUP(E4666,Refs!$P$2:$R$36,3,FALSE)</f>
        <v>Y61</v>
      </c>
      <c r="J4666" s="196" t="str">
        <f>VLOOKUP(E4666,Refs!$P$2:$S$36,4,FALSE)</f>
        <v>East of England</v>
      </c>
      <c r="K4666" s="42">
        <f t="shared" si="146"/>
        <v>6631025</v>
      </c>
    </row>
    <row r="4667" spans="1:11" x14ac:dyDescent="0.35">
      <c r="A4667" s="197">
        <f t="shared" si="145"/>
        <v>44317</v>
      </c>
      <c r="B4667" t="s">
        <v>1054</v>
      </c>
      <c r="C4667" t="s">
        <v>119</v>
      </c>
      <c r="D4667"/>
      <c r="E4667" t="s">
        <v>25</v>
      </c>
      <c r="F4667" t="s">
        <v>26</v>
      </c>
      <c r="G4667" t="s">
        <v>649</v>
      </c>
      <c r="H4667">
        <v>3731</v>
      </c>
      <c r="I4667" s="196" t="str">
        <f>VLOOKUP(E4667,Refs!$P$2:$R$36,3,FALSE)</f>
        <v>Y61</v>
      </c>
      <c r="J4667" s="196" t="str">
        <f>VLOOKUP(E4667,Refs!$P$2:$S$36,4,FALSE)</f>
        <v>East of England</v>
      </c>
      <c r="K4667" s="42">
        <f t="shared" si="146"/>
        <v>3731</v>
      </c>
    </row>
    <row r="4668" spans="1:11" x14ac:dyDescent="0.35">
      <c r="A4668" s="197">
        <f t="shared" si="145"/>
        <v>44317</v>
      </c>
      <c r="B4668" t="s">
        <v>1054</v>
      </c>
      <c r="C4668" t="s">
        <v>119</v>
      </c>
      <c r="D4668"/>
      <c r="E4668" t="s">
        <v>25</v>
      </c>
      <c r="F4668" t="s">
        <v>26</v>
      </c>
      <c r="G4668" t="s">
        <v>650</v>
      </c>
      <c r="H4668">
        <v>2536</v>
      </c>
      <c r="I4668" s="196" t="str">
        <f>VLOOKUP(E4668,Refs!$P$2:$R$36,3,FALSE)</f>
        <v>Y61</v>
      </c>
      <c r="J4668" s="196" t="str">
        <f>VLOOKUP(E4668,Refs!$P$2:$S$36,4,FALSE)</f>
        <v>East of England</v>
      </c>
      <c r="K4668" s="42">
        <f t="shared" si="146"/>
        <v>2536</v>
      </c>
    </row>
    <row r="4669" spans="1:11" x14ac:dyDescent="0.35">
      <c r="A4669" s="197">
        <f t="shared" si="145"/>
        <v>44317</v>
      </c>
      <c r="B4669" t="s">
        <v>1054</v>
      </c>
      <c r="C4669" t="s">
        <v>119</v>
      </c>
      <c r="D4669"/>
      <c r="E4669" t="s">
        <v>25</v>
      </c>
      <c r="F4669" t="s">
        <v>26</v>
      </c>
      <c r="G4669" t="s">
        <v>651</v>
      </c>
      <c r="H4669">
        <v>116</v>
      </c>
      <c r="I4669" s="196" t="str">
        <f>VLOOKUP(E4669,Refs!$P$2:$R$36,3,FALSE)</f>
        <v>Y61</v>
      </c>
      <c r="J4669" s="196" t="str">
        <f>VLOOKUP(E4669,Refs!$P$2:$S$36,4,FALSE)</f>
        <v>East of England</v>
      </c>
      <c r="K4669" s="42">
        <f t="shared" si="146"/>
        <v>116</v>
      </c>
    </row>
    <row r="4670" spans="1:11" x14ac:dyDescent="0.35">
      <c r="A4670" s="197">
        <f t="shared" si="145"/>
        <v>44317</v>
      </c>
      <c r="B4670" t="s">
        <v>1054</v>
      </c>
      <c r="C4670" t="s">
        <v>119</v>
      </c>
      <c r="D4670"/>
      <c r="E4670" t="s">
        <v>25</v>
      </c>
      <c r="F4670" t="s">
        <v>26</v>
      </c>
      <c r="G4670" t="s">
        <v>652</v>
      </c>
      <c r="H4670">
        <v>2420</v>
      </c>
      <c r="I4670" s="196" t="str">
        <f>VLOOKUP(E4670,Refs!$P$2:$R$36,3,FALSE)</f>
        <v>Y61</v>
      </c>
      <c r="J4670" s="196" t="str">
        <f>VLOOKUP(E4670,Refs!$P$2:$S$36,4,FALSE)</f>
        <v>East of England</v>
      </c>
      <c r="K4670" s="42">
        <f t="shared" si="146"/>
        <v>2420</v>
      </c>
    </row>
    <row r="4671" spans="1:11" x14ac:dyDescent="0.35">
      <c r="A4671" s="197">
        <f t="shared" si="145"/>
        <v>44317</v>
      </c>
      <c r="B4671" t="s">
        <v>1054</v>
      </c>
      <c r="C4671" t="s">
        <v>119</v>
      </c>
      <c r="D4671"/>
      <c r="E4671" t="s">
        <v>25</v>
      </c>
      <c r="F4671" t="s">
        <v>26</v>
      </c>
      <c r="G4671" t="s">
        <v>653</v>
      </c>
      <c r="H4671">
        <v>6020165</v>
      </c>
      <c r="I4671" s="196" t="str">
        <f>VLOOKUP(E4671,Refs!$P$2:$R$36,3,FALSE)</f>
        <v>Y61</v>
      </c>
      <c r="J4671" s="196" t="str">
        <f>VLOOKUP(E4671,Refs!$P$2:$S$36,4,FALSE)</f>
        <v>East of England</v>
      </c>
      <c r="K4671" s="42">
        <f t="shared" si="146"/>
        <v>6020165</v>
      </c>
    </row>
    <row r="4672" spans="1:11" x14ac:dyDescent="0.35">
      <c r="A4672" s="197">
        <f t="shared" si="145"/>
        <v>44317</v>
      </c>
      <c r="B4672" t="s">
        <v>1054</v>
      </c>
      <c r="C4672" t="s">
        <v>119</v>
      </c>
      <c r="D4672"/>
      <c r="E4672" t="s">
        <v>25</v>
      </c>
      <c r="F4672" t="s">
        <v>26</v>
      </c>
      <c r="G4672" t="s">
        <v>654</v>
      </c>
      <c r="H4672">
        <v>976</v>
      </c>
      <c r="I4672" s="196" t="str">
        <f>VLOOKUP(E4672,Refs!$P$2:$R$36,3,FALSE)</f>
        <v>Y61</v>
      </c>
      <c r="J4672" s="196" t="str">
        <f>VLOOKUP(E4672,Refs!$P$2:$S$36,4,FALSE)</f>
        <v>East of England</v>
      </c>
      <c r="K4672" s="42">
        <f t="shared" si="146"/>
        <v>976</v>
      </c>
    </row>
    <row r="4673" spans="1:11" x14ac:dyDescent="0.35">
      <c r="A4673" s="197">
        <f t="shared" si="145"/>
        <v>44317</v>
      </c>
      <c r="B4673" t="s">
        <v>1054</v>
      </c>
      <c r="C4673" t="s">
        <v>119</v>
      </c>
      <c r="D4673"/>
      <c r="E4673" t="s">
        <v>25</v>
      </c>
      <c r="F4673" t="s">
        <v>26</v>
      </c>
      <c r="G4673" t="s">
        <v>669</v>
      </c>
      <c r="H4673">
        <v>32687</v>
      </c>
      <c r="I4673" s="196" t="str">
        <f>VLOOKUP(E4673,Refs!$P$2:$R$36,3,FALSE)</f>
        <v>Y61</v>
      </c>
      <c r="J4673" s="196" t="str">
        <f>VLOOKUP(E4673,Refs!$P$2:$S$36,4,FALSE)</f>
        <v>East of England</v>
      </c>
      <c r="K4673" s="42">
        <f t="shared" si="146"/>
        <v>32687</v>
      </c>
    </row>
    <row r="4674" spans="1:11" x14ac:dyDescent="0.35">
      <c r="A4674" s="197">
        <f t="shared" si="145"/>
        <v>44317</v>
      </c>
      <c r="B4674" t="s">
        <v>1054</v>
      </c>
      <c r="C4674" t="s">
        <v>119</v>
      </c>
      <c r="D4674"/>
      <c r="E4674" t="s">
        <v>25</v>
      </c>
      <c r="F4674" t="s">
        <v>26</v>
      </c>
      <c r="G4674" t="s">
        <v>670</v>
      </c>
      <c r="H4674">
        <v>14</v>
      </c>
      <c r="I4674" s="196" t="str">
        <f>VLOOKUP(E4674,Refs!$P$2:$R$36,3,FALSE)</f>
        <v>Y61</v>
      </c>
      <c r="J4674" s="196" t="str">
        <f>VLOOKUP(E4674,Refs!$P$2:$S$36,4,FALSE)</f>
        <v>East of England</v>
      </c>
      <c r="K4674" s="42">
        <f t="shared" si="146"/>
        <v>14</v>
      </c>
    </row>
    <row r="4675" spans="1:11" x14ac:dyDescent="0.35">
      <c r="A4675" s="197">
        <f t="shared" ref="A4675:A4738" si="147">DATEVALUE(RIGHT(B4675,8))</f>
        <v>44317</v>
      </c>
      <c r="B4675" t="s">
        <v>1054</v>
      </c>
      <c r="C4675" t="s">
        <v>119</v>
      </c>
      <c r="D4675"/>
      <c r="E4675" t="s">
        <v>25</v>
      </c>
      <c r="F4675" t="s">
        <v>26</v>
      </c>
      <c r="G4675" t="s">
        <v>671</v>
      </c>
      <c r="H4675">
        <v>23021</v>
      </c>
      <c r="I4675" s="196" t="str">
        <f>VLOOKUP(E4675,Refs!$P$2:$R$36,3,FALSE)</f>
        <v>Y61</v>
      </c>
      <c r="J4675" s="196" t="str">
        <f>VLOOKUP(E4675,Refs!$P$2:$S$36,4,FALSE)</f>
        <v>East of England</v>
      </c>
      <c r="K4675" s="42">
        <f t="shared" si="146"/>
        <v>23021</v>
      </c>
    </row>
    <row r="4676" spans="1:11" x14ac:dyDescent="0.35">
      <c r="A4676" s="197">
        <f t="shared" si="147"/>
        <v>44317</v>
      </c>
      <c r="B4676" t="s">
        <v>1054</v>
      </c>
      <c r="C4676" t="s">
        <v>119</v>
      </c>
      <c r="D4676"/>
      <c r="E4676" t="s">
        <v>25</v>
      </c>
      <c r="F4676" t="s">
        <v>26</v>
      </c>
      <c r="G4676" t="s">
        <v>675</v>
      </c>
      <c r="H4676">
        <v>10194</v>
      </c>
      <c r="I4676" s="196" t="str">
        <f>VLOOKUP(E4676,Refs!$P$2:$R$36,3,FALSE)</f>
        <v>Y61</v>
      </c>
      <c r="J4676" s="196" t="str">
        <f>VLOOKUP(E4676,Refs!$P$2:$S$36,4,FALSE)</f>
        <v>East of England</v>
      </c>
      <c r="K4676" s="42">
        <f t="shared" si="146"/>
        <v>10194</v>
      </c>
    </row>
    <row r="4677" spans="1:11" x14ac:dyDescent="0.35">
      <c r="A4677" s="197">
        <f t="shared" si="147"/>
        <v>44317</v>
      </c>
      <c r="B4677" t="s">
        <v>1054</v>
      </c>
      <c r="C4677" t="s">
        <v>119</v>
      </c>
      <c r="D4677"/>
      <c r="E4677" t="s">
        <v>25</v>
      </c>
      <c r="F4677" t="s">
        <v>26</v>
      </c>
      <c r="G4677" t="s">
        <v>678</v>
      </c>
      <c r="H4677">
        <v>5612</v>
      </c>
      <c r="I4677" s="196" t="str">
        <f>VLOOKUP(E4677,Refs!$P$2:$R$36,3,FALSE)</f>
        <v>Y61</v>
      </c>
      <c r="J4677" s="196" t="str">
        <f>VLOOKUP(E4677,Refs!$P$2:$S$36,4,FALSE)</f>
        <v>East of England</v>
      </c>
      <c r="K4677" s="42">
        <f t="shared" si="146"/>
        <v>5612</v>
      </c>
    </row>
    <row r="4678" spans="1:11" x14ac:dyDescent="0.35">
      <c r="A4678" s="197">
        <f t="shared" si="147"/>
        <v>44317</v>
      </c>
      <c r="B4678" t="s">
        <v>1054</v>
      </c>
      <c r="C4678" t="s">
        <v>119</v>
      </c>
      <c r="D4678"/>
      <c r="E4678" t="s">
        <v>25</v>
      </c>
      <c r="F4678" t="s">
        <v>26</v>
      </c>
      <c r="G4678" t="s">
        <v>679</v>
      </c>
      <c r="H4678">
        <v>4154</v>
      </c>
      <c r="I4678" s="196" t="str">
        <f>VLOOKUP(E4678,Refs!$P$2:$R$36,3,FALSE)</f>
        <v>Y61</v>
      </c>
      <c r="J4678" s="196" t="str">
        <f>VLOOKUP(E4678,Refs!$P$2:$S$36,4,FALSE)</f>
        <v>East of England</v>
      </c>
      <c r="K4678" s="42">
        <f t="shared" si="146"/>
        <v>4154</v>
      </c>
    </row>
    <row r="4679" spans="1:11" x14ac:dyDescent="0.35">
      <c r="A4679" s="197">
        <f t="shared" si="147"/>
        <v>44317</v>
      </c>
      <c r="B4679" t="s">
        <v>1054</v>
      </c>
      <c r="C4679" t="s">
        <v>119</v>
      </c>
      <c r="D4679"/>
      <c r="E4679" t="s">
        <v>25</v>
      </c>
      <c r="F4679" t="s">
        <v>26</v>
      </c>
      <c r="G4679" t="s">
        <v>680</v>
      </c>
      <c r="H4679">
        <v>4152</v>
      </c>
      <c r="I4679" s="196" t="str">
        <f>VLOOKUP(E4679,Refs!$P$2:$R$36,3,FALSE)</f>
        <v>Y61</v>
      </c>
      <c r="J4679" s="196" t="str">
        <f>VLOOKUP(E4679,Refs!$P$2:$S$36,4,FALSE)</f>
        <v>East of England</v>
      </c>
      <c r="K4679" s="42">
        <f t="shared" si="146"/>
        <v>4152</v>
      </c>
    </row>
    <row r="4680" spans="1:11" x14ac:dyDescent="0.35">
      <c r="A4680" s="197">
        <f t="shared" si="147"/>
        <v>44317</v>
      </c>
      <c r="B4680" t="s">
        <v>1054</v>
      </c>
      <c r="C4680" t="s">
        <v>119</v>
      </c>
      <c r="D4680"/>
      <c r="E4680" t="s">
        <v>25</v>
      </c>
      <c r="F4680" t="s">
        <v>26</v>
      </c>
      <c r="G4680" t="s">
        <v>681</v>
      </c>
      <c r="H4680">
        <v>3825</v>
      </c>
      <c r="I4680" s="196" t="str">
        <f>VLOOKUP(E4680,Refs!$P$2:$R$36,3,FALSE)</f>
        <v>Y61</v>
      </c>
      <c r="J4680" s="196" t="str">
        <f>VLOOKUP(E4680,Refs!$P$2:$S$36,4,FALSE)</f>
        <v>East of England</v>
      </c>
      <c r="K4680" s="42">
        <f t="shared" si="146"/>
        <v>3825</v>
      </c>
    </row>
    <row r="4681" spans="1:11" x14ac:dyDescent="0.35">
      <c r="A4681" s="197">
        <f t="shared" si="147"/>
        <v>44317</v>
      </c>
      <c r="B4681" t="s">
        <v>1054</v>
      </c>
      <c r="C4681" t="s">
        <v>119</v>
      </c>
      <c r="D4681"/>
      <c r="E4681" t="s">
        <v>25</v>
      </c>
      <c r="F4681" t="s">
        <v>26</v>
      </c>
      <c r="G4681" t="s">
        <v>682</v>
      </c>
      <c r="H4681">
        <v>782</v>
      </c>
      <c r="I4681" s="196" t="str">
        <f>VLOOKUP(E4681,Refs!$P$2:$R$36,3,FALSE)</f>
        <v>Y61</v>
      </c>
      <c r="J4681" s="196" t="str">
        <f>VLOOKUP(E4681,Refs!$P$2:$S$36,4,FALSE)</f>
        <v>East of England</v>
      </c>
      <c r="K4681" s="42">
        <f t="shared" si="146"/>
        <v>782</v>
      </c>
    </row>
    <row r="4682" spans="1:11" x14ac:dyDescent="0.35">
      <c r="A4682" s="197">
        <f t="shared" si="147"/>
        <v>44317</v>
      </c>
      <c r="B4682" t="s">
        <v>1054</v>
      </c>
      <c r="C4682" t="s">
        <v>119</v>
      </c>
      <c r="D4682"/>
      <c r="E4682" t="s">
        <v>25</v>
      </c>
      <c r="F4682" t="s">
        <v>26</v>
      </c>
      <c r="G4682" t="s">
        <v>683</v>
      </c>
      <c r="H4682">
        <v>581</v>
      </c>
      <c r="I4682" s="196" t="str">
        <f>VLOOKUP(E4682,Refs!$P$2:$R$36,3,FALSE)</f>
        <v>Y61</v>
      </c>
      <c r="J4682" s="196" t="str">
        <f>VLOOKUP(E4682,Refs!$P$2:$S$36,4,FALSE)</f>
        <v>East of England</v>
      </c>
      <c r="K4682" s="42">
        <f t="shared" si="146"/>
        <v>581</v>
      </c>
    </row>
    <row r="4683" spans="1:11" x14ac:dyDescent="0.35">
      <c r="A4683" s="197">
        <f t="shared" si="147"/>
        <v>44317</v>
      </c>
      <c r="B4683" t="s">
        <v>1054</v>
      </c>
      <c r="C4683" t="s">
        <v>119</v>
      </c>
      <c r="D4683"/>
      <c r="E4683" t="s">
        <v>25</v>
      </c>
      <c r="F4683" t="s">
        <v>26</v>
      </c>
      <c r="G4683" t="s">
        <v>684</v>
      </c>
      <c r="H4683">
        <v>2515</v>
      </c>
      <c r="I4683" s="196" t="str">
        <f>VLOOKUP(E4683,Refs!$P$2:$R$36,3,FALSE)</f>
        <v>Y61</v>
      </c>
      <c r="J4683" s="196" t="str">
        <f>VLOOKUP(E4683,Refs!$P$2:$S$36,4,FALSE)</f>
        <v>East of England</v>
      </c>
      <c r="K4683" s="42">
        <f t="shared" si="146"/>
        <v>2515</v>
      </c>
    </row>
    <row r="4684" spans="1:11" x14ac:dyDescent="0.35">
      <c r="A4684" s="197">
        <f t="shared" si="147"/>
        <v>44317</v>
      </c>
      <c r="B4684" t="s">
        <v>1054</v>
      </c>
      <c r="C4684" t="s">
        <v>119</v>
      </c>
      <c r="D4684"/>
      <c r="E4684" t="s">
        <v>25</v>
      </c>
      <c r="F4684" t="s">
        <v>26</v>
      </c>
      <c r="G4684" t="s">
        <v>685</v>
      </c>
      <c r="H4684">
        <v>559</v>
      </c>
      <c r="I4684" s="196" t="str">
        <f>VLOOKUP(E4684,Refs!$P$2:$R$36,3,FALSE)</f>
        <v>Y61</v>
      </c>
      <c r="J4684" s="196" t="str">
        <f>VLOOKUP(E4684,Refs!$P$2:$S$36,4,FALSE)</f>
        <v>East of England</v>
      </c>
      <c r="K4684" s="42">
        <f t="shared" si="146"/>
        <v>559</v>
      </c>
    </row>
    <row r="4685" spans="1:11" x14ac:dyDescent="0.35">
      <c r="A4685" s="197">
        <f t="shared" si="147"/>
        <v>44317</v>
      </c>
      <c r="B4685" t="s">
        <v>1054</v>
      </c>
      <c r="C4685" t="s">
        <v>119</v>
      </c>
      <c r="D4685"/>
      <c r="E4685" t="s">
        <v>25</v>
      </c>
      <c r="F4685" t="s">
        <v>26</v>
      </c>
      <c r="G4685" t="s">
        <v>686</v>
      </c>
      <c r="H4685">
        <v>0</v>
      </c>
      <c r="I4685" s="196" t="str">
        <f>VLOOKUP(E4685,Refs!$P$2:$R$36,3,FALSE)</f>
        <v>Y61</v>
      </c>
      <c r="J4685" s="196" t="str">
        <f>VLOOKUP(E4685,Refs!$P$2:$S$36,4,FALSE)</f>
        <v>East of England</v>
      </c>
      <c r="K4685" s="42" t="str">
        <f t="shared" si="146"/>
        <v/>
      </c>
    </row>
    <row r="4686" spans="1:11" x14ac:dyDescent="0.35">
      <c r="A4686" s="197">
        <f t="shared" si="147"/>
        <v>44317</v>
      </c>
      <c r="B4686" t="s">
        <v>1054</v>
      </c>
      <c r="C4686" t="s">
        <v>119</v>
      </c>
      <c r="D4686"/>
      <c r="E4686" t="s">
        <v>25</v>
      </c>
      <c r="F4686" t="s">
        <v>26</v>
      </c>
      <c r="G4686" t="s">
        <v>687</v>
      </c>
      <c r="H4686">
        <v>0</v>
      </c>
      <c r="I4686" s="196" t="str">
        <f>VLOOKUP(E4686,Refs!$P$2:$R$36,3,FALSE)</f>
        <v>Y61</v>
      </c>
      <c r="J4686" s="196" t="str">
        <f>VLOOKUP(E4686,Refs!$P$2:$S$36,4,FALSE)</f>
        <v>East of England</v>
      </c>
      <c r="K4686" s="42" t="str">
        <f t="shared" si="146"/>
        <v/>
      </c>
    </row>
    <row r="4687" spans="1:11" x14ac:dyDescent="0.35">
      <c r="A4687" s="197">
        <f t="shared" si="147"/>
        <v>44317</v>
      </c>
      <c r="B4687" t="s">
        <v>1054</v>
      </c>
      <c r="C4687" t="s">
        <v>119</v>
      </c>
      <c r="D4687"/>
      <c r="E4687" t="s">
        <v>25</v>
      </c>
      <c r="F4687" t="s">
        <v>26</v>
      </c>
      <c r="G4687" t="s">
        <v>688</v>
      </c>
      <c r="H4687">
        <v>445</v>
      </c>
      <c r="I4687" s="196" t="str">
        <f>VLOOKUP(E4687,Refs!$P$2:$R$36,3,FALSE)</f>
        <v>Y61</v>
      </c>
      <c r="J4687" s="196" t="str">
        <f>VLOOKUP(E4687,Refs!$P$2:$S$36,4,FALSE)</f>
        <v>East of England</v>
      </c>
      <c r="K4687" s="42">
        <f t="shared" si="146"/>
        <v>445</v>
      </c>
    </row>
    <row r="4688" spans="1:11" x14ac:dyDescent="0.35">
      <c r="A4688" s="197">
        <f t="shared" si="147"/>
        <v>44317</v>
      </c>
      <c r="B4688" t="s">
        <v>1054</v>
      </c>
      <c r="C4688" t="s">
        <v>119</v>
      </c>
      <c r="D4688"/>
      <c r="E4688" t="s">
        <v>25</v>
      </c>
      <c r="F4688" t="s">
        <v>26</v>
      </c>
      <c r="G4688" t="s">
        <v>689</v>
      </c>
      <c r="H4688">
        <v>445</v>
      </c>
      <c r="I4688" s="196" t="str">
        <f>VLOOKUP(E4688,Refs!$P$2:$R$36,3,FALSE)</f>
        <v>Y61</v>
      </c>
      <c r="J4688" s="196" t="str">
        <f>VLOOKUP(E4688,Refs!$P$2:$S$36,4,FALSE)</f>
        <v>East of England</v>
      </c>
      <c r="K4688" s="42">
        <f t="shared" si="146"/>
        <v>445</v>
      </c>
    </row>
    <row r="4689" spans="1:11" x14ac:dyDescent="0.35">
      <c r="A4689" s="197">
        <f t="shared" si="147"/>
        <v>44317</v>
      </c>
      <c r="B4689" t="s">
        <v>1054</v>
      </c>
      <c r="C4689" t="s">
        <v>119</v>
      </c>
      <c r="D4689"/>
      <c r="E4689" t="s">
        <v>25</v>
      </c>
      <c r="F4689" t="s">
        <v>26</v>
      </c>
      <c r="G4689" t="s">
        <v>690</v>
      </c>
      <c r="H4689">
        <v>630</v>
      </c>
      <c r="I4689" s="196" t="str">
        <f>VLOOKUP(E4689,Refs!$P$2:$R$36,3,FALSE)</f>
        <v>Y61</v>
      </c>
      <c r="J4689" s="196" t="str">
        <f>VLOOKUP(E4689,Refs!$P$2:$S$36,4,FALSE)</f>
        <v>East of England</v>
      </c>
      <c r="K4689" s="42">
        <f t="shared" si="146"/>
        <v>630</v>
      </c>
    </row>
    <row r="4690" spans="1:11" x14ac:dyDescent="0.35">
      <c r="A4690" s="197">
        <f t="shared" si="147"/>
        <v>44317</v>
      </c>
      <c r="B4690" t="s">
        <v>1054</v>
      </c>
      <c r="C4690" t="s">
        <v>119</v>
      </c>
      <c r="D4690"/>
      <c r="E4690" t="s">
        <v>25</v>
      </c>
      <c r="F4690" t="s">
        <v>26</v>
      </c>
      <c r="G4690" t="s">
        <v>691</v>
      </c>
      <c r="H4690">
        <v>1143</v>
      </c>
      <c r="I4690" s="196" t="str">
        <f>VLOOKUP(E4690,Refs!$P$2:$R$36,3,FALSE)</f>
        <v>Y61</v>
      </c>
      <c r="J4690" s="196" t="str">
        <f>VLOOKUP(E4690,Refs!$P$2:$S$36,4,FALSE)</f>
        <v>East of England</v>
      </c>
      <c r="K4690" s="42">
        <f t="shared" si="146"/>
        <v>1143</v>
      </c>
    </row>
    <row r="4691" spans="1:11" x14ac:dyDescent="0.35">
      <c r="A4691" s="197">
        <f t="shared" si="147"/>
        <v>44317</v>
      </c>
      <c r="B4691" t="s">
        <v>1054</v>
      </c>
      <c r="C4691" t="s">
        <v>119</v>
      </c>
      <c r="D4691"/>
      <c r="E4691" t="s">
        <v>25</v>
      </c>
      <c r="F4691" t="s">
        <v>26</v>
      </c>
      <c r="G4691" t="s">
        <v>692</v>
      </c>
      <c r="H4691">
        <v>438</v>
      </c>
      <c r="I4691" s="196" t="str">
        <f>VLOOKUP(E4691,Refs!$P$2:$R$36,3,FALSE)</f>
        <v>Y61</v>
      </c>
      <c r="J4691" s="196" t="str">
        <f>VLOOKUP(E4691,Refs!$P$2:$S$36,4,FALSE)</f>
        <v>East of England</v>
      </c>
      <c r="K4691" s="42">
        <f t="shared" si="146"/>
        <v>438</v>
      </c>
    </row>
    <row r="4692" spans="1:11" x14ac:dyDescent="0.35">
      <c r="A4692" s="197">
        <f t="shared" si="147"/>
        <v>44317</v>
      </c>
      <c r="B4692" t="s">
        <v>1054</v>
      </c>
      <c r="C4692" t="s">
        <v>119</v>
      </c>
      <c r="D4692"/>
      <c r="E4692" t="s">
        <v>25</v>
      </c>
      <c r="F4692" t="s">
        <v>26</v>
      </c>
      <c r="G4692" t="s">
        <v>693</v>
      </c>
      <c r="H4692">
        <v>435</v>
      </c>
      <c r="I4692" s="196" t="str">
        <f>VLOOKUP(E4692,Refs!$P$2:$R$36,3,FALSE)</f>
        <v>Y61</v>
      </c>
      <c r="J4692" s="196" t="str">
        <f>VLOOKUP(E4692,Refs!$P$2:$S$36,4,FALSE)</f>
        <v>East of England</v>
      </c>
      <c r="K4692" s="42">
        <f t="shared" ref="K4692:K4716" si="148">IF(OR(H4692="NULL",H4692=0,H4692=""),"",H4692)</f>
        <v>435</v>
      </c>
    </row>
    <row r="4693" spans="1:11" x14ac:dyDescent="0.35">
      <c r="A4693" s="197">
        <f t="shared" si="147"/>
        <v>44317</v>
      </c>
      <c r="B4693" t="s">
        <v>1054</v>
      </c>
      <c r="C4693" t="s">
        <v>119</v>
      </c>
      <c r="D4693"/>
      <c r="E4693" t="s">
        <v>25</v>
      </c>
      <c r="F4693" t="s">
        <v>26</v>
      </c>
      <c r="G4693" t="s">
        <v>694</v>
      </c>
      <c r="H4693">
        <v>118</v>
      </c>
      <c r="I4693" s="196" t="str">
        <f>VLOOKUP(E4693,Refs!$P$2:$R$36,3,FALSE)</f>
        <v>Y61</v>
      </c>
      <c r="J4693" s="196" t="str">
        <f>VLOOKUP(E4693,Refs!$P$2:$S$36,4,FALSE)</f>
        <v>East of England</v>
      </c>
      <c r="K4693" s="42">
        <f t="shared" si="148"/>
        <v>118</v>
      </c>
    </row>
    <row r="4694" spans="1:11" x14ac:dyDescent="0.35">
      <c r="A4694" s="197">
        <f t="shared" si="147"/>
        <v>44317</v>
      </c>
      <c r="B4694" t="s">
        <v>1054</v>
      </c>
      <c r="C4694" t="s">
        <v>119</v>
      </c>
      <c r="D4694"/>
      <c r="E4694" t="s">
        <v>25</v>
      </c>
      <c r="F4694" t="s">
        <v>26</v>
      </c>
      <c r="G4694" t="s">
        <v>695</v>
      </c>
      <c r="H4694">
        <v>118</v>
      </c>
      <c r="I4694" s="196" t="str">
        <f>VLOOKUP(E4694,Refs!$P$2:$R$36,3,FALSE)</f>
        <v>Y61</v>
      </c>
      <c r="J4694" s="196" t="str">
        <f>VLOOKUP(E4694,Refs!$P$2:$S$36,4,FALSE)</f>
        <v>East of England</v>
      </c>
      <c r="K4694" s="42">
        <f t="shared" si="148"/>
        <v>118</v>
      </c>
    </row>
    <row r="4695" spans="1:11" x14ac:dyDescent="0.35">
      <c r="A4695" s="197">
        <f t="shared" si="147"/>
        <v>44317</v>
      </c>
      <c r="B4695" t="s">
        <v>1054</v>
      </c>
      <c r="C4695" t="s">
        <v>119</v>
      </c>
      <c r="D4695"/>
      <c r="E4695" t="s">
        <v>25</v>
      </c>
      <c r="F4695" t="s">
        <v>26</v>
      </c>
      <c r="G4695" t="s">
        <v>696</v>
      </c>
      <c r="H4695">
        <v>1031</v>
      </c>
      <c r="I4695" s="196" t="str">
        <f>VLOOKUP(E4695,Refs!$P$2:$R$36,3,FALSE)</f>
        <v>Y61</v>
      </c>
      <c r="J4695" s="196" t="str">
        <f>VLOOKUP(E4695,Refs!$P$2:$S$36,4,FALSE)</f>
        <v>East of England</v>
      </c>
      <c r="K4695" s="42">
        <f t="shared" si="148"/>
        <v>1031</v>
      </c>
    </row>
    <row r="4696" spans="1:11" x14ac:dyDescent="0.35">
      <c r="A4696" s="197">
        <f t="shared" si="147"/>
        <v>44317</v>
      </c>
      <c r="B4696" t="s">
        <v>1054</v>
      </c>
      <c r="C4696" t="s">
        <v>119</v>
      </c>
      <c r="D4696"/>
      <c r="E4696" t="s">
        <v>25</v>
      </c>
      <c r="F4696" t="s">
        <v>26</v>
      </c>
      <c r="G4696" t="s">
        <v>697</v>
      </c>
      <c r="H4696">
        <v>962</v>
      </c>
      <c r="I4696" s="196" t="str">
        <f>VLOOKUP(E4696,Refs!$P$2:$R$36,3,FALSE)</f>
        <v>Y61</v>
      </c>
      <c r="J4696" s="196" t="str">
        <f>VLOOKUP(E4696,Refs!$P$2:$S$36,4,FALSE)</f>
        <v>East of England</v>
      </c>
      <c r="K4696" s="42">
        <f t="shared" si="148"/>
        <v>962</v>
      </c>
    </row>
    <row r="4697" spans="1:11" x14ac:dyDescent="0.35">
      <c r="A4697" s="197">
        <f t="shared" si="147"/>
        <v>44317</v>
      </c>
      <c r="B4697" t="s">
        <v>1054</v>
      </c>
      <c r="C4697" t="s">
        <v>119</v>
      </c>
      <c r="D4697"/>
      <c r="E4697" t="s">
        <v>25</v>
      </c>
      <c r="F4697" t="s">
        <v>26</v>
      </c>
      <c r="G4697" t="s">
        <v>698</v>
      </c>
      <c r="H4697">
        <v>2637</v>
      </c>
      <c r="I4697" s="196" t="str">
        <f>VLOOKUP(E4697,Refs!$P$2:$R$36,3,FALSE)</f>
        <v>Y61</v>
      </c>
      <c r="J4697" s="196" t="str">
        <f>VLOOKUP(E4697,Refs!$P$2:$S$36,4,FALSE)</f>
        <v>East of England</v>
      </c>
      <c r="K4697" s="42">
        <f t="shared" si="148"/>
        <v>2637</v>
      </c>
    </row>
    <row r="4698" spans="1:11" x14ac:dyDescent="0.35">
      <c r="A4698" s="197">
        <f t="shared" si="147"/>
        <v>44317</v>
      </c>
      <c r="B4698" t="s">
        <v>1054</v>
      </c>
      <c r="C4698" t="s">
        <v>119</v>
      </c>
      <c r="D4698"/>
      <c r="E4698" t="s">
        <v>25</v>
      </c>
      <c r="F4698" t="s">
        <v>26</v>
      </c>
      <c r="G4698" t="s">
        <v>699</v>
      </c>
      <c r="H4698">
        <v>2482</v>
      </c>
      <c r="I4698" s="196" t="str">
        <f>VLOOKUP(E4698,Refs!$P$2:$R$36,3,FALSE)</f>
        <v>Y61</v>
      </c>
      <c r="J4698" s="196" t="str">
        <f>VLOOKUP(E4698,Refs!$P$2:$S$36,4,FALSE)</f>
        <v>East of England</v>
      </c>
      <c r="K4698" s="42">
        <f t="shared" si="148"/>
        <v>2482</v>
      </c>
    </row>
    <row r="4699" spans="1:11" x14ac:dyDescent="0.35">
      <c r="A4699" s="197">
        <f t="shared" si="147"/>
        <v>44317</v>
      </c>
      <c r="B4699" t="s">
        <v>1054</v>
      </c>
      <c r="C4699" t="s">
        <v>119</v>
      </c>
      <c r="D4699"/>
      <c r="E4699" t="s">
        <v>25</v>
      </c>
      <c r="F4699" t="s">
        <v>26</v>
      </c>
      <c r="G4699" t="s">
        <v>720</v>
      </c>
      <c r="H4699">
        <v>1397</v>
      </c>
      <c r="I4699" s="196" t="str">
        <f>VLOOKUP(E4699,Refs!$P$2:$R$36,3,FALSE)</f>
        <v>Y61</v>
      </c>
      <c r="J4699" s="196" t="str">
        <f>VLOOKUP(E4699,Refs!$P$2:$S$36,4,FALSE)</f>
        <v>East of England</v>
      </c>
      <c r="K4699" s="42">
        <f t="shared" si="148"/>
        <v>1397</v>
      </c>
    </row>
    <row r="4700" spans="1:11" x14ac:dyDescent="0.35">
      <c r="A4700" s="197">
        <f t="shared" si="147"/>
        <v>44317</v>
      </c>
      <c r="B4700" t="s">
        <v>1054</v>
      </c>
      <c r="C4700" t="s">
        <v>119</v>
      </c>
      <c r="D4700"/>
      <c r="E4700" t="s">
        <v>25</v>
      </c>
      <c r="F4700" t="s">
        <v>26</v>
      </c>
      <c r="G4700" t="s">
        <v>721</v>
      </c>
      <c r="H4700">
        <v>1378</v>
      </c>
      <c r="I4700" s="196" t="str">
        <f>VLOOKUP(E4700,Refs!$P$2:$R$36,3,FALSE)</f>
        <v>Y61</v>
      </c>
      <c r="J4700" s="196" t="str">
        <f>VLOOKUP(E4700,Refs!$P$2:$S$36,4,FALSE)</f>
        <v>East of England</v>
      </c>
      <c r="K4700" s="42">
        <f t="shared" si="148"/>
        <v>1378</v>
      </c>
    </row>
    <row r="4701" spans="1:11" x14ac:dyDescent="0.35">
      <c r="A4701" s="197">
        <f t="shared" si="147"/>
        <v>44317</v>
      </c>
      <c r="B4701" t="s">
        <v>1054</v>
      </c>
      <c r="C4701" t="s">
        <v>119</v>
      </c>
      <c r="D4701"/>
      <c r="E4701" t="s">
        <v>25</v>
      </c>
      <c r="F4701" t="s">
        <v>26</v>
      </c>
      <c r="G4701" t="s">
        <v>722</v>
      </c>
      <c r="H4701">
        <v>74</v>
      </c>
      <c r="I4701" s="196" t="str">
        <f>VLOOKUP(E4701,Refs!$P$2:$R$36,3,FALSE)</f>
        <v>Y61</v>
      </c>
      <c r="J4701" s="196" t="str">
        <f>VLOOKUP(E4701,Refs!$P$2:$S$36,4,FALSE)</f>
        <v>East of England</v>
      </c>
      <c r="K4701" s="42">
        <f t="shared" si="148"/>
        <v>74</v>
      </c>
    </row>
    <row r="4702" spans="1:11" x14ac:dyDescent="0.35">
      <c r="A4702" s="197">
        <f t="shared" si="147"/>
        <v>44317</v>
      </c>
      <c r="B4702" t="s">
        <v>1054</v>
      </c>
      <c r="C4702" t="s">
        <v>119</v>
      </c>
      <c r="D4702"/>
      <c r="E4702" t="s">
        <v>25</v>
      </c>
      <c r="F4702" t="s">
        <v>26</v>
      </c>
      <c r="G4702" t="s">
        <v>723</v>
      </c>
      <c r="H4702">
        <v>47</v>
      </c>
      <c r="I4702" s="196" t="str">
        <f>VLOOKUP(E4702,Refs!$P$2:$R$36,3,FALSE)</f>
        <v>Y61</v>
      </c>
      <c r="J4702" s="196" t="str">
        <f>VLOOKUP(E4702,Refs!$P$2:$S$36,4,FALSE)</f>
        <v>East of England</v>
      </c>
      <c r="K4702" s="42">
        <f t="shared" si="148"/>
        <v>47</v>
      </c>
    </row>
    <row r="4703" spans="1:11" x14ac:dyDescent="0.35">
      <c r="A4703" s="197">
        <f t="shared" si="147"/>
        <v>44317</v>
      </c>
      <c r="B4703" t="s">
        <v>1054</v>
      </c>
      <c r="C4703" t="s">
        <v>119</v>
      </c>
      <c r="D4703"/>
      <c r="E4703" t="s">
        <v>25</v>
      </c>
      <c r="F4703" t="s">
        <v>26</v>
      </c>
      <c r="G4703" t="s">
        <v>724</v>
      </c>
      <c r="H4703">
        <v>307</v>
      </c>
      <c r="I4703" s="196" t="str">
        <f>VLOOKUP(E4703,Refs!$P$2:$R$36,3,FALSE)</f>
        <v>Y61</v>
      </c>
      <c r="J4703" s="196" t="str">
        <f>VLOOKUP(E4703,Refs!$P$2:$S$36,4,FALSE)</f>
        <v>East of England</v>
      </c>
      <c r="K4703" s="42">
        <f t="shared" si="148"/>
        <v>307</v>
      </c>
    </row>
    <row r="4704" spans="1:11" x14ac:dyDescent="0.35">
      <c r="A4704" s="197">
        <f t="shared" si="147"/>
        <v>44317</v>
      </c>
      <c r="B4704" t="s">
        <v>1054</v>
      </c>
      <c r="C4704" t="s">
        <v>119</v>
      </c>
      <c r="D4704"/>
      <c r="E4704" t="s">
        <v>25</v>
      </c>
      <c r="F4704" t="s">
        <v>26</v>
      </c>
      <c r="G4704" t="s">
        <v>725</v>
      </c>
      <c r="H4704">
        <v>305</v>
      </c>
      <c r="I4704" s="196" t="str">
        <f>VLOOKUP(E4704,Refs!$P$2:$R$36,3,FALSE)</f>
        <v>Y61</v>
      </c>
      <c r="J4704" s="196" t="str">
        <f>VLOOKUP(E4704,Refs!$P$2:$S$36,4,FALSE)</f>
        <v>East of England</v>
      </c>
      <c r="K4704" s="42">
        <f t="shared" si="148"/>
        <v>305</v>
      </c>
    </row>
    <row r="4705" spans="1:11" x14ac:dyDescent="0.35">
      <c r="A4705" s="197">
        <f t="shared" si="147"/>
        <v>44317</v>
      </c>
      <c r="B4705" t="s">
        <v>1054</v>
      </c>
      <c r="C4705" t="s">
        <v>119</v>
      </c>
      <c r="D4705"/>
      <c r="E4705" t="s">
        <v>25</v>
      </c>
      <c r="F4705" t="s">
        <v>26</v>
      </c>
      <c r="G4705" t="s">
        <v>726</v>
      </c>
      <c r="H4705">
        <v>118</v>
      </c>
      <c r="I4705" s="196" t="str">
        <f>VLOOKUP(E4705,Refs!$P$2:$R$36,3,FALSE)</f>
        <v>Y61</v>
      </c>
      <c r="J4705" s="196" t="str">
        <f>VLOOKUP(E4705,Refs!$P$2:$S$36,4,FALSE)</f>
        <v>East of England</v>
      </c>
      <c r="K4705" s="42">
        <f t="shared" si="148"/>
        <v>118</v>
      </c>
    </row>
    <row r="4706" spans="1:11" x14ac:dyDescent="0.35">
      <c r="A4706" s="197">
        <f t="shared" si="147"/>
        <v>44317</v>
      </c>
      <c r="B4706" t="s">
        <v>1054</v>
      </c>
      <c r="C4706" t="s">
        <v>119</v>
      </c>
      <c r="D4706"/>
      <c r="E4706" t="s">
        <v>25</v>
      </c>
      <c r="F4706" t="s">
        <v>26</v>
      </c>
      <c r="G4706" t="s">
        <v>727</v>
      </c>
      <c r="H4706">
        <v>60</v>
      </c>
      <c r="I4706" s="196" t="str">
        <f>VLOOKUP(E4706,Refs!$P$2:$R$36,3,FALSE)</f>
        <v>Y61</v>
      </c>
      <c r="J4706" s="196" t="str">
        <f>VLOOKUP(E4706,Refs!$P$2:$S$36,4,FALSE)</f>
        <v>East of England</v>
      </c>
      <c r="K4706" s="42">
        <f t="shared" si="148"/>
        <v>60</v>
      </c>
    </row>
    <row r="4707" spans="1:11" x14ac:dyDescent="0.35">
      <c r="A4707" s="197">
        <f t="shared" si="147"/>
        <v>44317</v>
      </c>
      <c r="B4707" t="s">
        <v>1054</v>
      </c>
      <c r="C4707" t="s">
        <v>119</v>
      </c>
      <c r="D4707"/>
      <c r="E4707" t="s">
        <v>25</v>
      </c>
      <c r="F4707" t="s">
        <v>26</v>
      </c>
      <c r="G4707" t="s">
        <v>728</v>
      </c>
      <c r="H4707">
        <v>150</v>
      </c>
      <c r="I4707" s="196" t="str">
        <f>VLOOKUP(E4707,Refs!$P$2:$R$36,3,FALSE)</f>
        <v>Y61</v>
      </c>
      <c r="J4707" s="196" t="str">
        <f>VLOOKUP(E4707,Refs!$P$2:$S$36,4,FALSE)</f>
        <v>East of England</v>
      </c>
      <c r="K4707" s="42">
        <f t="shared" si="148"/>
        <v>150</v>
      </c>
    </row>
    <row r="4708" spans="1:11" x14ac:dyDescent="0.35">
      <c r="A4708" s="197">
        <f t="shared" si="147"/>
        <v>44317</v>
      </c>
      <c r="B4708" t="s">
        <v>1054</v>
      </c>
      <c r="C4708" t="s">
        <v>119</v>
      </c>
      <c r="D4708"/>
      <c r="E4708" t="s">
        <v>25</v>
      </c>
      <c r="F4708" t="s">
        <v>26</v>
      </c>
      <c r="G4708" t="s">
        <v>729</v>
      </c>
      <c r="H4708">
        <v>48</v>
      </c>
      <c r="I4708" s="196" t="str">
        <f>VLOOKUP(E4708,Refs!$P$2:$R$36,3,FALSE)</f>
        <v>Y61</v>
      </c>
      <c r="J4708" s="196" t="str">
        <f>VLOOKUP(E4708,Refs!$P$2:$S$36,4,FALSE)</f>
        <v>East of England</v>
      </c>
      <c r="K4708" s="42">
        <f t="shared" si="148"/>
        <v>48</v>
      </c>
    </row>
    <row r="4709" spans="1:11" x14ac:dyDescent="0.35">
      <c r="A4709" s="197">
        <f t="shared" si="147"/>
        <v>44317</v>
      </c>
      <c r="B4709" t="s">
        <v>1054</v>
      </c>
      <c r="C4709" t="s">
        <v>119</v>
      </c>
      <c r="D4709"/>
      <c r="E4709" t="s">
        <v>25</v>
      </c>
      <c r="F4709" t="s">
        <v>26</v>
      </c>
      <c r="G4709" t="s">
        <v>730</v>
      </c>
      <c r="H4709">
        <v>0</v>
      </c>
      <c r="I4709" s="196" t="str">
        <f>VLOOKUP(E4709,Refs!$P$2:$R$36,3,FALSE)</f>
        <v>Y61</v>
      </c>
      <c r="J4709" s="196" t="str">
        <f>VLOOKUP(E4709,Refs!$P$2:$S$36,4,FALSE)</f>
        <v>East of England</v>
      </c>
      <c r="K4709" s="42" t="str">
        <f t="shared" si="148"/>
        <v/>
      </c>
    </row>
    <row r="4710" spans="1:11" x14ac:dyDescent="0.35">
      <c r="A4710" s="197">
        <f t="shared" si="147"/>
        <v>44317</v>
      </c>
      <c r="B4710" t="s">
        <v>1054</v>
      </c>
      <c r="C4710" t="s">
        <v>119</v>
      </c>
      <c r="D4710"/>
      <c r="E4710" t="s">
        <v>25</v>
      </c>
      <c r="F4710" t="s">
        <v>26</v>
      </c>
      <c r="G4710" t="s">
        <v>731</v>
      </c>
      <c r="H4710">
        <v>0</v>
      </c>
      <c r="I4710" s="196" t="str">
        <f>VLOOKUP(E4710,Refs!$P$2:$R$36,3,FALSE)</f>
        <v>Y61</v>
      </c>
      <c r="J4710" s="196" t="str">
        <f>VLOOKUP(E4710,Refs!$P$2:$S$36,4,FALSE)</f>
        <v>East of England</v>
      </c>
      <c r="K4710" s="42" t="str">
        <f t="shared" si="148"/>
        <v/>
      </c>
    </row>
    <row r="4711" spans="1:11" x14ac:dyDescent="0.35">
      <c r="A4711" s="197">
        <f t="shared" si="147"/>
        <v>44317</v>
      </c>
      <c r="B4711" t="s">
        <v>1054</v>
      </c>
      <c r="C4711" t="s">
        <v>119</v>
      </c>
      <c r="D4711"/>
      <c r="E4711" t="s">
        <v>25</v>
      </c>
      <c r="F4711" t="s">
        <v>26</v>
      </c>
      <c r="G4711" t="s">
        <v>732</v>
      </c>
      <c r="H4711">
        <v>206</v>
      </c>
      <c r="I4711" s="196" t="str">
        <f>VLOOKUP(E4711,Refs!$P$2:$R$36,3,FALSE)</f>
        <v>Y61</v>
      </c>
      <c r="J4711" s="196" t="str">
        <f>VLOOKUP(E4711,Refs!$P$2:$S$36,4,FALSE)</f>
        <v>East of England</v>
      </c>
      <c r="K4711" s="42">
        <f t="shared" si="148"/>
        <v>206</v>
      </c>
    </row>
    <row r="4712" spans="1:11" x14ac:dyDescent="0.35">
      <c r="A4712" s="197">
        <f t="shared" si="147"/>
        <v>44317</v>
      </c>
      <c r="B4712" t="s">
        <v>1054</v>
      </c>
      <c r="C4712" t="s">
        <v>119</v>
      </c>
      <c r="D4712"/>
      <c r="E4712" t="s">
        <v>25</v>
      </c>
      <c r="F4712" t="s">
        <v>26</v>
      </c>
      <c r="G4712" t="s">
        <v>733</v>
      </c>
      <c r="H4712">
        <v>195</v>
      </c>
      <c r="I4712" s="196" t="str">
        <f>VLOOKUP(E4712,Refs!$P$2:$R$36,3,FALSE)</f>
        <v>Y61</v>
      </c>
      <c r="J4712" s="196" t="str">
        <f>VLOOKUP(E4712,Refs!$P$2:$S$36,4,FALSE)</f>
        <v>East of England</v>
      </c>
      <c r="K4712" s="42">
        <f t="shared" si="148"/>
        <v>195</v>
      </c>
    </row>
    <row r="4713" spans="1:11" x14ac:dyDescent="0.35">
      <c r="A4713" s="197">
        <f t="shared" si="147"/>
        <v>44317</v>
      </c>
      <c r="B4713" t="s">
        <v>1054</v>
      </c>
      <c r="C4713" t="s">
        <v>119</v>
      </c>
      <c r="D4713"/>
      <c r="E4713" t="s">
        <v>25</v>
      </c>
      <c r="F4713" t="s">
        <v>26</v>
      </c>
      <c r="G4713" t="s">
        <v>734</v>
      </c>
      <c r="H4713">
        <v>4</v>
      </c>
      <c r="I4713" s="196" t="str">
        <f>VLOOKUP(E4713,Refs!$P$2:$R$36,3,FALSE)</f>
        <v>Y61</v>
      </c>
      <c r="J4713" s="196" t="str">
        <f>VLOOKUP(E4713,Refs!$P$2:$S$36,4,FALSE)</f>
        <v>East of England</v>
      </c>
      <c r="K4713" s="42">
        <f t="shared" si="148"/>
        <v>4</v>
      </c>
    </row>
    <row r="4714" spans="1:11" x14ac:dyDescent="0.35">
      <c r="A4714" s="197">
        <f t="shared" si="147"/>
        <v>44317</v>
      </c>
      <c r="B4714" t="s">
        <v>1054</v>
      </c>
      <c r="C4714" t="s">
        <v>119</v>
      </c>
      <c r="D4714"/>
      <c r="E4714" t="s">
        <v>25</v>
      </c>
      <c r="F4714" t="s">
        <v>26</v>
      </c>
      <c r="G4714" t="s">
        <v>735</v>
      </c>
      <c r="H4714">
        <v>4</v>
      </c>
      <c r="I4714" s="196" t="str">
        <f>VLOOKUP(E4714,Refs!$P$2:$R$36,3,FALSE)</f>
        <v>Y61</v>
      </c>
      <c r="J4714" s="196" t="str">
        <f>VLOOKUP(E4714,Refs!$P$2:$S$36,4,FALSE)</f>
        <v>East of England</v>
      </c>
      <c r="K4714" s="42">
        <f t="shared" si="148"/>
        <v>4</v>
      </c>
    </row>
    <row r="4715" spans="1:11" x14ac:dyDescent="0.35">
      <c r="A4715" s="197">
        <f t="shared" si="147"/>
        <v>44317</v>
      </c>
      <c r="B4715" t="s">
        <v>1054</v>
      </c>
      <c r="C4715" t="s">
        <v>119</v>
      </c>
      <c r="D4715"/>
      <c r="E4715" t="s">
        <v>25</v>
      </c>
      <c r="F4715" t="s">
        <v>26</v>
      </c>
      <c r="G4715" t="s">
        <v>736</v>
      </c>
      <c r="H4715">
        <v>442</v>
      </c>
      <c r="I4715" s="196" t="str">
        <f>VLOOKUP(E4715,Refs!$P$2:$R$36,3,FALSE)</f>
        <v>Y61</v>
      </c>
      <c r="J4715" s="196" t="str">
        <f>VLOOKUP(E4715,Refs!$P$2:$S$36,4,FALSE)</f>
        <v>East of England</v>
      </c>
      <c r="K4715" s="42">
        <f t="shared" si="148"/>
        <v>442</v>
      </c>
    </row>
    <row r="4716" spans="1:11" x14ac:dyDescent="0.35">
      <c r="A4716" s="197">
        <f t="shared" si="147"/>
        <v>44317</v>
      </c>
      <c r="B4716" t="s">
        <v>1054</v>
      </c>
      <c r="C4716" t="s">
        <v>119</v>
      </c>
      <c r="D4716"/>
      <c r="E4716" t="s">
        <v>25</v>
      </c>
      <c r="F4716" t="s">
        <v>26</v>
      </c>
      <c r="G4716" t="s">
        <v>737</v>
      </c>
      <c r="H4716">
        <v>437</v>
      </c>
      <c r="I4716" s="196" t="str">
        <f>VLOOKUP(E4716,Refs!$P$2:$R$36,3,FALSE)</f>
        <v>Y61</v>
      </c>
      <c r="J4716" s="196" t="str">
        <f>VLOOKUP(E4716,Refs!$P$2:$S$36,4,FALSE)</f>
        <v>East of England</v>
      </c>
      <c r="K4716" s="42">
        <f t="shared" si="148"/>
        <v>437</v>
      </c>
    </row>
    <row r="4717" spans="1:11" x14ac:dyDescent="0.35">
      <c r="A4717" s="197">
        <f t="shared" si="147"/>
        <v>44317</v>
      </c>
      <c r="B4717" t="s">
        <v>1054</v>
      </c>
      <c r="C4717" t="s">
        <v>119</v>
      </c>
      <c r="D4717"/>
      <c r="E4717" t="s">
        <v>52</v>
      </c>
      <c r="F4717" t="s">
        <v>53</v>
      </c>
      <c r="G4717" t="s">
        <v>756</v>
      </c>
      <c r="H4717">
        <v>32425</v>
      </c>
      <c r="I4717" s="196" t="str">
        <f>VLOOKUP(E4717,Refs!$P$2:$R$36,3,FALSE)</f>
        <v>Y61</v>
      </c>
      <c r="J4717" s="196" t="str">
        <f>VLOOKUP(E4717,Refs!$P$2:$S$36,4,FALSE)</f>
        <v>East of England</v>
      </c>
      <c r="K4717" s="42">
        <f t="shared" ref="K4717:K4780" si="149">IF(OR(H4717="NULL",H4717=0,H4717=""),"",H4717)</f>
        <v>32425</v>
      </c>
    </row>
    <row r="4718" spans="1:11" x14ac:dyDescent="0.35">
      <c r="A4718" s="197">
        <f t="shared" si="147"/>
        <v>44317</v>
      </c>
      <c r="B4718" t="s">
        <v>1054</v>
      </c>
      <c r="C4718" t="s">
        <v>119</v>
      </c>
      <c r="D4718"/>
      <c r="E4718" t="s">
        <v>52</v>
      </c>
      <c r="F4718" t="s">
        <v>53</v>
      </c>
      <c r="G4718" t="s">
        <v>757</v>
      </c>
      <c r="H4718">
        <v>32423</v>
      </c>
      <c r="I4718" s="196" t="str">
        <f>VLOOKUP(E4718,Refs!$P$2:$R$36,3,FALSE)</f>
        <v>Y61</v>
      </c>
      <c r="J4718" s="196" t="str">
        <f>VLOOKUP(E4718,Refs!$P$2:$S$36,4,FALSE)</f>
        <v>East of England</v>
      </c>
      <c r="K4718" s="42">
        <f t="shared" si="149"/>
        <v>32423</v>
      </c>
    </row>
    <row r="4719" spans="1:11" x14ac:dyDescent="0.35">
      <c r="A4719" s="197">
        <f t="shared" si="147"/>
        <v>44317</v>
      </c>
      <c r="B4719" t="s">
        <v>1054</v>
      </c>
      <c r="C4719" t="s">
        <v>119</v>
      </c>
      <c r="D4719"/>
      <c r="E4719" t="s">
        <v>52</v>
      </c>
      <c r="F4719" t="s">
        <v>53</v>
      </c>
      <c r="G4719" t="s">
        <v>758</v>
      </c>
      <c r="H4719">
        <v>27470</v>
      </c>
      <c r="I4719" s="196" t="str">
        <f>VLOOKUP(E4719,Refs!$P$2:$R$36,3,FALSE)</f>
        <v>Y61</v>
      </c>
      <c r="J4719" s="196" t="str">
        <f>VLOOKUP(E4719,Refs!$P$2:$S$36,4,FALSE)</f>
        <v>East of England</v>
      </c>
      <c r="K4719" s="42">
        <f t="shared" si="149"/>
        <v>27470</v>
      </c>
    </row>
    <row r="4720" spans="1:11" x14ac:dyDescent="0.35">
      <c r="A4720" s="197">
        <f t="shared" si="147"/>
        <v>44317</v>
      </c>
      <c r="B4720" t="s">
        <v>1054</v>
      </c>
      <c r="C4720" t="s">
        <v>119</v>
      </c>
      <c r="D4720"/>
      <c r="E4720" t="s">
        <v>52</v>
      </c>
      <c r="F4720" t="s">
        <v>53</v>
      </c>
      <c r="G4720" t="s">
        <v>759</v>
      </c>
      <c r="H4720">
        <v>0</v>
      </c>
      <c r="I4720" s="196" t="str">
        <f>VLOOKUP(E4720,Refs!$P$2:$R$36,3,FALSE)</f>
        <v>Y61</v>
      </c>
      <c r="J4720" s="196" t="str">
        <f>VLOOKUP(E4720,Refs!$P$2:$S$36,4,FALSE)</f>
        <v>East of England</v>
      </c>
      <c r="K4720" s="42" t="str">
        <f t="shared" si="149"/>
        <v/>
      </c>
    </row>
    <row r="4721" spans="1:11" x14ac:dyDescent="0.35">
      <c r="A4721" s="197">
        <f t="shared" si="147"/>
        <v>44317</v>
      </c>
      <c r="B4721" t="s">
        <v>1054</v>
      </c>
      <c r="C4721" t="s">
        <v>119</v>
      </c>
      <c r="D4721"/>
      <c r="E4721" t="s">
        <v>52</v>
      </c>
      <c r="F4721" t="s">
        <v>53</v>
      </c>
      <c r="G4721" t="s">
        <v>760</v>
      </c>
      <c r="H4721">
        <v>587</v>
      </c>
      <c r="I4721" s="196" t="str">
        <f>VLOOKUP(E4721,Refs!$P$2:$R$36,3,FALSE)</f>
        <v>Y61</v>
      </c>
      <c r="J4721" s="196" t="str">
        <f>VLOOKUP(E4721,Refs!$P$2:$S$36,4,FALSE)</f>
        <v>East of England</v>
      </c>
      <c r="K4721" s="42">
        <f t="shared" si="149"/>
        <v>587</v>
      </c>
    </row>
    <row r="4722" spans="1:11" x14ac:dyDescent="0.35">
      <c r="A4722" s="197">
        <f t="shared" si="147"/>
        <v>44317</v>
      </c>
      <c r="B4722" t="s">
        <v>1054</v>
      </c>
      <c r="C4722" t="s">
        <v>119</v>
      </c>
      <c r="D4722"/>
      <c r="E4722" t="s">
        <v>52</v>
      </c>
      <c r="F4722" t="s">
        <v>53</v>
      </c>
      <c r="G4722" t="s">
        <v>761</v>
      </c>
      <c r="H4722">
        <v>0</v>
      </c>
      <c r="I4722" s="196" t="str">
        <f>VLOOKUP(E4722,Refs!$P$2:$R$36,3,FALSE)</f>
        <v>Y61</v>
      </c>
      <c r="J4722" s="196" t="str">
        <f>VLOOKUP(E4722,Refs!$P$2:$S$36,4,FALSE)</f>
        <v>East of England</v>
      </c>
      <c r="K4722" s="42" t="str">
        <f t="shared" si="149"/>
        <v/>
      </c>
    </row>
    <row r="4723" spans="1:11" x14ac:dyDescent="0.35">
      <c r="A4723" s="197">
        <f t="shared" si="147"/>
        <v>44317</v>
      </c>
      <c r="B4723" t="s">
        <v>1054</v>
      </c>
      <c r="C4723" t="s">
        <v>119</v>
      </c>
      <c r="D4723"/>
      <c r="E4723" t="s">
        <v>52</v>
      </c>
      <c r="F4723" t="s">
        <v>53</v>
      </c>
      <c r="G4723" t="s">
        <v>548</v>
      </c>
      <c r="H4723">
        <v>14433</v>
      </c>
      <c r="I4723" s="196" t="str">
        <f>VLOOKUP(E4723,Refs!$P$2:$R$36,3,FALSE)</f>
        <v>Y61</v>
      </c>
      <c r="J4723" s="196" t="str">
        <f>VLOOKUP(E4723,Refs!$P$2:$S$36,4,FALSE)</f>
        <v>East of England</v>
      </c>
      <c r="K4723" s="42">
        <f t="shared" si="149"/>
        <v>14433</v>
      </c>
    </row>
    <row r="4724" spans="1:11" x14ac:dyDescent="0.35">
      <c r="A4724" s="197">
        <f t="shared" si="147"/>
        <v>44317</v>
      </c>
      <c r="B4724" t="s">
        <v>1054</v>
      </c>
      <c r="C4724" t="s">
        <v>119</v>
      </c>
      <c r="D4724"/>
      <c r="E4724" t="s">
        <v>52</v>
      </c>
      <c r="F4724" t="s">
        <v>53</v>
      </c>
      <c r="G4724" t="s">
        <v>549</v>
      </c>
      <c r="H4724">
        <v>2674</v>
      </c>
      <c r="I4724" s="196" t="str">
        <f>VLOOKUP(E4724,Refs!$P$2:$R$36,3,FALSE)</f>
        <v>Y61</v>
      </c>
      <c r="J4724" s="196" t="str">
        <f>VLOOKUP(E4724,Refs!$P$2:$S$36,4,FALSE)</f>
        <v>East of England</v>
      </c>
      <c r="K4724" s="42">
        <f t="shared" si="149"/>
        <v>2674</v>
      </c>
    </row>
    <row r="4725" spans="1:11" x14ac:dyDescent="0.35">
      <c r="A4725" s="197">
        <f t="shared" si="147"/>
        <v>44317</v>
      </c>
      <c r="B4725" t="s">
        <v>1054</v>
      </c>
      <c r="C4725" t="s">
        <v>119</v>
      </c>
      <c r="D4725"/>
      <c r="E4725" t="s">
        <v>52</v>
      </c>
      <c r="F4725" t="s">
        <v>53</v>
      </c>
      <c r="G4725" t="s">
        <v>550</v>
      </c>
      <c r="H4725">
        <v>289</v>
      </c>
      <c r="I4725" s="196" t="str">
        <f>VLOOKUP(E4725,Refs!$P$2:$R$36,3,FALSE)</f>
        <v>Y61</v>
      </c>
      <c r="J4725" s="196" t="str">
        <f>VLOOKUP(E4725,Refs!$P$2:$S$36,4,FALSE)</f>
        <v>East of England</v>
      </c>
      <c r="K4725" s="42">
        <f t="shared" si="149"/>
        <v>289</v>
      </c>
    </row>
    <row r="4726" spans="1:11" x14ac:dyDescent="0.35">
      <c r="A4726" s="197">
        <f t="shared" si="147"/>
        <v>44317</v>
      </c>
      <c r="B4726" t="s">
        <v>1054</v>
      </c>
      <c r="C4726" t="s">
        <v>119</v>
      </c>
      <c r="D4726"/>
      <c r="E4726" t="s">
        <v>52</v>
      </c>
      <c r="F4726" t="s">
        <v>53</v>
      </c>
      <c r="G4726" t="s">
        <v>551</v>
      </c>
      <c r="H4726">
        <v>241</v>
      </c>
      <c r="I4726" s="196" t="str">
        <f>VLOOKUP(E4726,Refs!$P$2:$R$36,3,FALSE)</f>
        <v>Y61</v>
      </c>
      <c r="J4726" s="196" t="str">
        <f>VLOOKUP(E4726,Refs!$P$2:$S$36,4,FALSE)</f>
        <v>East of England</v>
      </c>
      <c r="K4726" s="42">
        <f t="shared" si="149"/>
        <v>241</v>
      </c>
    </row>
    <row r="4727" spans="1:11" x14ac:dyDescent="0.35">
      <c r="A4727" s="197">
        <f t="shared" si="147"/>
        <v>44317</v>
      </c>
      <c r="B4727" t="s">
        <v>1054</v>
      </c>
      <c r="C4727" t="s">
        <v>119</v>
      </c>
      <c r="D4727"/>
      <c r="E4727" t="s">
        <v>52</v>
      </c>
      <c r="F4727" t="s">
        <v>53</v>
      </c>
      <c r="G4727" t="s">
        <v>552</v>
      </c>
      <c r="H4727">
        <v>2144</v>
      </c>
      <c r="I4727" s="196" t="str">
        <f>VLOOKUP(E4727,Refs!$P$2:$R$36,3,FALSE)</f>
        <v>Y61</v>
      </c>
      <c r="J4727" s="196" t="str">
        <f>VLOOKUP(E4727,Refs!$P$2:$S$36,4,FALSE)</f>
        <v>East of England</v>
      </c>
      <c r="K4727" s="42">
        <f t="shared" si="149"/>
        <v>2144</v>
      </c>
    </row>
    <row r="4728" spans="1:11" x14ac:dyDescent="0.35">
      <c r="A4728" s="197">
        <f t="shared" si="147"/>
        <v>44317</v>
      </c>
      <c r="B4728" t="s">
        <v>1054</v>
      </c>
      <c r="C4728" t="s">
        <v>119</v>
      </c>
      <c r="D4728"/>
      <c r="E4728" t="s">
        <v>52</v>
      </c>
      <c r="F4728" t="s">
        <v>53</v>
      </c>
      <c r="G4728" t="s">
        <v>553</v>
      </c>
      <c r="H4728">
        <v>4629961</v>
      </c>
      <c r="I4728" s="196" t="str">
        <f>VLOOKUP(E4728,Refs!$P$2:$R$36,3,FALSE)</f>
        <v>Y61</v>
      </c>
      <c r="J4728" s="196" t="str">
        <f>VLOOKUP(E4728,Refs!$P$2:$S$36,4,FALSE)</f>
        <v>East of England</v>
      </c>
      <c r="K4728" s="42">
        <f t="shared" si="149"/>
        <v>4629961</v>
      </c>
    </row>
    <row r="4729" spans="1:11" x14ac:dyDescent="0.35">
      <c r="A4729" s="197">
        <f t="shared" si="147"/>
        <v>44317</v>
      </c>
      <c r="B4729" t="s">
        <v>1054</v>
      </c>
      <c r="C4729" t="s">
        <v>119</v>
      </c>
      <c r="D4729"/>
      <c r="E4729" t="s">
        <v>52</v>
      </c>
      <c r="F4729" t="s">
        <v>53</v>
      </c>
      <c r="G4729" t="s">
        <v>554</v>
      </c>
      <c r="H4729">
        <v>727</v>
      </c>
      <c r="I4729" s="196" t="str">
        <f>VLOOKUP(E4729,Refs!$P$2:$R$36,3,FALSE)</f>
        <v>Y61</v>
      </c>
      <c r="J4729" s="196" t="str">
        <f>VLOOKUP(E4729,Refs!$P$2:$S$36,4,FALSE)</f>
        <v>East of England</v>
      </c>
      <c r="K4729" s="42">
        <f t="shared" si="149"/>
        <v>727</v>
      </c>
    </row>
    <row r="4730" spans="1:11" x14ac:dyDescent="0.35">
      <c r="A4730" s="197">
        <f t="shared" si="147"/>
        <v>44317</v>
      </c>
      <c r="B4730" t="s">
        <v>1054</v>
      </c>
      <c r="C4730" t="s">
        <v>119</v>
      </c>
      <c r="D4730"/>
      <c r="E4730" t="s">
        <v>52</v>
      </c>
      <c r="F4730" t="s">
        <v>53</v>
      </c>
      <c r="G4730" t="s">
        <v>555</v>
      </c>
      <c r="H4730">
        <v>1020</v>
      </c>
      <c r="I4730" s="196" t="str">
        <f>VLOOKUP(E4730,Refs!$P$2:$R$36,3,FALSE)</f>
        <v>Y61</v>
      </c>
      <c r="J4730" s="196" t="str">
        <f>VLOOKUP(E4730,Refs!$P$2:$S$36,4,FALSE)</f>
        <v>East of England</v>
      </c>
      <c r="K4730" s="42">
        <f t="shared" si="149"/>
        <v>1020</v>
      </c>
    </row>
    <row r="4731" spans="1:11" x14ac:dyDescent="0.35">
      <c r="A4731" s="197">
        <f t="shared" si="147"/>
        <v>44317</v>
      </c>
      <c r="B4731" t="s">
        <v>1054</v>
      </c>
      <c r="C4731" t="s">
        <v>119</v>
      </c>
      <c r="D4731"/>
      <c r="E4731" t="s">
        <v>52</v>
      </c>
      <c r="F4731" t="s">
        <v>53</v>
      </c>
      <c r="G4731" t="s">
        <v>556</v>
      </c>
      <c r="H4731">
        <v>629217</v>
      </c>
      <c r="I4731" s="196" t="str">
        <f>VLOOKUP(E4731,Refs!$P$2:$R$36,3,FALSE)</f>
        <v>Y61</v>
      </c>
      <c r="J4731" s="196" t="str">
        <f>VLOOKUP(E4731,Refs!$P$2:$S$36,4,FALSE)</f>
        <v>East of England</v>
      </c>
      <c r="K4731" s="42">
        <f t="shared" si="149"/>
        <v>629217</v>
      </c>
    </row>
    <row r="4732" spans="1:11" x14ac:dyDescent="0.35">
      <c r="A4732" s="197">
        <f t="shared" si="147"/>
        <v>44317</v>
      </c>
      <c r="B4732" t="s">
        <v>1054</v>
      </c>
      <c r="C4732" t="s">
        <v>119</v>
      </c>
      <c r="D4732"/>
      <c r="E4732" t="s">
        <v>52</v>
      </c>
      <c r="F4732" t="s">
        <v>53</v>
      </c>
      <c r="G4732" t="s">
        <v>557</v>
      </c>
      <c r="H4732">
        <v>13821</v>
      </c>
      <c r="I4732" s="196" t="str">
        <f>VLOOKUP(E4732,Refs!$P$2:$R$36,3,FALSE)</f>
        <v>Y61</v>
      </c>
      <c r="J4732" s="196" t="str">
        <f>VLOOKUP(E4732,Refs!$P$2:$S$36,4,FALSE)</f>
        <v>East of England</v>
      </c>
      <c r="K4732" s="42">
        <f t="shared" si="149"/>
        <v>13821</v>
      </c>
    </row>
    <row r="4733" spans="1:11" x14ac:dyDescent="0.35">
      <c r="A4733" s="197">
        <f t="shared" si="147"/>
        <v>44317</v>
      </c>
      <c r="B4733" t="s">
        <v>1054</v>
      </c>
      <c r="C4733" t="s">
        <v>119</v>
      </c>
      <c r="D4733"/>
      <c r="E4733" t="s">
        <v>52</v>
      </c>
      <c r="F4733" t="s">
        <v>53</v>
      </c>
      <c r="G4733" t="s">
        <v>558</v>
      </c>
      <c r="H4733">
        <v>58334124</v>
      </c>
      <c r="I4733" s="196" t="str">
        <f>VLOOKUP(E4733,Refs!$P$2:$R$36,3,FALSE)</f>
        <v>Y61</v>
      </c>
      <c r="J4733" s="196" t="str">
        <f>VLOOKUP(E4733,Refs!$P$2:$S$36,4,FALSE)</f>
        <v>East of England</v>
      </c>
      <c r="K4733" s="42">
        <f t="shared" si="149"/>
        <v>58334124</v>
      </c>
    </row>
    <row r="4734" spans="1:11" x14ac:dyDescent="0.35">
      <c r="A4734" s="197">
        <f t="shared" si="147"/>
        <v>44317</v>
      </c>
      <c r="B4734" t="s">
        <v>1054</v>
      </c>
      <c r="C4734" t="s">
        <v>119</v>
      </c>
      <c r="D4734"/>
      <c r="E4734" t="s">
        <v>52</v>
      </c>
      <c r="F4734" t="s">
        <v>53</v>
      </c>
      <c r="G4734" t="s">
        <v>566</v>
      </c>
      <c r="H4734">
        <v>23320</v>
      </c>
      <c r="I4734" s="196" t="str">
        <f>VLOOKUP(E4734,Refs!$P$2:$R$36,3,FALSE)</f>
        <v>Y61</v>
      </c>
      <c r="J4734" s="196" t="str">
        <f>VLOOKUP(E4734,Refs!$P$2:$S$36,4,FALSE)</f>
        <v>East of England</v>
      </c>
      <c r="K4734" s="42">
        <f t="shared" si="149"/>
        <v>23320</v>
      </c>
    </row>
    <row r="4735" spans="1:11" x14ac:dyDescent="0.35">
      <c r="A4735" s="197">
        <f t="shared" si="147"/>
        <v>44317</v>
      </c>
      <c r="B4735" t="s">
        <v>1054</v>
      </c>
      <c r="C4735" t="s">
        <v>119</v>
      </c>
      <c r="D4735"/>
      <c r="E4735" t="s">
        <v>52</v>
      </c>
      <c r="F4735" t="s">
        <v>53</v>
      </c>
      <c r="G4735" t="s">
        <v>567</v>
      </c>
      <c r="H4735">
        <v>351</v>
      </c>
      <c r="I4735" s="196" t="str">
        <f>VLOOKUP(E4735,Refs!$P$2:$R$36,3,FALSE)</f>
        <v>Y61</v>
      </c>
      <c r="J4735" s="196" t="str">
        <f>VLOOKUP(E4735,Refs!$P$2:$S$36,4,FALSE)</f>
        <v>East of England</v>
      </c>
      <c r="K4735" s="42">
        <f t="shared" si="149"/>
        <v>351</v>
      </c>
    </row>
    <row r="4736" spans="1:11" x14ac:dyDescent="0.35">
      <c r="A4736" s="197">
        <f t="shared" si="147"/>
        <v>44317</v>
      </c>
      <c r="B4736" t="s">
        <v>1054</v>
      </c>
      <c r="C4736" t="s">
        <v>119</v>
      </c>
      <c r="D4736"/>
      <c r="E4736" t="s">
        <v>52</v>
      </c>
      <c r="F4736" t="s">
        <v>53</v>
      </c>
      <c r="G4736" t="s">
        <v>568</v>
      </c>
      <c r="H4736">
        <v>9375</v>
      </c>
      <c r="I4736" s="196" t="str">
        <f>VLOOKUP(E4736,Refs!$P$2:$R$36,3,FALSE)</f>
        <v>Y61</v>
      </c>
      <c r="J4736" s="196" t="str">
        <f>VLOOKUP(E4736,Refs!$P$2:$S$36,4,FALSE)</f>
        <v>East of England</v>
      </c>
      <c r="K4736" s="42">
        <f t="shared" si="149"/>
        <v>9375</v>
      </c>
    </row>
    <row r="4737" spans="1:11" x14ac:dyDescent="0.35">
      <c r="A4737" s="197">
        <f t="shared" si="147"/>
        <v>44317</v>
      </c>
      <c r="B4737" t="s">
        <v>1054</v>
      </c>
      <c r="C4737" t="s">
        <v>119</v>
      </c>
      <c r="D4737"/>
      <c r="E4737" t="s">
        <v>52</v>
      </c>
      <c r="F4737" t="s">
        <v>53</v>
      </c>
      <c r="G4737" t="s">
        <v>569</v>
      </c>
      <c r="H4737">
        <v>5436</v>
      </c>
      <c r="I4737" s="196" t="str">
        <f>VLOOKUP(E4737,Refs!$P$2:$R$36,3,FALSE)</f>
        <v>Y61</v>
      </c>
      <c r="J4737" s="196" t="str">
        <f>VLOOKUP(E4737,Refs!$P$2:$S$36,4,FALSE)</f>
        <v>East of England</v>
      </c>
      <c r="K4737" s="42">
        <f t="shared" si="149"/>
        <v>5436</v>
      </c>
    </row>
    <row r="4738" spans="1:11" x14ac:dyDescent="0.35">
      <c r="A4738" s="197">
        <f t="shared" si="147"/>
        <v>44317</v>
      </c>
      <c r="B4738" t="s">
        <v>1054</v>
      </c>
      <c r="C4738" t="s">
        <v>119</v>
      </c>
      <c r="D4738"/>
      <c r="E4738" t="s">
        <v>52</v>
      </c>
      <c r="F4738" t="s">
        <v>53</v>
      </c>
      <c r="G4738" t="s">
        <v>570</v>
      </c>
      <c r="H4738">
        <v>8158</v>
      </c>
      <c r="I4738" s="196" t="str">
        <f>VLOOKUP(E4738,Refs!$P$2:$R$36,3,FALSE)</f>
        <v>Y61</v>
      </c>
      <c r="J4738" s="196" t="str">
        <f>VLOOKUP(E4738,Refs!$P$2:$S$36,4,FALSE)</f>
        <v>East of England</v>
      </c>
      <c r="K4738" s="42">
        <f t="shared" si="149"/>
        <v>8158</v>
      </c>
    </row>
    <row r="4739" spans="1:11" x14ac:dyDescent="0.35">
      <c r="A4739" s="197">
        <f t="shared" ref="A4739:A4802" si="150">DATEVALUE(RIGHT(B4739,8))</f>
        <v>44317</v>
      </c>
      <c r="B4739" t="s">
        <v>1054</v>
      </c>
      <c r="C4739" t="s">
        <v>119</v>
      </c>
      <c r="D4739"/>
      <c r="E4739" t="s">
        <v>52</v>
      </c>
      <c r="F4739" t="s">
        <v>53</v>
      </c>
      <c r="G4739" t="s">
        <v>571</v>
      </c>
      <c r="H4739">
        <v>0</v>
      </c>
      <c r="I4739" s="196" t="str">
        <f>VLOOKUP(E4739,Refs!$P$2:$R$36,3,FALSE)</f>
        <v>Y61</v>
      </c>
      <c r="J4739" s="196" t="str">
        <f>VLOOKUP(E4739,Refs!$P$2:$S$36,4,FALSE)</f>
        <v>East of England</v>
      </c>
      <c r="K4739" s="42" t="str">
        <f t="shared" si="149"/>
        <v/>
      </c>
    </row>
    <row r="4740" spans="1:11" x14ac:dyDescent="0.35">
      <c r="A4740" s="197">
        <f t="shared" si="150"/>
        <v>44317</v>
      </c>
      <c r="B4740" t="s">
        <v>1054</v>
      </c>
      <c r="C4740" t="s">
        <v>119</v>
      </c>
      <c r="D4740"/>
      <c r="E4740" t="s">
        <v>52</v>
      </c>
      <c r="F4740" t="s">
        <v>53</v>
      </c>
      <c r="G4740" t="s">
        <v>576</v>
      </c>
      <c r="H4740">
        <v>13594</v>
      </c>
      <c r="I4740" s="196" t="str">
        <f>VLOOKUP(E4740,Refs!$P$2:$R$36,3,FALSE)</f>
        <v>Y61</v>
      </c>
      <c r="J4740" s="196" t="str">
        <f>VLOOKUP(E4740,Refs!$P$2:$S$36,4,FALSE)</f>
        <v>East of England</v>
      </c>
      <c r="K4740" s="42">
        <f t="shared" si="149"/>
        <v>13594</v>
      </c>
    </row>
    <row r="4741" spans="1:11" x14ac:dyDescent="0.35">
      <c r="A4741" s="197">
        <f t="shared" si="150"/>
        <v>44317</v>
      </c>
      <c r="B4741" t="s">
        <v>1054</v>
      </c>
      <c r="C4741" t="s">
        <v>119</v>
      </c>
      <c r="D4741"/>
      <c r="E4741" t="s">
        <v>52</v>
      </c>
      <c r="F4741" t="s">
        <v>53</v>
      </c>
      <c r="G4741" t="s">
        <v>577</v>
      </c>
      <c r="H4741">
        <v>7417</v>
      </c>
      <c r="I4741" s="196" t="str">
        <f>VLOOKUP(E4741,Refs!$P$2:$R$36,3,FALSE)</f>
        <v>Y61</v>
      </c>
      <c r="J4741" s="196" t="str">
        <f>VLOOKUP(E4741,Refs!$P$2:$S$36,4,FALSE)</f>
        <v>East of England</v>
      </c>
      <c r="K4741" s="42">
        <f t="shared" si="149"/>
        <v>7417</v>
      </c>
    </row>
    <row r="4742" spans="1:11" x14ac:dyDescent="0.35">
      <c r="A4742" s="197">
        <f t="shared" si="150"/>
        <v>44317</v>
      </c>
      <c r="B4742" t="s">
        <v>1054</v>
      </c>
      <c r="C4742" t="s">
        <v>119</v>
      </c>
      <c r="D4742"/>
      <c r="E4742" t="s">
        <v>52</v>
      </c>
      <c r="F4742" t="s">
        <v>53</v>
      </c>
      <c r="G4742" t="s">
        <v>578</v>
      </c>
      <c r="H4742">
        <v>1143</v>
      </c>
      <c r="I4742" s="196" t="str">
        <f>VLOOKUP(E4742,Refs!$P$2:$R$36,3,FALSE)</f>
        <v>Y61</v>
      </c>
      <c r="J4742" s="196" t="str">
        <f>VLOOKUP(E4742,Refs!$P$2:$S$36,4,FALSE)</f>
        <v>East of England</v>
      </c>
      <c r="K4742" s="42">
        <f t="shared" si="149"/>
        <v>1143</v>
      </c>
    </row>
    <row r="4743" spans="1:11" x14ac:dyDescent="0.35">
      <c r="A4743" s="197">
        <f t="shared" si="150"/>
        <v>44317</v>
      </c>
      <c r="B4743" t="s">
        <v>1054</v>
      </c>
      <c r="C4743" t="s">
        <v>119</v>
      </c>
      <c r="D4743"/>
      <c r="E4743" t="s">
        <v>52</v>
      </c>
      <c r="F4743" t="s">
        <v>53</v>
      </c>
      <c r="G4743" t="s">
        <v>579</v>
      </c>
      <c r="H4743">
        <v>0</v>
      </c>
      <c r="I4743" s="196" t="str">
        <f>VLOOKUP(E4743,Refs!$P$2:$R$36,3,FALSE)</f>
        <v>Y61</v>
      </c>
      <c r="J4743" s="196" t="str">
        <f>VLOOKUP(E4743,Refs!$P$2:$S$36,4,FALSE)</f>
        <v>East of England</v>
      </c>
      <c r="K4743" s="42" t="str">
        <f t="shared" si="149"/>
        <v/>
      </c>
    </row>
    <row r="4744" spans="1:11" x14ac:dyDescent="0.35">
      <c r="A4744" s="197">
        <f t="shared" si="150"/>
        <v>44317</v>
      </c>
      <c r="B4744" t="s">
        <v>1054</v>
      </c>
      <c r="C4744" t="s">
        <v>119</v>
      </c>
      <c r="D4744"/>
      <c r="E4744" t="s">
        <v>52</v>
      </c>
      <c r="F4744" t="s">
        <v>53</v>
      </c>
      <c r="G4744" t="s">
        <v>580</v>
      </c>
      <c r="H4744">
        <v>0</v>
      </c>
      <c r="I4744" s="196" t="str">
        <f>VLOOKUP(E4744,Refs!$P$2:$R$36,3,FALSE)</f>
        <v>Y61</v>
      </c>
      <c r="J4744" s="196" t="str">
        <f>VLOOKUP(E4744,Refs!$P$2:$S$36,4,FALSE)</f>
        <v>East of England</v>
      </c>
      <c r="K4744" s="42" t="str">
        <f t="shared" si="149"/>
        <v/>
      </c>
    </row>
    <row r="4745" spans="1:11" x14ac:dyDescent="0.35">
      <c r="A4745" s="197">
        <f t="shared" si="150"/>
        <v>44317</v>
      </c>
      <c r="B4745" t="s">
        <v>1054</v>
      </c>
      <c r="C4745" t="s">
        <v>119</v>
      </c>
      <c r="D4745"/>
      <c r="E4745" t="s">
        <v>52</v>
      </c>
      <c r="F4745" t="s">
        <v>53</v>
      </c>
      <c r="G4745" t="s">
        <v>581</v>
      </c>
      <c r="H4745">
        <v>0</v>
      </c>
      <c r="I4745" s="196" t="str">
        <f>VLOOKUP(E4745,Refs!$P$2:$R$36,3,FALSE)</f>
        <v>Y61</v>
      </c>
      <c r="J4745" s="196" t="str">
        <f>VLOOKUP(E4745,Refs!$P$2:$S$36,4,FALSE)</f>
        <v>East of England</v>
      </c>
      <c r="K4745" s="42" t="str">
        <f t="shared" si="149"/>
        <v/>
      </c>
    </row>
    <row r="4746" spans="1:11" x14ac:dyDescent="0.35">
      <c r="A4746" s="197">
        <f t="shared" si="150"/>
        <v>44317</v>
      </c>
      <c r="B4746" t="s">
        <v>1054</v>
      </c>
      <c r="C4746" t="s">
        <v>119</v>
      </c>
      <c r="D4746"/>
      <c r="E4746" t="s">
        <v>52</v>
      </c>
      <c r="F4746" t="s">
        <v>53</v>
      </c>
      <c r="G4746" t="s">
        <v>582</v>
      </c>
      <c r="H4746">
        <v>665</v>
      </c>
      <c r="I4746" s="196" t="str">
        <f>VLOOKUP(E4746,Refs!$P$2:$R$36,3,FALSE)</f>
        <v>Y61</v>
      </c>
      <c r="J4746" s="196" t="str">
        <f>VLOOKUP(E4746,Refs!$P$2:$S$36,4,FALSE)</f>
        <v>East of England</v>
      </c>
      <c r="K4746" s="42">
        <f t="shared" si="149"/>
        <v>665</v>
      </c>
    </row>
    <row r="4747" spans="1:11" x14ac:dyDescent="0.35">
      <c r="A4747" s="197">
        <f t="shared" si="150"/>
        <v>44317</v>
      </c>
      <c r="B4747" t="s">
        <v>1054</v>
      </c>
      <c r="C4747" t="s">
        <v>119</v>
      </c>
      <c r="D4747"/>
      <c r="E4747" t="s">
        <v>52</v>
      </c>
      <c r="F4747" t="s">
        <v>53</v>
      </c>
      <c r="G4747" t="s">
        <v>583</v>
      </c>
      <c r="H4747">
        <v>308</v>
      </c>
      <c r="I4747" s="196" t="str">
        <f>VLOOKUP(E4747,Refs!$P$2:$R$36,3,FALSE)</f>
        <v>Y61</v>
      </c>
      <c r="J4747" s="196" t="str">
        <f>VLOOKUP(E4747,Refs!$P$2:$S$36,4,FALSE)</f>
        <v>East of England</v>
      </c>
      <c r="K4747" s="42">
        <f t="shared" si="149"/>
        <v>308</v>
      </c>
    </row>
    <row r="4748" spans="1:11" x14ac:dyDescent="0.35">
      <c r="A4748" s="197">
        <f t="shared" si="150"/>
        <v>44317</v>
      </c>
      <c r="B4748" t="s">
        <v>1054</v>
      </c>
      <c r="C4748" t="s">
        <v>119</v>
      </c>
      <c r="D4748"/>
      <c r="E4748" t="s">
        <v>52</v>
      </c>
      <c r="F4748" t="s">
        <v>53</v>
      </c>
      <c r="G4748" t="s">
        <v>584</v>
      </c>
      <c r="H4748">
        <v>4061</v>
      </c>
      <c r="I4748" s="196" t="str">
        <f>VLOOKUP(E4748,Refs!$P$2:$R$36,3,FALSE)</f>
        <v>Y61</v>
      </c>
      <c r="J4748" s="196" t="str">
        <f>VLOOKUP(E4748,Refs!$P$2:$S$36,4,FALSE)</f>
        <v>East of England</v>
      </c>
      <c r="K4748" s="42">
        <f t="shared" si="149"/>
        <v>4061</v>
      </c>
    </row>
    <row r="4749" spans="1:11" x14ac:dyDescent="0.35">
      <c r="A4749" s="197">
        <f t="shared" si="150"/>
        <v>44317</v>
      </c>
      <c r="B4749" t="s">
        <v>1054</v>
      </c>
      <c r="C4749" t="s">
        <v>119</v>
      </c>
      <c r="D4749"/>
      <c r="E4749" t="s">
        <v>52</v>
      </c>
      <c r="F4749" t="s">
        <v>53</v>
      </c>
      <c r="G4749" t="s">
        <v>585</v>
      </c>
      <c r="H4749">
        <v>500</v>
      </c>
      <c r="I4749" s="196" t="str">
        <f>VLOOKUP(E4749,Refs!$P$2:$R$36,3,FALSE)</f>
        <v>Y61</v>
      </c>
      <c r="J4749" s="196" t="str">
        <f>VLOOKUP(E4749,Refs!$P$2:$S$36,4,FALSE)</f>
        <v>East of England</v>
      </c>
      <c r="K4749" s="42">
        <f t="shared" si="149"/>
        <v>500</v>
      </c>
    </row>
    <row r="4750" spans="1:11" x14ac:dyDescent="0.35">
      <c r="A4750" s="197">
        <f t="shared" si="150"/>
        <v>44317</v>
      </c>
      <c r="B4750" t="s">
        <v>1054</v>
      </c>
      <c r="C4750" t="s">
        <v>119</v>
      </c>
      <c r="D4750"/>
      <c r="E4750" t="s">
        <v>52</v>
      </c>
      <c r="F4750" t="s">
        <v>53</v>
      </c>
      <c r="G4750" t="s">
        <v>586</v>
      </c>
      <c r="H4750">
        <v>334</v>
      </c>
      <c r="I4750" s="196" t="str">
        <f>VLOOKUP(E4750,Refs!$P$2:$R$36,3,FALSE)</f>
        <v>Y61</v>
      </c>
      <c r="J4750" s="196" t="str">
        <f>VLOOKUP(E4750,Refs!$P$2:$S$36,4,FALSE)</f>
        <v>East of England</v>
      </c>
      <c r="K4750" s="42">
        <f t="shared" si="149"/>
        <v>334</v>
      </c>
    </row>
    <row r="4751" spans="1:11" x14ac:dyDescent="0.35">
      <c r="A4751" s="197">
        <f t="shared" si="150"/>
        <v>44317</v>
      </c>
      <c r="B4751" t="s">
        <v>1054</v>
      </c>
      <c r="C4751" t="s">
        <v>119</v>
      </c>
      <c r="D4751"/>
      <c r="E4751" t="s">
        <v>52</v>
      </c>
      <c r="F4751" t="s">
        <v>53</v>
      </c>
      <c r="G4751" t="s">
        <v>587</v>
      </c>
      <c r="H4751">
        <v>0</v>
      </c>
      <c r="I4751" s="196" t="str">
        <f>VLOOKUP(E4751,Refs!$P$2:$R$36,3,FALSE)</f>
        <v>Y61</v>
      </c>
      <c r="J4751" s="196" t="str">
        <f>VLOOKUP(E4751,Refs!$P$2:$S$36,4,FALSE)</f>
        <v>East of England</v>
      </c>
      <c r="K4751" s="42" t="str">
        <f t="shared" si="149"/>
        <v/>
      </c>
    </row>
    <row r="4752" spans="1:11" x14ac:dyDescent="0.35">
      <c r="A4752" s="197">
        <f t="shared" si="150"/>
        <v>44317</v>
      </c>
      <c r="B4752" t="s">
        <v>1054</v>
      </c>
      <c r="C4752" t="s">
        <v>119</v>
      </c>
      <c r="D4752"/>
      <c r="E4752" t="s">
        <v>52</v>
      </c>
      <c r="F4752" t="s">
        <v>53</v>
      </c>
      <c r="G4752" t="s">
        <v>588</v>
      </c>
      <c r="H4752">
        <v>6183</v>
      </c>
      <c r="I4752" s="196" t="str">
        <f>VLOOKUP(E4752,Refs!$P$2:$R$36,3,FALSE)</f>
        <v>Y61</v>
      </c>
      <c r="J4752" s="196" t="str">
        <f>VLOOKUP(E4752,Refs!$P$2:$S$36,4,FALSE)</f>
        <v>East of England</v>
      </c>
      <c r="K4752" s="42">
        <f t="shared" si="149"/>
        <v>6183</v>
      </c>
    </row>
    <row r="4753" spans="1:11" x14ac:dyDescent="0.35">
      <c r="A4753" s="197">
        <f t="shared" si="150"/>
        <v>44317</v>
      </c>
      <c r="B4753" t="s">
        <v>1054</v>
      </c>
      <c r="C4753" t="s">
        <v>119</v>
      </c>
      <c r="D4753"/>
      <c r="E4753" t="s">
        <v>52</v>
      </c>
      <c r="F4753" t="s">
        <v>53</v>
      </c>
      <c r="G4753" t="s">
        <v>589</v>
      </c>
      <c r="H4753">
        <v>2110</v>
      </c>
      <c r="I4753" s="196" t="str">
        <f>VLOOKUP(E4753,Refs!$P$2:$R$36,3,FALSE)</f>
        <v>Y61</v>
      </c>
      <c r="J4753" s="196" t="str">
        <f>VLOOKUP(E4753,Refs!$P$2:$S$36,4,FALSE)</f>
        <v>East of England</v>
      </c>
      <c r="K4753" s="42">
        <f t="shared" si="149"/>
        <v>2110</v>
      </c>
    </row>
    <row r="4754" spans="1:11" x14ac:dyDescent="0.35">
      <c r="A4754" s="197">
        <f t="shared" si="150"/>
        <v>44317</v>
      </c>
      <c r="B4754" t="s">
        <v>1054</v>
      </c>
      <c r="C4754" t="s">
        <v>119</v>
      </c>
      <c r="D4754"/>
      <c r="E4754" t="s">
        <v>52</v>
      </c>
      <c r="F4754" t="s">
        <v>53</v>
      </c>
      <c r="G4754" t="s">
        <v>590</v>
      </c>
      <c r="H4754">
        <v>1292</v>
      </c>
      <c r="I4754" s="196" t="str">
        <f>VLOOKUP(E4754,Refs!$P$2:$R$36,3,FALSE)</f>
        <v>Y61</v>
      </c>
      <c r="J4754" s="196" t="str">
        <f>VLOOKUP(E4754,Refs!$P$2:$S$36,4,FALSE)</f>
        <v>East of England</v>
      </c>
      <c r="K4754" s="42">
        <f t="shared" si="149"/>
        <v>1292</v>
      </c>
    </row>
    <row r="4755" spans="1:11" x14ac:dyDescent="0.35">
      <c r="A4755" s="197">
        <f t="shared" si="150"/>
        <v>44317</v>
      </c>
      <c r="B4755" t="s">
        <v>1054</v>
      </c>
      <c r="C4755" t="s">
        <v>119</v>
      </c>
      <c r="D4755"/>
      <c r="E4755" t="s">
        <v>52</v>
      </c>
      <c r="F4755" t="s">
        <v>53</v>
      </c>
      <c r="G4755" t="s">
        <v>591</v>
      </c>
      <c r="H4755">
        <v>1086</v>
      </c>
      <c r="I4755" s="196" t="str">
        <f>VLOOKUP(E4755,Refs!$P$2:$R$36,3,FALSE)</f>
        <v>Y61</v>
      </c>
      <c r="J4755" s="196" t="str">
        <f>VLOOKUP(E4755,Refs!$P$2:$S$36,4,FALSE)</f>
        <v>East of England</v>
      </c>
      <c r="K4755" s="42">
        <f t="shared" si="149"/>
        <v>1086</v>
      </c>
    </row>
    <row r="4756" spans="1:11" x14ac:dyDescent="0.35">
      <c r="A4756" s="197">
        <f t="shared" si="150"/>
        <v>44317</v>
      </c>
      <c r="B4756" t="s">
        <v>1054</v>
      </c>
      <c r="C4756" t="s">
        <v>119</v>
      </c>
      <c r="D4756"/>
      <c r="E4756" t="s">
        <v>52</v>
      </c>
      <c r="F4756" t="s">
        <v>53</v>
      </c>
      <c r="G4756" t="s">
        <v>592</v>
      </c>
      <c r="H4756">
        <v>4648</v>
      </c>
      <c r="I4756" s="196" t="str">
        <f>VLOOKUP(E4756,Refs!$P$2:$R$36,3,FALSE)</f>
        <v>Y61</v>
      </c>
      <c r="J4756" s="196" t="str">
        <f>VLOOKUP(E4756,Refs!$P$2:$S$36,4,FALSE)</f>
        <v>East of England</v>
      </c>
      <c r="K4756" s="42">
        <f t="shared" si="149"/>
        <v>4648</v>
      </c>
    </row>
    <row r="4757" spans="1:11" x14ac:dyDescent="0.35">
      <c r="A4757" s="197">
        <f t="shared" si="150"/>
        <v>44317</v>
      </c>
      <c r="B4757" t="s">
        <v>1054</v>
      </c>
      <c r="C4757" t="s">
        <v>119</v>
      </c>
      <c r="D4757"/>
      <c r="E4757" t="s">
        <v>52</v>
      </c>
      <c r="F4757" t="s">
        <v>53</v>
      </c>
      <c r="G4757" t="s">
        <v>593</v>
      </c>
      <c r="H4757">
        <v>3834</v>
      </c>
      <c r="I4757" s="196" t="str">
        <f>VLOOKUP(E4757,Refs!$P$2:$R$36,3,FALSE)</f>
        <v>Y61</v>
      </c>
      <c r="J4757" s="196" t="str">
        <f>VLOOKUP(E4757,Refs!$P$2:$S$36,4,FALSE)</f>
        <v>East of England</v>
      </c>
      <c r="K4757" s="42">
        <f t="shared" si="149"/>
        <v>3834</v>
      </c>
    </row>
    <row r="4758" spans="1:11" x14ac:dyDescent="0.35">
      <c r="A4758" s="197">
        <f t="shared" si="150"/>
        <v>44317</v>
      </c>
      <c r="B4758" t="s">
        <v>1054</v>
      </c>
      <c r="C4758" t="s">
        <v>119</v>
      </c>
      <c r="D4758"/>
      <c r="E4758" t="s">
        <v>52</v>
      </c>
      <c r="F4758" t="s">
        <v>53</v>
      </c>
      <c r="G4758" t="s">
        <v>594</v>
      </c>
      <c r="H4758">
        <v>32</v>
      </c>
      <c r="I4758" s="196" t="str">
        <f>VLOOKUP(E4758,Refs!$P$2:$R$36,3,FALSE)</f>
        <v>Y61</v>
      </c>
      <c r="J4758" s="196" t="str">
        <f>VLOOKUP(E4758,Refs!$P$2:$S$36,4,FALSE)</f>
        <v>East of England</v>
      </c>
      <c r="K4758" s="42">
        <f t="shared" si="149"/>
        <v>32</v>
      </c>
    </row>
    <row r="4759" spans="1:11" x14ac:dyDescent="0.35">
      <c r="A4759" s="197">
        <f t="shared" si="150"/>
        <v>44317</v>
      </c>
      <c r="B4759" t="s">
        <v>1054</v>
      </c>
      <c r="C4759" t="s">
        <v>119</v>
      </c>
      <c r="D4759"/>
      <c r="E4759" t="s">
        <v>52</v>
      </c>
      <c r="F4759" t="s">
        <v>53</v>
      </c>
      <c r="G4759" t="s">
        <v>609</v>
      </c>
      <c r="H4759">
        <v>23320</v>
      </c>
      <c r="I4759" s="196" t="str">
        <f>VLOOKUP(E4759,Refs!$P$2:$R$36,3,FALSE)</f>
        <v>Y61</v>
      </c>
      <c r="J4759" s="196" t="str">
        <f>VLOOKUP(E4759,Refs!$P$2:$S$36,4,FALSE)</f>
        <v>East of England</v>
      </c>
      <c r="K4759" s="42">
        <f t="shared" si="149"/>
        <v>23320</v>
      </c>
    </row>
    <row r="4760" spans="1:11" x14ac:dyDescent="0.35">
      <c r="A4760" s="197">
        <f t="shared" si="150"/>
        <v>44317</v>
      </c>
      <c r="B4760" t="s">
        <v>1054</v>
      </c>
      <c r="C4760" t="s">
        <v>119</v>
      </c>
      <c r="D4760"/>
      <c r="E4760" t="s">
        <v>52</v>
      </c>
      <c r="F4760" t="s">
        <v>53</v>
      </c>
      <c r="G4760" t="s">
        <v>610</v>
      </c>
      <c r="H4760">
        <v>2031</v>
      </c>
      <c r="I4760" s="196" t="str">
        <f>VLOOKUP(E4760,Refs!$P$2:$R$36,3,FALSE)</f>
        <v>Y61</v>
      </c>
      <c r="J4760" s="196" t="str">
        <f>VLOOKUP(E4760,Refs!$P$2:$S$36,4,FALSE)</f>
        <v>East of England</v>
      </c>
      <c r="K4760" s="42">
        <f t="shared" si="149"/>
        <v>2031</v>
      </c>
    </row>
    <row r="4761" spans="1:11" x14ac:dyDescent="0.35">
      <c r="A4761" s="197">
        <f t="shared" si="150"/>
        <v>44317</v>
      </c>
      <c r="B4761" t="s">
        <v>1054</v>
      </c>
      <c r="C4761" t="s">
        <v>119</v>
      </c>
      <c r="D4761"/>
      <c r="E4761" t="s">
        <v>52</v>
      </c>
      <c r="F4761" t="s">
        <v>53</v>
      </c>
      <c r="G4761" t="s">
        <v>611</v>
      </c>
      <c r="H4761">
        <v>2269</v>
      </c>
      <c r="I4761" s="196" t="str">
        <f>VLOOKUP(E4761,Refs!$P$2:$R$36,3,FALSE)</f>
        <v>Y61</v>
      </c>
      <c r="J4761" s="196" t="str">
        <f>VLOOKUP(E4761,Refs!$P$2:$S$36,4,FALSE)</f>
        <v>East of England</v>
      </c>
      <c r="K4761" s="42">
        <f t="shared" si="149"/>
        <v>2269</v>
      </c>
    </row>
    <row r="4762" spans="1:11" x14ac:dyDescent="0.35">
      <c r="A4762" s="197">
        <f t="shared" si="150"/>
        <v>44317</v>
      </c>
      <c r="B4762" t="s">
        <v>1054</v>
      </c>
      <c r="C4762" t="s">
        <v>119</v>
      </c>
      <c r="D4762"/>
      <c r="E4762" t="s">
        <v>52</v>
      </c>
      <c r="F4762" t="s">
        <v>53</v>
      </c>
      <c r="G4762" t="s">
        <v>612</v>
      </c>
      <c r="H4762">
        <v>144</v>
      </c>
      <c r="I4762" s="196" t="str">
        <f>VLOOKUP(E4762,Refs!$P$2:$R$36,3,FALSE)</f>
        <v>Y61</v>
      </c>
      <c r="J4762" s="196" t="str">
        <f>VLOOKUP(E4762,Refs!$P$2:$S$36,4,FALSE)</f>
        <v>East of England</v>
      </c>
      <c r="K4762" s="42">
        <f t="shared" si="149"/>
        <v>144</v>
      </c>
    </row>
    <row r="4763" spans="1:11" x14ac:dyDescent="0.35">
      <c r="A4763" s="197">
        <f t="shared" si="150"/>
        <v>44317</v>
      </c>
      <c r="B4763" t="s">
        <v>1054</v>
      </c>
      <c r="C4763" t="s">
        <v>119</v>
      </c>
      <c r="D4763"/>
      <c r="E4763" t="s">
        <v>52</v>
      </c>
      <c r="F4763" t="s">
        <v>53</v>
      </c>
      <c r="G4763" t="s">
        <v>613</v>
      </c>
      <c r="H4763">
        <v>1</v>
      </c>
      <c r="I4763" s="196" t="str">
        <f>VLOOKUP(E4763,Refs!$P$2:$R$36,3,FALSE)</f>
        <v>Y61</v>
      </c>
      <c r="J4763" s="196" t="str">
        <f>VLOOKUP(E4763,Refs!$P$2:$S$36,4,FALSE)</f>
        <v>East of England</v>
      </c>
      <c r="K4763" s="42">
        <f t="shared" si="149"/>
        <v>1</v>
      </c>
    </row>
    <row r="4764" spans="1:11" x14ac:dyDescent="0.35">
      <c r="A4764" s="197">
        <f t="shared" si="150"/>
        <v>44317</v>
      </c>
      <c r="B4764" t="s">
        <v>1054</v>
      </c>
      <c r="C4764" t="s">
        <v>119</v>
      </c>
      <c r="D4764"/>
      <c r="E4764" t="s">
        <v>52</v>
      </c>
      <c r="F4764" t="s">
        <v>53</v>
      </c>
      <c r="G4764" t="s">
        <v>615</v>
      </c>
      <c r="H4764">
        <v>8368</v>
      </c>
      <c r="I4764" s="196" t="str">
        <f>VLOOKUP(E4764,Refs!$P$2:$R$36,3,FALSE)</f>
        <v>Y61</v>
      </c>
      <c r="J4764" s="196" t="str">
        <f>VLOOKUP(E4764,Refs!$P$2:$S$36,4,FALSE)</f>
        <v>East of England</v>
      </c>
      <c r="K4764" s="42">
        <f t="shared" si="149"/>
        <v>8368</v>
      </c>
    </row>
    <row r="4765" spans="1:11" x14ac:dyDescent="0.35">
      <c r="A4765" s="197">
        <f t="shared" si="150"/>
        <v>44317</v>
      </c>
      <c r="B4765" t="s">
        <v>1054</v>
      </c>
      <c r="C4765" t="s">
        <v>119</v>
      </c>
      <c r="D4765"/>
      <c r="E4765" t="s">
        <v>52</v>
      </c>
      <c r="F4765" t="s">
        <v>53</v>
      </c>
      <c r="G4765" t="s">
        <v>616</v>
      </c>
      <c r="H4765">
        <v>2884</v>
      </c>
      <c r="I4765" s="196" t="str">
        <f>VLOOKUP(E4765,Refs!$P$2:$R$36,3,FALSE)</f>
        <v>Y61</v>
      </c>
      <c r="J4765" s="196" t="str">
        <f>VLOOKUP(E4765,Refs!$P$2:$S$36,4,FALSE)</f>
        <v>East of England</v>
      </c>
      <c r="K4765" s="42">
        <f t="shared" si="149"/>
        <v>2884</v>
      </c>
    </row>
    <row r="4766" spans="1:11" x14ac:dyDescent="0.35">
      <c r="A4766" s="197">
        <f t="shared" si="150"/>
        <v>44317</v>
      </c>
      <c r="B4766" t="s">
        <v>1054</v>
      </c>
      <c r="C4766" t="s">
        <v>119</v>
      </c>
      <c r="D4766"/>
      <c r="E4766" t="s">
        <v>52</v>
      </c>
      <c r="F4766" t="s">
        <v>53</v>
      </c>
      <c r="G4766" t="s">
        <v>618</v>
      </c>
      <c r="H4766">
        <v>1657</v>
      </c>
      <c r="I4766" s="196" t="str">
        <f>VLOOKUP(E4766,Refs!$P$2:$R$36,3,FALSE)</f>
        <v>Y61</v>
      </c>
      <c r="J4766" s="196" t="str">
        <f>VLOOKUP(E4766,Refs!$P$2:$S$36,4,FALSE)</f>
        <v>East of England</v>
      </c>
      <c r="K4766" s="42">
        <f t="shared" si="149"/>
        <v>1657</v>
      </c>
    </row>
    <row r="4767" spans="1:11" x14ac:dyDescent="0.35">
      <c r="A4767" s="197">
        <f t="shared" si="150"/>
        <v>44317</v>
      </c>
      <c r="B4767" t="s">
        <v>1054</v>
      </c>
      <c r="C4767" t="s">
        <v>119</v>
      </c>
      <c r="D4767"/>
      <c r="E4767" t="s">
        <v>52</v>
      </c>
      <c r="F4767" t="s">
        <v>53</v>
      </c>
      <c r="G4767" t="s">
        <v>619</v>
      </c>
      <c r="H4767">
        <v>310</v>
      </c>
      <c r="I4767" s="196" t="str">
        <f>VLOOKUP(E4767,Refs!$P$2:$R$36,3,FALSE)</f>
        <v>Y61</v>
      </c>
      <c r="J4767" s="196" t="str">
        <f>VLOOKUP(E4767,Refs!$P$2:$S$36,4,FALSE)</f>
        <v>East of England</v>
      </c>
      <c r="K4767" s="42">
        <f t="shared" si="149"/>
        <v>310</v>
      </c>
    </row>
    <row r="4768" spans="1:11" x14ac:dyDescent="0.35">
      <c r="A4768" s="197">
        <f t="shared" si="150"/>
        <v>44317</v>
      </c>
      <c r="B4768" t="s">
        <v>1054</v>
      </c>
      <c r="C4768" t="s">
        <v>119</v>
      </c>
      <c r="D4768"/>
      <c r="E4768" t="s">
        <v>52</v>
      </c>
      <c r="F4768" t="s">
        <v>53</v>
      </c>
      <c r="G4768" t="s">
        <v>620</v>
      </c>
      <c r="H4768">
        <v>1217</v>
      </c>
      <c r="I4768" s="196" t="str">
        <f>VLOOKUP(E4768,Refs!$P$2:$R$36,3,FALSE)</f>
        <v>Y61</v>
      </c>
      <c r="J4768" s="196" t="str">
        <f>VLOOKUP(E4768,Refs!$P$2:$S$36,4,FALSE)</f>
        <v>East of England</v>
      </c>
      <c r="K4768" s="42">
        <f t="shared" si="149"/>
        <v>1217</v>
      </c>
    </row>
    <row r="4769" spans="1:11" x14ac:dyDescent="0.35">
      <c r="A4769" s="197">
        <f t="shared" si="150"/>
        <v>44317</v>
      </c>
      <c r="B4769" t="s">
        <v>1054</v>
      </c>
      <c r="C4769" t="s">
        <v>119</v>
      </c>
      <c r="D4769"/>
      <c r="E4769" t="s">
        <v>52</v>
      </c>
      <c r="F4769" t="s">
        <v>53</v>
      </c>
      <c r="G4769" t="s">
        <v>621</v>
      </c>
      <c r="H4769">
        <v>99</v>
      </c>
      <c r="I4769" s="196" t="str">
        <f>VLOOKUP(E4769,Refs!$P$2:$R$36,3,FALSE)</f>
        <v>Y61</v>
      </c>
      <c r="J4769" s="196" t="str">
        <f>VLOOKUP(E4769,Refs!$P$2:$S$36,4,FALSE)</f>
        <v>East of England</v>
      </c>
      <c r="K4769" s="42">
        <f t="shared" si="149"/>
        <v>99</v>
      </c>
    </row>
    <row r="4770" spans="1:11" x14ac:dyDescent="0.35">
      <c r="A4770" s="197">
        <f t="shared" si="150"/>
        <v>44317</v>
      </c>
      <c r="B4770" t="s">
        <v>1054</v>
      </c>
      <c r="C4770" t="s">
        <v>119</v>
      </c>
      <c r="D4770"/>
      <c r="E4770" t="s">
        <v>52</v>
      </c>
      <c r="F4770" t="s">
        <v>53</v>
      </c>
      <c r="G4770" t="s">
        <v>622</v>
      </c>
      <c r="H4770">
        <v>957</v>
      </c>
      <c r="I4770" s="196" t="str">
        <f>VLOOKUP(E4770,Refs!$P$2:$R$36,3,FALSE)</f>
        <v>Y61</v>
      </c>
      <c r="J4770" s="196" t="str">
        <f>VLOOKUP(E4770,Refs!$P$2:$S$36,4,FALSE)</f>
        <v>East of England</v>
      </c>
      <c r="K4770" s="42">
        <f t="shared" si="149"/>
        <v>957</v>
      </c>
    </row>
    <row r="4771" spans="1:11" x14ac:dyDescent="0.35">
      <c r="A4771" s="197">
        <f t="shared" si="150"/>
        <v>44317</v>
      </c>
      <c r="B4771" t="s">
        <v>1054</v>
      </c>
      <c r="C4771" t="s">
        <v>119</v>
      </c>
      <c r="D4771"/>
      <c r="E4771" t="s">
        <v>52</v>
      </c>
      <c r="F4771" t="s">
        <v>53</v>
      </c>
      <c r="G4771" t="s">
        <v>623</v>
      </c>
      <c r="H4771">
        <v>41</v>
      </c>
      <c r="I4771" s="196" t="str">
        <f>VLOOKUP(E4771,Refs!$P$2:$R$36,3,FALSE)</f>
        <v>Y61</v>
      </c>
      <c r="J4771" s="196" t="str">
        <f>VLOOKUP(E4771,Refs!$P$2:$S$36,4,FALSE)</f>
        <v>East of England</v>
      </c>
      <c r="K4771" s="42">
        <f t="shared" si="149"/>
        <v>41</v>
      </c>
    </row>
    <row r="4772" spans="1:11" x14ac:dyDescent="0.35">
      <c r="A4772" s="197">
        <f t="shared" si="150"/>
        <v>44317</v>
      </c>
      <c r="B4772" t="s">
        <v>1054</v>
      </c>
      <c r="C4772" t="s">
        <v>119</v>
      </c>
      <c r="D4772"/>
      <c r="E4772" t="s">
        <v>52</v>
      </c>
      <c r="F4772" t="s">
        <v>53</v>
      </c>
      <c r="G4772" t="s">
        <v>624</v>
      </c>
      <c r="H4772">
        <v>2515</v>
      </c>
      <c r="I4772" s="196" t="str">
        <f>VLOOKUP(E4772,Refs!$P$2:$R$36,3,FALSE)</f>
        <v>Y61</v>
      </c>
      <c r="J4772" s="196" t="str">
        <f>VLOOKUP(E4772,Refs!$P$2:$S$36,4,FALSE)</f>
        <v>East of England</v>
      </c>
      <c r="K4772" s="42">
        <f t="shared" si="149"/>
        <v>2515</v>
      </c>
    </row>
    <row r="4773" spans="1:11" x14ac:dyDescent="0.35">
      <c r="A4773" s="197">
        <f t="shared" si="150"/>
        <v>44317</v>
      </c>
      <c r="B4773" t="s">
        <v>1054</v>
      </c>
      <c r="C4773" t="s">
        <v>119</v>
      </c>
      <c r="D4773"/>
      <c r="E4773" t="s">
        <v>52</v>
      </c>
      <c r="F4773" t="s">
        <v>53</v>
      </c>
      <c r="G4773" t="s">
        <v>625</v>
      </c>
      <c r="H4773">
        <v>1460</v>
      </c>
      <c r="I4773" s="196" t="str">
        <f>VLOOKUP(E4773,Refs!$P$2:$R$36,3,FALSE)</f>
        <v>Y61</v>
      </c>
      <c r="J4773" s="196" t="str">
        <f>VLOOKUP(E4773,Refs!$P$2:$S$36,4,FALSE)</f>
        <v>East of England</v>
      </c>
      <c r="K4773" s="42">
        <f t="shared" si="149"/>
        <v>1460</v>
      </c>
    </row>
    <row r="4774" spans="1:11" x14ac:dyDescent="0.35">
      <c r="A4774" s="197">
        <f t="shared" si="150"/>
        <v>44317</v>
      </c>
      <c r="B4774" t="s">
        <v>1054</v>
      </c>
      <c r="C4774" t="s">
        <v>119</v>
      </c>
      <c r="D4774"/>
      <c r="E4774" t="s">
        <v>52</v>
      </c>
      <c r="F4774" t="s">
        <v>53</v>
      </c>
      <c r="G4774" t="s">
        <v>626</v>
      </c>
      <c r="H4774">
        <v>971</v>
      </c>
      <c r="I4774" s="196" t="str">
        <f>VLOOKUP(E4774,Refs!$P$2:$R$36,3,FALSE)</f>
        <v>Y61</v>
      </c>
      <c r="J4774" s="196" t="str">
        <f>VLOOKUP(E4774,Refs!$P$2:$S$36,4,FALSE)</f>
        <v>East of England</v>
      </c>
      <c r="K4774" s="42">
        <f t="shared" si="149"/>
        <v>971</v>
      </c>
    </row>
    <row r="4775" spans="1:11" x14ac:dyDescent="0.35">
      <c r="A4775" s="197">
        <f t="shared" si="150"/>
        <v>44317</v>
      </c>
      <c r="B4775" t="s">
        <v>1054</v>
      </c>
      <c r="C4775" t="s">
        <v>119</v>
      </c>
      <c r="D4775"/>
      <c r="E4775" t="s">
        <v>52</v>
      </c>
      <c r="F4775" t="s">
        <v>53</v>
      </c>
      <c r="G4775" t="s">
        <v>642</v>
      </c>
      <c r="H4775">
        <v>2603</v>
      </c>
      <c r="I4775" s="196" t="str">
        <f>VLOOKUP(E4775,Refs!$P$2:$R$36,3,FALSE)</f>
        <v>Y61</v>
      </c>
      <c r="J4775" s="196" t="str">
        <f>VLOOKUP(E4775,Refs!$P$2:$S$36,4,FALSE)</f>
        <v>East of England</v>
      </c>
      <c r="K4775" s="42">
        <f t="shared" si="149"/>
        <v>2603</v>
      </c>
    </row>
    <row r="4776" spans="1:11" x14ac:dyDescent="0.35">
      <c r="A4776" s="197">
        <f t="shared" si="150"/>
        <v>44317</v>
      </c>
      <c r="B4776" t="s">
        <v>1054</v>
      </c>
      <c r="C4776" t="s">
        <v>119</v>
      </c>
      <c r="D4776"/>
      <c r="E4776" t="s">
        <v>52</v>
      </c>
      <c r="F4776" t="s">
        <v>53</v>
      </c>
      <c r="G4776" t="s">
        <v>643</v>
      </c>
      <c r="H4776">
        <v>2352</v>
      </c>
      <c r="I4776" s="196" t="str">
        <f>VLOOKUP(E4776,Refs!$P$2:$R$36,3,FALSE)</f>
        <v>Y61</v>
      </c>
      <c r="J4776" s="196" t="str">
        <f>VLOOKUP(E4776,Refs!$P$2:$S$36,4,FALSE)</f>
        <v>East of England</v>
      </c>
      <c r="K4776" s="42">
        <f t="shared" si="149"/>
        <v>2352</v>
      </c>
    </row>
    <row r="4777" spans="1:11" x14ac:dyDescent="0.35">
      <c r="A4777" s="197">
        <f t="shared" si="150"/>
        <v>44317</v>
      </c>
      <c r="B4777" t="s">
        <v>1054</v>
      </c>
      <c r="C4777" t="s">
        <v>119</v>
      </c>
      <c r="D4777"/>
      <c r="E4777" t="s">
        <v>52</v>
      </c>
      <c r="F4777" t="s">
        <v>53</v>
      </c>
      <c r="G4777" t="s">
        <v>644</v>
      </c>
      <c r="H4777">
        <v>1089</v>
      </c>
      <c r="I4777" s="196" t="str">
        <f>VLOOKUP(E4777,Refs!$P$2:$R$36,3,FALSE)</f>
        <v>Y61</v>
      </c>
      <c r="J4777" s="196" t="str">
        <f>VLOOKUP(E4777,Refs!$P$2:$S$36,4,FALSE)</f>
        <v>East of England</v>
      </c>
      <c r="K4777" s="42">
        <f t="shared" si="149"/>
        <v>1089</v>
      </c>
    </row>
    <row r="4778" spans="1:11" x14ac:dyDescent="0.35">
      <c r="A4778" s="197">
        <f t="shared" si="150"/>
        <v>44317</v>
      </c>
      <c r="B4778" t="s">
        <v>1054</v>
      </c>
      <c r="C4778" t="s">
        <v>119</v>
      </c>
      <c r="D4778"/>
      <c r="E4778" t="s">
        <v>52</v>
      </c>
      <c r="F4778" t="s">
        <v>53</v>
      </c>
      <c r="G4778" t="s">
        <v>645</v>
      </c>
      <c r="H4778">
        <v>597</v>
      </c>
      <c r="I4778" s="196" t="str">
        <f>VLOOKUP(E4778,Refs!$P$2:$R$36,3,FALSE)</f>
        <v>Y61</v>
      </c>
      <c r="J4778" s="196" t="str">
        <f>VLOOKUP(E4778,Refs!$P$2:$S$36,4,FALSE)</f>
        <v>East of England</v>
      </c>
      <c r="K4778" s="42">
        <f t="shared" si="149"/>
        <v>597</v>
      </c>
    </row>
    <row r="4779" spans="1:11" x14ac:dyDescent="0.35">
      <c r="A4779" s="197">
        <f t="shared" si="150"/>
        <v>44317</v>
      </c>
      <c r="B4779" t="s">
        <v>1054</v>
      </c>
      <c r="C4779" t="s">
        <v>119</v>
      </c>
      <c r="D4779"/>
      <c r="E4779" t="s">
        <v>52</v>
      </c>
      <c r="F4779" t="s">
        <v>53</v>
      </c>
      <c r="G4779" t="s">
        <v>646</v>
      </c>
      <c r="H4779">
        <v>0</v>
      </c>
      <c r="I4779" s="196" t="str">
        <f>VLOOKUP(E4779,Refs!$P$2:$R$36,3,FALSE)</f>
        <v>Y61</v>
      </c>
      <c r="J4779" s="196" t="str">
        <f>VLOOKUP(E4779,Refs!$P$2:$S$36,4,FALSE)</f>
        <v>East of England</v>
      </c>
      <c r="K4779" s="42" t="str">
        <f t="shared" si="149"/>
        <v/>
      </c>
    </row>
    <row r="4780" spans="1:11" x14ac:dyDescent="0.35">
      <c r="A4780" s="197">
        <f t="shared" si="150"/>
        <v>44317</v>
      </c>
      <c r="B4780" t="s">
        <v>1054</v>
      </c>
      <c r="C4780" t="s">
        <v>119</v>
      </c>
      <c r="D4780"/>
      <c r="E4780" t="s">
        <v>52</v>
      </c>
      <c r="F4780" t="s">
        <v>53</v>
      </c>
      <c r="G4780" t="s">
        <v>647</v>
      </c>
      <c r="H4780">
        <v>2146</v>
      </c>
      <c r="I4780" s="196" t="str">
        <f>VLOOKUP(E4780,Refs!$P$2:$R$36,3,FALSE)</f>
        <v>Y61</v>
      </c>
      <c r="J4780" s="196" t="str">
        <f>VLOOKUP(E4780,Refs!$P$2:$S$36,4,FALSE)</f>
        <v>East of England</v>
      </c>
      <c r="K4780" s="42">
        <f t="shared" si="149"/>
        <v>2146</v>
      </c>
    </row>
    <row r="4781" spans="1:11" x14ac:dyDescent="0.35">
      <c r="A4781" s="197">
        <f t="shared" si="150"/>
        <v>44317</v>
      </c>
      <c r="B4781" t="s">
        <v>1054</v>
      </c>
      <c r="C4781" t="s">
        <v>119</v>
      </c>
      <c r="D4781"/>
      <c r="E4781" t="s">
        <v>52</v>
      </c>
      <c r="F4781" t="s">
        <v>53</v>
      </c>
      <c r="G4781" t="s">
        <v>648</v>
      </c>
      <c r="H4781">
        <v>6256752</v>
      </c>
      <c r="I4781" s="196" t="str">
        <f>VLOOKUP(E4781,Refs!$P$2:$R$36,3,FALSE)</f>
        <v>Y61</v>
      </c>
      <c r="J4781" s="196" t="str">
        <f>VLOOKUP(E4781,Refs!$P$2:$S$36,4,FALSE)</f>
        <v>East of England</v>
      </c>
      <c r="K4781" s="42">
        <f t="shared" ref="K4781:K4844" si="151">IF(OR(H4781="NULL",H4781=0,H4781=""),"",H4781)</f>
        <v>6256752</v>
      </c>
    </row>
    <row r="4782" spans="1:11" x14ac:dyDescent="0.35">
      <c r="A4782" s="197">
        <f t="shared" si="150"/>
        <v>44317</v>
      </c>
      <c r="B4782" t="s">
        <v>1054</v>
      </c>
      <c r="C4782" t="s">
        <v>119</v>
      </c>
      <c r="D4782"/>
      <c r="E4782" t="s">
        <v>52</v>
      </c>
      <c r="F4782" t="s">
        <v>53</v>
      </c>
      <c r="G4782" t="s">
        <v>649</v>
      </c>
      <c r="H4782">
        <v>2348</v>
      </c>
      <c r="I4782" s="196" t="str">
        <f>VLOOKUP(E4782,Refs!$P$2:$R$36,3,FALSE)</f>
        <v>Y61</v>
      </c>
      <c r="J4782" s="196" t="str">
        <f>VLOOKUP(E4782,Refs!$P$2:$S$36,4,FALSE)</f>
        <v>East of England</v>
      </c>
      <c r="K4782" s="42">
        <f t="shared" si="151"/>
        <v>2348</v>
      </c>
    </row>
    <row r="4783" spans="1:11" x14ac:dyDescent="0.35">
      <c r="A4783" s="197">
        <f t="shared" si="150"/>
        <v>44317</v>
      </c>
      <c r="B4783" t="s">
        <v>1054</v>
      </c>
      <c r="C4783" t="s">
        <v>119</v>
      </c>
      <c r="D4783"/>
      <c r="E4783" t="s">
        <v>52</v>
      </c>
      <c r="F4783" t="s">
        <v>53</v>
      </c>
      <c r="G4783" t="s">
        <v>650</v>
      </c>
      <c r="H4783">
        <v>1721</v>
      </c>
      <c r="I4783" s="196" t="str">
        <f>VLOOKUP(E4783,Refs!$P$2:$R$36,3,FALSE)</f>
        <v>Y61</v>
      </c>
      <c r="J4783" s="196" t="str">
        <f>VLOOKUP(E4783,Refs!$P$2:$S$36,4,FALSE)</f>
        <v>East of England</v>
      </c>
      <c r="K4783" s="42">
        <f t="shared" si="151"/>
        <v>1721</v>
      </c>
    </row>
    <row r="4784" spans="1:11" x14ac:dyDescent="0.35">
      <c r="A4784" s="197">
        <f t="shared" si="150"/>
        <v>44317</v>
      </c>
      <c r="B4784" t="s">
        <v>1054</v>
      </c>
      <c r="C4784" t="s">
        <v>119</v>
      </c>
      <c r="D4784"/>
      <c r="E4784" t="s">
        <v>52</v>
      </c>
      <c r="F4784" t="s">
        <v>53</v>
      </c>
      <c r="G4784" t="s">
        <v>651</v>
      </c>
      <c r="H4784">
        <v>69</v>
      </c>
      <c r="I4784" s="196" t="str">
        <f>VLOOKUP(E4784,Refs!$P$2:$R$36,3,FALSE)</f>
        <v>Y61</v>
      </c>
      <c r="J4784" s="196" t="str">
        <f>VLOOKUP(E4784,Refs!$P$2:$S$36,4,FALSE)</f>
        <v>East of England</v>
      </c>
      <c r="K4784" s="42">
        <f t="shared" si="151"/>
        <v>69</v>
      </c>
    </row>
    <row r="4785" spans="1:11" x14ac:dyDescent="0.35">
      <c r="A4785" s="197">
        <f t="shared" si="150"/>
        <v>44317</v>
      </c>
      <c r="B4785" t="s">
        <v>1054</v>
      </c>
      <c r="C4785" t="s">
        <v>119</v>
      </c>
      <c r="D4785"/>
      <c r="E4785" t="s">
        <v>52</v>
      </c>
      <c r="F4785" t="s">
        <v>53</v>
      </c>
      <c r="G4785" t="s">
        <v>652</v>
      </c>
      <c r="H4785">
        <v>1652</v>
      </c>
      <c r="I4785" s="196" t="str">
        <f>VLOOKUP(E4785,Refs!$P$2:$R$36,3,FALSE)</f>
        <v>Y61</v>
      </c>
      <c r="J4785" s="196" t="str">
        <f>VLOOKUP(E4785,Refs!$P$2:$S$36,4,FALSE)</f>
        <v>East of England</v>
      </c>
      <c r="K4785" s="42">
        <f t="shared" si="151"/>
        <v>1652</v>
      </c>
    </row>
    <row r="4786" spans="1:11" x14ac:dyDescent="0.35">
      <c r="A4786" s="197">
        <f t="shared" si="150"/>
        <v>44317</v>
      </c>
      <c r="B4786" t="s">
        <v>1054</v>
      </c>
      <c r="C4786" t="s">
        <v>119</v>
      </c>
      <c r="D4786"/>
      <c r="E4786" t="s">
        <v>52</v>
      </c>
      <c r="F4786" t="s">
        <v>53</v>
      </c>
      <c r="G4786" t="s">
        <v>653</v>
      </c>
      <c r="H4786">
        <v>4675893</v>
      </c>
      <c r="I4786" s="196" t="str">
        <f>VLOOKUP(E4786,Refs!$P$2:$R$36,3,FALSE)</f>
        <v>Y61</v>
      </c>
      <c r="J4786" s="196" t="str">
        <f>VLOOKUP(E4786,Refs!$P$2:$S$36,4,FALSE)</f>
        <v>East of England</v>
      </c>
      <c r="K4786" s="42">
        <f t="shared" si="151"/>
        <v>4675893</v>
      </c>
    </row>
    <row r="4787" spans="1:11" x14ac:dyDescent="0.35">
      <c r="A4787" s="197">
        <f t="shared" si="150"/>
        <v>44317</v>
      </c>
      <c r="B4787" t="s">
        <v>1054</v>
      </c>
      <c r="C4787" t="s">
        <v>119</v>
      </c>
      <c r="D4787"/>
      <c r="E4787" t="s">
        <v>52</v>
      </c>
      <c r="F4787" t="s">
        <v>53</v>
      </c>
      <c r="G4787" t="s">
        <v>654</v>
      </c>
      <c r="H4787">
        <v>543</v>
      </c>
      <c r="I4787" s="196" t="str">
        <f>VLOOKUP(E4787,Refs!$P$2:$R$36,3,FALSE)</f>
        <v>Y61</v>
      </c>
      <c r="J4787" s="196" t="str">
        <f>VLOOKUP(E4787,Refs!$P$2:$S$36,4,FALSE)</f>
        <v>East of England</v>
      </c>
      <c r="K4787" s="42">
        <f t="shared" si="151"/>
        <v>543</v>
      </c>
    </row>
    <row r="4788" spans="1:11" x14ac:dyDescent="0.35">
      <c r="A4788" s="197">
        <f t="shared" si="150"/>
        <v>44317</v>
      </c>
      <c r="B4788" t="s">
        <v>1054</v>
      </c>
      <c r="C4788" t="s">
        <v>119</v>
      </c>
      <c r="D4788"/>
      <c r="E4788" t="s">
        <v>52</v>
      </c>
      <c r="F4788" t="s">
        <v>53</v>
      </c>
      <c r="G4788" t="s">
        <v>669</v>
      </c>
      <c r="H4788">
        <v>22559</v>
      </c>
      <c r="I4788" s="196" t="str">
        <f>VLOOKUP(E4788,Refs!$P$2:$R$36,3,FALSE)</f>
        <v>Y61</v>
      </c>
      <c r="J4788" s="196" t="str">
        <f>VLOOKUP(E4788,Refs!$P$2:$S$36,4,FALSE)</f>
        <v>East of England</v>
      </c>
      <c r="K4788" s="42">
        <f t="shared" si="151"/>
        <v>22559</v>
      </c>
    </row>
    <row r="4789" spans="1:11" x14ac:dyDescent="0.35">
      <c r="A4789" s="197">
        <f t="shared" si="150"/>
        <v>44317</v>
      </c>
      <c r="B4789" t="s">
        <v>1054</v>
      </c>
      <c r="C4789" t="s">
        <v>119</v>
      </c>
      <c r="D4789"/>
      <c r="E4789" t="s">
        <v>52</v>
      </c>
      <c r="F4789" t="s">
        <v>53</v>
      </c>
      <c r="G4789" t="s">
        <v>670</v>
      </c>
      <c r="H4789">
        <v>6</v>
      </c>
      <c r="I4789" s="196" t="str">
        <f>VLOOKUP(E4789,Refs!$P$2:$R$36,3,FALSE)</f>
        <v>Y61</v>
      </c>
      <c r="J4789" s="196" t="str">
        <f>VLOOKUP(E4789,Refs!$P$2:$S$36,4,FALSE)</f>
        <v>East of England</v>
      </c>
      <c r="K4789" s="42">
        <f t="shared" si="151"/>
        <v>6</v>
      </c>
    </row>
    <row r="4790" spans="1:11" x14ac:dyDescent="0.35">
      <c r="A4790" s="197">
        <f t="shared" si="150"/>
        <v>44317</v>
      </c>
      <c r="B4790" t="s">
        <v>1054</v>
      </c>
      <c r="C4790" t="s">
        <v>119</v>
      </c>
      <c r="D4790"/>
      <c r="E4790" t="s">
        <v>52</v>
      </c>
      <c r="F4790" t="s">
        <v>53</v>
      </c>
      <c r="G4790" t="s">
        <v>671</v>
      </c>
      <c r="H4790">
        <v>12613</v>
      </c>
      <c r="I4790" s="196" t="str">
        <f>VLOOKUP(E4790,Refs!$P$2:$R$36,3,FALSE)</f>
        <v>Y61</v>
      </c>
      <c r="J4790" s="196" t="str">
        <f>VLOOKUP(E4790,Refs!$P$2:$S$36,4,FALSE)</f>
        <v>East of England</v>
      </c>
      <c r="K4790" s="42">
        <f t="shared" si="151"/>
        <v>12613</v>
      </c>
    </row>
    <row r="4791" spans="1:11" x14ac:dyDescent="0.35">
      <c r="A4791" s="197">
        <f t="shared" si="150"/>
        <v>44317</v>
      </c>
      <c r="B4791" t="s">
        <v>1054</v>
      </c>
      <c r="C4791" t="s">
        <v>119</v>
      </c>
      <c r="D4791"/>
      <c r="E4791" t="s">
        <v>52</v>
      </c>
      <c r="F4791" t="s">
        <v>53</v>
      </c>
      <c r="G4791" t="s">
        <v>675</v>
      </c>
      <c r="H4791">
        <v>7763</v>
      </c>
      <c r="I4791" s="196" t="str">
        <f>VLOOKUP(E4791,Refs!$P$2:$R$36,3,FALSE)</f>
        <v>Y61</v>
      </c>
      <c r="J4791" s="196" t="str">
        <f>VLOOKUP(E4791,Refs!$P$2:$S$36,4,FALSE)</f>
        <v>East of England</v>
      </c>
      <c r="K4791" s="42">
        <f t="shared" si="151"/>
        <v>7763</v>
      </c>
    </row>
    <row r="4792" spans="1:11" x14ac:dyDescent="0.35">
      <c r="A4792" s="197">
        <f t="shared" si="150"/>
        <v>44317</v>
      </c>
      <c r="B4792" t="s">
        <v>1054</v>
      </c>
      <c r="C4792" t="s">
        <v>119</v>
      </c>
      <c r="D4792"/>
      <c r="E4792" t="s">
        <v>52</v>
      </c>
      <c r="F4792" t="s">
        <v>53</v>
      </c>
      <c r="G4792" t="s">
        <v>678</v>
      </c>
      <c r="H4792">
        <v>4983</v>
      </c>
      <c r="I4792" s="196" t="str">
        <f>VLOOKUP(E4792,Refs!$P$2:$R$36,3,FALSE)</f>
        <v>Y61</v>
      </c>
      <c r="J4792" s="196" t="str">
        <f>VLOOKUP(E4792,Refs!$P$2:$S$36,4,FALSE)</f>
        <v>East of England</v>
      </c>
      <c r="K4792" s="42">
        <f t="shared" si="151"/>
        <v>4983</v>
      </c>
    </row>
    <row r="4793" spans="1:11" x14ac:dyDescent="0.35">
      <c r="A4793" s="197">
        <f t="shared" si="150"/>
        <v>44317</v>
      </c>
      <c r="B4793" t="s">
        <v>1054</v>
      </c>
      <c r="C4793" t="s">
        <v>119</v>
      </c>
      <c r="D4793"/>
      <c r="E4793" t="s">
        <v>52</v>
      </c>
      <c r="F4793" t="s">
        <v>53</v>
      </c>
      <c r="G4793" t="s">
        <v>679</v>
      </c>
      <c r="H4793">
        <v>3570</v>
      </c>
      <c r="I4793" s="196" t="str">
        <f>VLOOKUP(E4793,Refs!$P$2:$R$36,3,FALSE)</f>
        <v>Y61</v>
      </c>
      <c r="J4793" s="196" t="str">
        <f>VLOOKUP(E4793,Refs!$P$2:$S$36,4,FALSE)</f>
        <v>East of England</v>
      </c>
      <c r="K4793" s="42">
        <f t="shared" si="151"/>
        <v>3570</v>
      </c>
    </row>
    <row r="4794" spans="1:11" x14ac:dyDescent="0.35">
      <c r="A4794" s="197">
        <f t="shared" si="150"/>
        <v>44317</v>
      </c>
      <c r="B4794" t="s">
        <v>1054</v>
      </c>
      <c r="C4794" t="s">
        <v>119</v>
      </c>
      <c r="D4794"/>
      <c r="E4794" t="s">
        <v>52</v>
      </c>
      <c r="F4794" t="s">
        <v>53</v>
      </c>
      <c r="G4794" t="s">
        <v>680</v>
      </c>
      <c r="H4794">
        <v>2390</v>
      </c>
      <c r="I4794" s="196" t="str">
        <f>VLOOKUP(E4794,Refs!$P$2:$R$36,3,FALSE)</f>
        <v>Y61</v>
      </c>
      <c r="J4794" s="196" t="str">
        <f>VLOOKUP(E4794,Refs!$P$2:$S$36,4,FALSE)</f>
        <v>East of England</v>
      </c>
      <c r="K4794" s="42">
        <f t="shared" si="151"/>
        <v>2390</v>
      </c>
    </row>
    <row r="4795" spans="1:11" x14ac:dyDescent="0.35">
      <c r="A4795" s="197">
        <f t="shared" si="150"/>
        <v>44317</v>
      </c>
      <c r="B4795" t="s">
        <v>1054</v>
      </c>
      <c r="C4795" t="s">
        <v>119</v>
      </c>
      <c r="D4795"/>
      <c r="E4795" t="s">
        <v>52</v>
      </c>
      <c r="F4795" t="s">
        <v>53</v>
      </c>
      <c r="G4795" t="s">
        <v>681</v>
      </c>
      <c r="H4795">
        <v>2219</v>
      </c>
      <c r="I4795" s="196" t="str">
        <f>VLOOKUP(E4795,Refs!$P$2:$R$36,3,FALSE)</f>
        <v>Y61</v>
      </c>
      <c r="J4795" s="196" t="str">
        <f>VLOOKUP(E4795,Refs!$P$2:$S$36,4,FALSE)</f>
        <v>East of England</v>
      </c>
      <c r="K4795" s="42">
        <f t="shared" si="151"/>
        <v>2219</v>
      </c>
    </row>
    <row r="4796" spans="1:11" x14ac:dyDescent="0.35">
      <c r="A4796" s="197">
        <f t="shared" si="150"/>
        <v>44317</v>
      </c>
      <c r="B4796" t="s">
        <v>1054</v>
      </c>
      <c r="C4796" t="s">
        <v>119</v>
      </c>
      <c r="D4796"/>
      <c r="E4796" t="s">
        <v>52</v>
      </c>
      <c r="F4796" t="s">
        <v>53</v>
      </c>
      <c r="G4796" t="s">
        <v>682</v>
      </c>
      <c r="H4796">
        <v>1506</v>
      </c>
      <c r="I4796" s="196" t="str">
        <f>VLOOKUP(E4796,Refs!$P$2:$R$36,3,FALSE)</f>
        <v>Y61</v>
      </c>
      <c r="J4796" s="196" t="str">
        <f>VLOOKUP(E4796,Refs!$P$2:$S$36,4,FALSE)</f>
        <v>East of England</v>
      </c>
      <c r="K4796" s="42">
        <f t="shared" si="151"/>
        <v>1506</v>
      </c>
    </row>
    <row r="4797" spans="1:11" x14ac:dyDescent="0.35">
      <c r="A4797" s="197">
        <f t="shared" si="150"/>
        <v>44317</v>
      </c>
      <c r="B4797" t="s">
        <v>1054</v>
      </c>
      <c r="C4797" t="s">
        <v>119</v>
      </c>
      <c r="D4797"/>
      <c r="E4797" t="s">
        <v>52</v>
      </c>
      <c r="F4797" t="s">
        <v>53</v>
      </c>
      <c r="G4797" t="s">
        <v>683</v>
      </c>
      <c r="H4797">
        <v>1120</v>
      </c>
      <c r="I4797" s="196" t="str">
        <f>VLOOKUP(E4797,Refs!$P$2:$R$36,3,FALSE)</f>
        <v>Y61</v>
      </c>
      <c r="J4797" s="196" t="str">
        <f>VLOOKUP(E4797,Refs!$P$2:$S$36,4,FALSE)</f>
        <v>East of England</v>
      </c>
      <c r="K4797" s="42">
        <f t="shared" si="151"/>
        <v>1120</v>
      </c>
    </row>
    <row r="4798" spans="1:11" x14ac:dyDescent="0.35">
      <c r="A4798" s="197">
        <f t="shared" si="150"/>
        <v>44317</v>
      </c>
      <c r="B4798" t="s">
        <v>1054</v>
      </c>
      <c r="C4798" t="s">
        <v>119</v>
      </c>
      <c r="D4798"/>
      <c r="E4798" t="s">
        <v>52</v>
      </c>
      <c r="F4798" t="s">
        <v>53</v>
      </c>
      <c r="G4798" t="s">
        <v>684</v>
      </c>
      <c r="H4798">
        <v>1830</v>
      </c>
      <c r="I4798" s="196" t="str">
        <f>VLOOKUP(E4798,Refs!$P$2:$R$36,3,FALSE)</f>
        <v>Y61</v>
      </c>
      <c r="J4798" s="196" t="str">
        <f>VLOOKUP(E4798,Refs!$P$2:$S$36,4,FALSE)</f>
        <v>East of England</v>
      </c>
      <c r="K4798" s="42">
        <f t="shared" si="151"/>
        <v>1830</v>
      </c>
    </row>
    <row r="4799" spans="1:11" x14ac:dyDescent="0.35">
      <c r="A4799" s="197">
        <f t="shared" si="150"/>
        <v>44317</v>
      </c>
      <c r="B4799" t="s">
        <v>1054</v>
      </c>
      <c r="C4799" t="s">
        <v>119</v>
      </c>
      <c r="D4799"/>
      <c r="E4799" t="s">
        <v>52</v>
      </c>
      <c r="F4799" t="s">
        <v>53</v>
      </c>
      <c r="G4799" t="s">
        <v>685</v>
      </c>
      <c r="H4799">
        <v>381</v>
      </c>
      <c r="I4799" s="196" t="str">
        <f>VLOOKUP(E4799,Refs!$P$2:$R$36,3,FALSE)</f>
        <v>Y61</v>
      </c>
      <c r="J4799" s="196" t="str">
        <f>VLOOKUP(E4799,Refs!$P$2:$S$36,4,FALSE)</f>
        <v>East of England</v>
      </c>
      <c r="K4799" s="42">
        <f t="shared" si="151"/>
        <v>381</v>
      </c>
    </row>
    <row r="4800" spans="1:11" x14ac:dyDescent="0.35">
      <c r="A4800" s="197">
        <f t="shared" si="150"/>
        <v>44317</v>
      </c>
      <c r="B4800" t="s">
        <v>1054</v>
      </c>
      <c r="C4800" t="s">
        <v>119</v>
      </c>
      <c r="D4800"/>
      <c r="E4800" t="s">
        <v>52</v>
      </c>
      <c r="F4800" t="s">
        <v>53</v>
      </c>
      <c r="G4800" t="s">
        <v>686</v>
      </c>
      <c r="H4800">
        <v>0</v>
      </c>
      <c r="I4800" s="196" t="str">
        <f>VLOOKUP(E4800,Refs!$P$2:$R$36,3,FALSE)</f>
        <v>Y61</v>
      </c>
      <c r="J4800" s="196" t="str">
        <f>VLOOKUP(E4800,Refs!$P$2:$S$36,4,FALSE)</f>
        <v>East of England</v>
      </c>
      <c r="K4800" s="42" t="str">
        <f t="shared" si="151"/>
        <v/>
      </c>
    </row>
    <row r="4801" spans="1:11" x14ac:dyDescent="0.35">
      <c r="A4801" s="197">
        <f t="shared" si="150"/>
        <v>44317</v>
      </c>
      <c r="B4801" t="s">
        <v>1054</v>
      </c>
      <c r="C4801" t="s">
        <v>119</v>
      </c>
      <c r="D4801"/>
      <c r="E4801" t="s">
        <v>52</v>
      </c>
      <c r="F4801" t="s">
        <v>53</v>
      </c>
      <c r="G4801" t="s">
        <v>687</v>
      </c>
      <c r="H4801">
        <v>0</v>
      </c>
      <c r="I4801" s="196" t="str">
        <f>VLOOKUP(E4801,Refs!$P$2:$R$36,3,FALSE)</f>
        <v>Y61</v>
      </c>
      <c r="J4801" s="196" t="str">
        <f>VLOOKUP(E4801,Refs!$P$2:$S$36,4,FALSE)</f>
        <v>East of England</v>
      </c>
      <c r="K4801" s="42" t="str">
        <f t="shared" si="151"/>
        <v/>
      </c>
    </row>
    <row r="4802" spans="1:11" x14ac:dyDescent="0.35">
      <c r="A4802" s="197">
        <f t="shared" si="150"/>
        <v>44317</v>
      </c>
      <c r="B4802" t="s">
        <v>1054</v>
      </c>
      <c r="C4802" t="s">
        <v>119</v>
      </c>
      <c r="D4802"/>
      <c r="E4802" t="s">
        <v>52</v>
      </c>
      <c r="F4802" t="s">
        <v>53</v>
      </c>
      <c r="G4802" t="s">
        <v>688</v>
      </c>
      <c r="H4802">
        <v>22</v>
      </c>
      <c r="I4802" s="196" t="str">
        <f>VLOOKUP(E4802,Refs!$P$2:$R$36,3,FALSE)</f>
        <v>Y61</v>
      </c>
      <c r="J4802" s="196" t="str">
        <f>VLOOKUP(E4802,Refs!$P$2:$S$36,4,FALSE)</f>
        <v>East of England</v>
      </c>
      <c r="K4802" s="42">
        <f t="shared" si="151"/>
        <v>22</v>
      </c>
    </row>
    <row r="4803" spans="1:11" x14ac:dyDescent="0.35">
      <c r="A4803" s="197">
        <f t="shared" ref="A4803:A4866" si="152">DATEVALUE(RIGHT(B4803,8))</f>
        <v>44317</v>
      </c>
      <c r="B4803" t="s">
        <v>1054</v>
      </c>
      <c r="C4803" t="s">
        <v>119</v>
      </c>
      <c r="D4803"/>
      <c r="E4803" t="s">
        <v>52</v>
      </c>
      <c r="F4803" t="s">
        <v>53</v>
      </c>
      <c r="G4803" t="s">
        <v>689</v>
      </c>
      <c r="H4803">
        <v>22</v>
      </c>
      <c r="I4803" s="196" t="str">
        <f>VLOOKUP(E4803,Refs!$P$2:$R$36,3,FALSE)</f>
        <v>Y61</v>
      </c>
      <c r="J4803" s="196" t="str">
        <f>VLOOKUP(E4803,Refs!$P$2:$S$36,4,FALSE)</f>
        <v>East of England</v>
      </c>
      <c r="K4803" s="42">
        <f t="shared" si="151"/>
        <v>22</v>
      </c>
    </row>
    <row r="4804" spans="1:11" x14ac:dyDescent="0.35">
      <c r="A4804" s="197">
        <f t="shared" si="152"/>
        <v>44317</v>
      </c>
      <c r="B4804" t="s">
        <v>1054</v>
      </c>
      <c r="C4804" t="s">
        <v>119</v>
      </c>
      <c r="D4804"/>
      <c r="E4804" t="s">
        <v>52</v>
      </c>
      <c r="F4804" t="s">
        <v>53</v>
      </c>
      <c r="G4804" t="s">
        <v>690</v>
      </c>
      <c r="H4804">
        <v>451</v>
      </c>
      <c r="I4804" s="196" t="str">
        <f>VLOOKUP(E4804,Refs!$P$2:$R$36,3,FALSE)</f>
        <v>Y61</v>
      </c>
      <c r="J4804" s="196" t="str">
        <f>VLOOKUP(E4804,Refs!$P$2:$S$36,4,FALSE)</f>
        <v>East of England</v>
      </c>
      <c r="K4804" s="42">
        <f t="shared" si="151"/>
        <v>451</v>
      </c>
    </row>
    <row r="4805" spans="1:11" x14ac:dyDescent="0.35">
      <c r="A4805" s="197">
        <f t="shared" si="152"/>
        <v>44317</v>
      </c>
      <c r="B4805" t="s">
        <v>1054</v>
      </c>
      <c r="C4805" t="s">
        <v>119</v>
      </c>
      <c r="D4805"/>
      <c r="E4805" t="s">
        <v>52</v>
      </c>
      <c r="F4805" t="s">
        <v>53</v>
      </c>
      <c r="G4805" t="s">
        <v>691</v>
      </c>
      <c r="H4805">
        <v>613</v>
      </c>
      <c r="I4805" s="196" t="str">
        <f>VLOOKUP(E4805,Refs!$P$2:$R$36,3,FALSE)</f>
        <v>Y61</v>
      </c>
      <c r="J4805" s="196" t="str">
        <f>VLOOKUP(E4805,Refs!$P$2:$S$36,4,FALSE)</f>
        <v>East of England</v>
      </c>
      <c r="K4805" s="42">
        <f t="shared" si="151"/>
        <v>613</v>
      </c>
    </row>
    <row r="4806" spans="1:11" x14ac:dyDescent="0.35">
      <c r="A4806" s="197">
        <f t="shared" si="152"/>
        <v>44317</v>
      </c>
      <c r="B4806" t="s">
        <v>1054</v>
      </c>
      <c r="C4806" t="s">
        <v>119</v>
      </c>
      <c r="D4806"/>
      <c r="E4806" t="s">
        <v>52</v>
      </c>
      <c r="F4806" t="s">
        <v>53</v>
      </c>
      <c r="G4806" t="s">
        <v>692</v>
      </c>
      <c r="H4806">
        <v>335</v>
      </c>
      <c r="I4806" s="196" t="str">
        <f>VLOOKUP(E4806,Refs!$P$2:$R$36,3,FALSE)</f>
        <v>Y61</v>
      </c>
      <c r="J4806" s="196" t="str">
        <f>VLOOKUP(E4806,Refs!$P$2:$S$36,4,FALSE)</f>
        <v>East of England</v>
      </c>
      <c r="K4806" s="42">
        <f t="shared" si="151"/>
        <v>335</v>
      </c>
    </row>
    <row r="4807" spans="1:11" x14ac:dyDescent="0.35">
      <c r="A4807" s="197">
        <f t="shared" si="152"/>
        <v>44317</v>
      </c>
      <c r="B4807" t="s">
        <v>1054</v>
      </c>
      <c r="C4807" t="s">
        <v>119</v>
      </c>
      <c r="D4807"/>
      <c r="E4807" t="s">
        <v>52</v>
      </c>
      <c r="F4807" t="s">
        <v>53</v>
      </c>
      <c r="G4807" t="s">
        <v>693</v>
      </c>
      <c r="H4807">
        <v>330</v>
      </c>
      <c r="I4807" s="196" t="str">
        <f>VLOOKUP(E4807,Refs!$P$2:$R$36,3,FALSE)</f>
        <v>Y61</v>
      </c>
      <c r="J4807" s="196" t="str">
        <f>VLOOKUP(E4807,Refs!$P$2:$S$36,4,FALSE)</f>
        <v>East of England</v>
      </c>
      <c r="K4807" s="42">
        <f t="shared" si="151"/>
        <v>330</v>
      </c>
    </row>
    <row r="4808" spans="1:11" x14ac:dyDescent="0.35">
      <c r="A4808" s="197">
        <f t="shared" si="152"/>
        <v>44317</v>
      </c>
      <c r="B4808" t="s">
        <v>1054</v>
      </c>
      <c r="C4808" t="s">
        <v>119</v>
      </c>
      <c r="D4808"/>
      <c r="E4808" t="s">
        <v>52</v>
      </c>
      <c r="F4808" t="s">
        <v>53</v>
      </c>
      <c r="G4808" t="s">
        <v>694</v>
      </c>
      <c r="H4808">
        <v>86</v>
      </c>
      <c r="I4808" s="196" t="str">
        <f>VLOOKUP(E4808,Refs!$P$2:$R$36,3,FALSE)</f>
        <v>Y61</v>
      </c>
      <c r="J4808" s="196" t="str">
        <f>VLOOKUP(E4808,Refs!$P$2:$S$36,4,FALSE)</f>
        <v>East of England</v>
      </c>
      <c r="K4808" s="42">
        <f t="shared" si="151"/>
        <v>86</v>
      </c>
    </row>
    <row r="4809" spans="1:11" x14ac:dyDescent="0.35">
      <c r="A4809" s="197">
        <f t="shared" si="152"/>
        <v>44317</v>
      </c>
      <c r="B4809" t="s">
        <v>1054</v>
      </c>
      <c r="C4809" t="s">
        <v>119</v>
      </c>
      <c r="D4809"/>
      <c r="E4809" t="s">
        <v>52</v>
      </c>
      <c r="F4809" t="s">
        <v>53</v>
      </c>
      <c r="G4809" t="s">
        <v>695</v>
      </c>
      <c r="H4809">
        <v>78</v>
      </c>
      <c r="I4809" s="196" t="str">
        <f>VLOOKUP(E4809,Refs!$P$2:$R$36,3,FALSE)</f>
        <v>Y61</v>
      </c>
      <c r="J4809" s="196" t="str">
        <f>VLOOKUP(E4809,Refs!$P$2:$S$36,4,FALSE)</f>
        <v>East of England</v>
      </c>
      <c r="K4809" s="42">
        <f t="shared" si="151"/>
        <v>78</v>
      </c>
    </row>
    <row r="4810" spans="1:11" x14ac:dyDescent="0.35">
      <c r="A4810" s="197">
        <f t="shared" si="152"/>
        <v>44317</v>
      </c>
      <c r="B4810" t="s">
        <v>1054</v>
      </c>
      <c r="C4810" t="s">
        <v>119</v>
      </c>
      <c r="D4810"/>
      <c r="E4810" t="s">
        <v>52</v>
      </c>
      <c r="F4810" t="s">
        <v>53</v>
      </c>
      <c r="G4810" t="s">
        <v>696</v>
      </c>
      <c r="H4810">
        <v>582</v>
      </c>
      <c r="I4810" s="196" t="str">
        <f>VLOOKUP(E4810,Refs!$P$2:$R$36,3,FALSE)</f>
        <v>Y61</v>
      </c>
      <c r="J4810" s="196" t="str">
        <f>VLOOKUP(E4810,Refs!$P$2:$S$36,4,FALSE)</f>
        <v>East of England</v>
      </c>
      <c r="K4810" s="42">
        <f t="shared" si="151"/>
        <v>582</v>
      </c>
    </row>
    <row r="4811" spans="1:11" x14ac:dyDescent="0.35">
      <c r="A4811" s="197">
        <f t="shared" si="152"/>
        <v>44317</v>
      </c>
      <c r="B4811" t="s">
        <v>1054</v>
      </c>
      <c r="C4811" t="s">
        <v>119</v>
      </c>
      <c r="D4811"/>
      <c r="E4811" t="s">
        <v>52</v>
      </c>
      <c r="F4811" t="s">
        <v>53</v>
      </c>
      <c r="G4811" t="s">
        <v>697</v>
      </c>
      <c r="H4811">
        <v>549</v>
      </c>
      <c r="I4811" s="196" t="str">
        <f>VLOOKUP(E4811,Refs!$P$2:$R$36,3,FALSE)</f>
        <v>Y61</v>
      </c>
      <c r="J4811" s="196" t="str">
        <f>VLOOKUP(E4811,Refs!$P$2:$S$36,4,FALSE)</f>
        <v>East of England</v>
      </c>
      <c r="K4811" s="42">
        <f t="shared" si="151"/>
        <v>549</v>
      </c>
    </row>
    <row r="4812" spans="1:11" x14ac:dyDescent="0.35">
      <c r="A4812" s="197">
        <f t="shared" si="152"/>
        <v>44317</v>
      </c>
      <c r="B4812" t="s">
        <v>1054</v>
      </c>
      <c r="C4812" t="s">
        <v>119</v>
      </c>
      <c r="D4812"/>
      <c r="E4812" t="s">
        <v>52</v>
      </c>
      <c r="F4812" t="s">
        <v>53</v>
      </c>
      <c r="G4812" t="s">
        <v>698</v>
      </c>
      <c r="H4812">
        <v>1617</v>
      </c>
      <c r="I4812" s="196" t="str">
        <f>VLOOKUP(E4812,Refs!$P$2:$R$36,3,FALSE)</f>
        <v>Y61</v>
      </c>
      <c r="J4812" s="196" t="str">
        <f>VLOOKUP(E4812,Refs!$P$2:$S$36,4,FALSE)</f>
        <v>East of England</v>
      </c>
      <c r="K4812" s="42">
        <f t="shared" si="151"/>
        <v>1617</v>
      </c>
    </row>
    <row r="4813" spans="1:11" x14ac:dyDescent="0.35">
      <c r="A4813" s="197">
        <f t="shared" si="152"/>
        <v>44317</v>
      </c>
      <c r="B4813" t="s">
        <v>1054</v>
      </c>
      <c r="C4813" t="s">
        <v>119</v>
      </c>
      <c r="D4813"/>
      <c r="E4813" t="s">
        <v>52</v>
      </c>
      <c r="F4813" t="s">
        <v>53</v>
      </c>
      <c r="G4813" t="s">
        <v>699</v>
      </c>
      <c r="H4813">
        <v>1559</v>
      </c>
      <c r="I4813" s="196" t="str">
        <f>VLOOKUP(E4813,Refs!$P$2:$R$36,3,FALSE)</f>
        <v>Y61</v>
      </c>
      <c r="J4813" s="196" t="str">
        <f>VLOOKUP(E4813,Refs!$P$2:$S$36,4,FALSE)</f>
        <v>East of England</v>
      </c>
      <c r="K4813" s="42">
        <f t="shared" si="151"/>
        <v>1559</v>
      </c>
    </row>
    <row r="4814" spans="1:11" x14ac:dyDescent="0.35">
      <c r="A4814" s="197">
        <f t="shared" si="152"/>
        <v>44317</v>
      </c>
      <c r="B4814" t="s">
        <v>1054</v>
      </c>
      <c r="C4814" t="s">
        <v>119</v>
      </c>
      <c r="D4814"/>
      <c r="E4814" t="s">
        <v>52</v>
      </c>
      <c r="F4814" t="s">
        <v>53</v>
      </c>
      <c r="G4814" t="s">
        <v>720</v>
      </c>
      <c r="H4814">
        <v>926</v>
      </c>
      <c r="I4814" s="196" t="str">
        <f>VLOOKUP(E4814,Refs!$P$2:$R$36,3,FALSE)</f>
        <v>Y61</v>
      </c>
      <c r="J4814" s="196" t="str">
        <f>VLOOKUP(E4814,Refs!$P$2:$S$36,4,FALSE)</f>
        <v>East of England</v>
      </c>
      <c r="K4814" s="42">
        <f t="shared" si="151"/>
        <v>926</v>
      </c>
    </row>
    <row r="4815" spans="1:11" x14ac:dyDescent="0.35">
      <c r="A4815" s="197">
        <f t="shared" si="152"/>
        <v>44317</v>
      </c>
      <c r="B4815" t="s">
        <v>1054</v>
      </c>
      <c r="C4815" t="s">
        <v>119</v>
      </c>
      <c r="D4815"/>
      <c r="E4815" t="s">
        <v>52</v>
      </c>
      <c r="F4815" t="s">
        <v>53</v>
      </c>
      <c r="G4815" t="s">
        <v>721</v>
      </c>
      <c r="H4815">
        <v>909</v>
      </c>
      <c r="I4815" s="196" t="str">
        <f>VLOOKUP(E4815,Refs!$P$2:$R$36,3,FALSE)</f>
        <v>Y61</v>
      </c>
      <c r="J4815" s="196" t="str">
        <f>VLOOKUP(E4815,Refs!$P$2:$S$36,4,FALSE)</f>
        <v>East of England</v>
      </c>
      <c r="K4815" s="42">
        <f t="shared" si="151"/>
        <v>909</v>
      </c>
    </row>
    <row r="4816" spans="1:11" x14ac:dyDescent="0.35">
      <c r="A4816" s="197">
        <f t="shared" si="152"/>
        <v>44317</v>
      </c>
      <c r="B4816" t="s">
        <v>1054</v>
      </c>
      <c r="C4816" t="s">
        <v>119</v>
      </c>
      <c r="D4816"/>
      <c r="E4816" t="s">
        <v>52</v>
      </c>
      <c r="F4816" t="s">
        <v>53</v>
      </c>
      <c r="G4816" t="s">
        <v>722</v>
      </c>
      <c r="H4816">
        <v>59</v>
      </c>
      <c r="I4816" s="196" t="str">
        <f>VLOOKUP(E4816,Refs!$P$2:$R$36,3,FALSE)</f>
        <v>Y61</v>
      </c>
      <c r="J4816" s="196" t="str">
        <f>VLOOKUP(E4816,Refs!$P$2:$S$36,4,FALSE)</f>
        <v>East of England</v>
      </c>
      <c r="K4816" s="42">
        <f t="shared" si="151"/>
        <v>59</v>
      </c>
    </row>
    <row r="4817" spans="1:11" x14ac:dyDescent="0.35">
      <c r="A4817" s="197">
        <f t="shared" si="152"/>
        <v>44317</v>
      </c>
      <c r="B4817" t="s">
        <v>1054</v>
      </c>
      <c r="C4817" t="s">
        <v>119</v>
      </c>
      <c r="D4817"/>
      <c r="E4817" t="s">
        <v>52</v>
      </c>
      <c r="F4817" t="s">
        <v>53</v>
      </c>
      <c r="G4817" t="s">
        <v>723</v>
      </c>
      <c r="H4817">
        <v>41</v>
      </c>
      <c r="I4817" s="196" t="str">
        <f>VLOOKUP(E4817,Refs!$P$2:$R$36,3,FALSE)</f>
        <v>Y61</v>
      </c>
      <c r="J4817" s="196" t="str">
        <f>VLOOKUP(E4817,Refs!$P$2:$S$36,4,FALSE)</f>
        <v>East of England</v>
      </c>
      <c r="K4817" s="42">
        <f t="shared" si="151"/>
        <v>41</v>
      </c>
    </row>
    <row r="4818" spans="1:11" x14ac:dyDescent="0.35">
      <c r="A4818" s="197">
        <f t="shared" si="152"/>
        <v>44317</v>
      </c>
      <c r="B4818" t="s">
        <v>1054</v>
      </c>
      <c r="C4818" t="s">
        <v>119</v>
      </c>
      <c r="D4818"/>
      <c r="E4818" t="s">
        <v>52</v>
      </c>
      <c r="F4818" t="s">
        <v>53</v>
      </c>
      <c r="G4818" t="s">
        <v>724</v>
      </c>
      <c r="H4818">
        <v>142</v>
      </c>
      <c r="I4818" s="196" t="str">
        <f>VLOOKUP(E4818,Refs!$P$2:$R$36,3,FALSE)</f>
        <v>Y61</v>
      </c>
      <c r="J4818" s="196" t="str">
        <f>VLOOKUP(E4818,Refs!$P$2:$S$36,4,FALSE)</f>
        <v>East of England</v>
      </c>
      <c r="K4818" s="42">
        <f t="shared" si="151"/>
        <v>142</v>
      </c>
    </row>
    <row r="4819" spans="1:11" x14ac:dyDescent="0.35">
      <c r="A4819" s="197">
        <f t="shared" si="152"/>
        <v>44317</v>
      </c>
      <c r="B4819" t="s">
        <v>1054</v>
      </c>
      <c r="C4819" t="s">
        <v>119</v>
      </c>
      <c r="D4819"/>
      <c r="E4819" t="s">
        <v>52</v>
      </c>
      <c r="F4819" t="s">
        <v>53</v>
      </c>
      <c r="G4819" t="s">
        <v>725</v>
      </c>
      <c r="H4819">
        <v>142</v>
      </c>
      <c r="I4819" s="196" t="str">
        <f>VLOOKUP(E4819,Refs!$P$2:$R$36,3,FALSE)</f>
        <v>Y61</v>
      </c>
      <c r="J4819" s="196" t="str">
        <f>VLOOKUP(E4819,Refs!$P$2:$S$36,4,FALSE)</f>
        <v>East of England</v>
      </c>
      <c r="K4819" s="42">
        <f t="shared" si="151"/>
        <v>142</v>
      </c>
    </row>
    <row r="4820" spans="1:11" x14ac:dyDescent="0.35">
      <c r="A4820" s="197">
        <f t="shared" si="152"/>
        <v>44317</v>
      </c>
      <c r="B4820" t="s">
        <v>1054</v>
      </c>
      <c r="C4820" t="s">
        <v>119</v>
      </c>
      <c r="D4820"/>
      <c r="E4820" t="s">
        <v>52</v>
      </c>
      <c r="F4820" t="s">
        <v>53</v>
      </c>
      <c r="G4820" t="s">
        <v>726</v>
      </c>
      <c r="H4820">
        <v>19</v>
      </c>
      <c r="I4820" s="196" t="str">
        <f>VLOOKUP(E4820,Refs!$P$2:$R$36,3,FALSE)</f>
        <v>Y61</v>
      </c>
      <c r="J4820" s="196" t="str">
        <f>VLOOKUP(E4820,Refs!$P$2:$S$36,4,FALSE)</f>
        <v>East of England</v>
      </c>
      <c r="K4820" s="42">
        <f t="shared" si="151"/>
        <v>19</v>
      </c>
    </row>
    <row r="4821" spans="1:11" x14ac:dyDescent="0.35">
      <c r="A4821" s="197">
        <f t="shared" si="152"/>
        <v>44317</v>
      </c>
      <c r="B4821" t="s">
        <v>1054</v>
      </c>
      <c r="C4821" t="s">
        <v>119</v>
      </c>
      <c r="D4821"/>
      <c r="E4821" t="s">
        <v>52</v>
      </c>
      <c r="F4821" t="s">
        <v>53</v>
      </c>
      <c r="G4821" t="s">
        <v>727</v>
      </c>
      <c r="H4821">
        <v>16</v>
      </c>
      <c r="I4821" s="196" t="str">
        <f>VLOOKUP(E4821,Refs!$P$2:$R$36,3,FALSE)</f>
        <v>Y61</v>
      </c>
      <c r="J4821" s="196" t="str">
        <f>VLOOKUP(E4821,Refs!$P$2:$S$36,4,FALSE)</f>
        <v>East of England</v>
      </c>
      <c r="K4821" s="42">
        <f t="shared" si="151"/>
        <v>16</v>
      </c>
    </row>
    <row r="4822" spans="1:11" x14ac:dyDescent="0.35">
      <c r="A4822" s="197">
        <f t="shared" si="152"/>
        <v>44317</v>
      </c>
      <c r="B4822" t="s">
        <v>1054</v>
      </c>
      <c r="C4822" t="s">
        <v>119</v>
      </c>
      <c r="D4822"/>
      <c r="E4822" t="s">
        <v>52</v>
      </c>
      <c r="F4822" t="s">
        <v>53</v>
      </c>
      <c r="G4822" t="s">
        <v>728</v>
      </c>
      <c r="H4822">
        <v>98</v>
      </c>
      <c r="I4822" s="196" t="str">
        <f>VLOOKUP(E4822,Refs!$P$2:$R$36,3,FALSE)</f>
        <v>Y61</v>
      </c>
      <c r="J4822" s="196" t="str">
        <f>VLOOKUP(E4822,Refs!$P$2:$S$36,4,FALSE)</f>
        <v>East of England</v>
      </c>
      <c r="K4822" s="42">
        <f t="shared" si="151"/>
        <v>98</v>
      </c>
    </row>
    <row r="4823" spans="1:11" x14ac:dyDescent="0.35">
      <c r="A4823" s="197">
        <f t="shared" si="152"/>
        <v>44317</v>
      </c>
      <c r="B4823" t="s">
        <v>1054</v>
      </c>
      <c r="C4823" t="s">
        <v>119</v>
      </c>
      <c r="D4823"/>
      <c r="E4823" t="s">
        <v>52</v>
      </c>
      <c r="F4823" t="s">
        <v>53</v>
      </c>
      <c r="G4823" t="s">
        <v>729</v>
      </c>
      <c r="H4823">
        <v>43</v>
      </c>
      <c r="I4823" s="196" t="str">
        <f>VLOOKUP(E4823,Refs!$P$2:$R$36,3,FALSE)</f>
        <v>Y61</v>
      </c>
      <c r="J4823" s="196" t="str">
        <f>VLOOKUP(E4823,Refs!$P$2:$S$36,4,FALSE)</f>
        <v>East of England</v>
      </c>
      <c r="K4823" s="42">
        <f t="shared" si="151"/>
        <v>43</v>
      </c>
    </row>
    <row r="4824" spans="1:11" x14ac:dyDescent="0.35">
      <c r="A4824" s="197">
        <f t="shared" si="152"/>
        <v>44317</v>
      </c>
      <c r="B4824" t="s">
        <v>1054</v>
      </c>
      <c r="C4824" t="s">
        <v>119</v>
      </c>
      <c r="D4824"/>
      <c r="E4824" t="s">
        <v>52</v>
      </c>
      <c r="F4824" t="s">
        <v>53</v>
      </c>
      <c r="G4824" t="s">
        <v>730</v>
      </c>
      <c r="H4824">
        <v>0</v>
      </c>
      <c r="I4824" s="196" t="str">
        <f>VLOOKUP(E4824,Refs!$P$2:$R$36,3,FALSE)</f>
        <v>Y61</v>
      </c>
      <c r="J4824" s="196" t="str">
        <f>VLOOKUP(E4824,Refs!$P$2:$S$36,4,FALSE)</f>
        <v>East of England</v>
      </c>
      <c r="K4824" s="42" t="str">
        <f t="shared" si="151"/>
        <v/>
      </c>
    </row>
    <row r="4825" spans="1:11" x14ac:dyDescent="0.35">
      <c r="A4825" s="197">
        <f t="shared" si="152"/>
        <v>44317</v>
      </c>
      <c r="B4825" t="s">
        <v>1054</v>
      </c>
      <c r="C4825" t="s">
        <v>119</v>
      </c>
      <c r="D4825"/>
      <c r="E4825" t="s">
        <v>52</v>
      </c>
      <c r="F4825" t="s">
        <v>53</v>
      </c>
      <c r="G4825" t="s">
        <v>731</v>
      </c>
      <c r="H4825">
        <v>0</v>
      </c>
      <c r="I4825" s="196" t="str">
        <f>VLOOKUP(E4825,Refs!$P$2:$R$36,3,FALSE)</f>
        <v>Y61</v>
      </c>
      <c r="J4825" s="196" t="str">
        <f>VLOOKUP(E4825,Refs!$P$2:$S$36,4,FALSE)</f>
        <v>East of England</v>
      </c>
      <c r="K4825" s="42" t="str">
        <f t="shared" si="151"/>
        <v/>
      </c>
    </row>
    <row r="4826" spans="1:11" x14ac:dyDescent="0.35">
      <c r="A4826" s="197">
        <f t="shared" si="152"/>
        <v>44317</v>
      </c>
      <c r="B4826" t="s">
        <v>1054</v>
      </c>
      <c r="C4826" t="s">
        <v>119</v>
      </c>
      <c r="D4826"/>
      <c r="E4826" t="s">
        <v>52</v>
      </c>
      <c r="F4826" t="s">
        <v>53</v>
      </c>
      <c r="G4826" t="s">
        <v>732</v>
      </c>
      <c r="H4826">
        <v>111</v>
      </c>
      <c r="I4826" s="196" t="str">
        <f>VLOOKUP(E4826,Refs!$P$2:$R$36,3,FALSE)</f>
        <v>Y61</v>
      </c>
      <c r="J4826" s="196" t="str">
        <f>VLOOKUP(E4826,Refs!$P$2:$S$36,4,FALSE)</f>
        <v>East of England</v>
      </c>
      <c r="K4826" s="42">
        <f t="shared" si="151"/>
        <v>111</v>
      </c>
    </row>
    <row r="4827" spans="1:11" x14ac:dyDescent="0.35">
      <c r="A4827" s="197">
        <f t="shared" si="152"/>
        <v>44317</v>
      </c>
      <c r="B4827" t="s">
        <v>1054</v>
      </c>
      <c r="C4827" t="s">
        <v>119</v>
      </c>
      <c r="D4827"/>
      <c r="E4827" t="s">
        <v>52</v>
      </c>
      <c r="F4827" t="s">
        <v>53</v>
      </c>
      <c r="G4827" t="s">
        <v>733</v>
      </c>
      <c r="H4827">
        <v>111</v>
      </c>
      <c r="I4827" s="196" t="str">
        <f>VLOOKUP(E4827,Refs!$P$2:$R$36,3,FALSE)</f>
        <v>Y61</v>
      </c>
      <c r="J4827" s="196" t="str">
        <f>VLOOKUP(E4827,Refs!$P$2:$S$36,4,FALSE)</f>
        <v>East of England</v>
      </c>
      <c r="K4827" s="42">
        <f t="shared" si="151"/>
        <v>111</v>
      </c>
    </row>
    <row r="4828" spans="1:11" x14ac:dyDescent="0.35">
      <c r="A4828" s="197">
        <f t="shared" si="152"/>
        <v>44317</v>
      </c>
      <c r="B4828" t="s">
        <v>1054</v>
      </c>
      <c r="C4828" t="s">
        <v>119</v>
      </c>
      <c r="D4828"/>
      <c r="E4828" t="s">
        <v>52</v>
      </c>
      <c r="F4828" t="s">
        <v>53</v>
      </c>
      <c r="G4828" t="s">
        <v>734</v>
      </c>
      <c r="H4828">
        <v>4</v>
      </c>
      <c r="I4828" s="196" t="str">
        <f>VLOOKUP(E4828,Refs!$P$2:$R$36,3,FALSE)</f>
        <v>Y61</v>
      </c>
      <c r="J4828" s="196" t="str">
        <f>VLOOKUP(E4828,Refs!$P$2:$S$36,4,FALSE)</f>
        <v>East of England</v>
      </c>
      <c r="K4828" s="42">
        <f t="shared" si="151"/>
        <v>4</v>
      </c>
    </row>
    <row r="4829" spans="1:11" x14ac:dyDescent="0.35">
      <c r="A4829" s="197">
        <f t="shared" si="152"/>
        <v>44317</v>
      </c>
      <c r="B4829" t="s">
        <v>1054</v>
      </c>
      <c r="C4829" t="s">
        <v>119</v>
      </c>
      <c r="D4829"/>
      <c r="E4829" t="s">
        <v>52</v>
      </c>
      <c r="F4829" t="s">
        <v>53</v>
      </c>
      <c r="G4829" t="s">
        <v>735</v>
      </c>
      <c r="H4829">
        <v>3</v>
      </c>
      <c r="I4829" s="196" t="str">
        <f>VLOOKUP(E4829,Refs!$P$2:$R$36,3,FALSE)</f>
        <v>Y61</v>
      </c>
      <c r="J4829" s="196" t="str">
        <f>VLOOKUP(E4829,Refs!$P$2:$S$36,4,FALSE)</f>
        <v>East of England</v>
      </c>
      <c r="K4829" s="42">
        <f t="shared" si="151"/>
        <v>3</v>
      </c>
    </row>
    <row r="4830" spans="1:11" x14ac:dyDescent="0.35">
      <c r="A4830" s="197">
        <f t="shared" si="152"/>
        <v>44317</v>
      </c>
      <c r="B4830" t="s">
        <v>1054</v>
      </c>
      <c r="C4830" t="s">
        <v>119</v>
      </c>
      <c r="D4830"/>
      <c r="E4830" t="s">
        <v>52</v>
      </c>
      <c r="F4830" t="s">
        <v>53</v>
      </c>
      <c r="G4830" t="s">
        <v>736</v>
      </c>
      <c r="H4830">
        <v>193</v>
      </c>
      <c r="I4830" s="196" t="str">
        <f>VLOOKUP(E4830,Refs!$P$2:$R$36,3,FALSE)</f>
        <v>Y61</v>
      </c>
      <c r="J4830" s="196" t="str">
        <f>VLOOKUP(E4830,Refs!$P$2:$S$36,4,FALSE)</f>
        <v>East of England</v>
      </c>
      <c r="K4830" s="42">
        <f t="shared" si="151"/>
        <v>193</v>
      </c>
    </row>
    <row r="4831" spans="1:11" x14ac:dyDescent="0.35">
      <c r="A4831" s="197">
        <f t="shared" si="152"/>
        <v>44317</v>
      </c>
      <c r="B4831" t="s">
        <v>1054</v>
      </c>
      <c r="C4831" t="s">
        <v>119</v>
      </c>
      <c r="D4831"/>
      <c r="E4831" t="s">
        <v>52</v>
      </c>
      <c r="F4831" t="s">
        <v>53</v>
      </c>
      <c r="G4831" t="s">
        <v>737</v>
      </c>
      <c r="H4831">
        <v>190</v>
      </c>
      <c r="I4831" s="196" t="str">
        <f>VLOOKUP(E4831,Refs!$P$2:$R$36,3,FALSE)</f>
        <v>Y61</v>
      </c>
      <c r="J4831" s="196" t="str">
        <f>VLOOKUP(E4831,Refs!$P$2:$S$36,4,FALSE)</f>
        <v>East of England</v>
      </c>
      <c r="K4831" s="42">
        <f t="shared" si="151"/>
        <v>190</v>
      </c>
    </row>
    <row r="4832" spans="1:11" x14ac:dyDescent="0.35">
      <c r="A4832" s="197">
        <f t="shared" si="152"/>
        <v>44317</v>
      </c>
      <c r="B4832" t="s">
        <v>1054</v>
      </c>
      <c r="C4832" t="s">
        <v>119</v>
      </c>
      <c r="D4832"/>
      <c r="E4832" t="s">
        <v>72</v>
      </c>
      <c r="F4832" t="s">
        <v>73</v>
      </c>
      <c r="G4832" t="s">
        <v>756</v>
      </c>
      <c r="H4832">
        <v>11294</v>
      </c>
      <c r="I4832" s="196" t="str">
        <f>VLOOKUP(E4832,Refs!$P$2:$R$36,3,FALSE)</f>
        <v>Y61</v>
      </c>
      <c r="J4832" s="196" t="str">
        <f>VLOOKUP(E4832,Refs!$P$2:$S$36,4,FALSE)</f>
        <v>East of England</v>
      </c>
      <c r="K4832" s="42">
        <f t="shared" si="151"/>
        <v>11294</v>
      </c>
    </row>
    <row r="4833" spans="1:11" x14ac:dyDescent="0.35">
      <c r="A4833" s="197">
        <f t="shared" si="152"/>
        <v>44317</v>
      </c>
      <c r="B4833" t="s">
        <v>1054</v>
      </c>
      <c r="C4833" t="s">
        <v>119</v>
      </c>
      <c r="D4833"/>
      <c r="E4833" t="s">
        <v>72</v>
      </c>
      <c r="F4833" t="s">
        <v>73</v>
      </c>
      <c r="G4833" t="s">
        <v>757</v>
      </c>
      <c r="H4833">
        <v>11294</v>
      </c>
      <c r="I4833" s="196" t="str">
        <f>VLOOKUP(E4833,Refs!$P$2:$R$36,3,FALSE)</f>
        <v>Y61</v>
      </c>
      <c r="J4833" s="196" t="str">
        <f>VLOOKUP(E4833,Refs!$P$2:$S$36,4,FALSE)</f>
        <v>East of England</v>
      </c>
      <c r="K4833" s="42">
        <f t="shared" si="151"/>
        <v>11294</v>
      </c>
    </row>
    <row r="4834" spans="1:11" x14ac:dyDescent="0.35">
      <c r="A4834" s="197">
        <f t="shared" si="152"/>
        <v>44317</v>
      </c>
      <c r="B4834" t="s">
        <v>1054</v>
      </c>
      <c r="C4834" t="s">
        <v>119</v>
      </c>
      <c r="D4834"/>
      <c r="E4834" t="s">
        <v>72</v>
      </c>
      <c r="F4834" t="s">
        <v>73</v>
      </c>
      <c r="G4834" t="s">
        <v>758</v>
      </c>
      <c r="H4834">
        <v>9590</v>
      </c>
      <c r="I4834" s="196" t="str">
        <f>VLOOKUP(E4834,Refs!$P$2:$R$36,3,FALSE)</f>
        <v>Y61</v>
      </c>
      <c r="J4834" s="196" t="str">
        <f>VLOOKUP(E4834,Refs!$P$2:$S$36,4,FALSE)</f>
        <v>East of England</v>
      </c>
      <c r="K4834" s="42">
        <f t="shared" si="151"/>
        <v>9590</v>
      </c>
    </row>
    <row r="4835" spans="1:11" x14ac:dyDescent="0.35">
      <c r="A4835" s="197">
        <f t="shared" si="152"/>
        <v>44317</v>
      </c>
      <c r="B4835" t="s">
        <v>1054</v>
      </c>
      <c r="C4835" t="s">
        <v>119</v>
      </c>
      <c r="D4835"/>
      <c r="E4835" t="s">
        <v>72</v>
      </c>
      <c r="F4835" t="s">
        <v>73</v>
      </c>
      <c r="G4835" t="s">
        <v>759</v>
      </c>
      <c r="H4835">
        <v>0</v>
      </c>
      <c r="I4835" s="196" t="str">
        <f>VLOOKUP(E4835,Refs!$P$2:$R$36,3,FALSE)</f>
        <v>Y61</v>
      </c>
      <c r="J4835" s="196" t="str">
        <f>VLOOKUP(E4835,Refs!$P$2:$S$36,4,FALSE)</f>
        <v>East of England</v>
      </c>
      <c r="K4835" s="42" t="str">
        <f t="shared" si="151"/>
        <v/>
      </c>
    </row>
    <row r="4836" spans="1:11" x14ac:dyDescent="0.35">
      <c r="A4836" s="197">
        <f t="shared" si="152"/>
        <v>44317</v>
      </c>
      <c r="B4836" t="s">
        <v>1054</v>
      </c>
      <c r="C4836" t="s">
        <v>119</v>
      </c>
      <c r="D4836"/>
      <c r="E4836" t="s">
        <v>72</v>
      </c>
      <c r="F4836" t="s">
        <v>73</v>
      </c>
      <c r="G4836" t="s">
        <v>760</v>
      </c>
      <c r="H4836">
        <v>203</v>
      </c>
      <c r="I4836" s="196" t="str">
        <f>VLOOKUP(E4836,Refs!$P$2:$R$36,3,FALSE)</f>
        <v>Y61</v>
      </c>
      <c r="J4836" s="196" t="str">
        <f>VLOOKUP(E4836,Refs!$P$2:$S$36,4,FALSE)</f>
        <v>East of England</v>
      </c>
      <c r="K4836" s="42">
        <f t="shared" si="151"/>
        <v>203</v>
      </c>
    </row>
    <row r="4837" spans="1:11" x14ac:dyDescent="0.35">
      <c r="A4837" s="197">
        <f t="shared" si="152"/>
        <v>44317</v>
      </c>
      <c r="B4837" t="s">
        <v>1054</v>
      </c>
      <c r="C4837" t="s">
        <v>119</v>
      </c>
      <c r="D4837"/>
      <c r="E4837" t="s">
        <v>72</v>
      </c>
      <c r="F4837" t="s">
        <v>73</v>
      </c>
      <c r="G4837" t="s">
        <v>761</v>
      </c>
      <c r="H4837">
        <v>0</v>
      </c>
      <c r="I4837" s="196" t="str">
        <f>VLOOKUP(E4837,Refs!$P$2:$R$36,3,FALSE)</f>
        <v>Y61</v>
      </c>
      <c r="J4837" s="196" t="str">
        <f>VLOOKUP(E4837,Refs!$P$2:$S$36,4,FALSE)</f>
        <v>East of England</v>
      </c>
      <c r="K4837" s="42" t="str">
        <f t="shared" si="151"/>
        <v/>
      </c>
    </row>
    <row r="4838" spans="1:11" x14ac:dyDescent="0.35">
      <c r="A4838" s="197">
        <f t="shared" si="152"/>
        <v>44317</v>
      </c>
      <c r="B4838" t="s">
        <v>1054</v>
      </c>
      <c r="C4838" t="s">
        <v>119</v>
      </c>
      <c r="D4838"/>
      <c r="E4838" t="s">
        <v>72</v>
      </c>
      <c r="F4838" t="s">
        <v>73</v>
      </c>
      <c r="G4838" t="s">
        <v>548</v>
      </c>
      <c r="H4838">
        <v>5092</v>
      </c>
      <c r="I4838" s="196" t="str">
        <f>VLOOKUP(E4838,Refs!$P$2:$R$36,3,FALSE)</f>
        <v>Y61</v>
      </c>
      <c r="J4838" s="196" t="str">
        <f>VLOOKUP(E4838,Refs!$P$2:$S$36,4,FALSE)</f>
        <v>East of England</v>
      </c>
      <c r="K4838" s="42">
        <f t="shared" si="151"/>
        <v>5092</v>
      </c>
    </row>
    <row r="4839" spans="1:11" x14ac:dyDescent="0.35">
      <c r="A4839" s="197">
        <f t="shared" si="152"/>
        <v>44317</v>
      </c>
      <c r="B4839" t="s">
        <v>1054</v>
      </c>
      <c r="C4839" t="s">
        <v>119</v>
      </c>
      <c r="D4839"/>
      <c r="E4839" t="s">
        <v>72</v>
      </c>
      <c r="F4839" t="s">
        <v>73</v>
      </c>
      <c r="G4839" t="s">
        <v>549</v>
      </c>
      <c r="H4839">
        <v>999</v>
      </c>
      <c r="I4839" s="196" t="str">
        <f>VLOOKUP(E4839,Refs!$P$2:$R$36,3,FALSE)</f>
        <v>Y61</v>
      </c>
      <c r="J4839" s="196" t="str">
        <f>VLOOKUP(E4839,Refs!$P$2:$S$36,4,FALSE)</f>
        <v>East of England</v>
      </c>
      <c r="K4839" s="42">
        <f t="shared" si="151"/>
        <v>999</v>
      </c>
    </row>
    <row r="4840" spans="1:11" x14ac:dyDescent="0.35">
      <c r="A4840" s="197">
        <f t="shared" si="152"/>
        <v>44317</v>
      </c>
      <c r="B4840" t="s">
        <v>1054</v>
      </c>
      <c r="C4840" t="s">
        <v>119</v>
      </c>
      <c r="D4840"/>
      <c r="E4840" t="s">
        <v>72</v>
      </c>
      <c r="F4840" t="s">
        <v>73</v>
      </c>
      <c r="G4840" t="s">
        <v>550</v>
      </c>
      <c r="H4840">
        <v>118</v>
      </c>
      <c r="I4840" s="196" t="str">
        <f>VLOOKUP(E4840,Refs!$P$2:$R$36,3,FALSE)</f>
        <v>Y61</v>
      </c>
      <c r="J4840" s="196" t="str">
        <f>VLOOKUP(E4840,Refs!$P$2:$S$36,4,FALSE)</f>
        <v>East of England</v>
      </c>
      <c r="K4840" s="42">
        <f t="shared" si="151"/>
        <v>118</v>
      </c>
    </row>
    <row r="4841" spans="1:11" x14ac:dyDescent="0.35">
      <c r="A4841" s="197">
        <f t="shared" si="152"/>
        <v>44317</v>
      </c>
      <c r="B4841" t="s">
        <v>1054</v>
      </c>
      <c r="C4841" t="s">
        <v>119</v>
      </c>
      <c r="D4841"/>
      <c r="E4841" t="s">
        <v>72</v>
      </c>
      <c r="F4841" t="s">
        <v>73</v>
      </c>
      <c r="G4841" t="s">
        <v>551</v>
      </c>
      <c r="H4841">
        <v>104</v>
      </c>
      <c r="I4841" s="196" t="str">
        <f>VLOOKUP(E4841,Refs!$P$2:$R$36,3,FALSE)</f>
        <v>Y61</v>
      </c>
      <c r="J4841" s="196" t="str">
        <f>VLOOKUP(E4841,Refs!$P$2:$S$36,4,FALSE)</f>
        <v>East of England</v>
      </c>
      <c r="K4841" s="42">
        <f t="shared" si="151"/>
        <v>104</v>
      </c>
    </row>
    <row r="4842" spans="1:11" x14ac:dyDescent="0.35">
      <c r="A4842" s="197">
        <f t="shared" si="152"/>
        <v>44317</v>
      </c>
      <c r="B4842" t="s">
        <v>1054</v>
      </c>
      <c r="C4842" t="s">
        <v>119</v>
      </c>
      <c r="D4842"/>
      <c r="E4842" t="s">
        <v>72</v>
      </c>
      <c r="F4842" t="s">
        <v>73</v>
      </c>
      <c r="G4842" t="s">
        <v>552</v>
      </c>
      <c r="H4842">
        <v>777</v>
      </c>
      <c r="I4842" s="196" t="str">
        <f>VLOOKUP(E4842,Refs!$P$2:$R$36,3,FALSE)</f>
        <v>Y61</v>
      </c>
      <c r="J4842" s="196" t="str">
        <f>VLOOKUP(E4842,Refs!$P$2:$S$36,4,FALSE)</f>
        <v>East of England</v>
      </c>
      <c r="K4842" s="42">
        <f t="shared" si="151"/>
        <v>777</v>
      </c>
    </row>
    <row r="4843" spans="1:11" x14ac:dyDescent="0.35">
      <c r="A4843" s="197">
        <f t="shared" si="152"/>
        <v>44317</v>
      </c>
      <c r="B4843" t="s">
        <v>1054</v>
      </c>
      <c r="C4843" t="s">
        <v>119</v>
      </c>
      <c r="D4843"/>
      <c r="E4843" t="s">
        <v>72</v>
      </c>
      <c r="F4843" t="s">
        <v>73</v>
      </c>
      <c r="G4843" t="s">
        <v>553</v>
      </c>
      <c r="H4843">
        <v>1519586</v>
      </c>
      <c r="I4843" s="196" t="str">
        <f>VLOOKUP(E4843,Refs!$P$2:$R$36,3,FALSE)</f>
        <v>Y61</v>
      </c>
      <c r="J4843" s="196" t="str">
        <f>VLOOKUP(E4843,Refs!$P$2:$S$36,4,FALSE)</f>
        <v>East of England</v>
      </c>
      <c r="K4843" s="42">
        <f t="shared" si="151"/>
        <v>1519586</v>
      </c>
    </row>
    <row r="4844" spans="1:11" x14ac:dyDescent="0.35">
      <c r="A4844" s="197">
        <f t="shared" si="152"/>
        <v>44317</v>
      </c>
      <c r="B4844" t="s">
        <v>1054</v>
      </c>
      <c r="C4844" t="s">
        <v>119</v>
      </c>
      <c r="D4844"/>
      <c r="E4844" t="s">
        <v>72</v>
      </c>
      <c r="F4844" t="s">
        <v>73</v>
      </c>
      <c r="G4844" t="s">
        <v>554</v>
      </c>
      <c r="H4844">
        <v>696</v>
      </c>
      <c r="I4844" s="196" t="str">
        <f>VLOOKUP(E4844,Refs!$P$2:$R$36,3,FALSE)</f>
        <v>Y61</v>
      </c>
      <c r="J4844" s="196" t="str">
        <f>VLOOKUP(E4844,Refs!$P$2:$S$36,4,FALSE)</f>
        <v>East of England</v>
      </c>
      <c r="K4844" s="42">
        <f t="shared" si="151"/>
        <v>696</v>
      </c>
    </row>
    <row r="4845" spans="1:11" x14ac:dyDescent="0.35">
      <c r="A4845" s="197">
        <f t="shared" si="152"/>
        <v>44317</v>
      </c>
      <c r="B4845" t="s">
        <v>1054</v>
      </c>
      <c r="C4845" t="s">
        <v>119</v>
      </c>
      <c r="D4845"/>
      <c r="E4845" t="s">
        <v>72</v>
      </c>
      <c r="F4845" t="s">
        <v>73</v>
      </c>
      <c r="G4845" t="s">
        <v>555</v>
      </c>
      <c r="H4845">
        <v>991</v>
      </c>
      <c r="I4845" s="196" t="str">
        <f>VLOOKUP(E4845,Refs!$P$2:$R$36,3,FALSE)</f>
        <v>Y61</v>
      </c>
      <c r="J4845" s="196" t="str">
        <f>VLOOKUP(E4845,Refs!$P$2:$S$36,4,FALSE)</f>
        <v>East of England</v>
      </c>
      <c r="K4845" s="42">
        <f t="shared" ref="K4845:K4908" si="153">IF(OR(H4845="NULL",H4845=0,H4845=""),"",H4845)</f>
        <v>991</v>
      </c>
    </row>
    <row r="4846" spans="1:11" x14ac:dyDescent="0.35">
      <c r="A4846" s="197">
        <f t="shared" si="152"/>
        <v>44317</v>
      </c>
      <c r="B4846" t="s">
        <v>1054</v>
      </c>
      <c r="C4846" t="s">
        <v>119</v>
      </c>
      <c r="D4846"/>
      <c r="E4846" t="s">
        <v>72</v>
      </c>
      <c r="F4846" t="s">
        <v>73</v>
      </c>
      <c r="G4846" t="s">
        <v>556</v>
      </c>
      <c r="H4846">
        <v>209470</v>
      </c>
      <c r="I4846" s="196" t="str">
        <f>VLOOKUP(E4846,Refs!$P$2:$R$36,3,FALSE)</f>
        <v>Y61</v>
      </c>
      <c r="J4846" s="196" t="str">
        <f>VLOOKUP(E4846,Refs!$P$2:$S$36,4,FALSE)</f>
        <v>East of England</v>
      </c>
      <c r="K4846" s="42">
        <f t="shared" si="153"/>
        <v>209470</v>
      </c>
    </row>
    <row r="4847" spans="1:11" x14ac:dyDescent="0.35">
      <c r="A4847" s="197">
        <f t="shared" si="152"/>
        <v>44317</v>
      </c>
      <c r="B4847" t="s">
        <v>1054</v>
      </c>
      <c r="C4847" t="s">
        <v>119</v>
      </c>
      <c r="D4847"/>
      <c r="E4847" t="s">
        <v>72</v>
      </c>
      <c r="F4847" t="s">
        <v>73</v>
      </c>
      <c r="G4847" t="s">
        <v>557</v>
      </c>
      <c r="H4847">
        <v>5492</v>
      </c>
      <c r="I4847" s="196" t="str">
        <f>VLOOKUP(E4847,Refs!$P$2:$R$36,3,FALSE)</f>
        <v>Y61</v>
      </c>
      <c r="J4847" s="196" t="str">
        <f>VLOOKUP(E4847,Refs!$P$2:$S$36,4,FALSE)</f>
        <v>East of England</v>
      </c>
      <c r="K4847" s="42">
        <f t="shared" si="153"/>
        <v>5492</v>
      </c>
    </row>
    <row r="4848" spans="1:11" x14ac:dyDescent="0.35">
      <c r="A4848" s="197">
        <f t="shared" si="152"/>
        <v>44317</v>
      </c>
      <c r="B4848" t="s">
        <v>1054</v>
      </c>
      <c r="C4848" t="s">
        <v>119</v>
      </c>
      <c r="D4848"/>
      <c r="E4848" t="s">
        <v>72</v>
      </c>
      <c r="F4848" t="s">
        <v>73</v>
      </c>
      <c r="G4848" t="s">
        <v>558</v>
      </c>
      <c r="H4848">
        <v>26967399</v>
      </c>
      <c r="I4848" s="196" t="str">
        <f>VLOOKUP(E4848,Refs!$P$2:$R$36,3,FALSE)</f>
        <v>Y61</v>
      </c>
      <c r="J4848" s="196" t="str">
        <f>VLOOKUP(E4848,Refs!$P$2:$S$36,4,FALSE)</f>
        <v>East of England</v>
      </c>
      <c r="K4848" s="42">
        <f t="shared" si="153"/>
        <v>26967399</v>
      </c>
    </row>
    <row r="4849" spans="1:11" x14ac:dyDescent="0.35">
      <c r="A4849" s="197">
        <f t="shared" si="152"/>
        <v>44317</v>
      </c>
      <c r="B4849" t="s">
        <v>1054</v>
      </c>
      <c r="C4849" t="s">
        <v>119</v>
      </c>
      <c r="D4849"/>
      <c r="E4849" t="s">
        <v>72</v>
      </c>
      <c r="F4849" t="s">
        <v>73</v>
      </c>
      <c r="G4849" t="s">
        <v>566</v>
      </c>
      <c r="H4849">
        <v>7911</v>
      </c>
      <c r="I4849" s="196" t="str">
        <f>VLOOKUP(E4849,Refs!$P$2:$R$36,3,FALSE)</f>
        <v>Y61</v>
      </c>
      <c r="J4849" s="196" t="str">
        <f>VLOOKUP(E4849,Refs!$P$2:$S$36,4,FALSE)</f>
        <v>East of England</v>
      </c>
      <c r="K4849" s="42">
        <f t="shared" si="153"/>
        <v>7911</v>
      </c>
    </row>
    <row r="4850" spans="1:11" x14ac:dyDescent="0.35">
      <c r="A4850" s="197">
        <f t="shared" si="152"/>
        <v>44317</v>
      </c>
      <c r="B4850" t="s">
        <v>1054</v>
      </c>
      <c r="C4850" t="s">
        <v>119</v>
      </c>
      <c r="D4850"/>
      <c r="E4850" t="s">
        <v>72</v>
      </c>
      <c r="F4850" t="s">
        <v>73</v>
      </c>
      <c r="G4850" t="s">
        <v>567</v>
      </c>
      <c r="H4850">
        <v>62</v>
      </c>
      <c r="I4850" s="196" t="str">
        <f>VLOOKUP(E4850,Refs!$P$2:$R$36,3,FALSE)</f>
        <v>Y61</v>
      </c>
      <c r="J4850" s="196" t="str">
        <f>VLOOKUP(E4850,Refs!$P$2:$S$36,4,FALSE)</f>
        <v>East of England</v>
      </c>
      <c r="K4850" s="42">
        <f t="shared" si="153"/>
        <v>62</v>
      </c>
    </row>
    <row r="4851" spans="1:11" x14ac:dyDescent="0.35">
      <c r="A4851" s="197">
        <f t="shared" si="152"/>
        <v>44317</v>
      </c>
      <c r="B4851" t="s">
        <v>1054</v>
      </c>
      <c r="C4851" t="s">
        <v>119</v>
      </c>
      <c r="D4851"/>
      <c r="E4851" t="s">
        <v>72</v>
      </c>
      <c r="F4851" t="s">
        <v>73</v>
      </c>
      <c r="G4851" t="s">
        <v>568</v>
      </c>
      <c r="H4851">
        <v>2451</v>
      </c>
      <c r="I4851" s="196" t="str">
        <f>VLOOKUP(E4851,Refs!$P$2:$R$36,3,FALSE)</f>
        <v>Y61</v>
      </c>
      <c r="J4851" s="196" t="str">
        <f>VLOOKUP(E4851,Refs!$P$2:$S$36,4,FALSE)</f>
        <v>East of England</v>
      </c>
      <c r="K4851" s="42">
        <f t="shared" si="153"/>
        <v>2451</v>
      </c>
    </row>
    <row r="4852" spans="1:11" x14ac:dyDescent="0.35">
      <c r="A4852" s="197">
        <f t="shared" si="152"/>
        <v>44317</v>
      </c>
      <c r="B4852" t="s">
        <v>1054</v>
      </c>
      <c r="C4852" t="s">
        <v>119</v>
      </c>
      <c r="D4852"/>
      <c r="E4852" t="s">
        <v>72</v>
      </c>
      <c r="F4852" t="s">
        <v>73</v>
      </c>
      <c r="G4852" t="s">
        <v>569</v>
      </c>
      <c r="H4852">
        <v>1958</v>
      </c>
      <c r="I4852" s="196" t="str">
        <f>VLOOKUP(E4852,Refs!$P$2:$R$36,3,FALSE)</f>
        <v>Y61</v>
      </c>
      <c r="J4852" s="196" t="str">
        <f>VLOOKUP(E4852,Refs!$P$2:$S$36,4,FALSE)</f>
        <v>East of England</v>
      </c>
      <c r="K4852" s="42">
        <f t="shared" si="153"/>
        <v>1958</v>
      </c>
    </row>
    <row r="4853" spans="1:11" x14ac:dyDescent="0.35">
      <c r="A4853" s="197">
        <f t="shared" si="152"/>
        <v>44317</v>
      </c>
      <c r="B4853" t="s">
        <v>1054</v>
      </c>
      <c r="C4853" t="s">
        <v>119</v>
      </c>
      <c r="D4853"/>
      <c r="E4853" t="s">
        <v>72</v>
      </c>
      <c r="F4853" t="s">
        <v>73</v>
      </c>
      <c r="G4853" t="s">
        <v>570</v>
      </c>
      <c r="H4853">
        <v>3440</v>
      </c>
      <c r="I4853" s="196" t="str">
        <f>VLOOKUP(E4853,Refs!$P$2:$R$36,3,FALSE)</f>
        <v>Y61</v>
      </c>
      <c r="J4853" s="196" t="str">
        <f>VLOOKUP(E4853,Refs!$P$2:$S$36,4,FALSE)</f>
        <v>East of England</v>
      </c>
      <c r="K4853" s="42">
        <f t="shared" si="153"/>
        <v>3440</v>
      </c>
    </row>
    <row r="4854" spans="1:11" x14ac:dyDescent="0.35">
      <c r="A4854" s="197">
        <f t="shared" si="152"/>
        <v>44317</v>
      </c>
      <c r="B4854" t="s">
        <v>1054</v>
      </c>
      <c r="C4854" t="s">
        <v>119</v>
      </c>
      <c r="D4854"/>
      <c r="E4854" t="s">
        <v>72</v>
      </c>
      <c r="F4854" t="s">
        <v>73</v>
      </c>
      <c r="G4854" t="s">
        <v>571</v>
      </c>
      <c r="H4854">
        <v>0</v>
      </c>
      <c r="I4854" s="196" t="str">
        <f>VLOOKUP(E4854,Refs!$P$2:$R$36,3,FALSE)</f>
        <v>Y61</v>
      </c>
      <c r="J4854" s="196" t="str">
        <f>VLOOKUP(E4854,Refs!$P$2:$S$36,4,FALSE)</f>
        <v>East of England</v>
      </c>
      <c r="K4854" s="42" t="str">
        <f t="shared" si="153"/>
        <v/>
      </c>
    </row>
    <row r="4855" spans="1:11" x14ac:dyDescent="0.35">
      <c r="A4855" s="197">
        <f t="shared" si="152"/>
        <v>44317</v>
      </c>
      <c r="B4855" t="s">
        <v>1054</v>
      </c>
      <c r="C4855" t="s">
        <v>119</v>
      </c>
      <c r="D4855"/>
      <c r="E4855" t="s">
        <v>72</v>
      </c>
      <c r="F4855" t="s">
        <v>73</v>
      </c>
      <c r="G4855" t="s">
        <v>576</v>
      </c>
      <c r="H4855">
        <v>5398</v>
      </c>
      <c r="I4855" s="196" t="str">
        <f>VLOOKUP(E4855,Refs!$P$2:$R$36,3,FALSE)</f>
        <v>Y61</v>
      </c>
      <c r="J4855" s="196" t="str">
        <f>VLOOKUP(E4855,Refs!$P$2:$S$36,4,FALSE)</f>
        <v>East of England</v>
      </c>
      <c r="K4855" s="42">
        <f t="shared" si="153"/>
        <v>5398</v>
      </c>
    </row>
    <row r="4856" spans="1:11" x14ac:dyDescent="0.35">
      <c r="A4856" s="197">
        <f t="shared" si="152"/>
        <v>44317</v>
      </c>
      <c r="B4856" t="s">
        <v>1054</v>
      </c>
      <c r="C4856" t="s">
        <v>119</v>
      </c>
      <c r="D4856"/>
      <c r="E4856" t="s">
        <v>72</v>
      </c>
      <c r="F4856" t="s">
        <v>73</v>
      </c>
      <c r="G4856" t="s">
        <v>577</v>
      </c>
      <c r="H4856">
        <v>3453</v>
      </c>
      <c r="I4856" s="196" t="str">
        <f>VLOOKUP(E4856,Refs!$P$2:$R$36,3,FALSE)</f>
        <v>Y61</v>
      </c>
      <c r="J4856" s="196" t="str">
        <f>VLOOKUP(E4856,Refs!$P$2:$S$36,4,FALSE)</f>
        <v>East of England</v>
      </c>
      <c r="K4856" s="42">
        <f t="shared" si="153"/>
        <v>3453</v>
      </c>
    </row>
    <row r="4857" spans="1:11" x14ac:dyDescent="0.35">
      <c r="A4857" s="197">
        <f t="shared" si="152"/>
        <v>44317</v>
      </c>
      <c r="B4857" t="s">
        <v>1054</v>
      </c>
      <c r="C4857" t="s">
        <v>119</v>
      </c>
      <c r="D4857"/>
      <c r="E4857" t="s">
        <v>72</v>
      </c>
      <c r="F4857" t="s">
        <v>73</v>
      </c>
      <c r="G4857" t="s">
        <v>578</v>
      </c>
      <c r="H4857">
        <v>218</v>
      </c>
      <c r="I4857" s="196" t="str">
        <f>VLOOKUP(E4857,Refs!$P$2:$R$36,3,FALSE)</f>
        <v>Y61</v>
      </c>
      <c r="J4857" s="196" t="str">
        <f>VLOOKUP(E4857,Refs!$P$2:$S$36,4,FALSE)</f>
        <v>East of England</v>
      </c>
      <c r="K4857" s="42">
        <f t="shared" si="153"/>
        <v>218</v>
      </c>
    </row>
    <row r="4858" spans="1:11" x14ac:dyDescent="0.35">
      <c r="A4858" s="197">
        <f t="shared" si="152"/>
        <v>44317</v>
      </c>
      <c r="B4858" t="s">
        <v>1054</v>
      </c>
      <c r="C4858" t="s">
        <v>119</v>
      </c>
      <c r="D4858"/>
      <c r="E4858" t="s">
        <v>72</v>
      </c>
      <c r="F4858" t="s">
        <v>73</v>
      </c>
      <c r="G4858" t="s">
        <v>579</v>
      </c>
      <c r="H4858">
        <v>0</v>
      </c>
      <c r="I4858" s="196" t="str">
        <f>VLOOKUP(E4858,Refs!$P$2:$R$36,3,FALSE)</f>
        <v>Y61</v>
      </c>
      <c r="J4858" s="196" t="str">
        <f>VLOOKUP(E4858,Refs!$P$2:$S$36,4,FALSE)</f>
        <v>East of England</v>
      </c>
      <c r="K4858" s="42" t="str">
        <f t="shared" si="153"/>
        <v/>
      </c>
    </row>
    <row r="4859" spans="1:11" x14ac:dyDescent="0.35">
      <c r="A4859" s="197">
        <f t="shared" si="152"/>
        <v>44317</v>
      </c>
      <c r="B4859" t="s">
        <v>1054</v>
      </c>
      <c r="C4859" t="s">
        <v>119</v>
      </c>
      <c r="D4859"/>
      <c r="E4859" t="s">
        <v>72</v>
      </c>
      <c r="F4859" t="s">
        <v>73</v>
      </c>
      <c r="G4859" t="s">
        <v>580</v>
      </c>
      <c r="H4859">
        <v>0</v>
      </c>
      <c r="I4859" s="196" t="str">
        <f>VLOOKUP(E4859,Refs!$P$2:$R$36,3,FALSE)</f>
        <v>Y61</v>
      </c>
      <c r="J4859" s="196" t="str">
        <f>VLOOKUP(E4859,Refs!$P$2:$S$36,4,FALSE)</f>
        <v>East of England</v>
      </c>
      <c r="K4859" s="42" t="str">
        <f t="shared" si="153"/>
        <v/>
      </c>
    </row>
    <row r="4860" spans="1:11" x14ac:dyDescent="0.35">
      <c r="A4860" s="197">
        <f t="shared" si="152"/>
        <v>44317</v>
      </c>
      <c r="B4860" t="s">
        <v>1054</v>
      </c>
      <c r="C4860" t="s">
        <v>119</v>
      </c>
      <c r="D4860"/>
      <c r="E4860" t="s">
        <v>72</v>
      </c>
      <c r="F4860" t="s">
        <v>73</v>
      </c>
      <c r="G4860" t="s">
        <v>581</v>
      </c>
      <c r="H4860">
        <v>0</v>
      </c>
      <c r="I4860" s="196" t="str">
        <f>VLOOKUP(E4860,Refs!$P$2:$R$36,3,FALSE)</f>
        <v>Y61</v>
      </c>
      <c r="J4860" s="196" t="str">
        <f>VLOOKUP(E4860,Refs!$P$2:$S$36,4,FALSE)</f>
        <v>East of England</v>
      </c>
      <c r="K4860" s="42" t="str">
        <f t="shared" si="153"/>
        <v/>
      </c>
    </row>
    <row r="4861" spans="1:11" x14ac:dyDescent="0.35">
      <c r="A4861" s="197">
        <f t="shared" si="152"/>
        <v>44317</v>
      </c>
      <c r="B4861" t="s">
        <v>1054</v>
      </c>
      <c r="C4861" t="s">
        <v>119</v>
      </c>
      <c r="D4861"/>
      <c r="E4861" t="s">
        <v>72</v>
      </c>
      <c r="F4861" t="s">
        <v>73</v>
      </c>
      <c r="G4861" t="s">
        <v>582</v>
      </c>
      <c r="H4861">
        <v>344</v>
      </c>
      <c r="I4861" s="196" t="str">
        <f>VLOOKUP(E4861,Refs!$P$2:$R$36,3,FALSE)</f>
        <v>Y61</v>
      </c>
      <c r="J4861" s="196" t="str">
        <f>VLOOKUP(E4861,Refs!$P$2:$S$36,4,FALSE)</f>
        <v>East of England</v>
      </c>
      <c r="K4861" s="42">
        <f t="shared" si="153"/>
        <v>344</v>
      </c>
    </row>
    <row r="4862" spans="1:11" x14ac:dyDescent="0.35">
      <c r="A4862" s="197">
        <f t="shared" si="152"/>
        <v>44317</v>
      </c>
      <c r="B4862" t="s">
        <v>1054</v>
      </c>
      <c r="C4862" t="s">
        <v>119</v>
      </c>
      <c r="D4862"/>
      <c r="E4862" t="s">
        <v>72</v>
      </c>
      <c r="F4862" t="s">
        <v>73</v>
      </c>
      <c r="G4862" t="s">
        <v>583</v>
      </c>
      <c r="H4862">
        <v>50</v>
      </c>
      <c r="I4862" s="196" t="str">
        <f>VLOOKUP(E4862,Refs!$P$2:$R$36,3,FALSE)</f>
        <v>Y61</v>
      </c>
      <c r="J4862" s="196" t="str">
        <f>VLOOKUP(E4862,Refs!$P$2:$S$36,4,FALSE)</f>
        <v>East of England</v>
      </c>
      <c r="K4862" s="42">
        <f t="shared" si="153"/>
        <v>50</v>
      </c>
    </row>
    <row r="4863" spans="1:11" x14ac:dyDescent="0.35">
      <c r="A4863" s="197">
        <f t="shared" si="152"/>
        <v>44317</v>
      </c>
      <c r="B4863" t="s">
        <v>1054</v>
      </c>
      <c r="C4863" t="s">
        <v>119</v>
      </c>
      <c r="D4863"/>
      <c r="E4863" t="s">
        <v>72</v>
      </c>
      <c r="F4863" t="s">
        <v>73</v>
      </c>
      <c r="G4863" t="s">
        <v>584</v>
      </c>
      <c r="H4863">
        <v>1333</v>
      </c>
      <c r="I4863" s="196" t="str">
        <f>VLOOKUP(E4863,Refs!$P$2:$R$36,3,FALSE)</f>
        <v>Y61</v>
      </c>
      <c r="J4863" s="196" t="str">
        <f>VLOOKUP(E4863,Refs!$P$2:$S$36,4,FALSE)</f>
        <v>East of England</v>
      </c>
      <c r="K4863" s="42">
        <f t="shared" si="153"/>
        <v>1333</v>
      </c>
    </row>
    <row r="4864" spans="1:11" x14ac:dyDescent="0.35">
      <c r="A4864" s="197">
        <f t="shared" si="152"/>
        <v>44317</v>
      </c>
      <c r="B4864" t="s">
        <v>1054</v>
      </c>
      <c r="C4864" t="s">
        <v>119</v>
      </c>
      <c r="D4864"/>
      <c r="E4864" t="s">
        <v>72</v>
      </c>
      <c r="F4864" t="s">
        <v>73</v>
      </c>
      <c r="G4864" t="s">
        <v>585</v>
      </c>
      <c r="H4864">
        <v>127</v>
      </c>
      <c r="I4864" s="196" t="str">
        <f>VLOOKUP(E4864,Refs!$P$2:$R$36,3,FALSE)</f>
        <v>Y61</v>
      </c>
      <c r="J4864" s="196" t="str">
        <f>VLOOKUP(E4864,Refs!$P$2:$S$36,4,FALSE)</f>
        <v>East of England</v>
      </c>
      <c r="K4864" s="42">
        <f t="shared" si="153"/>
        <v>127</v>
      </c>
    </row>
    <row r="4865" spans="1:11" x14ac:dyDescent="0.35">
      <c r="A4865" s="197">
        <f t="shared" si="152"/>
        <v>44317</v>
      </c>
      <c r="B4865" t="s">
        <v>1054</v>
      </c>
      <c r="C4865" t="s">
        <v>119</v>
      </c>
      <c r="D4865"/>
      <c r="E4865" t="s">
        <v>72</v>
      </c>
      <c r="F4865" t="s">
        <v>73</v>
      </c>
      <c r="G4865" t="s">
        <v>586</v>
      </c>
      <c r="H4865">
        <v>156</v>
      </c>
      <c r="I4865" s="196" t="str">
        <f>VLOOKUP(E4865,Refs!$P$2:$R$36,3,FALSE)</f>
        <v>Y61</v>
      </c>
      <c r="J4865" s="196" t="str">
        <f>VLOOKUP(E4865,Refs!$P$2:$S$36,4,FALSE)</f>
        <v>East of England</v>
      </c>
      <c r="K4865" s="42">
        <f t="shared" si="153"/>
        <v>156</v>
      </c>
    </row>
    <row r="4866" spans="1:11" x14ac:dyDescent="0.35">
      <c r="A4866" s="197">
        <f t="shared" si="152"/>
        <v>44317</v>
      </c>
      <c r="B4866" t="s">
        <v>1054</v>
      </c>
      <c r="C4866" t="s">
        <v>119</v>
      </c>
      <c r="D4866"/>
      <c r="E4866" t="s">
        <v>72</v>
      </c>
      <c r="F4866" t="s">
        <v>73</v>
      </c>
      <c r="G4866" t="s">
        <v>587</v>
      </c>
      <c r="H4866">
        <v>0</v>
      </c>
      <c r="I4866" s="196" t="str">
        <f>VLOOKUP(E4866,Refs!$P$2:$R$36,3,FALSE)</f>
        <v>Y61</v>
      </c>
      <c r="J4866" s="196" t="str">
        <f>VLOOKUP(E4866,Refs!$P$2:$S$36,4,FALSE)</f>
        <v>East of England</v>
      </c>
      <c r="K4866" s="42" t="str">
        <f t="shared" si="153"/>
        <v/>
      </c>
    </row>
    <row r="4867" spans="1:11" x14ac:dyDescent="0.35">
      <c r="A4867" s="197">
        <f t="shared" ref="A4867:A4930" si="154">DATEVALUE(RIGHT(B4867,8))</f>
        <v>44317</v>
      </c>
      <c r="B4867" t="s">
        <v>1054</v>
      </c>
      <c r="C4867" t="s">
        <v>119</v>
      </c>
      <c r="D4867"/>
      <c r="E4867" t="s">
        <v>72</v>
      </c>
      <c r="F4867" t="s">
        <v>73</v>
      </c>
      <c r="G4867" t="s">
        <v>588</v>
      </c>
      <c r="H4867">
        <v>2217</v>
      </c>
      <c r="I4867" s="196" t="str">
        <f>VLOOKUP(E4867,Refs!$P$2:$R$36,3,FALSE)</f>
        <v>Y61</v>
      </c>
      <c r="J4867" s="196" t="str">
        <f>VLOOKUP(E4867,Refs!$P$2:$S$36,4,FALSE)</f>
        <v>East of England</v>
      </c>
      <c r="K4867" s="42">
        <f t="shared" si="153"/>
        <v>2217</v>
      </c>
    </row>
    <row r="4868" spans="1:11" x14ac:dyDescent="0.35">
      <c r="A4868" s="197">
        <f t="shared" si="154"/>
        <v>44317</v>
      </c>
      <c r="B4868" t="s">
        <v>1054</v>
      </c>
      <c r="C4868" t="s">
        <v>119</v>
      </c>
      <c r="D4868"/>
      <c r="E4868" t="s">
        <v>72</v>
      </c>
      <c r="F4868" t="s">
        <v>73</v>
      </c>
      <c r="G4868" t="s">
        <v>589</v>
      </c>
      <c r="H4868">
        <v>818</v>
      </c>
      <c r="I4868" s="196" t="str">
        <f>VLOOKUP(E4868,Refs!$P$2:$R$36,3,FALSE)</f>
        <v>Y61</v>
      </c>
      <c r="J4868" s="196" t="str">
        <f>VLOOKUP(E4868,Refs!$P$2:$S$36,4,FALSE)</f>
        <v>East of England</v>
      </c>
      <c r="K4868" s="42">
        <f t="shared" si="153"/>
        <v>818</v>
      </c>
    </row>
    <row r="4869" spans="1:11" x14ac:dyDescent="0.35">
      <c r="A4869" s="197">
        <f t="shared" si="154"/>
        <v>44317</v>
      </c>
      <c r="B4869" t="s">
        <v>1054</v>
      </c>
      <c r="C4869" t="s">
        <v>119</v>
      </c>
      <c r="D4869"/>
      <c r="E4869" t="s">
        <v>72</v>
      </c>
      <c r="F4869" t="s">
        <v>73</v>
      </c>
      <c r="G4869" t="s">
        <v>590</v>
      </c>
      <c r="H4869">
        <v>531</v>
      </c>
      <c r="I4869" s="196" t="str">
        <f>VLOOKUP(E4869,Refs!$P$2:$R$36,3,FALSE)</f>
        <v>Y61</v>
      </c>
      <c r="J4869" s="196" t="str">
        <f>VLOOKUP(E4869,Refs!$P$2:$S$36,4,FALSE)</f>
        <v>East of England</v>
      </c>
      <c r="K4869" s="42">
        <f t="shared" si="153"/>
        <v>531</v>
      </c>
    </row>
    <row r="4870" spans="1:11" x14ac:dyDescent="0.35">
      <c r="A4870" s="197">
        <f t="shared" si="154"/>
        <v>44317</v>
      </c>
      <c r="B4870" t="s">
        <v>1054</v>
      </c>
      <c r="C4870" t="s">
        <v>119</v>
      </c>
      <c r="D4870"/>
      <c r="E4870" t="s">
        <v>72</v>
      </c>
      <c r="F4870" t="s">
        <v>73</v>
      </c>
      <c r="G4870" t="s">
        <v>591</v>
      </c>
      <c r="H4870">
        <v>472</v>
      </c>
      <c r="I4870" s="196" t="str">
        <f>VLOOKUP(E4870,Refs!$P$2:$R$36,3,FALSE)</f>
        <v>Y61</v>
      </c>
      <c r="J4870" s="196" t="str">
        <f>VLOOKUP(E4870,Refs!$P$2:$S$36,4,FALSE)</f>
        <v>East of England</v>
      </c>
      <c r="K4870" s="42">
        <f t="shared" si="153"/>
        <v>472</v>
      </c>
    </row>
    <row r="4871" spans="1:11" x14ac:dyDescent="0.35">
      <c r="A4871" s="197">
        <f t="shared" si="154"/>
        <v>44317</v>
      </c>
      <c r="B4871" t="s">
        <v>1054</v>
      </c>
      <c r="C4871" t="s">
        <v>119</v>
      </c>
      <c r="D4871"/>
      <c r="E4871" t="s">
        <v>72</v>
      </c>
      <c r="F4871" t="s">
        <v>73</v>
      </c>
      <c r="G4871" t="s">
        <v>592</v>
      </c>
      <c r="H4871">
        <v>2190</v>
      </c>
      <c r="I4871" s="196" t="str">
        <f>VLOOKUP(E4871,Refs!$P$2:$R$36,3,FALSE)</f>
        <v>Y61</v>
      </c>
      <c r="J4871" s="196" t="str">
        <f>VLOOKUP(E4871,Refs!$P$2:$S$36,4,FALSE)</f>
        <v>East of England</v>
      </c>
      <c r="K4871" s="42">
        <f t="shared" si="153"/>
        <v>2190</v>
      </c>
    </row>
    <row r="4872" spans="1:11" x14ac:dyDescent="0.35">
      <c r="A4872" s="197">
        <f t="shared" si="154"/>
        <v>44317</v>
      </c>
      <c r="B4872" t="s">
        <v>1054</v>
      </c>
      <c r="C4872" t="s">
        <v>119</v>
      </c>
      <c r="D4872"/>
      <c r="E4872" t="s">
        <v>72</v>
      </c>
      <c r="F4872" t="s">
        <v>73</v>
      </c>
      <c r="G4872" t="s">
        <v>593</v>
      </c>
      <c r="H4872">
        <v>1794</v>
      </c>
      <c r="I4872" s="196" t="str">
        <f>VLOOKUP(E4872,Refs!$P$2:$R$36,3,FALSE)</f>
        <v>Y61</v>
      </c>
      <c r="J4872" s="196" t="str">
        <f>VLOOKUP(E4872,Refs!$P$2:$S$36,4,FALSE)</f>
        <v>East of England</v>
      </c>
      <c r="K4872" s="42">
        <f t="shared" si="153"/>
        <v>1794</v>
      </c>
    </row>
    <row r="4873" spans="1:11" x14ac:dyDescent="0.35">
      <c r="A4873" s="197">
        <f t="shared" si="154"/>
        <v>44317</v>
      </c>
      <c r="B4873" t="s">
        <v>1054</v>
      </c>
      <c r="C4873" t="s">
        <v>119</v>
      </c>
      <c r="D4873"/>
      <c r="E4873" t="s">
        <v>72</v>
      </c>
      <c r="F4873" t="s">
        <v>73</v>
      </c>
      <c r="G4873" t="s">
        <v>594</v>
      </c>
      <c r="H4873">
        <v>82</v>
      </c>
      <c r="I4873" s="196" t="str">
        <f>VLOOKUP(E4873,Refs!$P$2:$R$36,3,FALSE)</f>
        <v>Y61</v>
      </c>
      <c r="J4873" s="196" t="str">
        <f>VLOOKUP(E4873,Refs!$P$2:$S$36,4,FALSE)</f>
        <v>East of England</v>
      </c>
      <c r="K4873" s="42">
        <f t="shared" si="153"/>
        <v>82</v>
      </c>
    </row>
    <row r="4874" spans="1:11" x14ac:dyDescent="0.35">
      <c r="A4874" s="197">
        <f t="shared" si="154"/>
        <v>44317</v>
      </c>
      <c r="B4874" t="s">
        <v>1054</v>
      </c>
      <c r="C4874" t="s">
        <v>119</v>
      </c>
      <c r="D4874"/>
      <c r="E4874" t="s">
        <v>72</v>
      </c>
      <c r="F4874" t="s">
        <v>73</v>
      </c>
      <c r="G4874" t="s">
        <v>609</v>
      </c>
      <c r="H4874">
        <v>7911</v>
      </c>
      <c r="I4874" s="196" t="str">
        <f>VLOOKUP(E4874,Refs!$P$2:$R$36,3,FALSE)</f>
        <v>Y61</v>
      </c>
      <c r="J4874" s="196" t="str">
        <f>VLOOKUP(E4874,Refs!$P$2:$S$36,4,FALSE)</f>
        <v>East of England</v>
      </c>
      <c r="K4874" s="42">
        <f t="shared" si="153"/>
        <v>7911</v>
      </c>
    </row>
    <row r="4875" spans="1:11" x14ac:dyDescent="0.35">
      <c r="A4875" s="197">
        <f t="shared" si="154"/>
        <v>44317</v>
      </c>
      <c r="B4875" t="s">
        <v>1054</v>
      </c>
      <c r="C4875" t="s">
        <v>119</v>
      </c>
      <c r="D4875"/>
      <c r="E4875" t="s">
        <v>72</v>
      </c>
      <c r="F4875" t="s">
        <v>73</v>
      </c>
      <c r="G4875" t="s">
        <v>610</v>
      </c>
      <c r="H4875">
        <v>776</v>
      </c>
      <c r="I4875" s="196" t="str">
        <f>VLOOKUP(E4875,Refs!$P$2:$R$36,3,FALSE)</f>
        <v>Y61</v>
      </c>
      <c r="J4875" s="196" t="str">
        <f>VLOOKUP(E4875,Refs!$P$2:$S$36,4,FALSE)</f>
        <v>East of England</v>
      </c>
      <c r="K4875" s="42">
        <f t="shared" si="153"/>
        <v>776</v>
      </c>
    </row>
    <row r="4876" spans="1:11" x14ac:dyDescent="0.35">
      <c r="A4876" s="197">
        <f t="shared" si="154"/>
        <v>44317</v>
      </c>
      <c r="B4876" t="s">
        <v>1054</v>
      </c>
      <c r="C4876" t="s">
        <v>119</v>
      </c>
      <c r="D4876"/>
      <c r="E4876" t="s">
        <v>72</v>
      </c>
      <c r="F4876" t="s">
        <v>73</v>
      </c>
      <c r="G4876" t="s">
        <v>611</v>
      </c>
      <c r="H4876">
        <v>993</v>
      </c>
      <c r="I4876" s="196" t="str">
        <f>VLOOKUP(E4876,Refs!$P$2:$R$36,3,FALSE)</f>
        <v>Y61</v>
      </c>
      <c r="J4876" s="196" t="str">
        <f>VLOOKUP(E4876,Refs!$P$2:$S$36,4,FALSE)</f>
        <v>East of England</v>
      </c>
      <c r="K4876" s="42">
        <f t="shared" si="153"/>
        <v>993</v>
      </c>
    </row>
    <row r="4877" spans="1:11" x14ac:dyDescent="0.35">
      <c r="A4877" s="197">
        <f t="shared" si="154"/>
        <v>44317</v>
      </c>
      <c r="B4877" t="s">
        <v>1054</v>
      </c>
      <c r="C4877" t="s">
        <v>119</v>
      </c>
      <c r="D4877"/>
      <c r="E4877" t="s">
        <v>72</v>
      </c>
      <c r="F4877" t="s">
        <v>73</v>
      </c>
      <c r="G4877" t="s">
        <v>612</v>
      </c>
      <c r="H4877">
        <v>90</v>
      </c>
      <c r="I4877" s="196" t="str">
        <f>VLOOKUP(E4877,Refs!$P$2:$R$36,3,FALSE)</f>
        <v>Y61</v>
      </c>
      <c r="J4877" s="196" t="str">
        <f>VLOOKUP(E4877,Refs!$P$2:$S$36,4,FALSE)</f>
        <v>East of England</v>
      </c>
      <c r="K4877" s="42">
        <f t="shared" si="153"/>
        <v>90</v>
      </c>
    </row>
    <row r="4878" spans="1:11" x14ac:dyDescent="0.35">
      <c r="A4878" s="197">
        <f t="shared" si="154"/>
        <v>44317</v>
      </c>
      <c r="B4878" t="s">
        <v>1054</v>
      </c>
      <c r="C4878" t="s">
        <v>119</v>
      </c>
      <c r="D4878"/>
      <c r="E4878" t="s">
        <v>72</v>
      </c>
      <c r="F4878" t="s">
        <v>73</v>
      </c>
      <c r="G4878" t="s">
        <v>613</v>
      </c>
      <c r="H4878">
        <v>0</v>
      </c>
      <c r="I4878" s="196" t="str">
        <f>VLOOKUP(E4878,Refs!$P$2:$R$36,3,FALSE)</f>
        <v>Y61</v>
      </c>
      <c r="J4878" s="196" t="str">
        <f>VLOOKUP(E4878,Refs!$P$2:$S$36,4,FALSE)</f>
        <v>East of England</v>
      </c>
      <c r="K4878" s="42" t="str">
        <f t="shared" si="153"/>
        <v/>
      </c>
    </row>
    <row r="4879" spans="1:11" x14ac:dyDescent="0.35">
      <c r="A4879" s="197">
        <f t="shared" si="154"/>
        <v>44317</v>
      </c>
      <c r="B4879" t="s">
        <v>1054</v>
      </c>
      <c r="C4879" t="s">
        <v>119</v>
      </c>
      <c r="D4879"/>
      <c r="E4879" t="s">
        <v>72</v>
      </c>
      <c r="F4879" t="s">
        <v>73</v>
      </c>
      <c r="G4879" t="s">
        <v>615</v>
      </c>
      <c r="H4879">
        <v>2331</v>
      </c>
      <c r="I4879" s="196" t="str">
        <f>VLOOKUP(E4879,Refs!$P$2:$R$36,3,FALSE)</f>
        <v>Y61</v>
      </c>
      <c r="J4879" s="196" t="str">
        <f>VLOOKUP(E4879,Refs!$P$2:$S$36,4,FALSE)</f>
        <v>East of England</v>
      </c>
      <c r="K4879" s="42">
        <f t="shared" si="153"/>
        <v>2331</v>
      </c>
    </row>
    <row r="4880" spans="1:11" x14ac:dyDescent="0.35">
      <c r="A4880" s="197">
        <f t="shared" si="154"/>
        <v>44317</v>
      </c>
      <c r="B4880" t="s">
        <v>1054</v>
      </c>
      <c r="C4880" t="s">
        <v>119</v>
      </c>
      <c r="D4880"/>
      <c r="E4880" t="s">
        <v>72</v>
      </c>
      <c r="F4880" t="s">
        <v>73</v>
      </c>
      <c r="G4880" t="s">
        <v>616</v>
      </c>
      <c r="H4880">
        <v>1003</v>
      </c>
      <c r="I4880" s="196" t="str">
        <f>VLOOKUP(E4880,Refs!$P$2:$R$36,3,FALSE)</f>
        <v>Y61</v>
      </c>
      <c r="J4880" s="196" t="str">
        <f>VLOOKUP(E4880,Refs!$P$2:$S$36,4,FALSE)</f>
        <v>East of England</v>
      </c>
      <c r="K4880" s="42">
        <f t="shared" si="153"/>
        <v>1003</v>
      </c>
    </row>
    <row r="4881" spans="1:11" x14ac:dyDescent="0.35">
      <c r="A4881" s="197">
        <f t="shared" si="154"/>
        <v>44317</v>
      </c>
      <c r="B4881" t="s">
        <v>1054</v>
      </c>
      <c r="C4881" t="s">
        <v>119</v>
      </c>
      <c r="D4881"/>
      <c r="E4881" t="s">
        <v>72</v>
      </c>
      <c r="F4881" t="s">
        <v>73</v>
      </c>
      <c r="G4881" t="s">
        <v>618</v>
      </c>
      <c r="H4881">
        <v>369</v>
      </c>
      <c r="I4881" s="196" t="str">
        <f>VLOOKUP(E4881,Refs!$P$2:$R$36,3,FALSE)</f>
        <v>Y61</v>
      </c>
      <c r="J4881" s="196" t="str">
        <f>VLOOKUP(E4881,Refs!$P$2:$S$36,4,FALSE)</f>
        <v>East of England</v>
      </c>
      <c r="K4881" s="42">
        <f t="shared" si="153"/>
        <v>369</v>
      </c>
    </row>
    <row r="4882" spans="1:11" x14ac:dyDescent="0.35">
      <c r="A4882" s="197">
        <f t="shared" si="154"/>
        <v>44317</v>
      </c>
      <c r="B4882" t="s">
        <v>1054</v>
      </c>
      <c r="C4882" t="s">
        <v>119</v>
      </c>
      <c r="D4882"/>
      <c r="E4882" t="s">
        <v>72</v>
      </c>
      <c r="F4882" t="s">
        <v>73</v>
      </c>
      <c r="G4882" t="s">
        <v>619</v>
      </c>
      <c r="H4882">
        <v>129</v>
      </c>
      <c r="I4882" s="196" t="str">
        <f>VLOOKUP(E4882,Refs!$P$2:$R$36,3,FALSE)</f>
        <v>Y61</v>
      </c>
      <c r="J4882" s="196" t="str">
        <f>VLOOKUP(E4882,Refs!$P$2:$S$36,4,FALSE)</f>
        <v>East of England</v>
      </c>
      <c r="K4882" s="42">
        <f t="shared" si="153"/>
        <v>129</v>
      </c>
    </row>
    <row r="4883" spans="1:11" x14ac:dyDescent="0.35">
      <c r="A4883" s="197">
        <f t="shared" si="154"/>
        <v>44317</v>
      </c>
      <c r="B4883" t="s">
        <v>1054</v>
      </c>
      <c r="C4883" t="s">
        <v>119</v>
      </c>
      <c r="D4883"/>
      <c r="E4883" t="s">
        <v>72</v>
      </c>
      <c r="F4883" t="s">
        <v>73</v>
      </c>
      <c r="G4883" t="s">
        <v>620</v>
      </c>
      <c r="H4883">
        <v>469</v>
      </c>
      <c r="I4883" s="196" t="str">
        <f>VLOOKUP(E4883,Refs!$P$2:$R$36,3,FALSE)</f>
        <v>Y61</v>
      </c>
      <c r="J4883" s="196" t="str">
        <f>VLOOKUP(E4883,Refs!$P$2:$S$36,4,FALSE)</f>
        <v>East of England</v>
      </c>
      <c r="K4883" s="42">
        <f t="shared" si="153"/>
        <v>469</v>
      </c>
    </row>
    <row r="4884" spans="1:11" x14ac:dyDescent="0.35">
      <c r="A4884" s="197">
        <f t="shared" si="154"/>
        <v>44317</v>
      </c>
      <c r="B4884" t="s">
        <v>1054</v>
      </c>
      <c r="C4884" t="s">
        <v>119</v>
      </c>
      <c r="D4884"/>
      <c r="E4884" t="s">
        <v>72</v>
      </c>
      <c r="F4884" t="s">
        <v>73</v>
      </c>
      <c r="G4884" t="s">
        <v>621</v>
      </c>
      <c r="H4884">
        <v>27</v>
      </c>
      <c r="I4884" s="196" t="str">
        <f>VLOOKUP(E4884,Refs!$P$2:$R$36,3,FALSE)</f>
        <v>Y61</v>
      </c>
      <c r="J4884" s="196" t="str">
        <f>VLOOKUP(E4884,Refs!$P$2:$S$36,4,FALSE)</f>
        <v>East of England</v>
      </c>
      <c r="K4884" s="42">
        <f t="shared" si="153"/>
        <v>27</v>
      </c>
    </row>
    <row r="4885" spans="1:11" x14ac:dyDescent="0.35">
      <c r="A4885" s="197">
        <f t="shared" si="154"/>
        <v>44317</v>
      </c>
      <c r="B4885" t="s">
        <v>1054</v>
      </c>
      <c r="C4885" t="s">
        <v>119</v>
      </c>
      <c r="D4885"/>
      <c r="E4885" t="s">
        <v>72</v>
      </c>
      <c r="F4885" t="s">
        <v>73</v>
      </c>
      <c r="G4885" t="s">
        <v>622</v>
      </c>
      <c r="H4885">
        <v>486</v>
      </c>
      <c r="I4885" s="196" t="str">
        <f>VLOOKUP(E4885,Refs!$P$2:$R$36,3,FALSE)</f>
        <v>Y61</v>
      </c>
      <c r="J4885" s="196" t="str">
        <f>VLOOKUP(E4885,Refs!$P$2:$S$36,4,FALSE)</f>
        <v>East of England</v>
      </c>
      <c r="K4885" s="42">
        <f t="shared" si="153"/>
        <v>486</v>
      </c>
    </row>
    <row r="4886" spans="1:11" x14ac:dyDescent="0.35">
      <c r="A4886" s="197">
        <f t="shared" si="154"/>
        <v>44317</v>
      </c>
      <c r="B4886" t="s">
        <v>1054</v>
      </c>
      <c r="C4886" t="s">
        <v>119</v>
      </c>
      <c r="D4886"/>
      <c r="E4886" t="s">
        <v>72</v>
      </c>
      <c r="F4886" t="s">
        <v>73</v>
      </c>
      <c r="G4886" t="s">
        <v>623</v>
      </c>
      <c r="H4886">
        <v>4</v>
      </c>
      <c r="I4886" s="196" t="str">
        <f>VLOOKUP(E4886,Refs!$P$2:$R$36,3,FALSE)</f>
        <v>Y61</v>
      </c>
      <c r="J4886" s="196" t="str">
        <f>VLOOKUP(E4886,Refs!$P$2:$S$36,4,FALSE)</f>
        <v>East of England</v>
      </c>
      <c r="K4886" s="42">
        <f t="shared" si="153"/>
        <v>4</v>
      </c>
    </row>
    <row r="4887" spans="1:11" x14ac:dyDescent="0.35">
      <c r="A4887" s="197">
        <f t="shared" si="154"/>
        <v>44317</v>
      </c>
      <c r="B4887" t="s">
        <v>1054</v>
      </c>
      <c r="C4887" t="s">
        <v>119</v>
      </c>
      <c r="D4887"/>
      <c r="E4887" t="s">
        <v>72</v>
      </c>
      <c r="F4887" t="s">
        <v>73</v>
      </c>
      <c r="G4887" t="s">
        <v>624</v>
      </c>
      <c r="H4887">
        <v>942</v>
      </c>
      <c r="I4887" s="196" t="str">
        <f>VLOOKUP(E4887,Refs!$P$2:$R$36,3,FALSE)</f>
        <v>Y61</v>
      </c>
      <c r="J4887" s="196" t="str">
        <f>VLOOKUP(E4887,Refs!$P$2:$S$36,4,FALSE)</f>
        <v>East of England</v>
      </c>
      <c r="K4887" s="42">
        <f t="shared" si="153"/>
        <v>942</v>
      </c>
    </row>
    <row r="4888" spans="1:11" x14ac:dyDescent="0.35">
      <c r="A4888" s="197">
        <f t="shared" si="154"/>
        <v>44317</v>
      </c>
      <c r="B4888" t="s">
        <v>1054</v>
      </c>
      <c r="C4888" t="s">
        <v>119</v>
      </c>
      <c r="D4888"/>
      <c r="E4888" t="s">
        <v>72</v>
      </c>
      <c r="F4888" t="s">
        <v>73</v>
      </c>
      <c r="G4888" t="s">
        <v>625</v>
      </c>
      <c r="H4888">
        <v>585</v>
      </c>
      <c r="I4888" s="196" t="str">
        <f>VLOOKUP(E4888,Refs!$P$2:$R$36,3,FALSE)</f>
        <v>Y61</v>
      </c>
      <c r="J4888" s="196" t="str">
        <f>VLOOKUP(E4888,Refs!$P$2:$S$36,4,FALSE)</f>
        <v>East of England</v>
      </c>
      <c r="K4888" s="42">
        <f t="shared" si="153"/>
        <v>585</v>
      </c>
    </row>
    <row r="4889" spans="1:11" x14ac:dyDescent="0.35">
      <c r="A4889" s="197">
        <f t="shared" si="154"/>
        <v>44317</v>
      </c>
      <c r="B4889" t="s">
        <v>1054</v>
      </c>
      <c r="C4889" t="s">
        <v>119</v>
      </c>
      <c r="D4889"/>
      <c r="E4889" t="s">
        <v>72</v>
      </c>
      <c r="F4889" t="s">
        <v>73</v>
      </c>
      <c r="G4889" t="s">
        <v>626</v>
      </c>
      <c r="H4889">
        <v>382</v>
      </c>
      <c r="I4889" s="196" t="str">
        <f>VLOOKUP(E4889,Refs!$P$2:$R$36,3,FALSE)</f>
        <v>Y61</v>
      </c>
      <c r="J4889" s="196" t="str">
        <f>VLOOKUP(E4889,Refs!$P$2:$S$36,4,FALSE)</f>
        <v>East of England</v>
      </c>
      <c r="K4889" s="42">
        <f t="shared" si="153"/>
        <v>382</v>
      </c>
    </row>
    <row r="4890" spans="1:11" x14ac:dyDescent="0.35">
      <c r="A4890" s="197">
        <f t="shared" si="154"/>
        <v>44317</v>
      </c>
      <c r="B4890" t="s">
        <v>1054</v>
      </c>
      <c r="C4890" t="s">
        <v>119</v>
      </c>
      <c r="D4890"/>
      <c r="E4890" t="s">
        <v>72</v>
      </c>
      <c r="F4890" t="s">
        <v>73</v>
      </c>
      <c r="G4890" t="s">
        <v>642</v>
      </c>
      <c r="H4890">
        <v>866</v>
      </c>
      <c r="I4890" s="196" t="str">
        <f>VLOOKUP(E4890,Refs!$P$2:$R$36,3,FALSE)</f>
        <v>Y61</v>
      </c>
      <c r="J4890" s="196" t="str">
        <f>VLOOKUP(E4890,Refs!$P$2:$S$36,4,FALSE)</f>
        <v>East of England</v>
      </c>
      <c r="K4890" s="42">
        <f t="shared" si="153"/>
        <v>866</v>
      </c>
    </row>
    <row r="4891" spans="1:11" x14ac:dyDescent="0.35">
      <c r="A4891" s="197">
        <f t="shared" si="154"/>
        <v>44317</v>
      </c>
      <c r="B4891" t="s">
        <v>1054</v>
      </c>
      <c r="C4891" t="s">
        <v>119</v>
      </c>
      <c r="D4891"/>
      <c r="E4891" t="s">
        <v>72</v>
      </c>
      <c r="F4891" t="s">
        <v>73</v>
      </c>
      <c r="G4891" t="s">
        <v>643</v>
      </c>
      <c r="H4891">
        <v>712</v>
      </c>
      <c r="I4891" s="196" t="str">
        <f>VLOOKUP(E4891,Refs!$P$2:$R$36,3,FALSE)</f>
        <v>Y61</v>
      </c>
      <c r="J4891" s="196" t="str">
        <f>VLOOKUP(E4891,Refs!$P$2:$S$36,4,FALSE)</f>
        <v>East of England</v>
      </c>
      <c r="K4891" s="42">
        <f t="shared" si="153"/>
        <v>712</v>
      </c>
    </row>
    <row r="4892" spans="1:11" x14ac:dyDescent="0.35">
      <c r="A4892" s="197">
        <f t="shared" si="154"/>
        <v>44317</v>
      </c>
      <c r="B4892" t="s">
        <v>1054</v>
      </c>
      <c r="C4892" t="s">
        <v>119</v>
      </c>
      <c r="D4892"/>
      <c r="E4892" t="s">
        <v>72</v>
      </c>
      <c r="F4892" t="s">
        <v>73</v>
      </c>
      <c r="G4892" t="s">
        <v>644</v>
      </c>
      <c r="H4892">
        <v>409</v>
      </c>
      <c r="I4892" s="196" t="str">
        <f>VLOOKUP(E4892,Refs!$P$2:$R$36,3,FALSE)</f>
        <v>Y61</v>
      </c>
      <c r="J4892" s="196" t="str">
        <f>VLOOKUP(E4892,Refs!$P$2:$S$36,4,FALSE)</f>
        <v>East of England</v>
      </c>
      <c r="K4892" s="42">
        <f t="shared" si="153"/>
        <v>409</v>
      </c>
    </row>
    <row r="4893" spans="1:11" x14ac:dyDescent="0.35">
      <c r="A4893" s="197">
        <f t="shared" si="154"/>
        <v>44317</v>
      </c>
      <c r="B4893" t="s">
        <v>1054</v>
      </c>
      <c r="C4893" t="s">
        <v>119</v>
      </c>
      <c r="D4893"/>
      <c r="E4893" t="s">
        <v>72</v>
      </c>
      <c r="F4893" t="s">
        <v>73</v>
      </c>
      <c r="G4893" t="s">
        <v>645</v>
      </c>
      <c r="H4893">
        <v>170</v>
      </c>
      <c r="I4893" s="196" t="str">
        <f>VLOOKUP(E4893,Refs!$P$2:$R$36,3,FALSE)</f>
        <v>Y61</v>
      </c>
      <c r="J4893" s="196" t="str">
        <f>VLOOKUP(E4893,Refs!$P$2:$S$36,4,FALSE)</f>
        <v>East of England</v>
      </c>
      <c r="K4893" s="42">
        <f t="shared" si="153"/>
        <v>170</v>
      </c>
    </row>
    <row r="4894" spans="1:11" x14ac:dyDescent="0.35">
      <c r="A4894" s="197">
        <f t="shared" si="154"/>
        <v>44317</v>
      </c>
      <c r="B4894" t="s">
        <v>1054</v>
      </c>
      <c r="C4894" t="s">
        <v>119</v>
      </c>
      <c r="D4894"/>
      <c r="E4894" t="s">
        <v>72</v>
      </c>
      <c r="F4894" t="s">
        <v>73</v>
      </c>
      <c r="G4894" t="s">
        <v>646</v>
      </c>
      <c r="H4894">
        <v>0</v>
      </c>
      <c r="I4894" s="196" t="str">
        <f>VLOOKUP(E4894,Refs!$P$2:$R$36,3,FALSE)</f>
        <v>Y61</v>
      </c>
      <c r="J4894" s="196" t="str">
        <f>VLOOKUP(E4894,Refs!$P$2:$S$36,4,FALSE)</f>
        <v>East of England</v>
      </c>
      <c r="K4894" s="42" t="str">
        <f t="shared" si="153"/>
        <v/>
      </c>
    </row>
    <row r="4895" spans="1:11" x14ac:dyDescent="0.35">
      <c r="A4895" s="197">
        <f t="shared" si="154"/>
        <v>44317</v>
      </c>
      <c r="B4895" t="s">
        <v>1054</v>
      </c>
      <c r="C4895" t="s">
        <v>119</v>
      </c>
      <c r="D4895"/>
      <c r="E4895" t="s">
        <v>72</v>
      </c>
      <c r="F4895" t="s">
        <v>73</v>
      </c>
      <c r="G4895" t="s">
        <v>647</v>
      </c>
      <c r="H4895">
        <v>606</v>
      </c>
      <c r="I4895" s="196" t="str">
        <f>VLOOKUP(E4895,Refs!$P$2:$R$36,3,FALSE)</f>
        <v>Y61</v>
      </c>
      <c r="J4895" s="196" t="str">
        <f>VLOOKUP(E4895,Refs!$P$2:$S$36,4,FALSE)</f>
        <v>East of England</v>
      </c>
      <c r="K4895" s="42">
        <f t="shared" si="153"/>
        <v>606</v>
      </c>
    </row>
    <row r="4896" spans="1:11" x14ac:dyDescent="0.35">
      <c r="A4896" s="197">
        <f t="shared" si="154"/>
        <v>44317</v>
      </c>
      <c r="B4896" t="s">
        <v>1054</v>
      </c>
      <c r="C4896" t="s">
        <v>119</v>
      </c>
      <c r="D4896"/>
      <c r="E4896" t="s">
        <v>72</v>
      </c>
      <c r="F4896" t="s">
        <v>73</v>
      </c>
      <c r="G4896" t="s">
        <v>648</v>
      </c>
      <c r="H4896">
        <v>1568469</v>
      </c>
      <c r="I4896" s="196" t="str">
        <f>VLOOKUP(E4896,Refs!$P$2:$R$36,3,FALSE)</f>
        <v>Y61</v>
      </c>
      <c r="J4896" s="196" t="str">
        <f>VLOOKUP(E4896,Refs!$P$2:$S$36,4,FALSE)</f>
        <v>East of England</v>
      </c>
      <c r="K4896" s="42">
        <f t="shared" si="153"/>
        <v>1568469</v>
      </c>
    </row>
    <row r="4897" spans="1:11" x14ac:dyDescent="0.35">
      <c r="A4897" s="197">
        <f t="shared" si="154"/>
        <v>44317</v>
      </c>
      <c r="B4897" t="s">
        <v>1054</v>
      </c>
      <c r="C4897" t="s">
        <v>119</v>
      </c>
      <c r="D4897"/>
      <c r="E4897" t="s">
        <v>72</v>
      </c>
      <c r="F4897" t="s">
        <v>73</v>
      </c>
      <c r="G4897" t="s">
        <v>649</v>
      </c>
      <c r="H4897">
        <v>860</v>
      </c>
      <c r="I4897" s="196" t="str">
        <f>VLOOKUP(E4897,Refs!$P$2:$R$36,3,FALSE)</f>
        <v>Y61</v>
      </c>
      <c r="J4897" s="196" t="str">
        <f>VLOOKUP(E4897,Refs!$P$2:$S$36,4,FALSE)</f>
        <v>East of England</v>
      </c>
      <c r="K4897" s="42">
        <f t="shared" si="153"/>
        <v>860</v>
      </c>
    </row>
    <row r="4898" spans="1:11" x14ac:dyDescent="0.35">
      <c r="A4898" s="197">
        <f t="shared" si="154"/>
        <v>44317</v>
      </c>
      <c r="B4898" t="s">
        <v>1054</v>
      </c>
      <c r="C4898" t="s">
        <v>119</v>
      </c>
      <c r="D4898"/>
      <c r="E4898" t="s">
        <v>72</v>
      </c>
      <c r="F4898" t="s">
        <v>73</v>
      </c>
      <c r="G4898" t="s">
        <v>650</v>
      </c>
      <c r="H4898">
        <v>573</v>
      </c>
      <c r="I4898" s="196" t="str">
        <f>VLOOKUP(E4898,Refs!$P$2:$R$36,3,FALSE)</f>
        <v>Y61</v>
      </c>
      <c r="J4898" s="196" t="str">
        <f>VLOOKUP(E4898,Refs!$P$2:$S$36,4,FALSE)</f>
        <v>East of England</v>
      </c>
      <c r="K4898" s="42">
        <f t="shared" si="153"/>
        <v>573</v>
      </c>
    </row>
    <row r="4899" spans="1:11" x14ac:dyDescent="0.35">
      <c r="A4899" s="197">
        <f t="shared" si="154"/>
        <v>44317</v>
      </c>
      <c r="B4899" t="s">
        <v>1054</v>
      </c>
      <c r="C4899" t="s">
        <v>119</v>
      </c>
      <c r="D4899"/>
      <c r="E4899" t="s">
        <v>72</v>
      </c>
      <c r="F4899" t="s">
        <v>73</v>
      </c>
      <c r="G4899" t="s">
        <v>651</v>
      </c>
      <c r="H4899">
        <v>37</v>
      </c>
      <c r="I4899" s="196" t="str">
        <f>VLOOKUP(E4899,Refs!$P$2:$R$36,3,FALSE)</f>
        <v>Y61</v>
      </c>
      <c r="J4899" s="196" t="str">
        <f>VLOOKUP(E4899,Refs!$P$2:$S$36,4,FALSE)</f>
        <v>East of England</v>
      </c>
      <c r="K4899" s="42">
        <f t="shared" si="153"/>
        <v>37</v>
      </c>
    </row>
    <row r="4900" spans="1:11" x14ac:dyDescent="0.35">
      <c r="A4900" s="197">
        <f t="shared" si="154"/>
        <v>44317</v>
      </c>
      <c r="B4900" t="s">
        <v>1054</v>
      </c>
      <c r="C4900" t="s">
        <v>119</v>
      </c>
      <c r="D4900"/>
      <c r="E4900" t="s">
        <v>72</v>
      </c>
      <c r="F4900" t="s">
        <v>73</v>
      </c>
      <c r="G4900" t="s">
        <v>652</v>
      </c>
      <c r="H4900">
        <v>536</v>
      </c>
      <c r="I4900" s="196" t="str">
        <f>VLOOKUP(E4900,Refs!$P$2:$R$36,3,FALSE)</f>
        <v>Y61</v>
      </c>
      <c r="J4900" s="196" t="str">
        <f>VLOOKUP(E4900,Refs!$P$2:$S$36,4,FALSE)</f>
        <v>East of England</v>
      </c>
      <c r="K4900" s="42">
        <f t="shared" si="153"/>
        <v>536</v>
      </c>
    </row>
    <row r="4901" spans="1:11" x14ac:dyDescent="0.35">
      <c r="A4901" s="197">
        <f t="shared" si="154"/>
        <v>44317</v>
      </c>
      <c r="B4901" t="s">
        <v>1054</v>
      </c>
      <c r="C4901" t="s">
        <v>119</v>
      </c>
      <c r="D4901"/>
      <c r="E4901" t="s">
        <v>72</v>
      </c>
      <c r="F4901" t="s">
        <v>73</v>
      </c>
      <c r="G4901" t="s">
        <v>653</v>
      </c>
      <c r="H4901">
        <v>1233971</v>
      </c>
      <c r="I4901" s="196" t="str">
        <f>VLOOKUP(E4901,Refs!$P$2:$R$36,3,FALSE)</f>
        <v>Y61</v>
      </c>
      <c r="J4901" s="196" t="str">
        <f>VLOOKUP(E4901,Refs!$P$2:$S$36,4,FALSE)</f>
        <v>East of England</v>
      </c>
      <c r="K4901" s="42">
        <f t="shared" si="153"/>
        <v>1233971</v>
      </c>
    </row>
    <row r="4902" spans="1:11" x14ac:dyDescent="0.35">
      <c r="A4902" s="197">
        <f t="shared" si="154"/>
        <v>44317</v>
      </c>
      <c r="B4902" t="s">
        <v>1054</v>
      </c>
      <c r="C4902" t="s">
        <v>119</v>
      </c>
      <c r="D4902"/>
      <c r="E4902" t="s">
        <v>72</v>
      </c>
      <c r="F4902" t="s">
        <v>73</v>
      </c>
      <c r="G4902" t="s">
        <v>654</v>
      </c>
      <c r="H4902">
        <v>191</v>
      </c>
      <c r="I4902" s="196" t="str">
        <f>VLOOKUP(E4902,Refs!$P$2:$R$36,3,FALSE)</f>
        <v>Y61</v>
      </c>
      <c r="J4902" s="196" t="str">
        <f>VLOOKUP(E4902,Refs!$P$2:$S$36,4,FALSE)</f>
        <v>East of England</v>
      </c>
      <c r="K4902" s="42">
        <f t="shared" si="153"/>
        <v>191</v>
      </c>
    </row>
    <row r="4903" spans="1:11" x14ac:dyDescent="0.35">
      <c r="A4903" s="197">
        <f t="shared" si="154"/>
        <v>44317</v>
      </c>
      <c r="B4903" t="s">
        <v>1054</v>
      </c>
      <c r="C4903" t="s">
        <v>119</v>
      </c>
      <c r="D4903"/>
      <c r="E4903" t="s">
        <v>72</v>
      </c>
      <c r="F4903" t="s">
        <v>73</v>
      </c>
      <c r="G4903" t="s">
        <v>669</v>
      </c>
      <c r="H4903">
        <v>8147</v>
      </c>
      <c r="I4903" s="196" t="str">
        <f>VLOOKUP(E4903,Refs!$P$2:$R$36,3,FALSE)</f>
        <v>Y61</v>
      </c>
      <c r="J4903" s="196" t="str">
        <f>VLOOKUP(E4903,Refs!$P$2:$S$36,4,FALSE)</f>
        <v>East of England</v>
      </c>
      <c r="K4903" s="42">
        <f t="shared" si="153"/>
        <v>8147</v>
      </c>
    </row>
    <row r="4904" spans="1:11" x14ac:dyDescent="0.35">
      <c r="A4904" s="197">
        <f t="shared" si="154"/>
        <v>44317</v>
      </c>
      <c r="B4904" t="s">
        <v>1054</v>
      </c>
      <c r="C4904" t="s">
        <v>119</v>
      </c>
      <c r="D4904"/>
      <c r="E4904" t="s">
        <v>72</v>
      </c>
      <c r="F4904" t="s">
        <v>73</v>
      </c>
      <c r="G4904" t="s">
        <v>670</v>
      </c>
      <c r="H4904">
        <v>1</v>
      </c>
      <c r="I4904" s="196" t="str">
        <f>VLOOKUP(E4904,Refs!$P$2:$R$36,3,FALSE)</f>
        <v>Y61</v>
      </c>
      <c r="J4904" s="196" t="str">
        <f>VLOOKUP(E4904,Refs!$P$2:$S$36,4,FALSE)</f>
        <v>East of England</v>
      </c>
      <c r="K4904" s="42">
        <f t="shared" si="153"/>
        <v>1</v>
      </c>
    </row>
    <row r="4905" spans="1:11" x14ac:dyDescent="0.35">
      <c r="A4905" s="197">
        <f t="shared" si="154"/>
        <v>44317</v>
      </c>
      <c r="B4905" t="s">
        <v>1054</v>
      </c>
      <c r="C4905" t="s">
        <v>119</v>
      </c>
      <c r="D4905"/>
      <c r="E4905" t="s">
        <v>72</v>
      </c>
      <c r="F4905" t="s">
        <v>73</v>
      </c>
      <c r="G4905" t="s">
        <v>671</v>
      </c>
      <c r="H4905">
        <v>5873</v>
      </c>
      <c r="I4905" s="196" t="str">
        <f>VLOOKUP(E4905,Refs!$P$2:$R$36,3,FALSE)</f>
        <v>Y61</v>
      </c>
      <c r="J4905" s="196" t="str">
        <f>VLOOKUP(E4905,Refs!$P$2:$S$36,4,FALSE)</f>
        <v>East of England</v>
      </c>
      <c r="K4905" s="42">
        <f t="shared" si="153"/>
        <v>5873</v>
      </c>
    </row>
    <row r="4906" spans="1:11" x14ac:dyDescent="0.35">
      <c r="A4906" s="197">
        <f t="shared" si="154"/>
        <v>44317</v>
      </c>
      <c r="B4906" t="s">
        <v>1054</v>
      </c>
      <c r="C4906" t="s">
        <v>119</v>
      </c>
      <c r="D4906"/>
      <c r="E4906" t="s">
        <v>72</v>
      </c>
      <c r="F4906" t="s">
        <v>73</v>
      </c>
      <c r="G4906" t="s">
        <v>675</v>
      </c>
      <c r="H4906">
        <v>2017</v>
      </c>
      <c r="I4906" s="196" t="str">
        <f>VLOOKUP(E4906,Refs!$P$2:$R$36,3,FALSE)</f>
        <v>Y61</v>
      </c>
      <c r="J4906" s="196" t="str">
        <f>VLOOKUP(E4906,Refs!$P$2:$S$36,4,FALSE)</f>
        <v>East of England</v>
      </c>
      <c r="K4906" s="42">
        <f t="shared" si="153"/>
        <v>2017</v>
      </c>
    </row>
    <row r="4907" spans="1:11" x14ac:dyDescent="0.35">
      <c r="A4907" s="197">
        <f t="shared" si="154"/>
        <v>44317</v>
      </c>
      <c r="B4907" t="s">
        <v>1054</v>
      </c>
      <c r="C4907" t="s">
        <v>119</v>
      </c>
      <c r="D4907"/>
      <c r="E4907" t="s">
        <v>72</v>
      </c>
      <c r="F4907" t="s">
        <v>73</v>
      </c>
      <c r="G4907" t="s">
        <v>678</v>
      </c>
      <c r="H4907">
        <v>1148</v>
      </c>
      <c r="I4907" s="196" t="str">
        <f>VLOOKUP(E4907,Refs!$P$2:$R$36,3,FALSE)</f>
        <v>Y61</v>
      </c>
      <c r="J4907" s="196" t="str">
        <f>VLOOKUP(E4907,Refs!$P$2:$S$36,4,FALSE)</f>
        <v>East of England</v>
      </c>
      <c r="K4907" s="42">
        <f t="shared" si="153"/>
        <v>1148</v>
      </c>
    </row>
    <row r="4908" spans="1:11" x14ac:dyDescent="0.35">
      <c r="A4908" s="197">
        <f t="shared" si="154"/>
        <v>44317</v>
      </c>
      <c r="B4908" t="s">
        <v>1054</v>
      </c>
      <c r="C4908" t="s">
        <v>119</v>
      </c>
      <c r="D4908"/>
      <c r="E4908" t="s">
        <v>72</v>
      </c>
      <c r="F4908" t="s">
        <v>73</v>
      </c>
      <c r="G4908" t="s">
        <v>679</v>
      </c>
      <c r="H4908">
        <v>551</v>
      </c>
      <c r="I4908" s="196" t="str">
        <f>VLOOKUP(E4908,Refs!$P$2:$R$36,3,FALSE)</f>
        <v>Y61</v>
      </c>
      <c r="J4908" s="196" t="str">
        <f>VLOOKUP(E4908,Refs!$P$2:$S$36,4,FALSE)</f>
        <v>East of England</v>
      </c>
      <c r="K4908" s="42">
        <f t="shared" si="153"/>
        <v>551</v>
      </c>
    </row>
    <row r="4909" spans="1:11" x14ac:dyDescent="0.35">
      <c r="A4909" s="197">
        <f t="shared" si="154"/>
        <v>44317</v>
      </c>
      <c r="B4909" t="s">
        <v>1054</v>
      </c>
      <c r="C4909" t="s">
        <v>119</v>
      </c>
      <c r="D4909"/>
      <c r="E4909" t="s">
        <v>72</v>
      </c>
      <c r="F4909" t="s">
        <v>73</v>
      </c>
      <c r="G4909" t="s">
        <v>680</v>
      </c>
      <c r="H4909">
        <v>1102</v>
      </c>
      <c r="I4909" s="196" t="str">
        <f>VLOOKUP(E4909,Refs!$P$2:$R$36,3,FALSE)</f>
        <v>Y61</v>
      </c>
      <c r="J4909" s="196" t="str">
        <f>VLOOKUP(E4909,Refs!$P$2:$S$36,4,FALSE)</f>
        <v>East of England</v>
      </c>
      <c r="K4909" s="42">
        <f t="shared" ref="K4909:K4972" si="155">IF(OR(H4909="NULL",H4909=0,H4909=""),"",H4909)</f>
        <v>1102</v>
      </c>
    </row>
    <row r="4910" spans="1:11" x14ac:dyDescent="0.35">
      <c r="A4910" s="197">
        <f t="shared" si="154"/>
        <v>44317</v>
      </c>
      <c r="B4910" t="s">
        <v>1054</v>
      </c>
      <c r="C4910" t="s">
        <v>119</v>
      </c>
      <c r="D4910"/>
      <c r="E4910" t="s">
        <v>72</v>
      </c>
      <c r="F4910" t="s">
        <v>73</v>
      </c>
      <c r="G4910" t="s">
        <v>681</v>
      </c>
      <c r="H4910">
        <v>1001</v>
      </c>
      <c r="I4910" s="196" t="str">
        <f>VLOOKUP(E4910,Refs!$P$2:$R$36,3,FALSE)</f>
        <v>Y61</v>
      </c>
      <c r="J4910" s="196" t="str">
        <f>VLOOKUP(E4910,Refs!$P$2:$S$36,4,FALSE)</f>
        <v>East of England</v>
      </c>
      <c r="K4910" s="42">
        <f t="shared" si="155"/>
        <v>1001</v>
      </c>
    </row>
    <row r="4911" spans="1:11" x14ac:dyDescent="0.35">
      <c r="A4911" s="197">
        <f t="shared" si="154"/>
        <v>44317</v>
      </c>
      <c r="B4911" t="s">
        <v>1054</v>
      </c>
      <c r="C4911" t="s">
        <v>119</v>
      </c>
      <c r="D4911"/>
      <c r="E4911" t="s">
        <v>72</v>
      </c>
      <c r="F4911" t="s">
        <v>73</v>
      </c>
      <c r="G4911" t="s">
        <v>682</v>
      </c>
      <c r="H4911">
        <v>157</v>
      </c>
      <c r="I4911" s="196" t="str">
        <f>VLOOKUP(E4911,Refs!$P$2:$R$36,3,FALSE)</f>
        <v>Y61</v>
      </c>
      <c r="J4911" s="196" t="str">
        <f>VLOOKUP(E4911,Refs!$P$2:$S$36,4,FALSE)</f>
        <v>East of England</v>
      </c>
      <c r="K4911" s="42">
        <f t="shared" si="155"/>
        <v>157</v>
      </c>
    </row>
    <row r="4912" spans="1:11" x14ac:dyDescent="0.35">
      <c r="A4912" s="197">
        <f t="shared" si="154"/>
        <v>44317</v>
      </c>
      <c r="B4912" t="s">
        <v>1054</v>
      </c>
      <c r="C4912" t="s">
        <v>119</v>
      </c>
      <c r="D4912"/>
      <c r="E4912" t="s">
        <v>72</v>
      </c>
      <c r="F4912" t="s">
        <v>73</v>
      </c>
      <c r="G4912" t="s">
        <v>683</v>
      </c>
      <c r="H4912">
        <v>112</v>
      </c>
      <c r="I4912" s="196" t="str">
        <f>VLOOKUP(E4912,Refs!$P$2:$R$36,3,FALSE)</f>
        <v>Y61</v>
      </c>
      <c r="J4912" s="196" t="str">
        <f>VLOOKUP(E4912,Refs!$P$2:$S$36,4,FALSE)</f>
        <v>East of England</v>
      </c>
      <c r="K4912" s="42">
        <f t="shared" si="155"/>
        <v>112</v>
      </c>
    </row>
    <row r="4913" spans="1:11" x14ac:dyDescent="0.35">
      <c r="A4913" s="197">
        <f t="shared" si="154"/>
        <v>44317</v>
      </c>
      <c r="B4913" t="s">
        <v>1054</v>
      </c>
      <c r="C4913" t="s">
        <v>119</v>
      </c>
      <c r="D4913"/>
      <c r="E4913" t="s">
        <v>72</v>
      </c>
      <c r="F4913" t="s">
        <v>73</v>
      </c>
      <c r="G4913" t="s">
        <v>684</v>
      </c>
      <c r="H4913">
        <v>709</v>
      </c>
      <c r="I4913" s="196" t="str">
        <f>VLOOKUP(E4913,Refs!$P$2:$R$36,3,FALSE)</f>
        <v>Y61</v>
      </c>
      <c r="J4913" s="196" t="str">
        <f>VLOOKUP(E4913,Refs!$P$2:$S$36,4,FALSE)</f>
        <v>East of England</v>
      </c>
      <c r="K4913" s="42">
        <f t="shared" si="155"/>
        <v>709</v>
      </c>
    </row>
    <row r="4914" spans="1:11" x14ac:dyDescent="0.35">
      <c r="A4914" s="197">
        <f t="shared" si="154"/>
        <v>44317</v>
      </c>
      <c r="B4914" t="s">
        <v>1054</v>
      </c>
      <c r="C4914" t="s">
        <v>119</v>
      </c>
      <c r="D4914"/>
      <c r="E4914" t="s">
        <v>72</v>
      </c>
      <c r="F4914" t="s">
        <v>73</v>
      </c>
      <c r="G4914" t="s">
        <v>685</v>
      </c>
      <c r="H4914">
        <v>179</v>
      </c>
      <c r="I4914" s="196" t="str">
        <f>VLOOKUP(E4914,Refs!$P$2:$R$36,3,FALSE)</f>
        <v>Y61</v>
      </c>
      <c r="J4914" s="196" t="str">
        <f>VLOOKUP(E4914,Refs!$P$2:$S$36,4,FALSE)</f>
        <v>East of England</v>
      </c>
      <c r="K4914" s="42">
        <f t="shared" si="155"/>
        <v>179</v>
      </c>
    </row>
    <row r="4915" spans="1:11" x14ac:dyDescent="0.35">
      <c r="A4915" s="197">
        <f t="shared" si="154"/>
        <v>44317</v>
      </c>
      <c r="B4915" t="s">
        <v>1054</v>
      </c>
      <c r="C4915" t="s">
        <v>119</v>
      </c>
      <c r="D4915"/>
      <c r="E4915" t="s">
        <v>72</v>
      </c>
      <c r="F4915" t="s">
        <v>73</v>
      </c>
      <c r="G4915" t="s">
        <v>686</v>
      </c>
      <c r="H4915">
        <v>0</v>
      </c>
      <c r="I4915" s="196" t="str">
        <f>VLOOKUP(E4915,Refs!$P$2:$R$36,3,FALSE)</f>
        <v>Y61</v>
      </c>
      <c r="J4915" s="196" t="str">
        <f>VLOOKUP(E4915,Refs!$P$2:$S$36,4,FALSE)</f>
        <v>East of England</v>
      </c>
      <c r="K4915" s="42" t="str">
        <f t="shared" si="155"/>
        <v/>
      </c>
    </row>
    <row r="4916" spans="1:11" x14ac:dyDescent="0.35">
      <c r="A4916" s="197">
        <f t="shared" si="154"/>
        <v>44317</v>
      </c>
      <c r="B4916" t="s">
        <v>1054</v>
      </c>
      <c r="C4916" t="s">
        <v>119</v>
      </c>
      <c r="D4916"/>
      <c r="E4916" t="s">
        <v>72</v>
      </c>
      <c r="F4916" t="s">
        <v>73</v>
      </c>
      <c r="G4916" t="s">
        <v>687</v>
      </c>
      <c r="H4916">
        <v>0</v>
      </c>
      <c r="I4916" s="196" t="str">
        <f>VLOOKUP(E4916,Refs!$P$2:$R$36,3,FALSE)</f>
        <v>Y61</v>
      </c>
      <c r="J4916" s="196" t="str">
        <f>VLOOKUP(E4916,Refs!$P$2:$S$36,4,FALSE)</f>
        <v>East of England</v>
      </c>
      <c r="K4916" s="42" t="str">
        <f t="shared" si="155"/>
        <v/>
      </c>
    </row>
    <row r="4917" spans="1:11" x14ac:dyDescent="0.35">
      <c r="A4917" s="197">
        <f t="shared" si="154"/>
        <v>44317</v>
      </c>
      <c r="B4917" t="s">
        <v>1054</v>
      </c>
      <c r="C4917" t="s">
        <v>119</v>
      </c>
      <c r="D4917"/>
      <c r="E4917" t="s">
        <v>72</v>
      </c>
      <c r="F4917" t="s">
        <v>73</v>
      </c>
      <c r="G4917" t="s">
        <v>688</v>
      </c>
      <c r="H4917">
        <v>16</v>
      </c>
      <c r="I4917" s="196" t="str">
        <f>VLOOKUP(E4917,Refs!$P$2:$R$36,3,FALSE)</f>
        <v>Y61</v>
      </c>
      <c r="J4917" s="196" t="str">
        <f>VLOOKUP(E4917,Refs!$P$2:$S$36,4,FALSE)</f>
        <v>East of England</v>
      </c>
      <c r="K4917" s="42">
        <f t="shared" si="155"/>
        <v>16</v>
      </c>
    </row>
    <row r="4918" spans="1:11" x14ac:dyDescent="0.35">
      <c r="A4918" s="197">
        <f t="shared" si="154"/>
        <v>44317</v>
      </c>
      <c r="B4918" t="s">
        <v>1054</v>
      </c>
      <c r="C4918" t="s">
        <v>119</v>
      </c>
      <c r="D4918"/>
      <c r="E4918" t="s">
        <v>72</v>
      </c>
      <c r="F4918" t="s">
        <v>73</v>
      </c>
      <c r="G4918" t="s">
        <v>689</v>
      </c>
      <c r="H4918">
        <v>16</v>
      </c>
      <c r="I4918" s="196" t="str">
        <f>VLOOKUP(E4918,Refs!$P$2:$R$36,3,FALSE)</f>
        <v>Y61</v>
      </c>
      <c r="J4918" s="196" t="str">
        <f>VLOOKUP(E4918,Refs!$P$2:$S$36,4,FALSE)</f>
        <v>East of England</v>
      </c>
      <c r="K4918" s="42">
        <f t="shared" si="155"/>
        <v>16</v>
      </c>
    </row>
    <row r="4919" spans="1:11" x14ac:dyDescent="0.35">
      <c r="A4919" s="197">
        <f t="shared" si="154"/>
        <v>44317</v>
      </c>
      <c r="B4919" t="s">
        <v>1054</v>
      </c>
      <c r="C4919" t="s">
        <v>119</v>
      </c>
      <c r="D4919"/>
      <c r="E4919" t="s">
        <v>72</v>
      </c>
      <c r="F4919" t="s">
        <v>73</v>
      </c>
      <c r="G4919" t="s">
        <v>690</v>
      </c>
      <c r="H4919">
        <v>158</v>
      </c>
      <c r="I4919" s="196" t="str">
        <f>VLOOKUP(E4919,Refs!$P$2:$R$36,3,FALSE)</f>
        <v>Y61</v>
      </c>
      <c r="J4919" s="196" t="str">
        <f>VLOOKUP(E4919,Refs!$P$2:$S$36,4,FALSE)</f>
        <v>East of England</v>
      </c>
      <c r="K4919" s="42">
        <f t="shared" si="155"/>
        <v>158</v>
      </c>
    </row>
    <row r="4920" spans="1:11" x14ac:dyDescent="0.35">
      <c r="A4920" s="197">
        <f t="shared" si="154"/>
        <v>44317</v>
      </c>
      <c r="B4920" t="s">
        <v>1054</v>
      </c>
      <c r="C4920" t="s">
        <v>119</v>
      </c>
      <c r="D4920"/>
      <c r="E4920" t="s">
        <v>72</v>
      </c>
      <c r="F4920" t="s">
        <v>73</v>
      </c>
      <c r="G4920" t="s">
        <v>691</v>
      </c>
      <c r="H4920">
        <v>341</v>
      </c>
      <c r="I4920" s="196" t="str">
        <f>VLOOKUP(E4920,Refs!$P$2:$R$36,3,FALSE)</f>
        <v>Y61</v>
      </c>
      <c r="J4920" s="196" t="str">
        <f>VLOOKUP(E4920,Refs!$P$2:$S$36,4,FALSE)</f>
        <v>East of England</v>
      </c>
      <c r="K4920" s="42">
        <f t="shared" si="155"/>
        <v>341</v>
      </c>
    </row>
    <row r="4921" spans="1:11" x14ac:dyDescent="0.35">
      <c r="A4921" s="197">
        <f t="shared" si="154"/>
        <v>44317</v>
      </c>
      <c r="B4921" t="s">
        <v>1054</v>
      </c>
      <c r="C4921" t="s">
        <v>119</v>
      </c>
      <c r="D4921"/>
      <c r="E4921" t="s">
        <v>72</v>
      </c>
      <c r="F4921" t="s">
        <v>73</v>
      </c>
      <c r="G4921" t="s">
        <v>692</v>
      </c>
      <c r="H4921">
        <v>137</v>
      </c>
      <c r="I4921" s="196" t="str">
        <f>VLOOKUP(E4921,Refs!$P$2:$R$36,3,FALSE)</f>
        <v>Y61</v>
      </c>
      <c r="J4921" s="196" t="str">
        <f>VLOOKUP(E4921,Refs!$P$2:$S$36,4,FALSE)</f>
        <v>East of England</v>
      </c>
      <c r="K4921" s="42">
        <f t="shared" si="155"/>
        <v>137</v>
      </c>
    </row>
    <row r="4922" spans="1:11" x14ac:dyDescent="0.35">
      <c r="A4922" s="197">
        <f t="shared" si="154"/>
        <v>44317</v>
      </c>
      <c r="B4922" t="s">
        <v>1054</v>
      </c>
      <c r="C4922" t="s">
        <v>119</v>
      </c>
      <c r="D4922"/>
      <c r="E4922" t="s">
        <v>72</v>
      </c>
      <c r="F4922" t="s">
        <v>73</v>
      </c>
      <c r="G4922" t="s">
        <v>693</v>
      </c>
      <c r="H4922">
        <v>136</v>
      </c>
      <c r="I4922" s="196" t="str">
        <f>VLOOKUP(E4922,Refs!$P$2:$R$36,3,FALSE)</f>
        <v>Y61</v>
      </c>
      <c r="J4922" s="196" t="str">
        <f>VLOOKUP(E4922,Refs!$P$2:$S$36,4,FALSE)</f>
        <v>East of England</v>
      </c>
      <c r="K4922" s="42">
        <f t="shared" si="155"/>
        <v>136</v>
      </c>
    </row>
    <row r="4923" spans="1:11" x14ac:dyDescent="0.35">
      <c r="A4923" s="197">
        <f t="shared" si="154"/>
        <v>44317</v>
      </c>
      <c r="B4923" t="s">
        <v>1054</v>
      </c>
      <c r="C4923" t="s">
        <v>119</v>
      </c>
      <c r="D4923"/>
      <c r="E4923" t="s">
        <v>72</v>
      </c>
      <c r="F4923" t="s">
        <v>73</v>
      </c>
      <c r="G4923" t="s">
        <v>694</v>
      </c>
      <c r="H4923">
        <v>25</v>
      </c>
      <c r="I4923" s="196" t="str">
        <f>VLOOKUP(E4923,Refs!$P$2:$R$36,3,FALSE)</f>
        <v>Y61</v>
      </c>
      <c r="J4923" s="196" t="str">
        <f>VLOOKUP(E4923,Refs!$P$2:$S$36,4,FALSE)</f>
        <v>East of England</v>
      </c>
      <c r="K4923" s="42">
        <f t="shared" si="155"/>
        <v>25</v>
      </c>
    </row>
    <row r="4924" spans="1:11" x14ac:dyDescent="0.35">
      <c r="A4924" s="197">
        <f t="shared" si="154"/>
        <v>44317</v>
      </c>
      <c r="B4924" t="s">
        <v>1054</v>
      </c>
      <c r="C4924" t="s">
        <v>119</v>
      </c>
      <c r="D4924"/>
      <c r="E4924" t="s">
        <v>72</v>
      </c>
      <c r="F4924" t="s">
        <v>73</v>
      </c>
      <c r="G4924" t="s">
        <v>695</v>
      </c>
      <c r="H4924">
        <v>22</v>
      </c>
      <c r="I4924" s="196" t="str">
        <f>VLOOKUP(E4924,Refs!$P$2:$R$36,3,FALSE)</f>
        <v>Y61</v>
      </c>
      <c r="J4924" s="196" t="str">
        <f>VLOOKUP(E4924,Refs!$P$2:$S$36,4,FALSE)</f>
        <v>East of England</v>
      </c>
      <c r="K4924" s="42">
        <f t="shared" si="155"/>
        <v>22</v>
      </c>
    </row>
    <row r="4925" spans="1:11" x14ac:dyDescent="0.35">
      <c r="A4925" s="197">
        <f t="shared" si="154"/>
        <v>44317</v>
      </c>
      <c r="B4925" t="s">
        <v>1054</v>
      </c>
      <c r="C4925" t="s">
        <v>119</v>
      </c>
      <c r="D4925"/>
      <c r="E4925" t="s">
        <v>72</v>
      </c>
      <c r="F4925" t="s">
        <v>73</v>
      </c>
      <c r="G4925" t="s">
        <v>696</v>
      </c>
      <c r="H4925">
        <v>220</v>
      </c>
      <c r="I4925" s="196" t="str">
        <f>VLOOKUP(E4925,Refs!$P$2:$R$36,3,FALSE)</f>
        <v>Y61</v>
      </c>
      <c r="J4925" s="196" t="str">
        <f>VLOOKUP(E4925,Refs!$P$2:$S$36,4,FALSE)</f>
        <v>East of England</v>
      </c>
      <c r="K4925" s="42">
        <f t="shared" si="155"/>
        <v>220</v>
      </c>
    </row>
    <row r="4926" spans="1:11" x14ac:dyDescent="0.35">
      <c r="A4926" s="197">
        <f t="shared" si="154"/>
        <v>44317</v>
      </c>
      <c r="B4926" t="s">
        <v>1054</v>
      </c>
      <c r="C4926" t="s">
        <v>119</v>
      </c>
      <c r="D4926"/>
      <c r="E4926" t="s">
        <v>72</v>
      </c>
      <c r="F4926" t="s">
        <v>73</v>
      </c>
      <c r="G4926" t="s">
        <v>697</v>
      </c>
      <c r="H4926">
        <v>199</v>
      </c>
      <c r="I4926" s="196" t="str">
        <f>VLOOKUP(E4926,Refs!$P$2:$R$36,3,FALSE)</f>
        <v>Y61</v>
      </c>
      <c r="J4926" s="196" t="str">
        <f>VLOOKUP(E4926,Refs!$P$2:$S$36,4,FALSE)</f>
        <v>East of England</v>
      </c>
      <c r="K4926" s="42">
        <f t="shared" si="155"/>
        <v>199</v>
      </c>
    </row>
    <row r="4927" spans="1:11" x14ac:dyDescent="0.35">
      <c r="A4927" s="197">
        <f t="shared" si="154"/>
        <v>44317</v>
      </c>
      <c r="B4927" t="s">
        <v>1054</v>
      </c>
      <c r="C4927" t="s">
        <v>119</v>
      </c>
      <c r="D4927"/>
      <c r="E4927" t="s">
        <v>72</v>
      </c>
      <c r="F4927" t="s">
        <v>73</v>
      </c>
      <c r="G4927" t="s">
        <v>698</v>
      </c>
      <c r="H4927">
        <v>999</v>
      </c>
      <c r="I4927" s="196" t="str">
        <f>VLOOKUP(E4927,Refs!$P$2:$R$36,3,FALSE)</f>
        <v>Y61</v>
      </c>
      <c r="J4927" s="196" t="str">
        <f>VLOOKUP(E4927,Refs!$P$2:$S$36,4,FALSE)</f>
        <v>East of England</v>
      </c>
      <c r="K4927" s="42">
        <f t="shared" si="155"/>
        <v>999</v>
      </c>
    </row>
    <row r="4928" spans="1:11" x14ac:dyDescent="0.35">
      <c r="A4928" s="197">
        <f t="shared" si="154"/>
        <v>44317</v>
      </c>
      <c r="B4928" t="s">
        <v>1054</v>
      </c>
      <c r="C4928" t="s">
        <v>119</v>
      </c>
      <c r="D4928"/>
      <c r="E4928" t="s">
        <v>72</v>
      </c>
      <c r="F4928" t="s">
        <v>73</v>
      </c>
      <c r="G4928" t="s">
        <v>699</v>
      </c>
      <c r="H4928">
        <v>903</v>
      </c>
      <c r="I4928" s="196" t="str">
        <f>VLOOKUP(E4928,Refs!$P$2:$R$36,3,FALSE)</f>
        <v>Y61</v>
      </c>
      <c r="J4928" s="196" t="str">
        <f>VLOOKUP(E4928,Refs!$P$2:$S$36,4,FALSE)</f>
        <v>East of England</v>
      </c>
      <c r="K4928" s="42">
        <f t="shared" si="155"/>
        <v>903</v>
      </c>
    </row>
    <row r="4929" spans="1:11" x14ac:dyDescent="0.35">
      <c r="A4929" s="197">
        <f t="shared" si="154"/>
        <v>44317</v>
      </c>
      <c r="B4929" t="s">
        <v>1054</v>
      </c>
      <c r="C4929" t="s">
        <v>119</v>
      </c>
      <c r="D4929"/>
      <c r="E4929" t="s">
        <v>72</v>
      </c>
      <c r="F4929" t="s">
        <v>73</v>
      </c>
      <c r="G4929" t="s">
        <v>720</v>
      </c>
      <c r="H4929">
        <v>226</v>
      </c>
      <c r="I4929" s="196" t="str">
        <f>VLOOKUP(E4929,Refs!$P$2:$R$36,3,FALSE)</f>
        <v>Y61</v>
      </c>
      <c r="J4929" s="196" t="str">
        <f>VLOOKUP(E4929,Refs!$P$2:$S$36,4,FALSE)</f>
        <v>East of England</v>
      </c>
      <c r="K4929" s="42">
        <f t="shared" si="155"/>
        <v>226</v>
      </c>
    </row>
    <row r="4930" spans="1:11" x14ac:dyDescent="0.35">
      <c r="A4930" s="197">
        <f t="shared" si="154"/>
        <v>44317</v>
      </c>
      <c r="B4930" t="s">
        <v>1054</v>
      </c>
      <c r="C4930" t="s">
        <v>119</v>
      </c>
      <c r="D4930"/>
      <c r="E4930" t="s">
        <v>72</v>
      </c>
      <c r="F4930" t="s">
        <v>73</v>
      </c>
      <c r="G4930" t="s">
        <v>721</v>
      </c>
      <c r="H4930">
        <v>223</v>
      </c>
      <c r="I4930" s="196" t="str">
        <f>VLOOKUP(E4930,Refs!$P$2:$R$36,3,FALSE)</f>
        <v>Y61</v>
      </c>
      <c r="J4930" s="196" t="str">
        <f>VLOOKUP(E4930,Refs!$P$2:$S$36,4,FALSE)</f>
        <v>East of England</v>
      </c>
      <c r="K4930" s="42">
        <f t="shared" si="155"/>
        <v>223</v>
      </c>
    </row>
    <row r="4931" spans="1:11" x14ac:dyDescent="0.35">
      <c r="A4931" s="197">
        <f t="shared" ref="A4931:A4994" si="156">DATEVALUE(RIGHT(B4931,8))</f>
        <v>44317</v>
      </c>
      <c r="B4931" t="s">
        <v>1054</v>
      </c>
      <c r="C4931" t="s">
        <v>119</v>
      </c>
      <c r="D4931"/>
      <c r="E4931" t="s">
        <v>72</v>
      </c>
      <c r="F4931" t="s">
        <v>73</v>
      </c>
      <c r="G4931" t="s">
        <v>722</v>
      </c>
      <c r="H4931">
        <v>19</v>
      </c>
      <c r="I4931" s="196" t="str">
        <f>VLOOKUP(E4931,Refs!$P$2:$R$36,3,FALSE)</f>
        <v>Y61</v>
      </c>
      <c r="J4931" s="196" t="str">
        <f>VLOOKUP(E4931,Refs!$P$2:$S$36,4,FALSE)</f>
        <v>East of England</v>
      </c>
      <c r="K4931" s="42">
        <f t="shared" si="155"/>
        <v>19</v>
      </c>
    </row>
    <row r="4932" spans="1:11" x14ac:dyDescent="0.35">
      <c r="A4932" s="197">
        <f t="shared" si="156"/>
        <v>44317</v>
      </c>
      <c r="B4932" t="s">
        <v>1054</v>
      </c>
      <c r="C4932" t="s">
        <v>119</v>
      </c>
      <c r="D4932"/>
      <c r="E4932" t="s">
        <v>72</v>
      </c>
      <c r="F4932" t="s">
        <v>73</v>
      </c>
      <c r="G4932" t="s">
        <v>723</v>
      </c>
      <c r="H4932">
        <v>9</v>
      </c>
      <c r="I4932" s="196" t="str">
        <f>VLOOKUP(E4932,Refs!$P$2:$R$36,3,FALSE)</f>
        <v>Y61</v>
      </c>
      <c r="J4932" s="196" t="str">
        <f>VLOOKUP(E4932,Refs!$P$2:$S$36,4,FALSE)</f>
        <v>East of England</v>
      </c>
      <c r="K4932" s="42">
        <f t="shared" si="155"/>
        <v>9</v>
      </c>
    </row>
    <row r="4933" spans="1:11" x14ac:dyDescent="0.35">
      <c r="A4933" s="197">
        <f t="shared" si="156"/>
        <v>44317</v>
      </c>
      <c r="B4933" t="s">
        <v>1054</v>
      </c>
      <c r="C4933" t="s">
        <v>119</v>
      </c>
      <c r="D4933"/>
      <c r="E4933" t="s">
        <v>72</v>
      </c>
      <c r="F4933" t="s">
        <v>73</v>
      </c>
      <c r="G4933" t="s">
        <v>724</v>
      </c>
      <c r="H4933">
        <v>46</v>
      </c>
      <c r="I4933" s="196" t="str">
        <f>VLOOKUP(E4933,Refs!$P$2:$R$36,3,FALSE)</f>
        <v>Y61</v>
      </c>
      <c r="J4933" s="196" t="str">
        <f>VLOOKUP(E4933,Refs!$P$2:$S$36,4,FALSE)</f>
        <v>East of England</v>
      </c>
      <c r="K4933" s="42">
        <f t="shared" si="155"/>
        <v>46</v>
      </c>
    </row>
    <row r="4934" spans="1:11" x14ac:dyDescent="0.35">
      <c r="A4934" s="197">
        <f t="shared" si="156"/>
        <v>44317</v>
      </c>
      <c r="B4934" t="s">
        <v>1054</v>
      </c>
      <c r="C4934" t="s">
        <v>119</v>
      </c>
      <c r="D4934"/>
      <c r="E4934" t="s">
        <v>72</v>
      </c>
      <c r="F4934" t="s">
        <v>73</v>
      </c>
      <c r="G4934" t="s">
        <v>725</v>
      </c>
      <c r="H4934">
        <v>46</v>
      </c>
      <c r="I4934" s="196" t="str">
        <f>VLOOKUP(E4934,Refs!$P$2:$R$36,3,FALSE)</f>
        <v>Y61</v>
      </c>
      <c r="J4934" s="196" t="str">
        <f>VLOOKUP(E4934,Refs!$P$2:$S$36,4,FALSE)</f>
        <v>East of England</v>
      </c>
      <c r="K4934" s="42">
        <f t="shared" si="155"/>
        <v>46</v>
      </c>
    </row>
    <row r="4935" spans="1:11" x14ac:dyDescent="0.35">
      <c r="A4935" s="197">
        <f t="shared" si="156"/>
        <v>44317</v>
      </c>
      <c r="B4935" t="s">
        <v>1054</v>
      </c>
      <c r="C4935" t="s">
        <v>119</v>
      </c>
      <c r="D4935"/>
      <c r="E4935" t="s">
        <v>72</v>
      </c>
      <c r="F4935" t="s">
        <v>73</v>
      </c>
      <c r="G4935" t="s">
        <v>726</v>
      </c>
      <c r="H4935">
        <v>11</v>
      </c>
      <c r="I4935" s="196" t="str">
        <f>VLOOKUP(E4935,Refs!$P$2:$R$36,3,FALSE)</f>
        <v>Y61</v>
      </c>
      <c r="J4935" s="196" t="str">
        <f>VLOOKUP(E4935,Refs!$P$2:$S$36,4,FALSE)</f>
        <v>East of England</v>
      </c>
      <c r="K4935" s="42">
        <f t="shared" si="155"/>
        <v>11</v>
      </c>
    </row>
    <row r="4936" spans="1:11" x14ac:dyDescent="0.35">
      <c r="A4936" s="197">
        <f t="shared" si="156"/>
        <v>44317</v>
      </c>
      <c r="B4936" t="s">
        <v>1054</v>
      </c>
      <c r="C4936" t="s">
        <v>119</v>
      </c>
      <c r="D4936"/>
      <c r="E4936" t="s">
        <v>72</v>
      </c>
      <c r="F4936" t="s">
        <v>73</v>
      </c>
      <c r="G4936" t="s">
        <v>727</v>
      </c>
      <c r="H4936">
        <v>3</v>
      </c>
      <c r="I4936" s="196" t="str">
        <f>VLOOKUP(E4936,Refs!$P$2:$R$36,3,FALSE)</f>
        <v>Y61</v>
      </c>
      <c r="J4936" s="196" t="str">
        <f>VLOOKUP(E4936,Refs!$P$2:$S$36,4,FALSE)</f>
        <v>East of England</v>
      </c>
      <c r="K4936" s="42">
        <f t="shared" si="155"/>
        <v>3</v>
      </c>
    </row>
    <row r="4937" spans="1:11" x14ac:dyDescent="0.35">
      <c r="A4937" s="197">
        <f t="shared" si="156"/>
        <v>44317</v>
      </c>
      <c r="B4937" t="s">
        <v>1054</v>
      </c>
      <c r="C4937" t="s">
        <v>119</v>
      </c>
      <c r="D4937"/>
      <c r="E4937" t="s">
        <v>72</v>
      </c>
      <c r="F4937" t="s">
        <v>73</v>
      </c>
      <c r="G4937" t="s">
        <v>728</v>
      </c>
      <c r="H4937">
        <v>17</v>
      </c>
      <c r="I4937" s="196" t="str">
        <f>VLOOKUP(E4937,Refs!$P$2:$R$36,3,FALSE)</f>
        <v>Y61</v>
      </c>
      <c r="J4937" s="196" t="str">
        <f>VLOOKUP(E4937,Refs!$P$2:$S$36,4,FALSE)</f>
        <v>East of England</v>
      </c>
      <c r="K4937" s="42">
        <f t="shared" si="155"/>
        <v>17</v>
      </c>
    </row>
    <row r="4938" spans="1:11" x14ac:dyDescent="0.35">
      <c r="A4938" s="197">
        <f t="shared" si="156"/>
        <v>44317</v>
      </c>
      <c r="B4938" t="s">
        <v>1054</v>
      </c>
      <c r="C4938" t="s">
        <v>119</v>
      </c>
      <c r="D4938"/>
      <c r="E4938" t="s">
        <v>72</v>
      </c>
      <c r="F4938" t="s">
        <v>73</v>
      </c>
      <c r="G4938" t="s">
        <v>729</v>
      </c>
      <c r="H4938">
        <v>5</v>
      </c>
      <c r="I4938" s="196" t="str">
        <f>VLOOKUP(E4938,Refs!$P$2:$R$36,3,FALSE)</f>
        <v>Y61</v>
      </c>
      <c r="J4938" s="196" t="str">
        <f>VLOOKUP(E4938,Refs!$P$2:$S$36,4,FALSE)</f>
        <v>East of England</v>
      </c>
      <c r="K4938" s="42">
        <f t="shared" si="155"/>
        <v>5</v>
      </c>
    </row>
    <row r="4939" spans="1:11" x14ac:dyDescent="0.35">
      <c r="A4939" s="197">
        <f t="shared" si="156"/>
        <v>44317</v>
      </c>
      <c r="B4939" t="s">
        <v>1054</v>
      </c>
      <c r="C4939" t="s">
        <v>119</v>
      </c>
      <c r="D4939"/>
      <c r="E4939" t="s">
        <v>72</v>
      </c>
      <c r="F4939" t="s">
        <v>73</v>
      </c>
      <c r="G4939" t="s">
        <v>730</v>
      </c>
      <c r="H4939">
        <v>0</v>
      </c>
      <c r="I4939" s="196" t="str">
        <f>VLOOKUP(E4939,Refs!$P$2:$R$36,3,FALSE)</f>
        <v>Y61</v>
      </c>
      <c r="J4939" s="196" t="str">
        <f>VLOOKUP(E4939,Refs!$P$2:$S$36,4,FALSE)</f>
        <v>East of England</v>
      </c>
      <c r="K4939" s="42" t="str">
        <f t="shared" si="155"/>
        <v/>
      </c>
    </row>
    <row r="4940" spans="1:11" x14ac:dyDescent="0.35">
      <c r="A4940" s="197">
        <f t="shared" si="156"/>
        <v>44317</v>
      </c>
      <c r="B4940" t="s">
        <v>1054</v>
      </c>
      <c r="C4940" t="s">
        <v>119</v>
      </c>
      <c r="D4940"/>
      <c r="E4940" t="s">
        <v>72</v>
      </c>
      <c r="F4940" t="s">
        <v>73</v>
      </c>
      <c r="G4940" t="s">
        <v>731</v>
      </c>
      <c r="H4940">
        <v>0</v>
      </c>
      <c r="I4940" s="196" t="str">
        <f>VLOOKUP(E4940,Refs!$P$2:$R$36,3,FALSE)</f>
        <v>Y61</v>
      </c>
      <c r="J4940" s="196" t="str">
        <f>VLOOKUP(E4940,Refs!$P$2:$S$36,4,FALSE)</f>
        <v>East of England</v>
      </c>
      <c r="K4940" s="42" t="str">
        <f t="shared" si="155"/>
        <v/>
      </c>
    </row>
    <row r="4941" spans="1:11" x14ac:dyDescent="0.35">
      <c r="A4941" s="197">
        <f t="shared" si="156"/>
        <v>44317</v>
      </c>
      <c r="B4941" t="s">
        <v>1054</v>
      </c>
      <c r="C4941" t="s">
        <v>119</v>
      </c>
      <c r="D4941"/>
      <c r="E4941" t="s">
        <v>72</v>
      </c>
      <c r="F4941" t="s">
        <v>73</v>
      </c>
      <c r="G4941" t="s">
        <v>732</v>
      </c>
      <c r="H4941">
        <v>65</v>
      </c>
      <c r="I4941" s="196" t="str">
        <f>VLOOKUP(E4941,Refs!$P$2:$R$36,3,FALSE)</f>
        <v>Y61</v>
      </c>
      <c r="J4941" s="196" t="str">
        <f>VLOOKUP(E4941,Refs!$P$2:$S$36,4,FALSE)</f>
        <v>East of England</v>
      </c>
      <c r="K4941" s="42">
        <f t="shared" si="155"/>
        <v>65</v>
      </c>
    </row>
    <row r="4942" spans="1:11" x14ac:dyDescent="0.35">
      <c r="A4942" s="197">
        <f t="shared" si="156"/>
        <v>44317</v>
      </c>
      <c r="B4942" t="s">
        <v>1054</v>
      </c>
      <c r="C4942" t="s">
        <v>119</v>
      </c>
      <c r="D4942"/>
      <c r="E4942" t="s">
        <v>72</v>
      </c>
      <c r="F4942" t="s">
        <v>73</v>
      </c>
      <c r="G4942" t="s">
        <v>733</v>
      </c>
      <c r="H4942">
        <v>61</v>
      </c>
      <c r="I4942" s="196" t="str">
        <f>VLOOKUP(E4942,Refs!$P$2:$R$36,3,FALSE)</f>
        <v>Y61</v>
      </c>
      <c r="J4942" s="196" t="str">
        <f>VLOOKUP(E4942,Refs!$P$2:$S$36,4,FALSE)</f>
        <v>East of England</v>
      </c>
      <c r="K4942" s="42">
        <f t="shared" si="155"/>
        <v>61</v>
      </c>
    </row>
    <row r="4943" spans="1:11" x14ac:dyDescent="0.35">
      <c r="A4943" s="197">
        <f t="shared" si="156"/>
        <v>44317</v>
      </c>
      <c r="B4943" t="s">
        <v>1054</v>
      </c>
      <c r="C4943" t="s">
        <v>119</v>
      </c>
      <c r="D4943"/>
      <c r="E4943" t="s">
        <v>72</v>
      </c>
      <c r="F4943" t="s">
        <v>73</v>
      </c>
      <c r="G4943" t="s">
        <v>734</v>
      </c>
      <c r="H4943">
        <v>2</v>
      </c>
      <c r="I4943" s="196" t="str">
        <f>VLOOKUP(E4943,Refs!$P$2:$R$36,3,FALSE)</f>
        <v>Y61</v>
      </c>
      <c r="J4943" s="196" t="str">
        <f>VLOOKUP(E4943,Refs!$P$2:$S$36,4,FALSE)</f>
        <v>East of England</v>
      </c>
      <c r="K4943" s="42">
        <f t="shared" si="155"/>
        <v>2</v>
      </c>
    </row>
    <row r="4944" spans="1:11" x14ac:dyDescent="0.35">
      <c r="A4944" s="197">
        <f t="shared" si="156"/>
        <v>44317</v>
      </c>
      <c r="B4944" t="s">
        <v>1054</v>
      </c>
      <c r="C4944" t="s">
        <v>119</v>
      </c>
      <c r="D4944"/>
      <c r="E4944" t="s">
        <v>72</v>
      </c>
      <c r="F4944" t="s">
        <v>73</v>
      </c>
      <c r="G4944" t="s">
        <v>735</v>
      </c>
      <c r="H4944">
        <v>1</v>
      </c>
      <c r="I4944" s="196" t="str">
        <f>VLOOKUP(E4944,Refs!$P$2:$R$36,3,FALSE)</f>
        <v>Y61</v>
      </c>
      <c r="J4944" s="196" t="str">
        <f>VLOOKUP(E4944,Refs!$P$2:$S$36,4,FALSE)</f>
        <v>East of England</v>
      </c>
      <c r="K4944" s="42">
        <f t="shared" si="155"/>
        <v>1</v>
      </c>
    </row>
    <row r="4945" spans="1:11" x14ac:dyDescent="0.35">
      <c r="A4945" s="197">
        <f t="shared" si="156"/>
        <v>44317</v>
      </c>
      <c r="B4945" t="s">
        <v>1054</v>
      </c>
      <c r="C4945" t="s">
        <v>119</v>
      </c>
      <c r="D4945"/>
      <c r="E4945" t="s">
        <v>72</v>
      </c>
      <c r="F4945" t="s">
        <v>73</v>
      </c>
      <c r="G4945" t="s">
        <v>736</v>
      </c>
      <c r="H4945">
        <v>42</v>
      </c>
      <c r="I4945" s="196" t="str">
        <f>VLOOKUP(E4945,Refs!$P$2:$R$36,3,FALSE)</f>
        <v>Y61</v>
      </c>
      <c r="J4945" s="196" t="str">
        <f>VLOOKUP(E4945,Refs!$P$2:$S$36,4,FALSE)</f>
        <v>East of England</v>
      </c>
      <c r="K4945" s="42">
        <f t="shared" si="155"/>
        <v>42</v>
      </c>
    </row>
    <row r="4946" spans="1:11" x14ac:dyDescent="0.35">
      <c r="A4946" s="197">
        <f t="shared" si="156"/>
        <v>44317</v>
      </c>
      <c r="B4946" t="s">
        <v>1054</v>
      </c>
      <c r="C4946" t="s">
        <v>119</v>
      </c>
      <c r="D4946"/>
      <c r="E4946" t="s">
        <v>72</v>
      </c>
      <c r="F4946" t="s">
        <v>73</v>
      </c>
      <c r="G4946" t="s">
        <v>737</v>
      </c>
      <c r="H4946">
        <v>42</v>
      </c>
      <c r="I4946" s="196" t="str">
        <f>VLOOKUP(E4946,Refs!$P$2:$R$36,3,FALSE)</f>
        <v>Y61</v>
      </c>
      <c r="J4946" s="196" t="str">
        <f>VLOOKUP(E4946,Refs!$P$2:$S$36,4,FALSE)</f>
        <v>East of England</v>
      </c>
      <c r="K4946" s="42">
        <f t="shared" si="155"/>
        <v>42</v>
      </c>
    </row>
    <row r="4947" spans="1:11" x14ac:dyDescent="0.35">
      <c r="A4947" s="197">
        <f t="shared" si="156"/>
        <v>44317</v>
      </c>
      <c r="B4947" t="s">
        <v>1054</v>
      </c>
      <c r="C4947" t="s">
        <v>780</v>
      </c>
      <c r="D4947"/>
      <c r="E4947" t="s">
        <v>778</v>
      </c>
      <c r="F4947" t="s">
        <v>779</v>
      </c>
      <c r="G4947" t="s">
        <v>756</v>
      </c>
      <c r="H4947">
        <v>40862</v>
      </c>
      <c r="I4947" s="196" t="str">
        <f>VLOOKUP(E4947,Refs!$P$2:$R$36,3,FALSE)</f>
        <v>Y58</v>
      </c>
      <c r="J4947" s="196" t="str">
        <f>VLOOKUP(E4947,Refs!$P$2:$S$36,4,FALSE)</f>
        <v>South West</v>
      </c>
      <c r="K4947" s="42">
        <f t="shared" si="155"/>
        <v>40862</v>
      </c>
    </row>
    <row r="4948" spans="1:11" x14ac:dyDescent="0.35">
      <c r="A4948" s="197">
        <f t="shared" si="156"/>
        <v>44317</v>
      </c>
      <c r="B4948" t="s">
        <v>1054</v>
      </c>
      <c r="C4948" t="s">
        <v>780</v>
      </c>
      <c r="D4948"/>
      <c r="E4948" t="s">
        <v>778</v>
      </c>
      <c r="F4948" t="s">
        <v>779</v>
      </c>
      <c r="G4948" t="s">
        <v>757</v>
      </c>
      <c r="H4948">
        <v>40862</v>
      </c>
      <c r="I4948" s="196" t="str">
        <f>VLOOKUP(E4948,Refs!$P$2:$R$36,3,FALSE)</f>
        <v>Y58</v>
      </c>
      <c r="J4948" s="196" t="str">
        <f>VLOOKUP(E4948,Refs!$P$2:$S$36,4,FALSE)</f>
        <v>South West</v>
      </c>
      <c r="K4948" s="42">
        <f t="shared" si="155"/>
        <v>40862</v>
      </c>
    </row>
    <row r="4949" spans="1:11" x14ac:dyDescent="0.35">
      <c r="A4949" s="197">
        <f t="shared" si="156"/>
        <v>44317</v>
      </c>
      <c r="B4949" t="s">
        <v>1054</v>
      </c>
      <c r="C4949" t="s">
        <v>780</v>
      </c>
      <c r="D4949"/>
      <c r="E4949" t="s">
        <v>778</v>
      </c>
      <c r="F4949" t="s">
        <v>779</v>
      </c>
      <c r="G4949" t="s">
        <v>758</v>
      </c>
      <c r="H4949">
        <v>34971</v>
      </c>
      <c r="I4949" s="196" t="str">
        <f>VLOOKUP(E4949,Refs!$P$2:$R$36,3,FALSE)</f>
        <v>Y58</v>
      </c>
      <c r="J4949" s="196" t="str">
        <f>VLOOKUP(E4949,Refs!$P$2:$S$36,4,FALSE)</f>
        <v>South West</v>
      </c>
      <c r="K4949" s="42">
        <f t="shared" si="155"/>
        <v>34971</v>
      </c>
    </row>
    <row r="4950" spans="1:11" x14ac:dyDescent="0.35">
      <c r="A4950" s="197">
        <f t="shared" si="156"/>
        <v>44317</v>
      </c>
      <c r="B4950" t="s">
        <v>1054</v>
      </c>
      <c r="C4950" t="s">
        <v>780</v>
      </c>
      <c r="D4950"/>
      <c r="E4950" t="s">
        <v>778</v>
      </c>
      <c r="F4950" t="s">
        <v>779</v>
      </c>
      <c r="G4950" t="s">
        <v>759</v>
      </c>
      <c r="H4950">
        <v>2785</v>
      </c>
      <c r="I4950" s="196" t="str">
        <f>VLOOKUP(E4950,Refs!$P$2:$R$36,3,FALSE)</f>
        <v>Y58</v>
      </c>
      <c r="J4950" s="196" t="str">
        <f>VLOOKUP(E4950,Refs!$P$2:$S$36,4,FALSE)</f>
        <v>South West</v>
      </c>
      <c r="K4950" s="42">
        <f t="shared" si="155"/>
        <v>2785</v>
      </c>
    </row>
    <row r="4951" spans="1:11" x14ac:dyDescent="0.35">
      <c r="A4951" s="197">
        <f t="shared" si="156"/>
        <v>44317</v>
      </c>
      <c r="B4951" t="s">
        <v>1054</v>
      </c>
      <c r="C4951" t="s">
        <v>780</v>
      </c>
      <c r="D4951"/>
      <c r="E4951" t="s">
        <v>778</v>
      </c>
      <c r="F4951" t="s">
        <v>779</v>
      </c>
      <c r="G4951" t="s">
        <v>760</v>
      </c>
      <c r="H4951">
        <v>6451</v>
      </c>
      <c r="I4951" s="196" t="str">
        <f>VLOOKUP(E4951,Refs!$P$2:$R$36,3,FALSE)</f>
        <v>Y58</v>
      </c>
      <c r="J4951" s="196" t="str">
        <f>VLOOKUP(E4951,Refs!$P$2:$S$36,4,FALSE)</f>
        <v>South West</v>
      </c>
      <c r="K4951" s="42">
        <f t="shared" si="155"/>
        <v>6451</v>
      </c>
    </row>
    <row r="4952" spans="1:11" x14ac:dyDescent="0.35">
      <c r="A4952" s="197">
        <f t="shared" si="156"/>
        <v>44317</v>
      </c>
      <c r="B4952" t="s">
        <v>1054</v>
      </c>
      <c r="C4952" t="s">
        <v>780</v>
      </c>
      <c r="D4952"/>
      <c r="E4952" t="s">
        <v>778</v>
      </c>
      <c r="F4952" t="s">
        <v>779</v>
      </c>
      <c r="G4952" t="s">
        <v>761</v>
      </c>
      <c r="H4952">
        <v>104</v>
      </c>
      <c r="I4952" s="196" t="str">
        <f>VLOOKUP(E4952,Refs!$P$2:$R$36,3,FALSE)</f>
        <v>Y58</v>
      </c>
      <c r="J4952" s="196" t="str">
        <f>VLOOKUP(E4952,Refs!$P$2:$S$36,4,FALSE)</f>
        <v>South West</v>
      </c>
      <c r="K4952" s="42">
        <f t="shared" si="155"/>
        <v>104</v>
      </c>
    </row>
    <row r="4953" spans="1:11" x14ac:dyDescent="0.35">
      <c r="A4953" s="197">
        <f t="shared" si="156"/>
        <v>44317</v>
      </c>
      <c r="B4953" t="s">
        <v>1054</v>
      </c>
      <c r="C4953" t="s">
        <v>780</v>
      </c>
      <c r="D4953"/>
      <c r="E4953" t="s">
        <v>778</v>
      </c>
      <c r="F4953" t="s">
        <v>779</v>
      </c>
      <c r="G4953" t="s">
        <v>548</v>
      </c>
      <c r="H4953">
        <v>25870</v>
      </c>
      <c r="I4953" s="196" t="str">
        <f>VLOOKUP(E4953,Refs!$P$2:$R$36,3,FALSE)</f>
        <v>Y58</v>
      </c>
      <c r="J4953" s="196" t="str">
        <f>VLOOKUP(E4953,Refs!$P$2:$S$36,4,FALSE)</f>
        <v>South West</v>
      </c>
      <c r="K4953" s="42">
        <f t="shared" si="155"/>
        <v>25870</v>
      </c>
    </row>
    <row r="4954" spans="1:11" x14ac:dyDescent="0.35">
      <c r="A4954" s="197">
        <f t="shared" si="156"/>
        <v>44317</v>
      </c>
      <c r="B4954" t="s">
        <v>1054</v>
      </c>
      <c r="C4954" t="s">
        <v>780</v>
      </c>
      <c r="D4954"/>
      <c r="E4954" t="s">
        <v>778</v>
      </c>
      <c r="F4954" t="s">
        <v>779</v>
      </c>
      <c r="G4954" t="s">
        <v>549</v>
      </c>
      <c r="H4954">
        <v>5891</v>
      </c>
      <c r="I4954" s="196" t="str">
        <f>VLOOKUP(E4954,Refs!$P$2:$R$36,3,FALSE)</f>
        <v>Y58</v>
      </c>
      <c r="J4954" s="196" t="str">
        <f>VLOOKUP(E4954,Refs!$P$2:$S$36,4,FALSE)</f>
        <v>South West</v>
      </c>
      <c r="K4954" s="42">
        <f t="shared" si="155"/>
        <v>5891</v>
      </c>
    </row>
    <row r="4955" spans="1:11" x14ac:dyDescent="0.35">
      <c r="A4955" s="197">
        <f t="shared" si="156"/>
        <v>44317</v>
      </c>
      <c r="B4955" t="s">
        <v>1054</v>
      </c>
      <c r="C4955" t="s">
        <v>780</v>
      </c>
      <c r="D4955"/>
      <c r="E4955" t="s">
        <v>778</v>
      </c>
      <c r="F4955" t="s">
        <v>779</v>
      </c>
      <c r="G4955" t="s">
        <v>550</v>
      </c>
      <c r="H4955">
        <v>3275</v>
      </c>
      <c r="I4955" s="196" t="str">
        <f>VLOOKUP(E4955,Refs!$P$2:$R$36,3,FALSE)</f>
        <v>Y58</v>
      </c>
      <c r="J4955" s="196" t="str">
        <f>VLOOKUP(E4955,Refs!$P$2:$S$36,4,FALSE)</f>
        <v>South West</v>
      </c>
      <c r="K4955" s="42">
        <f t="shared" si="155"/>
        <v>3275</v>
      </c>
    </row>
    <row r="4956" spans="1:11" x14ac:dyDescent="0.35">
      <c r="A4956" s="197">
        <f t="shared" si="156"/>
        <v>44317</v>
      </c>
      <c r="B4956" t="s">
        <v>1054</v>
      </c>
      <c r="C4956" t="s">
        <v>780</v>
      </c>
      <c r="D4956"/>
      <c r="E4956" t="s">
        <v>778</v>
      </c>
      <c r="F4956" t="s">
        <v>779</v>
      </c>
      <c r="G4956" t="s">
        <v>551</v>
      </c>
      <c r="H4956">
        <v>679</v>
      </c>
      <c r="I4956" s="196" t="str">
        <f>VLOOKUP(E4956,Refs!$P$2:$R$36,3,FALSE)</f>
        <v>Y58</v>
      </c>
      <c r="J4956" s="196" t="str">
        <f>VLOOKUP(E4956,Refs!$P$2:$S$36,4,FALSE)</f>
        <v>South West</v>
      </c>
      <c r="K4956" s="42">
        <f t="shared" si="155"/>
        <v>679</v>
      </c>
    </row>
    <row r="4957" spans="1:11" x14ac:dyDescent="0.35">
      <c r="A4957" s="197">
        <f t="shared" si="156"/>
        <v>44317</v>
      </c>
      <c r="B4957" t="s">
        <v>1054</v>
      </c>
      <c r="C4957" t="s">
        <v>780</v>
      </c>
      <c r="D4957"/>
      <c r="E4957" t="s">
        <v>778</v>
      </c>
      <c r="F4957" t="s">
        <v>779</v>
      </c>
      <c r="G4957" t="s">
        <v>552</v>
      </c>
      <c r="H4957">
        <v>1937</v>
      </c>
      <c r="I4957" s="196" t="str">
        <f>VLOOKUP(E4957,Refs!$P$2:$R$36,3,FALSE)</f>
        <v>Y58</v>
      </c>
      <c r="J4957" s="196" t="str">
        <f>VLOOKUP(E4957,Refs!$P$2:$S$36,4,FALSE)</f>
        <v>South West</v>
      </c>
      <c r="K4957" s="42">
        <f t="shared" si="155"/>
        <v>1937</v>
      </c>
    </row>
    <row r="4958" spans="1:11" x14ac:dyDescent="0.35">
      <c r="A4958" s="197">
        <f t="shared" si="156"/>
        <v>44317</v>
      </c>
      <c r="B4958" t="s">
        <v>1054</v>
      </c>
      <c r="C4958" t="s">
        <v>780</v>
      </c>
      <c r="D4958"/>
      <c r="E4958" t="s">
        <v>778</v>
      </c>
      <c r="F4958" t="s">
        <v>779</v>
      </c>
      <c r="G4958" t="s">
        <v>553</v>
      </c>
      <c r="H4958">
        <v>4721455</v>
      </c>
      <c r="I4958" s="196" t="str">
        <f>VLOOKUP(E4958,Refs!$P$2:$R$36,3,FALSE)</f>
        <v>Y58</v>
      </c>
      <c r="J4958" s="196" t="str">
        <f>VLOOKUP(E4958,Refs!$P$2:$S$36,4,FALSE)</f>
        <v>South West</v>
      </c>
      <c r="K4958" s="42">
        <f t="shared" si="155"/>
        <v>4721455</v>
      </c>
    </row>
    <row r="4959" spans="1:11" x14ac:dyDescent="0.35">
      <c r="A4959" s="197">
        <f t="shared" si="156"/>
        <v>44317</v>
      </c>
      <c r="B4959" t="s">
        <v>1054</v>
      </c>
      <c r="C4959" t="s">
        <v>780</v>
      </c>
      <c r="D4959"/>
      <c r="E4959" t="s">
        <v>778</v>
      </c>
      <c r="F4959" t="s">
        <v>779</v>
      </c>
      <c r="G4959" t="s">
        <v>554</v>
      </c>
      <c r="H4959">
        <v>544</v>
      </c>
      <c r="I4959" s="196" t="str">
        <f>VLOOKUP(E4959,Refs!$P$2:$R$36,3,FALSE)</f>
        <v>Y58</v>
      </c>
      <c r="J4959" s="196" t="str">
        <f>VLOOKUP(E4959,Refs!$P$2:$S$36,4,FALSE)</f>
        <v>South West</v>
      </c>
      <c r="K4959" s="42">
        <f t="shared" si="155"/>
        <v>544</v>
      </c>
    </row>
    <row r="4960" spans="1:11" x14ac:dyDescent="0.35">
      <c r="A4960" s="197">
        <f t="shared" si="156"/>
        <v>44317</v>
      </c>
      <c r="B4960" t="s">
        <v>1054</v>
      </c>
      <c r="C4960" t="s">
        <v>780</v>
      </c>
      <c r="D4960"/>
      <c r="E4960" t="s">
        <v>778</v>
      </c>
      <c r="F4960" t="s">
        <v>779</v>
      </c>
      <c r="G4960" t="s">
        <v>555</v>
      </c>
      <c r="H4960">
        <v>764</v>
      </c>
      <c r="I4960" s="196" t="str">
        <f>VLOOKUP(E4960,Refs!$P$2:$R$36,3,FALSE)</f>
        <v>Y58</v>
      </c>
      <c r="J4960" s="196" t="str">
        <f>VLOOKUP(E4960,Refs!$P$2:$S$36,4,FALSE)</f>
        <v>South West</v>
      </c>
      <c r="K4960" s="42">
        <f t="shared" si="155"/>
        <v>764</v>
      </c>
    </row>
    <row r="4961" spans="1:11" x14ac:dyDescent="0.35">
      <c r="A4961" s="197">
        <f t="shared" si="156"/>
        <v>44317</v>
      </c>
      <c r="B4961" t="s">
        <v>1054</v>
      </c>
      <c r="C4961" t="s">
        <v>780</v>
      </c>
      <c r="D4961"/>
      <c r="E4961" t="s">
        <v>778</v>
      </c>
      <c r="F4961" t="s">
        <v>779</v>
      </c>
      <c r="G4961" t="s">
        <v>556</v>
      </c>
      <c r="H4961">
        <v>397741</v>
      </c>
      <c r="I4961" s="196" t="str">
        <f>VLOOKUP(E4961,Refs!$P$2:$R$36,3,FALSE)</f>
        <v>Y58</v>
      </c>
      <c r="J4961" s="196" t="str">
        <f>VLOOKUP(E4961,Refs!$P$2:$S$36,4,FALSE)</f>
        <v>South West</v>
      </c>
      <c r="K4961" s="42">
        <f t="shared" si="155"/>
        <v>397741</v>
      </c>
    </row>
    <row r="4962" spans="1:11" x14ac:dyDescent="0.35">
      <c r="A4962" s="197">
        <f t="shared" si="156"/>
        <v>44317</v>
      </c>
      <c r="B4962" t="s">
        <v>1054</v>
      </c>
      <c r="C4962" t="s">
        <v>780</v>
      </c>
      <c r="D4962"/>
      <c r="E4962" t="s">
        <v>778</v>
      </c>
      <c r="F4962" t="s">
        <v>779</v>
      </c>
      <c r="G4962" t="s">
        <v>557</v>
      </c>
      <c r="H4962">
        <v>19046</v>
      </c>
      <c r="I4962" s="196" t="str">
        <f>VLOOKUP(E4962,Refs!$P$2:$R$36,3,FALSE)</f>
        <v>Y58</v>
      </c>
      <c r="J4962" s="196" t="str">
        <f>VLOOKUP(E4962,Refs!$P$2:$S$36,4,FALSE)</f>
        <v>South West</v>
      </c>
      <c r="K4962" s="42">
        <f t="shared" si="155"/>
        <v>19046</v>
      </c>
    </row>
    <row r="4963" spans="1:11" x14ac:dyDescent="0.35">
      <c r="A4963" s="197">
        <f t="shared" si="156"/>
        <v>44317</v>
      </c>
      <c r="B4963" t="s">
        <v>1054</v>
      </c>
      <c r="C4963" t="s">
        <v>780</v>
      </c>
      <c r="D4963"/>
      <c r="E4963" t="s">
        <v>778</v>
      </c>
      <c r="F4963" t="s">
        <v>779</v>
      </c>
      <c r="G4963" t="s">
        <v>558</v>
      </c>
      <c r="H4963">
        <v>124996860</v>
      </c>
      <c r="I4963" s="196" t="str">
        <f>VLOOKUP(E4963,Refs!$P$2:$R$36,3,FALSE)</f>
        <v>Y58</v>
      </c>
      <c r="J4963" s="196" t="str">
        <f>VLOOKUP(E4963,Refs!$P$2:$S$36,4,FALSE)</f>
        <v>South West</v>
      </c>
      <c r="K4963" s="42">
        <f t="shared" si="155"/>
        <v>124996860</v>
      </c>
    </row>
    <row r="4964" spans="1:11" x14ac:dyDescent="0.35">
      <c r="A4964" s="197">
        <f t="shared" si="156"/>
        <v>44317</v>
      </c>
      <c r="B4964" t="s">
        <v>1054</v>
      </c>
      <c r="C4964" t="s">
        <v>780</v>
      </c>
      <c r="D4964"/>
      <c r="E4964" t="s">
        <v>778</v>
      </c>
      <c r="F4964" t="s">
        <v>779</v>
      </c>
      <c r="G4964" t="s">
        <v>566</v>
      </c>
      <c r="H4964">
        <v>29744</v>
      </c>
      <c r="I4964" s="196" t="str">
        <f>VLOOKUP(E4964,Refs!$P$2:$R$36,3,FALSE)</f>
        <v>Y58</v>
      </c>
      <c r="J4964" s="196" t="str">
        <f>VLOOKUP(E4964,Refs!$P$2:$S$36,4,FALSE)</f>
        <v>South West</v>
      </c>
      <c r="K4964" s="42">
        <f t="shared" si="155"/>
        <v>29744</v>
      </c>
    </row>
    <row r="4965" spans="1:11" x14ac:dyDescent="0.35">
      <c r="A4965" s="197">
        <f t="shared" si="156"/>
        <v>44317</v>
      </c>
      <c r="B4965" t="s">
        <v>1054</v>
      </c>
      <c r="C4965" t="s">
        <v>780</v>
      </c>
      <c r="D4965"/>
      <c r="E4965" t="s">
        <v>778</v>
      </c>
      <c r="F4965" t="s">
        <v>779</v>
      </c>
      <c r="G4965" t="s">
        <v>567</v>
      </c>
      <c r="H4965">
        <v>0</v>
      </c>
      <c r="I4965" s="196" t="str">
        <f>VLOOKUP(E4965,Refs!$P$2:$R$36,3,FALSE)</f>
        <v>Y58</v>
      </c>
      <c r="J4965" s="196" t="str">
        <f>VLOOKUP(E4965,Refs!$P$2:$S$36,4,FALSE)</f>
        <v>South West</v>
      </c>
      <c r="K4965" s="42" t="str">
        <f t="shared" si="155"/>
        <v/>
      </c>
    </row>
    <row r="4966" spans="1:11" x14ac:dyDescent="0.35">
      <c r="A4966" s="197">
        <f t="shared" si="156"/>
        <v>44317</v>
      </c>
      <c r="B4966" t="s">
        <v>1054</v>
      </c>
      <c r="C4966" t="s">
        <v>780</v>
      </c>
      <c r="D4966"/>
      <c r="E4966" t="s">
        <v>778</v>
      </c>
      <c r="F4966" t="s">
        <v>779</v>
      </c>
      <c r="G4966" t="s">
        <v>568</v>
      </c>
      <c r="H4966">
        <v>9360</v>
      </c>
      <c r="I4966" s="196" t="str">
        <f>VLOOKUP(E4966,Refs!$P$2:$R$36,3,FALSE)</f>
        <v>Y58</v>
      </c>
      <c r="J4966" s="196" t="str">
        <f>VLOOKUP(E4966,Refs!$P$2:$S$36,4,FALSE)</f>
        <v>South West</v>
      </c>
      <c r="K4966" s="42">
        <f t="shared" si="155"/>
        <v>9360</v>
      </c>
    </row>
    <row r="4967" spans="1:11" x14ac:dyDescent="0.35">
      <c r="A4967" s="197">
        <f t="shared" si="156"/>
        <v>44317</v>
      </c>
      <c r="B4967" t="s">
        <v>1054</v>
      </c>
      <c r="C4967" t="s">
        <v>780</v>
      </c>
      <c r="D4967"/>
      <c r="E4967" t="s">
        <v>778</v>
      </c>
      <c r="F4967" t="s">
        <v>779</v>
      </c>
      <c r="G4967" t="s">
        <v>569</v>
      </c>
      <c r="H4967">
        <v>9422</v>
      </c>
      <c r="I4967" s="196" t="str">
        <f>VLOOKUP(E4967,Refs!$P$2:$R$36,3,FALSE)</f>
        <v>Y58</v>
      </c>
      <c r="J4967" s="196" t="str">
        <f>VLOOKUP(E4967,Refs!$P$2:$S$36,4,FALSE)</f>
        <v>South West</v>
      </c>
      <c r="K4967" s="42">
        <f t="shared" si="155"/>
        <v>9422</v>
      </c>
    </row>
    <row r="4968" spans="1:11" x14ac:dyDescent="0.35">
      <c r="A4968" s="197">
        <f t="shared" si="156"/>
        <v>44317</v>
      </c>
      <c r="B4968" t="s">
        <v>1054</v>
      </c>
      <c r="C4968" t="s">
        <v>780</v>
      </c>
      <c r="D4968"/>
      <c r="E4968" t="s">
        <v>778</v>
      </c>
      <c r="F4968" t="s">
        <v>779</v>
      </c>
      <c r="G4968" t="s">
        <v>570</v>
      </c>
      <c r="H4968">
        <v>10955</v>
      </c>
      <c r="I4968" s="196" t="str">
        <f>VLOOKUP(E4968,Refs!$P$2:$R$36,3,FALSE)</f>
        <v>Y58</v>
      </c>
      <c r="J4968" s="196" t="str">
        <f>VLOOKUP(E4968,Refs!$P$2:$S$36,4,FALSE)</f>
        <v>South West</v>
      </c>
      <c r="K4968" s="42">
        <f t="shared" si="155"/>
        <v>10955</v>
      </c>
    </row>
    <row r="4969" spans="1:11" x14ac:dyDescent="0.35">
      <c r="A4969" s="197">
        <f t="shared" si="156"/>
        <v>44317</v>
      </c>
      <c r="B4969" t="s">
        <v>1054</v>
      </c>
      <c r="C4969" t="s">
        <v>780</v>
      </c>
      <c r="D4969"/>
      <c r="E4969" t="s">
        <v>778</v>
      </c>
      <c r="F4969" t="s">
        <v>779</v>
      </c>
      <c r="G4969" t="s">
        <v>571</v>
      </c>
      <c r="H4969">
        <v>7</v>
      </c>
      <c r="I4969" s="196" t="str">
        <f>VLOOKUP(E4969,Refs!$P$2:$R$36,3,FALSE)</f>
        <v>Y58</v>
      </c>
      <c r="J4969" s="196" t="str">
        <f>VLOOKUP(E4969,Refs!$P$2:$S$36,4,FALSE)</f>
        <v>South West</v>
      </c>
      <c r="K4969" s="42">
        <f t="shared" si="155"/>
        <v>7</v>
      </c>
    </row>
    <row r="4970" spans="1:11" x14ac:dyDescent="0.35">
      <c r="A4970" s="197">
        <f t="shared" si="156"/>
        <v>44317</v>
      </c>
      <c r="B4970" t="s">
        <v>1054</v>
      </c>
      <c r="C4970" t="s">
        <v>780</v>
      </c>
      <c r="D4970"/>
      <c r="E4970" t="s">
        <v>778</v>
      </c>
      <c r="F4970" t="s">
        <v>779</v>
      </c>
      <c r="G4970" t="s">
        <v>576</v>
      </c>
      <c r="H4970">
        <v>20777</v>
      </c>
      <c r="I4970" s="196" t="str">
        <f>VLOOKUP(E4970,Refs!$P$2:$R$36,3,FALSE)</f>
        <v>Y58</v>
      </c>
      <c r="J4970" s="196" t="str">
        <f>VLOOKUP(E4970,Refs!$P$2:$S$36,4,FALSE)</f>
        <v>South West</v>
      </c>
      <c r="K4970" s="42">
        <f t="shared" si="155"/>
        <v>20777</v>
      </c>
    </row>
    <row r="4971" spans="1:11" x14ac:dyDescent="0.35">
      <c r="A4971" s="197">
        <f t="shared" si="156"/>
        <v>44317</v>
      </c>
      <c r="B4971" t="s">
        <v>1054</v>
      </c>
      <c r="C4971" t="s">
        <v>780</v>
      </c>
      <c r="D4971"/>
      <c r="E4971" t="s">
        <v>778</v>
      </c>
      <c r="F4971" t="s">
        <v>779</v>
      </c>
      <c r="G4971" t="s">
        <v>577</v>
      </c>
      <c r="H4971">
        <v>18524</v>
      </c>
      <c r="I4971" s="196" t="str">
        <f>VLOOKUP(E4971,Refs!$P$2:$R$36,3,FALSE)</f>
        <v>Y58</v>
      </c>
      <c r="J4971" s="196" t="str">
        <f>VLOOKUP(E4971,Refs!$P$2:$S$36,4,FALSE)</f>
        <v>South West</v>
      </c>
      <c r="K4971" s="42">
        <f t="shared" si="155"/>
        <v>18524</v>
      </c>
    </row>
    <row r="4972" spans="1:11" x14ac:dyDescent="0.35">
      <c r="A4972" s="197">
        <f t="shared" si="156"/>
        <v>44317</v>
      </c>
      <c r="B4972" t="s">
        <v>1054</v>
      </c>
      <c r="C4972" t="s">
        <v>780</v>
      </c>
      <c r="D4972"/>
      <c r="E4972" t="s">
        <v>778</v>
      </c>
      <c r="F4972" t="s">
        <v>779</v>
      </c>
      <c r="G4972" t="s">
        <v>578</v>
      </c>
      <c r="H4972">
        <v>0</v>
      </c>
      <c r="I4972" s="196" t="str">
        <f>VLOOKUP(E4972,Refs!$P$2:$R$36,3,FALSE)</f>
        <v>Y58</v>
      </c>
      <c r="J4972" s="196" t="str">
        <f>VLOOKUP(E4972,Refs!$P$2:$S$36,4,FALSE)</f>
        <v>South West</v>
      </c>
      <c r="K4972" s="42" t="str">
        <f t="shared" si="155"/>
        <v/>
      </c>
    </row>
    <row r="4973" spans="1:11" x14ac:dyDescent="0.35">
      <c r="A4973" s="197">
        <f t="shared" si="156"/>
        <v>44317</v>
      </c>
      <c r="B4973" t="s">
        <v>1054</v>
      </c>
      <c r="C4973" t="s">
        <v>780</v>
      </c>
      <c r="D4973"/>
      <c r="E4973" t="s">
        <v>778</v>
      </c>
      <c r="F4973" t="s">
        <v>779</v>
      </c>
      <c r="G4973" t="s">
        <v>579</v>
      </c>
      <c r="H4973">
        <v>0</v>
      </c>
      <c r="I4973" s="196" t="str">
        <f>VLOOKUP(E4973,Refs!$P$2:$R$36,3,FALSE)</f>
        <v>Y58</v>
      </c>
      <c r="J4973" s="196" t="str">
        <f>VLOOKUP(E4973,Refs!$P$2:$S$36,4,FALSE)</f>
        <v>South West</v>
      </c>
      <c r="K4973" s="42" t="str">
        <f t="shared" ref="K4973:K5036" si="157">IF(OR(H4973="NULL",H4973=0,H4973=""),"",H4973)</f>
        <v/>
      </c>
    </row>
    <row r="4974" spans="1:11" x14ac:dyDescent="0.35">
      <c r="A4974" s="197">
        <f t="shared" si="156"/>
        <v>44317</v>
      </c>
      <c r="B4974" t="s">
        <v>1054</v>
      </c>
      <c r="C4974" t="s">
        <v>780</v>
      </c>
      <c r="D4974"/>
      <c r="E4974" t="s">
        <v>778</v>
      </c>
      <c r="F4974" t="s">
        <v>779</v>
      </c>
      <c r="G4974" t="s">
        <v>580</v>
      </c>
      <c r="H4974">
        <v>1713</v>
      </c>
      <c r="I4974" s="196" t="str">
        <f>VLOOKUP(E4974,Refs!$P$2:$R$36,3,FALSE)</f>
        <v>Y58</v>
      </c>
      <c r="J4974" s="196" t="str">
        <f>VLOOKUP(E4974,Refs!$P$2:$S$36,4,FALSE)</f>
        <v>South West</v>
      </c>
      <c r="K4974" s="42">
        <f t="shared" si="157"/>
        <v>1713</v>
      </c>
    </row>
    <row r="4975" spans="1:11" x14ac:dyDescent="0.35">
      <c r="A4975" s="197">
        <f t="shared" si="156"/>
        <v>44317</v>
      </c>
      <c r="B4975" t="s">
        <v>1054</v>
      </c>
      <c r="C4975" t="s">
        <v>780</v>
      </c>
      <c r="D4975"/>
      <c r="E4975" t="s">
        <v>778</v>
      </c>
      <c r="F4975" t="s">
        <v>779</v>
      </c>
      <c r="G4975" t="s">
        <v>581</v>
      </c>
      <c r="H4975">
        <v>0</v>
      </c>
      <c r="I4975" s="196" t="str">
        <f>VLOOKUP(E4975,Refs!$P$2:$R$36,3,FALSE)</f>
        <v>Y58</v>
      </c>
      <c r="J4975" s="196" t="str">
        <f>VLOOKUP(E4975,Refs!$P$2:$S$36,4,FALSE)</f>
        <v>South West</v>
      </c>
      <c r="K4975" s="42" t="str">
        <f t="shared" si="157"/>
        <v/>
      </c>
    </row>
    <row r="4976" spans="1:11" x14ac:dyDescent="0.35">
      <c r="A4976" s="197">
        <f t="shared" si="156"/>
        <v>44317</v>
      </c>
      <c r="B4976" t="s">
        <v>1054</v>
      </c>
      <c r="C4976" t="s">
        <v>780</v>
      </c>
      <c r="D4976"/>
      <c r="E4976" t="s">
        <v>778</v>
      </c>
      <c r="F4976" t="s">
        <v>779</v>
      </c>
      <c r="G4976" t="s">
        <v>582</v>
      </c>
      <c r="H4976">
        <v>0</v>
      </c>
      <c r="I4976" s="196" t="str">
        <f>VLOOKUP(E4976,Refs!$P$2:$R$36,3,FALSE)</f>
        <v>Y58</v>
      </c>
      <c r="J4976" s="196" t="str">
        <f>VLOOKUP(E4976,Refs!$P$2:$S$36,4,FALSE)</f>
        <v>South West</v>
      </c>
      <c r="K4976" s="42" t="str">
        <f t="shared" si="157"/>
        <v/>
      </c>
    </row>
    <row r="4977" spans="1:11" x14ac:dyDescent="0.35">
      <c r="A4977" s="197">
        <f t="shared" si="156"/>
        <v>44317</v>
      </c>
      <c r="B4977" t="s">
        <v>1054</v>
      </c>
      <c r="C4977" t="s">
        <v>780</v>
      </c>
      <c r="D4977"/>
      <c r="E4977" t="s">
        <v>778</v>
      </c>
      <c r="F4977" t="s">
        <v>779</v>
      </c>
      <c r="G4977" t="s">
        <v>583</v>
      </c>
      <c r="H4977">
        <v>540</v>
      </c>
      <c r="I4977" s="196" t="str">
        <f>VLOOKUP(E4977,Refs!$P$2:$R$36,3,FALSE)</f>
        <v>Y58</v>
      </c>
      <c r="J4977" s="196" t="str">
        <f>VLOOKUP(E4977,Refs!$P$2:$S$36,4,FALSE)</f>
        <v>South West</v>
      </c>
      <c r="K4977" s="42">
        <f t="shared" si="157"/>
        <v>540</v>
      </c>
    </row>
    <row r="4978" spans="1:11" x14ac:dyDescent="0.35">
      <c r="A4978" s="197">
        <f t="shared" si="156"/>
        <v>44317</v>
      </c>
      <c r="B4978" t="s">
        <v>1054</v>
      </c>
      <c r="C4978" t="s">
        <v>780</v>
      </c>
      <c r="D4978"/>
      <c r="E4978" t="s">
        <v>778</v>
      </c>
      <c r="F4978" t="s">
        <v>779</v>
      </c>
      <c r="G4978" t="s">
        <v>584</v>
      </c>
      <c r="H4978">
        <v>0</v>
      </c>
      <c r="I4978" s="196" t="str">
        <f>VLOOKUP(E4978,Refs!$P$2:$R$36,3,FALSE)</f>
        <v>Y58</v>
      </c>
      <c r="J4978" s="196" t="str">
        <f>VLOOKUP(E4978,Refs!$P$2:$S$36,4,FALSE)</f>
        <v>South West</v>
      </c>
      <c r="K4978" s="42" t="str">
        <f t="shared" si="157"/>
        <v/>
      </c>
    </row>
    <row r="4979" spans="1:11" x14ac:dyDescent="0.35">
      <c r="A4979" s="197">
        <f t="shared" si="156"/>
        <v>44317</v>
      </c>
      <c r="B4979" t="s">
        <v>1054</v>
      </c>
      <c r="C4979" t="s">
        <v>780</v>
      </c>
      <c r="D4979"/>
      <c r="E4979" t="s">
        <v>778</v>
      </c>
      <c r="F4979" t="s">
        <v>779</v>
      </c>
      <c r="G4979" t="s">
        <v>585</v>
      </c>
      <c r="H4979">
        <v>1004</v>
      </c>
      <c r="I4979" s="196" t="str">
        <f>VLOOKUP(E4979,Refs!$P$2:$R$36,3,FALSE)</f>
        <v>Y58</v>
      </c>
      <c r="J4979" s="196" t="str">
        <f>VLOOKUP(E4979,Refs!$P$2:$S$36,4,FALSE)</f>
        <v>South West</v>
      </c>
      <c r="K4979" s="42">
        <f t="shared" si="157"/>
        <v>1004</v>
      </c>
    </row>
    <row r="4980" spans="1:11" x14ac:dyDescent="0.35">
      <c r="A4980" s="197">
        <f t="shared" si="156"/>
        <v>44317</v>
      </c>
      <c r="B4980" t="s">
        <v>1054</v>
      </c>
      <c r="C4980" t="s">
        <v>780</v>
      </c>
      <c r="D4980"/>
      <c r="E4980" t="s">
        <v>778</v>
      </c>
      <c r="F4980" t="s">
        <v>779</v>
      </c>
      <c r="G4980" t="s">
        <v>586</v>
      </c>
      <c r="H4980">
        <v>773</v>
      </c>
      <c r="I4980" s="196" t="str">
        <f>VLOOKUP(E4980,Refs!$P$2:$R$36,3,FALSE)</f>
        <v>Y58</v>
      </c>
      <c r="J4980" s="196" t="str">
        <f>VLOOKUP(E4980,Refs!$P$2:$S$36,4,FALSE)</f>
        <v>South West</v>
      </c>
      <c r="K4980" s="42">
        <f t="shared" si="157"/>
        <v>773</v>
      </c>
    </row>
    <row r="4981" spans="1:11" x14ac:dyDescent="0.35">
      <c r="A4981" s="197">
        <f t="shared" si="156"/>
        <v>44317</v>
      </c>
      <c r="B4981" t="s">
        <v>1054</v>
      </c>
      <c r="C4981" t="s">
        <v>780</v>
      </c>
      <c r="D4981"/>
      <c r="E4981" t="s">
        <v>778</v>
      </c>
      <c r="F4981" t="s">
        <v>779</v>
      </c>
      <c r="G4981" t="s">
        <v>587</v>
      </c>
      <c r="H4981">
        <v>0</v>
      </c>
      <c r="I4981" s="196" t="str">
        <f>VLOOKUP(E4981,Refs!$P$2:$R$36,3,FALSE)</f>
        <v>Y58</v>
      </c>
      <c r="J4981" s="196" t="str">
        <f>VLOOKUP(E4981,Refs!$P$2:$S$36,4,FALSE)</f>
        <v>South West</v>
      </c>
      <c r="K4981" s="42" t="str">
        <f t="shared" si="157"/>
        <v/>
      </c>
    </row>
    <row r="4982" spans="1:11" x14ac:dyDescent="0.35">
      <c r="A4982" s="197">
        <f t="shared" si="156"/>
        <v>44317</v>
      </c>
      <c r="B4982" t="s">
        <v>1054</v>
      </c>
      <c r="C4982" t="s">
        <v>780</v>
      </c>
      <c r="D4982"/>
      <c r="E4982" t="s">
        <v>778</v>
      </c>
      <c r="F4982" t="s">
        <v>779</v>
      </c>
      <c r="G4982" t="s">
        <v>588</v>
      </c>
      <c r="H4982">
        <v>5610</v>
      </c>
      <c r="I4982" s="196" t="str">
        <f>VLOOKUP(E4982,Refs!$P$2:$R$36,3,FALSE)</f>
        <v>Y58</v>
      </c>
      <c r="J4982" s="196" t="str">
        <f>VLOOKUP(E4982,Refs!$P$2:$S$36,4,FALSE)</f>
        <v>South West</v>
      </c>
      <c r="K4982" s="42">
        <f t="shared" si="157"/>
        <v>5610</v>
      </c>
    </row>
    <row r="4983" spans="1:11" x14ac:dyDescent="0.35">
      <c r="A4983" s="197">
        <f t="shared" si="156"/>
        <v>44317</v>
      </c>
      <c r="B4983" t="s">
        <v>1054</v>
      </c>
      <c r="C4983" t="s">
        <v>780</v>
      </c>
      <c r="D4983"/>
      <c r="E4983" t="s">
        <v>778</v>
      </c>
      <c r="F4983" t="s">
        <v>779</v>
      </c>
      <c r="G4983" t="s">
        <v>589</v>
      </c>
      <c r="H4983">
        <v>3066</v>
      </c>
      <c r="I4983" s="196" t="str">
        <f>VLOOKUP(E4983,Refs!$P$2:$R$36,3,FALSE)</f>
        <v>Y58</v>
      </c>
      <c r="J4983" s="196" t="str">
        <f>VLOOKUP(E4983,Refs!$P$2:$S$36,4,FALSE)</f>
        <v>South West</v>
      </c>
      <c r="K4983" s="42">
        <f t="shared" si="157"/>
        <v>3066</v>
      </c>
    </row>
    <row r="4984" spans="1:11" x14ac:dyDescent="0.35">
      <c r="A4984" s="197">
        <f t="shared" si="156"/>
        <v>44317</v>
      </c>
      <c r="B4984" t="s">
        <v>1054</v>
      </c>
      <c r="C4984" t="s">
        <v>780</v>
      </c>
      <c r="D4984"/>
      <c r="E4984" t="s">
        <v>778</v>
      </c>
      <c r="F4984" t="s">
        <v>779</v>
      </c>
      <c r="G4984" t="s">
        <v>590</v>
      </c>
      <c r="H4984">
        <v>8183</v>
      </c>
      <c r="I4984" s="196" t="str">
        <f>VLOOKUP(E4984,Refs!$P$2:$R$36,3,FALSE)</f>
        <v>Y58</v>
      </c>
      <c r="J4984" s="196" t="str">
        <f>VLOOKUP(E4984,Refs!$P$2:$S$36,4,FALSE)</f>
        <v>South West</v>
      </c>
      <c r="K4984" s="42">
        <f t="shared" si="157"/>
        <v>8183</v>
      </c>
    </row>
    <row r="4985" spans="1:11" x14ac:dyDescent="0.35">
      <c r="A4985" s="197">
        <f t="shared" si="156"/>
        <v>44317</v>
      </c>
      <c r="B4985" t="s">
        <v>1054</v>
      </c>
      <c r="C4985" t="s">
        <v>780</v>
      </c>
      <c r="D4985"/>
      <c r="E4985" t="s">
        <v>778</v>
      </c>
      <c r="F4985" t="s">
        <v>779</v>
      </c>
      <c r="G4985" t="s">
        <v>591</v>
      </c>
      <c r="H4985">
        <v>4894</v>
      </c>
      <c r="I4985" s="196" t="str">
        <f>VLOOKUP(E4985,Refs!$P$2:$R$36,3,FALSE)</f>
        <v>Y58</v>
      </c>
      <c r="J4985" s="196" t="str">
        <f>VLOOKUP(E4985,Refs!$P$2:$S$36,4,FALSE)</f>
        <v>South West</v>
      </c>
      <c r="K4985" s="42">
        <f t="shared" si="157"/>
        <v>4894</v>
      </c>
    </row>
    <row r="4986" spans="1:11" x14ac:dyDescent="0.35">
      <c r="A4986" s="197">
        <f t="shared" si="156"/>
        <v>44317</v>
      </c>
      <c r="B4986" t="s">
        <v>1054</v>
      </c>
      <c r="C4986" t="s">
        <v>780</v>
      </c>
      <c r="D4986"/>
      <c r="E4986" t="s">
        <v>778</v>
      </c>
      <c r="F4986" t="s">
        <v>779</v>
      </c>
      <c r="G4986" t="s">
        <v>592</v>
      </c>
      <c r="H4986">
        <v>8318</v>
      </c>
      <c r="I4986" s="196" t="str">
        <f>VLOOKUP(E4986,Refs!$P$2:$R$36,3,FALSE)</f>
        <v>Y58</v>
      </c>
      <c r="J4986" s="196" t="str">
        <f>VLOOKUP(E4986,Refs!$P$2:$S$36,4,FALSE)</f>
        <v>South West</v>
      </c>
      <c r="K4986" s="42">
        <f t="shared" si="157"/>
        <v>8318</v>
      </c>
    </row>
    <row r="4987" spans="1:11" x14ac:dyDescent="0.35">
      <c r="A4987" s="197">
        <f t="shared" si="156"/>
        <v>44317</v>
      </c>
      <c r="B4987" t="s">
        <v>1054</v>
      </c>
      <c r="C4987" t="s">
        <v>780</v>
      </c>
      <c r="D4987"/>
      <c r="E4987" t="s">
        <v>778</v>
      </c>
      <c r="F4987" t="s">
        <v>779</v>
      </c>
      <c r="G4987" t="s">
        <v>593</v>
      </c>
      <c r="H4987">
        <v>5620</v>
      </c>
      <c r="I4987" s="196" t="str">
        <f>VLOOKUP(E4987,Refs!$P$2:$R$36,3,FALSE)</f>
        <v>Y58</v>
      </c>
      <c r="J4987" s="196" t="str">
        <f>VLOOKUP(E4987,Refs!$P$2:$S$36,4,FALSE)</f>
        <v>South West</v>
      </c>
      <c r="K4987" s="42">
        <f t="shared" si="157"/>
        <v>5620</v>
      </c>
    </row>
    <row r="4988" spans="1:11" x14ac:dyDescent="0.35">
      <c r="A4988" s="197">
        <f t="shared" si="156"/>
        <v>44317</v>
      </c>
      <c r="B4988" t="s">
        <v>1054</v>
      </c>
      <c r="C4988" t="s">
        <v>780</v>
      </c>
      <c r="D4988"/>
      <c r="E4988" t="s">
        <v>778</v>
      </c>
      <c r="F4988" t="s">
        <v>779</v>
      </c>
      <c r="G4988" t="s">
        <v>594</v>
      </c>
      <c r="H4988">
        <v>1014</v>
      </c>
      <c r="I4988" s="196" t="str">
        <f>VLOOKUP(E4988,Refs!$P$2:$R$36,3,FALSE)</f>
        <v>Y58</v>
      </c>
      <c r="J4988" s="196" t="str">
        <f>VLOOKUP(E4988,Refs!$P$2:$S$36,4,FALSE)</f>
        <v>South West</v>
      </c>
      <c r="K4988" s="42">
        <f t="shared" si="157"/>
        <v>1014</v>
      </c>
    </row>
    <row r="4989" spans="1:11" x14ac:dyDescent="0.35">
      <c r="A4989" s="197">
        <f t="shared" si="156"/>
        <v>44317</v>
      </c>
      <c r="B4989" t="s">
        <v>1054</v>
      </c>
      <c r="C4989" t="s">
        <v>780</v>
      </c>
      <c r="D4989"/>
      <c r="E4989" t="s">
        <v>778</v>
      </c>
      <c r="F4989" t="s">
        <v>779</v>
      </c>
      <c r="G4989" t="s">
        <v>609</v>
      </c>
      <c r="H4989">
        <v>29744</v>
      </c>
      <c r="I4989" s="196" t="str">
        <f>VLOOKUP(E4989,Refs!$P$2:$R$36,3,FALSE)</f>
        <v>Y58</v>
      </c>
      <c r="J4989" s="196" t="str">
        <f>VLOOKUP(E4989,Refs!$P$2:$S$36,4,FALSE)</f>
        <v>South West</v>
      </c>
      <c r="K4989" s="42">
        <f t="shared" si="157"/>
        <v>29744</v>
      </c>
    </row>
    <row r="4990" spans="1:11" x14ac:dyDescent="0.35">
      <c r="A4990" s="197">
        <f t="shared" si="156"/>
        <v>44317</v>
      </c>
      <c r="B4990" t="s">
        <v>1054</v>
      </c>
      <c r="C4990" t="s">
        <v>780</v>
      </c>
      <c r="D4990"/>
      <c r="E4990" t="s">
        <v>778</v>
      </c>
      <c r="F4990" t="s">
        <v>779</v>
      </c>
      <c r="G4990" t="s">
        <v>610</v>
      </c>
      <c r="H4990">
        <v>3561</v>
      </c>
      <c r="I4990" s="196" t="str">
        <f>VLOOKUP(E4990,Refs!$P$2:$R$36,3,FALSE)</f>
        <v>Y58</v>
      </c>
      <c r="J4990" s="196" t="str">
        <f>VLOOKUP(E4990,Refs!$P$2:$S$36,4,FALSE)</f>
        <v>South West</v>
      </c>
      <c r="K4990" s="42">
        <f t="shared" si="157"/>
        <v>3561</v>
      </c>
    </row>
    <row r="4991" spans="1:11" x14ac:dyDescent="0.35">
      <c r="A4991" s="197">
        <f t="shared" si="156"/>
        <v>44317</v>
      </c>
      <c r="B4991" t="s">
        <v>1054</v>
      </c>
      <c r="C4991" t="s">
        <v>780</v>
      </c>
      <c r="D4991"/>
      <c r="E4991" t="s">
        <v>778</v>
      </c>
      <c r="F4991" t="s">
        <v>779</v>
      </c>
      <c r="G4991" t="s">
        <v>611</v>
      </c>
      <c r="H4991">
        <v>3463</v>
      </c>
      <c r="I4991" s="196" t="str">
        <f>VLOOKUP(E4991,Refs!$P$2:$R$36,3,FALSE)</f>
        <v>Y58</v>
      </c>
      <c r="J4991" s="196" t="str">
        <f>VLOOKUP(E4991,Refs!$P$2:$S$36,4,FALSE)</f>
        <v>South West</v>
      </c>
      <c r="K4991" s="42">
        <f t="shared" si="157"/>
        <v>3463</v>
      </c>
    </row>
    <row r="4992" spans="1:11" x14ac:dyDescent="0.35">
      <c r="A4992" s="197">
        <f t="shared" si="156"/>
        <v>44317</v>
      </c>
      <c r="B4992" t="s">
        <v>1054</v>
      </c>
      <c r="C4992" t="s">
        <v>780</v>
      </c>
      <c r="D4992"/>
      <c r="E4992" t="s">
        <v>778</v>
      </c>
      <c r="F4992" t="s">
        <v>779</v>
      </c>
      <c r="G4992" t="s">
        <v>612</v>
      </c>
      <c r="H4992">
        <v>468</v>
      </c>
      <c r="I4992" s="196" t="str">
        <f>VLOOKUP(E4992,Refs!$P$2:$R$36,3,FALSE)</f>
        <v>Y58</v>
      </c>
      <c r="J4992" s="196" t="str">
        <f>VLOOKUP(E4992,Refs!$P$2:$S$36,4,FALSE)</f>
        <v>South West</v>
      </c>
      <c r="K4992" s="42">
        <f t="shared" si="157"/>
        <v>468</v>
      </c>
    </row>
    <row r="4993" spans="1:11" x14ac:dyDescent="0.35">
      <c r="A4993" s="197">
        <f t="shared" si="156"/>
        <v>44317</v>
      </c>
      <c r="B4993" t="s">
        <v>1054</v>
      </c>
      <c r="C4993" t="s">
        <v>780</v>
      </c>
      <c r="D4993"/>
      <c r="E4993" t="s">
        <v>778</v>
      </c>
      <c r="F4993" t="s">
        <v>779</v>
      </c>
      <c r="G4993" t="s">
        <v>613</v>
      </c>
      <c r="H4993">
        <v>0</v>
      </c>
      <c r="I4993" s="196" t="str">
        <f>VLOOKUP(E4993,Refs!$P$2:$R$36,3,FALSE)</f>
        <v>Y58</v>
      </c>
      <c r="J4993" s="196" t="str">
        <f>VLOOKUP(E4993,Refs!$P$2:$S$36,4,FALSE)</f>
        <v>South West</v>
      </c>
      <c r="K4993" s="42" t="str">
        <f t="shared" si="157"/>
        <v/>
      </c>
    </row>
    <row r="4994" spans="1:11" x14ac:dyDescent="0.35">
      <c r="A4994" s="197">
        <f t="shared" si="156"/>
        <v>44317</v>
      </c>
      <c r="B4994" t="s">
        <v>1054</v>
      </c>
      <c r="C4994" t="s">
        <v>780</v>
      </c>
      <c r="D4994"/>
      <c r="E4994" t="s">
        <v>778</v>
      </c>
      <c r="F4994" t="s">
        <v>779</v>
      </c>
      <c r="G4994" t="s">
        <v>615</v>
      </c>
      <c r="H4994">
        <v>7839</v>
      </c>
      <c r="I4994" s="196" t="str">
        <f>VLOOKUP(E4994,Refs!$P$2:$R$36,3,FALSE)</f>
        <v>Y58</v>
      </c>
      <c r="J4994" s="196" t="str">
        <f>VLOOKUP(E4994,Refs!$P$2:$S$36,4,FALSE)</f>
        <v>South West</v>
      </c>
      <c r="K4994" s="42">
        <f t="shared" si="157"/>
        <v>7839</v>
      </c>
    </row>
    <row r="4995" spans="1:11" x14ac:dyDescent="0.35">
      <c r="A4995" s="197">
        <f t="shared" ref="A4995:A5058" si="158">DATEVALUE(RIGHT(B4995,8))</f>
        <v>44317</v>
      </c>
      <c r="B4995" t="s">
        <v>1054</v>
      </c>
      <c r="C4995" t="s">
        <v>780</v>
      </c>
      <c r="D4995"/>
      <c r="E4995" t="s">
        <v>778</v>
      </c>
      <c r="F4995" t="s">
        <v>779</v>
      </c>
      <c r="G4995" t="s">
        <v>616</v>
      </c>
      <c r="H4995">
        <v>2255</v>
      </c>
      <c r="I4995" s="196" t="str">
        <f>VLOOKUP(E4995,Refs!$P$2:$R$36,3,FALSE)</f>
        <v>Y58</v>
      </c>
      <c r="J4995" s="196" t="str">
        <f>VLOOKUP(E4995,Refs!$P$2:$S$36,4,FALSE)</f>
        <v>South West</v>
      </c>
      <c r="K4995" s="42">
        <f t="shared" si="157"/>
        <v>2255</v>
      </c>
    </row>
    <row r="4996" spans="1:11" x14ac:dyDescent="0.35">
      <c r="A4996" s="197">
        <f t="shared" si="158"/>
        <v>44317</v>
      </c>
      <c r="B4996" t="s">
        <v>1054</v>
      </c>
      <c r="C4996" t="s">
        <v>780</v>
      </c>
      <c r="D4996"/>
      <c r="E4996" t="s">
        <v>778</v>
      </c>
      <c r="F4996" t="s">
        <v>779</v>
      </c>
      <c r="G4996" t="s">
        <v>618</v>
      </c>
      <c r="H4996">
        <v>1000</v>
      </c>
      <c r="I4996" s="196" t="str">
        <f>VLOOKUP(E4996,Refs!$P$2:$R$36,3,FALSE)</f>
        <v>Y58</v>
      </c>
      <c r="J4996" s="196" t="str">
        <f>VLOOKUP(E4996,Refs!$P$2:$S$36,4,FALSE)</f>
        <v>South West</v>
      </c>
      <c r="K4996" s="42">
        <f t="shared" si="157"/>
        <v>1000</v>
      </c>
    </row>
    <row r="4997" spans="1:11" x14ac:dyDescent="0.35">
      <c r="A4997" s="197">
        <f t="shared" si="158"/>
        <v>44317</v>
      </c>
      <c r="B4997" t="s">
        <v>1054</v>
      </c>
      <c r="C4997" t="s">
        <v>780</v>
      </c>
      <c r="D4997"/>
      <c r="E4997" t="s">
        <v>778</v>
      </c>
      <c r="F4997" t="s">
        <v>779</v>
      </c>
      <c r="G4997" t="s">
        <v>619</v>
      </c>
      <c r="H4997">
        <v>332</v>
      </c>
      <c r="I4997" s="196" t="str">
        <f>VLOOKUP(E4997,Refs!$P$2:$R$36,3,FALSE)</f>
        <v>Y58</v>
      </c>
      <c r="J4997" s="196" t="str">
        <f>VLOOKUP(E4997,Refs!$P$2:$S$36,4,FALSE)</f>
        <v>South West</v>
      </c>
      <c r="K4997" s="42">
        <f t="shared" si="157"/>
        <v>332</v>
      </c>
    </row>
    <row r="4998" spans="1:11" x14ac:dyDescent="0.35">
      <c r="A4998" s="197">
        <f t="shared" si="158"/>
        <v>44317</v>
      </c>
      <c r="B4998" t="s">
        <v>1054</v>
      </c>
      <c r="C4998" t="s">
        <v>780</v>
      </c>
      <c r="D4998"/>
      <c r="E4998" t="s">
        <v>778</v>
      </c>
      <c r="F4998" t="s">
        <v>779</v>
      </c>
      <c r="G4998" t="s">
        <v>620</v>
      </c>
      <c r="H4998">
        <v>1913</v>
      </c>
      <c r="I4998" s="196" t="str">
        <f>VLOOKUP(E4998,Refs!$P$2:$R$36,3,FALSE)</f>
        <v>Y58</v>
      </c>
      <c r="J4998" s="196" t="str">
        <f>VLOOKUP(E4998,Refs!$P$2:$S$36,4,FALSE)</f>
        <v>South West</v>
      </c>
      <c r="K4998" s="42">
        <f t="shared" si="157"/>
        <v>1913</v>
      </c>
    </row>
    <row r="4999" spans="1:11" x14ac:dyDescent="0.35">
      <c r="A4999" s="197">
        <f t="shared" si="158"/>
        <v>44317</v>
      </c>
      <c r="B4999" t="s">
        <v>1054</v>
      </c>
      <c r="C4999" t="s">
        <v>780</v>
      </c>
      <c r="D4999"/>
      <c r="E4999" t="s">
        <v>778</v>
      </c>
      <c r="F4999" t="s">
        <v>779</v>
      </c>
      <c r="G4999" t="s">
        <v>621</v>
      </c>
      <c r="H4999">
        <v>74</v>
      </c>
      <c r="I4999" s="196" t="str">
        <f>VLOOKUP(E4999,Refs!$P$2:$R$36,3,FALSE)</f>
        <v>Y58</v>
      </c>
      <c r="J4999" s="196" t="str">
        <f>VLOOKUP(E4999,Refs!$P$2:$S$36,4,FALSE)</f>
        <v>South West</v>
      </c>
      <c r="K4999" s="42">
        <f t="shared" si="157"/>
        <v>74</v>
      </c>
    </row>
    <row r="5000" spans="1:11" x14ac:dyDescent="0.35">
      <c r="A5000" s="197">
        <f t="shared" si="158"/>
        <v>44317</v>
      </c>
      <c r="B5000" t="s">
        <v>1054</v>
      </c>
      <c r="C5000" t="s">
        <v>780</v>
      </c>
      <c r="D5000"/>
      <c r="E5000" t="s">
        <v>778</v>
      </c>
      <c r="F5000" t="s">
        <v>779</v>
      </c>
      <c r="G5000" t="s">
        <v>622</v>
      </c>
      <c r="H5000">
        <v>585</v>
      </c>
      <c r="I5000" s="196" t="str">
        <f>VLOOKUP(E5000,Refs!$P$2:$R$36,3,FALSE)</f>
        <v>Y58</v>
      </c>
      <c r="J5000" s="196" t="str">
        <f>VLOOKUP(E5000,Refs!$P$2:$S$36,4,FALSE)</f>
        <v>South West</v>
      </c>
      <c r="K5000" s="42">
        <f t="shared" si="157"/>
        <v>585</v>
      </c>
    </row>
    <row r="5001" spans="1:11" x14ac:dyDescent="0.35">
      <c r="A5001" s="197">
        <f t="shared" si="158"/>
        <v>44317</v>
      </c>
      <c r="B5001" t="s">
        <v>1054</v>
      </c>
      <c r="C5001" t="s">
        <v>780</v>
      </c>
      <c r="D5001"/>
      <c r="E5001" t="s">
        <v>778</v>
      </c>
      <c r="F5001" t="s">
        <v>779</v>
      </c>
      <c r="G5001" t="s">
        <v>623</v>
      </c>
      <c r="H5001">
        <v>302</v>
      </c>
      <c r="I5001" s="196" t="str">
        <f>VLOOKUP(E5001,Refs!$P$2:$R$36,3,FALSE)</f>
        <v>Y58</v>
      </c>
      <c r="J5001" s="196" t="str">
        <f>VLOOKUP(E5001,Refs!$P$2:$S$36,4,FALSE)</f>
        <v>South West</v>
      </c>
      <c r="K5001" s="42">
        <f t="shared" si="157"/>
        <v>302</v>
      </c>
    </row>
    <row r="5002" spans="1:11" x14ac:dyDescent="0.35">
      <c r="A5002" s="197">
        <f t="shared" si="158"/>
        <v>44317</v>
      </c>
      <c r="B5002" t="s">
        <v>1054</v>
      </c>
      <c r="C5002" t="s">
        <v>780</v>
      </c>
      <c r="D5002"/>
      <c r="E5002" t="s">
        <v>778</v>
      </c>
      <c r="F5002" t="s">
        <v>779</v>
      </c>
      <c r="G5002" t="s">
        <v>624</v>
      </c>
      <c r="H5002">
        <v>5623</v>
      </c>
      <c r="I5002" s="196" t="str">
        <f>VLOOKUP(E5002,Refs!$P$2:$R$36,3,FALSE)</f>
        <v>Y58</v>
      </c>
      <c r="J5002" s="196" t="str">
        <f>VLOOKUP(E5002,Refs!$P$2:$S$36,4,FALSE)</f>
        <v>South West</v>
      </c>
      <c r="K5002" s="42">
        <f t="shared" si="157"/>
        <v>5623</v>
      </c>
    </row>
    <row r="5003" spans="1:11" x14ac:dyDescent="0.35">
      <c r="A5003" s="197">
        <f t="shared" si="158"/>
        <v>44317</v>
      </c>
      <c r="B5003" t="s">
        <v>1054</v>
      </c>
      <c r="C5003" t="s">
        <v>780</v>
      </c>
      <c r="D5003"/>
      <c r="E5003" t="s">
        <v>778</v>
      </c>
      <c r="F5003" t="s">
        <v>779</v>
      </c>
      <c r="G5003" t="s">
        <v>625</v>
      </c>
      <c r="H5003">
        <v>5344</v>
      </c>
      <c r="I5003" s="196" t="str">
        <f>VLOOKUP(E5003,Refs!$P$2:$R$36,3,FALSE)</f>
        <v>Y58</v>
      </c>
      <c r="J5003" s="196" t="str">
        <f>VLOOKUP(E5003,Refs!$P$2:$S$36,4,FALSE)</f>
        <v>South West</v>
      </c>
      <c r="K5003" s="42">
        <f t="shared" si="157"/>
        <v>5344</v>
      </c>
    </row>
    <row r="5004" spans="1:11" x14ac:dyDescent="0.35">
      <c r="A5004" s="197">
        <f t="shared" si="158"/>
        <v>44317</v>
      </c>
      <c r="B5004" t="s">
        <v>1054</v>
      </c>
      <c r="C5004" t="s">
        <v>780</v>
      </c>
      <c r="D5004"/>
      <c r="E5004" t="s">
        <v>778</v>
      </c>
      <c r="F5004" t="s">
        <v>779</v>
      </c>
      <c r="G5004" t="s">
        <v>626</v>
      </c>
      <c r="H5004">
        <v>2797</v>
      </c>
      <c r="I5004" s="196" t="str">
        <f>VLOOKUP(E5004,Refs!$P$2:$R$36,3,FALSE)</f>
        <v>Y58</v>
      </c>
      <c r="J5004" s="196" t="str">
        <f>VLOOKUP(E5004,Refs!$P$2:$S$36,4,FALSE)</f>
        <v>South West</v>
      </c>
      <c r="K5004" s="42">
        <f t="shared" si="157"/>
        <v>2797</v>
      </c>
    </row>
    <row r="5005" spans="1:11" x14ac:dyDescent="0.35">
      <c r="A5005" s="197">
        <f t="shared" si="158"/>
        <v>44317</v>
      </c>
      <c r="B5005" t="s">
        <v>1054</v>
      </c>
      <c r="C5005" t="s">
        <v>780</v>
      </c>
      <c r="D5005"/>
      <c r="E5005" t="s">
        <v>778</v>
      </c>
      <c r="F5005" t="s">
        <v>779</v>
      </c>
      <c r="G5005" t="s">
        <v>642</v>
      </c>
      <c r="H5005">
        <v>2944</v>
      </c>
      <c r="I5005" s="196" t="str">
        <f>VLOOKUP(E5005,Refs!$P$2:$R$36,3,FALSE)</f>
        <v>Y58</v>
      </c>
      <c r="J5005" s="196" t="str">
        <f>VLOOKUP(E5005,Refs!$P$2:$S$36,4,FALSE)</f>
        <v>South West</v>
      </c>
      <c r="K5005" s="42">
        <f t="shared" si="157"/>
        <v>2944</v>
      </c>
    </row>
    <row r="5006" spans="1:11" x14ac:dyDescent="0.35">
      <c r="A5006" s="197">
        <f t="shared" si="158"/>
        <v>44317</v>
      </c>
      <c r="B5006" t="s">
        <v>1054</v>
      </c>
      <c r="C5006" t="s">
        <v>780</v>
      </c>
      <c r="D5006"/>
      <c r="E5006" t="s">
        <v>778</v>
      </c>
      <c r="F5006" t="s">
        <v>779</v>
      </c>
      <c r="G5006" t="s">
        <v>643</v>
      </c>
      <c r="H5006">
        <v>2691</v>
      </c>
      <c r="I5006" s="196" t="str">
        <f>VLOOKUP(E5006,Refs!$P$2:$R$36,3,FALSE)</f>
        <v>Y58</v>
      </c>
      <c r="J5006" s="196" t="str">
        <f>VLOOKUP(E5006,Refs!$P$2:$S$36,4,FALSE)</f>
        <v>South West</v>
      </c>
      <c r="K5006" s="42">
        <f t="shared" si="157"/>
        <v>2691</v>
      </c>
    </row>
    <row r="5007" spans="1:11" x14ac:dyDescent="0.35">
      <c r="A5007" s="197">
        <f t="shared" si="158"/>
        <v>44317</v>
      </c>
      <c r="B5007" t="s">
        <v>1054</v>
      </c>
      <c r="C5007" t="s">
        <v>780</v>
      </c>
      <c r="D5007"/>
      <c r="E5007" t="s">
        <v>778</v>
      </c>
      <c r="F5007" t="s">
        <v>779</v>
      </c>
      <c r="G5007" t="s">
        <v>644</v>
      </c>
      <c r="H5007">
        <v>1758</v>
      </c>
      <c r="I5007" s="196" t="str">
        <f>VLOOKUP(E5007,Refs!$P$2:$R$36,3,FALSE)</f>
        <v>Y58</v>
      </c>
      <c r="J5007" s="196" t="str">
        <f>VLOOKUP(E5007,Refs!$P$2:$S$36,4,FALSE)</f>
        <v>South West</v>
      </c>
      <c r="K5007" s="42">
        <f t="shared" si="157"/>
        <v>1758</v>
      </c>
    </row>
    <row r="5008" spans="1:11" x14ac:dyDescent="0.35">
      <c r="A5008" s="197">
        <f t="shared" si="158"/>
        <v>44317</v>
      </c>
      <c r="B5008" t="s">
        <v>1054</v>
      </c>
      <c r="C5008" t="s">
        <v>780</v>
      </c>
      <c r="D5008"/>
      <c r="E5008" t="s">
        <v>778</v>
      </c>
      <c r="F5008" t="s">
        <v>779</v>
      </c>
      <c r="G5008" t="s">
        <v>645</v>
      </c>
      <c r="H5008">
        <v>731</v>
      </c>
      <c r="I5008" s="196" t="str">
        <f>VLOOKUP(E5008,Refs!$P$2:$R$36,3,FALSE)</f>
        <v>Y58</v>
      </c>
      <c r="J5008" s="196" t="str">
        <f>VLOOKUP(E5008,Refs!$P$2:$S$36,4,FALSE)</f>
        <v>South West</v>
      </c>
      <c r="K5008" s="42">
        <f t="shared" si="157"/>
        <v>731</v>
      </c>
    </row>
    <row r="5009" spans="1:11" x14ac:dyDescent="0.35">
      <c r="A5009" s="197">
        <f t="shared" si="158"/>
        <v>44317</v>
      </c>
      <c r="B5009" t="s">
        <v>1054</v>
      </c>
      <c r="C5009" t="s">
        <v>780</v>
      </c>
      <c r="D5009"/>
      <c r="E5009" t="s">
        <v>778</v>
      </c>
      <c r="F5009" t="s">
        <v>779</v>
      </c>
      <c r="G5009" t="s">
        <v>646</v>
      </c>
      <c r="H5009">
        <v>135</v>
      </c>
      <c r="I5009" s="196" t="str">
        <f>VLOOKUP(E5009,Refs!$P$2:$R$36,3,FALSE)</f>
        <v>Y58</v>
      </c>
      <c r="J5009" s="196" t="str">
        <f>VLOOKUP(E5009,Refs!$P$2:$S$36,4,FALSE)</f>
        <v>South West</v>
      </c>
      <c r="K5009" s="42">
        <f t="shared" si="157"/>
        <v>135</v>
      </c>
    </row>
    <row r="5010" spans="1:11" x14ac:dyDescent="0.35">
      <c r="A5010" s="197">
        <f t="shared" si="158"/>
        <v>44317</v>
      </c>
      <c r="B5010" t="s">
        <v>1054</v>
      </c>
      <c r="C5010" t="s">
        <v>780</v>
      </c>
      <c r="D5010"/>
      <c r="E5010" t="s">
        <v>778</v>
      </c>
      <c r="F5010" t="s">
        <v>779</v>
      </c>
      <c r="G5010" t="s">
        <v>647</v>
      </c>
      <c r="H5010">
        <v>1694</v>
      </c>
      <c r="I5010" s="196" t="str">
        <f>VLOOKUP(E5010,Refs!$P$2:$R$36,3,FALSE)</f>
        <v>Y58</v>
      </c>
      <c r="J5010" s="196" t="str">
        <f>VLOOKUP(E5010,Refs!$P$2:$S$36,4,FALSE)</f>
        <v>South West</v>
      </c>
      <c r="K5010" s="42">
        <f t="shared" si="157"/>
        <v>1694</v>
      </c>
    </row>
    <row r="5011" spans="1:11" x14ac:dyDescent="0.35">
      <c r="A5011" s="197">
        <f t="shared" si="158"/>
        <v>44317</v>
      </c>
      <c r="B5011" t="s">
        <v>1054</v>
      </c>
      <c r="C5011" t="s">
        <v>780</v>
      </c>
      <c r="D5011"/>
      <c r="E5011" t="s">
        <v>778</v>
      </c>
      <c r="F5011" t="s">
        <v>779</v>
      </c>
      <c r="G5011" t="s">
        <v>648</v>
      </c>
      <c r="H5011">
        <v>76136</v>
      </c>
      <c r="I5011" s="196" t="str">
        <f>VLOOKUP(E5011,Refs!$P$2:$R$36,3,FALSE)</f>
        <v>Y58</v>
      </c>
      <c r="J5011" s="196" t="str">
        <f>VLOOKUP(E5011,Refs!$P$2:$S$36,4,FALSE)</f>
        <v>South West</v>
      </c>
      <c r="K5011" s="42">
        <f t="shared" si="157"/>
        <v>76136</v>
      </c>
    </row>
    <row r="5012" spans="1:11" x14ac:dyDescent="0.35">
      <c r="A5012" s="197">
        <f t="shared" si="158"/>
        <v>44317</v>
      </c>
      <c r="B5012" t="s">
        <v>1054</v>
      </c>
      <c r="C5012" t="s">
        <v>780</v>
      </c>
      <c r="D5012"/>
      <c r="E5012" t="s">
        <v>778</v>
      </c>
      <c r="F5012" t="s">
        <v>779</v>
      </c>
      <c r="G5012" t="s">
        <v>649</v>
      </c>
      <c r="H5012">
        <v>5214</v>
      </c>
      <c r="I5012" s="196" t="str">
        <f>VLOOKUP(E5012,Refs!$P$2:$R$36,3,FALSE)</f>
        <v>Y58</v>
      </c>
      <c r="J5012" s="196" t="str">
        <f>VLOOKUP(E5012,Refs!$P$2:$S$36,4,FALSE)</f>
        <v>South West</v>
      </c>
      <c r="K5012" s="42">
        <f t="shared" si="157"/>
        <v>5214</v>
      </c>
    </row>
    <row r="5013" spans="1:11" x14ac:dyDescent="0.35">
      <c r="A5013" s="197">
        <f t="shared" si="158"/>
        <v>44317</v>
      </c>
      <c r="B5013" t="s">
        <v>1054</v>
      </c>
      <c r="C5013" t="s">
        <v>780</v>
      </c>
      <c r="D5013"/>
      <c r="E5013" t="s">
        <v>778</v>
      </c>
      <c r="F5013" t="s">
        <v>779</v>
      </c>
      <c r="G5013" t="s">
        <v>650</v>
      </c>
      <c r="H5013">
        <v>4652</v>
      </c>
      <c r="I5013" s="196" t="str">
        <f>VLOOKUP(E5013,Refs!$P$2:$R$36,3,FALSE)</f>
        <v>Y58</v>
      </c>
      <c r="J5013" s="196" t="str">
        <f>VLOOKUP(E5013,Refs!$P$2:$S$36,4,FALSE)</f>
        <v>South West</v>
      </c>
      <c r="K5013" s="42">
        <f t="shared" si="157"/>
        <v>4652</v>
      </c>
    </row>
    <row r="5014" spans="1:11" x14ac:dyDescent="0.35">
      <c r="A5014" s="197">
        <f t="shared" si="158"/>
        <v>44317</v>
      </c>
      <c r="B5014" t="s">
        <v>1054</v>
      </c>
      <c r="C5014" t="s">
        <v>780</v>
      </c>
      <c r="D5014"/>
      <c r="E5014" t="s">
        <v>778</v>
      </c>
      <c r="F5014" t="s">
        <v>779</v>
      </c>
      <c r="G5014" t="s">
        <v>651</v>
      </c>
      <c r="H5014">
        <v>154</v>
      </c>
      <c r="I5014" s="196" t="str">
        <f>VLOOKUP(E5014,Refs!$P$2:$R$36,3,FALSE)</f>
        <v>Y58</v>
      </c>
      <c r="J5014" s="196" t="str">
        <f>VLOOKUP(E5014,Refs!$P$2:$S$36,4,FALSE)</f>
        <v>South West</v>
      </c>
      <c r="K5014" s="42">
        <f t="shared" si="157"/>
        <v>154</v>
      </c>
    </row>
    <row r="5015" spans="1:11" x14ac:dyDescent="0.35">
      <c r="A5015" s="197">
        <f t="shared" si="158"/>
        <v>44317</v>
      </c>
      <c r="B5015" t="s">
        <v>1054</v>
      </c>
      <c r="C5015" t="s">
        <v>780</v>
      </c>
      <c r="D5015"/>
      <c r="E5015" t="s">
        <v>778</v>
      </c>
      <c r="F5015" t="s">
        <v>779</v>
      </c>
      <c r="G5015" t="s">
        <v>652</v>
      </c>
      <c r="H5015">
        <v>1494</v>
      </c>
      <c r="I5015" s="196" t="str">
        <f>VLOOKUP(E5015,Refs!$P$2:$R$36,3,FALSE)</f>
        <v>Y58</v>
      </c>
      <c r="J5015" s="196" t="str">
        <f>VLOOKUP(E5015,Refs!$P$2:$S$36,4,FALSE)</f>
        <v>South West</v>
      </c>
      <c r="K5015" s="42">
        <f t="shared" si="157"/>
        <v>1494</v>
      </c>
    </row>
    <row r="5016" spans="1:11" x14ac:dyDescent="0.35">
      <c r="A5016" s="197">
        <f t="shared" si="158"/>
        <v>44317</v>
      </c>
      <c r="B5016" t="s">
        <v>1054</v>
      </c>
      <c r="C5016" t="s">
        <v>780</v>
      </c>
      <c r="D5016"/>
      <c r="E5016" t="s">
        <v>778</v>
      </c>
      <c r="F5016" t="s">
        <v>779</v>
      </c>
      <c r="G5016" t="s">
        <v>653</v>
      </c>
      <c r="H5016">
        <v>242799</v>
      </c>
      <c r="I5016" s="196" t="str">
        <f>VLOOKUP(E5016,Refs!$P$2:$R$36,3,FALSE)</f>
        <v>Y58</v>
      </c>
      <c r="J5016" s="196" t="str">
        <f>VLOOKUP(E5016,Refs!$P$2:$S$36,4,FALSE)</f>
        <v>South West</v>
      </c>
      <c r="K5016" s="42">
        <f t="shared" si="157"/>
        <v>242799</v>
      </c>
    </row>
    <row r="5017" spans="1:11" x14ac:dyDescent="0.35">
      <c r="A5017" s="197">
        <f t="shared" si="158"/>
        <v>44317</v>
      </c>
      <c r="B5017" t="s">
        <v>1054</v>
      </c>
      <c r="C5017" t="s">
        <v>780</v>
      </c>
      <c r="D5017"/>
      <c r="E5017" t="s">
        <v>778</v>
      </c>
      <c r="F5017" t="s">
        <v>779</v>
      </c>
      <c r="G5017" t="s">
        <v>654</v>
      </c>
      <c r="H5017">
        <v>729</v>
      </c>
      <c r="I5017" s="196" t="str">
        <f>VLOOKUP(E5017,Refs!$P$2:$R$36,3,FALSE)</f>
        <v>Y58</v>
      </c>
      <c r="J5017" s="196" t="str">
        <f>VLOOKUP(E5017,Refs!$P$2:$S$36,4,FALSE)</f>
        <v>South West</v>
      </c>
      <c r="K5017" s="42">
        <f t="shared" si="157"/>
        <v>729</v>
      </c>
    </row>
    <row r="5018" spans="1:11" x14ac:dyDescent="0.35">
      <c r="A5018" s="197">
        <f t="shared" si="158"/>
        <v>44317</v>
      </c>
      <c r="B5018" t="s">
        <v>1054</v>
      </c>
      <c r="C5018" t="s">
        <v>780</v>
      </c>
      <c r="D5018"/>
      <c r="E5018" t="s">
        <v>778</v>
      </c>
      <c r="F5018" t="s">
        <v>779</v>
      </c>
      <c r="G5018" t="s">
        <v>669</v>
      </c>
      <c r="H5018">
        <v>12155</v>
      </c>
      <c r="I5018" s="196" t="str">
        <f>VLOOKUP(E5018,Refs!$P$2:$R$36,3,FALSE)</f>
        <v>Y58</v>
      </c>
      <c r="J5018" s="196" t="str">
        <f>VLOOKUP(E5018,Refs!$P$2:$S$36,4,FALSE)</f>
        <v>South West</v>
      </c>
      <c r="K5018" s="42">
        <f t="shared" si="157"/>
        <v>12155</v>
      </c>
    </row>
    <row r="5019" spans="1:11" x14ac:dyDescent="0.35">
      <c r="A5019" s="197">
        <f t="shared" si="158"/>
        <v>44317</v>
      </c>
      <c r="B5019" t="s">
        <v>1054</v>
      </c>
      <c r="C5019" t="s">
        <v>780</v>
      </c>
      <c r="D5019"/>
      <c r="E5019" t="s">
        <v>778</v>
      </c>
      <c r="F5019" t="s">
        <v>779</v>
      </c>
      <c r="G5019" t="s">
        <v>670</v>
      </c>
      <c r="H5019">
        <v>20</v>
      </c>
      <c r="I5019" s="196" t="str">
        <f>VLOOKUP(E5019,Refs!$P$2:$R$36,3,FALSE)</f>
        <v>Y58</v>
      </c>
      <c r="J5019" s="196" t="str">
        <f>VLOOKUP(E5019,Refs!$P$2:$S$36,4,FALSE)</f>
        <v>South West</v>
      </c>
      <c r="K5019" s="42">
        <f t="shared" si="157"/>
        <v>20</v>
      </c>
    </row>
    <row r="5020" spans="1:11" x14ac:dyDescent="0.35">
      <c r="A5020" s="197">
        <f t="shared" si="158"/>
        <v>44317</v>
      </c>
      <c r="B5020" t="s">
        <v>1054</v>
      </c>
      <c r="C5020" t="s">
        <v>780</v>
      </c>
      <c r="D5020"/>
      <c r="E5020" t="s">
        <v>778</v>
      </c>
      <c r="F5020" t="s">
        <v>779</v>
      </c>
      <c r="G5020" t="s">
        <v>671</v>
      </c>
      <c r="H5020">
        <v>7081</v>
      </c>
      <c r="I5020" s="196" t="str">
        <f>VLOOKUP(E5020,Refs!$P$2:$R$36,3,FALSE)</f>
        <v>Y58</v>
      </c>
      <c r="J5020" s="196" t="str">
        <f>VLOOKUP(E5020,Refs!$P$2:$S$36,4,FALSE)</f>
        <v>South West</v>
      </c>
      <c r="K5020" s="42">
        <f t="shared" si="157"/>
        <v>7081</v>
      </c>
    </row>
    <row r="5021" spans="1:11" x14ac:dyDescent="0.35">
      <c r="A5021" s="197">
        <f t="shared" si="158"/>
        <v>44317</v>
      </c>
      <c r="B5021" t="s">
        <v>1054</v>
      </c>
      <c r="C5021" t="s">
        <v>780</v>
      </c>
      <c r="D5021"/>
      <c r="E5021" t="s">
        <v>778</v>
      </c>
      <c r="F5021" t="s">
        <v>779</v>
      </c>
      <c r="G5021" t="s">
        <v>675</v>
      </c>
      <c r="H5021">
        <v>5948</v>
      </c>
      <c r="I5021" s="196" t="str">
        <f>VLOOKUP(E5021,Refs!$P$2:$R$36,3,FALSE)</f>
        <v>Y58</v>
      </c>
      <c r="J5021" s="196" t="str">
        <f>VLOOKUP(E5021,Refs!$P$2:$S$36,4,FALSE)</f>
        <v>South West</v>
      </c>
      <c r="K5021" s="42">
        <f t="shared" si="157"/>
        <v>5948</v>
      </c>
    </row>
    <row r="5022" spans="1:11" x14ac:dyDescent="0.35">
      <c r="A5022" s="197">
        <f t="shared" si="158"/>
        <v>44317</v>
      </c>
      <c r="B5022" t="s">
        <v>1054</v>
      </c>
      <c r="C5022" t="s">
        <v>780</v>
      </c>
      <c r="D5022"/>
      <c r="E5022" t="s">
        <v>778</v>
      </c>
      <c r="F5022" t="s">
        <v>779</v>
      </c>
      <c r="G5022" t="s">
        <v>678</v>
      </c>
      <c r="H5022">
        <v>3385</v>
      </c>
      <c r="I5022" s="196" t="str">
        <f>VLOOKUP(E5022,Refs!$P$2:$R$36,3,FALSE)</f>
        <v>Y58</v>
      </c>
      <c r="J5022" s="196" t="str">
        <f>VLOOKUP(E5022,Refs!$P$2:$S$36,4,FALSE)</f>
        <v>South West</v>
      </c>
      <c r="K5022" s="42">
        <f t="shared" si="157"/>
        <v>3385</v>
      </c>
    </row>
    <row r="5023" spans="1:11" x14ac:dyDescent="0.35">
      <c r="A5023" s="197">
        <f t="shared" si="158"/>
        <v>44317</v>
      </c>
      <c r="B5023" t="s">
        <v>1054</v>
      </c>
      <c r="C5023" t="s">
        <v>780</v>
      </c>
      <c r="D5023"/>
      <c r="E5023" t="s">
        <v>778</v>
      </c>
      <c r="F5023" t="s">
        <v>779</v>
      </c>
      <c r="G5023" t="s">
        <v>679</v>
      </c>
      <c r="H5023">
        <v>2029</v>
      </c>
      <c r="I5023" s="196" t="str">
        <f>VLOOKUP(E5023,Refs!$P$2:$R$36,3,FALSE)</f>
        <v>Y58</v>
      </c>
      <c r="J5023" s="196" t="str">
        <f>VLOOKUP(E5023,Refs!$P$2:$S$36,4,FALSE)</f>
        <v>South West</v>
      </c>
      <c r="K5023" s="42">
        <f t="shared" si="157"/>
        <v>2029</v>
      </c>
    </row>
    <row r="5024" spans="1:11" x14ac:dyDescent="0.35">
      <c r="A5024" s="197">
        <f t="shared" si="158"/>
        <v>44317</v>
      </c>
      <c r="B5024" t="s">
        <v>1054</v>
      </c>
      <c r="C5024" t="s">
        <v>780</v>
      </c>
      <c r="D5024"/>
      <c r="E5024" t="s">
        <v>778</v>
      </c>
      <c r="F5024" t="s">
        <v>779</v>
      </c>
      <c r="G5024" t="s">
        <v>680</v>
      </c>
      <c r="H5024">
        <v>1018</v>
      </c>
      <c r="I5024" s="196" t="str">
        <f>VLOOKUP(E5024,Refs!$P$2:$R$36,3,FALSE)</f>
        <v>Y58</v>
      </c>
      <c r="J5024" s="196" t="str">
        <f>VLOOKUP(E5024,Refs!$P$2:$S$36,4,FALSE)</f>
        <v>South West</v>
      </c>
      <c r="K5024" s="42">
        <f t="shared" si="157"/>
        <v>1018</v>
      </c>
    </row>
    <row r="5025" spans="1:11" x14ac:dyDescent="0.35">
      <c r="A5025" s="197">
        <f t="shared" si="158"/>
        <v>44317</v>
      </c>
      <c r="B5025" t="s">
        <v>1054</v>
      </c>
      <c r="C5025" t="s">
        <v>780</v>
      </c>
      <c r="D5025"/>
      <c r="E5025" t="s">
        <v>778</v>
      </c>
      <c r="F5025" t="s">
        <v>779</v>
      </c>
      <c r="G5025" t="s">
        <v>681</v>
      </c>
      <c r="H5025">
        <v>1</v>
      </c>
      <c r="I5025" s="196" t="str">
        <f>VLOOKUP(E5025,Refs!$P$2:$R$36,3,FALSE)</f>
        <v>Y58</v>
      </c>
      <c r="J5025" s="196" t="str">
        <f>VLOOKUP(E5025,Refs!$P$2:$S$36,4,FALSE)</f>
        <v>South West</v>
      </c>
      <c r="K5025" s="42">
        <f t="shared" si="157"/>
        <v>1</v>
      </c>
    </row>
    <row r="5026" spans="1:11" x14ac:dyDescent="0.35">
      <c r="A5026" s="197">
        <f t="shared" si="158"/>
        <v>44317</v>
      </c>
      <c r="B5026" t="s">
        <v>1054</v>
      </c>
      <c r="C5026" t="s">
        <v>780</v>
      </c>
      <c r="D5026"/>
      <c r="E5026" t="s">
        <v>778</v>
      </c>
      <c r="F5026" t="s">
        <v>779</v>
      </c>
      <c r="G5026" t="s">
        <v>682</v>
      </c>
      <c r="H5026">
        <v>1376</v>
      </c>
      <c r="I5026" s="196" t="str">
        <f>VLOOKUP(E5026,Refs!$P$2:$R$36,3,FALSE)</f>
        <v>Y58</v>
      </c>
      <c r="J5026" s="196" t="str">
        <f>VLOOKUP(E5026,Refs!$P$2:$S$36,4,FALSE)</f>
        <v>South West</v>
      </c>
      <c r="K5026" s="42">
        <f t="shared" si="157"/>
        <v>1376</v>
      </c>
    </row>
    <row r="5027" spans="1:11" x14ac:dyDescent="0.35">
      <c r="A5027" s="197">
        <f t="shared" si="158"/>
        <v>44317</v>
      </c>
      <c r="B5027" t="s">
        <v>1054</v>
      </c>
      <c r="C5027" t="s">
        <v>780</v>
      </c>
      <c r="D5027"/>
      <c r="E5027" t="s">
        <v>778</v>
      </c>
      <c r="F5027" t="s">
        <v>779</v>
      </c>
      <c r="G5027" t="s">
        <v>683</v>
      </c>
      <c r="H5027">
        <v>830</v>
      </c>
      <c r="I5027" s="196" t="str">
        <f>VLOOKUP(E5027,Refs!$P$2:$R$36,3,FALSE)</f>
        <v>Y58</v>
      </c>
      <c r="J5027" s="196" t="str">
        <f>VLOOKUP(E5027,Refs!$P$2:$S$36,4,FALSE)</f>
        <v>South West</v>
      </c>
      <c r="K5027" s="42">
        <f t="shared" si="157"/>
        <v>830</v>
      </c>
    </row>
    <row r="5028" spans="1:11" x14ac:dyDescent="0.35">
      <c r="A5028" s="197">
        <f t="shared" si="158"/>
        <v>44317</v>
      </c>
      <c r="B5028" t="s">
        <v>1054</v>
      </c>
      <c r="C5028" t="s">
        <v>780</v>
      </c>
      <c r="D5028"/>
      <c r="E5028" t="s">
        <v>778</v>
      </c>
      <c r="F5028" t="s">
        <v>779</v>
      </c>
      <c r="G5028" t="s">
        <v>684</v>
      </c>
      <c r="H5028">
        <v>2266</v>
      </c>
      <c r="I5028" s="196" t="str">
        <f>VLOOKUP(E5028,Refs!$P$2:$R$36,3,FALSE)</f>
        <v>Y58</v>
      </c>
      <c r="J5028" s="196" t="str">
        <f>VLOOKUP(E5028,Refs!$P$2:$S$36,4,FALSE)</f>
        <v>South West</v>
      </c>
      <c r="K5028" s="42">
        <f t="shared" si="157"/>
        <v>2266</v>
      </c>
    </row>
    <row r="5029" spans="1:11" x14ac:dyDescent="0.35">
      <c r="A5029" s="197">
        <f t="shared" si="158"/>
        <v>44317</v>
      </c>
      <c r="B5029" t="s">
        <v>1054</v>
      </c>
      <c r="C5029" t="s">
        <v>780</v>
      </c>
      <c r="D5029"/>
      <c r="E5029" t="s">
        <v>778</v>
      </c>
      <c r="F5029" t="s">
        <v>779</v>
      </c>
      <c r="G5029" t="s">
        <v>685</v>
      </c>
      <c r="H5029">
        <v>787</v>
      </c>
      <c r="I5029" s="196" t="str">
        <f>VLOOKUP(E5029,Refs!$P$2:$R$36,3,FALSE)</f>
        <v>Y58</v>
      </c>
      <c r="J5029" s="196" t="str">
        <f>VLOOKUP(E5029,Refs!$P$2:$S$36,4,FALSE)</f>
        <v>South West</v>
      </c>
      <c r="K5029" s="42">
        <f t="shared" si="157"/>
        <v>787</v>
      </c>
    </row>
    <row r="5030" spans="1:11" x14ac:dyDescent="0.35">
      <c r="A5030" s="197">
        <f t="shared" si="158"/>
        <v>44317</v>
      </c>
      <c r="B5030" t="s">
        <v>1054</v>
      </c>
      <c r="C5030" t="s">
        <v>780</v>
      </c>
      <c r="D5030"/>
      <c r="E5030" t="s">
        <v>778</v>
      </c>
      <c r="F5030" t="s">
        <v>779</v>
      </c>
      <c r="G5030" t="s">
        <v>686</v>
      </c>
      <c r="H5030">
        <v>0</v>
      </c>
      <c r="I5030" s="196" t="str">
        <f>VLOOKUP(E5030,Refs!$P$2:$R$36,3,FALSE)</f>
        <v>Y58</v>
      </c>
      <c r="J5030" s="196" t="str">
        <f>VLOOKUP(E5030,Refs!$P$2:$S$36,4,FALSE)</f>
        <v>South West</v>
      </c>
      <c r="K5030" s="42" t="str">
        <f t="shared" si="157"/>
        <v/>
      </c>
    </row>
    <row r="5031" spans="1:11" x14ac:dyDescent="0.35">
      <c r="A5031" s="197">
        <f t="shared" si="158"/>
        <v>44317</v>
      </c>
      <c r="B5031" t="s">
        <v>1054</v>
      </c>
      <c r="C5031" t="s">
        <v>780</v>
      </c>
      <c r="D5031"/>
      <c r="E5031" t="s">
        <v>778</v>
      </c>
      <c r="F5031" t="s">
        <v>779</v>
      </c>
      <c r="G5031" t="s">
        <v>687</v>
      </c>
      <c r="H5031">
        <v>0</v>
      </c>
      <c r="I5031" s="196" t="str">
        <f>VLOOKUP(E5031,Refs!$P$2:$R$36,3,FALSE)</f>
        <v>Y58</v>
      </c>
      <c r="J5031" s="196" t="str">
        <f>VLOOKUP(E5031,Refs!$P$2:$S$36,4,FALSE)</f>
        <v>South West</v>
      </c>
      <c r="K5031" s="42" t="str">
        <f t="shared" si="157"/>
        <v/>
      </c>
    </row>
    <row r="5032" spans="1:11" x14ac:dyDescent="0.35">
      <c r="A5032" s="197">
        <f t="shared" si="158"/>
        <v>44317</v>
      </c>
      <c r="B5032" t="s">
        <v>1054</v>
      </c>
      <c r="C5032" t="s">
        <v>780</v>
      </c>
      <c r="D5032"/>
      <c r="E5032" t="s">
        <v>778</v>
      </c>
      <c r="F5032" t="s">
        <v>779</v>
      </c>
      <c r="G5032" t="s">
        <v>688</v>
      </c>
      <c r="H5032">
        <v>467</v>
      </c>
      <c r="I5032" s="196" t="str">
        <f>VLOOKUP(E5032,Refs!$P$2:$R$36,3,FALSE)</f>
        <v>Y58</v>
      </c>
      <c r="J5032" s="196" t="str">
        <f>VLOOKUP(E5032,Refs!$P$2:$S$36,4,FALSE)</f>
        <v>South West</v>
      </c>
      <c r="K5032" s="42">
        <f t="shared" si="157"/>
        <v>467</v>
      </c>
    </row>
    <row r="5033" spans="1:11" x14ac:dyDescent="0.35">
      <c r="A5033" s="197">
        <f t="shared" si="158"/>
        <v>44317</v>
      </c>
      <c r="B5033" t="s">
        <v>1054</v>
      </c>
      <c r="C5033" t="s">
        <v>780</v>
      </c>
      <c r="D5033"/>
      <c r="E5033" t="s">
        <v>778</v>
      </c>
      <c r="F5033" t="s">
        <v>779</v>
      </c>
      <c r="G5033" t="s">
        <v>689</v>
      </c>
      <c r="H5033">
        <v>467</v>
      </c>
      <c r="I5033" s="196" t="str">
        <f>VLOOKUP(E5033,Refs!$P$2:$R$36,3,FALSE)</f>
        <v>Y58</v>
      </c>
      <c r="J5033" s="196" t="str">
        <f>VLOOKUP(E5033,Refs!$P$2:$S$36,4,FALSE)</f>
        <v>South West</v>
      </c>
      <c r="K5033" s="42">
        <f t="shared" si="157"/>
        <v>467</v>
      </c>
    </row>
    <row r="5034" spans="1:11" x14ac:dyDescent="0.35">
      <c r="A5034" s="197">
        <f t="shared" si="158"/>
        <v>44317</v>
      </c>
      <c r="B5034" t="s">
        <v>1054</v>
      </c>
      <c r="C5034" t="s">
        <v>780</v>
      </c>
      <c r="D5034"/>
      <c r="E5034" t="s">
        <v>778</v>
      </c>
      <c r="F5034" t="s">
        <v>779</v>
      </c>
      <c r="G5034" t="s">
        <v>690</v>
      </c>
      <c r="H5034">
        <v>1834</v>
      </c>
      <c r="I5034" s="196" t="str">
        <f>VLOOKUP(E5034,Refs!$P$2:$R$36,3,FALSE)</f>
        <v>Y58</v>
      </c>
      <c r="J5034" s="196" t="str">
        <f>VLOOKUP(E5034,Refs!$P$2:$S$36,4,FALSE)</f>
        <v>South West</v>
      </c>
      <c r="K5034" s="42">
        <f t="shared" si="157"/>
        <v>1834</v>
      </c>
    </row>
    <row r="5035" spans="1:11" x14ac:dyDescent="0.35">
      <c r="A5035" s="197">
        <f t="shared" si="158"/>
        <v>44317</v>
      </c>
      <c r="B5035" t="s">
        <v>1054</v>
      </c>
      <c r="C5035" t="s">
        <v>780</v>
      </c>
      <c r="D5035"/>
      <c r="E5035" t="s">
        <v>778</v>
      </c>
      <c r="F5035" t="s">
        <v>779</v>
      </c>
      <c r="G5035" t="s">
        <v>691</v>
      </c>
      <c r="H5035">
        <v>149</v>
      </c>
      <c r="I5035" s="196" t="str">
        <f>VLOOKUP(E5035,Refs!$P$2:$R$36,3,FALSE)</f>
        <v>Y58</v>
      </c>
      <c r="J5035" s="196" t="str">
        <f>VLOOKUP(E5035,Refs!$P$2:$S$36,4,FALSE)</f>
        <v>South West</v>
      </c>
      <c r="K5035" s="42">
        <f t="shared" si="157"/>
        <v>149</v>
      </c>
    </row>
    <row r="5036" spans="1:11" x14ac:dyDescent="0.35">
      <c r="A5036" s="197">
        <f t="shared" si="158"/>
        <v>44317</v>
      </c>
      <c r="B5036" t="s">
        <v>1054</v>
      </c>
      <c r="C5036" t="s">
        <v>780</v>
      </c>
      <c r="D5036"/>
      <c r="E5036" t="s">
        <v>778</v>
      </c>
      <c r="F5036" t="s">
        <v>779</v>
      </c>
      <c r="G5036" t="s">
        <v>692</v>
      </c>
      <c r="H5036">
        <v>422</v>
      </c>
      <c r="I5036" s="196" t="str">
        <f>VLOOKUP(E5036,Refs!$P$2:$R$36,3,FALSE)</f>
        <v>Y58</v>
      </c>
      <c r="J5036" s="196" t="str">
        <f>VLOOKUP(E5036,Refs!$P$2:$S$36,4,FALSE)</f>
        <v>South West</v>
      </c>
      <c r="K5036" s="42">
        <f t="shared" si="157"/>
        <v>422</v>
      </c>
    </row>
    <row r="5037" spans="1:11" x14ac:dyDescent="0.35">
      <c r="A5037" s="197">
        <f t="shared" si="158"/>
        <v>44317</v>
      </c>
      <c r="B5037" t="s">
        <v>1054</v>
      </c>
      <c r="C5037" t="s">
        <v>780</v>
      </c>
      <c r="D5037"/>
      <c r="E5037" t="s">
        <v>778</v>
      </c>
      <c r="F5037" t="s">
        <v>779</v>
      </c>
      <c r="G5037" t="s">
        <v>693</v>
      </c>
      <c r="H5037">
        <v>414</v>
      </c>
      <c r="I5037" s="196" t="str">
        <f>VLOOKUP(E5037,Refs!$P$2:$R$36,3,FALSE)</f>
        <v>Y58</v>
      </c>
      <c r="J5037" s="196" t="str">
        <f>VLOOKUP(E5037,Refs!$P$2:$S$36,4,FALSE)</f>
        <v>South West</v>
      </c>
      <c r="K5037" s="42">
        <f t="shared" ref="K5037:K5100" si="159">IF(OR(H5037="NULL",H5037=0,H5037=""),"",H5037)</f>
        <v>414</v>
      </c>
    </row>
    <row r="5038" spans="1:11" x14ac:dyDescent="0.35">
      <c r="A5038" s="197">
        <f t="shared" si="158"/>
        <v>44317</v>
      </c>
      <c r="B5038" t="s">
        <v>1054</v>
      </c>
      <c r="C5038" t="s">
        <v>780</v>
      </c>
      <c r="D5038"/>
      <c r="E5038" t="s">
        <v>778</v>
      </c>
      <c r="F5038" t="s">
        <v>779</v>
      </c>
      <c r="G5038" t="s">
        <v>694</v>
      </c>
      <c r="H5038">
        <v>70</v>
      </c>
      <c r="I5038" s="196" t="str">
        <f>VLOOKUP(E5038,Refs!$P$2:$R$36,3,FALSE)</f>
        <v>Y58</v>
      </c>
      <c r="J5038" s="196" t="str">
        <f>VLOOKUP(E5038,Refs!$P$2:$S$36,4,FALSE)</f>
        <v>South West</v>
      </c>
      <c r="K5038" s="42">
        <f t="shared" si="159"/>
        <v>70</v>
      </c>
    </row>
    <row r="5039" spans="1:11" x14ac:dyDescent="0.35">
      <c r="A5039" s="197">
        <f t="shared" si="158"/>
        <v>44317</v>
      </c>
      <c r="B5039" t="s">
        <v>1054</v>
      </c>
      <c r="C5039" t="s">
        <v>780</v>
      </c>
      <c r="D5039"/>
      <c r="E5039" t="s">
        <v>778</v>
      </c>
      <c r="F5039" t="s">
        <v>779</v>
      </c>
      <c r="G5039" t="s">
        <v>695</v>
      </c>
      <c r="H5039">
        <v>56</v>
      </c>
      <c r="I5039" s="196" t="str">
        <f>VLOOKUP(E5039,Refs!$P$2:$R$36,3,FALSE)</f>
        <v>Y58</v>
      </c>
      <c r="J5039" s="196" t="str">
        <f>VLOOKUP(E5039,Refs!$P$2:$S$36,4,FALSE)</f>
        <v>South West</v>
      </c>
      <c r="K5039" s="42">
        <f t="shared" si="159"/>
        <v>56</v>
      </c>
    </row>
    <row r="5040" spans="1:11" x14ac:dyDescent="0.35">
      <c r="A5040" s="197">
        <f t="shared" si="158"/>
        <v>44317</v>
      </c>
      <c r="B5040" t="s">
        <v>1054</v>
      </c>
      <c r="C5040" t="s">
        <v>780</v>
      </c>
      <c r="D5040"/>
      <c r="E5040" t="s">
        <v>778</v>
      </c>
      <c r="F5040" t="s">
        <v>779</v>
      </c>
      <c r="G5040" t="s">
        <v>696</v>
      </c>
      <c r="H5040">
        <v>1605</v>
      </c>
      <c r="I5040" s="196" t="str">
        <f>VLOOKUP(E5040,Refs!$P$2:$R$36,3,FALSE)</f>
        <v>Y58</v>
      </c>
      <c r="J5040" s="196" t="str">
        <f>VLOOKUP(E5040,Refs!$P$2:$S$36,4,FALSE)</f>
        <v>South West</v>
      </c>
      <c r="K5040" s="42">
        <f t="shared" si="159"/>
        <v>1605</v>
      </c>
    </row>
    <row r="5041" spans="1:11" x14ac:dyDescent="0.35">
      <c r="A5041" s="197">
        <f t="shared" si="158"/>
        <v>44317</v>
      </c>
      <c r="B5041" t="s">
        <v>1054</v>
      </c>
      <c r="C5041" t="s">
        <v>780</v>
      </c>
      <c r="D5041"/>
      <c r="E5041" t="s">
        <v>778</v>
      </c>
      <c r="F5041" t="s">
        <v>779</v>
      </c>
      <c r="G5041" t="s">
        <v>697</v>
      </c>
      <c r="H5041">
        <v>1052</v>
      </c>
      <c r="I5041" s="196" t="str">
        <f>VLOOKUP(E5041,Refs!$P$2:$R$36,3,FALSE)</f>
        <v>Y58</v>
      </c>
      <c r="J5041" s="196" t="str">
        <f>VLOOKUP(E5041,Refs!$P$2:$S$36,4,FALSE)</f>
        <v>South West</v>
      </c>
      <c r="K5041" s="42">
        <f t="shared" si="159"/>
        <v>1052</v>
      </c>
    </row>
    <row r="5042" spans="1:11" x14ac:dyDescent="0.35">
      <c r="A5042" s="197">
        <f t="shared" si="158"/>
        <v>44317</v>
      </c>
      <c r="B5042" t="s">
        <v>1054</v>
      </c>
      <c r="C5042" t="s">
        <v>780</v>
      </c>
      <c r="D5042"/>
      <c r="E5042" t="s">
        <v>778</v>
      </c>
      <c r="F5042" t="s">
        <v>779</v>
      </c>
      <c r="G5042" t="s">
        <v>698</v>
      </c>
      <c r="H5042">
        <v>1842</v>
      </c>
      <c r="I5042" s="196" t="str">
        <f>VLOOKUP(E5042,Refs!$P$2:$R$36,3,FALSE)</f>
        <v>Y58</v>
      </c>
      <c r="J5042" s="196" t="str">
        <f>VLOOKUP(E5042,Refs!$P$2:$S$36,4,FALSE)</f>
        <v>South West</v>
      </c>
      <c r="K5042" s="42">
        <f t="shared" si="159"/>
        <v>1842</v>
      </c>
    </row>
    <row r="5043" spans="1:11" x14ac:dyDescent="0.35">
      <c r="A5043" s="197">
        <f t="shared" si="158"/>
        <v>44317</v>
      </c>
      <c r="B5043" t="s">
        <v>1054</v>
      </c>
      <c r="C5043" t="s">
        <v>780</v>
      </c>
      <c r="D5043"/>
      <c r="E5043" t="s">
        <v>778</v>
      </c>
      <c r="F5043" t="s">
        <v>779</v>
      </c>
      <c r="G5043" t="s">
        <v>699</v>
      </c>
      <c r="H5043">
        <v>1413</v>
      </c>
      <c r="I5043" s="196" t="str">
        <f>VLOOKUP(E5043,Refs!$P$2:$R$36,3,FALSE)</f>
        <v>Y58</v>
      </c>
      <c r="J5043" s="196" t="str">
        <f>VLOOKUP(E5043,Refs!$P$2:$S$36,4,FALSE)</f>
        <v>South West</v>
      </c>
      <c r="K5043" s="42">
        <f t="shared" si="159"/>
        <v>1413</v>
      </c>
    </row>
    <row r="5044" spans="1:11" x14ac:dyDescent="0.35">
      <c r="A5044" s="197">
        <f t="shared" si="158"/>
        <v>44317</v>
      </c>
      <c r="B5044" t="s">
        <v>1054</v>
      </c>
      <c r="C5044" t="s">
        <v>780</v>
      </c>
      <c r="D5044"/>
      <c r="E5044" t="s">
        <v>778</v>
      </c>
      <c r="F5044" t="s">
        <v>779</v>
      </c>
      <c r="G5044" t="s">
        <v>720</v>
      </c>
      <c r="H5044">
        <v>303</v>
      </c>
      <c r="I5044" s="196" t="str">
        <f>VLOOKUP(E5044,Refs!$P$2:$R$36,3,FALSE)</f>
        <v>Y58</v>
      </c>
      <c r="J5044" s="196" t="str">
        <f>VLOOKUP(E5044,Refs!$P$2:$S$36,4,FALSE)</f>
        <v>South West</v>
      </c>
      <c r="K5044" s="42">
        <f t="shared" si="159"/>
        <v>303</v>
      </c>
    </row>
    <row r="5045" spans="1:11" x14ac:dyDescent="0.35">
      <c r="A5045" s="197">
        <f t="shared" si="158"/>
        <v>44317</v>
      </c>
      <c r="B5045" t="s">
        <v>1054</v>
      </c>
      <c r="C5045" t="s">
        <v>780</v>
      </c>
      <c r="D5045"/>
      <c r="E5045" t="s">
        <v>778</v>
      </c>
      <c r="F5045" t="s">
        <v>779</v>
      </c>
      <c r="G5045" t="s">
        <v>721</v>
      </c>
      <c r="H5045">
        <v>265</v>
      </c>
      <c r="I5045" s="196" t="str">
        <f>VLOOKUP(E5045,Refs!$P$2:$R$36,3,FALSE)</f>
        <v>Y58</v>
      </c>
      <c r="J5045" s="196" t="str">
        <f>VLOOKUP(E5045,Refs!$P$2:$S$36,4,FALSE)</f>
        <v>South West</v>
      </c>
      <c r="K5045" s="42">
        <f t="shared" si="159"/>
        <v>265</v>
      </c>
    </row>
    <row r="5046" spans="1:11" x14ac:dyDescent="0.35">
      <c r="A5046" s="197">
        <f t="shared" si="158"/>
        <v>44317</v>
      </c>
      <c r="B5046" t="s">
        <v>1054</v>
      </c>
      <c r="C5046" t="s">
        <v>780</v>
      </c>
      <c r="D5046"/>
      <c r="E5046" t="s">
        <v>778</v>
      </c>
      <c r="F5046" t="s">
        <v>779</v>
      </c>
      <c r="G5046" t="s">
        <v>722</v>
      </c>
      <c r="H5046">
        <v>26</v>
      </c>
      <c r="I5046" s="196" t="str">
        <f>VLOOKUP(E5046,Refs!$P$2:$R$36,3,FALSE)</f>
        <v>Y58</v>
      </c>
      <c r="J5046" s="196" t="str">
        <f>VLOOKUP(E5046,Refs!$P$2:$S$36,4,FALSE)</f>
        <v>South West</v>
      </c>
      <c r="K5046" s="42">
        <f t="shared" si="159"/>
        <v>26</v>
      </c>
    </row>
    <row r="5047" spans="1:11" x14ac:dyDescent="0.35">
      <c r="A5047" s="197">
        <f t="shared" si="158"/>
        <v>44317</v>
      </c>
      <c r="B5047" t="s">
        <v>1054</v>
      </c>
      <c r="C5047" t="s">
        <v>780</v>
      </c>
      <c r="D5047"/>
      <c r="E5047" t="s">
        <v>778</v>
      </c>
      <c r="F5047" t="s">
        <v>779</v>
      </c>
      <c r="G5047" t="s">
        <v>723</v>
      </c>
      <c r="H5047">
        <v>12</v>
      </c>
      <c r="I5047" s="196" t="str">
        <f>VLOOKUP(E5047,Refs!$P$2:$R$36,3,FALSE)</f>
        <v>Y58</v>
      </c>
      <c r="J5047" s="196" t="str">
        <f>VLOOKUP(E5047,Refs!$P$2:$S$36,4,FALSE)</f>
        <v>South West</v>
      </c>
      <c r="K5047" s="42">
        <f t="shared" si="159"/>
        <v>12</v>
      </c>
    </row>
    <row r="5048" spans="1:11" x14ac:dyDescent="0.35">
      <c r="A5048" s="197">
        <f t="shared" si="158"/>
        <v>44317</v>
      </c>
      <c r="B5048" t="s">
        <v>1054</v>
      </c>
      <c r="C5048" t="s">
        <v>780</v>
      </c>
      <c r="D5048"/>
      <c r="E5048" t="s">
        <v>778</v>
      </c>
      <c r="F5048" t="s">
        <v>779</v>
      </c>
      <c r="G5048" t="s">
        <v>724</v>
      </c>
      <c r="H5048">
        <v>10</v>
      </c>
      <c r="I5048" s="196" t="str">
        <f>VLOOKUP(E5048,Refs!$P$2:$R$36,3,FALSE)</f>
        <v>Y58</v>
      </c>
      <c r="J5048" s="196" t="str">
        <f>VLOOKUP(E5048,Refs!$P$2:$S$36,4,FALSE)</f>
        <v>South West</v>
      </c>
      <c r="K5048" s="42">
        <f t="shared" si="159"/>
        <v>10</v>
      </c>
    </row>
    <row r="5049" spans="1:11" x14ac:dyDescent="0.35">
      <c r="A5049" s="197">
        <f t="shared" si="158"/>
        <v>44317</v>
      </c>
      <c r="B5049" t="s">
        <v>1054</v>
      </c>
      <c r="C5049" t="s">
        <v>780</v>
      </c>
      <c r="D5049"/>
      <c r="E5049" t="s">
        <v>778</v>
      </c>
      <c r="F5049" t="s">
        <v>779</v>
      </c>
      <c r="G5049" t="s">
        <v>725</v>
      </c>
      <c r="H5049">
        <v>0</v>
      </c>
      <c r="I5049" s="196" t="str">
        <f>VLOOKUP(E5049,Refs!$P$2:$R$36,3,FALSE)</f>
        <v>Y58</v>
      </c>
      <c r="J5049" s="196" t="str">
        <f>VLOOKUP(E5049,Refs!$P$2:$S$36,4,FALSE)</f>
        <v>South West</v>
      </c>
      <c r="K5049" s="42" t="str">
        <f t="shared" si="159"/>
        <v/>
      </c>
    </row>
    <row r="5050" spans="1:11" x14ac:dyDescent="0.35">
      <c r="A5050" s="197">
        <f t="shared" si="158"/>
        <v>44317</v>
      </c>
      <c r="B5050" t="s">
        <v>1054</v>
      </c>
      <c r="C5050" t="s">
        <v>780</v>
      </c>
      <c r="D5050"/>
      <c r="E5050" t="s">
        <v>778</v>
      </c>
      <c r="F5050" t="s">
        <v>779</v>
      </c>
      <c r="G5050" t="s">
        <v>726</v>
      </c>
      <c r="H5050">
        <v>20</v>
      </c>
      <c r="I5050" s="196" t="str">
        <f>VLOOKUP(E5050,Refs!$P$2:$R$36,3,FALSE)</f>
        <v>Y58</v>
      </c>
      <c r="J5050" s="196" t="str">
        <f>VLOOKUP(E5050,Refs!$P$2:$S$36,4,FALSE)</f>
        <v>South West</v>
      </c>
      <c r="K5050" s="42">
        <f t="shared" si="159"/>
        <v>20</v>
      </c>
    </row>
    <row r="5051" spans="1:11" x14ac:dyDescent="0.35">
      <c r="A5051" s="197">
        <f t="shared" si="158"/>
        <v>44317</v>
      </c>
      <c r="B5051" t="s">
        <v>1054</v>
      </c>
      <c r="C5051" t="s">
        <v>780</v>
      </c>
      <c r="D5051"/>
      <c r="E5051" t="s">
        <v>778</v>
      </c>
      <c r="F5051" t="s">
        <v>779</v>
      </c>
      <c r="G5051" t="s">
        <v>727</v>
      </c>
      <c r="H5051">
        <v>12</v>
      </c>
      <c r="I5051" s="196" t="str">
        <f>VLOOKUP(E5051,Refs!$P$2:$R$36,3,FALSE)</f>
        <v>Y58</v>
      </c>
      <c r="J5051" s="196" t="str">
        <f>VLOOKUP(E5051,Refs!$P$2:$S$36,4,FALSE)</f>
        <v>South West</v>
      </c>
      <c r="K5051" s="42">
        <f t="shared" si="159"/>
        <v>12</v>
      </c>
    </row>
    <row r="5052" spans="1:11" x14ac:dyDescent="0.35">
      <c r="A5052" s="197">
        <f t="shared" si="158"/>
        <v>44317</v>
      </c>
      <c r="B5052" t="s">
        <v>1054</v>
      </c>
      <c r="C5052" t="s">
        <v>780</v>
      </c>
      <c r="D5052"/>
      <c r="E5052" t="s">
        <v>778</v>
      </c>
      <c r="F5052" t="s">
        <v>779</v>
      </c>
      <c r="G5052" t="s">
        <v>728</v>
      </c>
      <c r="H5052">
        <v>8</v>
      </c>
      <c r="I5052" s="196" t="str">
        <f>VLOOKUP(E5052,Refs!$P$2:$R$36,3,FALSE)</f>
        <v>Y58</v>
      </c>
      <c r="J5052" s="196" t="str">
        <f>VLOOKUP(E5052,Refs!$P$2:$S$36,4,FALSE)</f>
        <v>South West</v>
      </c>
      <c r="K5052" s="42">
        <f t="shared" si="159"/>
        <v>8</v>
      </c>
    </row>
    <row r="5053" spans="1:11" x14ac:dyDescent="0.35">
      <c r="A5053" s="197">
        <f t="shared" si="158"/>
        <v>44317</v>
      </c>
      <c r="B5053" t="s">
        <v>1054</v>
      </c>
      <c r="C5053" t="s">
        <v>780</v>
      </c>
      <c r="D5053"/>
      <c r="E5053" t="s">
        <v>778</v>
      </c>
      <c r="F5053" t="s">
        <v>779</v>
      </c>
      <c r="G5053" t="s">
        <v>729</v>
      </c>
      <c r="H5053">
        <v>0</v>
      </c>
      <c r="I5053" s="196" t="str">
        <f>VLOOKUP(E5053,Refs!$P$2:$R$36,3,FALSE)</f>
        <v>Y58</v>
      </c>
      <c r="J5053" s="196" t="str">
        <f>VLOOKUP(E5053,Refs!$P$2:$S$36,4,FALSE)</f>
        <v>South West</v>
      </c>
      <c r="K5053" s="42" t="str">
        <f t="shared" si="159"/>
        <v/>
      </c>
    </row>
    <row r="5054" spans="1:11" x14ac:dyDescent="0.35">
      <c r="A5054" s="197">
        <f t="shared" si="158"/>
        <v>44317</v>
      </c>
      <c r="B5054" t="s">
        <v>1054</v>
      </c>
      <c r="C5054" t="s">
        <v>780</v>
      </c>
      <c r="D5054"/>
      <c r="E5054" t="s">
        <v>778</v>
      </c>
      <c r="F5054" t="s">
        <v>779</v>
      </c>
      <c r="G5054" t="s">
        <v>730</v>
      </c>
      <c r="H5054">
        <v>0</v>
      </c>
      <c r="I5054" s="196" t="str">
        <f>VLOOKUP(E5054,Refs!$P$2:$R$36,3,FALSE)</f>
        <v>Y58</v>
      </c>
      <c r="J5054" s="196" t="str">
        <f>VLOOKUP(E5054,Refs!$P$2:$S$36,4,FALSE)</f>
        <v>South West</v>
      </c>
      <c r="K5054" s="42" t="str">
        <f t="shared" si="159"/>
        <v/>
      </c>
    </row>
    <row r="5055" spans="1:11" x14ac:dyDescent="0.35">
      <c r="A5055" s="197">
        <f t="shared" si="158"/>
        <v>44317</v>
      </c>
      <c r="B5055" t="s">
        <v>1054</v>
      </c>
      <c r="C5055" t="s">
        <v>780</v>
      </c>
      <c r="D5055"/>
      <c r="E5055" t="s">
        <v>778</v>
      </c>
      <c r="F5055" t="s">
        <v>779</v>
      </c>
      <c r="G5055" t="s">
        <v>731</v>
      </c>
      <c r="H5055">
        <v>0</v>
      </c>
      <c r="I5055" s="196" t="str">
        <f>VLOOKUP(E5055,Refs!$P$2:$R$36,3,FALSE)</f>
        <v>Y58</v>
      </c>
      <c r="J5055" s="196" t="str">
        <f>VLOOKUP(E5055,Refs!$P$2:$S$36,4,FALSE)</f>
        <v>South West</v>
      </c>
      <c r="K5055" s="42" t="str">
        <f t="shared" si="159"/>
        <v/>
      </c>
    </row>
    <row r="5056" spans="1:11" x14ac:dyDescent="0.35">
      <c r="A5056" s="197">
        <f t="shared" si="158"/>
        <v>44317</v>
      </c>
      <c r="B5056" t="s">
        <v>1054</v>
      </c>
      <c r="C5056" t="s">
        <v>780</v>
      </c>
      <c r="D5056"/>
      <c r="E5056" t="s">
        <v>778</v>
      </c>
      <c r="F5056" t="s">
        <v>779</v>
      </c>
      <c r="G5056" t="s">
        <v>732</v>
      </c>
      <c r="H5056">
        <v>35</v>
      </c>
      <c r="I5056" s="196" t="str">
        <f>VLOOKUP(E5056,Refs!$P$2:$R$36,3,FALSE)</f>
        <v>Y58</v>
      </c>
      <c r="J5056" s="196" t="str">
        <f>VLOOKUP(E5056,Refs!$P$2:$S$36,4,FALSE)</f>
        <v>South West</v>
      </c>
      <c r="K5056" s="42">
        <f t="shared" si="159"/>
        <v>35</v>
      </c>
    </row>
    <row r="5057" spans="1:11" x14ac:dyDescent="0.35">
      <c r="A5057" s="197">
        <f t="shared" si="158"/>
        <v>44317</v>
      </c>
      <c r="B5057" t="s">
        <v>1054</v>
      </c>
      <c r="C5057" t="s">
        <v>780</v>
      </c>
      <c r="D5057"/>
      <c r="E5057" t="s">
        <v>778</v>
      </c>
      <c r="F5057" t="s">
        <v>779</v>
      </c>
      <c r="G5057" t="s">
        <v>733</v>
      </c>
      <c r="H5057">
        <v>30</v>
      </c>
      <c r="I5057" s="196" t="str">
        <f>VLOOKUP(E5057,Refs!$P$2:$R$36,3,FALSE)</f>
        <v>Y58</v>
      </c>
      <c r="J5057" s="196" t="str">
        <f>VLOOKUP(E5057,Refs!$P$2:$S$36,4,FALSE)</f>
        <v>South West</v>
      </c>
      <c r="K5057" s="42">
        <f t="shared" si="159"/>
        <v>30</v>
      </c>
    </row>
    <row r="5058" spans="1:11" x14ac:dyDescent="0.35">
      <c r="A5058" s="197">
        <f t="shared" si="158"/>
        <v>44317</v>
      </c>
      <c r="B5058" t="s">
        <v>1054</v>
      </c>
      <c r="C5058" t="s">
        <v>780</v>
      </c>
      <c r="D5058"/>
      <c r="E5058" t="s">
        <v>778</v>
      </c>
      <c r="F5058" t="s">
        <v>779</v>
      </c>
      <c r="G5058" t="s">
        <v>734</v>
      </c>
      <c r="H5058">
        <v>3</v>
      </c>
      <c r="I5058" s="196" t="str">
        <f>VLOOKUP(E5058,Refs!$P$2:$R$36,3,FALSE)</f>
        <v>Y58</v>
      </c>
      <c r="J5058" s="196" t="str">
        <f>VLOOKUP(E5058,Refs!$P$2:$S$36,4,FALSE)</f>
        <v>South West</v>
      </c>
      <c r="K5058" s="42">
        <f t="shared" si="159"/>
        <v>3</v>
      </c>
    </row>
    <row r="5059" spans="1:11" x14ac:dyDescent="0.35">
      <c r="A5059" s="197">
        <f t="shared" ref="A5059:A5122" si="160">DATEVALUE(RIGHT(B5059,8))</f>
        <v>44317</v>
      </c>
      <c r="B5059" t="s">
        <v>1054</v>
      </c>
      <c r="C5059" t="s">
        <v>780</v>
      </c>
      <c r="D5059"/>
      <c r="E5059" t="s">
        <v>778</v>
      </c>
      <c r="F5059" t="s">
        <v>779</v>
      </c>
      <c r="G5059" t="s">
        <v>735</v>
      </c>
      <c r="H5059">
        <v>2</v>
      </c>
      <c r="I5059" s="196" t="str">
        <f>VLOOKUP(E5059,Refs!$P$2:$R$36,3,FALSE)</f>
        <v>Y58</v>
      </c>
      <c r="J5059" s="196" t="str">
        <f>VLOOKUP(E5059,Refs!$P$2:$S$36,4,FALSE)</f>
        <v>South West</v>
      </c>
      <c r="K5059" s="42">
        <f t="shared" si="159"/>
        <v>2</v>
      </c>
    </row>
    <row r="5060" spans="1:11" x14ac:dyDescent="0.35">
      <c r="A5060" s="197">
        <f t="shared" si="160"/>
        <v>44317</v>
      </c>
      <c r="B5060" t="s">
        <v>1054</v>
      </c>
      <c r="C5060" t="s">
        <v>780</v>
      </c>
      <c r="D5060"/>
      <c r="E5060" t="s">
        <v>778</v>
      </c>
      <c r="F5060" t="s">
        <v>779</v>
      </c>
      <c r="G5060" t="s">
        <v>736</v>
      </c>
      <c r="H5060">
        <v>13</v>
      </c>
      <c r="I5060" s="196" t="str">
        <f>VLOOKUP(E5060,Refs!$P$2:$R$36,3,FALSE)</f>
        <v>Y58</v>
      </c>
      <c r="J5060" s="196" t="str">
        <f>VLOOKUP(E5060,Refs!$P$2:$S$36,4,FALSE)</f>
        <v>South West</v>
      </c>
      <c r="K5060" s="42">
        <f t="shared" si="159"/>
        <v>13</v>
      </c>
    </row>
    <row r="5061" spans="1:11" x14ac:dyDescent="0.35">
      <c r="A5061" s="197">
        <f t="shared" si="160"/>
        <v>44317</v>
      </c>
      <c r="B5061" t="s">
        <v>1054</v>
      </c>
      <c r="C5061" t="s">
        <v>780</v>
      </c>
      <c r="D5061"/>
      <c r="E5061" t="s">
        <v>778</v>
      </c>
      <c r="F5061" t="s">
        <v>779</v>
      </c>
      <c r="G5061" t="s">
        <v>737</v>
      </c>
      <c r="H5061">
        <v>13</v>
      </c>
      <c r="I5061" s="196" t="str">
        <f>VLOOKUP(E5061,Refs!$P$2:$R$36,3,FALSE)</f>
        <v>Y58</v>
      </c>
      <c r="J5061" s="196" t="str">
        <f>VLOOKUP(E5061,Refs!$P$2:$S$36,4,FALSE)</f>
        <v>South West</v>
      </c>
      <c r="K5061" s="42">
        <f t="shared" si="159"/>
        <v>13</v>
      </c>
    </row>
    <row r="5062" spans="1:11" x14ac:dyDescent="0.35">
      <c r="A5062" s="197">
        <f t="shared" si="160"/>
        <v>44317</v>
      </c>
      <c r="B5062" t="s">
        <v>1054</v>
      </c>
      <c r="C5062" t="s">
        <v>95</v>
      </c>
      <c r="D5062" t="s">
        <v>1000</v>
      </c>
      <c r="E5062" t="s">
        <v>41</v>
      </c>
      <c r="F5062" t="s">
        <v>42</v>
      </c>
      <c r="G5062" t="s">
        <v>756</v>
      </c>
      <c r="H5062">
        <v>49387</v>
      </c>
      <c r="I5062" s="196" t="str">
        <f>VLOOKUP(E5062,Refs!$P$2:$R$36,3,FALSE)</f>
        <v>Y56</v>
      </c>
      <c r="J5062" s="196" t="str">
        <f>VLOOKUP(E5062,Refs!$P$2:$S$36,4,FALSE)</f>
        <v>London</v>
      </c>
      <c r="K5062" s="42">
        <f t="shared" si="159"/>
        <v>49387</v>
      </c>
    </row>
    <row r="5063" spans="1:11" x14ac:dyDescent="0.35">
      <c r="A5063" s="197">
        <f t="shared" si="160"/>
        <v>44317</v>
      </c>
      <c r="B5063" t="s">
        <v>1054</v>
      </c>
      <c r="C5063" t="s">
        <v>95</v>
      </c>
      <c r="D5063" t="s">
        <v>1000</v>
      </c>
      <c r="E5063" t="s">
        <v>41</v>
      </c>
      <c r="F5063" t="s">
        <v>42</v>
      </c>
      <c r="G5063" t="s">
        <v>757</v>
      </c>
      <c r="H5063">
        <v>49387</v>
      </c>
      <c r="I5063" s="196" t="str">
        <f>VLOOKUP(E5063,Refs!$P$2:$R$36,3,FALSE)</f>
        <v>Y56</v>
      </c>
      <c r="J5063" s="196" t="str">
        <f>VLOOKUP(E5063,Refs!$P$2:$S$36,4,FALSE)</f>
        <v>London</v>
      </c>
      <c r="K5063" s="42">
        <f t="shared" si="159"/>
        <v>49387</v>
      </c>
    </row>
    <row r="5064" spans="1:11" x14ac:dyDescent="0.35">
      <c r="A5064" s="197">
        <f t="shared" si="160"/>
        <v>44317</v>
      </c>
      <c r="B5064" t="s">
        <v>1054</v>
      </c>
      <c r="C5064" t="s">
        <v>95</v>
      </c>
      <c r="D5064" t="s">
        <v>1000</v>
      </c>
      <c r="E5064" t="s">
        <v>41</v>
      </c>
      <c r="F5064" t="s">
        <v>42</v>
      </c>
      <c r="G5064" t="s">
        <v>758</v>
      </c>
      <c r="H5064">
        <v>48432</v>
      </c>
      <c r="I5064" s="196" t="str">
        <f>VLOOKUP(E5064,Refs!$P$2:$R$36,3,FALSE)</f>
        <v>Y56</v>
      </c>
      <c r="J5064" s="196" t="str">
        <f>VLOOKUP(E5064,Refs!$P$2:$S$36,4,FALSE)</f>
        <v>London</v>
      </c>
      <c r="K5064" s="42">
        <f t="shared" si="159"/>
        <v>48432</v>
      </c>
    </row>
    <row r="5065" spans="1:11" x14ac:dyDescent="0.35">
      <c r="A5065" s="197">
        <f t="shared" si="160"/>
        <v>44317</v>
      </c>
      <c r="B5065" t="s">
        <v>1054</v>
      </c>
      <c r="C5065" t="s">
        <v>95</v>
      </c>
      <c r="D5065" t="s">
        <v>1000</v>
      </c>
      <c r="E5065" t="s">
        <v>41</v>
      </c>
      <c r="F5065" t="s">
        <v>42</v>
      </c>
      <c r="G5065" t="s">
        <v>759</v>
      </c>
      <c r="H5065">
        <v>456</v>
      </c>
      <c r="I5065" s="196" t="str">
        <f>VLOOKUP(E5065,Refs!$P$2:$R$36,3,FALSE)</f>
        <v>Y56</v>
      </c>
      <c r="J5065" s="196" t="str">
        <f>VLOOKUP(E5065,Refs!$P$2:$S$36,4,FALSE)</f>
        <v>London</v>
      </c>
      <c r="K5065" s="42">
        <f t="shared" si="159"/>
        <v>456</v>
      </c>
    </row>
    <row r="5066" spans="1:11" x14ac:dyDescent="0.35">
      <c r="A5066" s="197">
        <f t="shared" si="160"/>
        <v>44317</v>
      </c>
      <c r="B5066" t="s">
        <v>1054</v>
      </c>
      <c r="C5066" t="s">
        <v>95</v>
      </c>
      <c r="D5066" t="s">
        <v>1000</v>
      </c>
      <c r="E5066" t="s">
        <v>41</v>
      </c>
      <c r="F5066" t="s">
        <v>42</v>
      </c>
      <c r="G5066" t="s">
        <v>760</v>
      </c>
      <c r="H5066">
        <v>796</v>
      </c>
      <c r="I5066" s="196" t="str">
        <f>VLOOKUP(E5066,Refs!$P$2:$R$36,3,FALSE)</f>
        <v>Y56</v>
      </c>
      <c r="J5066" s="196" t="str">
        <f>VLOOKUP(E5066,Refs!$P$2:$S$36,4,FALSE)</f>
        <v>London</v>
      </c>
      <c r="K5066" s="42">
        <f t="shared" si="159"/>
        <v>796</v>
      </c>
    </row>
    <row r="5067" spans="1:11" x14ac:dyDescent="0.35">
      <c r="A5067" s="197">
        <f t="shared" si="160"/>
        <v>44317</v>
      </c>
      <c r="B5067" t="s">
        <v>1054</v>
      </c>
      <c r="C5067" t="s">
        <v>95</v>
      </c>
      <c r="D5067" t="s">
        <v>1000</v>
      </c>
      <c r="E5067" t="s">
        <v>41</v>
      </c>
      <c r="F5067" t="s">
        <v>42</v>
      </c>
      <c r="G5067" t="s">
        <v>761</v>
      </c>
      <c r="H5067">
        <v>48</v>
      </c>
      <c r="I5067" s="196" t="str">
        <f>VLOOKUP(E5067,Refs!$P$2:$R$36,3,FALSE)</f>
        <v>Y56</v>
      </c>
      <c r="J5067" s="196" t="str">
        <f>VLOOKUP(E5067,Refs!$P$2:$S$36,4,FALSE)</f>
        <v>London</v>
      </c>
      <c r="K5067" s="42">
        <f t="shared" si="159"/>
        <v>48</v>
      </c>
    </row>
    <row r="5068" spans="1:11" x14ac:dyDescent="0.35">
      <c r="A5068" s="197">
        <f t="shared" si="160"/>
        <v>44317</v>
      </c>
      <c r="B5068" t="s">
        <v>1054</v>
      </c>
      <c r="C5068" t="s">
        <v>95</v>
      </c>
      <c r="D5068" t="s">
        <v>1000</v>
      </c>
      <c r="E5068" t="s">
        <v>41</v>
      </c>
      <c r="F5068" t="s">
        <v>42</v>
      </c>
      <c r="G5068" t="s">
        <v>548</v>
      </c>
      <c r="H5068">
        <v>42097</v>
      </c>
      <c r="I5068" s="196" t="str">
        <f>VLOOKUP(E5068,Refs!$P$2:$R$36,3,FALSE)</f>
        <v>Y56</v>
      </c>
      <c r="J5068" s="196" t="str">
        <f>VLOOKUP(E5068,Refs!$P$2:$S$36,4,FALSE)</f>
        <v>London</v>
      </c>
      <c r="K5068" s="42">
        <f t="shared" si="159"/>
        <v>42097</v>
      </c>
    </row>
    <row r="5069" spans="1:11" x14ac:dyDescent="0.35">
      <c r="A5069" s="197">
        <f t="shared" si="160"/>
        <v>44317</v>
      </c>
      <c r="B5069" t="s">
        <v>1054</v>
      </c>
      <c r="C5069" t="s">
        <v>95</v>
      </c>
      <c r="D5069" t="s">
        <v>1000</v>
      </c>
      <c r="E5069" t="s">
        <v>41</v>
      </c>
      <c r="F5069" t="s">
        <v>42</v>
      </c>
      <c r="G5069" t="s">
        <v>549</v>
      </c>
      <c r="H5069">
        <v>955</v>
      </c>
      <c r="I5069" s="196" t="str">
        <f>VLOOKUP(E5069,Refs!$P$2:$R$36,3,FALSE)</f>
        <v>Y56</v>
      </c>
      <c r="J5069" s="196" t="str">
        <f>VLOOKUP(E5069,Refs!$P$2:$S$36,4,FALSE)</f>
        <v>London</v>
      </c>
      <c r="K5069" s="42">
        <f t="shared" si="159"/>
        <v>955</v>
      </c>
    </row>
    <row r="5070" spans="1:11" x14ac:dyDescent="0.35">
      <c r="A5070" s="197">
        <f t="shared" si="160"/>
        <v>44317</v>
      </c>
      <c r="B5070" t="s">
        <v>1054</v>
      </c>
      <c r="C5070" t="s">
        <v>95</v>
      </c>
      <c r="D5070" t="s">
        <v>1000</v>
      </c>
      <c r="E5070" t="s">
        <v>41</v>
      </c>
      <c r="F5070" t="s">
        <v>42</v>
      </c>
      <c r="G5070" t="s">
        <v>550</v>
      </c>
      <c r="H5070">
        <v>329</v>
      </c>
      <c r="I5070" s="196" t="str">
        <f>VLOOKUP(E5070,Refs!$P$2:$R$36,3,FALSE)</f>
        <v>Y56</v>
      </c>
      <c r="J5070" s="196" t="str">
        <f>VLOOKUP(E5070,Refs!$P$2:$S$36,4,FALSE)</f>
        <v>London</v>
      </c>
      <c r="K5070" s="42">
        <f t="shared" si="159"/>
        <v>329</v>
      </c>
    </row>
    <row r="5071" spans="1:11" x14ac:dyDescent="0.35">
      <c r="A5071" s="197">
        <f t="shared" si="160"/>
        <v>44317</v>
      </c>
      <c r="B5071" t="s">
        <v>1054</v>
      </c>
      <c r="C5071" t="s">
        <v>95</v>
      </c>
      <c r="D5071" t="s">
        <v>1000</v>
      </c>
      <c r="E5071" t="s">
        <v>41</v>
      </c>
      <c r="F5071" t="s">
        <v>42</v>
      </c>
      <c r="G5071" t="s">
        <v>551</v>
      </c>
      <c r="H5071">
        <v>175</v>
      </c>
      <c r="I5071" s="196" t="str">
        <f>VLOOKUP(E5071,Refs!$P$2:$R$36,3,FALSE)</f>
        <v>Y56</v>
      </c>
      <c r="J5071" s="196" t="str">
        <f>VLOOKUP(E5071,Refs!$P$2:$S$36,4,FALSE)</f>
        <v>London</v>
      </c>
      <c r="K5071" s="42">
        <f t="shared" si="159"/>
        <v>175</v>
      </c>
    </row>
    <row r="5072" spans="1:11" x14ac:dyDescent="0.35">
      <c r="A5072" s="197">
        <f t="shared" si="160"/>
        <v>44317</v>
      </c>
      <c r="B5072" t="s">
        <v>1054</v>
      </c>
      <c r="C5072" t="s">
        <v>95</v>
      </c>
      <c r="D5072" t="s">
        <v>1000</v>
      </c>
      <c r="E5072" t="s">
        <v>41</v>
      </c>
      <c r="F5072" t="s">
        <v>42</v>
      </c>
      <c r="G5072" t="s">
        <v>552</v>
      </c>
      <c r="H5072">
        <v>451</v>
      </c>
      <c r="I5072" s="196" t="str">
        <f>VLOOKUP(E5072,Refs!$P$2:$R$36,3,FALSE)</f>
        <v>Y56</v>
      </c>
      <c r="J5072" s="196" t="str">
        <f>VLOOKUP(E5072,Refs!$P$2:$S$36,4,FALSE)</f>
        <v>London</v>
      </c>
      <c r="K5072" s="42">
        <f t="shared" si="159"/>
        <v>451</v>
      </c>
    </row>
    <row r="5073" spans="1:11" x14ac:dyDescent="0.35">
      <c r="A5073" s="197">
        <f t="shared" si="160"/>
        <v>44317</v>
      </c>
      <c r="B5073" t="s">
        <v>1054</v>
      </c>
      <c r="C5073" t="s">
        <v>95</v>
      </c>
      <c r="D5073" t="s">
        <v>1000</v>
      </c>
      <c r="E5073" t="s">
        <v>41</v>
      </c>
      <c r="F5073" t="s">
        <v>42</v>
      </c>
      <c r="G5073" t="s">
        <v>553</v>
      </c>
      <c r="H5073">
        <v>1836901</v>
      </c>
      <c r="I5073" s="196" t="str">
        <f>VLOOKUP(E5073,Refs!$P$2:$R$36,3,FALSE)</f>
        <v>Y56</v>
      </c>
      <c r="J5073" s="196" t="str">
        <f>VLOOKUP(E5073,Refs!$P$2:$S$36,4,FALSE)</f>
        <v>London</v>
      </c>
      <c r="K5073" s="42">
        <f t="shared" si="159"/>
        <v>1836901</v>
      </c>
    </row>
    <row r="5074" spans="1:11" x14ac:dyDescent="0.35">
      <c r="A5074" s="197">
        <f t="shared" si="160"/>
        <v>44317</v>
      </c>
      <c r="B5074" t="s">
        <v>1054</v>
      </c>
      <c r="C5074" t="s">
        <v>95</v>
      </c>
      <c r="D5074" t="s">
        <v>1000</v>
      </c>
      <c r="E5074" t="s">
        <v>41</v>
      </c>
      <c r="F5074" t="s">
        <v>42</v>
      </c>
      <c r="G5074" t="s">
        <v>554</v>
      </c>
      <c r="H5074">
        <v>192</v>
      </c>
      <c r="I5074" s="196" t="str">
        <f>VLOOKUP(E5074,Refs!$P$2:$R$36,3,FALSE)</f>
        <v>Y56</v>
      </c>
      <c r="J5074" s="196" t="str">
        <f>VLOOKUP(E5074,Refs!$P$2:$S$36,4,FALSE)</f>
        <v>London</v>
      </c>
      <c r="K5074" s="42">
        <f t="shared" si="159"/>
        <v>192</v>
      </c>
    </row>
    <row r="5075" spans="1:11" x14ac:dyDescent="0.35">
      <c r="A5075" s="197">
        <f t="shared" si="160"/>
        <v>44317</v>
      </c>
      <c r="B5075" t="s">
        <v>1054</v>
      </c>
      <c r="C5075" t="s">
        <v>95</v>
      </c>
      <c r="D5075" t="s">
        <v>1000</v>
      </c>
      <c r="E5075" t="s">
        <v>41</v>
      </c>
      <c r="F5075" t="s">
        <v>42</v>
      </c>
      <c r="G5075" t="s">
        <v>555</v>
      </c>
      <c r="H5075">
        <v>420</v>
      </c>
      <c r="I5075" s="196" t="str">
        <f>VLOOKUP(E5075,Refs!$P$2:$R$36,3,FALSE)</f>
        <v>Y56</v>
      </c>
      <c r="J5075" s="196" t="str">
        <f>VLOOKUP(E5075,Refs!$P$2:$S$36,4,FALSE)</f>
        <v>London</v>
      </c>
      <c r="K5075" s="42">
        <f t="shared" si="159"/>
        <v>420</v>
      </c>
    </row>
    <row r="5076" spans="1:11" x14ac:dyDescent="0.35">
      <c r="A5076" s="197">
        <f t="shared" si="160"/>
        <v>44317</v>
      </c>
      <c r="B5076" t="s">
        <v>1054</v>
      </c>
      <c r="C5076" t="s">
        <v>95</v>
      </c>
      <c r="D5076" t="s">
        <v>1000</v>
      </c>
      <c r="E5076" t="s">
        <v>41</v>
      </c>
      <c r="F5076" t="s">
        <v>42</v>
      </c>
      <c r="G5076" t="s">
        <v>556</v>
      </c>
      <c r="H5076">
        <v>94731</v>
      </c>
      <c r="I5076" s="196" t="str">
        <f>VLOOKUP(E5076,Refs!$P$2:$R$36,3,FALSE)</f>
        <v>Y56</v>
      </c>
      <c r="J5076" s="196" t="str">
        <f>VLOOKUP(E5076,Refs!$P$2:$S$36,4,FALSE)</f>
        <v>London</v>
      </c>
      <c r="K5076" s="42">
        <f t="shared" si="159"/>
        <v>94731</v>
      </c>
    </row>
    <row r="5077" spans="1:11" x14ac:dyDescent="0.35">
      <c r="A5077" s="197">
        <f t="shared" si="160"/>
        <v>44317</v>
      </c>
      <c r="B5077" t="s">
        <v>1054</v>
      </c>
      <c r="C5077" t="s">
        <v>95</v>
      </c>
      <c r="D5077" t="s">
        <v>1000</v>
      </c>
      <c r="E5077" t="s">
        <v>41</v>
      </c>
      <c r="F5077" t="s">
        <v>42</v>
      </c>
      <c r="G5077" t="s">
        <v>557</v>
      </c>
      <c r="H5077">
        <v>11677</v>
      </c>
      <c r="I5077" s="196" t="str">
        <f>VLOOKUP(E5077,Refs!$P$2:$R$36,3,FALSE)</f>
        <v>Y56</v>
      </c>
      <c r="J5077" s="196" t="str">
        <f>VLOOKUP(E5077,Refs!$P$2:$S$36,4,FALSE)</f>
        <v>London</v>
      </c>
      <c r="K5077" s="42">
        <f t="shared" si="159"/>
        <v>11677</v>
      </c>
    </row>
    <row r="5078" spans="1:11" x14ac:dyDescent="0.35">
      <c r="A5078" s="197">
        <f t="shared" si="160"/>
        <v>44317</v>
      </c>
      <c r="B5078" t="s">
        <v>1054</v>
      </c>
      <c r="C5078" t="s">
        <v>95</v>
      </c>
      <c r="D5078" t="s">
        <v>1000</v>
      </c>
      <c r="E5078" t="s">
        <v>41</v>
      </c>
      <c r="F5078" t="s">
        <v>42</v>
      </c>
      <c r="G5078" t="s">
        <v>558</v>
      </c>
      <c r="H5078">
        <v>45999882</v>
      </c>
      <c r="I5078" s="196" t="str">
        <f>VLOOKUP(E5078,Refs!$P$2:$R$36,3,FALSE)</f>
        <v>Y56</v>
      </c>
      <c r="J5078" s="196" t="str">
        <f>VLOOKUP(E5078,Refs!$P$2:$S$36,4,FALSE)</f>
        <v>London</v>
      </c>
      <c r="K5078" s="42">
        <f t="shared" si="159"/>
        <v>45999882</v>
      </c>
    </row>
    <row r="5079" spans="1:11" x14ac:dyDescent="0.35">
      <c r="A5079" s="197">
        <f t="shared" si="160"/>
        <v>44317</v>
      </c>
      <c r="B5079" t="s">
        <v>1054</v>
      </c>
      <c r="C5079" t="s">
        <v>95</v>
      </c>
      <c r="D5079" t="s">
        <v>1000</v>
      </c>
      <c r="E5079" t="s">
        <v>41</v>
      </c>
      <c r="F5079" t="s">
        <v>42</v>
      </c>
      <c r="G5079" t="s">
        <v>566</v>
      </c>
      <c r="H5079">
        <v>35139</v>
      </c>
      <c r="I5079" s="196" t="str">
        <f>VLOOKUP(E5079,Refs!$P$2:$R$36,3,FALSE)</f>
        <v>Y56</v>
      </c>
      <c r="J5079" s="196" t="str">
        <f>VLOOKUP(E5079,Refs!$P$2:$S$36,4,FALSE)</f>
        <v>London</v>
      </c>
      <c r="K5079" s="42">
        <f t="shared" si="159"/>
        <v>35139</v>
      </c>
    </row>
    <row r="5080" spans="1:11" x14ac:dyDescent="0.35">
      <c r="A5080" s="197">
        <f t="shared" si="160"/>
        <v>44317</v>
      </c>
      <c r="B5080" t="s">
        <v>1054</v>
      </c>
      <c r="C5080" t="s">
        <v>95</v>
      </c>
      <c r="D5080" t="s">
        <v>1000</v>
      </c>
      <c r="E5080" t="s">
        <v>41</v>
      </c>
      <c r="F5080" t="s">
        <v>42</v>
      </c>
      <c r="G5080" t="s">
        <v>567</v>
      </c>
      <c r="H5080">
        <v>39</v>
      </c>
      <c r="I5080" s="196" t="str">
        <f>VLOOKUP(E5080,Refs!$P$2:$R$36,3,FALSE)</f>
        <v>Y56</v>
      </c>
      <c r="J5080" s="196" t="str">
        <f>VLOOKUP(E5080,Refs!$P$2:$S$36,4,FALSE)</f>
        <v>London</v>
      </c>
      <c r="K5080" s="42">
        <f t="shared" si="159"/>
        <v>39</v>
      </c>
    </row>
    <row r="5081" spans="1:11" x14ac:dyDescent="0.35">
      <c r="A5081" s="197">
        <f t="shared" si="160"/>
        <v>44317</v>
      </c>
      <c r="B5081" t="s">
        <v>1054</v>
      </c>
      <c r="C5081" t="s">
        <v>95</v>
      </c>
      <c r="D5081" t="s">
        <v>1000</v>
      </c>
      <c r="E5081" t="s">
        <v>41</v>
      </c>
      <c r="F5081" t="s">
        <v>42</v>
      </c>
      <c r="G5081" t="s">
        <v>568</v>
      </c>
      <c r="H5081">
        <v>20695</v>
      </c>
      <c r="I5081" s="196" t="str">
        <f>VLOOKUP(E5081,Refs!$P$2:$R$36,3,FALSE)</f>
        <v>Y56</v>
      </c>
      <c r="J5081" s="196" t="str">
        <f>VLOOKUP(E5081,Refs!$P$2:$S$36,4,FALSE)</f>
        <v>London</v>
      </c>
      <c r="K5081" s="42">
        <f t="shared" si="159"/>
        <v>20695</v>
      </c>
    </row>
    <row r="5082" spans="1:11" x14ac:dyDescent="0.35">
      <c r="A5082" s="197">
        <f t="shared" si="160"/>
        <v>44317</v>
      </c>
      <c r="B5082" t="s">
        <v>1054</v>
      </c>
      <c r="C5082" t="s">
        <v>95</v>
      </c>
      <c r="D5082" t="s">
        <v>1000</v>
      </c>
      <c r="E5082" t="s">
        <v>41</v>
      </c>
      <c r="F5082" t="s">
        <v>42</v>
      </c>
      <c r="G5082" t="s">
        <v>569</v>
      </c>
      <c r="H5082">
        <v>6523</v>
      </c>
      <c r="I5082" s="196" t="str">
        <f>VLOOKUP(E5082,Refs!$P$2:$R$36,3,FALSE)</f>
        <v>Y56</v>
      </c>
      <c r="J5082" s="196" t="str">
        <f>VLOOKUP(E5082,Refs!$P$2:$S$36,4,FALSE)</f>
        <v>London</v>
      </c>
      <c r="K5082" s="42">
        <f t="shared" si="159"/>
        <v>6523</v>
      </c>
    </row>
    <row r="5083" spans="1:11" x14ac:dyDescent="0.35">
      <c r="A5083" s="197">
        <f t="shared" si="160"/>
        <v>44317</v>
      </c>
      <c r="B5083" t="s">
        <v>1054</v>
      </c>
      <c r="C5083" t="s">
        <v>95</v>
      </c>
      <c r="D5083" t="s">
        <v>1000</v>
      </c>
      <c r="E5083" t="s">
        <v>41</v>
      </c>
      <c r="F5083" t="s">
        <v>42</v>
      </c>
      <c r="G5083" t="s">
        <v>570</v>
      </c>
      <c r="H5083">
        <v>7187</v>
      </c>
      <c r="I5083" s="196" t="str">
        <f>VLOOKUP(E5083,Refs!$P$2:$R$36,3,FALSE)</f>
        <v>Y56</v>
      </c>
      <c r="J5083" s="196" t="str">
        <f>VLOOKUP(E5083,Refs!$P$2:$S$36,4,FALSE)</f>
        <v>London</v>
      </c>
      <c r="K5083" s="42">
        <f t="shared" si="159"/>
        <v>7187</v>
      </c>
    </row>
    <row r="5084" spans="1:11" x14ac:dyDescent="0.35">
      <c r="A5084" s="197">
        <f t="shared" si="160"/>
        <v>44317</v>
      </c>
      <c r="B5084" t="s">
        <v>1054</v>
      </c>
      <c r="C5084" t="s">
        <v>95</v>
      </c>
      <c r="D5084" t="s">
        <v>1000</v>
      </c>
      <c r="E5084" t="s">
        <v>41</v>
      </c>
      <c r="F5084" t="s">
        <v>42</v>
      </c>
      <c r="G5084" t="s">
        <v>571</v>
      </c>
      <c r="H5084">
        <v>695</v>
      </c>
      <c r="I5084" s="196" t="str">
        <f>VLOOKUP(E5084,Refs!$P$2:$R$36,3,FALSE)</f>
        <v>Y56</v>
      </c>
      <c r="J5084" s="196" t="str">
        <f>VLOOKUP(E5084,Refs!$P$2:$S$36,4,FALSE)</f>
        <v>London</v>
      </c>
      <c r="K5084" s="42">
        <f t="shared" si="159"/>
        <v>695</v>
      </c>
    </row>
    <row r="5085" spans="1:11" x14ac:dyDescent="0.35">
      <c r="A5085" s="197">
        <f t="shared" si="160"/>
        <v>44317</v>
      </c>
      <c r="B5085" t="s">
        <v>1054</v>
      </c>
      <c r="C5085" t="s">
        <v>95</v>
      </c>
      <c r="D5085" t="s">
        <v>1000</v>
      </c>
      <c r="E5085" t="s">
        <v>41</v>
      </c>
      <c r="F5085" t="s">
        <v>42</v>
      </c>
      <c r="G5085" t="s">
        <v>576</v>
      </c>
      <c r="H5085">
        <v>14244</v>
      </c>
      <c r="I5085" s="196" t="str">
        <f>VLOOKUP(E5085,Refs!$P$2:$R$36,3,FALSE)</f>
        <v>Y56</v>
      </c>
      <c r="J5085" s="196" t="str">
        <f>VLOOKUP(E5085,Refs!$P$2:$S$36,4,FALSE)</f>
        <v>London</v>
      </c>
      <c r="K5085" s="42">
        <f t="shared" si="159"/>
        <v>14244</v>
      </c>
    </row>
    <row r="5086" spans="1:11" x14ac:dyDescent="0.35">
      <c r="A5086" s="197">
        <f t="shared" si="160"/>
        <v>44317</v>
      </c>
      <c r="B5086" t="s">
        <v>1054</v>
      </c>
      <c r="C5086" t="s">
        <v>95</v>
      </c>
      <c r="D5086" t="s">
        <v>1000</v>
      </c>
      <c r="E5086" t="s">
        <v>41</v>
      </c>
      <c r="F5086" t="s">
        <v>42</v>
      </c>
      <c r="G5086" t="s">
        <v>577</v>
      </c>
      <c r="H5086">
        <v>6517</v>
      </c>
      <c r="I5086" s="196" t="str">
        <f>VLOOKUP(E5086,Refs!$P$2:$R$36,3,FALSE)</f>
        <v>Y56</v>
      </c>
      <c r="J5086" s="196" t="str">
        <f>VLOOKUP(E5086,Refs!$P$2:$S$36,4,FALSE)</f>
        <v>London</v>
      </c>
      <c r="K5086" s="42">
        <f t="shared" si="159"/>
        <v>6517</v>
      </c>
    </row>
    <row r="5087" spans="1:11" x14ac:dyDescent="0.35">
      <c r="A5087" s="197">
        <f t="shared" si="160"/>
        <v>44317</v>
      </c>
      <c r="B5087" t="s">
        <v>1054</v>
      </c>
      <c r="C5087" t="s">
        <v>95</v>
      </c>
      <c r="D5087" t="s">
        <v>1000</v>
      </c>
      <c r="E5087" t="s">
        <v>41</v>
      </c>
      <c r="F5087" t="s">
        <v>42</v>
      </c>
      <c r="G5087" t="s">
        <v>578</v>
      </c>
      <c r="H5087">
        <v>477</v>
      </c>
      <c r="I5087" s="196" t="str">
        <f>VLOOKUP(E5087,Refs!$P$2:$R$36,3,FALSE)</f>
        <v>Y56</v>
      </c>
      <c r="J5087" s="196" t="str">
        <f>VLOOKUP(E5087,Refs!$P$2:$S$36,4,FALSE)</f>
        <v>London</v>
      </c>
      <c r="K5087" s="42">
        <f t="shared" si="159"/>
        <v>477</v>
      </c>
    </row>
    <row r="5088" spans="1:11" x14ac:dyDescent="0.35">
      <c r="A5088" s="197">
        <f t="shared" si="160"/>
        <v>44317</v>
      </c>
      <c r="B5088" t="s">
        <v>1054</v>
      </c>
      <c r="C5088" t="s">
        <v>95</v>
      </c>
      <c r="D5088" t="s">
        <v>1000</v>
      </c>
      <c r="E5088" t="s">
        <v>41</v>
      </c>
      <c r="F5088" t="s">
        <v>42</v>
      </c>
      <c r="G5088" t="s">
        <v>579</v>
      </c>
      <c r="H5088" t="s">
        <v>999</v>
      </c>
      <c r="I5088" s="196" t="str">
        <f>VLOOKUP(E5088,Refs!$P$2:$R$36,3,FALSE)</f>
        <v>Y56</v>
      </c>
      <c r="J5088" s="196" t="str">
        <f>VLOOKUP(E5088,Refs!$P$2:$S$36,4,FALSE)</f>
        <v>London</v>
      </c>
      <c r="K5088" s="42" t="str">
        <f t="shared" si="159"/>
        <v>-</v>
      </c>
    </row>
    <row r="5089" spans="1:11" x14ac:dyDescent="0.35">
      <c r="A5089" s="197">
        <f t="shared" si="160"/>
        <v>44317</v>
      </c>
      <c r="B5089" t="s">
        <v>1054</v>
      </c>
      <c r="C5089" t="s">
        <v>95</v>
      </c>
      <c r="D5089" t="s">
        <v>1000</v>
      </c>
      <c r="E5089" t="s">
        <v>41</v>
      </c>
      <c r="F5089" t="s">
        <v>42</v>
      </c>
      <c r="G5089" t="s">
        <v>580</v>
      </c>
      <c r="H5089">
        <v>5954</v>
      </c>
      <c r="I5089" s="196" t="str">
        <f>VLOOKUP(E5089,Refs!$P$2:$R$36,3,FALSE)</f>
        <v>Y56</v>
      </c>
      <c r="J5089" s="196" t="str">
        <f>VLOOKUP(E5089,Refs!$P$2:$S$36,4,FALSE)</f>
        <v>London</v>
      </c>
      <c r="K5089" s="42">
        <f t="shared" si="159"/>
        <v>5954</v>
      </c>
    </row>
    <row r="5090" spans="1:11" x14ac:dyDescent="0.35">
      <c r="A5090" s="197">
        <f t="shared" si="160"/>
        <v>44317</v>
      </c>
      <c r="B5090" t="s">
        <v>1054</v>
      </c>
      <c r="C5090" t="s">
        <v>95</v>
      </c>
      <c r="D5090" t="s">
        <v>1000</v>
      </c>
      <c r="E5090" t="s">
        <v>41</v>
      </c>
      <c r="F5090" t="s">
        <v>42</v>
      </c>
      <c r="G5090" t="s">
        <v>581</v>
      </c>
      <c r="H5090">
        <v>26</v>
      </c>
      <c r="I5090" s="196" t="str">
        <f>VLOOKUP(E5090,Refs!$P$2:$R$36,3,FALSE)</f>
        <v>Y56</v>
      </c>
      <c r="J5090" s="196" t="str">
        <f>VLOOKUP(E5090,Refs!$P$2:$S$36,4,FALSE)</f>
        <v>London</v>
      </c>
      <c r="K5090" s="42">
        <f t="shared" si="159"/>
        <v>26</v>
      </c>
    </row>
    <row r="5091" spans="1:11" x14ac:dyDescent="0.35">
      <c r="A5091" s="197">
        <f t="shared" si="160"/>
        <v>44317</v>
      </c>
      <c r="B5091" t="s">
        <v>1054</v>
      </c>
      <c r="C5091" t="s">
        <v>95</v>
      </c>
      <c r="D5091" t="s">
        <v>1000</v>
      </c>
      <c r="E5091" t="s">
        <v>41</v>
      </c>
      <c r="F5091" t="s">
        <v>42</v>
      </c>
      <c r="G5091" t="s">
        <v>582</v>
      </c>
      <c r="H5091" t="s">
        <v>999</v>
      </c>
      <c r="I5091" s="196" t="str">
        <f>VLOOKUP(E5091,Refs!$P$2:$R$36,3,FALSE)</f>
        <v>Y56</v>
      </c>
      <c r="J5091" s="196" t="str">
        <f>VLOOKUP(E5091,Refs!$P$2:$S$36,4,FALSE)</f>
        <v>London</v>
      </c>
      <c r="K5091" s="42" t="str">
        <f t="shared" si="159"/>
        <v>-</v>
      </c>
    </row>
    <row r="5092" spans="1:11" x14ac:dyDescent="0.35">
      <c r="A5092" s="197">
        <f t="shared" si="160"/>
        <v>44317</v>
      </c>
      <c r="B5092" t="s">
        <v>1054</v>
      </c>
      <c r="C5092" t="s">
        <v>95</v>
      </c>
      <c r="D5092" t="s">
        <v>1000</v>
      </c>
      <c r="E5092" t="s">
        <v>41</v>
      </c>
      <c r="F5092" t="s">
        <v>42</v>
      </c>
      <c r="G5092" t="s">
        <v>583</v>
      </c>
      <c r="H5092">
        <v>131</v>
      </c>
      <c r="I5092" s="196" t="str">
        <f>VLOOKUP(E5092,Refs!$P$2:$R$36,3,FALSE)</f>
        <v>Y56</v>
      </c>
      <c r="J5092" s="196" t="str">
        <f>VLOOKUP(E5092,Refs!$P$2:$S$36,4,FALSE)</f>
        <v>London</v>
      </c>
      <c r="K5092" s="42">
        <f t="shared" si="159"/>
        <v>131</v>
      </c>
    </row>
    <row r="5093" spans="1:11" x14ac:dyDescent="0.35">
      <c r="A5093" s="197">
        <f t="shared" si="160"/>
        <v>44317</v>
      </c>
      <c r="B5093" t="s">
        <v>1054</v>
      </c>
      <c r="C5093" t="s">
        <v>95</v>
      </c>
      <c r="D5093" t="s">
        <v>1000</v>
      </c>
      <c r="E5093" t="s">
        <v>41</v>
      </c>
      <c r="F5093" t="s">
        <v>42</v>
      </c>
      <c r="G5093" t="s">
        <v>584</v>
      </c>
      <c r="H5093">
        <v>1139</v>
      </c>
      <c r="I5093" s="196" t="str">
        <f>VLOOKUP(E5093,Refs!$P$2:$R$36,3,FALSE)</f>
        <v>Y56</v>
      </c>
      <c r="J5093" s="196" t="str">
        <f>VLOOKUP(E5093,Refs!$P$2:$S$36,4,FALSE)</f>
        <v>London</v>
      </c>
      <c r="K5093" s="42">
        <f t="shared" si="159"/>
        <v>1139</v>
      </c>
    </row>
    <row r="5094" spans="1:11" x14ac:dyDescent="0.35">
      <c r="A5094" s="197">
        <f t="shared" si="160"/>
        <v>44317</v>
      </c>
      <c r="B5094" t="s">
        <v>1054</v>
      </c>
      <c r="C5094" t="s">
        <v>95</v>
      </c>
      <c r="D5094" t="s">
        <v>1000</v>
      </c>
      <c r="E5094" t="s">
        <v>41</v>
      </c>
      <c r="F5094" t="s">
        <v>42</v>
      </c>
      <c r="G5094" t="s">
        <v>585</v>
      </c>
      <c r="H5094">
        <v>6157</v>
      </c>
      <c r="I5094" s="196" t="str">
        <f>VLOOKUP(E5094,Refs!$P$2:$R$36,3,FALSE)</f>
        <v>Y56</v>
      </c>
      <c r="J5094" s="196" t="str">
        <f>VLOOKUP(E5094,Refs!$P$2:$S$36,4,FALSE)</f>
        <v>London</v>
      </c>
      <c r="K5094" s="42">
        <f t="shared" si="159"/>
        <v>6157</v>
      </c>
    </row>
    <row r="5095" spans="1:11" x14ac:dyDescent="0.35">
      <c r="A5095" s="197">
        <f t="shared" si="160"/>
        <v>44317</v>
      </c>
      <c r="B5095" t="s">
        <v>1054</v>
      </c>
      <c r="C5095" t="s">
        <v>95</v>
      </c>
      <c r="D5095" t="s">
        <v>1000</v>
      </c>
      <c r="E5095" t="s">
        <v>41</v>
      </c>
      <c r="F5095" t="s">
        <v>42</v>
      </c>
      <c r="G5095" t="s">
        <v>586</v>
      </c>
      <c r="H5095" t="s">
        <v>999</v>
      </c>
      <c r="I5095" s="196" t="str">
        <f>VLOOKUP(E5095,Refs!$P$2:$R$36,3,FALSE)</f>
        <v>Y56</v>
      </c>
      <c r="J5095" s="196" t="str">
        <f>VLOOKUP(E5095,Refs!$P$2:$S$36,4,FALSE)</f>
        <v>London</v>
      </c>
      <c r="K5095" s="42" t="str">
        <f t="shared" si="159"/>
        <v>-</v>
      </c>
    </row>
    <row r="5096" spans="1:11" x14ac:dyDescent="0.35">
      <c r="A5096" s="197">
        <f t="shared" si="160"/>
        <v>44317</v>
      </c>
      <c r="B5096" t="s">
        <v>1054</v>
      </c>
      <c r="C5096" t="s">
        <v>95</v>
      </c>
      <c r="D5096" t="s">
        <v>1000</v>
      </c>
      <c r="E5096" t="s">
        <v>41</v>
      </c>
      <c r="F5096" t="s">
        <v>42</v>
      </c>
      <c r="G5096" t="s">
        <v>587</v>
      </c>
      <c r="H5096" t="s">
        <v>999</v>
      </c>
      <c r="I5096" s="196" t="str">
        <f>VLOOKUP(E5096,Refs!$P$2:$R$36,3,FALSE)</f>
        <v>Y56</v>
      </c>
      <c r="J5096" s="196" t="str">
        <f>VLOOKUP(E5096,Refs!$P$2:$S$36,4,FALSE)</f>
        <v>London</v>
      </c>
      <c r="K5096" s="42" t="str">
        <f t="shared" si="159"/>
        <v>-</v>
      </c>
    </row>
    <row r="5097" spans="1:11" x14ac:dyDescent="0.35">
      <c r="A5097" s="197">
        <f t="shared" si="160"/>
        <v>44317</v>
      </c>
      <c r="B5097" t="s">
        <v>1054</v>
      </c>
      <c r="C5097" t="s">
        <v>95</v>
      </c>
      <c r="D5097" t="s">
        <v>1000</v>
      </c>
      <c r="E5097" t="s">
        <v>41</v>
      </c>
      <c r="F5097" t="s">
        <v>42</v>
      </c>
      <c r="G5097" t="s">
        <v>588</v>
      </c>
      <c r="H5097" t="s">
        <v>999</v>
      </c>
      <c r="I5097" s="196" t="str">
        <f>VLOOKUP(E5097,Refs!$P$2:$R$36,3,FALSE)</f>
        <v>Y56</v>
      </c>
      <c r="J5097" s="196" t="str">
        <f>VLOOKUP(E5097,Refs!$P$2:$S$36,4,FALSE)</f>
        <v>London</v>
      </c>
      <c r="K5097" s="42" t="str">
        <f t="shared" si="159"/>
        <v>-</v>
      </c>
    </row>
    <row r="5098" spans="1:11" x14ac:dyDescent="0.35">
      <c r="A5098" s="197">
        <f t="shared" si="160"/>
        <v>44317</v>
      </c>
      <c r="B5098" t="s">
        <v>1054</v>
      </c>
      <c r="C5098" t="s">
        <v>95</v>
      </c>
      <c r="D5098" t="s">
        <v>1000</v>
      </c>
      <c r="E5098" t="s">
        <v>41</v>
      </c>
      <c r="F5098" t="s">
        <v>42</v>
      </c>
      <c r="G5098" t="s">
        <v>589</v>
      </c>
      <c r="H5098" t="s">
        <v>999</v>
      </c>
      <c r="I5098" s="196" t="str">
        <f>VLOOKUP(E5098,Refs!$P$2:$R$36,3,FALSE)</f>
        <v>Y56</v>
      </c>
      <c r="J5098" s="196" t="str">
        <f>VLOOKUP(E5098,Refs!$P$2:$S$36,4,FALSE)</f>
        <v>London</v>
      </c>
      <c r="K5098" s="42" t="str">
        <f t="shared" si="159"/>
        <v>-</v>
      </c>
    </row>
    <row r="5099" spans="1:11" x14ac:dyDescent="0.35">
      <c r="A5099" s="197">
        <f t="shared" si="160"/>
        <v>44317</v>
      </c>
      <c r="B5099" t="s">
        <v>1054</v>
      </c>
      <c r="C5099" t="s">
        <v>95</v>
      </c>
      <c r="D5099" t="s">
        <v>1000</v>
      </c>
      <c r="E5099" t="s">
        <v>41</v>
      </c>
      <c r="F5099" t="s">
        <v>42</v>
      </c>
      <c r="G5099" t="s">
        <v>590</v>
      </c>
      <c r="H5099" t="s">
        <v>999</v>
      </c>
      <c r="I5099" s="196" t="str">
        <f>VLOOKUP(E5099,Refs!$P$2:$R$36,3,FALSE)</f>
        <v>Y56</v>
      </c>
      <c r="J5099" s="196" t="str">
        <f>VLOOKUP(E5099,Refs!$P$2:$S$36,4,FALSE)</f>
        <v>London</v>
      </c>
      <c r="K5099" s="42" t="str">
        <f t="shared" si="159"/>
        <v>-</v>
      </c>
    </row>
    <row r="5100" spans="1:11" x14ac:dyDescent="0.35">
      <c r="A5100" s="197">
        <f t="shared" si="160"/>
        <v>44317</v>
      </c>
      <c r="B5100" t="s">
        <v>1054</v>
      </c>
      <c r="C5100" t="s">
        <v>95</v>
      </c>
      <c r="D5100" t="s">
        <v>1000</v>
      </c>
      <c r="E5100" t="s">
        <v>41</v>
      </c>
      <c r="F5100" t="s">
        <v>42</v>
      </c>
      <c r="G5100" t="s">
        <v>591</v>
      </c>
      <c r="H5100" t="s">
        <v>999</v>
      </c>
      <c r="I5100" s="196" t="str">
        <f>VLOOKUP(E5100,Refs!$P$2:$R$36,3,FALSE)</f>
        <v>Y56</v>
      </c>
      <c r="J5100" s="196" t="str">
        <f>VLOOKUP(E5100,Refs!$P$2:$S$36,4,FALSE)</f>
        <v>London</v>
      </c>
      <c r="K5100" s="42" t="str">
        <f t="shared" si="159"/>
        <v>-</v>
      </c>
    </row>
    <row r="5101" spans="1:11" x14ac:dyDescent="0.35">
      <c r="A5101" s="197">
        <f t="shared" si="160"/>
        <v>44317</v>
      </c>
      <c r="B5101" t="s">
        <v>1054</v>
      </c>
      <c r="C5101" t="s">
        <v>95</v>
      </c>
      <c r="D5101" t="s">
        <v>1000</v>
      </c>
      <c r="E5101" t="s">
        <v>41</v>
      </c>
      <c r="F5101" t="s">
        <v>42</v>
      </c>
      <c r="G5101" t="s">
        <v>592</v>
      </c>
      <c r="H5101" t="s">
        <v>999</v>
      </c>
      <c r="I5101" s="196" t="str">
        <f>VLOOKUP(E5101,Refs!$P$2:$R$36,3,FALSE)</f>
        <v>Y56</v>
      </c>
      <c r="J5101" s="196" t="str">
        <f>VLOOKUP(E5101,Refs!$P$2:$S$36,4,FALSE)</f>
        <v>London</v>
      </c>
      <c r="K5101" s="42" t="str">
        <f t="shared" ref="K5101:K5164" si="161">IF(OR(H5101="NULL",H5101=0,H5101=""),"",H5101)</f>
        <v>-</v>
      </c>
    </row>
    <row r="5102" spans="1:11" x14ac:dyDescent="0.35">
      <c r="A5102" s="197">
        <f t="shared" si="160"/>
        <v>44317</v>
      </c>
      <c r="B5102" t="s">
        <v>1054</v>
      </c>
      <c r="C5102" t="s">
        <v>95</v>
      </c>
      <c r="D5102" t="s">
        <v>1000</v>
      </c>
      <c r="E5102" t="s">
        <v>41</v>
      </c>
      <c r="F5102" t="s">
        <v>42</v>
      </c>
      <c r="G5102" t="s">
        <v>593</v>
      </c>
      <c r="H5102" t="s">
        <v>999</v>
      </c>
      <c r="I5102" s="196" t="str">
        <f>VLOOKUP(E5102,Refs!$P$2:$R$36,3,FALSE)</f>
        <v>Y56</v>
      </c>
      <c r="J5102" s="196" t="str">
        <f>VLOOKUP(E5102,Refs!$P$2:$S$36,4,FALSE)</f>
        <v>London</v>
      </c>
      <c r="K5102" s="42" t="str">
        <f t="shared" si="161"/>
        <v>-</v>
      </c>
    </row>
    <row r="5103" spans="1:11" x14ac:dyDescent="0.35">
      <c r="A5103" s="197">
        <f t="shared" si="160"/>
        <v>44317</v>
      </c>
      <c r="B5103" t="s">
        <v>1054</v>
      </c>
      <c r="C5103" t="s">
        <v>95</v>
      </c>
      <c r="D5103" t="s">
        <v>1000</v>
      </c>
      <c r="E5103" t="s">
        <v>41</v>
      </c>
      <c r="F5103" t="s">
        <v>42</v>
      </c>
      <c r="G5103" t="s">
        <v>594</v>
      </c>
      <c r="H5103">
        <v>1444</v>
      </c>
      <c r="I5103" s="196" t="str">
        <f>VLOOKUP(E5103,Refs!$P$2:$R$36,3,FALSE)</f>
        <v>Y56</v>
      </c>
      <c r="J5103" s="196" t="str">
        <f>VLOOKUP(E5103,Refs!$P$2:$S$36,4,FALSE)</f>
        <v>London</v>
      </c>
      <c r="K5103" s="42">
        <f t="shared" si="161"/>
        <v>1444</v>
      </c>
    </row>
    <row r="5104" spans="1:11" x14ac:dyDescent="0.35">
      <c r="A5104" s="197">
        <f t="shared" si="160"/>
        <v>44317</v>
      </c>
      <c r="B5104" t="s">
        <v>1054</v>
      </c>
      <c r="C5104" t="s">
        <v>95</v>
      </c>
      <c r="D5104" t="s">
        <v>1000</v>
      </c>
      <c r="E5104" t="s">
        <v>41</v>
      </c>
      <c r="F5104" t="s">
        <v>42</v>
      </c>
      <c r="G5104" t="s">
        <v>609</v>
      </c>
      <c r="H5104">
        <v>46637</v>
      </c>
      <c r="I5104" s="196" t="str">
        <f>VLOOKUP(E5104,Refs!$P$2:$R$36,3,FALSE)</f>
        <v>Y56</v>
      </c>
      <c r="J5104" s="196" t="str">
        <f>VLOOKUP(E5104,Refs!$P$2:$S$36,4,FALSE)</f>
        <v>London</v>
      </c>
      <c r="K5104" s="42">
        <f t="shared" si="161"/>
        <v>46637</v>
      </c>
    </row>
    <row r="5105" spans="1:11" x14ac:dyDescent="0.35">
      <c r="A5105" s="197">
        <f t="shared" si="160"/>
        <v>44317</v>
      </c>
      <c r="B5105" t="s">
        <v>1054</v>
      </c>
      <c r="C5105" t="s">
        <v>95</v>
      </c>
      <c r="D5105" t="s">
        <v>1000</v>
      </c>
      <c r="E5105" t="s">
        <v>41</v>
      </c>
      <c r="F5105" t="s">
        <v>42</v>
      </c>
      <c r="G5105" t="s">
        <v>610</v>
      </c>
      <c r="H5105">
        <v>4598</v>
      </c>
      <c r="I5105" s="196" t="str">
        <f>VLOOKUP(E5105,Refs!$P$2:$R$36,3,FALSE)</f>
        <v>Y56</v>
      </c>
      <c r="J5105" s="196" t="str">
        <f>VLOOKUP(E5105,Refs!$P$2:$S$36,4,FALSE)</f>
        <v>London</v>
      </c>
      <c r="K5105" s="42">
        <f t="shared" si="161"/>
        <v>4598</v>
      </c>
    </row>
    <row r="5106" spans="1:11" x14ac:dyDescent="0.35">
      <c r="A5106" s="197">
        <f t="shared" si="160"/>
        <v>44317</v>
      </c>
      <c r="B5106" t="s">
        <v>1054</v>
      </c>
      <c r="C5106" t="s">
        <v>95</v>
      </c>
      <c r="D5106" t="s">
        <v>1000</v>
      </c>
      <c r="E5106" t="s">
        <v>41</v>
      </c>
      <c r="F5106" t="s">
        <v>42</v>
      </c>
      <c r="G5106" t="s">
        <v>611</v>
      </c>
      <c r="H5106">
        <v>6356</v>
      </c>
      <c r="I5106" s="196" t="str">
        <f>VLOOKUP(E5106,Refs!$P$2:$R$36,3,FALSE)</f>
        <v>Y56</v>
      </c>
      <c r="J5106" s="196" t="str">
        <f>VLOOKUP(E5106,Refs!$P$2:$S$36,4,FALSE)</f>
        <v>London</v>
      </c>
      <c r="K5106" s="42">
        <f t="shared" si="161"/>
        <v>6356</v>
      </c>
    </row>
    <row r="5107" spans="1:11" x14ac:dyDescent="0.35">
      <c r="A5107" s="197">
        <f t="shared" si="160"/>
        <v>44317</v>
      </c>
      <c r="B5107" t="s">
        <v>1054</v>
      </c>
      <c r="C5107" t="s">
        <v>95</v>
      </c>
      <c r="D5107" t="s">
        <v>1000</v>
      </c>
      <c r="E5107" t="s">
        <v>41</v>
      </c>
      <c r="F5107" t="s">
        <v>42</v>
      </c>
      <c r="G5107" t="s">
        <v>612</v>
      </c>
      <c r="H5107">
        <v>6343</v>
      </c>
      <c r="I5107" s="196" t="str">
        <f>VLOOKUP(E5107,Refs!$P$2:$R$36,3,FALSE)</f>
        <v>Y56</v>
      </c>
      <c r="J5107" s="196" t="str">
        <f>VLOOKUP(E5107,Refs!$P$2:$S$36,4,FALSE)</f>
        <v>London</v>
      </c>
      <c r="K5107" s="42">
        <f t="shared" si="161"/>
        <v>6343</v>
      </c>
    </row>
    <row r="5108" spans="1:11" x14ac:dyDescent="0.35">
      <c r="A5108" s="197">
        <f t="shared" si="160"/>
        <v>44317</v>
      </c>
      <c r="B5108" t="s">
        <v>1054</v>
      </c>
      <c r="C5108" t="s">
        <v>95</v>
      </c>
      <c r="D5108" t="s">
        <v>1000</v>
      </c>
      <c r="E5108" t="s">
        <v>41</v>
      </c>
      <c r="F5108" t="s">
        <v>42</v>
      </c>
      <c r="G5108" t="s">
        <v>613</v>
      </c>
      <c r="H5108" t="s">
        <v>999</v>
      </c>
      <c r="I5108" s="196" t="str">
        <f>VLOOKUP(E5108,Refs!$P$2:$R$36,3,FALSE)</f>
        <v>Y56</v>
      </c>
      <c r="J5108" s="196" t="str">
        <f>VLOOKUP(E5108,Refs!$P$2:$S$36,4,FALSE)</f>
        <v>London</v>
      </c>
      <c r="K5108" s="42" t="str">
        <f t="shared" si="161"/>
        <v>-</v>
      </c>
    </row>
    <row r="5109" spans="1:11" x14ac:dyDescent="0.35">
      <c r="A5109" s="197">
        <f t="shared" si="160"/>
        <v>44317</v>
      </c>
      <c r="B5109" t="s">
        <v>1054</v>
      </c>
      <c r="C5109" t="s">
        <v>95</v>
      </c>
      <c r="D5109" t="s">
        <v>1000</v>
      </c>
      <c r="E5109" t="s">
        <v>41</v>
      </c>
      <c r="F5109" t="s">
        <v>42</v>
      </c>
      <c r="G5109" t="s">
        <v>615</v>
      </c>
      <c r="H5109">
        <v>12044</v>
      </c>
      <c r="I5109" s="196" t="str">
        <f>VLOOKUP(E5109,Refs!$P$2:$R$36,3,FALSE)</f>
        <v>Y56</v>
      </c>
      <c r="J5109" s="196" t="str">
        <f>VLOOKUP(E5109,Refs!$P$2:$S$36,4,FALSE)</f>
        <v>London</v>
      </c>
      <c r="K5109" s="42">
        <f t="shared" si="161"/>
        <v>12044</v>
      </c>
    </row>
    <row r="5110" spans="1:11" x14ac:dyDescent="0.35">
      <c r="A5110" s="197">
        <f t="shared" si="160"/>
        <v>44317</v>
      </c>
      <c r="B5110" t="s">
        <v>1054</v>
      </c>
      <c r="C5110" t="s">
        <v>95</v>
      </c>
      <c r="D5110" t="s">
        <v>1000</v>
      </c>
      <c r="E5110" t="s">
        <v>41</v>
      </c>
      <c r="F5110" t="s">
        <v>42</v>
      </c>
      <c r="G5110" t="s">
        <v>616</v>
      </c>
      <c r="H5110">
        <v>1192</v>
      </c>
      <c r="I5110" s="196" t="str">
        <f>VLOOKUP(E5110,Refs!$P$2:$R$36,3,FALSE)</f>
        <v>Y56</v>
      </c>
      <c r="J5110" s="196" t="str">
        <f>VLOOKUP(E5110,Refs!$P$2:$S$36,4,FALSE)</f>
        <v>London</v>
      </c>
      <c r="K5110" s="42">
        <f t="shared" si="161"/>
        <v>1192</v>
      </c>
    </row>
    <row r="5111" spans="1:11" x14ac:dyDescent="0.35">
      <c r="A5111" s="197">
        <f t="shared" si="160"/>
        <v>44317</v>
      </c>
      <c r="B5111" t="s">
        <v>1054</v>
      </c>
      <c r="C5111" t="s">
        <v>95</v>
      </c>
      <c r="D5111" t="s">
        <v>1000</v>
      </c>
      <c r="E5111" t="s">
        <v>41</v>
      </c>
      <c r="F5111" t="s">
        <v>42</v>
      </c>
      <c r="G5111" t="s">
        <v>618</v>
      </c>
      <c r="H5111" t="s">
        <v>999</v>
      </c>
      <c r="I5111" s="196" t="str">
        <f>VLOOKUP(E5111,Refs!$P$2:$R$36,3,FALSE)</f>
        <v>Y56</v>
      </c>
      <c r="J5111" s="196" t="str">
        <f>VLOOKUP(E5111,Refs!$P$2:$S$36,4,FALSE)</f>
        <v>London</v>
      </c>
      <c r="K5111" s="42" t="str">
        <f t="shared" si="161"/>
        <v>-</v>
      </c>
    </row>
    <row r="5112" spans="1:11" x14ac:dyDescent="0.35">
      <c r="A5112" s="197">
        <f t="shared" si="160"/>
        <v>44317</v>
      </c>
      <c r="B5112" t="s">
        <v>1054</v>
      </c>
      <c r="C5112" t="s">
        <v>95</v>
      </c>
      <c r="D5112" t="s">
        <v>1000</v>
      </c>
      <c r="E5112" t="s">
        <v>41</v>
      </c>
      <c r="F5112" t="s">
        <v>42</v>
      </c>
      <c r="G5112" t="s">
        <v>619</v>
      </c>
      <c r="H5112" t="s">
        <v>999</v>
      </c>
      <c r="I5112" s="196" t="str">
        <f>VLOOKUP(E5112,Refs!$P$2:$R$36,3,FALSE)</f>
        <v>Y56</v>
      </c>
      <c r="J5112" s="196" t="str">
        <f>VLOOKUP(E5112,Refs!$P$2:$S$36,4,FALSE)</f>
        <v>London</v>
      </c>
      <c r="K5112" s="42" t="str">
        <f t="shared" si="161"/>
        <v>-</v>
      </c>
    </row>
    <row r="5113" spans="1:11" x14ac:dyDescent="0.35">
      <c r="A5113" s="197">
        <f t="shared" si="160"/>
        <v>44317</v>
      </c>
      <c r="B5113" t="s">
        <v>1054</v>
      </c>
      <c r="C5113" t="s">
        <v>95</v>
      </c>
      <c r="D5113" t="s">
        <v>1000</v>
      </c>
      <c r="E5113" t="s">
        <v>41</v>
      </c>
      <c r="F5113" t="s">
        <v>42</v>
      </c>
      <c r="G5113" t="s">
        <v>620</v>
      </c>
      <c r="H5113">
        <v>3182</v>
      </c>
      <c r="I5113" s="196" t="str">
        <f>VLOOKUP(E5113,Refs!$P$2:$R$36,3,FALSE)</f>
        <v>Y56</v>
      </c>
      <c r="J5113" s="196" t="str">
        <f>VLOOKUP(E5113,Refs!$P$2:$S$36,4,FALSE)</f>
        <v>London</v>
      </c>
      <c r="K5113" s="42">
        <f t="shared" si="161"/>
        <v>3182</v>
      </c>
    </row>
    <row r="5114" spans="1:11" x14ac:dyDescent="0.35">
      <c r="A5114" s="197">
        <f t="shared" si="160"/>
        <v>44317</v>
      </c>
      <c r="B5114" t="s">
        <v>1054</v>
      </c>
      <c r="C5114" t="s">
        <v>95</v>
      </c>
      <c r="D5114" t="s">
        <v>1000</v>
      </c>
      <c r="E5114" t="s">
        <v>41</v>
      </c>
      <c r="F5114" t="s">
        <v>42</v>
      </c>
      <c r="G5114" t="s">
        <v>621</v>
      </c>
      <c r="H5114">
        <v>168</v>
      </c>
      <c r="I5114" s="196" t="str">
        <f>VLOOKUP(E5114,Refs!$P$2:$R$36,3,FALSE)</f>
        <v>Y56</v>
      </c>
      <c r="J5114" s="196" t="str">
        <f>VLOOKUP(E5114,Refs!$P$2:$S$36,4,FALSE)</f>
        <v>London</v>
      </c>
      <c r="K5114" s="42">
        <f t="shared" si="161"/>
        <v>168</v>
      </c>
    </row>
    <row r="5115" spans="1:11" x14ac:dyDescent="0.35">
      <c r="A5115" s="197">
        <f t="shared" si="160"/>
        <v>44317</v>
      </c>
      <c r="B5115" t="s">
        <v>1054</v>
      </c>
      <c r="C5115" t="s">
        <v>95</v>
      </c>
      <c r="D5115" t="s">
        <v>1000</v>
      </c>
      <c r="E5115" t="s">
        <v>41</v>
      </c>
      <c r="F5115" t="s">
        <v>42</v>
      </c>
      <c r="G5115" t="s">
        <v>622</v>
      </c>
      <c r="H5115">
        <v>710</v>
      </c>
      <c r="I5115" s="196" t="str">
        <f>VLOOKUP(E5115,Refs!$P$2:$R$36,3,FALSE)</f>
        <v>Y56</v>
      </c>
      <c r="J5115" s="196" t="str">
        <f>VLOOKUP(E5115,Refs!$P$2:$S$36,4,FALSE)</f>
        <v>London</v>
      </c>
      <c r="K5115" s="42">
        <f t="shared" si="161"/>
        <v>710</v>
      </c>
    </row>
    <row r="5116" spans="1:11" x14ac:dyDescent="0.35">
      <c r="A5116" s="197">
        <f t="shared" si="160"/>
        <v>44317</v>
      </c>
      <c r="B5116" t="s">
        <v>1054</v>
      </c>
      <c r="C5116" t="s">
        <v>95</v>
      </c>
      <c r="D5116" t="s">
        <v>1000</v>
      </c>
      <c r="E5116" t="s">
        <v>41</v>
      </c>
      <c r="F5116" t="s">
        <v>42</v>
      </c>
      <c r="G5116" t="s">
        <v>623</v>
      </c>
      <c r="H5116">
        <v>450</v>
      </c>
      <c r="I5116" s="196" t="str">
        <f>VLOOKUP(E5116,Refs!$P$2:$R$36,3,FALSE)</f>
        <v>Y56</v>
      </c>
      <c r="J5116" s="196" t="str">
        <f>VLOOKUP(E5116,Refs!$P$2:$S$36,4,FALSE)</f>
        <v>London</v>
      </c>
      <c r="K5116" s="42">
        <f t="shared" si="161"/>
        <v>450</v>
      </c>
    </row>
    <row r="5117" spans="1:11" x14ac:dyDescent="0.35">
      <c r="A5117" s="197">
        <f t="shared" si="160"/>
        <v>44317</v>
      </c>
      <c r="B5117" t="s">
        <v>1054</v>
      </c>
      <c r="C5117" t="s">
        <v>95</v>
      </c>
      <c r="D5117" t="s">
        <v>1000</v>
      </c>
      <c r="E5117" t="s">
        <v>41</v>
      </c>
      <c r="F5117" t="s">
        <v>42</v>
      </c>
      <c r="G5117" t="s">
        <v>624</v>
      </c>
      <c r="H5117">
        <v>4565</v>
      </c>
      <c r="I5117" s="196" t="str">
        <f>VLOOKUP(E5117,Refs!$P$2:$R$36,3,FALSE)</f>
        <v>Y56</v>
      </c>
      <c r="J5117" s="196" t="str">
        <f>VLOOKUP(E5117,Refs!$P$2:$S$36,4,FALSE)</f>
        <v>London</v>
      </c>
      <c r="K5117" s="42">
        <f t="shared" si="161"/>
        <v>4565</v>
      </c>
    </row>
    <row r="5118" spans="1:11" x14ac:dyDescent="0.35">
      <c r="A5118" s="197">
        <f t="shared" si="160"/>
        <v>44317</v>
      </c>
      <c r="B5118" t="s">
        <v>1054</v>
      </c>
      <c r="C5118" t="s">
        <v>95</v>
      </c>
      <c r="D5118" t="s">
        <v>1000</v>
      </c>
      <c r="E5118" t="s">
        <v>41</v>
      </c>
      <c r="F5118" t="s">
        <v>42</v>
      </c>
      <c r="G5118" t="s">
        <v>625</v>
      </c>
      <c r="H5118">
        <v>4565</v>
      </c>
      <c r="I5118" s="196" t="str">
        <f>VLOOKUP(E5118,Refs!$P$2:$R$36,3,FALSE)</f>
        <v>Y56</v>
      </c>
      <c r="J5118" s="196" t="str">
        <f>VLOOKUP(E5118,Refs!$P$2:$S$36,4,FALSE)</f>
        <v>London</v>
      </c>
      <c r="K5118" s="42">
        <f t="shared" si="161"/>
        <v>4565</v>
      </c>
    </row>
    <row r="5119" spans="1:11" x14ac:dyDescent="0.35">
      <c r="A5119" s="197">
        <f t="shared" si="160"/>
        <v>44317</v>
      </c>
      <c r="B5119" t="s">
        <v>1054</v>
      </c>
      <c r="C5119" t="s">
        <v>95</v>
      </c>
      <c r="D5119" t="s">
        <v>1000</v>
      </c>
      <c r="E5119" t="s">
        <v>41</v>
      </c>
      <c r="F5119" t="s">
        <v>42</v>
      </c>
      <c r="G5119" t="s">
        <v>626</v>
      </c>
      <c r="H5119">
        <v>8004</v>
      </c>
      <c r="I5119" s="196" t="str">
        <f>VLOOKUP(E5119,Refs!$P$2:$R$36,3,FALSE)</f>
        <v>Y56</v>
      </c>
      <c r="J5119" s="196" t="str">
        <f>VLOOKUP(E5119,Refs!$P$2:$S$36,4,FALSE)</f>
        <v>London</v>
      </c>
      <c r="K5119" s="42">
        <f t="shared" si="161"/>
        <v>8004</v>
      </c>
    </row>
    <row r="5120" spans="1:11" x14ac:dyDescent="0.35">
      <c r="A5120" s="197">
        <f t="shared" si="160"/>
        <v>44317</v>
      </c>
      <c r="B5120" t="s">
        <v>1054</v>
      </c>
      <c r="C5120" t="s">
        <v>95</v>
      </c>
      <c r="D5120" t="s">
        <v>1000</v>
      </c>
      <c r="E5120" t="s">
        <v>41</v>
      </c>
      <c r="F5120" t="s">
        <v>42</v>
      </c>
      <c r="G5120" t="s">
        <v>642</v>
      </c>
      <c r="H5120">
        <v>3379</v>
      </c>
      <c r="I5120" s="196" t="str">
        <f>VLOOKUP(E5120,Refs!$P$2:$R$36,3,FALSE)</f>
        <v>Y56</v>
      </c>
      <c r="J5120" s="196" t="str">
        <f>VLOOKUP(E5120,Refs!$P$2:$S$36,4,FALSE)</f>
        <v>London</v>
      </c>
      <c r="K5120" s="42">
        <f t="shared" si="161"/>
        <v>3379</v>
      </c>
    </row>
    <row r="5121" spans="1:11" x14ac:dyDescent="0.35">
      <c r="A5121" s="197">
        <f t="shared" si="160"/>
        <v>44317</v>
      </c>
      <c r="B5121" t="s">
        <v>1054</v>
      </c>
      <c r="C5121" t="s">
        <v>95</v>
      </c>
      <c r="D5121" t="s">
        <v>1000</v>
      </c>
      <c r="E5121" t="s">
        <v>41</v>
      </c>
      <c r="F5121" t="s">
        <v>42</v>
      </c>
      <c r="G5121" t="s">
        <v>643</v>
      </c>
      <c r="H5121">
        <v>2411</v>
      </c>
      <c r="I5121" s="196" t="str">
        <f>VLOOKUP(E5121,Refs!$P$2:$R$36,3,FALSE)</f>
        <v>Y56</v>
      </c>
      <c r="J5121" s="196" t="str">
        <f>VLOOKUP(E5121,Refs!$P$2:$S$36,4,FALSE)</f>
        <v>London</v>
      </c>
      <c r="K5121" s="42">
        <f t="shared" si="161"/>
        <v>2411</v>
      </c>
    </row>
    <row r="5122" spans="1:11" x14ac:dyDescent="0.35">
      <c r="A5122" s="197">
        <f t="shared" si="160"/>
        <v>44317</v>
      </c>
      <c r="B5122" t="s">
        <v>1054</v>
      </c>
      <c r="C5122" t="s">
        <v>95</v>
      </c>
      <c r="D5122" t="s">
        <v>1000</v>
      </c>
      <c r="E5122" t="s">
        <v>41</v>
      </c>
      <c r="F5122" t="s">
        <v>42</v>
      </c>
      <c r="G5122" t="s">
        <v>644</v>
      </c>
      <c r="H5122">
        <v>2054</v>
      </c>
      <c r="I5122" s="196" t="str">
        <f>VLOOKUP(E5122,Refs!$P$2:$R$36,3,FALSE)</f>
        <v>Y56</v>
      </c>
      <c r="J5122" s="196" t="str">
        <f>VLOOKUP(E5122,Refs!$P$2:$S$36,4,FALSE)</f>
        <v>London</v>
      </c>
      <c r="K5122" s="42">
        <f t="shared" si="161"/>
        <v>2054</v>
      </c>
    </row>
    <row r="5123" spans="1:11" x14ac:dyDescent="0.35">
      <c r="A5123" s="197">
        <f t="shared" ref="A5123:A5186" si="162">DATEVALUE(RIGHT(B5123,8))</f>
        <v>44317</v>
      </c>
      <c r="B5123" t="s">
        <v>1054</v>
      </c>
      <c r="C5123" t="s">
        <v>95</v>
      </c>
      <c r="D5123" t="s">
        <v>1000</v>
      </c>
      <c r="E5123" t="s">
        <v>41</v>
      </c>
      <c r="F5123" t="s">
        <v>42</v>
      </c>
      <c r="G5123" t="s">
        <v>645</v>
      </c>
      <c r="H5123">
        <v>223</v>
      </c>
      <c r="I5123" s="196" t="str">
        <f>VLOOKUP(E5123,Refs!$P$2:$R$36,3,FALSE)</f>
        <v>Y56</v>
      </c>
      <c r="J5123" s="196" t="str">
        <f>VLOOKUP(E5123,Refs!$P$2:$S$36,4,FALSE)</f>
        <v>London</v>
      </c>
      <c r="K5123" s="42">
        <f t="shared" si="161"/>
        <v>223</v>
      </c>
    </row>
    <row r="5124" spans="1:11" x14ac:dyDescent="0.35">
      <c r="A5124" s="197">
        <f t="shared" si="162"/>
        <v>44317</v>
      </c>
      <c r="B5124" t="s">
        <v>1054</v>
      </c>
      <c r="C5124" t="s">
        <v>95</v>
      </c>
      <c r="D5124" t="s">
        <v>1000</v>
      </c>
      <c r="E5124" t="s">
        <v>41</v>
      </c>
      <c r="F5124" t="s">
        <v>42</v>
      </c>
      <c r="G5124" t="s">
        <v>646</v>
      </c>
      <c r="H5124" t="s">
        <v>999</v>
      </c>
      <c r="I5124" s="196" t="str">
        <f>VLOOKUP(E5124,Refs!$P$2:$R$36,3,FALSE)</f>
        <v>Y56</v>
      </c>
      <c r="J5124" s="196" t="str">
        <f>VLOOKUP(E5124,Refs!$P$2:$S$36,4,FALSE)</f>
        <v>London</v>
      </c>
      <c r="K5124" s="42" t="str">
        <f t="shared" si="161"/>
        <v>-</v>
      </c>
    </row>
    <row r="5125" spans="1:11" x14ac:dyDescent="0.35">
      <c r="A5125" s="197">
        <f t="shared" si="162"/>
        <v>44317</v>
      </c>
      <c r="B5125" t="s">
        <v>1054</v>
      </c>
      <c r="C5125" t="s">
        <v>95</v>
      </c>
      <c r="D5125" t="s">
        <v>1000</v>
      </c>
      <c r="E5125" t="s">
        <v>41</v>
      </c>
      <c r="F5125" t="s">
        <v>42</v>
      </c>
      <c r="G5125" t="s">
        <v>647</v>
      </c>
      <c r="H5125">
        <v>669</v>
      </c>
      <c r="I5125" s="196" t="str">
        <f>VLOOKUP(E5125,Refs!$P$2:$R$36,3,FALSE)</f>
        <v>Y56</v>
      </c>
      <c r="J5125" s="196" t="str">
        <f>VLOOKUP(E5125,Refs!$P$2:$S$36,4,FALSE)</f>
        <v>London</v>
      </c>
      <c r="K5125" s="42">
        <f t="shared" si="161"/>
        <v>669</v>
      </c>
    </row>
    <row r="5126" spans="1:11" x14ac:dyDescent="0.35">
      <c r="A5126" s="197">
        <f t="shared" si="162"/>
        <v>44317</v>
      </c>
      <c r="B5126" t="s">
        <v>1054</v>
      </c>
      <c r="C5126" t="s">
        <v>95</v>
      </c>
      <c r="D5126" t="s">
        <v>1000</v>
      </c>
      <c r="E5126" t="s">
        <v>41</v>
      </c>
      <c r="F5126" t="s">
        <v>42</v>
      </c>
      <c r="G5126" t="s">
        <v>648</v>
      </c>
      <c r="H5126">
        <v>2334305</v>
      </c>
      <c r="I5126" s="196" t="str">
        <f>VLOOKUP(E5126,Refs!$P$2:$R$36,3,FALSE)</f>
        <v>Y56</v>
      </c>
      <c r="J5126" s="196" t="str">
        <f>VLOOKUP(E5126,Refs!$P$2:$S$36,4,FALSE)</f>
        <v>London</v>
      </c>
      <c r="K5126" s="42">
        <f t="shared" si="161"/>
        <v>2334305</v>
      </c>
    </row>
    <row r="5127" spans="1:11" x14ac:dyDescent="0.35">
      <c r="A5127" s="197">
        <f t="shared" si="162"/>
        <v>44317</v>
      </c>
      <c r="B5127" t="s">
        <v>1054</v>
      </c>
      <c r="C5127" t="s">
        <v>95</v>
      </c>
      <c r="D5127" t="s">
        <v>1000</v>
      </c>
      <c r="E5127" t="s">
        <v>41</v>
      </c>
      <c r="F5127" t="s">
        <v>42</v>
      </c>
      <c r="G5127" t="s">
        <v>649</v>
      </c>
      <c r="H5127">
        <v>3981</v>
      </c>
      <c r="I5127" s="196" t="str">
        <f>VLOOKUP(E5127,Refs!$P$2:$R$36,3,FALSE)</f>
        <v>Y56</v>
      </c>
      <c r="J5127" s="196" t="str">
        <f>VLOOKUP(E5127,Refs!$P$2:$S$36,4,FALSE)</f>
        <v>London</v>
      </c>
      <c r="K5127" s="42">
        <f t="shared" si="161"/>
        <v>3981</v>
      </c>
    </row>
    <row r="5128" spans="1:11" x14ac:dyDescent="0.35">
      <c r="A5128" s="197">
        <f t="shared" si="162"/>
        <v>44317</v>
      </c>
      <c r="B5128" t="s">
        <v>1054</v>
      </c>
      <c r="C5128" t="s">
        <v>95</v>
      </c>
      <c r="D5128" t="s">
        <v>1000</v>
      </c>
      <c r="E5128" t="s">
        <v>41</v>
      </c>
      <c r="F5128" t="s">
        <v>42</v>
      </c>
      <c r="G5128" t="s">
        <v>650</v>
      </c>
      <c r="H5128">
        <v>374</v>
      </c>
      <c r="I5128" s="196" t="str">
        <f>VLOOKUP(E5128,Refs!$P$2:$R$36,3,FALSE)</f>
        <v>Y56</v>
      </c>
      <c r="J5128" s="196" t="str">
        <f>VLOOKUP(E5128,Refs!$P$2:$S$36,4,FALSE)</f>
        <v>London</v>
      </c>
      <c r="K5128" s="42">
        <f t="shared" si="161"/>
        <v>374</v>
      </c>
    </row>
    <row r="5129" spans="1:11" x14ac:dyDescent="0.35">
      <c r="A5129" s="197">
        <f t="shared" si="162"/>
        <v>44317</v>
      </c>
      <c r="B5129" t="s">
        <v>1054</v>
      </c>
      <c r="C5129" t="s">
        <v>95</v>
      </c>
      <c r="D5129" t="s">
        <v>1000</v>
      </c>
      <c r="E5129" t="s">
        <v>41</v>
      </c>
      <c r="F5129" t="s">
        <v>42</v>
      </c>
      <c r="G5129" t="s">
        <v>651</v>
      </c>
      <c r="H5129" t="s">
        <v>999</v>
      </c>
      <c r="I5129" s="196" t="str">
        <f>VLOOKUP(E5129,Refs!$P$2:$R$36,3,FALSE)</f>
        <v>Y56</v>
      </c>
      <c r="J5129" s="196" t="str">
        <f>VLOOKUP(E5129,Refs!$P$2:$S$36,4,FALSE)</f>
        <v>London</v>
      </c>
      <c r="K5129" s="42" t="str">
        <f t="shared" si="161"/>
        <v>-</v>
      </c>
    </row>
    <row r="5130" spans="1:11" x14ac:dyDescent="0.35">
      <c r="A5130" s="197">
        <f t="shared" si="162"/>
        <v>44317</v>
      </c>
      <c r="B5130" t="s">
        <v>1054</v>
      </c>
      <c r="C5130" t="s">
        <v>95</v>
      </c>
      <c r="D5130" t="s">
        <v>1000</v>
      </c>
      <c r="E5130" t="s">
        <v>41</v>
      </c>
      <c r="F5130" t="s">
        <v>42</v>
      </c>
      <c r="G5130" t="s">
        <v>652</v>
      </c>
      <c r="H5130">
        <v>117</v>
      </c>
      <c r="I5130" s="196" t="str">
        <f>VLOOKUP(E5130,Refs!$P$2:$R$36,3,FALSE)</f>
        <v>Y56</v>
      </c>
      <c r="J5130" s="196" t="str">
        <f>VLOOKUP(E5130,Refs!$P$2:$S$36,4,FALSE)</f>
        <v>London</v>
      </c>
      <c r="K5130" s="42">
        <f t="shared" si="161"/>
        <v>117</v>
      </c>
    </row>
    <row r="5131" spans="1:11" x14ac:dyDescent="0.35">
      <c r="A5131" s="197">
        <f t="shared" si="162"/>
        <v>44317</v>
      </c>
      <c r="B5131" t="s">
        <v>1054</v>
      </c>
      <c r="C5131" t="s">
        <v>95</v>
      </c>
      <c r="D5131" t="s">
        <v>1000</v>
      </c>
      <c r="E5131" t="s">
        <v>41</v>
      </c>
      <c r="F5131" t="s">
        <v>42</v>
      </c>
      <c r="G5131" t="s">
        <v>653</v>
      </c>
      <c r="H5131">
        <v>338213</v>
      </c>
      <c r="I5131" s="196" t="str">
        <f>VLOOKUP(E5131,Refs!$P$2:$R$36,3,FALSE)</f>
        <v>Y56</v>
      </c>
      <c r="J5131" s="196" t="str">
        <f>VLOOKUP(E5131,Refs!$P$2:$S$36,4,FALSE)</f>
        <v>London</v>
      </c>
      <c r="K5131" s="42">
        <f t="shared" si="161"/>
        <v>338213</v>
      </c>
    </row>
    <row r="5132" spans="1:11" x14ac:dyDescent="0.35">
      <c r="A5132" s="197">
        <f t="shared" si="162"/>
        <v>44317</v>
      </c>
      <c r="B5132" t="s">
        <v>1054</v>
      </c>
      <c r="C5132" t="s">
        <v>95</v>
      </c>
      <c r="D5132" t="s">
        <v>1000</v>
      </c>
      <c r="E5132" t="s">
        <v>41</v>
      </c>
      <c r="F5132" t="s">
        <v>42</v>
      </c>
      <c r="G5132" t="s">
        <v>654</v>
      </c>
      <c r="H5132" t="s">
        <v>999</v>
      </c>
      <c r="I5132" s="196" t="str">
        <f>VLOOKUP(E5132,Refs!$P$2:$R$36,3,FALSE)</f>
        <v>Y56</v>
      </c>
      <c r="J5132" s="196" t="str">
        <f>VLOOKUP(E5132,Refs!$P$2:$S$36,4,FALSE)</f>
        <v>London</v>
      </c>
      <c r="K5132" s="42" t="str">
        <f t="shared" si="161"/>
        <v>-</v>
      </c>
    </row>
    <row r="5133" spans="1:11" x14ac:dyDescent="0.35">
      <c r="A5133" s="197">
        <f t="shared" si="162"/>
        <v>44317</v>
      </c>
      <c r="B5133" t="s">
        <v>1054</v>
      </c>
      <c r="C5133" t="s">
        <v>95</v>
      </c>
      <c r="D5133" t="s">
        <v>1000</v>
      </c>
      <c r="E5133" t="s">
        <v>41</v>
      </c>
      <c r="F5133" t="s">
        <v>42</v>
      </c>
      <c r="G5133" t="s">
        <v>669</v>
      </c>
      <c r="H5133">
        <v>32913</v>
      </c>
      <c r="I5133" s="196" t="str">
        <f>VLOOKUP(E5133,Refs!$P$2:$R$36,3,FALSE)</f>
        <v>Y56</v>
      </c>
      <c r="J5133" s="196" t="str">
        <f>VLOOKUP(E5133,Refs!$P$2:$S$36,4,FALSE)</f>
        <v>London</v>
      </c>
      <c r="K5133" s="42">
        <f t="shared" si="161"/>
        <v>32913</v>
      </c>
    </row>
    <row r="5134" spans="1:11" x14ac:dyDescent="0.35">
      <c r="A5134" s="197">
        <f t="shared" si="162"/>
        <v>44317</v>
      </c>
      <c r="B5134" t="s">
        <v>1054</v>
      </c>
      <c r="C5134" t="s">
        <v>95</v>
      </c>
      <c r="D5134" t="s">
        <v>1000</v>
      </c>
      <c r="E5134" t="s">
        <v>41</v>
      </c>
      <c r="F5134" t="s">
        <v>42</v>
      </c>
      <c r="G5134" t="s">
        <v>670</v>
      </c>
      <c r="H5134">
        <v>12</v>
      </c>
      <c r="I5134" s="196" t="str">
        <f>VLOOKUP(E5134,Refs!$P$2:$R$36,3,FALSE)</f>
        <v>Y56</v>
      </c>
      <c r="J5134" s="196" t="str">
        <f>VLOOKUP(E5134,Refs!$P$2:$S$36,4,FALSE)</f>
        <v>London</v>
      </c>
      <c r="K5134" s="42">
        <f t="shared" si="161"/>
        <v>12</v>
      </c>
    </row>
    <row r="5135" spans="1:11" x14ac:dyDescent="0.35">
      <c r="A5135" s="197">
        <f t="shared" si="162"/>
        <v>44317</v>
      </c>
      <c r="B5135" t="s">
        <v>1054</v>
      </c>
      <c r="C5135" t="s">
        <v>95</v>
      </c>
      <c r="D5135" t="s">
        <v>1000</v>
      </c>
      <c r="E5135" t="s">
        <v>41</v>
      </c>
      <c r="F5135" t="s">
        <v>42</v>
      </c>
      <c r="G5135" t="s">
        <v>671</v>
      </c>
      <c r="H5135">
        <v>12649</v>
      </c>
      <c r="I5135" s="196" t="str">
        <f>VLOOKUP(E5135,Refs!$P$2:$R$36,3,FALSE)</f>
        <v>Y56</v>
      </c>
      <c r="J5135" s="196" t="str">
        <f>VLOOKUP(E5135,Refs!$P$2:$S$36,4,FALSE)</f>
        <v>London</v>
      </c>
      <c r="K5135" s="42">
        <f t="shared" si="161"/>
        <v>12649</v>
      </c>
    </row>
    <row r="5136" spans="1:11" x14ac:dyDescent="0.35">
      <c r="A5136" s="197">
        <f t="shared" si="162"/>
        <v>44317</v>
      </c>
      <c r="B5136" t="s">
        <v>1054</v>
      </c>
      <c r="C5136" t="s">
        <v>95</v>
      </c>
      <c r="D5136" t="s">
        <v>1000</v>
      </c>
      <c r="E5136" t="s">
        <v>41</v>
      </c>
      <c r="F5136" t="s">
        <v>42</v>
      </c>
      <c r="G5136" t="s">
        <v>675</v>
      </c>
      <c r="H5136">
        <v>4981</v>
      </c>
      <c r="I5136" s="196" t="str">
        <f>VLOOKUP(E5136,Refs!$P$2:$R$36,3,FALSE)</f>
        <v>Y56</v>
      </c>
      <c r="J5136" s="196" t="str">
        <f>VLOOKUP(E5136,Refs!$P$2:$S$36,4,FALSE)</f>
        <v>London</v>
      </c>
      <c r="K5136" s="42">
        <f t="shared" si="161"/>
        <v>4981</v>
      </c>
    </row>
    <row r="5137" spans="1:11" x14ac:dyDescent="0.35">
      <c r="A5137" s="197">
        <f t="shared" si="162"/>
        <v>44317</v>
      </c>
      <c r="B5137" t="s">
        <v>1054</v>
      </c>
      <c r="C5137" t="s">
        <v>95</v>
      </c>
      <c r="D5137" t="s">
        <v>1000</v>
      </c>
      <c r="E5137" t="s">
        <v>41</v>
      </c>
      <c r="F5137" t="s">
        <v>42</v>
      </c>
      <c r="G5137" t="s">
        <v>678</v>
      </c>
      <c r="H5137">
        <v>1585</v>
      </c>
      <c r="I5137" s="196" t="str">
        <f>VLOOKUP(E5137,Refs!$P$2:$R$36,3,FALSE)</f>
        <v>Y56</v>
      </c>
      <c r="J5137" s="196" t="str">
        <f>VLOOKUP(E5137,Refs!$P$2:$S$36,4,FALSE)</f>
        <v>London</v>
      </c>
      <c r="K5137" s="42">
        <f t="shared" si="161"/>
        <v>1585</v>
      </c>
    </row>
    <row r="5138" spans="1:11" x14ac:dyDescent="0.35">
      <c r="A5138" s="197">
        <f t="shared" si="162"/>
        <v>44317</v>
      </c>
      <c r="B5138" t="s">
        <v>1054</v>
      </c>
      <c r="C5138" t="s">
        <v>95</v>
      </c>
      <c r="D5138" t="s">
        <v>1000</v>
      </c>
      <c r="E5138" t="s">
        <v>41</v>
      </c>
      <c r="F5138" t="s">
        <v>42</v>
      </c>
      <c r="G5138" t="s">
        <v>679</v>
      </c>
      <c r="H5138">
        <v>1585</v>
      </c>
      <c r="I5138" s="196" t="str">
        <f>VLOOKUP(E5138,Refs!$P$2:$R$36,3,FALSE)</f>
        <v>Y56</v>
      </c>
      <c r="J5138" s="196" t="str">
        <f>VLOOKUP(E5138,Refs!$P$2:$S$36,4,FALSE)</f>
        <v>London</v>
      </c>
      <c r="K5138" s="42">
        <f t="shared" si="161"/>
        <v>1585</v>
      </c>
    </row>
    <row r="5139" spans="1:11" x14ac:dyDescent="0.35">
      <c r="A5139" s="197">
        <f t="shared" si="162"/>
        <v>44317</v>
      </c>
      <c r="B5139" t="s">
        <v>1054</v>
      </c>
      <c r="C5139" t="s">
        <v>95</v>
      </c>
      <c r="D5139" t="s">
        <v>1000</v>
      </c>
      <c r="E5139" t="s">
        <v>41</v>
      </c>
      <c r="F5139" t="s">
        <v>42</v>
      </c>
      <c r="G5139" t="s">
        <v>680</v>
      </c>
      <c r="H5139">
        <v>5708</v>
      </c>
      <c r="I5139" s="196" t="str">
        <f>VLOOKUP(E5139,Refs!$P$2:$R$36,3,FALSE)</f>
        <v>Y56</v>
      </c>
      <c r="J5139" s="196" t="str">
        <f>VLOOKUP(E5139,Refs!$P$2:$S$36,4,FALSE)</f>
        <v>London</v>
      </c>
      <c r="K5139" s="42">
        <f t="shared" si="161"/>
        <v>5708</v>
      </c>
    </row>
    <row r="5140" spans="1:11" x14ac:dyDescent="0.35">
      <c r="A5140" s="197">
        <f t="shared" si="162"/>
        <v>44317</v>
      </c>
      <c r="B5140" t="s">
        <v>1054</v>
      </c>
      <c r="C5140" t="s">
        <v>95</v>
      </c>
      <c r="D5140" t="s">
        <v>1000</v>
      </c>
      <c r="E5140" t="s">
        <v>41</v>
      </c>
      <c r="F5140" t="s">
        <v>42</v>
      </c>
      <c r="G5140" t="s">
        <v>681</v>
      </c>
      <c r="H5140">
        <v>2458</v>
      </c>
      <c r="I5140" s="196" t="str">
        <f>VLOOKUP(E5140,Refs!$P$2:$R$36,3,FALSE)</f>
        <v>Y56</v>
      </c>
      <c r="J5140" s="196" t="str">
        <f>VLOOKUP(E5140,Refs!$P$2:$S$36,4,FALSE)</f>
        <v>London</v>
      </c>
      <c r="K5140" s="42">
        <f t="shared" si="161"/>
        <v>2458</v>
      </c>
    </row>
    <row r="5141" spans="1:11" x14ac:dyDescent="0.35">
      <c r="A5141" s="197">
        <f t="shared" si="162"/>
        <v>44317</v>
      </c>
      <c r="B5141" t="s">
        <v>1054</v>
      </c>
      <c r="C5141" t="s">
        <v>95</v>
      </c>
      <c r="D5141" t="s">
        <v>1000</v>
      </c>
      <c r="E5141" t="s">
        <v>41</v>
      </c>
      <c r="F5141" t="s">
        <v>42</v>
      </c>
      <c r="G5141" t="s">
        <v>682</v>
      </c>
      <c r="H5141">
        <v>1803</v>
      </c>
      <c r="I5141" s="196" t="str">
        <f>VLOOKUP(E5141,Refs!$P$2:$R$36,3,FALSE)</f>
        <v>Y56</v>
      </c>
      <c r="J5141" s="196" t="str">
        <f>VLOOKUP(E5141,Refs!$P$2:$S$36,4,FALSE)</f>
        <v>London</v>
      </c>
      <c r="K5141" s="42">
        <f t="shared" si="161"/>
        <v>1803</v>
      </c>
    </row>
    <row r="5142" spans="1:11" x14ac:dyDescent="0.35">
      <c r="A5142" s="197">
        <f t="shared" si="162"/>
        <v>44317</v>
      </c>
      <c r="B5142" t="s">
        <v>1054</v>
      </c>
      <c r="C5142" t="s">
        <v>95</v>
      </c>
      <c r="D5142" t="s">
        <v>1000</v>
      </c>
      <c r="E5142" t="s">
        <v>41</v>
      </c>
      <c r="F5142" t="s">
        <v>42</v>
      </c>
      <c r="G5142" t="s">
        <v>683</v>
      </c>
      <c r="H5142">
        <v>938</v>
      </c>
      <c r="I5142" s="196" t="str">
        <f>VLOOKUP(E5142,Refs!$P$2:$R$36,3,FALSE)</f>
        <v>Y56</v>
      </c>
      <c r="J5142" s="196" t="str">
        <f>VLOOKUP(E5142,Refs!$P$2:$S$36,4,FALSE)</f>
        <v>London</v>
      </c>
      <c r="K5142" s="42">
        <f t="shared" si="161"/>
        <v>938</v>
      </c>
    </row>
    <row r="5143" spans="1:11" x14ac:dyDescent="0.35">
      <c r="A5143" s="197">
        <f t="shared" si="162"/>
        <v>44317</v>
      </c>
      <c r="B5143" t="s">
        <v>1054</v>
      </c>
      <c r="C5143" t="s">
        <v>95</v>
      </c>
      <c r="D5143" t="s">
        <v>1000</v>
      </c>
      <c r="E5143" t="s">
        <v>41</v>
      </c>
      <c r="F5143" t="s">
        <v>42</v>
      </c>
      <c r="G5143" t="s">
        <v>684</v>
      </c>
      <c r="H5143" t="s">
        <v>999</v>
      </c>
      <c r="I5143" s="196" t="str">
        <f>VLOOKUP(E5143,Refs!$P$2:$R$36,3,FALSE)</f>
        <v>Y56</v>
      </c>
      <c r="J5143" s="196" t="str">
        <f>VLOOKUP(E5143,Refs!$P$2:$S$36,4,FALSE)</f>
        <v>London</v>
      </c>
      <c r="K5143" s="42" t="str">
        <f t="shared" si="161"/>
        <v>-</v>
      </c>
    </row>
    <row r="5144" spans="1:11" x14ac:dyDescent="0.35">
      <c r="A5144" s="197">
        <f t="shared" si="162"/>
        <v>44317</v>
      </c>
      <c r="B5144" t="s">
        <v>1054</v>
      </c>
      <c r="C5144" t="s">
        <v>95</v>
      </c>
      <c r="D5144" t="s">
        <v>1000</v>
      </c>
      <c r="E5144" t="s">
        <v>41</v>
      </c>
      <c r="F5144" t="s">
        <v>42</v>
      </c>
      <c r="G5144" t="s">
        <v>685</v>
      </c>
      <c r="H5144" t="s">
        <v>999</v>
      </c>
      <c r="I5144" s="196" t="str">
        <f>VLOOKUP(E5144,Refs!$P$2:$R$36,3,FALSE)</f>
        <v>Y56</v>
      </c>
      <c r="J5144" s="196" t="str">
        <f>VLOOKUP(E5144,Refs!$P$2:$S$36,4,FALSE)</f>
        <v>London</v>
      </c>
      <c r="K5144" s="42" t="str">
        <f t="shared" si="161"/>
        <v>-</v>
      </c>
    </row>
    <row r="5145" spans="1:11" x14ac:dyDescent="0.35">
      <c r="A5145" s="197">
        <f t="shared" si="162"/>
        <v>44317</v>
      </c>
      <c r="B5145" t="s">
        <v>1054</v>
      </c>
      <c r="C5145" t="s">
        <v>95</v>
      </c>
      <c r="D5145" t="s">
        <v>1000</v>
      </c>
      <c r="E5145" t="s">
        <v>41</v>
      </c>
      <c r="F5145" t="s">
        <v>42</v>
      </c>
      <c r="G5145" t="s">
        <v>686</v>
      </c>
      <c r="H5145" t="s">
        <v>999</v>
      </c>
      <c r="I5145" s="196" t="str">
        <f>VLOOKUP(E5145,Refs!$P$2:$R$36,3,FALSE)</f>
        <v>Y56</v>
      </c>
      <c r="J5145" s="196" t="str">
        <f>VLOOKUP(E5145,Refs!$P$2:$S$36,4,FALSE)</f>
        <v>London</v>
      </c>
      <c r="K5145" s="42" t="str">
        <f t="shared" si="161"/>
        <v>-</v>
      </c>
    </row>
    <row r="5146" spans="1:11" x14ac:dyDescent="0.35">
      <c r="A5146" s="197">
        <f t="shared" si="162"/>
        <v>44317</v>
      </c>
      <c r="B5146" t="s">
        <v>1054</v>
      </c>
      <c r="C5146" t="s">
        <v>95</v>
      </c>
      <c r="D5146" t="s">
        <v>1000</v>
      </c>
      <c r="E5146" t="s">
        <v>41</v>
      </c>
      <c r="F5146" t="s">
        <v>42</v>
      </c>
      <c r="G5146" t="s">
        <v>687</v>
      </c>
      <c r="H5146" t="s">
        <v>999</v>
      </c>
      <c r="I5146" s="196" t="str">
        <f>VLOOKUP(E5146,Refs!$P$2:$R$36,3,FALSE)</f>
        <v>Y56</v>
      </c>
      <c r="J5146" s="196" t="str">
        <f>VLOOKUP(E5146,Refs!$P$2:$S$36,4,FALSE)</f>
        <v>London</v>
      </c>
      <c r="K5146" s="42" t="str">
        <f t="shared" si="161"/>
        <v>-</v>
      </c>
    </row>
    <row r="5147" spans="1:11" x14ac:dyDescent="0.35">
      <c r="A5147" s="197">
        <f t="shared" si="162"/>
        <v>44317</v>
      </c>
      <c r="B5147" t="s">
        <v>1054</v>
      </c>
      <c r="C5147" t="s">
        <v>95</v>
      </c>
      <c r="D5147" t="s">
        <v>1000</v>
      </c>
      <c r="E5147" t="s">
        <v>41</v>
      </c>
      <c r="F5147" t="s">
        <v>42</v>
      </c>
      <c r="G5147" t="s">
        <v>688</v>
      </c>
      <c r="H5147" t="s">
        <v>999</v>
      </c>
      <c r="I5147" s="196" t="str">
        <f>VLOOKUP(E5147,Refs!$P$2:$R$36,3,FALSE)</f>
        <v>Y56</v>
      </c>
      <c r="J5147" s="196" t="str">
        <f>VLOOKUP(E5147,Refs!$P$2:$S$36,4,FALSE)</f>
        <v>London</v>
      </c>
      <c r="K5147" s="42" t="str">
        <f t="shared" si="161"/>
        <v>-</v>
      </c>
    </row>
    <row r="5148" spans="1:11" x14ac:dyDescent="0.35">
      <c r="A5148" s="197">
        <f t="shared" si="162"/>
        <v>44317</v>
      </c>
      <c r="B5148" t="s">
        <v>1054</v>
      </c>
      <c r="C5148" t="s">
        <v>95</v>
      </c>
      <c r="D5148" t="s">
        <v>1000</v>
      </c>
      <c r="E5148" t="s">
        <v>41</v>
      </c>
      <c r="F5148" t="s">
        <v>42</v>
      </c>
      <c r="G5148" t="s">
        <v>689</v>
      </c>
      <c r="H5148" t="s">
        <v>999</v>
      </c>
      <c r="I5148" s="196" t="str">
        <f>VLOOKUP(E5148,Refs!$P$2:$R$36,3,FALSE)</f>
        <v>Y56</v>
      </c>
      <c r="J5148" s="196" t="str">
        <f>VLOOKUP(E5148,Refs!$P$2:$S$36,4,FALSE)</f>
        <v>London</v>
      </c>
      <c r="K5148" s="42" t="str">
        <f t="shared" si="161"/>
        <v>-</v>
      </c>
    </row>
    <row r="5149" spans="1:11" x14ac:dyDescent="0.35">
      <c r="A5149" s="197">
        <f t="shared" si="162"/>
        <v>44317</v>
      </c>
      <c r="B5149" t="s">
        <v>1054</v>
      </c>
      <c r="C5149" t="s">
        <v>95</v>
      </c>
      <c r="D5149" t="s">
        <v>1000</v>
      </c>
      <c r="E5149" t="s">
        <v>41</v>
      </c>
      <c r="F5149" t="s">
        <v>42</v>
      </c>
      <c r="G5149" t="s">
        <v>690</v>
      </c>
      <c r="H5149" t="s">
        <v>999</v>
      </c>
      <c r="I5149" s="196" t="str">
        <f>VLOOKUP(E5149,Refs!$P$2:$R$36,3,FALSE)</f>
        <v>Y56</v>
      </c>
      <c r="J5149" s="196" t="str">
        <f>VLOOKUP(E5149,Refs!$P$2:$S$36,4,FALSE)</f>
        <v>London</v>
      </c>
      <c r="K5149" s="42" t="str">
        <f t="shared" si="161"/>
        <v>-</v>
      </c>
    </row>
    <row r="5150" spans="1:11" x14ac:dyDescent="0.35">
      <c r="A5150" s="197">
        <f t="shared" si="162"/>
        <v>44317</v>
      </c>
      <c r="B5150" t="s">
        <v>1054</v>
      </c>
      <c r="C5150" t="s">
        <v>95</v>
      </c>
      <c r="D5150" t="s">
        <v>1000</v>
      </c>
      <c r="E5150" t="s">
        <v>41</v>
      </c>
      <c r="F5150" t="s">
        <v>42</v>
      </c>
      <c r="G5150" t="s">
        <v>691</v>
      </c>
      <c r="H5150">
        <v>506</v>
      </c>
      <c r="I5150" s="196" t="str">
        <f>VLOOKUP(E5150,Refs!$P$2:$R$36,3,FALSE)</f>
        <v>Y56</v>
      </c>
      <c r="J5150" s="196" t="str">
        <f>VLOOKUP(E5150,Refs!$P$2:$S$36,4,FALSE)</f>
        <v>London</v>
      </c>
      <c r="K5150" s="42">
        <f t="shared" si="161"/>
        <v>506</v>
      </c>
    </row>
    <row r="5151" spans="1:11" x14ac:dyDescent="0.35">
      <c r="A5151" s="197">
        <f t="shared" si="162"/>
        <v>44317</v>
      </c>
      <c r="B5151" t="s">
        <v>1054</v>
      </c>
      <c r="C5151" t="s">
        <v>95</v>
      </c>
      <c r="D5151" t="s">
        <v>1000</v>
      </c>
      <c r="E5151" t="s">
        <v>41</v>
      </c>
      <c r="F5151" t="s">
        <v>42</v>
      </c>
      <c r="G5151" t="s">
        <v>692</v>
      </c>
      <c r="H5151">
        <v>695</v>
      </c>
      <c r="I5151" s="196" t="str">
        <f>VLOOKUP(E5151,Refs!$P$2:$R$36,3,FALSE)</f>
        <v>Y56</v>
      </c>
      <c r="J5151" s="196" t="str">
        <f>VLOOKUP(E5151,Refs!$P$2:$S$36,4,FALSE)</f>
        <v>London</v>
      </c>
      <c r="K5151" s="42">
        <f t="shared" si="161"/>
        <v>695</v>
      </c>
    </row>
    <row r="5152" spans="1:11" x14ac:dyDescent="0.35">
      <c r="A5152" s="197">
        <f t="shared" si="162"/>
        <v>44317</v>
      </c>
      <c r="B5152" t="s">
        <v>1054</v>
      </c>
      <c r="C5152" t="s">
        <v>95</v>
      </c>
      <c r="D5152" t="s">
        <v>1000</v>
      </c>
      <c r="E5152" t="s">
        <v>41</v>
      </c>
      <c r="F5152" t="s">
        <v>42</v>
      </c>
      <c r="G5152" t="s">
        <v>693</v>
      </c>
      <c r="H5152">
        <v>505</v>
      </c>
      <c r="I5152" s="196" t="str">
        <f>VLOOKUP(E5152,Refs!$P$2:$R$36,3,FALSE)</f>
        <v>Y56</v>
      </c>
      <c r="J5152" s="196" t="str">
        <f>VLOOKUP(E5152,Refs!$P$2:$S$36,4,FALSE)</f>
        <v>London</v>
      </c>
      <c r="K5152" s="42">
        <f t="shared" si="161"/>
        <v>505</v>
      </c>
    </row>
    <row r="5153" spans="1:11" x14ac:dyDescent="0.35">
      <c r="A5153" s="197">
        <f t="shared" si="162"/>
        <v>44317</v>
      </c>
      <c r="B5153" t="s">
        <v>1054</v>
      </c>
      <c r="C5153" t="s">
        <v>95</v>
      </c>
      <c r="D5153" t="s">
        <v>1000</v>
      </c>
      <c r="E5153" t="s">
        <v>41</v>
      </c>
      <c r="F5153" t="s">
        <v>42</v>
      </c>
      <c r="G5153" t="s">
        <v>694</v>
      </c>
      <c r="H5153" t="s">
        <v>999</v>
      </c>
      <c r="I5153" s="196" t="str">
        <f>VLOOKUP(E5153,Refs!$P$2:$R$36,3,FALSE)</f>
        <v>Y56</v>
      </c>
      <c r="J5153" s="196" t="str">
        <f>VLOOKUP(E5153,Refs!$P$2:$S$36,4,FALSE)</f>
        <v>London</v>
      </c>
      <c r="K5153" s="42" t="str">
        <f t="shared" si="161"/>
        <v>-</v>
      </c>
    </row>
    <row r="5154" spans="1:11" x14ac:dyDescent="0.35">
      <c r="A5154" s="197">
        <f t="shared" si="162"/>
        <v>44317</v>
      </c>
      <c r="B5154" t="s">
        <v>1054</v>
      </c>
      <c r="C5154" t="s">
        <v>95</v>
      </c>
      <c r="D5154" t="s">
        <v>1000</v>
      </c>
      <c r="E5154" t="s">
        <v>41</v>
      </c>
      <c r="F5154" t="s">
        <v>42</v>
      </c>
      <c r="G5154" t="s">
        <v>695</v>
      </c>
      <c r="H5154" t="s">
        <v>999</v>
      </c>
      <c r="I5154" s="196" t="str">
        <f>VLOOKUP(E5154,Refs!$P$2:$R$36,3,FALSE)</f>
        <v>Y56</v>
      </c>
      <c r="J5154" s="196" t="str">
        <f>VLOOKUP(E5154,Refs!$P$2:$S$36,4,FALSE)</f>
        <v>London</v>
      </c>
      <c r="K5154" s="42" t="str">
        <f t="shared" si="161"/>
        <v>-</v>
      </c>
    </row>
    <row r="5155" spans="1:11" x14ac:dyDescent="0.35">
      <c r="A5155" s="197">
        <f t="shared" si="162"/>
        <v>44317</v>
      </c>
      <c r="B5155" t="s">
        <v>1054</v>
      </c>
      <c r="C5155" t="s">
        <v>95</v>
      </c>
      <c r="D5155" t="s">
        <v>1000</v>
      </c>
      <c r="E5155" t="s">
        <v>41</v>
      </c>
      <c r="F5155" t="s">
        <v>42</v>
      </c>
      <c r="G5155" t="s">
        <v>696</v>
      </c>
      <c r="H5155">
        <v>278</v>
      </c>
      <c r="I5155" s="196" t="str">
        <f>VLOOKUP(E5155,Refs!$P$2:$R$36,3,FALSE)</f>
        <v>Y56</v>
      </c>
      <c r="J5155" s="196" t="str">
        <f>VLOOKUP(E5155,Refs!$P$2:$S$36,4,FALSE)</f>
        <v>London</v>
      </c>
      <c r="K5155" s="42">
        <f t="shared" si="161"/>
        <v>278</v>
      </c>
    </row>
    <row r="5156" spans="1:11" x14ac:dyDescent="0.35">
      <c r="A5156" s="197">
        <f t="shared" si="162"/>
        <v>44317</v>
      </c>
      <c r="B5156" t="s">
        <v>1054</v>
      </c>
      <c r="C5156" t="s">
        <v>95</v>
      </c>
      <c r="D5156" t="s">
        <v>1000</v>
      </c>
      <c r="E5156" t="s">
        <v>41</v>
      </c>
      <c r="F5156" t="s">
        <v>42</v>
      </c>
      <c r="G5156" t="s">
        <v>697</v>
      </c>
      <c r="H5156">
        <v>277</v>
      </c>
      <c r="I5156" s="196" t="str">
        <f>VLOOKUP(E5156,Refs!$P$2:$R$36,3,FALSE)</f>
        <v>Y56</v>
      </c>
      <c r="J5156" s="196" t="str">
        <f>VLOOKUP(E5156,Refs!$P$2:$S$36,4,FALSE)</f>
        <v>London</v>
      </c>
      <c r="K5156" s="42">
        <f t="shared" si="161"/>
        <v>277</v>
      </c>
    </row>
    <row r="5157" spans="1:11" x14ac:dyDescent="0.35">
      <c r="A5157" s="197">
        <f t="shared" si="162"/>
        <v>44317</v>
      </c>
      <c r="B5157" t="s">
        <v>1054</v>
      </c>
      <c r="C5157" t="s">
        <v>95</v>
      </c>
      <c r="D5157" t="s">
        <v>1000</v>
      </c>
      <c r="E5157" t="s">
        <v>41</v>
      </c>
      <c r="F5157" t="s">
        <v>42</v>
      </c>
      <c r="G5157" t="s">
        <v>698</v>
      </c>
      <c r="H5157">
        <v>712</v>
      </c>
      <c r="I5157" s="196" t="str">
        <f>VLOOKUP(E5157,Refs!$P$2:$R$36,3,FALSE)</f>
        <v>Y56</v>
      </c>
      <c r="J5157" s="196" t="str">
        <f>VLOOKUP(E5157,Refs!$P$2:$S$36,4,FALSE)</f>
        <v>London</v>
      </c>
      <c r="K5157" s="42">
        <f t="shared" si="161"/>
        <v>712</v>
      </c>
    </row>
    <row r="5158" spans="1:11" x14ac:dyDescent="0.35">
      <c r="A5158" s="197">
        <f t="shared" si="162"/>
        <v>44317</v>
      </c>
      <c r="B5158" t="s">
        <v>1054</v>
      </c>
      <c r="C5158" t="s">
        <v>95</v>
      </c>
      <c r="D5158" t="s">
        <v>1000</v>
      </c>
      <c r="E5158" t="s">
        <v>41</v>
      </c>
      <c r="F5158" t="s">
        <v>42</v>
      </c>
      <c r="G5158" t="s">
        <v>699</v>
      </c>
      <c r="H5158">
        <v>710</v>
      </c>
      <c r="I5158" s="196" t="str">
        <f>VLOOKUP(E5158,Refs!$P$2:$R$36,3,FALSE)</f>
        <v>Y56</v>
      </c>
      <c r="J5158" s="196" t="str">
        <f>VLOOKUP(E5158,Refs!$P$2:$S$36,4,FALSE)</f>
        <v>London</v>
      </c>
      <c r="K5158" s="42">
        <f t="shared" si="161"/>
        <v>710</v>
      </c>
    </row>
    <row r="5159" spans="1:11" x14ac:dyDescent="0.35">
      <c r="A5159" s="197">
        <f t="shared" si="162"/>
        <v>44317</v>
      </c>
      <c r="B5159" t="s">
        <v>1054</v>
      </c>
      <c r="C5159" t="s">
        <v>95</v>
      </c>
      <c r="D5159" t="s">
        <v>1000</v>
      </c>
      <c r="E5159" t="s">
        <v>41</v>
      </c>
      <c r="F5159" t="s">
        <v>42</v>
      </c>
      <c r="G5159" t="s">
        <v>720</v>
      </c>
      <c r="H5159">
        <v>1226</v>
      </c>
      <c r="I5159" s="196" t="str">
        <f>VLOOKUP(E5159,Refs!$P$2:$R$36,3,FALSE)</f>
        <v>Y56</v>
      </c>
      <c r="J5159" s="196" t="str">
        <f>VLOOKUP(E5159,Refs!$P$2:$S$36,4,FALSE)</f>
        <v>London</v>
      </c>
      <c r="K5159" s="42">
        <f t="shared" si="161"/>
        <v>1226</v>
      </c>
    </row>
    <row r="5160" spans="1:11" x14ac:dyDescent="0.35">
      <c r="A5160" s="197">
        <f t="shared" si="162"/>
        <v>44317</v>
      </c>
      <c r="B5160" t="s">
        <v>1054</v>
      </c>
      <c r="C5160" t="s">
        <v>95</v>
      </c>
      <c r="D5160" t="s">
        <v>1000</v>
      </c>
      <c r="E5160" t="s">
        <v>41</v>
      </c>
      <c r="F5160" t="s">
        <v>42</v>
      </c>
      <c r="G5160" t="s">
        <v>721</v>
      </c>
      <c r="H5160">
        <v>1170</v>
      </c>
      <c r="I5160" s="196" t="str">
        <f>VLOOKUP(E5160,Refs!$P$2:$R$36,3,FALSE)</f>
        <v>Y56</v>
      </c>
      <c r="J5160" s="196" t="str">
        <f>VLOOKUP(E5160,Refs!$P$2:$S$36,4,FALSE)</f>
        <v>London</v>
      </c>
      <c r="K5160" s="42">
        <f t="shared" si="161"/>
        <v>1170</v>
      </c>
    </row>
    <row r="5161" spans="1:11" x14ac:dyDescent="0.35">
      <c r="A5161" s="197">
        <f t="shared" si="162"/>
        <v>44317</v>
      </c>
      <c r="B5161" t="s">
        <v>1054</v>
      </c>
      <c r="C5161" t="s">
        <v>95</v>
      </c>
      <c r="D5161" t="s">
        <v>1000</v>
      </c>
      <c r="E5161" t="s">
        <v>41</v>
      </c>
      <c r="F5161" t="s">
        <v>42</v>
      </c>
      <c r="G5161" t="s">
        <v>722</v>
      </c>
      <c r="H5161">
        <v>81</v>
      </c>
      <c r="I5161" s="196" t="str">
        <f>VLOOKUP(E5161,Refs!$P$2:$R$36,3,FALSE)</f>
        <v>Y56</v>
      </c>
      <c r="J5161" s="196" t="str">
        <f>VLOOKUP(E5161,Refs!$P$2:$S$36,4,FALSE)</f>
        <v>London</v>
      </c>
      <c r="K5161" s="42">
        <f t="shared" si="161"/>
        <v>81</v>
      </c>
    </row>
    <row r="5162" spans="1:11" x14ac:dyDescent="0.35">
      <c r="A5162" s="197">
        <f t="shared" si="162"/>
        <v>44317</v>
      </c>
      <c r="B5162" t="s">
        <v>1054</v>
      </c>
      <c r="C5162" t="s">
        <v>95</v>
      </c>
      <c r="D5162" t="s">
        <v>1000</v>
      </c>
      <c r="E5162" t="s">
        <v>41</v>
      </c>
      <c r="F5162" t="s">
        <v>42</v>
      </c>
      <c r="G5162" t="s">
        <v>723</v>
      </c>
      <c r="H5162">
        <v>27</v>
      </c>
      <c r="I5162" s="196" t="str">
        <f>VLOOKUP(E5162,Refs!$P$2:$R$36,3,FALSE)</f>
        <v>Y56</v>
      </c>
      <c r="J5162" s="196" t="str">
        <f>VLOOKUP(E5162,Refs!$P$2:$S$36,4,FALSE)</f>
        <v>London</v>
      </c>
      <c r="K5162" s="42">
        <f t="shared" si="161"/>
        <v>27</v>
      </c>
    </row>
    <row r="5163" spans="1:11" x14ac:dyDescent="0.35">
      <c r="A5163" s="197">
        <f t="shared" si="162"/>
        <v>44317</v>
      </c>
      <c r="B5163" t="s">
        <v>1054</v>
      </c>
      <c r="C5163" t="s">
        <v>95</v>
      </c>
      <c r="D5163" t="s">
        <v>1000</v>
      </c>
      <c r="E5163" t="s">
        <v>41</v>
      </c>
      <c r="F5163" t="s">
        <v>42</v>
      </c>
      <c r="G5163" t="s">
        <v>724</v>
      </c>
      <c r="H5163">
        <v>137</v>
      </c>
      <c r="I5163" s="196" t="str">
        <f>VLOOKUP(E5163,Refs!$P$2:$R$36,3,FALSE)</f>
        <v>Y56</v>
      </c>
      <c r="J5163" s="196" t="str">
        <f>VLOOKUP(E5163,Refs!$P$2:$S$36,4,FALSE)</f>
        <v>London</v>
      </c>
      <c r="K5163" s="42">
        <f t="shared" si="161"/>
        <v>137</v>
      </c>
    </row>
    <row r="5164" spans="1:11" x14ac:dyDescent="0.35">
      <c r="A5164" s="197">
        <f t="shared" si="162"/>
        <v>44317</v>
      </c>
      <c r="B5164" t="s">
        <v>1054</v>
      </c>
      <c r="C5164" t="s">
        <v>95</v>
      </c>
      <c r="D5164" t="s">
        <v>1000</v>
      </c>
      <c r="E5164" t="s">
        <v>41</v>
      </c>
      <c r="F5164" t="s">
        <v>42</v>
      </c>
      <c r="G5164" t="s">
        <v>725</v>
      </c>
      <c r="H5164">
        <v>56</v>
      </c>
      <c r="I5164" s="196" t="str">
        <f>VLOOKUP(E5164,Refs!$P$2:$R$36,3,FALSE)</f>
        <v>Y56</v>
      </c>
      <c r="J5164" s="196" t="str">
        <f>VLOOKUP(E5164,Refs!$P$2:$S$36,4,FALSE)</f>
        <v>London</v>
      </c>
      <c r="K5164" s="42">
        <f t="shared" si="161"/>
        <v>56</v>
      </c>
    </row>
    <row r="5165" spans="1:11" x14ac:dyDescent="0.35">
      <c r="A5165" s="197">
        <f t="shared" si="162"/>
        <v>44317</v>
      </c>
      <c r="B5165" t="s">
        <v>1054</v>
      </c>
      <c r="C5165" t="s">
        <v>95</v>
      </c>
      <c r="D5165" t="s">
        <v>1000</v>
      </c>
      <c r="E5165" t="s">
        <v>41</v>
      </c>
      <c r="F5165" t="s">
        <v>42</v>
      </c>
      <c r="G5165" t="s">
        <v>726</v>
      </c>
      <c r="H5165">
        <v>208</v>
      </c>
      <c r="I5165" s="196" t="str">
        <f>VLOOKUP(E5165,Refs!$P$2:$R$36,3,FALSE)</f>
        <v>Y56</v>
      </c>
      <c r="J5165" s="196" t="str">
        <f>VLOOKUP(E5165,Refs!$P$2:$S$36,4,FALSE)</f>
        <v>London</v>
      </c>
      <c r="K5165" s="42">
        <f t="shared" ref="K5165:K5176" si="163">IF(OR(H5165="NULL",H5165=0,H5165=""),"",H5165)</f>
        <v>208</v>
      </c>
    </row>
    <row r="5166" spans="1:11" x14ac:dyDescent="0.35">
      <c r="A5166" s="197">
        <f t="shared" si="162"/>
        <v>44317</v>
      </c>
      <c r="B5166" t="s">
        <v>1054</v>
      </c>
      <c r="C5166" t="s">
        <v>95</v>
      </c>
      <c r="D5166" t="s">
        <v>1000</v>
      </c>
      <c r="E5166" t="s">
        <v>41</v>
      </c>
      <c r="F5166" t="s">
        <v>42</v>
      </c>
      <c r="G5166" t="s">
        <v>727</v>
      </c>
      <c r="H5166" t="s">
        <v>999</v>
      </c>
      <c r="I5166" s="196" t="str">
        <f>VLOOKUP(E5166,Refs!$P$2:$R$36,3,FALSE)</f>
        <v>Y56</v>
      </c>
      <c r="J5166" s="196" t="str">
        <f>VLOOKUP(E5166,Refs!$P$2:$S$36,4,FALSE)</f>
        <v>London</v>
      </c>
      <c r="K5166" s="42" t="str">
        <f t="shared" si="163"/>
        <v>-</v>
      </c>
    </row>
    <row r="5167" spans="1:11" x14ac:dyDescent="0.35">
      <c r="A5167" s="197">
        <f t="shared" si="162"/>
        <v>44317</v>
      </c>
      <c r="B5167" t="s">
        <v>1054</v>
      </c>
      <c r="C5167" t="s">
        <v>95</v>
      </c>
      <c r="D5167" t="s">
        <v>1000</v>
      </c>
      <c r="E5167" t="s">
        <v>41</v>
      </c>
      <c r="F5167" t="s">
        <v>42</v>
      </c>
      <c r="G5167" t="s">
        <v>728</v>
      </c>
      <c r="H5167" t="s">
        <v>999</v>
      </c>
      <c r="I5167" s="196" t="str">
        <f>VLOOKUP(E5167,Refs!$P$2:$R$36,3,FALSE)</f>
        <v>Y56</v>
      </c>
      <c r="J5167" s="196" t="str">
        <f>VLOOKUP(E5167,Refs!$P$2:$S$36,4,FALSE)</f>
        <v>London</v>
      </c>
      <c r="K5167" s="42" t="str">
        <f t="shared" si="163"/>
        <v>-</v>
      </c>
    </row>
    <row r="5168" spans="1:11" x14ac:dyDescent="0.35">
      <c r="A5168" s="197">
        <f t="shared" si="162"/>
        <v>44317</v>
      </c>
      <c r="B5168" t="s">
        <v>1054</v>
      </c>
      <c r="C5168" t="s">
        <v>95</v>
      </c>
      <c r="D5168" t="s">
        <v>1000</v>
      </c>
      <c r="E5168" t="s">
        <v>41</v>
      </c>
      <c r="F5168" t="s">
        <v>42</v>
      </c>
      <c r="G5168" t="s">
        <v>729</v>
      </c>
      <c r="H5168" t="s">
        <v>999</v>
      </c>
      <c r="I5168" s="196" t="str">
        <f>VLOOKUP(E5168,Refs!$P$2:$R$36,3,FALSE)</f>
        <v>Y56</v>
      </c>
      <c r="J5168" s="196" t="str">
        <f>VLOOKUP(E5168,Refs!$P$2:$S$36,4,FALSE)</f>
        <v>London</v>
      </c>
      <c r="K5168" s="42" t="str">
        <f t="shared" si="163"/>
        <v>-</v>
      </c>
    </row>
    <row r="5169" spans="1:11" x14ac:dyDescent="0.35">
      <c r="A5169" s="197">
        <f t="shared" si="162"/>
        <v>44317</v>
      </c>
      <c r="B5169" t="s">
        <v>1054</v>
      </c>
      <c r="C5169" t="s">
        <v>95</v>
      </c>
      <c r="D5169" t="s">
        <v>1000</v>
      </c>
      <c r="E5169" t="s">
        <v>41</v>
      </c>
      <c r="F5169" t="s">
        <v>42</v>
      </c>
      <c r="G5169" t="s">
        <v>730</v>
      </c>
      <c r="H5169" t="s">
        <v>999</v>
      </c>
      <c r="I5169" s="196" t="str">
        <f>VLOOKUP(E5169,Refs!$P$2:$R$36,3,FALSE)</f>
        <v>Y56</v>
      </c>
      <c r="J5169" s="196" t="str">
        <f>VLOOKUP(E5169,Refs!$P$2:$S$36,4,FALSE)</f>
        <v>London</v>
      </c>
      <c r="K5169" s="42" t="str">
        <f t="shared" si="163"/>
        <v>-</v>
      </c>
    </row>
    <row r="5170" spans="1:11" x14ac:dyDescent="0.35">
      <c r="A5170" s="197">
        <f t="shared" si="162"/>
        <v>44317</v>
      </c>
      <c r="B5170" t="s">
        <v>1054</v>
      </c>
      <c r="C5170" t="s">
        <v>95</v>
      </c>
      <c r="D5170" t="s">
        <v>1000</v>
      </c>
      <c r="E5170" t="s">
        <v>41</v>
      </c>
      <c r="F5170" t="s">
        <v>42</v>
      </c>
      <c r="G5170" t="s">
        <v>731</v>
      </c>
      <c r="H5170" t="s">
        <v>999</v>
      </c>
      <c r="I5170" s="196" t="str">
        <f>VLOOKUP(E5170,Refs!$P$2:$R$36,3,FALSE)</f>
        <v>Y56</v>
      </c>
      <c r="J5170" s="196" t="str">
        <f>VLOOKUP(E5170,Refs!$P$2:$S$36,4,FALSE)</f>
        <v>London</v>
      </c>
      <c r="K5170" s="42" t="str">
        <f t="shared" si="163"/>
        <v>-</v>
      </c>
    </row>
    <row r="5171" spans="1:11" x14ac:dyDescent="0.35">
      <c r="A5171" s="197">
        <f t="shared" si="162"/>
        <v>44317</v>
      </c>
      <c r="B5171" t="s">
        <v>1054</v>
      </c>
      <c r="C5171" t="s">
        <v>95</v>
      </c>
      <c r="D5171" t="s">
        <v>1000</v>
      </c>
      <c r="E5171" t="s">
        <v>41</v>
      </c>
      <c r="F5171" t="s">
        <v>42</v>
      </c>
      <c r="G5171" t="s">
        <v>732</v>
      </c>
      <c r="H5171">
        <v>20</v>
      </c>
      <c r="I5171" s="196" t="str">
        <f>VLOOKUP(E5171,Refs!$P$2:$R$36,3,FALSE)</f>
        <v>Y56</v>
      </c>
      <c r="J5171" s="196" t="str">
        <f>VLOOKUP(E5171,Refs!$P$2:$S$36,4,FALSE)</f>
        <v>London</v>
      </c>
      <c r="K5171" s="42">
        <f t="shared" si="163"/>
        <v>20</v>
      </c>
    </row>
    <row r="5172" spans="1:11" x14ac:dyDescent="0.35">
      <c r="A5172" s="197">
        <f t="shared" si="162"/>
        <v>44317</v>
      </c>
      <c r="B5172" t="s">
        <v>1054</v>
      </c>
      <c r="C5172" t="s">
        <v>95</v>
      </c>
      <c r="D5172" t="s">
        <v>1000</v>
      </c>
      <c r="E5172" t="s">
        <v>41</v>
      </c>
      <c r="F5172" t="s">
        <v>42</v>
      </c>
      <c r="G5172" t="s">
        <v>733</v>
      </c>
      <c r="H5172">
        <v>15</v>
      </c>
      <c r="I5172" s="196" t="str">
        <f>VLOOKUP(E5172,Refs!$P$2:$R$36,3,FALSE)</f>
        <v>Y56</v>
      </c>
      <c r="J5172" s="196" t="str">
        <f>VLOOKUP(E5172,Refs!$P$2:$S$36,4,FALSE)</f>
        <v>London</v>
      </c>
      <c r="K5172" s="42">
        <f t="shared" si="163"/>
        <v>15</v>
      </c>
    </row>
    <row r="5173" spans="1:11" x14ac:dyDescent="0.35">
      <c r="A5173" s="197">
        <f t="shared" si="162"/>
        <v>44317</v>
      </c>
      <c r="B5173" t="s">
        <v>1054</v>
      </c>
      <c r="C5173" t="s">
        <v>95</v>
      </c>
      <c r="D5173" t="s">
        <v>1000</v>
      </c>
      <c r="E5173" t="s">
        <v>41</v>
      </c>
      <c r="F5173" t="s">
        <v>42</v>
      </c>
      <c r="G5173" t="s">
        <v>734</v>
      </c>
      <c r="H5173">
        <v>2</v>
      </c>
      <c r="I5173" s="196" t="str">
        <f>VLOOKUP(E5173,Refs!$P$2:$R$36,3,FALSE)</f>
        <v>Y56</v>
      </c>
      <c r="J5173" s="196" t="str">
        <f>VLOOKUP(E5173,Refs!$P$2:$S$36,4,FALSE)</f>
        <v>London</v>
      </c>
      <c r="K5173" s="42">
        <f t="shared" si="163"/>
        <v>2</v>
      </c>
    </row>
    <row r="5174" spans="1:11" x14ac:dyDescent="0.35">
      <c r="A5174" s="197">
        <f t="shared" si="162"/>
        <v>44317</v>
      </c>
      <c r="B5174" t="s">
        <v>1054</v>
      </c>
      <c r="C5174" t="s">
        <v>95</v>
      </c>
      <c r="D5174" t="s">
        <v>1000</v>
      </c>
      <c r="E5174" t="s">
        <v>41</v>
      </c>
      <c r="F5174" t="s">
        <v>42</v>
      </c>
      <c r="G5174" t="s">
        <v>735</v>
      </c>
      <c r="H5174" t="s">
        <v>999</v>
      </c>
      <c r="I5174" s="196" t="str">
        <f>VLOOKUP(E5174,Refs!$P$2:$R$36,3,FALSE)</f>
        <v>Y56</v>
      </c>
      <c r="J5174" s="196" t="str">
        <f>VLOOKUP(E5174,Refs!$P$2:$S$36,4,FALSE)</f>
        <v>London</v>
      </c>
      <c r="K5174" s="42" t="str">
        <f t="shared" si="163"/>
        <v>-</v>
      </c>
    </row>
    <row r="5175" spans="1:11" x14ac:dyDescent="0.35">
      <c r="A5175" s="197">
        <f t="shared" si="162"/>
        <v>44317</v>
      </c>
      <c r="B5175" t="s">
        <v>1054</v>
      </c>
      <c r="C5175" t="s">
        <v>95</v>
      </c>
      <c r="D5175" t="s">
        <v>1000</v>
      </c>
      <c r="E5175" t="s">
        <v>41</v>
      </c>
      <c r="F5175" t="s">
        <v>42</v>
      </c>
      <c r="G5175" t="s">
        <v>736</v>
      </c>
      <c r="H5175" t="s">
        <v>999</v>
      </c>
      <c r="I5175" s="196" t="str">
        <f>VLOOKUP(E5175,Refs!$P$2:$R$36,3,FALSE)</f>
        <v>Y56</v>
      </c>
      <c r="J5175" s="196" t="str">
        <f>VLOOKUP(E5175,Refs!$P$2:$S$36,4,FALSE)</f>
        <v>London</v>
      </c>
      <c r="K5175" s="42" t="str">
        <f t="shared" si="163"/>
        <v>-</v>
      </c>
    </row>
    <row r="5176" spans="1:11" x14ac:dyDescent="0.35">
      <c r="A5176" s="197">
        <f t="shared" si="162"/>
        <v>44317</v>
      </c>
      <c r="B5176" t="s">
        <v>1054</v>
      </c>
      <c r="C5176" t="s">
        <v>95</v>
      </c>
      <c r="D5176" t="s">
        <v>1000</v>
      </c>
      <c r="E5176" t="s">
        <v>41</v>
      </c>
      <c r="F5176" t="s">
        <v>42</v>
      </c>
      <c r="G5176" t="s">
        <v>737</v>
      </c>
      <c r="H5176" t="s">
        <v>999</v>
      </c>
      <c r="I5176" s="196" t="str">
        <f>VLOOKUP(E5176,Refs!$P$2:$R$36,3,FALSE)</f>
        <v>Y56</v>
      </c>
      <c r="J5176" s="196" t="str">
        <f>VLOOKUP(E5176,Refs!$P$2:$S$36,4,FALSE)</f>
        <v>London</v>
      </c>
      <c r="K5176" s="42" t="str">
        <f t="shared" si="163"/>
        <v>-</v>
      </c>
    </row>
    <row r="5177" spans="1:11" x14ac:dyDescent="0.35">
      <c r="A5177" s="197">
        <f t="shared" si="162"/>
        <v>44317</v>
      </c>
      <c r="B5177" t="s">
        <v>1054</v>
      </c>
      <c r="C5177" t="s">
        <v>102</v>
      </c>
      <c r="D5177" t="s">
        <v>1001</v>
      </c>
      <c r="E5177" t="s">
        <v>58</v>
      </c>
      <c r="F5177" t="s">
        <v>59</v>
      </c>
      <c r="G5177" t="s">
        <v>756</v>
      </c>
      <c r="H5177">
        <v>16746</v>
      </c>
      <c r="I5177" s="196" t="str">
        <f>VLOOKUP(E5177,Refs!$P$2:$R$36,3,FALSE)</f>
        <v>Y58</v>
      </c>
      <c r="J5177" s="196" t="str">
        <f>VLOOKUP(E5177,Refs!$P$2:$S$36,4,FALSE)</f>
        <v>South West</v>
      </c>
      <c r="K5177" s="42">
        <f t="shared" ref="K5177:K5240" si="164">IF(OR(H5177="NULL",H5177=0,H5177=""),"",H5177)</f>
        <v>16746</v>
      </c>
    </row>
    <row r="5178" spans="1:11" x14ac:dyDescent="0.35">
      <c r="A5178" s="197">
        <f t="shared" si="162"/>
        <v>44317</v>
      </c>
      <c r="B5178" t="s">
        <v>1054</v>
      </c>
      <c r="C5178" t="s">
        <v>102</v>
      </c>
      <c r="D5178" t="s">
        <v>1001</v>
      </c>
      <c r="E5178" t="s">
        <v>58</v>
      </c>
      <c r="F5178" t="s">
        <v>59</v>
      </c>
      <c r="G5178" t="s">
        <v>757</v>
      </c>
      <c r="H5178">
        <v>16746</v>
      </c>
      <c r="I5178" s="196" t="str">
        <f>VLOOKUP(E5178,Refs!$P$2:$R$36,3,FALSE)</f>
        <v>Y58</v>
      </c>
      <c r="J5178" s="196" t="str">
        <f>VLOOKUP(E5178,Refs!$P$2:$S$36,4,FALSE)</f>
        <v>South West</v>
      </c>
      <c r="K5178" s="42">
        <f t="shared" si="164"/>
        <v>16746</v>
      </c>
    </row>
    <row r="5179" spans="1:11" x14ac:dyDescent="0.35">
      <c r="A5179" s="197">
        <f t="shared" si="162"/>
        <v>44317</v>
      </c>
      <c r="B5179" t="s">
        <v>1054</v>
      </c>
      <c r="C5179" t="s">
        <v>102</v>
      </c>
      <c r="D5179" t="s">
        <v>1001</v>
      </c>
      <c r="E5179" t="s">
        <v>58</v>
      </c>
      <c r="F5179" t="s">
        <v>59</v>
      </c>
      <c r="G5179" t="s">
        <v>758</v>
      </c>
      <c r="H5179">
        <v>15776</v>
      </c>
      <c r="I5179" s="196" t="str">
        <f>VLOOKUP(E5179,Refs!$P$2:$R$36,3,FALSE)</f>
        <v>Y58</v>
      </c>
      <c r="J5179" s="196" t="str">
        <f>VLOOKUP(E5179,Refs!$P$2:$S$36,4,FALSE)</f>
        <v>South West</v>
      </c>
      <c r="K5179" s="42">
        <f t="shared" si="164"/>
        <v>15776</v>
      </c>
    </row>
    <row r="5180" spans="1:11" x14ac:dyDescent="0.35">
      <c r="A5180" s="197">
        <f t="shared" si="162"/>
        <v>44317</v>
      </c>
      <c r="B5180" t="s">
        <v>1054</v>
      </c>
      <c r="C5180" t="s">
        <v>102</v>
      </c>
      <c r="D5180" t="s">
        <v>1001</v>
      </c>
      <c r="E5180" t="s">
        <v>58</v>
      </c>
      <c r="F5180" t="s">
        <v>59</v>
      </c>
      <c r="G5180" t="s">
        <v>759</v>
      </c>
      <c r="H5180">
        <v>0</v>
      </c>
      <c r="I5180" s="196" t="str">
        <f>VLOOKUP(E5180,Refs!$P$2:$R$36,3,FALSE)</f>
        <v>Y58</v>
      </c>
      <c r="J5180" s="196" t="str">
        <f>VLOOKUP(E5180,Refs!$P$2:$S$36,4,FALSE)</f>
        <v>South West</v>
      </c>
      <c r="K5180" s="42" t="str">
        <f t="shared" si="164"/>
        <v/>
      </c>
    </row>
    <row r="5181" spans="1:11" x14ac:dyDescent="0.35">
      <c r="A5181" s="197">
        <f t="shared" si="162"/>
        <v>44317</v>
      </c>
      <c r="B5181" t="s">
        <v>1054</v>
      </c>
      <c r="C5181" t="s">
        <v>102</v>
      </c>
      <c r="D5181" t="s">
        <v>1001</v>
      </c>
      <c r="E5181" t="s">
        <v>58</v>
      </c>
      <c r="F5181" t="s">
        <v>59</v>
      </c>
      <c r="G5181" t="s">
        <v>760</v>
      </c>
      <c r="H5181">
        <v>93</v>
      </c>
      <c r="I5181" s="196" t="str">
        <f>VLOOKUP(E5181,Refs!$P$2:$R$36,3,FALSE)</f>
        <v>Y58</v>
      </c>
      <c r="J5181" s="196" t="str">
        <f>VLOOKUP(E5181,Refs!$P$2:$S$36,4,FALSE)</f>
        <v>South West</v>
      </c>
      <c r="K5181" s="42">
        <f t="shared" si="164"/>
        <v>93</v>
      </c>
    </row>
    <row r="5182" spans="1:11" x14ac:dyDescent="0.35">
      <c r="A5182" s="197">
        <f t="shared" si="162"/>
        <v>44317</v>
      </c>
      <c r="B5182" t="s">
        <v>1054</v>
      </c>
      <c r="C5182" t="s">
        <v>102</v>
      </c>
      <c r="D5182" t="s">
        <v>1001</v>
      </c>
      <c r="E5182" t="s">
        <v>58</v>
      </c>
      <c r="F5182" t="s">
        <v>59</v>
      </c>
      <c r="G5182" t="s">
        <v>761</v>
      </c>
      <c r="H5182">
        <v>1</v>
      </c>
      <c r="I5182" s="196" t="str">
        <f>VLOOKUP(E5182,Refs!$P$2:$R$36,3,FALSE)</f>
        <v>Y58</v>
      </c>
      <c r="J5182" s="196" t="str">
        <f>VLOOKUP(E5182,Refs!$P$2:$S$36,4,FALSE)</f>
        <v>South West</v>
      </c>
      <c r="K5182" s="42">
        <f t="shared" si="164"/>
        <v>1</v>
      </c>
    </row>
    <row r="5183" spans="1:11" x14ac:dyDescent="0.35">
      <c r="A5183" s="197">
        <f t="shared" si="162"/>
        <v>44317</v>
      </c>
      <c r="B5183" t="s">
        <v>1054</v>
      </c>
      <c r="C5183" t="s">
        <v>102</v>
      </c>
      <c r="D5183" t="s">
        <v>1001</v>
      </c>
      <c r="E5183" t="s">
        <v>58</v>
      </c>
      <c r="F5183" t="s">
        <v>59</v>
      </c>
      <c r="G5183" t="s">
        <v>548</v>
      </c>
      <c r="H5183">
        <v>10883</v>
      </c>
      <c r="I5183" s="196" t="str">
        <f>VLOOKUP(E5183,Refs!$P$2:$R$36,3,FALSE)</f>
        <v>Y58</v>
      </c>
      <c r="J5183" s="196" t="str">
        <f>VLOOKUP(E5183,Refs!$P$2:$S$36,4,FALSE)</f>
        <v>South West</v>
      </c>
      <c r="K5183" s="42">
        <f t="shared" si="164"/>
        <v>10883</v>
      </c>
    </row>
    <row r="5184" spans="1:11" x14ac:dyDescent="0.35">
      <c r="A5184" s="197">
        <f t="shared" si="162"/>
        <v>44317</v>
      </c>
      <c r="B5184" t="s">
        <v>1054</v>
      </c>
      <c r="C5184" t="s">
        <v>102</v>
      </c>
      <c r="D5184" t="s">
        <v>1001</v>
      </c>
      <c r="E5184" t="s">
        <v>58</v>
      </c>
      <c r="F5184" t="s">
        <v>59</v>
      </c>
      <c r="G5184" t="s">
        <v>549</v>
      </c>
      <c r="H5184">
        <v>970</v>
      </c>
      <c r="I5184" s="196" t="str">
        <f>VLOOKUP(E5184,Refs!$P$2:$R$36,3,FALSE)</f>
        <v>Y58</v>
      </c>
      <c r="J5184" s="196" t="str">
        <f>VLOOKUP(E5184,Refs!$P$2:$S$36,4,FALSE)</f>
        <v>South West</v>
      </c>
      <c r="K5184" s="42">
        <f t="shared" si="164"/>
        <v>970</v>
      </c>
    </row>
    <row r="5185" spans="1:11" x14ac:dyDescent="0.35">
      <c r="A5185" s="197">
        <f t="shared" si="162"/>
        <v>44317</v>
      </c>
      <c r="B5185" t="s">
        <v>1054</v>
      </c>
      <c r="C5185" t="s">
        <v>102</v>
      </c>
      <c r="D5185" t="s">
        <v>1001</v>
      </c>
      <c r="E5185" t="s">
        <v>58</v>
      </c>
      <c r="F5185" t="s">
        <v>59</v>
      </c>
      <c r="G5185" t="s">
        <v>550</v>
      </c>
      <c r="H5185">
        <v>205</v>
      </c>
      <c r="I5185" s="196" t="str">
        <f>VLOOKUP(E5185,Refs!$P$2:$R$36,3,FALSE)</f>
        <v>Y58</v>
      </c>
      <c r="J5185" s="196" t="str">
        <f>VLOOKUP(E5185,Refs!$P$2:$S$36,4,FALSE)</f>
        <v>South West</v>
      </c>
      <c r="K5185" s="42">
        <f t="shared" si="164"/>
        <v>205</v>
      </c>
    </row>
    <row r="5186" spans="1:11" x14ac:dyDescent="0.35">
      <c r="A5186" s="197">
        <f t="shared" si="162"/>
        <v>44317</v>
      </c>
      <c r="B5186" t="s">
        <v>1054</v>
      </c>
      <c r="C5186" t="s">
        <v>102</v>
      </c>
      <c r="D5186" t="s">
        <v>1001</v>
      </c>
      <c r="E5186" t="s">
        <v>58</v>
      </c>
      <c r="F5186" t="s">
        <v>59</v>
      </c>
      <c r="G5186" t="s">
        <v>551</v>
      </c>
      <c r="H5186">
        <v>214</v>
      </c>
      <c r="I5186" s="196" t="str">
        <f>VLOOKUP(E5186,Refs!$P$2:$R$36,3,FALSE)</f>
        <v>Y58</v>
      </c>
      <c r="J5186" s="196" t="str">
        <f>VLOOKUP(E5186,Refs!$P$2:$S$36,4,FALSE)</f>
        <v>South West</v>
      </c>
      <c r="K5186" s="42">
        <f t="shared" si="164"/>
        <v>214</v>
      </c>
    </row>
    <row r="5187" spans="1:11" x14ac:dyDescent="0.35">
      <c r="A5187" s="197">
        <f t="shared" ref="A5187:A5250" si="165">DATEVALUE(RIGHT(B5187,8))</f>
        <v>44317</v>
      </c>
      <c r="B5187" t="s">
        <v>1054</v>
      </c>
      <c r="C5187" t="s">
        <v>102</v>
      </c>
      <c r="D5187" t="s">
        <v>1001</v>
      </c>
      <c r="E5187" t="s">
        <v>58</v>
      </c>
      <c r="F5187" t="s">
        <v>59</v>
      </c>
      <c r="G5187" t="s">
        <v>552</v>
      </c>
      <c r="H5187">
        <v>551</v>
      </c>
      <c r="I5187" s="196" t="str">
        <f>VLOOKUP(E5187,Refs!$P$2:$R$36,3,FALSE)</f>
        <v>Y58</v>
      </c>
      <c r="J5187" s="196" t="str">
        <f>VLOOKUP(E5187,Refs!$P$2:$S$36,4,FALSE)</f>
        <v>South West</v>
      </c>
      <c r="K5187" s="42">
        <f t="shared" si="164"/>
        <v>551</v>
      </c>
    </row>
    <row r="5188" spans="1:11" x14ac:dyDescent="0.35">
      <c r="A5188" s="197">
        <f t="shared" si="165"/>
        <v>44317</v>
      </c>
      <c r="B5188" t="s">
        <v>1054</v>
      </c>
      <c r="C5188" t="s">
        <v>102</v>
      </c>
      <c r="D5188" t="s">
        <v>1001</v>
      </c>
      <c r="E5188" t="s">
        <v>58</v>
      </c>
      <c r="F5188" t="s">
        <v>59</v>
      </c>
      <c r="G5188" t="s">
        <v>553</v>
      </c>
      <c r="H5188">
        <v>1280362</v>
      </c>
      <c r="I5188" s="196" t="str">
        <f>VLOOKUP(E5188,Refs!$P$2:$R$36,3,FALSE)</f>
        <v>Y58</v>
      </c>
      <c r="J5188" s="196" t="str">
        <f>VLOOKUP(E5188,Refs!$P$2:$S$36,4,FALSE)</f>
        <v>South West</v>
      </c>
      <c r="K5188" s="42">
        <f t="shared" si="164"/>
        <v>1280362</v>
      </c>
    </row>
    <row r="5189" spans="1:11" x14ac:dyDescent="0.35">
      <c r="A5189" s="197">
        <f t="shared" si="165"/>
        <v>44317</v>
      </c>
      <c r="B5189" t="s">
        <v>1054</v>
      </c>
      <c r="C5189" t="s">
        <v>102</v>
      </c>
      <c r="D5189" t="s">
        <v>1001</v>
      </c>
      <c r="E5189" t="s">
        <v>58</v>
      </c>
      <c r="F5189" t="s">
        <v>59</v>
      </c>
      <c r="G5189" t="s">
        <v>554</v>
      </c>
      <c r="H5189">
        <v>431</v>
      </c>
      <c r="I5189" s="196" t="str">
        <f>VLOOKUP(E5189,Refs!$P$2:$R$36,3,FALSE)</f>
        <v>Y58</v>
      </c>
      <c r="J5189" s="196" t="str">
        <f>VLOOKUP(E5189,Refs!$P$2:$S$36,4,FALSE)</f>
        <v>South West</v>
      </c>
      <c r="K5189" s="42">
        <f t="shared" si="164"/>
        <v>431</v>
      </c>
    </row>
    <row r="5190" spans="1:11" x14ac:dyDescent="0.35">
      <c r="A5190" s="197">
        <f t="shared" si="165"/>
        <v>44317</v>
      </c>
      <c r="B5190" t="s">
        <v>1054</v>
      </c>
      <c r="C5190" t="s">
        <v>102</v>
      </c>
      <c r="D5190" t="s">
        <v>1001</v>
      </c>
      <c r="E5190" t="s">
        <v>58</v>
      </c>
      <c r="F5190" t="s">
        <v>59</v>
      </c>
      <c r="G5190" t="s">
        <v>555</v>
      </c>
      <c r="H5190">
        <v>675</v>
      </c>
      <c r="I5190" s="196" t="str">
        <f>VLOOKUP(E5190,Refs!$P$2:$R$36,3,FALSE)</f>
        <v>Y58</v>
      </c>
      <c r="J5190" s="196" t="str">
        <f>VLOOKUP(E5190,Refs!$P$2:$S$36,4,FALSE)</f>
        <v>South West</v>
      </c>
      <c r="K5190" s="42">
        <f t="shared" si="164"/>
        <v>675</v>
      </c>
    </row>
    <row r="5191" spans="1:11" x14ac:dyDescent="0.35">
      <c r="A5191" s="197">
        <f t="shared" si="165"/>
        <v>44317</v>
      </c>
      <c r="B5191" t="s">
        <v>1054</v>
      </c>
      <c r="C5191" t="s">
        <v>102</v>
      </c>
      <c r="D5191" t="s">
        <v>1001</v>
      </c>
      <c r="E5191" t="s">
        <v>58</v>
      </c>
      <c r="F5191" t="s">
        <v>59</v>
      </c>
      <c r="G5191" t="s">
        <v>556</v>
      </c>
      <c r="H5191">
        <v>116762</v>
      </c>
      <c r="I5191" s="196" t="str">
        <f>VLOOKUP(E5191,Refs!$P$2:$R$36,3,FALSE)</f>
        <v>Y58</v>
      </c>
      <c r="J5191" s="196" t="str">
        <f>VLOOKUP(E5191,Refs!$P$2:$S$36,4,FALSE)</f>
        <v>South West</v>
      </c>
      <c r="K5191" s="42">
        <f t="shared" si="164"/>
        <v>116762</v>
      </c>
    </row>
    <row r="5192" spans="1:11" x14ac:dyDescent="0.35">
      <c r="A5192" s="197">
        <f t="shared" si="165"/>
        <v>44317</v>
      </c>
      <c r="B5192" t="s">
        <v>1054</v>
      </c>
      <c r="C5192" t="s">
        <v>102</v>
      </c>
      <c r="D5192" t="s">
        <v>1001</v>
      </c>
      <c r="E5192" t="s">
        <v>58</v>
      </c>
      <c r="F5192" t="s">
        <v>59</v>
      </c>
      <c r="G5192" t="s">
        <v>557</v>
      </c>
      <c r="H5192">
        <v>5215</v>
      </c>
      <c r="I5192" s="196" t="str">
        <f>VLOOKUP(E5192,Refs!$P$2:$R$36,3,FALSE)</f>
        <v>Y58</v>
      </c>
      <c r="J5192" s="196" t="str">
        <f>VLOOKUP(E5192,Refs!$P$2:$S$36,4,FALSE)</f>
        <v>South West</v>
      </c>
      <c r="K5192" s="42">
        <f t="shared" si="164"/>
        <v>5215</v>
      </c>
    </row>
    <row r="5193" spans="1:11" x14ac:dyDescent="0.35">
      <c r="A5193" s="197">
        <f t="shared" si="165"/>
        <v>44317</v>
      </c>
      <c r="B5193" t="s">
        <v>1054</v>
      </c>
      <c r="C5193" t="s">
        <v>102</v>
      </c>
      <c r="D5193" t="s">
        <v>1001</v>
      </c>
      <c r="E5193" t="s">
        <v>58</v>
      </c>
      <c r="F5193" t="s">
        <v>59</v>
      </c>
      <c r="G5193" t="s">
        <v>558</v>
      </c>
      <c r="H5193">
        <v>15327366</v>
      </c>
      <c r="I5193" s="196" t="str">
        <f>VLOOKUP(E5193,Refs!$P$2:$R$36,3,FALSE)</f>
        <v>Y58</v>
      </c>
      <c r="J5193" s="196" t="str">
        <f>VLOOKUP(E5193,Refs!$P$2:$S$36,4,FALSE)</f>
        <v>South West</v>
      </c>
      <c r="K5193" s="42">
        <f t="shared" si="164"/>
        <v>15327366</v>
      </c>
    </row>
    <row r="5194" spans="1:11" x14ac:dyDescent="0.35">
      <c r="A5194" s="197">
        <f t="shared" si="165"/>
        <v>44317</v>
      </c>
      <c r="B5194" t="s">
        <v>1054</v>
      </c>
      <c r="C5194" t="s">
        <v>102</v>
      </c>
      <c r="D5194" t="s">
        <v>1001</v>
      </c>
      <c r="E5194" t="s">
        <v>58</v>
      </c>
      <c r="F5194" t="s">
        <v>59</v>
      </c>
      <c r="G5194" t="s">
        <v>566</v>
      </c>
      <c r="H5194">
        <v>14592</v>
      </c>
      <c r="I5194" s="196" t="str">
        <f>VLOOKUP(E5194,Refs!$P$2:$R$36,3,FALSE)</f>
        <v>Y58</v>
      </c>
      <c r="J5194" s="196" t="str">
        <f>VLOOKUP(E5194,Refs!$P$2:$S$36,4,FALSE)</f>
        <v>South West</v>
      </c>
      <c r="K5194" s="42">
        <f t="shared" si="164"/>
        <v>14592</v>
      </c>
    </row>
    <row r="5195" spans="1:11" x14ac:dyDescent="0.35">
      <c r="A5195" s="197">
        <f t="shared" si="165"/>
        <v>44317</v>
      </c>
      <c r="B5195" t="s">
        <v>1054</v>
      </c>
      <c r="C5195" t="s">
        <v>102</v>
      </c>
      <c r="D5195" t="s">
        <v>1001</v>
      </c>
      <c r="E5195" t="s">
        <v>58</v>
      </c>
      <c r="F5195" t="s">
        <v>59</v>
      </c>
      <c r="G5195" t="s">
        <v>567</v>
      </c>
      <c r="H5195">
        <v>0</v>
      </c>
      <c r="I5195" s="196" t="str">
        <f>VLOOKUP(E5195,Refs!$P$2:$R$36,3,FALSE)</f>
        <v>Y58</v>
      </c>
      <c r="J5195" s="196" t="str">
        <f>VLOOKUP(E5195,Refs!$P$2:$S$36,4,FALSE)</f>
        <v>South West</v>
      </c>
      <c r="K5195" s="42" t="str">
        <f t="shared" si="164"/>
        <v/>
      </c>
    </row>
    <row r="5196" spans="1:11" x14ac:dyDescent="0.35">
      <c r="A5196" s="197">
        <f t="shared" si="165"/>
        <v>44317</v>
      </c>
      <c r="B5196" t="s">
        <v>1054</v>
      </c>
      <c r="C5196" t="s">
        <v>102</v>
      </c>
      <c r="D5196" t="s">
        <v>1001</v>
      </c>
      <c r="E5196" t="s">
        <v>58</v>
      </c>
      <c r="F5196" t="s">
        <v>59</v>
      </c>
      <c r="G5196" t="s">
        <v>568</v>
      </c>
      <c r="H5196">
        <v>6325</v>
      </c>
      <c r="I5196" s="196" t="str">
        <f>VLOOKUP(E5196,Refs!$P$2:$R$36,3,FALSE)</f>
        <v>Y58</v>
      </c>
      <c r="J5196" s="196" t="str">
        <f>VLOOKUP(E5196,Refs!$P$2:$S$36,4,FALSE)</f>
        <v>South West</v>
      </c>
      <c r="K5196" s="42">
        <f t="shared" si="164"/>
        <v>6325</v>
      </c>
    </row>
    <row r="5197" spans="1:11" x14ac:dyDescent="0.35">
      <c r="A5197" s="197">
        <f t="shared" si="165"/>
        <v>44317</v>
      </c>
      <c r="B5197" t="s">
        <v>1054</v>
      </c>
      <c r="C5197" t="s">
        <v>102</v>
      </c>
      <c r="D5197" t="s">
        <v>1001</v>
      </c>
      <c r="E5197" t="s">
        <v>58</v>
      </c>
      <c r="F5197" t="s">
        <v>59</v>
      </c>
      <c r="G5197" t="s">
        <v>569</v>
      </c>
      <c r="H5197">
        <v>4290</v>
      </c>
      <c r="I5197" s="196" t="str">
        <f>VLOOKUP(E5197,Refs!$P$2:$R$36,3,FALSE)</f>
        <v>Y58</v>
      </c>
      <c r="J5197" s="196" t="str">
        <f>VLOOKUP(E5197,Refs!$P$2:$S$36,4,FALSE)</f>
        <v>South West</v>
      </c>
      <c r="K5197" s="42">
        <f t="shared" si="164"/>
        <v>4290</v>
      </c>
    </row>
    <row r="5198" spans="1:11" x14ac:dyDescent="0.35">
      <c r="A5198" s="197">
        <f t="shared" si="165"/>
        <v>44317</v>
      </c>
      <c r="B5198" t="s">
        <v>1054</v>
      </c>
      <c r="C5198" t="s">
        <v>102</v>
      </c>
      <c r="D5198" t="s">
        <v>1001</v>
      </c>
      <c r="E5198" t="s">
        <v>58</v>
      </c>
      <c r="F5198" t="s">
        <v>59</v>
      </c>
      <c r="G5198" t="s">
        <v>570</v>
      </c>
      <c r="H5198">
        <v>3977</v>
      </c>
      <c r="I5198" s="196" t="str">
        <f>VLOOKUP(E5198,Refs!$P$2:$R$36,3,FALSE)</f>
        <v>Y58</v>
      </c>
      <c r="J5198" s="196" t="str">
        <f>VLOOKUP(E5198,Refs!$P$2:$S$36,4,FALSE)</f>
        <v>South West</v>
      </c>
      <c r="K5198" s="42">
        <f t="shared" si="164"/>
        <v>3977</v>
      </c>
    </row>
    <row r="5199" spans="1:11" x14ac:dyDescent="0.35">
      <c r="A5199" s="197">
        <f t="shared" si="165"/>
        <v>44317</v>
      </c>
      <c r="B5199" t="s">
        <v>1054</v>
      </c>
      <c r="C5199" t="s">
        <v>102</v>
      </c>
      <c r="D5199" t="s">
        <v>1001</v>
      </c>
      <c r="E5199" t="s">
        <v>58</v>
      </c>
      <c r="F5199" t="s">
        <v>59</v>
      </c>
      <c r="G5199" t="s">
        <v>571</v>
      </c>
      <c r="H5199">
        <v>0</v>
      </c>
      <c r="I5199" s="196" t="str">
        <f>VLOOKUP(E5199,Refs!$P$2:$R$36,3,FALSE)</f>
        <v>Y58</v>
      </c>
      <c r="J5199" s="196" t="str">
        <f>VLOOKUP(E5199,Refs!$P$2:$S$36,4,FALSE)</f>
        <v>South West</v>
      </c>
      <c r="K5199" s="42" t="str">
        <f t="shared" si="164"/>
        <v/>
      </c>
    </row>
    <row r="5200" spans="1:11" x14ac:dyDescent="0.35">
      <c r="A5200" s="197">
        <f t="shared" si="165"/>
        <v>44317</v>
      </c>
      <c r="B5200" t="s">
        <v>1054</v>
      </c>
      <c r="C5200" t="s">
        <v>102</v>
      </c>
      <c r="D5200" t="s">
        <v>1001</v>
      </c>
      <c r="E5200" t="s">
        <v>58</v>
      </c>
      <c r="F5200" t="s">
        <v>59</v>
      </c>
      <c r="G5200" t="s">
        <v>576</v>
      </c>
      <c r="H5200">
        <v>8267</v>
      </c>
      <c r="I5200" s="196" t="str">
        <f>VLOOKUP(E5200,Refs!$P$2:$R$36,3,FALSE)</f>
        <v>Y58</v>
      </c>
      <c r="J5200" s="196" t="str">
        <f>VLOOKUP(E5200,Refs!$P$2:$S$36,4,FALSE)</f>
        <v>South West</v>
      </c>
      <c r="K5200" s="42">
        <f t="shared" si="164"/>
        <v>8267</v>
      </c>
    </row>
    <row r="5201" spans="1:11" x14ac:dyDescent="0.35">
      <c r="A5201" s="197">
        <f t="shared" si="165"/>
        <v>44317</v>
      </c>
      <c r="B5201" t="s">
        <v>1054</v>
      </c>
      <c r="C5201" t="s">
        <v>102</v>
      </c>
      <c r="D5201" t="s">
        <v>1001</v>
      </c>
      <c r="E5201" t="s">
        <v>58</v>
      </c>
      <c r="F5201" t="s">
        <v>59</v>
      </c>
      <c r="G5201" t="s">
        <v>577</v>
      </c>
      <c r="H5201">
        <v>2485</v>
      </c>
      <c r="I5201" s="196" t="str">
        <f>VLOOKUP(E5201,Refs!$P$2:$R$36,3,FALSE)</f>
        <v>Y58</v>
      </c>
      <c r="J5201" s="196" t="str">
        <f>VLOOKUP(E5201,Refs!$P$2:$S$36,4,FALSE)</f>
        <v>South West</v>
      </c>
      <c r="K5201" s="42">
        <f t="shared" si="164"/>
        <v>2485</v>
      </c>
    </row>
    <row r="5202" spans="1:11" x14ac:dyDescent="0.35">
      <c r="A5202" s="197">
        <f t="shared" si="165"/>
        <v>44317</v>
      </c>
      <c r="B5202" t="s">
        <v>1054</v>
      </c>
      <c r="C5202" t="s">
        <v>102</v>
      </c>
      <c r="D5202" t="s">
        <v>1001</v>
      </c>
      <c r="E5202" t="s">
        <v>58</v>
      </c>
      <c r="F5202" t="s">
        <v>59</v>
      </c>
      <c r="G5202" t="s">
        <v>578</v>
      </c>
      <c r="H5202">
        <v>0</v>
      </c>
      <c r="I5202" s="196" t="str">
        <f>VLOOKUP(E5202,Refs!$P$2:$R$36,3,FALSE)</f>
        <v>Y58</v>
      </c>
      <c r="J5202" s="196" t="str">
        <f>VLOOKUP(E5202,Refs!$P$2:$S$36,4,FALSE)</f>
        <v>South West</v>
      </c>
      <c r="K5202" s="42" t="str">
        <f t="shared" si="164"/>
        <v/>
      </c>
    </row>
    <row r="5203" spans="1:11" x14ac:dyDescent="0.35">
      <c r="A5203" s="197">
        <f t="shared" si="165"/>
        <v>44317</v>
      </c>
      <c r="B5203" t="s">
        <v>1054</v>
      </c>
      <c r="C5203" t="s">
        <v>102</v>
      </c>
      <c r="D5203" t="s">
        <v>1001</v>
      </c>
      <c r="E5203" t="s">
        <v>58</v>
      </c>
      <c r="F5203" t="s">
        <v>59</v>
      </c>
      <c r="G5203" t="s">
        <v>579</v>
      </c>
      <c r="H5203">
        <v>0</v>
      </c>
      <c r="I5203" s="196" t="str">
        <f>VLOOKUP(E5203,Refs!$P$2:$R$36,3,FALSE)</f>
        <v>Y58</v>
      </c>
      <c r="J5203" s="196" t="str">
        <f>VLOOKUP(E5203,Refs!$P$2:$S$36,4,FALSE)</f>
        <v>South West</v>
      </c>
      <c r="K5203" s="42" t="str">
        <f t="shared" si="164"/>
        <v/>
      </c>
    </row>
    <row r="5204" spans="1:11" x14ac:dyDescent="0.35">
      <c r="A5204" s="197">
        <f t="shared" si="165"/>
        <v>44317</v>
      </c>
      <c r="B5204" t="s">
        <v>1054</v>
      </c>
      <c r="C5204" t="s">
        <v>102</v>
      </c>
      <c r="D5204" t="s">
        <v>1001</v>
      </c>
      <c r="E5204" t="s">
        <v>58</v>
      </c>
      <c r="F5204" t="s">
        <v>59</v>
      </c>
      <c r="G5204" t="s">
        <v>580</v>
      </c>
      <c r="H5204">
        <v>1063</v>
      </c>
      <c r="I5204" s="196" t="str">
        <f>VLOOKUP(E5204,Refs!$P$2:$R$36,3,FALSE)</f>
        <v>Y58</v>
      </c>
      <c r="J5204" s="196" t="str">
        <f>VLOOKUP(E5204,Refs!$P$2:$S$36,4,FALSE)</f>
        <v>South West</v>
      </c>
      <c r="K5204" s="42">
        <f t="shared" si="164"/>
        <v>1063</v>
      </c>
    </row>
    <row r="5205" spans="1:11" x14ac:dyDescent="0.35">
      <c r="A5205" s="197">
        <f t="shared" si="165"/>
        <v>44317</v>
      </c>
      <c r="B5205" t="s">
        <v>1054</v>
      </c>
      <c r="C5205" t="s">
        <v>102</v>
      </c>
      <c r="D5205" t="s">
        <v>1001</v>
      </c>
      <c r="E5205" t="s">
        <v>58</v>
      </c>
      <c r="F5205" t="s">
        <v>59</v>
      </c>
      <c r="G5205" t="s">
        <v>581</v>
      </c>
      <c r="H5205">
        <v>0</v>
      </c>
      <c r="I5205" s="196" t="str">
        <f>VLOOKUP(E5205,Refs!$P$2:$R$36,3,FALSE)</f>
        <v>Y58</v>
      </c>
      <c r="J5205" s="196" t="str">
        <f>VLOOKUP(E5205,Refs!$P$2:$S$36,4,FALSE)</f>
        <v>South West</v>
      </c>
      <c r="K5205" s="42" t="str">
        <f t="shared" si="164"/>
        <v/>
      </c>
    </row>
    <row r="5206" spans="1:11" x14ac:dyDescent="0.35">
      <c r="A5206" s="197">
        <f t="shared" si="165"/>
        <v>44317</v>
      </c>
      <c r="B5206" t="s">
        <v>1054</v>
      </c>
      <c r="C5206" t="s">
        <v>102</v>
      </c>
      <c r="D5206" t="s">
        <v>1001</v>
      </c>
      <c r="E5206" t="s">
        <v>58</v>
      </c>
      <c r="F5206" t="s">
        <v>59</v>
      </c>
      <c r="G5206" t="s">
        <v>582</v>
      </c>
      <c r="H5206">
        <v>1</v>
      </c>
      <c r="I5206" s="196" t="str">
        <f>VLOOKUP(E5206,Refs!$P$2:$R$36,3,FALSE)</f>
        <v>Y58</v>
      </c>
      <c r="J5206" s="196" t="str">
        <f>VLOOKUP(E5206,Refs!$P$2:$S$36,4,FALSE)</f>
        <v>South West</v>
      </c>
      <c r="K5206" s="42">
        <f t="shared" si="164"/>
        <v>1</v>
      </c>
    </row>
    <row r="5207" spans="1:11" x14ac:dyDescent="0.35">
      <c r="A5207" s="197">
        <f t="shared" si="165"/>
        <v>44317</v>
      </c>
      <c r="B5207" t="s">
        <v>1054</v>
      </c>
      <c r="C5207" t="s">
        <v>102</v>
      </c>
      <c r="D5207" t="s">
        <v>1001</v>
      </c>
      <c r="E5207" t="s">
        <v>58</v>
      </c>
      <c r="F5207" t="s">
        <v>59</v>
      </c>
      <c r="G5207" t="s">
        <v>583</v>
      </c>
      <c r="H5207">
        <v>0</v>
      </c>
      <c r="I5207" s="196" t="str">
        <f>VLOOKUP(E5207,Refs!$P$2:$R$36,3,FALSE)</f>
        <v>Y58</v>
      </c>
      <c r="J5207" s="196" t="str">
        <f>VLOOKUP(E5207,Refs!$P$2:$S$36,4,FALSE)</f>
        <v>South West</v>
      </c>
      <c r="K5207" s="42" t="str">
        <f t="shared" si="164"/>
        <v/>
      </c>
    </row>
    <row r="5208" spans="1:11" x14ac:dyDescent="0.35">
      <c r="A5208" s="197">
        <f t="shared" si="165"/>
        <v>44317</v>
      </c>
      <c r="B5208" t="s">
        <v>1054</v>
      </c>
      <c r="C5208" t="s">
        <v>102</v>
      </c>
      <c r="D5208" t="s">
        <v>1001</v>
      </c>
      <c r="E5208" t="s">
        <v>58</v>
      </c>
      <c r="F5208" t="s">
        <v>59</v>
      </c>
      <c r="G5208" t="s">
        <v>584</v>
      </c>
      <c r="H5208">
        <v>4718</v>
      </c>
      <c r="I5208" s="196" t="str">
        <f>VLOOKUP(E5208,Refs!$P$2:$R$36,3,FALSE)</f>
        <v>Y58</v>
      </c>
      <c r="J5208" s="196" t="str">
        <f>VLOOKUP(E5208,Refs!$P$2:$S$36,4,FALSE)</f>
        <v>South West</v>
      </c>
      <c r="K5208" s="42">
        <f t="shared" si="164"/>
        <v>4718</v>
      </c>
    </row>
    <row r="5209" spans="1:11" x14ac:dyDescent="0.35">
      <c r="A5209" s="197">
        <f t="shared" si="165"/>
        <v>44317</v>
      </c>
      <c r="B5209" t="s">
        <v>1054</v>
      </c>
      <c r="C5209" t="s">
        <v>102</v>
      </c>
      <c r="D5209" t="s">
        <v>1001</v>
      </c>
      <c r="E5209" t="s">
        <v>58</v>
      </c>
      <c r="F5209" t="s">
        <v>59</v>
      </c>
      <c r="G5209" t="s">
        <v>585</v>
      </c>
      <c r="H5209">
        <v>108</v>
      </c>
      <c r="I5209" s="196" t="str">
        <f>VLOOKUP(E5209,Refs!$P$2:$R$36,3,FALSE)</f>
        <v>Y58</v>
      </c>
      <c r="J5209" s="196" t="str">
        <f>VLOOKUP(E5209,Refs!$P$2:$S$36,4,FALSE)</f>
        <v>South West</v>
      </c>
      <c r="K5209" s="42">
        <f t="shared" si="164"/>
        <v>108</v>
      </c>
    </row>
    <row r="5210" spans="1:11" x14ac:dyDescent="0.35">
      <c r="A5210" s="197">
        <f t="shared" si="165"/>
        <v>44317</v>
      </c>
      <c r="B5210" t="s">
        <v>1054</v>
      </c>
      <c r="C5210" t="s">
        <v>102</v>
      </c>
      <c r="D5210" t="s">
        <v>1001</v>
      </c>
      <c r="E5210" t="s">
        <v>58</v>
      </c>
      <c r="F5210" t="s">
        <v>59</v>
      </c>
      <c r="G5210" t="s">
        <v>586</v>
      </c>
      <c r="H5210">
        <v>49</v>
      </c>
      <c r="I5210" s="196" t="str">
        <f>VLOOKUP(E5210,Refs!$P$2:$R$36,3,FALSE)</f>
        <v>Y58</v>
      </c>
      <c r="J5210" s="196" t="str">
        <f>VLOOKUP(E5210,Refs!$P$2:$S$36,4,FALSE)</f>
        <v>South West</v>
      </c>
      <c r="K5210" s="42">
        <f t="shared" si="164"/>
        <v>49</v>
      </c>
    </row>
    <row r="5211" spans="1:11" x14ac:dyDescent="0.35">
      <c r="A5211" s="197">
        <f t="shared" si="165"/>
        <v>44317</v>
      </c>
      <c r="B5211" t="s">
        <v>1054</v>
      </c>
      <c r="C5211" t="s">
        <v>102</v>
      </c>
      <c r="D5211" t="s">
        <v>1001</v>
      </c>
      <c r="E5211" t="s">
        <v>58</v>
      </c>
      <c r="F5211" t="s">
        <v>59</v>
      </c>
      <c r="G5211" t="s">
        <v>587</v>
      </c>
      <c r="H5211">
        <v>0</v>
      </c>
      <c r="I5211" s="196" t="str">
        <f>VLOOKUP(E5211,Refs!$P$2:$R$36,3,FALSE)</f>
        <v>Y58</v>
      </c>
      <c r="J5211" s="196" t="str">
        <f>VLOOKUP(E5211,Refs!$P$2:$S$36,4,FALSE)</f>
        <v>South West</v>
      </c>
      <c r="K5211" s="42" t="str">
        <f t="shared" si="164"/>
        <v/>
      </c>
    </row>
    <row r="5212" spans="1:11" x14ac:dyDescent="0.35">
      <c r="A5212" s="197">
        <f t="shared" si="165"/>
        <v>44317</v>
      </c>
      <c r="B5212" t="s">
        <v>1054</v>
      </c>
      <c r="C5212" t="s">
        <v>102</v>
      </c>
      <c r="D5212" t="s">
        <v>1001</v>
      </c>
      <c r="E5212" t="s">
        <v>58</v>
      </c>
      <c r="F5212" t="s">
        <v>59</v>
      </c>
      <c r="G5212" t="s">
        <v>588</v>
      </c>
      <c r="H5212">
        <v>4528</v>
      </c>
      <c r="I5212" s="196" t="str">
        <f>VLOOKUP(E5212,Refs!$P$2:$R$36,3,FALSE)</f>
        <v>Y58</v>
      </c>
      <c r="J5212" s="196" t="str">
        <f>VLOOKUP(E5212,Refs!$P$2:$S$36,4,FALSE)</f>
        <v>South West</v>
      </c>
      <c r="K5212" s="42">
        <f t="shared" si="164"/>
        <v>4528</v>
      </c>
    </row>
    <row r="5213" spans="1:11" x14ac:dyDescent="0.35">
      <c r="A5213" s="197">
        <f t="shared" si="165"/>
        <v>44317</v>
      </c>
      <c r="B5213" t="s">
        <v>1054</v>
      </c>
      <c r="C5213" t="s">
        <v>102</v>
      </c>
      <c r="D5213" t="s">
        <v>1001</v>
      </c>
      <c r="E5213" t="s">
        <v>58</v>
      </c>
      <c r="F5213" t="s">
        <v>59</v>
      </c>
      <c r="G5213" t="s">
        <v>589</v>
      </c>
      <c r="H5213">
        <v>2491</v>
      </c>
      <c r="I5213" s="196" t="str">
        <f>VLOOKUP(E5213,Refs!$P$2:$R$36,3,FALSE)</f>
        <v>Y58</v>
      </c>
      <c r="J5213" s="196" t="str">
        <f>VLOOKUP(E5213,Refs!$P$2:$S$36,4,FALSE)</f>
        <v>South West</v>
      </c>
      <c r="K5213" s="42">
        <f t="shared" si="164"/>
        <v>2491</v>
      </c>
    </row>
    <row r="5214" spans="1:11" x14ac:dyDescent="0.35">
      <c r="A5214" s="197">
        <f t="shared" si="165"/>
        <v>44317</v>
      </c>
      <c r="B5214" t="s">
        <v>1054</v>
      </c>
      <c r="C5214" t="s">
        <v>102</v>
      </c>
      <c r="D5214" t="s">
        <v>1001</v>
      </c>
      <c r="E5214" t="s">
        <v>58</v>
      </c>
      <c r="F5214" t="s">
        <v>59</v>
      </c>
      <c r="G5214" t="s">
        <v>590</v>
      </c>
      <c r="H5214">
        <v>97</v>
      </c>
      <c r="I5214" s="196" t="str">
        <f>VLOOKUP(E5214,Refs!$P$2:$R$36,3,FALSE)</f>
        <v>Y58</v>
      </c>
      <c r="J5214" s="196" t="str">
        <f>VLOOKUP(E5214,Refs!$P$2:$S$36,4,FALSE)</f>
        <v>South West</v>
      </c>
      <c r="K5214" s="42">
        <f t="shared" si="164"/>
        <v>97</v>
      </c>
    </row>
    <row r="5215" spans="1:11" x14ac:dyDescent="0.35">
      <c r="A5215" s="197">
        <f t="shared" si="165"/>
        <v>44317</v>
      </c>
      <c r="B5215" t="s">
        <v>1054</v>
      </c>
      <c r="C5215" t="s">
        <v>102</v>
      </c>
      <c r="D5215" t="s">
        <v>1001</v>
      </c>
      <c r="E5215" t="s">
        <v>58</v>
      </c>
      <c r="F5215" t="s">
        <v>59</v>
      </c>
      <c r="G5215" t="s">
        <v>591</v>
      </c>
      <c r="H5215">
        <v>15</v>
      </c>
      <c r="I5215" s="196" t="str">
        <f>VLOOKUP(E5215,Refs!$P$2:$R$36,3,FALSE)</f>
        <v>Y58</v>
      </c>
      <c r="J5215" s="196" t="str">
        <f>VLOOKUP(E5215,Refs!$P$2:$S$36,4,FALSE)</f>
        <v>South West</v>
      </c>
      <c r="K5215" s="42">
        <f t="shared" si="164"/>
        <v>15</v>
      </c>
    </row>
    <row r="5216" spans="1:11" x14ac:dyDescent="0.35">
      <c r="A5216" s="197">
        <f t="shared" si="165"/>
        <v>44317</v>
      </c>
      <c r="B5216" t="s">
        <v>1054</v>
      </c>
      <c r="C5216" t="s">
        <v>102</v>
      </c>
      <c r="D5216" t="s">
        <v>1001</v>
      </c>
      <c r="E5216" t="s">
        <v>58</v>
      </c>
      <c r="F5216" t="s">
        <v>59</v>
      </c>
      <c r="G5216" t="s">
        <v>592</v>
      </c>
      <c r="H5216">
        <v>425</v>
      </c>
      <c r="I5216" s="196" t="str">
        <f>VLOOKUP(E5216,Refs!$P$2:$R$36,3,FALSE)</f>
        <v>Y58</v>
      </c>
      <c r="J5216" s="196" t="str">
        <f>VLOOKUP(E5216,Refs!$P$2:$S$36,4,FALSE)</f>
        <v>South West</v>
      </c>
      <c r="K5216" s="42">
        <f t="shared" si="164"/>
        <v>425</v>
      </c>
    </row>
    <row r="5217" spans="1:11" x14ac:dyDescent="0.35">
      <c r="A5217" s="197">
        <f t="shared" si="165"/>
        <v>44317</v>
      </c>
      <c r="B5217" t="s">
        <v>1054</v>
      </c>
      <c r="C5217" t="s">
        <v>102</v>
      </c>
      <c r="D5217" t="s">
        <v>1001</v>
      </c>
      <c r="E5217" t="s">
        <v>58</v>
      </c>
      <c r="F5217" t="s">
        <v>59</v>
      </c>
      <c r="G5217" t="s">
        <v>593</v>
      </c>
      <c r="H5217">
        <v>239</v>
      </c>
      <c r="I5217" s="196" t="str">
        <f>VLOOKUP(E5217,Refs!$P$2:$R$36,3,FALSE)</f>
        <v>Y58</v>
      </c>
      <c r="J5217" s="196" t="str">
        <f>VLOOKUP(E5217,Refs!$P$2:$S$36,4,FALSE)</f>
        <v>South West</v>
      </c>
      <c r="K5217" s="42">
        <f t="shared" si="164"/>
        <v>239</v>
      </c>
    </row>
    <row r="5218" spans="1:11" x14ac:dyDescent="0.35">
      <c r="A5218" s="197">
        <f t="shared" si="165"/>
        <v>44317</v>
      </c>
      <c r="B5218" t="s">
        <v>1054</v>
      </c>
      <c r="C5218" t="s">
        <v>102</v>
      </c>
      <c r="D5218" t="s">
        <v>1001</v>
      </c>
      <c r="E5218" t="s">
        <v>58</v>
      </c>
      <c r="F5218" t="s">
        <v>59</v>
      </c>
      <c r="G5218" t="s">
        <v>594</v>
      </c>
      <c r="H5218">
        <v>3998</v>
      </c>
      <c r="I5218" s="196" t="str">
        <f>VLOOKUP(E5218,Refs!$P$2:$R$36,3,FALSE)</f>
        <v>Y58</v>
      </c>
      <c r="J5218" s="196" t="str">
        <f>VLOOKUP(E5218,Refs!$P$2:$S$36,4,FALSE)</f>
        <v>South West</v>
      </c>
      <c r="K5218" s="42">
        <f t="shared" si="164"/>
        <v>3998</v>
      </c>
    </row>
    <row r="5219" spans="1:11" x14ac:dyDescent="0.35">
      <c r="A5219" s="197">
        <f t="shared" si="165"/>
        <v>44317</v>
      </c>
      <c r="B5219" t="s">
        <v>1054</v>
      </c>
      <c r="C5219" t="s">
        <v>102</v>
      </c>
      <c r="D5219" t="s">
        <v>1001</v>
      </c>
      <c r="E5219" t="s">
        <v>58</v>
      </c>
      <c r="F5219" t="s">
        <v>59</v>
      </c>
      <c r="G5219" t="s">
        <v>609</v>
      </c>
      <c r="H5219">
        <v>14566</v>
      </c>
      <c r="I5219" s="196" t="str">
        <f>VLOOKUP(E5219,Refs!$P$2:$R$36,3,FALSE)</f>
        <v>Y58</v>
      </c>
      <c r="J5219" s="196" t="str">
        <f>VLOOKUP(E5219,Refs!$P$2:$S$36,4,FALSE)</f>
        <v>South West</v>
      </c>
      <c r="K5219" s="42">
        <f t="shared" si="164"/>
        <v>14566</v>
      </c>
    </row>
    <row r="5220" spans="1:11" x14ac:dyDescent="0.35">
      <c r="A5220" s="197">
        <f t="shared" si="165"/>
        <v>44317</v>
      </c>
      <c r="B5220" t="s">
        <v>1054</v>
      </c>
      <c r="C5220" t="s">
        <v>102</v>
      </c>
      <c r="D5220" t="s">
        <v>1001</v>
      </c>
      <c r="E5220" t="s">
        <v>58</v>
      </c>
      <c r="F5220" t="s">
        <v>59</v>
      </c>
      <c r="G5220" t="s">
        <v>610</v>
      </c>
      <c r="H5220">
        <v>2584</v>
      </c>
      <c r="I5220" s="196" t="str">
        <f>VLOOKUP(E5220,Refs!$P$2:$R$36,3,FALSE)</f>
        <v>Y58</v>
      </c>
      <c r="J5220" s="196" t="str">
        <f>VLOOKUP(E5220,Refs!$P$2:$S$36,4,FALSE)</f>
        <v>South West</v>
      </c>
      <c r="K5220" s="42">
        <f t="shared" si="164"/>
        <v>2584</v>
      </c>
    </row>
    <row r="5221" spans="1:11" x14ac:dyDescent="0.35">
      <c r="A5221" s="197">
        <f t="shared" si="165"/>
        <v>44317</v>
      </c>
      <c r="B5221" t="s">
        <v>1054</v>
      </c>
      <c r="C5221" t="s">
        <v>102</v>
      </c>
      <c r="D5221" t="s">
        <v>1001</v>
      </c>
      <c r="E5221" t="s">
        <v>58</v>
      </c>
      <c r="F5221" t="s">
        <v>59</v>
      </c>
      <c r="G5221" t="s">
        <v>611</v>
      </c>
      <c r="H5221">
        <v>2035</v>
      </c>
      <c r="I5221" s="196" t="str">
        <f>VLOOKUP(E5221,Refs!$P$2:$R$36,3,FALSE)</f>
        <v>Y58</v>
      </c>
      <c r="J5221" s="196" t="str">
        <f>VLOOKUP(E5221,Refs!$P$2:$S$36,4,FALSE)</f>
        <v>South West</v>
      </c>
      <c r="K5221" s="42">
        <f t="shared" si="164"/>
        <v>2035</v>
      </c>
    </row>
    <row r="5222" spans="1:11" x14ac:dyDescent="0.35">
      <c r="A5222" s="197">
        <f t="shared" si="165"/>
        <v>44317</v>
      </c>
      <c r="B5222" t="s">
        <v>1054</v>
      </c>
      <c r="C5222" t="s">
        <v>102</v>
      </c>
      <c r="D5222" t="s">
        <v>1001</v>
      </c>
      <c r="E5222" t="s">
        <v>58</v>
      </c>
      <c r="F5222" t="s">
        <v>59</v>
      </c>
      <c r="G5222" t="s">
        <v>612</v>
      </c>
      <c r="H5222">
        <v>1471</v>
      </c>
      <c r="I5222" s="196" t="str">
        <f>VLOOKUP(E5222,Refs!$P$2:$R$36,3,FALSE)</f>
        <v>Y58</v>
      </c>
      <c r="J5222" s="196" t="str">
        <f>VLOOKUP(E5222,Refs!$P$2:$S$36,4,FALSE)</f>
        <v>South West</v>
      </c>
      <c r="K5222" s="42">
        <f t="shared" si="164"/>
        <v>1471</v>
      </c>
    </row>
    <row r="5223" spans="1:11" x14ac:dyDescent="0.35">
      <c r="A5223" s="197">
        <f t="shared" si="165"/>
        <v>44317</v>
      </c>
      <c r="B5223" t="s">
        <v>1054</v>
      </c>
      <c r="C5223" t="s">
        <v>102</v>
      </c>
      <c r="D5223" t="s">
        <v>1001</v>
      </c>
      <c r="E5223" t="s">
        <v>58</v>
      </c>
      <c r="F5223" t="s">
        <v>59</v>
      </c>
      <c r="G5223" t="s">
        <v>613</v>
      </c>
      <c r="H5223">
        <v>1</v>
      </c>
      <c r="I5223" s="196" t="str">
        <f>VLOOKUP(E5223,Refs!$P$2:$R$36,3,FALSE)</f>
        <v>Y58</v>
      </c>
      <c r="J5223" s="196" t="str">
        <f>VLOOKUP(E5223,Refs!$P$2:$S$36,4,FALSE)</f>
        <v>South West</v>
      </c>
      <c r="K5223" s="42">
        <f t="shared" si="164"/>
        <v>1</v>
      </c>
    </row>
    <row r="5224" spans="1:11" x14ac:dyDescent="0.35">
      <c r="A5224" s="197">
        <f t="shared" si="165"/>
        <v>44317</v>
      </c>
      <c r="B5224" t="s">
        <v>1054</v>
      </c>
      <c r="C5224" t="s">
        <v>102</v>
      </c>
      <c r="D5224" t="s">
        <v>1001</v>
      </c>
      <c r="E5224" t="s">
        <v>58</v>
      </c>
      <c r="F5224" t="s">
        <v>59</v>
      </c>
      <c r="G5224" t="s">
        <v>615</v>
      </c>
      <c r="H5224">
        <v>5041</v>
      </c>
      <c r="I5224" s="196" t="str">
        <f>VLOOKUP(E5224,Refs!$P$2:$R$36,3,FALSE)</f>
        <v>Y58</v>
      </c>
      <c r="J5224" s="196" t="str">
        <f>VLOOKUP(E5224,Refs!$P$2:$S$36,4,FALSE)</f>
        <v>South West</v>
      </c>
      <c r="K5224" s="42">
        <f t="shared" si="164"/>
        <v>5041</v>
      </c>
    </row>
    <row r="5225" spans="1:11" x14ac:dyDescent="0.35">
      <c r="A5225" s="197">
        <f t="shared" si="165"/>
        <v>44317</v>
      </c>
      <c r="B5225" t="s">
        <v>1054</v>
      </c>
      <c r="C5225" t="s">
        <v>102</v>
      </c>
      <c r="D5225" t="s">
        <v>1001</v>
      </c>
      <c r="E5225" t="s">
        <v>58</v>
      </c>
      <c r="F5225" t="s">
        <v>59</v>
      </c>
      <c r="G5225" t="s">
        <v>616</v>
      </c>
      <c r="H5225">
        <v>1</v>
      </c>
      <c r="I5225" s="196" t="str">
        <f>VLOOKUP(E5225,Refs!$P$2:$R$36,3,FALSE)</f>
        <v>Y58</v>
      </c>
      <c r="J5225" s="196" t="str">
        <f>VLOOKUP(E5225,Refs!$P$2:$S$36,4,FALSE)</f>
        <v>South West</v>
      </c>
      <c r="K5225" s="42">
        <f t="shared" si="164"/>
        <v>1</v>
      </c>
    </row>
    <row r="5226" spans="1:11" x14ac:dyDescent="0.35">
      <c r="A5226" s="197">
        <f t="shared" si="165"/>
        <v>44317</v>
      </c>
      <c r="B5226" t="s">
        <v>1054</v>
      </c>
      <c r="C5226" t="s">
        <v>102</v>
      </c>
      <c r="D5226" t="s">
        <v>1001</v>
      </c>
      <c r="E5226" t="s">
        <v>58</v>
      </c>
      <c r="F5226" t="s">
        <v>59</v>
      </c>
      <c r="G5226" t="s">
        <v>618</v>
      </c>
      <c r="H5226">
        <v>2006</v>
      </c>
      <c r="I5226" s="196" t="str">
        <f>VLOOKUP(E5226,Refs!$P$2:$R$36,3,FALSE)</f>
        <v>Y58</v>
      </c>
      <c r="J5226" s="196" t="str">
        <f>VLOOKUP(E5226,Refs!$P$2:$S$36,4,FALSE)</f>
        <v>South West</v>
      </c>
      <c r="K5226" s="42">
        <f t="shared" si="164"/>
        <v>2006</v>
      </c>
    </row>
    <row r="5227" spans="1:11" x14ac:dyDescent="0.35">
      <c r="A5227" s="197">
        <f t="shared" si="165"/>
        <v>44317</v>
      </c>
      <c r="B5227" t="s">
        <v>1054</v>
      </c>
      <c r="C5227" t="s">
        <v>102</v>
      </c>
      <c r="D5227" t="s">
        <v>1001</v>
      </c>
      <c r="E5227" t="s">
        <v>58</v>
      </c>
      <c r="F5227" t="s">
        <v>59</v>
      </c>
      <c r="G5227" t="s">
        <v>619</v>
      </c>
      <c r="H5227">
        <v>104</v>
      </c>
      <c r="I5227" s="196" t="str">
        <f>VLOOKUP(E5227,Refs!$P$2:$R$36,3,FALSE)</f>
        <v>Y58</v>
      </c>
      <c r="J5227" s="196" t="str">
        <f>VLOOKUP(E5227,Refs!$P$2:$S$36,4,FALSE)</f>
        <v>South West</v>
      </c>
      <c r="K5227" s="42">
        <f t="shared" si="164"/>
        <v>104</v>
      </c>
    </row>
    <row r="5228" spans="1:11" x14ac:dyDescent="0.35">
      <c r="A5228" s="197">
        <f t="shared" si="165"/>
        <v>44317</v>
      </c>
      <c r="B5228" t="s">
        <v>1054</v>
      </c>
      <c r="C5228" t="s">
        <v>102</v>
      </c>
      <c r="D5228" t="s">
        <v>1001</v>
      </c>
      <c r="E5228" t="s">
        <v>58</v>
      </c>
      <c r="F5228" t="s">
        <v>59</v>
      </c>
      <c r="G5228" t="s">
        <v>620</v>
      </c>
      <c r="H5228">
        <v>744</v>
      </c>
      <c r="I5228" s="196" t="str">
        <f>VLOOKUP(E5228,Refs!$P$2:$R$36,3,FALSE)</f>
        <v>Y58</v>
      </c>
      <c r="J5228" s="196" t="str">
        <f>VLOOKUP(E5228,Refs!$P$2:$S$36,4,FALSE)</f>
        <v>South West</v>
      </c>
      <c r="K5228" s="42">
        <f t="shared" si="164"/>
        <v>744</v>
      </c>
    </row>
    <row r="5229" spans="1:11" x14ac:dyDescent="0.35">
      <c r="A5229" s="197">
        <f t="shared" si="165"/>
        <v>44317</v>
      </c>
      <c r="B5229" t="s">
        <v>1054</v>
      </c>
      <c r="C5229" t="s">
        <v>102</v>
      </c>
      <c r="D5229" t="s">
        <v>1001</v>
      </c>
      <c r="E5229" t="s">
        <v>58</v>
      </c>
      <c r="F5229" t="s">
        <v>59</v>
      </c>
      <c r="G5229" t="s">
        <v>621</v>
      </c>
      <c r="H5229">
        <v>46</v>
      </c>
      <c r="I5229" s="196" t="str">
        <f>VLOOKUP(E5229,Refs!$P$2:$R$36,3,FALSE)</f>
        <v>Y58</v>
      </c>
      <c r="J5229" s="196" t="str">
        <f>VLOOKUP(E5229,Refs!$P$2:$S$36,4,FALSE)</f>
        <v>South West</v>
      </c>
      <c r="K5229" s="42">
        <f t="shared" si="164"/>
        <v>46</v>
      </c>
    </row>
    <row r="5230" spans="1:11" x14ac:dyDescent="0.35">
      <c r="A5230" s="197">
        <f t="shared" si="165"/>
        <v>44317</v>
      </c>
      <c r="B5230" t="s">
        <v>1054</v>
      </c>
      <c r="C5230" t="s">
        <v>102</v>
      </c>
      <c r="D5230" t="s">
        <v>1001</v>
      </c>
      <c r="E5230" t="s">
        <v>58</v>
      </c>
      <c r="F5230" t="s">
        <v>59</v>
      </c>
      <c r="G5230" t="s">
        <v>622</v>
      </c>
      <c r="H5230">
        <v>278</v>
      </c>
      <c r="I5230" s="196" t="str">
        <f>VLOOKUP(E5230,Refs!$P$2:$R$36,3,FALSE)</f>
        <v>Y58</v>
      </c>
      <c r="J5230" s="196" t="str">
        <f>VLOOKUP(E5230,Refs!$P$2:$S$36,4,FALSE)</f>
        <v>South West</v>
      </c>
      <c r="K5230" s="42">
        <f t="shared" si="164"/>
        <v>278</v>
      </c>
    </row>
    <row r="5231" spans="1:11" x14ac:dyDescent="0.35">
      <c r="A5231" s="197">
        <f t="shared" si="165"/>
        <v>44317</v>
      </c>
      <c r="B5231" t="s">
        <v>1054</v>
      </c>
      <c r="C5231" t="s">
        <v>102</v>
      </c>
      <c r="D5231" t="s">
        <v>1001</v>
      </c>
      <c r="E5231" t="s">
        <v>58</v>
      </c>
      <c r="F5231" t="s">
        <v>59</v>
      </c>
      <c r="G5231" t="s">
        <v>623</v>
      </c>
      <c r="H5231">
        <v>21</v>
      </c>
      <c r="I5231" s="196" t="str">
        <f>VLOOKUP(E5231,Refs!$P$2:$R$36,3,FALSE)</f>
        <v>Y58</v>
      </c>
      <c r="J5231" s="196" t="str">
        <f>VLOOKUP(E5231,Refs!$P$2:$S$36,4,FALSE)</f>
        <v>South West</v>
      </c>
      <c r="K5231" s="42">
        <f t="shared" si="164"/>
        <v>21</v>
      </c>
    </row>
    <row r="5232" spans="1:11" x14ac:dyDescent="0.35">
      <c r="A5232" s="197">
        <f t="shared" si="165"/>
        <v>44317</v>
      </c>
      <c r="B5232" t="s">
        <v>1054</v>
      </c>
      <c r="C5232" t="s">
        <v>102</v>
      </c>
      <c r="D5232" t="s">
        <v>1001</v>
      </c>
      <c r="E5232" t="s">
        <v>58</v>
      </c>
      <c r="F5232" t="s">
        <v>59</v>
      </c>
      <c r="G5232" t="s">
        <v>624</v>
      </c>
      <c r="H5232">
        <v>632</v>
      </c>
      <c r="I5232" s="196" t="str">
        <f>VLOOKUP(E5232,Refs!$P$2:$R$36,3,FALSE)</f>
        <v>Y58</v>
      </c>
      <c r="J5232" s="196" t="str">
        <f>VLOOKUP(E5232,Refs!$P$2:$S$36,4,FALSE)</f>
        <v>South West</v>
      </c>
      <c r="K5232" s="42">
        <f t="shared" si="164"/>
        <v>632</v>
      </c>
    </row>
    <row r="5233" spans="1:11" x14ac:dyDescent="0.35">
      <c r="A5233" s="197">
        <f t="shared" si="165"/>
        <v>44317</v>
      </c>
      <c r="B5233" t="s">
        <v>1054</v>
      </c>
      <c r="C5233" t="s">
        <v>102</v>
      </c>
      <c r="D5233" t="s">
        <v>1001</v>
      </c>
      <c r="E5233" t="s">
        <v>58</v>
      </c>
      <c r="F5233" t="s">
        <v>59</v>
      </c>
      <c r="G5233" t="s">
        <v>625</v>
      </c>
      <c r="H5233">
        <v>476</v>
      </c>
      <c r="I5233" s="196" t="str">
        <f>VLOOKUP(E5233,Refs!$P$2:$R$36,3,FALSE)</f>
        <v>Y58</v>
      </c>
      <c r="J5233" s="196" t="str">
        <f>VLOOKUP(E5233,Refs!$P$2:$S$36,4,FALSE)</f>
        <v>South West</v>
      </c>
      <c r="K5233" s="42">
        <f t="shared" si="164"/>
        <v>476</v>
      </c>
    </row>
    <row r="5234" spans="1:11" x14ac:dyDescent="0.35">
      <c r="A5234" s="197">
        <f t="shared" si="165"/>
        <v>44317</v>
      </c>
      <c r="B5234" t="s">
        <v>1054</v>
      </c>
      <c r="C5234" t="s">
        <v>102</v>
      </c>
      <c r="D5234" t="s">
        <v>1001</v>
      </c>
      <c r="E5234" t="s">
        <v>58</v>
      </c>
      <c r="F5234" t="s">
        <v>59</v>
      </c>
      <c r="G5234" t="s">
        <v>626</v>
      </c>
      <c r="H5234">
        <v>1073</v>
      </c>
      <c r="I5234" s="196" t="str">
        <f>VLOOKUP(E5234,Refs!$P$2:$R$36,3,FALSE)</f>
        <v>Y58</v>
      </c>
      <c r="J5234" s="196" t="str">
        <f>VLOOKUP(E5234,Refs!$P$2:$S$36,4,FALSE)</f>
        <v>South West</v>
      </c>
      <c r="K5234" s="42">
        <f t="shared" si="164"/>
        <v>1073</v>
      </c>
    </row>
    <row r="5235" spans="1:11" x14ac:dyDescent="0.35">
      <c r="A5235" s="197">
        <f t="shared" si="165"/>
        <v>44317</v>
      </c>
      <c r="B5235" t="s">
        <v>1054</v>
      </c>
      <c r="C5235" t="s">
        <v>102</v>
      </c>
      <c r="D5235" t="s">
        <v>1001</v>
      </c>
      <c r="E5235" t="s">
        <v>58</v>
      </c>
      <c r="F5235" t="s">
        <v>59</v>
      </c>
      <c r="G5235" t="s">
        <v>642</v>
      </c>
      <c r="H5235">
        <v>1750</v>
      </c>
      <c r="I5235" s="196" t="str">
        <f>VLOOKUP(E5235,Refs!$P$2:$R$36,3,FALSE)</f>
        <v>Y58</v>
      </c>
      <c r="J5235" s="196" t="str">
        <f>VLOOKUP(E5235,Refs!$P$2:$S$36,4,FALSE)</f>
        <v>South West</v>
      </c>
      <c r="K5235" s="42">
        <f t="shared" si="164"/>
        <v>1750</v>
      </c>
    </row>
    <row r="5236" spans="1:11" x14ac:dyDescent="0.35">
      <c r="A5236" s="197">
        <f t="shared" si="165"/>
        <v>44317</v>
      </c>
      <c r="B5236" t="s">
        <v>1054</v>
      </c>
      <c r="C5236" t="s">
        <v>102</v>
      </c>
      <c r="D5236" t="s">
        <v>1001</v>
      </c>
      <c r="E5236" t="s">
        <v>58</v>
      </c>
      <c r="F5236" t="s">
        <v>59</v>
      </c>
      <c r="G5236" t="s">
        <v>643</v>
      </c>
      <c r="H5236">
        <v>1152</v>
      </c>
      <c r="I5236" s="196" t="str">
        <f>VLOOKUP(E5236,Refs!$P$2:$R$36,3,FALSE)</f>
        <v>Y58</v>
      </c>
      <c r="J5236" s="196" t="str">
        <f>VLOOKUP(E5236,Refs!$P$2:$S$36,4,FALSE)</f>
        <v>South West</v>
      </c>
      <c r="K5236" s="42">
        <f t="shared" si="164"/>
        <v>1152</v>
      </c>
    </row>
    <row r="5237" spans="1:11" x14ac:dyDescent="0.35">
      <c r="A5237" s="197">
        <f t="shared" si="165"/>
        <v>44317</v>
      </c>
      <c r="B5237" t="s">
        <v>1054</v>
      </c>
      <c r="C5237" t="s">
        <v>102</v>
      </c>
      <c r="D5237" t="s">
        <v>1001</v>
      </c>
      <c r="E5237" t="s">
        <v>58</v>
      </c>
      <c r="F5237" t="s">
        <v>59</v>
      </c>
      <c r="G5237" t="s">
        <v>644</v>
      </c>
      <c r="H5237">
        <v>992</v>
      </c>
      <c r="I5237" s="196" t="str">
        <f>VLOOKUP(E5237,Refs!$P$2:$R$36,3,FALSE)</f>
        <v>Y58</v>
      </c>
      <c r="J5237" s="196" t="str">
        <f>VLOOKUP(E5237,Refs!$P$2:$S$36,4,FALSE)</f>
        <v>South West</v>
      </c>
      <c r="K5237" s="42">
        <f t="shared" si="164"/>
        <v>992</v>
      </c>
    </row>
    <row r="5238" spans="1:11" x14ac:dyDescent="0.35">
      <c r="A5238" s="197">
        <f t="shared" si="165"/>
        <v>44317</v>
      </c>
      <c r="B5238" t="s">
        <v>1054</v>
      </c>
      <c r="C5238" t="s">
        <v>102</v>
      </c>
      <c r="D5238" t="s">
        <v>1001</v>
      </c>
      <c r="E5238" t="s">
        <v>58</v>
      </c>
      <c r="F5238" t="s">
        <v>59</v>
      </c>
      <c r="G5238" t="s">
        <v>645</v>
      </c>
      <c r="H5238">
        <v>130</v>
      </c>
      <c r="I5238" s="196" t="str">
        <f>VLOOKUP(E5238,Refs!$P$2:$R$36,3,FALSE)</f>
        <v>Y58</v>
      </c>
      <c r="J5238" s="196" t="str">
        <f>VLOOKUP(E5238,Refs!$P$2:$S$36,4,FALSE)</f>
        <v>South West</v>
      </c>
      <c r="K5238" s="42">
        <f t="shared" si="164"/>
        <v>130</v>
      </c>
    </row>
    <row r="5239" spans="1:11" x14ac:dyDescent="0.35">
      <c r="A5239" s="197">
        <f t="shared" si="165"/>
        <v>44317</v>
      </c>
      <c r="B5239" t="s">
        <v>1054</v>
      </c>
      <c r="C5239" t="s">
        <v>102</v>
      </c>
      <c r="D5239" t="s">
        <v>1001</v>
      </c>
      <c r="E5239" t="s">
        <v>58</v>
      </c>
      <c r="F5239" t="s">
        <v>59</v>
      </c>
      <c r="G5239" t="s">
        <v>646</v>
      </c>
      <c r="H5239">
        <v>114</v>
      </c>
      <c r="I5239" s="196" t="str">
        <f>VLOOKUP(E5239,Refs!$P$2:$R$36,3,FALSE)</f>
        <v>Y58</v>
      </c>
      <c r="J5239" s="196" t="str">
        <f>VLOOKUP(E5239,Refs!$P$2:$S$36,4,FALSE)</f>
        <v>South West</v>
      </c>
      <c r="K5239" s="42">
        <f t="shared" si="164"/>
        <v>114</v>
      </c>
    </row>
    <row r="5240" spans="1:11" x14ac:dyDescent="0.35">
      <c r="A5240" s="197">
        <f t="shared" si="165"/>
        <v>44317</v>
      </c>
      <c r="B5240" t="s">
        <v>1054</v>
      </c>
      <c r="C5240" t="s">
        <v>102</v>
      </c>
      <c r="D5240" t="s">
        <v>1001</v>
      </c>
      <c r="E5240" t="s">
        <v>58</v>
      </c>
      <c r="F5240" t="s">
        <v>59</v>
      </c>
      <c r="G5240" t="s">
        <v>647</v>
      </c>
      <c r="H5240">
        <v>861</v>
      </c>
      <c r="I5240" s="196" t="str">
        <f>VLOOKUP(E5240,Refs!$P$2:$R$36,3,FALSE)</f>
        <v>Y58</v>
      </c>
      <c r="J5240" s="196" t="str">
        <f>VLOOKUP(E5240,Refs!$P$2:$S$36,4,FALSE)</f>
        <v>South West</v>
      </c>
      <c r="K5240" s="42">
        <f t="shared" si="164"/>
        <v>861</v>
      </c>
    </row>
    <row r="5241" spans="1:11" x14ac:dyDescent="0.35">
      <c r="A5241" s="197">
        <f t="shared" si="165"/>
        <v>44317</v>
      </c>
      <c r="B5241" t="s">
        <v>1054</v>
      </c>
      <c r="C5241" t="s">
        <v>102</v>
      </c>
      <c r="D5241" t="s">
        <v>1001</v>
      </c>
      <c r="E5241" t="s">
        <v>58</v>
      </c>
      <c r="F5241" t="s">
        <v>59</v>
      </c>
      <c r="G5241" t="s">
        <v>648</v>
      </c>
      <c r="H5241">
        <v>1127498</v>
      </c>
      <c r="I5241" s="196" t="str">
        <f>VLOOKUP(E5241,Refs!$P$2:$R$36,3,FALSE)</f>
        <v>Y58</v>
      </c>
      <c r="J5241" s="196" t="str">
        <f>VLOOKUP(E5241,Refs!$P$2:$S$36,4,FALSE)</f>
        <v>South West</v>
      </c>
      <c r="K5241" s="42">
        <f t="shared" ref="K5241:K5291" si="166">IF(OR(H5241="NULL",H5241=0,H5241=""),"",H5241)</f>
        <v>1127498</v>
      </c>
    </row>
    <row r="5242" spans="1:11" x14ac:dyDescent="0.35">
      <c r="A5242" s="197">
        <f t="shared" si="165"/>
        <v>44317</v>
      </c>
      <c r="B5242" t="s">
        <v>1054</v>
      </c>
      <c r="C5242" t="s">
        <v>102</v>
      </c>
      <c r="D5242" t="s">
        <v>1001</v>
      </c>
      <c r="E5242" t="s">
        <v>58</v>
      </c>
      <c r="F5242" t="s">
        <v>59</v>
      </c>
      <c r="G5242" t="s">
        <v>649</v>
      </c>
      <c r="H5242">
        <v>1767</v>
      </c>
      <c r="I5242" s="196" t="str">
        <f>VLOOKUP(E5242,Refs!$P$2:$R$36,3,FALSE)</f>
        <v>Y58</v>
      </c>
      <c r="J5242" s="196" t="str">
        <f>VLOOKUP(E5242,Refs!$P$2:$S$36,4,FALSE)</f>
        <v>South West</v>
      </c>
      <c r="K5242" s="42">
        <f t="shared" si="166"/>
        <v>1767</v>
      </c>
    </row>
    <row r="5243" spans="1:11" x14ac:dyDescent="0.35">
      <c r="A5243" s="197">
        <f t="shared" si="165"/>
        <v>44317</v>
      </c>
      <c r="B5243" t="s">
        <v>1054</v>
      </c>
      <c r="C5243" t="s">
        <v>102</v>
      </c>
      <c r="D5243" t="s">
        <v>1001</v>
      </c>
      <c r="E5243" t="s">
        <v>58</v>
      </c>
      <c r="F5243" t="s">
        <v>59</v>
      </c>
      <c r="G5243" t="s">
        <v>650</v>
      </c>
      <c r="H5243">
        <v>944</v>
      </c>
      <c r="I5243" s="196" t="str">
        <f>VLOOKUP(E5243,Refs!$P$2:$R$36,3,FALSE)</f>
        <v>Y58</v>
      </c>
      <c r="J5243" s="196" t="str">
        <f>VLOOKUP(E5243,Refs!$P$2:$S$36,4,FALSE)</f>
        <v>South West</v>
      </c>
      <c r="K5243" s="42">
        <f t="shared" si="166"/>
        <v>944</v>
      </c>
    </row>
    <row r="5244" spans="1:11" x14ac:dyDescent="0.35">
      <c r="A5244" s="197">
        <f t="shared" si="165"/>
        <v>44317</v>
      </c>
      <c r="B5244" t="s">
        <v>1054</v>
      </c>
      <c r="C5244" t="s">
        <v>102</v>
      </c>
      <c r="D5244" t="s">
        <v>1001</v>
      </c>
      <c r="E5244" t="s">
        <v>58</v>
      </c>
      <c r="F5244" t="s">
        <v>59</v>
      </c>
      <c r="G5244" t="s">
        <v>651</v>
      </c>
      <c r="H5244">
        <v>105</v>
      </c>
      <c r="I5244" s="196" t="str">
        <f>VLOOKUP(E5244,Refs!$P$2:$R$36,3,FALSE)</f>
        <v>Y58</v>
      </c>
      <c r="J5244" s="196" t="str">
        <f>VLOOKUP(E5244,Refs!$P$2:$S$36,4,FALSE)</f>
        <v>South West</v>
      </c>
      <c r="K5244" s="42">
        <f t="shared" si="166"/>
        <v>105</v>
      </c>
    </row>
    <row r="5245" spans="1:11" x14ac:dyDescent="0.35">
      <c r="A5245" s="197">
        <f t="shared" si="165"/>
        <v>44317</v>
      </c>
      <c r="B5245" t="s">
        <v>1054</v>
      </c>
      <c r="C5245" t="s">
        <v>102</v>
      </c>
      <c r="D5245" t="s">
        <v>1001</v>
      </c>
      <c r="E5245" t="s">
        <v>58</v>
      </c>
      <c r="F5245" t="s">
        <v>59</v>
      </c>
      <c r="G5245" t="s">
        <v>652</v>
      </c>
      <c r="H5245">
        <v>334</v>
      </c>
      <c r="I5245" s="196" t="str">
        <f>VLOOKUP(E5245,Refs!$P$2:$R$36,3,FALSE)</f>
        <v>Y58</v>
      </c>
      <c r="J5245" s="196" t="str">
        <f>VLOOKUP(E5245,Refs!$P$2:$S$36,4,FALSE)</f>
        <v>South West</v>
      </c>
      <c r="K5245" s="42">
        <f t="shared" si="166"/>
        <v>334</v>
      </c>
    </row>
    <row r="5246" spans="1:11" x14ac:dyDescent="0.35">
      <c r="A5246" s="197">
        <f t="shared" si="165"/>
        <v>44317</v>
      </c>
      <c r="B5246" t="s">
        <v>1054</v>
      </c>
      <c r="C5246" t="s">
        <v>102</v>
      </c>
      <c r="D5246" t="s">
        <v>1001</v>
      </c>
      <c r="E5246" t="s">
        <v>58</v>
      </c>
      <c r="F5246" t="s">
        <v>59</v>
      </c>
      <c r="G5246" t="s">
        <v>653</v>
      </c>
      <c r="H5246">
        <v>1237237</v>
      </c>
      <c r="I5246" s="196" t="str">
        <f>VLOOKUP(E5246,Refs!$P$2:$R$36,3,FALSE)</f>
        <v>Y58</v>
      </c>
      <c r="J5246" s="196" t="str">
        <f>VLOOKUP(E5246,Refs!$P$2:$S$36,4,FALSE)</f>
        <v>South West</v>
      </c>
      <c r="K5246" s="42">
        <f t="shared" si="166"/>
        <v>1237237</v>
      </c>
    </row>
    <row r="5247" spans="1:11" x14ac:dyDescent="0.35">
      <c r="A5247" s="197">
        <f t="shared" si="165"/>
        <v>44317</v>
      </c>
      <c r="B5247" t="s">
        <v>1054</v>
      </c>
      <c r="C5247" t="s">
        <v>102</v>
      </c>
      <c r="D5247" t="s">
        <v>1001</v>
      </c>
      <c r="E5247" t="s">
        <v>58</v>
      </c>
      <c r="F5247" t="s">
        <v>59</v>
      </c>
      <c r="G5247" t="s">
        <v>654</v>
      </c>
      <c r="H5247">
        <v>0</v>
      </c>
      <c r="I5247" s="196" t="str">
        <f>VLOOKUP(E5247,Refs!$P$2:$R$36,3,FALSE)</f>
        <v>Y58</v>
      </c>
      <c r="J5247" s="196" t="str">
        <f>VLOOKUP(E5247,Refs!$P$2:$S$36,4,FALSE)</f>
        <v>South West</v>
      </c>
      <c r="K5247" s="42" t="str">
        <f t="shared" si="166"/>
        <v/>
      </c>
    </row>
    <row r="5248" spans="1:11" x14ac:dyDescent="0.35">
      <c r="A5248" s="197">
        <f t="shared" si="165"/>
        <v>44317</v>
      </c>
      <c r="B5248" t="s">
        <v>1054</v>
      </c>
      <c r="C5248" t="s">
        <v>102</v>
      </c>
      <c r="D5248" t="s">
        <v>1001</v>
      </c>
      <c r="E5248" t="s">
        <v>58</v>
      </c>
      <c r="F5248" t="s">
        <v>59</v>
      </c>
      <c r="G5248" t="s">
        <v>669</v>
      </c>
      <c r="H5248">
        <v>10959</v>
      </c>
      <c r="I5248" s="196" t="str">
        <f>VLOOKUP(E5248,Refs!$P$2:$R$36,3,FALSE)</f>
        <v>Y58</v>
      </c>
      <c r="J5248" s="196" t="str">
        <f>VLOOKUP(E5248,Refs!$P$2:$S$36,4,FALSE)</f>
        <v>South West</v>
      </c>
      <c r="K5248" s="42">
        <f t="shared" si="166"/>
        <v>10959</v>
      </c>
    </row>
    <row r="5249" spans="1:11" x14ac:dyDescent="0.35">
      <c r="A5249" s="197">
        <f t="shared" si="165"/>
        <v>44317</v>
      </c>
      <c r="B5249" t="s">
        <v>1054</v>
      </c>
      <c r="C5249" t="s">
        <v>102</v>
      </c>
      <c r="D5249" t="s">
        <v>1001</v>
      </c>
      <c r="E5249" t="s">
        <v>58</v>
      </c>
      <c r="F5249" t="s">
        <v>59</v>
      </c>
      <c r="G5249" t="s">
        <v>670</v>
      </c>
      <c r="H5249">
        <v>39</v>
      </c>
      <c r="I5249" s="196" t="str">
        <f>VLOOKUP(E5249,Refs!$P$2:$R$36,3,FALSE)</f>
        <v>Y58</v>
      </c>
      <c r="J5249" s="196" t="str">
        <f>VLOOKUP(E5249,Refs!$P$2:$S$36,4,FALSE)</f>
        <v>South West</v>
      </c>
      <c r="K5249" s="42">
        <f t="shared" si="166"/>
        <v>39</v>
      </c>
    </row>
    <row r="5250" spans="1:11" x14ac:dyDescent="0.35">
      <c r="A5250" s="197">
        <f t="shared" si="165"/>
        <v>44317</v>
      </c>
      <c r="B5250" t="s">
        <v>1054</v>
      </c>
      <c r="C5250" t="s">
        <v>102</v>
      </c>
      <c r="D5250" t="s">
        <v>1001</v>
      </c>
      <c r="E5250" t="s">
        <v>58</v>
      </c>
      <c r="F5250" t="s">
        <v>59</v>
      </c>
      <c r="G5250" t="s">
        <v>671</v>
      </c>
      <c r="H5250">
        <v>8387</v>
      </c>
      <c r="I5250" s="196" t="str">
        <f>VLOOKUP(E5250,Refs!$P$2:$R$36,3,FALSE)</f>
        <v>Y58</v>
      </c>
      <c r="J5250" s="196" t="str">
        <f>VLOOKUP(E5250,Refs!$P$2:$S$36,4,FALSE)</f>
        <v>South West</v>
      </c>
      <c r="K5250" s="42">
        <f t="shared" si="166"/>
        <v>8387</v>
      </c>
    </row>
    <row r="5251" spans="1:11" x14ac:dyDescent="0.35">
      <c r="A5251" s="197">
        <f t="shared" ref="A5251:A5314" si="167">DATEVALUE(RIGHT(B5251,8))</f>
        <v>44317</v>
      </c>
      <c r="B5251" t="s">
        <v>1054</v>
      </c>
      <c r="C5251" t="s">
        <v>102</v>
      </c>
      <c r="D5251" t="s">
        <v>1001</v>
      </c>
      <c r="E5251" t="s">
        <v>58</v>
      </c>
      <c r="F5251" t="s">
        <v>59</v>
      </c>
      <c r="G5251" t="s">
        <v>675</v>
      </c>
      <c r="H5251">
        <v>1336</v>
      </c>
      <c r="I5251" s="196" t="str">
        <f>VLOOKUP(E5251,Refs!$P$2:$R$36,3,FALSE)</f>
        <v>Y58</v>
      </c>
      <c r="J5251" s="196" t="str">
        <f>VLOOKUP(E5251,Refs!$P$2:$S$36,4,FALSE)</f>
        <v>South West</v>
      </c>
      <c r="K5251" s="42">
        <f t="shared" si="166"/>
        <v>1336</v>
      </c>
    </row>
    <row r="5252" spans="1:11" x14ac:dyDescent="0.35">
      <c r="A5252" s="197">
        <f t="shared" si="167"/>
        <v>44317</v>
      </c>
      <c r="B5252" t="s">
        <v>1054</v>
      </c>
      <c r="C5252" t="s">
        <v>102</v>
      </c>
      <c r="D5252" t="s">
        <v>1001</v>
      </c>
      <c r="E5252" t="s">
        <v>58</v>
      </c>
      <c r="F5252" t="s">
        <v>59</v>
      </c>
      <c r="G5252" t="s">
        <v>678</v>
      </c>
      <c r="H5252">
        <v>1690</v>
      </c>
      <c r="I5252" s="196" t="str">
        <f>VLOOKUP(E5252,Refs!$P$2:$R$36,3,FALSE)</f>
        <v>Y58</v>
      </c>
      <c r="J5252" s="196" t="str">
        <f>VLOOKUP(E5252,Refs!$P$2:$S$36,4,FALSE)</f>
        <v>South West</v>
      </c>
      <c r="K5252" s="42">
        <f t="shared" si="166"/>
        <v>1690</v>
      </c>
    </row>
    <row r="5253" spans="1:11" x14ac:dyDescent="0.35">
      <c r="A5253" s="197">
        <f t="shared" si="167"/>
        <v>44317</v>
      </c>
      <c r="B5253" t="s">
        <v>1054</v>
      </c>
      <c r="C5253" t="s">
        <v>102</v>
      </c>
      <c r="D5253" t="s">
        <v>1001</v>
      </c>
      <c r="E5253" t="s">
        <v>58</v>
      </c>
      <c r="F5253" t="s">
        <v>59</v>
      </c>
      <c r="G5253" t="s">
        <v>679</v>
      </c>
      <c r="H5253">
        <v>916</v>
      </c>
      <c r="I5253" s="196" t="str">
        <f>VLOOKUP(E5253,Refs!$P$2:$R$36,3,FALSE)</f>
        <v>Y58</v>
      </c>
      <c r="J5253" s="196" t="str">
        <f>VLOOKUP(E5253,Refs!$P$2:$S$36,4,FALSE)</f>
        <v>South West</v>
      </c>
      <c r="K5253" s="42">
        <f t="shared" si="166"/>
        <v>916</v>
      </c>
    </row>
    <row r="5254" spans="1:11" x14ac:dyDescent="0.35">
      <c r="A5254" s="197">
        <f t="shared" si="167"/>
        <v>44317</v>
      </c>
      <c r="B5254" t="s">
        <v>1054</v>
      </c>
      <c r="C5254" t="s">
        <v>102</v>
      </c>
      <c r="D5254" t="s">
        <v>1001</v>
      </c>
      <c r="E5254" t="s">
        <v>58</v>
      </c>
      <c r="F5254" t="s">
        <v>59</v>
      </c>
      <c r="G5254" t="s">
        <v>680</v>
      </c>
      <c r="H5254">
        <v>4993</v>
      </c>
      <c r="I5254" s="196" t="str">
        <f>VLOOKUP(E5254,Refs!$P$2:$R$36,3,FALSE)</f>
        <v>Y58</v>
      </c>
      <c r="J5254" s="196" t="str">
        <f>VLOOKUP(E5254,Refs!$P$2:$S$36,4,FALSE)</f>
        <v>South West</v>
      </c>
      <c r="K5254" s="42">
        <f t="shared" si="166"/>
        <v>4993</v>
      </c>
    </row>
    <row r="5255" spans="1:11" x14ac:dyDescent="0.35">
      <c r="A5255" s="197">
        <f t="shared" si="167"/>
        <v>44317</v>
      </c>
      <c r="B5255" t="s">
        <v>1054</v>
      </c>
      <c r="C5255" t="s">
        <v>102</v>
      </c>
      <c r="D5255" t="s">
        <v>1001</v>
      </c>
      <c r="E5255" t="s">
        <v>58</v>
      </c>
      <c r="F5255" t="s">
        <v>59</v>
      </c>
      <c r="G5255" t="s">
        <v>681</v>
      </c>
      <c r="H5255">
        <v>146</v>
      </c>
      <c r="I5255" s="196" t="str">
        <f>VLOOKUP(E5255,Refs!$P$2:$R$36,3,FALSE)</f>
        <v>Y58</v>
      </c>
      <c r="J5255" s="196" t="str">
        <f>VLOOKUP(E5255,Refs!$P$2:$S$36,4,FALSE)</f>
        <v>South West</v>
      </c>
      <c r="K5255" s="42">
        <f t="shared" si="166"/>
        <v>146</v>
      </c>
    </row>
    <row r="5256" spans="1:11" x14ac:dyDescent="0.35">
      <c r="A5256" s="197">
        <f t="shared" si="167"/>
        <v>44317</v>
      </c>
      <c r="B5256" t="s">
        <v>1054</v>
      </c>
      <c r="C5256" t="s">
        <v>102</v>
      </c>
      <c r="D5256" t="s">
        <v>1001</v>
      </c>
      <c r="E5256" t="s">
        <v>58</v>
      </c>
      <c r="F5256" t="s">
        <v>59</v>
      </c>
      <c r="G5256" t="s">
        <v>682</v>
      </c>
      <c r="H5256">
        <v>26</v>
      </c>
      <c r="I5256" s="196" t="str">
        <f>VLOOKUP(E5256,Refs!$P$2:$R$36,3,FALSE)</f>
        <v>Y58</v>
      </c>
      <c r="J5256" s="196" t="str">
        <f>VLOOKUP(E5256,Refs!$P$2:$S$36,4,FALSE)</f>
        <v>South West</v>
      </c>
      <c r="K5256" s="42">
        <f t="shared" si="166"/>
        <v>26</v>
      </c>
    </row>
    <row r="5257" spans="1:11" x14ac:dyDescent="0.35">
      <c r="A5257" s="197">
        <f t="shared" si="167"/>
        <v>44317</v>
      </c>
      <c r="B5257" t="s">
        <v>1054</v>
      </c>
      <c r="C5257" t="s">
        <v>102</v>
      </c>
      <c r="D5257" t="s">
        <v>1001</v>
      </c>
      <c r="E5257" t="s">
        <v>58</v>
      </c>
      <c r="F5257" t="s">
        <v>59</v>
      </c>
      <c r="G5257" t="s">
        <v>683</v>
      </c>
      <c r="H5257">
        <v>14</v>
      </c>
      <c r="I5257" s="196" t="str">
        <f>VLOOKUP(E5257,Refs!$P$2:$R$36,3,FALSE)</f>
        <v>Y58</v>
      </c>
      <c r="J5257" s="196" t="str">
        <f>VLOOKUP(E5257,Refs!$P$2:$S$36,4,FALSE)</f>
        <v>South West</v>
      </c>
      <c r="K5257" s="42">
        <f t="shared" si="166"/>
        <v>14</v>
      </c>
    </row>
    <row r="5258" spans="1:11" x14ac:dyDescent="0.35">
      <c r="A5258" s="197">
        <f t="shared" si="167"/>
        <v>44317</v>
      </c>
      <c r="B5258" t="s">
        <v>1054</v>
      </c>
      <c r="C5258" t="s">
        <v>102</v>
      </c>
      <c r="D5258" t="s">
        <v>1001</v>
      </c>
      <c r="E5258" t="s">
        <v>58</v>
      </c>
      <c r="F5258" t="s">
        <v>59</v>
      </c>
      <c r="G5258" t="s">
        <v>684</v>
      </c>
      <c r="H5258">
        <v>1469</v>
      </c>
      <c r="I5258" s="196" t="str">
        <f>VLOOKUP(E5258,Refs!$P$2:$R$36,3,FALSE)</f>
        <v>Y58</v>
      </c>
      <c r="J5258" s="196" t="str">
        <f>VLOOKUP(E5258,Refs!$P$2:$S$36,4,FALSE)</f>
        <v>South West</v>
      </c>
      <c r="K5258" s="42">
        <f t="shared" si="166"/>
        <v>1469</v>
      </c>
    </row>
    <row r="5259" spans="1:11" x14ac:dyDescent="0.35">
      <c r="A5259" s="197">
        <f t="shared" si="167"/>
        <v>44317</v>
      </c>
      <c r="B5259" t="s">
        <v>1054</v>
      </c>
      <c r="C5259" t="s">
        <v>102</v>
      </c>
      <c r="D5259" t="s">
        <v>1001</v>
      </c>
      <c r="E5259" t="s">
        <v>58</v>
      </c>
      <c r="F5259" t="s">
        <v>59</v>
      </c>
      <c r="G5259" t="s">
        <v>685</v>
      </c>
      <c r="H5259">
        <v>260</v>
      </c>
      <c r="I5259" s="196" t="str">
        <f>VLOOKUP(E5259,Refs!$P$2:$R$36,3,FALSE)</f>
        <v>Y58</v>
      </c>
      <c r="J5259" s="196" t="str">
        <f>VLOOKUP(E5259,Refs!$P$2:$S$36,4,FALSE)</f>
        <v>South West</v>
      </c>
      <c r="K5259" s="42">
        <f t="shared" si="166"/>
        <v>260</v>
      </c>
    </row>
    <row r="5260" spans="1:11" x14ac:dyDescent="0.35">
      <c r="A5260" s="197">
        <f t="shared" si="167"/>
        <v>44317</v>
      </c>
      <c r="B5260" t="s">
        <v>1054</v>
      </c>
      <c r="C5260" t="s">
        <v>102</v>
      </c>
      <c r="D5260" t="s">
        <v>1001</v>
      </c>
      <c r="E5260" t="s">
        <v>58</v>
      </c>
      <c r="F5260" t="s">
        <v>59</v>
      </c>
      <c r="G5260" t="s">
        <v>686</v>
      </c>
      <c r="H5260">
        <v>0</v>
      </c>
      <c r="I5260" s="196" t="str">
        <f>VLOOKUP(E5260,Refs!$P$2:$R$36,3,FALSE)</f>
        <v>Y58</v>
      </c>
      <c r="J5260" s="196" t="str">
        <f>VLOOKUP(E5260,Refs!$P$2:$S$36,4,FALSE)</f>
        <v>South West</v>
      </c>
      <c r="K5260" s="42" t="str">
        <f t="shared" si="166"/>
        <v/>
      </c>
    </row>
    <row r="5261" spans="1:11" x14ac:dyDescent="0.35">
      <c r="A5261" s="197">
        <f t="shared" si="167"/>
        <v>44317</v>
      </c>
      <c r="B5261" t="s">
        <v>1054</v>
      </c>
      <c r="C5261" t="s">
        <v>102</v>
      </c>
      <c r="D5261" t="s">
        <v>1001</v>
      </c>
      <c r="E5261" t="s">
        <v>58</v>
      </c>
      <c r="F5261" t="s">
        <v>59</v>
      </c>
      <c r="G5261" t="s">
        <v>687</v>
      </c>
      <c r="H5261">
        <v>0</v>
      </c>
      <c r="I5261" s="196" t="str">
        <f>VLOOKUP(E5261,Refs!$P$2:$R$36,3,FALSE)</f>
        <v>Y58</v>
      </c>
      <c r="J5261" s="196" t="str">
        <f>VLOOKUP(E5261,Refs!$P$2:$S$36,4,FALSE)</f>
        <v>South West</v>
      </c>
      <c r="K5261" s="42" t="str">
        <f t="shared" si="166"/>
        <v/>
      </c>
    </row>
    <row r="5262" spans="1:11" x14ac:dyDescent="0.35">
      <c r="A5262" s="197">
        <f t="shared" si="167"/>
        <v>44317</v>
      </c>
      <c r="B5262" t="s">
        <v>1054</v>
      </c>
      <c r="C5262" t="s">
        <v>102</v>
      </c>
      <c r="D5262" t="s">
        <v>1001</v>
      </c>
      <c r="E5262" t="s">
        <v>58</v>
      </c>
      <c r="F5262" t="s">
        <v>59</v>
      </c>
      <c r="G5262" t="s">
        <v>688</v>
      </c>
      <c r="H5262">
        <v>0</v>
      </c>
      <c r="I5262" s="196" t="str">
        <f>VLOOKUP(E5262,Refs!$P$2:$R$36,3,FALSE)</f>
        <v>Y58</v>
      </c>
      <c r="J5262" s="196" t="str">
        <f>VLOOKUP(E5262,Refs!$P$2:$S$36,4,FALSE)</f>
        <v>South West</v>
      </c>
      <c r="K5262" s="42" t="str">
        <f t="shared" si="166"/>
        <v/>
      </c>
    </row>
    <row r="5263" spans="1:11" x14ac:dyDescent="0.35">
      <c r="A5263" s="197">
        <f t="shared" si="167"/>
        <v>44317</v>
      </c>
      <c r="B5263" t="s">
        <v>1054</v>
      </c>
      <c r="C5263" t="s">
        <v>102</v>
      </c>
      <c r="D5263" t="s">
        <v>1001</v>
      </c>
      <c r="E5263" t="s">
        <v>58</v>
      </c>
      <c r="F5263" t="s">
        <v>59</v>
      </c>
      <c r="G5263" t="s">
        <v>689</v>
      </c>
      <c r="H5263">
        <v>0</v>
      </c>
      <c r="I5263" s="196" t="str">
        <f>VLOOKUP(E5263,Refs!$P$2:$R$36,3,FALSE)</f>
        <v>Y58</v>
      </c>
      <c r="J5263" s="196" t="str">
        <f>VLOOKUP(E5263,Refs!$P$2:$S$36,4,FALSE)</f>
        <v>South West</v>
      </c>
      <c r="K5263" s="42" t="str">
        <f t="shared" si="166"/>
        <v/>
      </c>
    </row>
    <row r="5264" spans="1:11" x14ac:dyDescent="0.35">
      <c r="A5264" s="197">
        <f t="shared" si="167"/>
        <v>44317</v>
      </c>
      <c r="B5264" t="s">
        <v>1054</v>
      </c>
      <c r="C5264" t="s">
        <v>102</v>
      </c>
      <c r="D5264" t="s">
        <v>1001</v>
      </c>
      <c r="E5264" t="s">
        <v>58</v>
      </c>
      <c r="F5264" t="s">
        <v>59</v>
      </c>
      <c r="G5264" t="s">
        <v>690</v>
      </c>
      <c r="H5264">
        <v>0</v>
      </c>
      <c r="I5264" s="196" t="str">
        <f>VLOOKUP(E5264,Refs!$P$2:$R$36,3,FALSE)</f>
        <v>Y58</v>
      </c>
      <c r="J5264" s="196" t="str">
        <f>VLOOKUP(E5264,Refs!$P$2:$S$36,4,FALSE)</f>
        <v>South West</v>
      </c>
      <c r="K5264" s="42" t="str">
        <f t="shared" si="166"/>
        <v/>
      </c>
    </row>
    <row r="5265" spans="1:11" x14ac:dyDescent="0.35">
      <c r="A5265" s="197">
        <f t="shared" si="167"/>
        <v>44317</v>
      </c>
      <c r="B5265" t="s">
        <v>1054</v>
      </c>
      <c r="C5265" t="s">
        <v>102</v>
      </c>
      <c r="D5265" t="s">
        <v>1001</v>
      </c>
      <c r="E5265" t="s">
        <v>58</v>
      </c>
      <c r="F5265" t="s">
        <v>59</v>
      </c>
      <c r="G5265" t="s">
        <v>691</v>
      </c>
      <c r="H5265">
        <v>6</v>
      </c>
      <c r="I5265" s="196" t="str">
        <f>VLOOKUP(E5265,Refs!$P$2:$R$36,3,FALSE)</f>
        <v>Y58</v>
      </c>
      <c r="J5265" s="196" t="str">
        <f>VLOOKUP(E5265,Refs!$P$2:$S$36,4,FALSE)</f>
        <v>South West</v>
      </c>
      <c r="K5265" s="42">
        <f t="shared" si="166"/>
        <v>6</v>
      </c>
    </row>
    <row r="5266" spans="1:11" x14ac:dyDescent="0.35">
      <c r="A5266" s="197">
        <f t="shared" si="167"/>
        <v>44317</v>
      </c>
      <c r="B5266" t="s">
        <v>1054</v>
      </c>
      <c r="C5266" t="s">
        <v>102</v>
      </c>
      <c r="D5266" t="s">
        <v>1001</v>
      </c>
      <c r="E5266" t="s">
        <v>58</v>
      </c>
      <c r="F5266" t="s">
        <v>59</v>
      </c>
      <c r="G5266" t="s">
        <v>692</v>
      </c>
      <c r="H5266">
        <v>236</v>
      </c>
      <c r="I5266" s="196" t="str">
        <f>VLOOKUP(E5266,Refs!$P$2:$R$36,3,FALSE)</f>
        <v>Y58</v>
      </c>
      <c r="J5266" s="196" t="str">
        <f>VLOOKUP(E5266,Refs!$P$2:$S$36,4,FALSE)</f>
        <v>South West</v>
      </c>
      <c r="K5266" s="42">
        <f t="shared" si="166"/>
        <v>236</v>
      </c>
    </row>
    <row r="5267" spans="1:11" x14ac:dyDescent="0.35">
      <c r="A5267" s="197">
        <f t="shared" si="167"/>
        <v>44317</v>
      </c>
      <c r="B5267" t="s">
        <v>1054</v>
      </c>
      <c r="C5267" t="s">
        <v>102</v>
      </c>
      <c r="D5267" t="s">
        <v>1001</v>
      </c>
      <c r="E5267" t="s">
        <v>58</v>
      </c>
      <c r="F5267" t="s">
        <v>59</v>
      </c>
      <c r="G5267" t="s">
        <v>693</v>
      </c>
      <c r="H5267">
        <v>0</v>
      </c>
      <c r="I5267" s="196" t="str">
        <f>VLOOKUP(E5267,Refs!$P$2:$R$36,3,FALSE)</f>
        <v>Y58</v>
      </c>
      <c r="J5267" s="196" t="str">
        <f>VLOOKUP(E5267,Refs!$P$2:$S$36,4,FALSE)</f>
        <v>South West</v>
      </c>
      <c r="K5267" s="42" t="str">
        <f t="shared" si="166"/>
        <v/>
      </c>
    </row>
    <row r="5268" spans="1:11" x14ac:dyDescent="0.35">
      <c r="A5268" s="197">
        <f t="shared" si="167"/>
        <v>44317</v>
      </c>
      <c r="B5268" t="s">
        <v>1054</v>
      </c>
      <c r="C5268" t="s">
        <v>102</v>
      </c>
      <c r="D5268" t="s">
        <v>1001</v>
      </c>
      <c r="E5268" t="s">
        <v>58</v>
      </c>
      <c r="F5268" t="s">
        <v>59</v>
      </c>
      <c r="G5268" t="s">
        <v>694</v>
      </c>
      <c r="H5268">
        <v>35</v>
      </c>
      <c r="I5268" s="196" t="str">
        <f>VLOOKUP(E5268,Refs!$P$2:$R$36,3,FALSE)</f>
        <v>Y58</v>
      </c>
      <c r="J5268" s="196" t="str">
        <f>VLOOKUP(E5268,Refs!$P$2:$S$36,4,FALSE)</f>
        <v>South West</v>
      </c>
      <c r="K5268" s="42">
        <f t="shared" si="166"/>
        <v>35</v>
      </c>
    </row>
    <row r="5269" spans="1:11" x14ac:dyDescent="0.35">
      <c r="A5269" s="197">
        <f t="shared" si="167"/>
        <v>44317</v>
      </c>
      <c r="B5269" t="s">
        <v>1054</v>
      </c>
      <c r="C5269" t="s">
        <v>102</v>
      </c>
      <c r="D5269" t="s">
        <v>1001</v>
      </c>
      <c r="E5269" t="s">
        <v>58</v>
      </c>
      <c r="F5269" t="s">
        <v>59</v>
      </c>
      <c r="G5269" t="s">
        <v>695</v>
      </c>
      <c r="H5269">
        <v>0</v>
      </c>
      <c r="I5269" s="196" t="str">
        <f>VLOOKUP(E5269,Refs!$P$2:$R$36,3,FALSE)</f>
        <v>Y58</v>
      </c>
      <c r="J5269" s="196" t="str">
        <f>VLOOKUP(E5269,Refs!$P$2:$S$36,4,FALSE)</f>
        <v>South West</v>
      </c>
      <c r="K5269" s="42" t="str">
        <f t="shared" si="166"/>
        <v/>
      </c>
    </row>
    <row r="5270" spans="1:11" x14ac:dyDescent="0.35">
      <c r="A5270" s="197">
        <f t="shared" si="167"/>
        <v>44317</v>
      </c>
      <c r="B5270" t="s">
        <v>1054</v>
      </c>
      <c r="C5270" t="s">
        <v>102</v>
      </c>
      <c r="D5270" t="s">
        <v>1001</v>
      </c>
      <c r="E5270" t="s">
        <v>58</v>
      </c>
      <c r="F5270" t="s">
        <v>59</v>
      </c>
      <c r="G5270" t="s">
        <v>696</v>
      </c>
      <c r="H5270">
        <v>0</v>
      </c>
      <c r="I5270" s="196" t="str">
        <f>VLOOKUP(E5270,Refs!$P$2:$R$36,3,FALSE)</f>
        <v>Y58</v>
      </c>
      <c r="J5270" s="196" t="str">
        <f>VLOOKUP(E5270,Refs!$P$2:$S$36,4,FALSE)</f>
        <v>South West</v>
      </c>
      <c r="K5270" s="42" t="str">
        <f t="shared" si="166"/>
        <v/>
      </c>
    </row>
    <row r="5271" spans="1:11" x14ac:dyDescent="0.35">
      <c r="A5271" s="197">
        <f t="shared" si="167"/>
        <v>44317</v>
      </c>
      <c r="B5271" t="s">
        <v>1054</v>
      </c>
      <c r="C5271" t="s">
        <v>102</v>
      </c>
      <c r="D5271" t="s">
        <v>1001</v>
      </c>
      <c r="E5271" t="s">
        <v>58</v>
      </c>
      <c r="F5271" t="s">
        <v>59</v>
      </c>
      <c r="G5271" t="s">
        <v>697</v>
      </c>
      <c r="H5271">
        <v>0</v>
      </c>
      <c r="I5271" s="196" t="str">
        <f>VLOOKUP(E5271,Refs!$P$2:$R$36,3,FALSE)</f>
        <v>Y58</v>
      </c>
      <c r="J5271" s="196" t="str">
        <f>VLOOKUP(E5271,Refs!$P$2:$S$36,4,FALSE)</f>
        <v>South West</v>
      </c>
      <c r="K5271" s="42" t="str">
        <f t="shared" si="166"/>
        <v/>
      </c>
    </row>
    <row r="5272" spans="1:11" x14ac:dyDescent="0.35">
      <c r="A5272" s="197">
        <f t="shared" si="167"/>
        <v>44317</v>
      </c>
      <c r="B5272" t="s">
        <v>1054</v>
      </c>
      <c r="C5272" t="s">
        <v>102</v>
      </c>
      <c r="D5272" t="s">
        <v>1001</v>
      </c>
      <c r="E5272" t="s">
        <v>58</v>
      </c>
      <c r="F5272" t="s">
        <v>59</v>
      </c>
      <c r="G5272" t="s">
        <v>698</v>
      </c>
      <c r="H5272">
        <v>1</v>
      </c>
      <c r="I5272" s="196" t="str">
        <f>VLOOKUP(E5272,Refs!$P$2:$R$36,3,FALSE)</f>
        <v>Y58</v>
      </c>
      <c r="J5272" s="196" t="str">
        <f>VLOOKUP(E5272,Refs!$P$2:$S$36,4,FALSE)</f>
        <v>South West</v>
      </c>
      <c r="K5272" s="42">
        <f t="shared" si="166"/>
        <v>1</v>
      </c>
    </row>
    <row r="5273" spans="1:11" x14ac:dyDescent="0.35">
      <c r="A5273" s="197">
        <f t="shared" si="167"/>
        <v>44317</v>
      </c>
      <c r="B5273" t="s">
        <v>1054</v>
      </c>
      <c r="C5273" t="s">
        <v>102</v>
      </c>
      <c r="D5273" t="s">
        <v>1001</v>
      </c>
      <c r="E5273" t="s">
        <v>58</v>
      </c>
      <c r="F5273" t="s">
        <v>59</v>
      </c>
      <c r="G5273" t="s">
        <v>699</v>
      </c>
      <c r="H5273">
        <v>1</v>
      </c>
      <c r="I5273" s="196" t="str">
        <f>VLOOKUP(E5273,Refs!$P$2:$R$36,3,FALSE)</f>
        <v>Y58</v>
      </c>
      <c r="J5273" s="196" t="str">
        <f>VLOOKUP(E5273,Refs!$P$2:$S$36,4,FALSE)</f>
        <v>South West</v>
      </c>
      <c r="K5273" s="42">
        <f t="shared" si="166"/>
        <v>1</v>
      </c>
    </row>
    <row r="5274" spans="1:11" x14ac:dyDescent="0.35">
      <c r="A5274" s="197">
        <f t="shared" si="167"/>
        <v>44317</v>
      </c>
      <c r="B5274" t="s">
        <v>1054</v>
      </c>
      <c r="C5274" t="s">
        <v>102</v>
      </c>
      <c r="D5274" t="s">
        <v>1001</v>
      </c>
      <c r="E5274" t="s">
        <v>58</v>
      </c>
      <c r="F5274" t="s">
        <v>59</v>
      </c>
      <c r="G5274" t="s">
        <v>720</v>
      </c>
      <c r="H5274">
        <v>2</v>
      </c>
      <c r="I5274" s="196" t="str">
        <f>VLOOKUP(E5274,Refs!$P$2:$R$36,3,FALSE)</f>
        <v>Y58</v>
      </c>
      <c r="J5274" s="196" t="str">
        <f>VLOOKUP(E5274,Refs!$P$2:$S$36,4,FALSE)</f>
        <v>South West</v>
      </c>
      <c r="K5274" s="42">
        <f t="shared" si="166"/>
        <v>2</v>
      </c>
    </row>
    <row r="5275" spans="1:11" x14ac:dyDescent="0.35">
      <c r="A5275" s="197">
        <f t="shared" si="167"/>
        <v>44317</v>
      </c>
      <c r="B5275" t="s">
        <v>1054</v>
      </c>
      <c r="C5275" t="s">
        <v>102</v>
      </c>
      <c r="D5275" t="s">
        <v>1001</v>
      </c>
      <c r="E5275" t="s">
        <v>58</v>
      </c>
      <c r="F5275" t="s">
        <v>59</v>
      </c>
      <c r="G5275" t="s">
        <v>721</v>
      </c>
      <c r="H5275">
        <v>2</v>
      </c>
      <c r="I5275" s="196" t="str">
        <f>VLOOKUP(E5275,Refs!$P$2:$R$36,3,FALSE)</f>
        <v>Y58</v>
      </c>
      <c r="J5275" s="196" t="str">
        <f>VLOOKUP(E5275,Refs!$P$2:$S$36,4,FALSE)</f>
        <v>South West</v>
      </c>
      <c r="K5275" s="42">
        <f t="shared" si="166"/>
        <v>2</v>
      </c>
    </row>
    <row r="5276" spans="1:11" x14ac:dyDescent="0.35">
      <c r="A5276" s="197">
        <f t="shared" si="167"/>
        <v>44317</v>
      </c>
      <c r="B5276" t="s">
        <v>1054</v>
      </c>
      <c r="C5276" t="s">
        <v>102</v>
      </c>
      <c r="D5276" t="s">
        <v>1001</v>
      </c>
      <c r="E5276" t="s">
        <v>58</v>
      </c>
      <c r="F5276" t="s">
        <v>59</v>
      </c>
      <c r="G5276" t="s">
        <v>722</v>
      </c>
      <c r="H5276">
        <v>0</v>
      </c>
      <c r="I5276" s="196" t="str">
        <f>VLOOKUP(E5276,Refs!$P$2:$R$36,3,FALSE)</f>
        <v>Y58</v>
      </c>
      <c r="J5276" s="196" t="str">
        <f>VLOOKUP(E5276,Refs!$P$2:$S$36,4,FALSE)</f>
        <v>South West</v>
      </c>
      <c r="K5276" s="42" t="str">
        <f t="shared" si="166"/>
        <v/>
      </c>
    </row>
    <row r="5277" spans="1:11" x14ac:dyDescent="0.35">
      <c r="A5277" s="197">
        <f t="shared" si="167"/>
        <v>44317</v>
      </c>
      <c r="B5277" t="s">
        <v>1054</v>
      </c>
      <c r="C5277" t="s">
        <v>102</v>
      </c>
      <c r="D5277" t="s">
        <v>1001</v>
      </c>
      <c r="E5277" t="s">
        <v>58</v>
      </c>
      <c r="F5277" t="s">
        <v>59</v>
      </c>
      <c r="G5277" t="s">
        <v>723</v>
      </c>
      <c r="H5277">
        <v>0</v>
      </c>
      <c r="I5277" s="196" t="str">
        <f>VLOOKUP(E5277,Refs!$P$2:$R$36,3,FALSE)</f>
        <v>Y58</v>
      </c>
      <c r="J5277" s="196" t="str">
        <f>VLOOKUP(E5277,Refs!$P$2:$S$36,4,FALSE)</f>
        <v>South West</v>
      </c>
      <c r="K5277" s="42" t="str">
        <f t="shared" si="166"/>
        <v/>
      </c>
    </row>
    <row r="5278" spans="1:11" x14ac:dyDescent="0.35">
      <c r="A5278" s="197">
        <f t="shared" si="167"/>
        <v>44317</v>
      </c>
      <c r="B5278" t="s">
        <v>1054</v>
      </c>
      <c r="C5278" t="s">
        <v>102</v>
      </c>
      <c r="D5278" t="s">
        <v>1001</v>
      </c>
      <c r="E5278" t="s">
        <v>58</v>
      </c>
      <c r="F5278" t="s">
        <v>59</v>
      </c>
      <c r="G5278" t="s">
        <v>724</v>
      </c>
      <c r="H5278">
        <v>0</v>
      </c>
      <c r="I5278" s="196" t="str">
        <f>VLOOKUP(E5278,Refs!$P$2:$R$36,3,FALSE)</f>
        <v>Y58</v>
      </c>
      <c r="J5278" s="196" t="str">
        <f>VLOOKUP(E5278,Refs!$P$2:$S$36,4,FALSE)</f>
        <v>South West</v>
      </c>
      <c r="K5278" s="42" t="str">
        <f t="shared" si="166"/>
        <v/>
      </c>
    </row>
    <row r="5279" spans="1:11" x14ac:dyDescent="0.35">
      <c r="A5279" s="197">
        <f t="shared" si="167"/>
        <v>44317</v>
      </c>
      <c r="B5279" t="s">
        <v>1054</v>
      </c>
      <c r="C5279" t="s">
        <v>102</v>
      </c>
      <c r="D5279" t="s">
        <v>1001</v>
      </c>
      <c r="E5279" t="s">
        <v>58</v>
      </c>
      <c r="F5279" t="s">
        <v>59</v>
      </c>
      <c r="G5279" t="s">
        <v>725</v>
      </c>
      <c r="H5279">
        <v>0</v>
      </c>
      <c r="I5279" s="196" t="str">
        <f>VLOOKUP(E5279,Refs!$P$2:$R$36,3,FALSE)</f>
        <v>Y58</v>
      </c>
      <c r="J5279" s="196" t="str">
        <f>VLOOKUP(E5279,Refs!$P$2:$S$36,4,FALSE)</f>
        <v>South West</v>
      </c>
      <c r="K5279" s="42" t="str">
        <f t="shared" si="166"/>
        <v/>
      </c>
    </row>
    <row r="5280" spans="1:11" x14ac:dyDescent="0.35">
      <c r="A5280" s="197">
        <f t="shared" si="167"/>
        <v>44317</v>
      </c>
      <c r="B5280" t="s">
        <v>1054</v>
      </c>
      <c r="C5280" t="s">
        <v>102</v>
      </c>
      <c r="D5280" t="s">
        <v>1001</v>
      </c>
      <c r="E5280" t="s">
        <v>58</v>
      </c>
      <c r="F5280" t="s">
        <v>59</v>
      </c>
      <c r="G5280" t="s">
        <v>726</v>
      </c>
      <c r="H5280">
        <v>0</v>
      </c>
      <c r="I5280" s="196" t="str">
        <f>VLOOKUP(E5280,Refs!$P$2:$R$36,3,FALSE)</f>
        <v>Y58</v>
      </c>
      <c r="J5280" s="196" t="str">
        <f>VLOOKUP(E5280,Refs!$P$2:$S$36,4,FALSE)</f>
        <v>South West</v>
      </c>
      <c r="K5280" s="42" t="str">
        <f t="shared" si="166"/>
        <v/>
      </c>
    </row>
    <row r="5281" spans="1:11" x14ac:dyDescent="0.35">
      <c r="A5281" s="197">
        <f t="shared" si="167"/>
        <v>44317</v>
      </c>
      <c r="B5281" t="s">
        <v>1054</v>
      </c>
      <c r="C5281" t="s">
        <v>102</v>
      </c>
      <c r="D5281" t="s">
        <v>1001</v>
      </c>
      <c r="E5281" t="s">
        <v>58</v>
      </c>
      <c r="F5281" t="s">
        <v>59</v>
      </c>
      <c r="G5281" t="s">
        <v>727</v>
      </c>
      <c r="H5281">
        <v>0</v>
      </c>
      <c r="I5281" s="196" t="str">
        <f>VLOOKUP(E5281,Refs!$P$2:$R$36,3,FALSE)</f>
        <v>Y58</v>
      </c>
      <c r="J5281" s="196" t="str">
        <f>VLOOKUP(E5281,Refs!$P$2:$S$36,4,FALSE)</f>
        <v>South West</v>
      </c>
      <c r="K5281" s="42" t="str">
        <f t="shared" si="166"/>
        <v/>
      </c>
    </row>
    <row r="5282" spans="1:11" x14ac:dyDescent="0.35">
      <c r="A5282" s="197">
        <f t="shared" si="167"/>
        <v>44317</v>
      </c>
      <c r="B5282" t="s">
        <v>1054</v>
      </c>
      <c r="C5282" t="s">
        <v>102</v>
      </c>
      <c r="D5282" t="s">
        <v>1001</v>
      </c>
      <c r="E5282" t="s">
        <v>58</v>
      </c>
      <c r="F5282" t="s">
        <v>59</v>
      </c>
      <c r="G5282" t="s">
        <v>728</v>
      </c>
      <c r="H5282">
        <v>0</v>
      </c>
      <c r="I5282" s="196" t="str">
        <f>VLOOKUP(E5282,Refs!$P$2:$R$36,3,FALSE)</f>
        <v>Y58</v>
      </c>
      <c r="J5282" s="196" t="str">
        <f>VLOOKUP(E5282,Refs!$P$2:$S$36,4,FALSE)</f>
        <v>South West</v>
      </c>
      <c r="K5282" s="42" t="str">
        <f t="shared" si="166"/>
        <v/>
      </c>
    </row>
    <row r="5283" spans="1:11" x14ac:dyDescent="0.35">
      <c r="A5283" s="197">
        <f t="shared" si="167"/>
        <v>44317</v>
      </c>
      <c r="B5283" t="s">
        <v>1054</v>
      </c>
      <c r="C5283" t="s">
        <v>102</v>
      </c>
      <c r="D5283" t="s">
        <v>1001</v>
      </c>
      <c r="E5283" t="s">
        <v>58</v>
      </c>
      <c r="F5283" t="s">
        <v>59</v>
      </c>
      <c r="G5283" t="s">
        <v>729</v>
      </c>
      <c r="H5283">
        <v>0</v>
      </c>
      <c r="I5283" s="196" t="str">
        <f>VLOOKUP(E5283,Refs!$P$2:$R$36,3,FALSE)</f>
        <v>Y58</v>
      </c>
      <c r="J5283" s="196" t="str">
        <f>VLOOKUP(E5283,Refs!$P$2:$S$36,4,FALSE)</f>
        <v>South West</v>
      </c>
      <c r="K5283" s="42" t="str">
        <f t="shared" si="166"/>
        <v/>
      </c>
    </row>
    <row r="5284" spans="1:11" x14ac:dyDescent="0.35">
      <c r="A5284" s="197">
        <f t="shared" si="167"/>
        <v>44317</v>
      </c>
      <c r="B5284" t="s">
        <v>1054</v>
      </c>
      <c r="C5284" t="s">
        <v>102</v>
      </c>
      <c r="D5284" t="s">
        <v>1001</v>
      </c>
      <c r="E5284" t="s">
        <v>58</v>
      </c>
      <c r="F5284" t="s">
        <v>59</v>
      </c>
      <c r="G5284" t="s">
        <v>730</v>
      </c>
      <c r="H5284">
        <v>0</v>
      </c>
      <c r="I5284" s="196" t="str">
        <f>VLOOKUP(E5284,Refs!$P$2:$R$36,3,FALSE)</f>
        <v>Y58</v>
      </c>
      <c r="J5284" s="196" t="str">
        <f>VLOOKUP(E5284,Refs!$P$2:$S$36,4,FALSE)</f>
        <v>South West</v>
      </c>
      <c r="K5284" s="42" t="str">
        <f t="shared" si="166"/>
        <v/>
      </c>
    </row>
    <row r="5285" spans="1:11" x14ac:dyDescent="0.35">
      <c r="A5285" s="197">
        <f t="shared" si="167"/>
        <v>44317</v>
      </c>
      <c r="B5285" t="s">
        <v>1054</v>
      </c>
      <c r="C5285" t="s">
        <v>102</v>
      </c>
      <c r="D5285" t="s">
        <v>1001</v>
      </c>
      <c r="E5285" t="s">
        <v>58</v>
      </c>
      <c r="F5285" t="s">
        <v>59</v>
      </c>
      <c r="G5285" t="s">
        <v>731</v>
      </c>
      <c r="H5285">
        <v>0</v>
      </c>
      <c r="I5285" s="196" t="str">
        <f>VLOOKUP(E5285,Refs!$P$2:$R$36,3,FALSE)</f>
        <v>Y58</v>
      </c>
      <c r="J5285" s="196" t="str">
        <f>VLOOKUP(E5285,Refs!$P$2:$S$36,4,FALSE)</f>
        <v>South West</v>
      </c>
      <c r="K5285" s="42" t="str">
        <f t="shared" si="166"/>
        <v/>
      </c>
    </row>
    <row r="5286" spans="1:11" x14ac:dyDescent="0.35">
      <c r="A5286" s="197">
        <f t="shared" si="167"/>
        <v>44317</v>
      </c>
      <c r="B5286" t="s">
        <v>1054</v>
      </c>
      <c r="C5286" t="s">
        <v>102</v>
      </c>
      <c r="D5286" t="s">
        <v>1001</v>
      </c>
      <c r="E5286" t="s">
        <v>58</v>
      </c>
      <c r="F5286" t="s">
        <v>59</v>
      </c>
      <c r="G5286" t="s">
        <v>732</v>
      </c>
      <c r="H5286">
        <v>0</v>
      </c>
      <c r="I5286" s="196" t="str">
        <f>VLOOKUP(E5286,Refs!$P$2:$R$36,3,FALSE)</f>
        <v>Y58</v>
      </c>
      <c r="J5286" s="196" t="str">
        <f>VLOOKUP(E5286,Refs!$P$2:$S$36,4,FALSE)</f>
        <v>South West</v>
      </c>
      <c r="K5286" s="42" t="str">
        <f t="shared" si="166"/>
        <v/>
      </c>
    </row>
    <row r="5287" spans="1:11" x14ac:dyDescent="0.35">
      <c r="A5287" s="197">
        <f t="shared" si="167"/>
        <v>44317</v>
      </c>
      <c r="B5287" t="s">
        <v>1054</v>
      </c>
      <c r="C5287" t="s">
        <v>102</v>
      </c>
      <c r="D5287" t="s">
        <v>1001</v>
      </c>
      <c r="E5287" t="s">
        <v>58</v>
      </c>
      <c r="F5287" t="s">
        <v>59</v>
      </c>
      <c r="G5287" t="s">
        <v>733</v>
      </c>
      <c r="H5287">
        <v>0</v>
      </c>
      <c r="I5287" s="196" t="str">
        <f>VLOOKUP(E5287,Refs!$P$2:$R$36,3,FALSE)</f>
        <v>Y58</v>
      </c>
      <c r="J5287" s="196" t="str">
        <f>VLOOKUP(E5287,Refs!$P$2:$S$36,4,FALSE)</f>
        <v>South West</v>
      </c>
      <c r="K5287" s="42" t="str">
        <f t="shared" si="166"/>
        <v/>
      </c>
    </row>
    <row r="5288" spans="1:11" x14ac:dyDescent="0.35">
      <c r="A5288" s="197">
        <f t="shared" si="167"/>
        <v>44317</v>
      </c>
      <c r="B5288" t="s">
        <v>1054</v>
      </c>
      <c r="C5288" t="s">
        <v>102</v>
      </c>
      <c r="D5288" t="s">
        <v>1001</v>
      </c>
      <c r="E5288" t="s">
        <v>58</v>
      </c>
      <c r="F5288" t="s">
        <v>59</v>
      </c>
      <c r="G5288" t="s">
        <v>734</v>
      </c>
      <c r="H5288">
        <v>0</v>
      </c>
      <c r="I5288" s="196" t="str">
        <f>VLOOKUP(E5288,Refs!$P$2:$R$36,3,FALSE)</f>
        <v>Y58</v>
      </c>
      <c r="J5288" s="196" t="str">
        <f>VLOOKUP(E5288,Refs!$P$2:$S$36,4,FALSE)</f>
        <v>South West</v>
      </c>
      <c r="K5288" s="42" t="str">
        <f t="shared" si="166"/>
        <v/>
      </c>
    </row>
    <row r="5289" spans="1:11" x14ac:dyDescent="0.35">
      <c r="A5289" s="197">
        <f t="shared" si="167"/>
        <v>44317</v>
      </c>
      <c r="B5289" t="s">
        <v>1054</v>
      </c>
      <c r="C5289" t="s">
        <v>102</v>
      </c>
      <c r="D5289" t="s">
        <v>1001</v>
      </c>
      <c r="E5289" t="s">
        <v>58</v>
      </c>
      <c r="F5289" t="s">
        <v>59</v>
      </c>
      <c r="G5289" t="s">
        <v>735</v>
      </c>
      <c r="H5289">
        <v>0</v>
      </c>
      <c r="I5289" s="196" t="str">
        <f>VLOOKUP(E5289,Refs!$P$2:$R$36,3,FALSE)</f>
        <v>Y58</v>
      </c>
      <c r="J5289" s="196" t="str">
        <f>VLOOKUP(E5289,Refs!$P$2:$S$36,4,FALSE)</f>
        <v>South West</v>
      </c>
      <c r="K5289" s="42" t="str">
        <f t="shared" si="166"/>
        <v/>
      </c>
    </row>
    <row r="5290" spans="1:11" x14ac:dyDescent="0.35">
      <c r="A5290" s="197">
        <f t="shared" si="167"/>
        <v>44317</v>
      </c>
      <c r="B5290" t="s">
        <v>1054</v>
      </c>
      <c r="C5290" t="s">
        <v>102</v>
      </c>
      <c r="D5290" t="s">
        <v>1001</v>
      </c>
      <c r="E5290" t="s">
        <v>58</v>
      </c>
      <c r="F5290" t="s">
        <v>59</v>
      </c>
      <c r="G5290" t="s">
        <v>736</v>
      </c>
      <c r="H5290">
        <v>0</v>
      </c>
      <c r="I5290" s="196" t="str">
        <f>VLOOKUP(E5290,Refs!$P$2:$R$36,3,FALSE)</f>
        <v>Y58</v>
      </c>
      <c r="J5290" s="196" t="str">
        <f>VLOOKUP(E5290,Refs!$P$2:$S$36,4,FALSE)</f>
        <v>South West</v>
      </c>
      <c r="K5290" s="42" t="str">
        <f t="shared" si="166"/>
        <v/>
      </c>
    </row>
    <row r="5291" spans="1:11" x14ac:dyDescent="0.35">
      <c r="A5291" s="197">
        <f t="shared" si="167"/>
        <v>44317</v>
      </c>
      <c r="B5291" t="s">
        <v>1054</v>
      </c>
      <c r="C5291" t="s">
        <v>102</v>
      </c>
      <c r="D5291" t="s">
        <v>1001</v>
      </c>
      <c r="E5291" t="s">
        <v>58</v>
      </c>
      <c r="F5291" t="s">
        <v>59</v>
      </c>
      <c r="G5291" t="s">
        <v>737</v>
      </c>
      <c r="H5291">
        <v>0</v>
      </c>
      <c r="I5291" s="196" t="str">
        <f>VLOOKUP(E5291,Refs!$P$2:$R$36,3,FALSE)</f>
        <v>Y58</v>
      </c>
      <c r="J5291" s="196" t="str">
        <f>VLOOKUP(E5291,Refs!$P$2:$S$36,4,FALSE)</f>
        <v>South West</v>
      </c>
      <c r="K5291" s="42" t="str">
        <f t="shared" si="166"/>
        <v/>
      </c>
    </row>
    <row r="5292" spans="1:11" x14ac:dyDescent="0.35">
      <c r="A5292" s="197">
        <f t="shared" si="167"/>
        <v>44317</v>
      </c>
      <c r="B5292" t="s">
        <v>1054</v>
      </c>
      <c r="C5292" t="s">
        <v>102</v>
      </c>
      <c r="D5292" t="s">
        <v>1001</v>
      </c>
      <c r="E5292" t="s">
        <v>64</v>
      </c>
      <c r="F5292" t="s">
        <v>65</v>
      </c>
      <c r="G5292" t="s">
        <v>756</v>
      </c>
      <c r="H5292">
        <v>35062</v>
      </c>
      <c r="I5292" s="196" t="str">
        <f>VLOOKUP(E5292,Refs!$P$2:$R$36,3,FALSE)</f>
        <v>Y61</v>
      </c>
      <c r="J5292" s="196" t="str">
        <f>VLOOKUP(E5292,Refs!$P$2:$S$36,4,FALSE)</f>
        <v>East of England</v>
      </c>
      <c r="K5292" s="42">
        <f t="shared" ref="K5292:K5355" si="168">IF(OR(H5292="NULL",H5292=0,H5292=""),"",H5292)</f>
        <v>35062</v>
      </c>
    </row>
    <row r="5293" spans="1:11" x14ac:dyDescent="0.35">
      <c r="A5293" s="197">
        <f t="shared" si="167"/>
        <v>44317</v>
      </c>
      <c r="B5293" t="s">
        <v>1054</v>
      </c>
      <c r="C5293" t="s">
        <v>102</v>
      </c>
      <c r="D5293" t="s">
        <v>1001</v>
      </c>
      <c r="E5293" t="s">
        <v>64</v>
      </c>
      <c r="F5293" t="s">
        <v>65</v>
      </c>
      <c r="G5293" t="s">
        <v>757</v>
      </c>
      <c r="H5293">
        <v>21791</v>
      </c>
      <c r="I5293" s="196" t="str">
        <f>VLOOKUP(E5293,Refs!$P$2:$R$36,3,FALSE)</f>
        <v>Y61</v>
      </c>
      <c r="J5293" s="196" t="str">
        <f>VLOOKUP(E5293,Refs!$P$2:$S$36,4,FALSE)</f>
        <v>East of England</v>
      </c>
      <c r="K5293" s="42">
        <f t="shared" si="168"/>
        <v>21791</v>
      </c>
    </row>
    <row r="5294" spans="1:11" x14ac:dyDescent="0.35">
      <c r="A5294" s="197">
        <f t="shared" si="167"/>
        <v>44317</v>
      </c>
      <c r="B5294" t="s">
        <v>1054</v>
      </c>
      <c r="C5294" t="s">
        <v>102</v>
      </c>
      <c r="D5294" t="s">
        <v>1001</v>
      </c>
      <c r="E5294" t="s">
        <v>64</v>
      </c>
      <c r="F5294" t="s">
        <v>65</v>
      </c>
      <c r="G5294" t="s">
        <v>758</v>
      </c>
      <c r="H5294">
        <v>32910</v>
      </c>
      <c r="I5294" s="196" t="str">
        <f>VLOOKUP(E5294,Refs!$P$2:$R$36,3,FALSE)</f>
        <v>Y61</v>
      </c>
      <c r="J5294" s="196" t="str">
        <f>VLOOKUP(E5294,Refs!$P$2:$S$36,4,FALSE)</f>
        <v>East of England</v>
      </c>
      <c r="K5294" s="42">
        <f t="shared" si="168"/>
        <v>32910</v>
      </c>
    </row>
    <row r="5295" spans="1:11" x14ac:dyDescent="0.35">
      <c r="A5295" s="197">
        <f t="shared" si="167"/>
        <v>44317</v>
      </c>
      <c r="B5295" t="s">
        <v>1054</v>
      </c>
      <c r="C5295" t="s">
        <v>102</v>
      </c>
      <c r="D5295" t="s">
        <v>1001</v>
      </c>
      <c r="E5295" t="s">
        <v>64</v>
      </c>
      <c r="F5295" t="s">
        <v>65</v>
      </c>
      <c r="G5295" t="s">
        <v>759</v>
      </c>
      <c r="H5295">
        <v>0</v>
      </c>
      <c r="I5295" s="196" t="str">
        <f>VLOOKUP(E5295,Refs!$P$2:$R$36,3,FALSE)</f>
        <v>Y61</v>
      </c>
      <c r="J5295" s="196" t="str">
        <f>VLOOKUP(E5295,Refs!$P$2:$S$36,4,FALSE)</f>
        <v>East of England</v>
      </c>
      <c r="K5295" s="42" t="str">
        <f t="shared" si="168"/>
        <v/>
      </c>
    </row>
    <row r="5296" spans="1:11" x14ac:dyDescent="0.35">
      <c r="A5296" s="197">
        <f t="shared" si="167"/>
        <v>44317</v>
      </c>
      <c r="B5296" t="s">
        <v>1054</v>
      </c>
      <c r="C5296" t="s">
        <v>102</v>
      </c>
      <c r="D5296" t="s">
        <v>1001</v>
      </c>
      <c r="E5296" t="s">
        <v>64</v>
      </c>
      <c r="F5296" t="s">
        <v>65</v>
      </c>
      <c r="G5296" t="s">
        <v>760</v>
      </c>
      <c r="H5296">
        <v>575</v>
      </c>
      <c r="I5296" s="196" t="str">
        <f>VLOOKUP(E5296,Refs!$P$2:$R$36,3,FALSE)</f>
        <v>Y61</v>
      </c>
      <c r="J5296" s="196" t="str">
        <f>VLOOKUP(E5296,Refs!$P$2:$S$36,4,FALSE)</f>
        <v>East of England</v>
      </c>
      <c r="K5296" s="42">
        <f t="shared" si="168"/>
        <v>575</v>
      </c>
    </row>
    <row r="5297" spans="1:11" x14ac:dyDescent="0.35">
      <c r="A5297" s="197">
        <f t="shared" si="167"/>
        <v>44317</v>
      </c>
      <c r="B5297" t="s">
        <v>1054</v>
      </c>
      <c r="C5297" t="s">
        <v>102</v>
      </c>
      <c r="D5297" t="s">
        <v>1001</v>
      </c>
      <c r="E5297" t="s">
        <v>64</v>
      </c>
      <c r="F5297" t="s">
        <v>65</v>
      </c>
      <c r="G5297" t="s">
        <v>761</v>
      </c>
      <c r="H5297">
        <v>19</v>
      </c>
      <c r="I5297" s="196" t="str">
        <f>VLOOKUP(E5297,Refs!$P$2:$R$36,3,FALSE)</f>
        <v>Y61</v>
      </c>
      <c r="J5297" s="196" t="str">
        <f>VLOOKUP(E5297,Refs!$P$2:$S$36,4,FALSE)</f>
        <v>East of England</v>
      </c>
      <c r="K5297" s="42">
        <f t="shared" si="168"/>
        <v>19</v>
      </c>
    </row>
    <row r="5298" spans="1:11" x14ac:dyDescent="0.35">
      <c r="A5298" s="197">
        <f t="shared" si="167"/>
        <v>44317</v>
      </c>
      <c r="B5298" t="s">
        <v>1054</v>
      </c>
      <c r="C5298" t="s">
        <v>102</v>
      </c>
      <c r="D5298" t="s">
        <v>1001</v>
      </c>
      <c r="E5298" t="s">
        <v>64</v>
      </c>
      <c r="F5298" t="s">
        <v>65</v>
      </c>
      <c r="G5298" t="s">
        <v>548</v>
      </c>
      <c r="H5298">
        <v>22927</v>
      </c>
      <c r="I5298" s="196" t="str">
        <f>VLOOKUP(E5298,Refs!$P$2:$R$36,3,FALSE)</f>
        <v>Y61</v>
      </c>
      <c r="J5298" s="196" t="str">
        <f>VLOOKUP(E5298,Refs!$P$2:$S$36,4,FALSE)</f>
        <v>East of England</v>
      </c>
      <c r="K5298" s="42">
        <f t="shared" si="168"/>
        <v>22927</v>
      </c>
    </row>
    <row r="5299" spans="1:11" x14ac:dyDescent="0.35">
      <c r="A5299" s="197">
        <f t="shared" si="167"/>
        <v>44317</v>
      </c>
      <c r="B5299" t="s">
        <v>1054</v>
      </c>
      <c r="C5299" t="s">
        <v>102</v>
      </c>
      <c r="D5299" t="s">
        <v>1001</v>
      </c>
      <c r="E5299" t="s">
        <v>64</v>
      </c>
      <c r="F5299" t="s">
        <v>65</v>
      </c>
      <c r="G5299" t="s">
        <v>549</v>
      </c>
      <c r="H5299">
        <v>2152</v>
      </c>
      <c r="I5299" s="196" t="str">
        <f>VLOOKUP(E5299,Refs!$P$2:$R$36,3,FALSE)</f>
        <v>Y61</v>
      </c>
      <c r="J5299" s="196" t="str">
        <f>VLOOKUP(E5299,Refs!$P$2:$S$36,4,FALSE)</f>
        <v>East of England</v>
      </c>
      <c r="K5299" s="42">
        <f t="shared" si="168"/>
        <v>2152</v>
      </c>
    </row>
    <row r="5300" spans="1:11" x14ac:dyDescent="0.35">
      <c r="A5300" s="197">
        <f t="shared" si="167"/>
        <v>44317</v>
      </c>
      <c r="B5300" t="s">
        <v>1054</v>
      </c>
      <c r="C5300" t="s">
        <v>102</v>
      </c>
      <c r="D5300" t="s">
        <v>1001</v>
      </c>
      <c r="E5300" t="s">
        <v>64</v>
      </c>
      <c r="F5300" t="s">
        <v>65</v>
      </c>
      <c r="G5300" t="s">
        <v>550</v>
      </c>
      <c r="H5300">
        <v>987</v>
      </c>
      <c r="I5300" s="196" t="str">
        <f>VLOOKUP(E5300,Refs!$P$2:$R$36,3,FALSE)</f>
        <v>Y61</v>
      </c>
      <c r="J5300" s="196" t="str">
        <f>VLOOKUP(E5300,Refs!$P$2:$S$36,4,FALSE)</f>
        <v>East of England</v>
      </c>
      <c r="K5300" s="42">
        <f t="shared" si="168"/>
        <v>987</v>
      </c>
    </row>
    <row r="5301" spans="1:11" x14ac:dyDescent="0.35">
      <c r="A5301" s="197">
        <f t="shared" si="167"/>
        <v>44317</v>
      </c>
      <c r="B5301" t="s">
        <v>1054</v>
      </c>
      <c r="C5301" t="s">
        <v>102</v>
      </c>
      <c r="D5301" t="s">
        <v>1001</v>
      </c>
      <c r="E5301" t="s">
        <v>64</v>
      </c>
      <c r="F5301" t="s">
        <v>65</v>
      </c>
      <c r="G5301" t="s">
        <v>551</v>
      </c>
      <c r="H5301">
        <v>384</v>
      </c>
      <c r="I5301" s="196" t="str">
        <f>VLOOKUP(E5301,Refs!$P$2:$R$36,3,FALSE)</f>
        <v>Y61</v>
      </c>
      <c r="J5301" s="196" t="str">
        <f>VLOOKUP(E5301,Refs!$P$2:$S$36,4,FALSE)</f>
        <v>East of England</v>
      </c>
      <c r="K5301" s="42">
        <f t="shared" si="168"/>
        <v>384</v>
      </c>
    </row>
    <row r="5302" spans="1:11" x14ac:dyDescent="0.35">
      <c r="A5302" s="197">
        <f t="shared" si="167"/>
        <v>44317</v>
      </c>
      <c r="B5302" t="s">
        <v>1054</v>
      </c>
      <c r="C5302" t="s">
        <v>102</v>
      </c>
      <c r="D5302" t="s">
        <v>1001</v>
      </c>
      <c r="E5302" t="s">
        <v>64</v>
      </c>
      <c r="F5302" t="s">
        <v>65</v>
      </c>
      <c r="G5302" t="s">
        <v>552</v>
      </c>
      <c r="H5302">
        <v>781</v>
      </c>
      <c r="I5302" s="196" t="str">
        <f>VLOOKUP(E5302,Refs!$P$2:$R$36,3,FALSE)</f>
        <v>Y61</v>
      </c>
      <c r="J5302" s="196" t="str">
        <f>VLOOKUP(E5302,Refs!$P$2:$S$36,4,FALSE)</f>
        <v>East of England</v>
      </c>
      <c r="K5302" s="42">
        <f t="shared" si="168"/>
        <v>781</v>
      </c>
    </row>
    <row r="5303" spans="1:11" x14ac:dyDescent="0.35">
      <c r="A5303" s="197">
        <f t="shared" si="167"/>
        <v>44317</v>
      </c>
      <c r="B5303" t="s">
        <v>1054</v>
      </c>
      <c r="C5303" t="s">
        <v>102</v>
      </c>
      <c r="D5303" t="s">
        <v>1001</v>
      </c>
      <c r="E5303" t="s">
        <v>64</v>
      </c>
      <c r="F5303" t="s">
        <v>65</v>
      </c>
      <c r="G5303" t="s">
        <v>553</v>
      </c>
      <c r="H5303">
        <v>2594741</v>
      </c>
      <c r="I5303" s="196" t="str">
        <f>VLOOKUP(E5303,Refs!$P$2:$R$36,3,FALSE)</f>
        <v>Y61</v>
      </c>
      <c r="J5303" s="196" t="str">
        <f>VLOOKUP(E5303,Refs!$P$2:$S$36,4,FALSE)</f>
        <v>East of England</v>
      </c>
      <c r="K5303" s="42">
        <f t="shared" si="168"/>
        <v>2594741</v>
      </c>
    </row>
    <row r="5304" spans="1:11" x14ac:dyDescent="0.35">
      <c r="A5304" s="197">
        <f t="shared" si="167"/>
        <v>44317</v>
      </c>
      <c r="B5304" t="s">
        <v>1054</v>
      </c>
      <c r="C5304" t="s">
        <v>102</v>
      </c>
      <c r="D5304" t="s">
        <v>1001</v>
      </c>
      <c r="E5304" t="s">
        <v>64</v>
      </c>
      <c r="F5304" t="s">
        <v>65</v>
      </c>
      <c r="G5304" t="s">
        <v>554</v>
      </c>
      <c r="H5304">
        <v>417</v>
      </c>
      <c r="I5304" s="196" t="str">
        <f>VLOOKUP(E5304,Refs!$P$2:$R$36,3,FALSE)</f>
        <v>Y61</v>
      </c>
      <c r="J5304" s="196" t="str">
        <f>VLOOKUP(E5304,Refs!$P$2:$S$36,4,FALSE)</f>
        <v>East of England</v>
      </c>
      <c r="K5304" s="42">
        <f t="shared" si="168"/>
        <v>417</v>
      </c>
    </row>
    <row r="5305" spans="1:11" x14ac:dyDescent="0.35">
      <c r="A5305" s="197">
        <f t="shared" si="167"/>
        <v>44317</v>
      </c>
      <c r="B5305" t="s">
        <v>1054</v>
      </c>
      <c r="C5305" t="s">
        <v>102</v>
      </c>
      <c r="D5305" t="s">
        <v>1001</v>
      </c>
      <c r="E5305" t="s">
        <v>64</v>
      </c>
      <c r="F5305" t="s">
        <v>65</v>
      </c>
      <c r="G5305" t="s">
        <v>555</v>
      </c>
      <c r="H5305">
        <v>667</v>
      </c>
      <c r="I5305" s="196" t="str">
        <f>VLOOKUP(E5305,Refs!$P$2:$R$36,3,FALSE)</f>
        <v>Y61</v>
      </c>
      <c r="J5305" s="196" t="str">
        <f>VLOOKUP(E5305,Refs!$P$2:$S$36,4,FALSE)</f>
        <v>East of England</v>
      </c>
      <c r="K5305" s="42">
        <f t="shared" si="168"/>
        <v>667</v>
      </c>
    </row>
    <row r="5306" spans="1:11" x14ac:dyDescent="0.35">
      <c r="A5306" s="197">
        <f t="shared" si="167"/>
        <v>44317</v>
      </c>
      <c r="B5306" t="s">
        <v>1054</v>
      </c>
      <c r="C5306" t="s">
        <v>102</v>
      </c>
      <c r="D5306" t="s">
        <v>1001</v>
      </c>
      <c r="E5306" t="s">
        <v>64</v>
      </c>
      <c r="F5306" t="s">
        <v>65</v>
      </c>
      <c r="G5306" t="s">
        <v>556</v>
      </c>
      <c r="H5306">
        <v>177490</v>
      </c>
      <c r="I5306" s="196" t="str">
        <f>VLOOKUP(E5306,Refs!$P$2:$R$36,3,FALSE)</f>
        <v>Y61</v>
      </c>
      <c r="J5306" s="196" t="str">
        <f>VLOOKUP(E5306,Refs!$P$2:$S$36,4,FALSE)</f>
        <v>East of England</v>
      </c>
      <c r="K5306" s="42">
        <f t="shared" si="168"/>
        <v>177490</v>
      </c>
    </row>
    <row r="5307" spans="1:11" x14ac:dyDescent="0.35">
      <c r="A5307" s="197">
        <f t="shared" si="167"/>
        <v>44317</v>
      </c>
      <c r="B5307" t="s">
        <v>1054</v>
      </c>
      <c r="C5307" t="s">
        <v>102</v>
      </c>
      <c r="D5307" t="s">
        <v>1001</v>
      </c>
      <c r="E5307" t="s">
        <v>64</v>
      </c>
      <c r="F5307" t="s">
        <v>65</v>
      </c>
      <c r="G5307" t="s">
        <v>557</v>
      </c>
      <c r="H5307">
        <v>11479</v>
      </c>
      <c r="I5307" s="196" t="str">
        <f>VLOOKUP(E5307,Refs!$P$2:$R$36,3,FALSE)</f>
        <v>Y61</v>
      </c>
      <c r="J5307" s="196" t="str">
        <f>VLOOKUP(E5307,Refs!$P$2:$S$36,4,FALSE)</f>
        <v>East of England</v>
      </c>
      <c r="K5307" s="42">
        <f t="shared" si="168"/>
        <v>11479</v>
      </c>
    </row>
    <row r="5308" spans="1:11" x14ac:dyDescent="0.35">
      <c r="A5308" s="197">
        <f t="shared" si="167"/>
        <v>44317</v>
      </c>
      <c r="B5308" t="s">
        <v>1054</v>
      </c>
      <c r="C5308" t="s">
        <v>102</v>
      </c>
      <c r="D5308" t="s">
        <v>1001</v>
      </c>
      <c r="E5308" t="s">
        <v>64</v>
      </c>
      <c r="F5308" t="s">
        <v>65</v>
      </c>
      <c r="G5308" t="s">
        <v>558</v>
      </c>
      <c r="H5308">
        <v>41584386</v>
      </c>
      <c r="I5308" s="196" t="str">
        <f>VLOOKUP(E5308,Refs!$P$2:$R$36,3,FALSE)</f>
        <v>Y61</v>
      </c>
      <c r="J5308" s="196" t="str">
        <f>VLOOKUP(E5308,Refs!$P$2:$S$36,4,FALSE)</f>
        <v>East of England</v>
      </c>
      <c r="K5308" s="42">
        <f t="shared" si="168"/>
        <v>41584386</v>
      </c>
    </row>
    <row r="5309" spans="1:11" x14ac:dyDescent="0.35">
      <c r="A5309" s="197">
        <f t="shared" si="167"/>
        <v>44317</v>
      </c>
      <c r="B5309" t="s">
        <v>1054</v>
      </c>
      <c r="C5309" t="s">
        <v>102</v>
      </c>
      <c r="D5309" t="s">
        <v>1001</v>
      </c>
      <c r="E5309" t="s">
        <v>64</v>
      </c>
      <c r="F5309" t="s">
        <v>65</v>
      </c>
      <c r="G5309" t="s">
        <v>566</v>
      </c>
      <c r="H5309">
        <v>30357</v>
      </c>
      <c r="I5309" s="196" t="str">
        <f>VLOOKUP(E5309,Refs!$P$2:$R$36,3,FALSE)</f>
        <v>Y61</v>
      </c>
      <c r="J5309" s="196" t="str">
        <f>VLOOKUP(E5309,Refs!$P$2:$S$36,4,FALSE)</f>
        <v>East of England</v>
      </c>
      <c r="K5309" s="42">
        <f t="shared" si="168"/>
        <v>30357</v>
      </c>
    </row>
    <row r="5310" spans="1:11" x14ac:dyDescent="0.35">
      <c r="A5310" s="197">
        <f t="shared" si="167"/>
        <v>44317</v>
      </c>
      <c r="B5310" t="s">
        <v>1054</v>
      </c>
      <c r="C5310" t="s">
        <v>102</v>
      </c>
      <c r="D5310" t="s">
        <v>1001</v>
      </c>
      <c r="E5310" t="s">
        <v>64</v>
      </c>
      <c r="F5310" t="s">
        <v>65</v>
      </c>
      <c r="G5310" t="s">
        <v>567</v>
      </c>
      <c r="H5310">
        <v>232</v>
      </c>
      <c r="I5310" s="196" t="str">
        <f>VLOOKUP(E5310,Refs!$P$2:$R$36,3,FALSE)</f>
        <v>Y61</v>
      </c>
      <c r="J5310" s="196" t="str">
        <f>VLOOKUP(E5310,Refs!$P$2:$S$36,4,FALSE)</f>
        <v>East of England</v>
      </c>
      <c r="K5310" s="42">
        <f t="shared" si="168"/>
        <v>232</v>
      </c>
    </row>
    <row r="5311" spans="1:11" x14ac:dyDescent="0.35">
      <c r="A5311" s="197">
        <f t="shared" si="167"/>
        <v>44317</v>
      </c>
      <c r="B5311" t="s">
        <v>1054</v>
      </c>
      <c r="C5311" t="s">
        <v>102</v>
      </c>
      <c r="D5311" t="s">
        <v>1001</v>
      </c>
      <c r="E5311" t="s">
        <v>64</v>
      </c>
      <c r="F5311" t="s">
        <v>65</v>
      </c>
      <c r="G5311" t="s">
        <v>568</v>
      </c>
      <c r="H5311">
        <v>14046</v>
      </c>
      <c r="I5311" s="196" t="str">
        <f>VLOOKUP(E5311,Refs!$P$2:$R$36,3,FALSE)</f>
        <v>Y61</v>
      </c>
      <c r="J5311" s="196" t="str">
        <f>VLOOKUP(E5311,Refs!$P$2:$S$36,4,FALSE)</f>
        <v>East of England</v>
      </c>
      <c r="K5311" s="42">
        <f t="shared" si="168"/>
        <v>14046</v>
      </c>
    </row>
    <row r="5312" spans="1:11" x14ac:dyDescent="0.35">
      <c r="A5312" s="197">
        <f t="shared" si="167"/>
        <v>44317</v>
      </c>
      <c r="B5312" t="s">
        <v>1054</v>
      </c>
      <c r="C5312" t="s">
        <v>102</v>
      </c>
      <c r="D5312" t="s">
        <v>1001</v>
      </c>
      <c r="E5312" t="s">
        <v>64</v>
      </c>
      <c r="F5312" t="s">
        <v>65</v>
      </c>
      <c r="G5312" t="s">
        <v>569</v>
      </c>
      <c r="H5312">
        <v>8971</v>
      </c>
      <c r="I5312" s="196" t="str">
        <f>VLOOKUP(E5312,Refs!$P$2:$R$36,3,FALSE)</f>
        <v>Y61</v>
      </c>
      <c r="J5312" s="196" t="str">
        <f>VLOOKUP(E5312,Refs!$P$2:$S$36,4,FALSE)</f>
        <v>East of England</v>
      </c>
      <c r="K5312" s="42">
        <f t="shared" si="168"/>
        <v>8971</v>
      </c>
    </row>
    <row r="5313" spans="1:11" x14ac:dyDescent="0.35">
      <c r="A5313" s="197">
        <f t="shared" si="167"/>
        <v>44317</v>
      </c>
      <c r="B5313" t="s">
        <v>1054</v>
      </c>
      <c r="C5313" t="s">
        <v>102</v>
      </c>
      <c r="D5313" t="s">
        <v>1001</v>
      </c>
      <c r="E5313" t="s">
        <v>64</v>
      </c>
      <c r="F5313" t="s">
        <v>65</v>
      </c>
      <c r="G5313" t="s">
        <v>570</v>
      </c>
      <c r="H5313">
        <v>7108</v>
      </c>
      <c r="I5313" s="196" t="str">
        <f>VLOOKUP(E5313,Refs!$P$2:$R$36,3,FALSE)</f>
        <v>Y61</v>
      </c>
      <c r="J5313" s="196" t="str">
        <f>VLOOKUP(E5313,Refs!$P$2:$S$36,4,FALSE)</f>
        <v>East of England</v>
      </c>
      <c r="K5313" s="42">
        <f t="shared" si="168"/>
        <v>7108</v>
      </c>
    </row>
    <row r="5314" spans="1:11" x14ac:dyDescent="0.35">
      <c r="A5314" s="197">
        <f t="shared" si="167"/>
        <v>44317</v>
      </c>
      <c r="B5314" t="s">
        <v>1054</v>
      </c>
      <c r="C5314" t="s">
        <v>102</v>
      </c>
      <c r="D5314" t="s">
        <v>1001</v>
      </c>
      <c r="E5314" t="s">
        <v>64</v>
      </c>
      <c r="F5314" t="s">
        <v>65</v>
      </c>
      <c r="G5314" t="s">
        <v>571</v>
      </c>
      <c r="H5314">
        <v>0</v>
      </c>
      <c r="I5314" s="196" t="str">
        <f>VLOOKUP(E5314,Refs!$P$2:$R$36,3,FALSE)</f>
        <v>Y61</v>
      </c>
      <c r="J5314" s="196" t="str">
        <f>VLOOKUP(E5314,Refs!$P$2:$S$36,4,FALSE)</f>
        <v>East of England</v>
      </c>
      <c r="K5314" s="42" t="str">
        <f t="shared" si="168"/>
        <v/>
      </c>
    </row>
    <row r="5315" spans="1:11" x14ac:dyDescent="0.35">
      <c r="A5315" s="197">
        <f t="shared" ref="A5315:A5378" si="169">DATEVALUE(RIGHT(B5315,8))</f>
        <v>44317</v>
      </c>
      <c r="B5315" t="s">
        <v>1054</v>
      </c>
      <c r="C5315" t="s">
        <v>102</v>
      </c>
      <c r="D5315" t="s">
        <v>1001</v>
      </c>
      <c r="E5315" t="s">
        <v>64</v>
      </c>
      <c r="F5315" t="s">
        <v>65</v>
      </c>
      <c r="G5315" t="s">
        <v>576</v>
      </c>
      <c r="H5315">
        <v>16079</v>
      </c>
      <c r="I5315" s="196" t="str">
        <f>VLOOKUP(E5315,Refs!$P$2:$R$36,3,FALSE)</f>
        <v>Y61</v>
      </c>
      <c r="J5315" s="196" t="str">
        <f>VLOOKUP(E5315,Refs!$P$2:$S$36,4,FALSE)</f>
        <v>East of England</v>
      </c>
      <c r="K5315" s="42">
        <f t="shared" si="168"/>
        <v>16079</v>
      </c>
    </row>
    <row r="5316" spans="1:11" x14ac:dyDescent="0.35">
      <c r="A5316" s="197">
        <f t="shared" si="169"/>
        <v>44317</v>
      </c>
      <c r="B5316" t="s">
        <v>1054</v>
      </c>
      <c r="C5316" t="s">
        <v>102</v>
      </c>
      <c r="D5316" t="s">
        <v>1001</v>
      </c>
      <c r="E5316" t="s">
        <v>64</v>
      </c>
      <c r="F5316" t="s">
        <v>65</v>
      </c>
      <c r="G5316" t="s">
        <v>577</v>
      </c>
      <c r="H5316">
        <v>3160</v>
      </c>
      <c r="I5316" s="196" t="str">
        <f>VLOOKUP(E5316,Refs!$P$2:$R$36,3,FALSE)</f>
        <v>Y61</v>
      </c>
      <c r="J5316" s="196" t="str">
        <f>VLOOKUP(E5316,Refs!$P$2:$S$36,4,FALSE)</f>
        <v>East of England</v>
      </c>
      <c r="K5316" s="42">
        <f t="shared" si="168"/>
        <v>3160</v>
      </c>
    </row>
    <row r="5317" spans="1:11" x14ac:dyDescent="0.35">
      <c r="A5317" s="197">
        <f t="shared" si="169"/>
        <v>44317</v>
      </c>
      <c r="B5317" t="s">
        <v>1054</v>
      </c>
      <c r="C5317" t="s">
        <v>102</v>
      </c>
      <c r="D5317" t="s">
        <v>1001</v>
      </c>
      <c r="E5317" t="s">
        <v>64</v>
      </c>
      <c r="F5317" t="s">
        <v>65</v>
      </c>
      <c r="G5317" t="s">
        <v>578</v>
      </c>
      <c r="H5317">
        <v>0</v>
      </c>
      <c r="I5317" s="196" t="str">
        <f>VLOOKUP(E5317,Refs!$P$2:$R$36,3,FALSE)</f>
        <v>Y61</v>
      </c>
      <c r="J5317" s="196" t="str">
        <f>VLOOKUP(E5317,Refs!$P$2:$S$36,4,FALSE)</f>
        <v>East of England</v>
      </c>
      <c r="K5317" s="42" t="str">
        <f t="shared" si="168"/>
        <v/>
      </c>
    </row>
    <row r="5318" spans="1:11" x14ac:dyDescent="0.35">
      <c r="A5318" s="197">
        <f t="shared" si="169"/>
        <v>44317</v>
      </c>
      <c r="B5318" t="s">
        <v>1054</v>
      </c>
      <c r="C5318" t="s">
        <v>102</v>
      </c>
      <c r="D5318" t="s">
        <v>1001</v>
      </c>
      <c r="E5318" t="s">
        <v>64</v>
      </c>
      <c r="F5318" t="s">
        <v>65</v>
      </c>
      <c r="G5318" t="s">
        <v>579</v>
      </c>
      <c r="H5318">
        <v>39</v>
      </c>
      <c r="I5318" s="196" t="str">
        <f>VLOOKUP(E5318,Refs!$P$2:$R$36,3,FALSE)</f>
        <v>Y61</v>
      </c>
      <c r="J5318" s="196" t="str">
        <f>VLOOKUP(E5318,Refs!$P$2:$S$36,4,FALSE)</f>
        <v>East of England</v>
      </c>
      <c r="K5318" s="42">
        <f t="shared" si="168"/>
        <v>39</v>
      </c>
    </row>
    <row r="5319" spans="1:11" x14ac:dyDescent="0.35">
      <c r="A5319" s="197">
        <f t="shared" si="169"/>
        <v>44317</v>
      </c>
      <c r="B5319" t="s">
        <v>1054</v>
      </c>
      <c r="C5319" t="s">
        <v>102</v>
      </c>
      <c r="D5319" t="s">
        <v>1001</v>
      </c>
      <c r="E5319" t="s">
        <v>64</v>
      </c>
      <c r="F5319" t="s">
        <v>65</v>
      </c>
      <c r="G5319" t="s">
        <v>580</v>
      </c>
      <c r="H5319">
        <v>589</v>
      </c>
      <c r="I5319" s="196" t="str">
        <f>VLOOKUP(E5319,Refs!$P$2:$R$36,3,FALSE)</f>
        <v>Y61</v>
      </c>
      <c r="J5319" s="196" t="str">
        <f>VLOOKUP(E5319,Refs!$P$2:$S$36,4,FALSE)</f>
        <v>East of England</v>
      </c>
      <c r="K5319" s="42">
        <f t="shared" si="168"/>
        <v>589</v>
      </c>
    </row>
    <row r="5320" spans="1:11" x14ac:dyDescent="0.35">
      <c r="A5320" s="197">
        <f t="shared" si="169"/>
        <v>44317</v>
      </c>
      <c r="B5320" t="s">
        <v>1054</v>
      </c>
      <c r="C5320" t="s">
        <v>102</v>
      </c>
      <c r="D5320" t="s">
        <v>1001</v>
      </c>
      <c r="E5320" t="s">
        <v>64</v>
      </c>
      <c r="F5320" t="s">
        <v>65</v>
      </c>
      <c r="G5320" t="s">
        <v>581</v>
      </c>
      <c r="H5320">
        <v>0</v>
      </c>
      <c r="I5320" s="196" t="str">
        <f>VLOOKUP(E5320,Refs!$P$2:$R$36,3,FALSE)</f>
        <v>Y61</v>
      </c>
      <c r="J5320" s="196" t="str">
        <f>VLOOKUP(E5320,Refs!$P$2:$S$36,4,FALSE)</f>
        <v>East of England</v>
      </c>
      <c r="K5320" s="42" t="str">
        <f t="shared" si="168"/>
        <v/>
      </c>
    </row>
    <row r="5321" spans="1:11" x14ac:dyDescent="0.35">
      <c r="A5321" s="197">
        <f t="shared" si="169"/>
        <v>44317</v>
      </c>
      <c r="B5321" t="s">
        <v>1054</v>
      </c>
      <c r="C5321" t="s">
        <v>102</v>
      </c>
      <c r="D5321" t="s">
        <v>1001</v>
      </c>
      <c r="E5321" t="s">
        <v>64</v>
      </c>
      <c r="F5321" t="s">
        <v>65</v>
      </c>
      <c r="G5321" t="s">
        <v>582</v>
      </c>
      <c r="H5321">
        <v>1146</v>
      </c>
      <c r="I5321" s="196" t="str">
        <f>VLOOKUP(E5321,Refs!$P$2:$R$36,3,FALSE)</f>
        <v>Y61</v>
      </c>
      <c r="J5321" s="196" t="str">
        <f>VLOOKUP(E5321,Refs!$P$2:$S$36,4,FALSE)</f>
        <v>East of England</v>
      </c>
      <c r="K5321" s="42">
        <f t="shared" si="168"/>
        <v>1146</v>
      </c>
    </row>
    <row r="5322" spans="1:11" x14ac:dyDescent="0.35">
      <c r="A5322" s="197">
        <f t="shared" si="169"/>
        <v>44317</v>
      </c>
      <c r="B5322" t="s">
        <v>1054</v>
      </c>
      <c r="C5322" t="s">
        <v>102</v>
      </c>
      <c r="D5322" t="s">
        <v>1001</v>
      </c>
      <c r="E5322" t="s">
        <v>64</v>
      </c>
      <c r="F5322" t="s">
        <v>65</v>
      </c>
      <c r="G5322" t="s">
        <v>583</v>
      </c>
      <c r="H5322">
        <v>498</v>
      </c>
      <c r="I5322" s="196" t="str">
        <f>VLOOKUP(E5322,Refs!$P$2:$R$36,3,FALSE)</f>
        <v>Y61</v>
      </c>
      <c r="J5322" s="196" t="str">
        <f>VLOOKUP(E5322,Refs!$P$2:$S$36,4,FALSE)</f>
        <v>East of England</v>
      </c>
      <c r="K5322" s="42">
        <f t="shared" si="168"/>
        <v>498</v>
      </c>
    </row>
    <row r="5323" spans="1:11" x14ac:dyDescent="0.35">
      <c r="A5323" s="197">
        <f t="shared" si="169"/>
        <v>44317</v>
      </c>
      <c r="B5323" t="s">
        <v>1054</v>
      </c>
      <c r="C5323" t="s">
        <v>102</v>
      </c>
      <c r="D5323" t="s">
        <v>1001</v>
      </c>
      <c r="E5323" t="s">
        <v>64</v>
      </c>
      <c r="F5323" t="s">
        <v>65</v>
      </c>
      <c r="G5323" t="s">
        <v>584</v>
      </c>
      <c r="H5323">
        <v>10647</v>
      </c>
      <c r="I5323" s="196" t="str">
        <f>VLOOKUP(E5323,Refs!$P$2:$R$36,3,FALSE)</f>
        <v>Y61</v>
      </c>
      <c r="J5323" s="196" t="str">
        <f>VLOOKUP(E5323,Refs!$P$2:$S$36,4,FALSE)</f>
        <v>East of England</v>
      </c>
      <c r="K5323" s="42">
        <f t="shared" si="168"/>
        <v>10647</v>
      </c>
    </row>
    <row r="5324" spans="1:11" x14ac:dyDescent="0.35">
      <c r="A5324" s="197">
        <f t="shared" si="169"/>
        <v>44317</v>
      </c>
      <c r="B5324" t="s">
        <v>1054</v>
      </c>
      <c r="C5324" t="s">
        <v>102</v>
      </c>
      <c r="D5324" t="s">
        <v>1001</v>
      </c>
      <c r="E5324" t="s">
        <v>64</v>
      </c>
      <c r="F5324" t="s">
        <v>65</v>
      </c>
      <c r="G5324" t="s">
        <v>585</v>
      </c>
      <c r="H5324">
        <v>246</v>
      </c>
      <c r="I5324" s="196" t="str">
        <f>VLOOKUP(E5324,Refs!$P$2:$R$36,3,FALSE)</f>
        <v>Y61</v>
      </c>
      <c r="J5324" s="196" t="str">
        <f>VLOOKUP(E5324,Refs!$P$2:$S$36,4,FALSE)</f>
        <v>East of England</v>
      </c>
      <c r="K5324" s="42">
        <f t="shared" si="168"/>
        <v>246</v>
      </c>
    </row>
    <row r="5325" spans="1:11" x14ac:dyDescent="0.35">
      <c r="A5325" s="197">
        <f t="shared" si="169"/>
        <v>44317</v>
      </c>
      <c r="B5325" t="s">
        <v>1054</v>
      </c>
      <c r="C5325" t="s">
        <v>102</v>
      </c>
      <c r="D5325" t="s">
        <v>1001</v>
      </c>
      <c r="E5325" t="s">
        <v>64</v>
      </c>
      <c r="F5325" t="s">
        <v>65</v>
      </c>
      <c r="G5325" t="s">
        <v>586</v>
      </c>
      <c r="H5325">
        <v>105</v>
      </c>
      <c r="I5325" s="196" t="str">
        <f>VLOOKUP(E5325,Refs!$P$2:$R$36,3,FALSE)</f>
        <v>Y61</v>
      </c>
      <c r="J5325" s="196" t="str">
        <f>VLOOKUP(E5325,Refs!$P$2:$S$36,4,FALSE)</f>
        <v>East of England</v>
      </c>
      <c r="K5325" s="42">
        <f t="shared" si="168"/>
        <v>105</v>
      </c>
    </row>
    <row r="5326" spans="1:11" x14ac:dyDescent="0.35">
      <c r="A5326" s="197">
        <f t="shared" si="169"/>
        <v>44317</v>
      </c>
      <c r="B5326" t="s">
        <v>1054</v>
      </c>
      <c r="C5326" t="s">
        <v>102</v>
      </c>
      <c r="D5326" t="s">
        <v>1001</v>
      </c>
      <c r="E5326" t="s">
        <v>64</v>
      </c>
      <c r="F5326" t="s">
        <v>65</v>
      </c>
      <c r="G5326" t="s">
        <v>587</v>
      </c>
      <c r="H5326">
        <v>0</v>
      </c>
      <c r="I5326" s="196" t="str">
        <f>VLOOKUP(E5326,Refs!$P$2:$R$36,3,FALSE)</f>
        <v>Y61</v>
      </c>
      <c r="J5326" s="196" t="str">
        <f>VLOOKUP(E5326,Refs!$P$2:$S$36,4,FALSE)</f>
        <v>East of England</v>
      </c>
      <c r="K5326" s="42" t="str">
        <f t="shared" si="168"/>
        <v/>
      </c>
    </row>
    <row r="5327" spans="1:11" x14ac:dyDescent="0.35">
      <c r="A5327" s="197">
        <f t="shared" si="169"/>
        <v>44317</v>
      </c>
      <c r="B5327" t="s">
        <v>1054</v>
      </c>
      <c r="C5327" t="s">
        <v>102</v>
      </c>
      <c r="D5327" t="s">
        <v>1001</v>
      </c>
      <c r="E5327" t="s">
        <v>64</v>
      </c>
      <c r="F5327" t="s">
        <v>65</v>
      </c>
      <c r="G5327" t="s">
        <v>588</v>
      </c>
      <c r="H5327">
        <v>8948</v>
      </c>
      <c r="I5327" s="196" t="str">
        <f>VLOOKUP(E5327,Refs!$P$2:$R$36,3,FALSE)</f>
        <v>Y61</v>
      </c>
      <c r="J5327" s="196" t="str">
        <f>VLOOKUP(E5327,Refs!$P$2:$S$36,4,FALSE)</f>
        <v>East of England</v>
      </c>
      <c r="K5327" s="42">
        <f t="shared" si="168"/>
        <v>8948</v>
      </c>
    </row>
    <row r="5328" spans="1:11" x14ac:dyDescent="0.35">
      <c r="A5328" s="197">
        <f t="shared" si="169"/>
        <v>44317</v>
      </c>
      <c r="B5328" t="s">
        <v>1054</v>
      </c>
      <c r="C5328" t="s">
        <v>102</v>
      </c>
      <c r="D5328" t="s">
        <v>1001</v>
      </c>
      <c r="E5328" t="s">
        <v>64</v>
      </c>
      <c r="F5328" t="s">
        <v>65</v>
      </c>
      <c r="G5328" t="s">
        <v>589</v>
      </c>
      <c r="H5328">
        <v>4765</v>
      </c>
      <c r="I5328" s="196" t="str">
        <f>VLOOKUP(E5328,Refs!$P$2:$R$36,3,FALSE)</f>
        <v>Y61</v>
      </c>
      <c r="J5328" s="196" t="str">
        <f>VLOOKUP(E5328,Refs!$P$2:$S$36,4,FALSE)</f>
        <v>East of England</v>
      </c>
      <c r="K5328" s="42">
        <f t="shared" si="168"/>
        <v>4765</v>
      </c>
    </row>
    <row r="5329" spans="1:11" x14ac:dyDescent="0.35">
      <c r="A5329" s="197">
        <f t="shared" si="169"/>
        <v>44317</v>
      </c>
      <c r="B5329" t="s">
        <v>1054</v>
      </c>
      <c r="C5329" t="s">
        <v>102</v>
      </c>
      <c r="D5329" t="s">
        <v>1001</v>
      </c>
      <c r="E5329" t="s">
        <v>64</v>
      </c>
      <c r="F5329" t="s">
        <v>65</v>
      </c>
      <c r="G5329" t="s">
        <v>590</v>
      </c>
      <c r="H5329">
        <v>460</v>
      </c>
      <c r="I5329" s="196" t="str">
        <f>VLOOKUP(E5329,Refs!$P$2:$R$36,3,FALSE)</f>
        <v>Y61</v>
      </c>
      <c r="J5329" s="196" t="str">
        <f>VLOOKUP(E5329,Refs!$P$2:$S$36,4,FALSE)</f>
        <v>East of England</v>
      </c>
      <c r="K5329" s="42">
        <f t="shared" si="168"/>
        <v>460</v>
      </c>
    </row>
    <row r="5330" spans="1:11" x14ac:dyDescent="0.35">
      <c r="A5330" s="197">
        <f t="shared" si="169"/>
        <v>44317</v>
      </c>
      <c r="B5330" t="s">
        <v>1054</v>
      </c>
      <c r="C5330" t="s">
        <v>102</v>
      </c>
      <c r="D5330" t="s">
        <v>1001</v>
      </c>
      <c r="E5330" t="s">
        <v>64</v>
      </c>
      <c r="F5330" t="s">
        <v>65</v>
      </c>
      <c r="G5330" t="s">
        <v>591</v>
      </c>
      <c r="H5330">
        <v>23</v>
      </c>
      <c r="I5330" s="196" t="str">
        <f>VLOOKUP(E5330,Refs!$P$2:$R$36,3,FALSE)</f>
        <v>Y61</v>
      </c>
      <c r="J5330" s="196" t="str">
        <f>VLOOKUP(E5330,Refs!$P$2:$S$36,4,FALSE)</f>
        <v>East of England</v>
      </c>
      <c r="K5330" s="42">
        <f t="shared" si="168"/>
        <v>23</v>
      </c>
    </row>
    <row r="5331" spans="1:11" x14ac:dyDescent="0.35">
      <c r="A5331" s="197">
        <f t="shared" si="169"/>
        <v>44317</v>
      </c>
      <c r="B5331" t="s">
        <v>1054</v>
      </c>
      <c r="C5331" t="s">
        <v>102</v>
      </c>
      <c r="D5331" t="s">
        <v>1001</v>
      </c>
      <c r="E5331" t="s">
        <v>64</v>
      </c>
      <c r="F5331" t="s">
        <v>65</v>
      </c>
      <c r="G5331" t="s">
        <v>592</v>
      </c>
      <c r="H5331">
        <v>877</v>
      </c>
      <c r="I5331" s="196" t="str">
        <f>VLOOKUP(E5331,Refs!$P$2:$R$36,3,FALSE)</f>
        <v>Y61</v>
      </c>
      <c r="J5331" s="196" t="str">
        <f>VLOOKUP(E5331,Refs!$P$2:$S$36,4,FALSE)</f>
        <v>East of England</v>
      </c>
      <c r="K5331" s="42">
        <f t="shared" si="168"/>
        <v>877</v>
      </c>
    </row>
    <row r="5332" spans="1:11" x14ac:dyDescent="0.35">
      <c r="A5332" s="197">
        <f t="shared" si="169"/>
        <v>44317</v>
      </c>
      <c r="B5332" t="s">
        <v>1054</v>
      </c>
      <c r="C5332" t="s">
        <v>102</v>
      </c>
      <c r="D5332" t="s">
        <v>1001</v>
      </c>
      <c r="E5332" t="s">
        <v>64</v>
      </c>
      <c r="F5332" t="s">
        <v>65</v>
      </c>
      <c r="G5332" t="s">
        <v>593</v>
      </c>
      <c r="H5332">
        <v>291</v>
      </c>
      <c r="I5332" s="196" t="str">
        <f>VLOOKUP(E5332,Refs!$P$2:$R$36,3,FALSE)</f>
        <v>Y61</v>
      </c>
      <c r="J5332" s="196" t="str">
        <f>VLOOKUP(E5332,Refs!$P$2:$S$36,4,FALSE)</f>
        <v>East of England</v>
      </c>
      <c r="K5332" s="42">
        <f t="shared" si="168"/>
        <v>291</v>
      </c>
    </row>
    <row r="5333" spans="1:11" x14ac:dyDescent="0.35">
      <c r="A5333" s="197">
        <f t="shared" si="169"/>
        <v>44317</v>
      </c>
      <c r="B5333" t="s">
        <v>1054</v>
      </c>
      <c r="C5333" t="s">
        <v>102</v>
      </c>
      <c r="D5333" t="s">
        <v>1001</v>
      </c>
      <c r="E5333" t="s">
        <v>64</v>
      </c>
      <c r="F5333" t="s">
        <v>65</v>
      </c>
      <c r="G5333" t="s">
        <v>594</v>
      </c>
      <c r="H5333">
        <v>5018</v>
      </c>
      <c r="I5333" s="196" t="str">
        <f>VLOOKUP(E5333,Refs!$P$2:$R$36,3,FALSE)</f>
        <v>Y61</v>
      </c>
      <c r="J5333" s="196" t="str">
        <f>VLOOKUP(E5333,Refs!$P$2:$S$36,4,FALSE)</f>
        <v>East of England</v>
      </c>
      <c r="K5333" s="42">
        <f t="shared" si="168"/>
        <v>5018</v>
      </c>
    </row>
    <row r="5334" spans="1:11" x14ac:dyDescent="0.35">
      <c r="A5334" s="197">
        <f t="shared" si="169"/>
        <v>44317</v>
      </c>
      <c r="B5334" t="s">
        <v>1054</v>
      </c>
      <c r="C5334" t="s">
        <v>102</v>
      </c>
      <c r="D5334" t="s">
        <v>1001</v>
      </c>
      <c r="E5334" t="s">
        <v>64</v>
      </c>
      <c r="F5334" t="s">
        <v>65</v>
      </c>
      <c r="G5334" t="s">
        <v>609</v>
      </c>
      <c r="H5334">
        <v>29535</v>
      </c>
      <c r="I5334" s="196" t="str">
        <f>VLOOKUP(E5334,Refs!$P$2:$R$36,3,FALSE)</f>
        <v>Y61</v>
      </c>
      <c r="J5334" s="196" t="str">
        <f>VLOOKUP(E5334,Refs!$P$2:$S$36,4,FALSE)</f>
        <v>East of England</v>
      </c>
      <c r="K5334" s="42">
        <f t="shared" si="168"/>
        <v>29535</v>
      </c>
    </row>
    <row r="5335" spans="1:11" x14ac:dyDescent="0.35">
      <c r="A5335" s="197">
        <f t="shared" si="169"/>
        <v>44317</v>
      </c>
      <c r="B5335" t="s">
        <v>1054</v>
      </c>
      <c r="C5335" t="s">
        <v>102</v>
      </c>
      <c r="D5335" t="s">
        <v>1001</v>
      </c>
      <c r="E5335" t="s">
        <v>64</v>
      </c>
      <c r="F5335" t="s">
        <v>65</v>
      </c>
      <c r="G5335" t="s">
        <v>610</v>
      </c>
      <c r="H5335">
        <v>4820</v>
      </c>
      <c r="I5335" s="196" t="str">
        <f>VLOOKUP(E5335,Refs!$P$2:$R$36,3,FALSE)</f>
        <v>Y61</v>
      </c>
      <c r="J5335" s="196" t="str">
        <f>VLOOKUP(E5335,Refs!$P$2:$S$36,4,FALSE)</f>
        <v>East of England</v>
      </c>
      <c r="K5335" s="42">
        <f t="shared" si="168"/>
        <v>4820</v>
      </c>
    </row>
    <row r="5336" spans="1:11" x14ac:dyDescent="0.35">
      <c r="A5336" s="197">
        <f t="shared" si="169"/>
        <v>44317</v>
      </c>
      <c r="B5336" t="s">
        <v>1054</v>
      </c>
      <c r="C5336" t="s">
        <v>102</v>
      </c>
      <c r="D5336" t="s">
        <v>1001</v>
      </c>
      <c r="E5336" t="s">
        <v>64</v>
      </c>
      <c r="F5336" t="s">
        <v>65</v>
      </c>
      <c r="G5336" t="s">
        <v>611</v>
      </c>
      <c r="H5336">
        <v>3697</v>
      </c>
      <c r="I5336" s="196" t="str">
        <f>VLOOKUP(E5336,Refs!$P$2:$R$36,3,FALSE)</f>
        <v>Y61</v>
      </c>
      <c r="J5336" s="196" t="str">
        <f>VLOOKUP(E5336,Refs!$P$2:$S$36,4,FALSE)</f>
        <v>East of England</v>
      </c>
      <c r="K5336" s="42">
        <f t="shared" si="168"/>
        <v>3697</v>
      </c>
    </row>
    <row r="5337" spans="1:11" x14ac:dyDescent="0.35">
      <c r="A5337" s="197">
        <f t="shared" si="169"/>
        <v>44317</v>
      </c>
      <c r="B5337" t="s">
        <v>1054</v>
      </c>
      <c r="C5337" t="s">
        <v>102</v>
      </c>
      <c r="D5337" t="s">
        <v>1001</v>
      </c>
      <c r="E5337" t="s">
        <v>64</v>
      </c>
      <c r="F5337" t="s">
        <v>65</v>
      </c>
      <c r="G5337" t="s">
        <v>612</v>
      </c>
      <c r="H5337">
        <v>3037</v>
      </c>
      <c r="I5337" s="196" t="str">
        <f>VLOOKUP(E5337,Refs!$P$2:$R$36,3,FALSE)</f>
        <v>Y61</v>
      </c>
      <c r="J5337" s="196" t="str">
        <f>VLOOKUP(E5337,Refs!$P$2:$S$36,4,FALSE)</f>
        <v>East of England</v>
      </c>
      <c r="K5337" s="42">
        <f t="shared" si="168"/>
        <v>3037</v>
      </c>
    </row>
    <row r="5338" spans="1:11" x14ac:dyDescent="0.35">
      <c r="A5338" s="197">
        <f t="shared" si="169"/>
        <v>44317</v>
      </c>
      <c r="B5338" t="s">
        <v>1054</v>
      </c>
      <c r="C5338" t="s">
        <v>102</v>
      </c>
      <c r="D5338" t="s">
        <v>1001</v>
      </c>
      <c r="E5338" t="s">
        <v>64</v>
      </c>
      <c r="F5338" t="s">
        <v>65</v>
      </c>
      <c r="G5338" t="s">
        <v>613</v>
      </c>
      <c r="H5338">
        <v>1</v>
      </c>
      <c r="I5338" s="196" t="str">
        <f>VLOOKUP(E5338,Refs!$P$2:$R$36,3,FALSE)</f>
        <v>Y61</v>
      </c>
      <c r="J5338" s="196" t="str">
        <f>VLOOKUP(E5338,Refs!$P$2:$S$36,4,FALSE)</f>
        <v>East of England</v>
      </c>
      <c r="K5338" s="42">
        <f t="shared" si="168"/>
        <v>1</v>
      </c>
    </row>
    <row r="5339" spans="1:11" x14ac:dyDescent="0.35">
      <c r="A5339" s="197">
        <f t="shared" si="169"/>
        <v>44317</v>
      </c>
      <c r="B5339" t="s">
        <v>1054</v>
      </c>
      <c r="C5339" t="s">
        <v>102</v>
      </c>
      <c r="D5339" t="s">
        <v>1001</v>
      </c>
      <c r="E5339" t="s">
        <v>64</v>
      </c>
      <c r="F5339" t="s">
        <v>65</v>
      </c>
      <c r="G5339" t="s">
        <v>615</v>
      </c>
      <c r="H5339">
        <v>10506</v>
      </c>
      <c r="I5339" s="196" t="str">
        <f>VLOOKUP(E5339,Refs!$P$2:$R$36,3,FALSE)</f>
        <v>Y61</v>
      </c>
      <c r="J5339" s="196" t="str">
        <f>VLOOKUP(E5339,Refs!$P$2:$S$36,4,FALSE)</f>
        <v>East of England</v>
      </c>
      <c r="K5339" s="42">
        <f t="shared" si="168"/>
        <v>10506</v>
      </c>
    </row>
    <row r="5340" spans="1:11" x14ac:dyDescent="0.35">
      <c r="A5340" s="197">
        <f t="shared" si="169"/>
        <v>44317</v>
      </c>
      <c r="B5340" t="s">
        <v>1054</v>
      </c>
      <c r="C5340" t="s">
        <v>102</v>
      </c>
      <c r="D5340" t="s">
        <v>1001</v>
      </c>
      <c r="E5340" t="s">
        <v>64</v>
      </c>
      <c r="F5340" t="s">
        <v>65</v>
      </c>
      <c r="G5340" t="s">
        <v>616</v>
      </c>
      <c r="H5340">
        <v>5</v>
      </c>
      <c r="I5340" s="196" t="str">
        <f>VLOOKUP(E5340,Refs!$P$2:$R$36,3,FALSE)</f>
        <v>Y61</v>
      </c>
      <c r="J5340" s="196" t="str">
        <f>VLOOKUP(E5340,Refs!$P$2:$S$36,4,FALSE)</f>
        <v>East of England</v>
      </c>
      <c r="K5340" s="42">
        <f t="shared" si="168"/>
        <v>5</v>
      </c>
    </row>
    <row r="5341" spans="1:11" x14ac:dyDescent="0.35">
      <c r="A5341" s="197">
        <f t="shared" si="169"/>
        <v>44317</v>
      </c>
      <c r="B5341" t="s">
        <v>1054</v>
      </c>
      <c r="C5341" t="s">
        <v>102</v>
      </c>
      <c r="D5341" t="s">
        <v>1001</v>
      </c>
      <c r="E5341" t="s">
        <v>64</v>
      </c>
      <c r="F5341" t="s">
        <v>65</v>
      </c>
      <c r="G5341" t="s">
        <v>618</v>
      </c>
      <c r="H5341">
        <v>2986</v>
      </c>
      <c r="I5341" s="196" t="str">
        <f>VLOOKUP(E5341,Refs!$P$2:$R$36,3,FALSE)</f>
        <v>Y61</v>
      </c>
      <c r="J5341" s="196" t="str">
        <f>VLOOKUP(E5341,Refs!$P$2:$S$36,4,FALSE)</f>
        <v>East of England</v>
      </c>
      <c r="K5341" s="42">
        <f t="shared" si="168"/>
        <v>2986</v>
      </c>
    </row>
    <row r="5342" spans="1:11" x14ac:dyDescent="0.35">
      <c r="A5342" s="197">
        <f t="shared" si="169"/>
        <v>44317</v>
      </c>
      <c r="B5342" t="s">
        <v>1054</v>
      </c>
      <c r="C5342" t="s">
        <v>102</v>
      </c>
      <c r="D5342" t="s">
        <v>1001</v>
      </c>
      <c r="E5342" t="s">
        <v>64</v>
      </c>
      <c r="F5342" t="s">
        <v>65</v>
      </c>
      <c r="G5342" t="s">
        <v>619</v>
      </c>
      <c r="H5342">
        <v>241</v>
      </c>
      <c r="I5342" s="196" t="str">
        <f>VLOOKUP(E5342,Refs!$P$2:$R$36,3,FALSE)</f>
        <v>Y61</v>
      </c>
      <c r="J5342" s="196" t="str">
        <f>VLOOKUP(E5342,Refs!$P$2:$S$36,4,FALSE)</f>
        <v>East of England</v>
      </c>
      <c r="K5342" s="42">
        <f t="shared" si="168"/>
        <v>241</v>
      </c>
    </row>
    <row r="5343" spans="1:11" x14ac:dyDescent="0.35">
      <c r="A5343" s="197">
        <f t="shared" si="169"/>
        <v>44317</v>
      </c>
      <c r="B5343" t="s">
        <v>1054</v>
      </c>
      <c r="C5343" t="s">
        <v>102</v>
      </c>
      <c r="D5343" t="s">
        <v>1001</v>
      </c>
      <c r="E5343" t="s">
        <v>64</v>
      </c>
      <c r="F5343" t="s">
        <v>65</v>
      </c>
      <c r="G5343" t="s">
        <v>620</v>
      </c>
      <c r="H5343">
        <v>2211</v>
      </c>
      <c r="I5343" s="196" t="str">
        <f>VLOOKUP(E5343,Refs!$P$2:$R$36,3,FALSE)</f>
        <v>Y61</v>
      </c>
      <c r="J5343" s="196" t="str">
        <f>VLOOKUP(E5343,Refs!$P$2:$S$36,4,FALSE)</f>
        <v>East of England</v>
      </c>
      <c r="K5343" s="42">
        <f t="shared" si="168"/>
        <v>2211</v>
      </c>
    </row>
    <row r="5344" spans="1:11" x14ac:dyDescent="0.35">
      <c r="A5344" s="197">
        <f t="shared" si="169"/>
        <v>44317</v>
      </c>
      <c r="B5344" t="s">
        <v>1054</v>
      </c>
      <c r="C5344" t="s">
        <v>102</v>
      </c>
      <c r="D5344" t="s">
        <v>1001</v>
      </c>
      <c r="E5344" t="s">
        <v>64</v>
      </c>
      <c r="F5344" t="s">
        <v>65</v>
      </c>
      <c r="G5344" t="s">
        <v>621</v>
      </c>
      <c r="H5344">
        <v>96</v>
      </c>
      <c r="I5344" s="196" t="str">
        <f>VLOOKUP(E5344,Refs!$P$2:$R$36,3,FALSE)</f>
        <v>Y61</v>
      </c>
      <c r="J5344" s="196" t="str">
        <f>VLOOKUP(E5344,Refs!$P$2:$S$36,4,FALSE)</f>
        <v>East of England</v>
      </c>
      <c r="K5344" s="42">
        <f t="shared" si="168"/>
        <v>96</v>
      </c>
    </row>
    <row r="5345" spans="1:11" x14ac:dyDescent="0.35">
      <c r="A5345" s="197">
        <f t="shared" si="169"/>
        <v>44317</v>
      </c>
      <c r="B5345" t="s">
        <v>1054</v>
      </c>
      <c r="C5345" t="s">
        <v>102</v>
      </c>
      <c r="D5345" t="s">
        <v>1001</v>
      </c>
      <c r="E5345" t="s">
        <v>64</v>
      </c>
      <c r="F5345" t="s">
        <v>65</v>
      </c>
      <c r="G5345" t="s">
        <v>622</v>
      </c>
      <c r="H5345">
        <v>821</v>
      </c>
      <c r="I5345" s="196" t="str">
        <f>VLOOKUP(E5345,Refs!$P$2:$R$36,3,FALSE)</f>
        <v>Y61</v>
      </c>
      <c r="J5345" s="196" t="str">
        <f>VLOOKUP(E5345,Refs!$P$2:$S$36,4,FALSE)</f>
        <v>East of England</v>
      </c>
      <c r="K5345" s="42">
        <f t="shared" si="168"/>
        <v>821</v>
      </c>
    </row>
    <row r="5346" spans="1:11" x14ac:dyDescent="0.35">
      <c r="A5346" s="197">
        <f t="shared" si="169"/>
        <v>44317</v>
      </c>
      <c r="B5346" t="s">
        <v>1054</v>
      </c>
      <c r="C5346" t="s">
        <v>102</v>
      </c>
      <c r="D5346" t="s">
        <v>1001</v>
      </c>
      <c r="E5346" t="s">
        <v>64</v>
      </c>
      <c r="F5346" t="s">
        <v>65</v>
      </c>
      <c r="G5346" t="s">
        <v>623</v>
      </c>
      <c r="H5346">
        <v>63</v>
      </c>
      <c r="I5346" s="196" t="str">
        <f>VLOOKUP(E5346,Refs!$P$2:$R$36,3,FALSE)</f>
        <v>Y61</v>
      </c>
      <c r="J5346" s="196" t="str">
        <f>VLOOKUP(E5346,Refs!$P$2:$S$36,4,FALSE)</f>
        <v>East of England</v>
      </c>
      <c r="K5346" s="42">
        <f t="shared" si="168"/>
        <v>63</v>
      </c>
    </row>
    <row r="5347" spans="1:11" x14ac:dyDescent="0.35">
      <c r="A5347" s="197">
        <f t="shared" si="169"/>
        <v>44317</v>
      </c>
      <c r="B5347" t="s">
        <v>1054</v>
      </c>
      <c r="C5347" t="s">
        <v>102</v>
      </c>
      <c r="D5347" t="s">
        <v>1001</v>
      </c>
      <c r="E5347" t="s">
        <v>64</v>
      </c>
      <c r="F5347" t="s">
        <v>65</v>
      </c>
      <c r="G5347" t="s">
        <v>624</v>
      </c>
      <c r="H5347">
        <v>1504</v>
      </c>
      <c r="I5347" s="196" t="str">
        <f>VLOOKUP(E5347,Refs!$P$2:$R$36,3,FALSE)</f>
        <v>Y61</v>
      </c>
      <c r="J5347" s="196" t="str">
        <f>VLOOKUP(E5347,Refs!$P$2:$S$36,4,FALSE)</f>
        <v>East of England</v>
      </c>
      <c r="K5347" s="42">
        <f t="shared" si="168"/>
        <v>1504</v>
      </c>
    </row>
    <row r="5348" spans="1:11" x14ac:dyDescent="0.35">
      <c r="A5348" s="197">
        <f t="shared" si="169"/>
        <v>44317</v>
      </c>
      <c r="B5348" t="s">
        <v>1054</v>
      </c>
      <c r="C5348" t="s">
        <v>102</v>
      </c>
      <c r="D5348" t="s">
        <v>1001</v>
      </c>
      <c r="E5348" t="s">
        <v>64</v>
      </c>
      <c r="F5348" t="s">
        <v>65</v>
      </c>
      <c r="G5348" t="s">
        <v>625</v>
      </c>
      <c r="H5348">
        <v>862</v>
      </c>
      <c r="I5348" s="196" t="str">
        <f>VLOOKUP(E5348,Refs!$P$2:$R$36,3,FALSE)</f>
        <v>Y61</v>
      </c>
      <c r="J5348" s="196" t="str">
        <f>VLOOKUP(E5348,Refs!$P$2:$S$36,4,FALSE)</f>
        <v>East of England</v>
      </c>
      <c r="K5348" s="42">
        <f t="shared" si="168"/>
        <v>862</v>
      </c>
    </row>
    <row r="5349" spans="1:11" x14ac:dyDescent="0.35">
      <c r="A5349" s="197">
        <f t="shared" si="169"/>
        <v>44317</v>
      </c>
      <c r="B5349" t="s">
        <v>1054</v>
      </c>
      <c r="C5349" t="s">
        <v>102</v>
      </c>
      <c r="D5349" t="s">
        <v>1001</v>
      </c>
      <c r="E5349" t="s">
        <v>64</v>
      </c>
      <c r="F5349" t="s">
        <v>65</v>
      </c>
      <c r="G5349" t="s">
        <v>626</v>
      </c>
      <c r="H5349">
        <v>2584</v>
      </c>
      <c r="I5349" s="196" t="str">
        <f>VLOOKUP(E5349,Refs!$P$2:$R$36,3,FALSE)</f>
        <v>Y61</v>
      </c>
      <c r="J5349" s="196" t="str">
        <f>VLOOKUP(E5349,Refs!$P$2:$S$36,4,FALSE)</f>
        <v>East of England</v>
      </c>
      <c r="K5349" s="42">
        <f t="shared" si="168"/>
        <v>2584</v>
      </c>
    </row>
    <row r="5350" spans="1:11" x14ac:dyDescent="0.35">
      <c r="A5350" s="197">
        <f t="shared" si="169"/>
        <v>44317</v>
      </c>
      <c r="B5350" t="s">
        <v>1054</v>
      </c>
      <c r="C5350" t="s">
        <v>102</v>
      </c>
      <c r="D5350" t="s">
        <v>1001</v>
      </c>
      <c r="E5350" t="s">
        <v>64</v>
      </c>
      <c r="F5350" t="s">
        <v>65</v>
      </c>
      <c r="G5350" t="s">
        <v>642</v>
      </c>
      <c r="H5350">
        <v>3226</v>
      </c>
      <c r="I5350" s="196" t="str">
        <f>VLOOKUP(E5350,Refs!$P$2:$R$36,3,FALSE)</f>
        <v>Y61</v>
      </c>
      <c r="J5350" s="196" t="str">
        <f>VLOOKUP(E5350,Refs!$P$2:$S$36,4,FALSE)</f>
        <v>East of England</v>
      </c>
      <c r="K5350" s="42">
        <f t="shared" si="168"/>
        <v>3226</v>
      </c>
    </row>
    <row r="5351" spans="1:11" x14ac:dyDescent="0.35">
      <c r="A5351" s="197">
        <f t="shared" si="169"/>
        <v>44317</v>
      </c>
      <c r="B5351" t="s">
        <v>1054</v>
      </c>
      <c r="C5351" t="s">
        <v>102</v>
      </c>
      <c r="D5351" t="s">
        <v>1001</v>
      </c>
      <c r="E5351" t="s">
        <v>64</v>
      </c>
      <c r="F5351" t="s">
        <v>65</v>
      </c>
      <c r="G5351" t="s">
        <v>643</v>
      </c>
      <c r="H5351">
        <v>2232</v>
      </c>
      <c r="I5351" s="196" t="str">
        <f>VLOOKUP(E5351,Refs!$P$2:$R$36,3,FALSE)</f>
        <v>Y61</v>
      </c>
      <c r="J5351" s="196" t="str">
        <f>VLOOKUP(E5351,Refs!$P$2:$S$36,4,FALSE)</f>
        <v>East of England</v>
      </c>
      <c r="K5351" s="42">
        <f t="shared" si="168"/>
        <v>2232</v>
      </c>
    </row>
    <row r="5352" spans="1:11" x14ac:dyDescent="0.35">
      <c r="A5352" s="197">
        <f t="shared" si="169"/>
        <v>44317</v>
      </c>
      <c r="B5352" t="s">
        <v>1054</v>
      </c>
      <c r="C5352" t="s">
        <v>102</v>
      </c>
      <c r="D5352" t="s">
        <v>1001</v>
      </c>
      <c r="E5352" t="s">
        <v>64</v>
      </c>
      <c r="F5352" t="s">
        <v>65</v>
      </c>
      <c r="G5352" t="s">
        <v>644</v>
      </c>
      <c r="H5352">
        <v>1905</v>
      </c>
      <c r="I5352" s="196" t="str">
        <f>VLOOKUP(E5352,Refs!$P$2:$R$36,3,FALSE)</f>
        <v>Y61</v>
      </c>
      <c r="J5352" s="196" t="str">
        <f>VLOOKUP(E5352,Refs!$P$2:$S$36,4,FALSE)</f>
        <v>East of England</v>
      </c>
      <c r="K5352" s="42">
        <f t="shared" si="168"/>
        <v>1905</v>
      </c>
    </row>
    <row r="5353" spans="1:11" x14ac:dyDescent="0.35">
      <c r="A5353" s="197">
        <f t="shared" si="169"/>
        <v>44317</v>
      </c>
      <c r="B5353" t="s">
        <v>1054</v>
      </c>
      <c r="C5353" t="s">
        <v>102</v>
      </c>
      <c r="D5353" t="s">
        <v>1001</v>
      </c>
      <c r="E5353" t="s">
        <v>64</v>
      </c>
      <c r="F5353" t="s">
        <v>65</v>
      </c>
      <c r="G5353" t="s">
        <v>645</v>
      </c>
      <c r="H5353">
        <v>274</v>
      </c>
      <c r="I5353" s="196" t="str">
        <f>VLOOKUP(E5353,Refs!$P$2:$R$36,3,FALSE)</f>
        <v>Y61</v>
      </c>
      <c r="J5353" s="196" t="str">
        <f>VLOOKUP(E5353,Refs!$P$2:$S$36,4,FALSE)</f>
        <v>East of England</v>
      </c>
      <c r="K5353" s="42">
        <f t="shared" si="168"/>
        <v>274</v>
      </c>
    </row>
    <row r="5354" spans="1:11" x14ac:dyDescent="0.35">
      <c r="A5354" s="197">
        <f t="shared" si="169"/>
        <v>44317</v>
      </c>
      <c r="B5354" t="s">
        <v>1054</v>
      </c>
      <c r="C5354" t="s">
        <v>102</v>
      </c>
      <c r="D5354" t="s">
        <v>1001</v>
      </c>
      <c r="E5354" t="s">
        <v>64</v>
      </c>
      <c r="F5354" t="s">
        <v>65</v>
      </c>
      <c r="G5354" t="s">
        <v>646</v>
      </c>
      <c r="H5354">
        <v>222</v>
      </c>
      <c r="I5354" s="196" t="str">
        <f>VLOOKUP(E5354,Refs!$P$2:$R$36,3,FALSE)</f>
        <v>Y61</v>
      </c>
      <c r="J5354" s="196" t="str">
        <f>VLOOKUP(E5354,Refs!$P$2:$S$36,4,FALSE)</f>
        <v>East of England</v>
      </c>
      <c r="K5354" s="42">
        <f t="shared" si="168"/>
        <v>222</v>
      </c>
    </row>
    <row r="5355" spans="1:11" x14ac:dyDescent="0.35">
      <c r="A5355" s="197">
        <f t="shared" si="169"/>
        <v>44317</v>
      </c>
      <c r="B5355" t="s">
        <v>1054</v>
      </c>
      <c r="C5355" t="s">
        <v>102</v>
      </c>
      <c r="D5355" t="s">
        <v>1001</v>
      </c>
      <c r="E5355" t="s">
        <v>64</v>
      </c>
      <c r="F5355" t="s">
        <v>65</v>
      </c>
      <c r="G5355" t="s">
        <v>647</v>
      </c>
      <c r="H5355">
        <v>1706</v>
      </c>
      <c r="I5355" s="196" t="str">
        <f>VLOOKUP(E5355,Refs!$P$2:$R$36,3,FALSE)</f>
        <v>Y61</v>
      </c>
      <c r="J5355" s="196" t="str">
        <f>VLOOKUP(E5355,Refs!$P$2:$S$36,4,FALSE)</f>
        <v>East of England</v>
      </c>
      <c r="K5355" s="42">
        <f t="shared" si="168"/>
        <v>1706</v>
      </c>
    </row>
    <row r="5356" spans="1:11" x14ac:dyDescent="0.35">
      <c r="A5356" s="197">
        <f t="shared" si="169"/>
        <v>44317</v>
      </c>
      <c r="B5356" t="s">
        <v>1054</v>
      </c>
      <c r="C5356" t="s">
        <v>102</v>
      </c>
      <c r="D5356" t="s">
        <v>1001</v>
      </c>
      <c r="E5356" t="s">
        <v>64</v>
      </c>
      <c r="F5356" t="s">
        <v>65</v>
      </c>
      <c r="G5356" t="s">
        <v>648</v>
      </c>
      <c r="H5356">
        <v>2274132</v>
      </c>
      <c r="I5356" s="196" t="str">
        <f>VLOOKUP(E5356,Refs!$P$2:$R$36,3,FALSE)</f>
        <v>Y61</v>
      </c>
      <c r="J5356" s="196" t="str">
        <f>VLOOKUP(E5356,Refs!$P$2:$S$36,4,FALSE)</f>
        <v>East of England</v>
      </c>
      <c r="K5356" s="42">
        <f t="shared" ref="K5356:K5419" si="170">IF(OR(H5356="NULL",H5356=0,H5356=""),"",H5356)</f>
        <v>2274132</v>
      </c>
    </row>
    <row r="5357" spans="1:11" x14ac:dyDescent="0.35">
      <c r="A5357" s="197">
        <f t="shared" si="169"/>
        <v>44317</v>
      </c>
      <c r="B5357" t="s">
        <v>1054</v>
      </c>
      <c r="C5357" t="s">
        <v>102</v>
      </c>
      <c r="D5357" t="s">
        <v>1001</v>
      </c>
      <c r="E5357" t="s">
        <v>64</v>
      </c>
      <c r="F5357" t="s">
        <v>65</v>
      </c>
      <c r="G5357" t="s">
        <v>649</v>
      </c>
      <c r="H5357">
        <v>2997</v>
      </c>
      <c r="I5357" s="196" t="str">
        <f>VLOOKUP(E5357,Refs!$P$2:$R$36,3,FALSE)</f>
        <v>Y61</v>
      </c>
      <c r="J5357" s="196" t="str">
        <f>VLOOKUP(E5357,Refs!$P$2:$S$36,4,FALSE)</f>
        <v>East of England</v>
      </c>
      <c r="K5357" s="42">
        <f t="shared" si="170"/>
        <v>2997</v>
      </c>
    </row>
    <row r="5358" spans="1:11" x14ac:dyDescent="0.35">
      <c r="A5358" s="197">
        <f t="shared" si="169"/>
        <v>44317</v>
      </c>
      <c r="B5358" t="s">
        <v>1054</v>
      </c>
      <c r="C5358" t="s">
        <v>102</v>
      </c>
      <c r="D5358" t="s">
        <v>1001</v>
      </c>
      <c r="E5358" t="s">
        <v>64</v>
      </c>
      <c r="F5358" t="s">
        <v>65</v>
      </c>
      <c r="G5358" t="s">
        <v>650</v>
      </c>
      <c r="H5358">
        <v>1738</v>
      </c>
      <c r="I5358" s="196" t="str">
        <f>VLOOKUP(E5358,Refs!$P$2:$R$36,3,FALSE)</f>
        <v>Y61</v>
      </c>
      <c r="J5358" s="196" t="str">
        <f>VLOOKUP(E5358,Refs!$P$2:$S$36,4,FALSE)</f>
        <v>East of England</v>
      </c>
      <c r="K5358" s="42">
        <f t="shared" si="170"/>
        <v>1738</v>
      </c>
    </row>
    <row r="5359" spans="1:11" x14ac:dyDescent="0.35">
      <c r="A5359" s="197">
        <f t="shared" si="169"/>
        <v>44317</v>
      </c>
      <c r="B5359" t="s">
        <v>1054</v>
      </c>
      <c r="C5359" t="s">
        <v>102</v>
      </c>
      <c r="D5359" t="s">
        <v>1001</v>
      </c>
      <c r="E5359" t="s">
        <v>64</v>
      </c>
      <c r="F5359" t="s">
        <v>65</v>
      </c>
      <c r="G5359" t="s">
        <v>651</v>
      </c>
      <c r="H5359">
        <v>179</v>
      </c>
      <c r="I5359" s="196" t="str">
        <f>VLOOKUP(E5359,Refs!$P$2:$R$36,3,FALSE)</f>
        <v>Y61</v>
      </c>
      <c r="J5359" s="196" t="str">
        <f>VLOOKUP(E5359,Refs!$P$2:$S$36,4,FALSE)</f>
        <v>East of England</v>
      </c>
      <c r="K5359" s="42">
        <f t="shared" si="170"/>
        <v>179</v>
      </c>
    </row>
    <row r="5360" spans="1:11" x14ac:dyDescent="0.35">
      <c r="A5360" s="197">
        <f t="shared" si="169"/>
        <v>44317</v>
      </c>
      <c r="B5360" t="s">
        <v>1054</v>
      </c>
      <c r="C5360" t="s">
        <v>102</v>
      </c>
      <c r="D5360" t="s">
        <v>1001</v>
      </c>
      <c r="E5360" t="s">
        <v>64</v>
      </c>
      <c r="F5360" t="s">
        <v>65</v>
      </c>
      <c r="G5360" t="s">
        <v>652</v>
      </c>
      <c r="H5360">
        <v>714</v>
      </c>
      <c r="I5360" s="196" t="str">
        <f>VLOOKUP(E5360,Refs!$P$2:$R$36,3,FALSE)</f>
        <v>Y61</v>
      </c>
      <c r="J5360" s="196" t="str">
        <f>VLOOKUP(E5360,Refs!$P$2:$S$36,4,FALSE)</f>
        <v>East of England</v>
      </c>
      <c r="K5360" s="42">
        <f t="shared" si="170"/>
        <v>714</v>
      </c>
    </row>
    <row r="5361" spans="1:11" x14ac:dyDescent="0.35">
      <c r="A5361" s="197">
        <f t="shared" si="169"/>
        <v>44317</v>
      </c>
      <c r="B5361" t="s">
        <v>1054</v>
      </c>
      <c r="C5361" t="s">
        <v>102</v>
      </c>
      <c r="D5361" t="s">
        <v>1001</v>
      </c>
      <c r="E5361" t="s">
        <v>64</v>
      </c>
      <c r="F5361" t="s">
        <v>65</v>
      </c>
      <c r="G5361" t="s">
        <v>653</v>
      </c>
      <c r="H5361">
        <v>2203525</v>
      </c>
      <c r="I5361" s="196" t="str">
        <f>VLOOKUP(E5361,Refs!$P$2:$R$36,3,FALSE)</f>
        <v>Y61</v>
      </c>
      <c r="J5361" s="196" t="str">
        <f>VLOOKUP(E5361,Refs!$P$2:$S$36,4,FALSE)</f>
        <v>East of England</v>
      </c>
      <c r="K5361" s="42">
        <f t="shared" si="170"/>
        <v>2203525</v>
      </c>
    </row>
    <row r="5362" spans="1:11" x14ac:dyDescent="0.35">
      <c r="A5362" s="197">
        <f t="shared" si="169"/>
        <v>44317</v>
      </c>
      <c r="B5362" t="s">
        <v>1054</v>
      </c>
      <c r="C5362" t="s">
        <v>102</v>
      </c>
      <c r="D5362" t="s">
        <v>1001</v>
      </c>
      <c r="E5362" t="s">
        <v>64</v>
      </c>
      <c r="F5362" t="s">
        <v>65</v>
      </c>
      <c r="G5362" t="s">
        <v>654</v>
      </c>
      <c r="H5362">
        <v>0</v>
      </c>
      <c r="I5362" s="196" t="str">
        <f>VLOOKUP(E5362,Refs!$P$2:$R$36,3,FALSE)</f>
        <v>Y61</v>
      </c>
      <c r="J5362" s="196" t="str">
        <f>VLOOKUP(E5362,Refs!$P$2:$S$36,4,FALSE)</f>
        <v>East of England</v>
      </c>
      <c r="K5362" s="42" t="str">
        <f t="shared" si="170"/>
        <v/>
      </c>
    </row>
    <row r="5363" spans="1:11" x14ac:dyDescent="0.35">
      <c r="A5363" s="197">
        <f t="shared" si="169"/>
        <v>44317</v>
      </c>
      <c r="B5363" t="s">
        <v>1054</v>
      </c>
      <c r="C5363" t="s">
        <v>102</v>
      </c>
      <c r="D5363" t="s">
        <v>1001</v>
      </c>
      <c r="E5363" t="s">
        <v>64</v>
      </c>
      <c r="F5363" t="s">
        <v>65</v>
      </c>
      <c r="G5363" t="s">
        <v>669</v>
      </c>
      <c r="H5363">
        <v>23142</v>
      </c>
      <c r="I5363" s="196" t="str">
        <f>VLOOKUP(E5363,Refs!$P$2:$R$36,3,FALSE)</f>
        <v>Y61</v>
      </c>
      <c r="J5363" s="196" t="str">
        <f>VLOOKUP(E5363,Refs!$P$2:$S$36,4,FALSE)</f>
        <v>East of England</v>
      </c>
      <c r="K5363" s="42">
        <f t="shared" si="170"/>
        <v>23142</v>
      </c>
    </row>
    <row r="5364" spans="1:11" x14ac:dyDescent="0.35">
      <c r="A5364" s="197">
        <f t="shared" si="169"/>
        <v>44317</v>
      </c>
      <c r="B5364" t="s">
        <v>1054</v>
      </c>
      <c r="C5364" t="s">
        <v>102</v>
      </c>
      <c r="D5364" t="s">
        <v>1001</v>
      </c>
      <c r="E5364" t="s">
        <v>64</v>
      </c>
      <c r="F5364" t="s">
        <v>65</v>
      </c>
      <c r="G5364" t="s">
        <v>670</v>
      </c>
      <c r="H5364">
        <v>38</v>
      </c>
      <c r="I5364" s="196" t="str">
        <f>VLOOKUP(E5364,Refs!$P$2:$R$36,3,FALSE)</f>
        <v>Y61</v>
      </c>
      <c r="J5364" s="196" t="str">
        <f>VLOOKUP(E5364,Refs!$P$2:$S$36,4,FALSE)</f>
        <v>East of England</v>
      </c>
      <c r="K5364" s="42">
        <f t="shared" si="170"/>
        <v>38</v>
      </c>
    </row>
    <row r="5365" spans="1:11" x14ac:dyDescent="0.35">
      <c r="A5365" s="197">
        <f t="shared" si="169"/>
        <v>44317</v>
      </c>
      <c r="B5365" t="s">
        <v>1054</v>
      </c>
      <c r="C5365" t="s">
        <v>102</v>
      </c>
      <c r="D5365" t="s">
        <v>1001</v>
      </c>
      <c r="E5365" t="s">
        <v>64</v>
      </c>
      <c r="F5365" t="s">
        <v>65</v>
      </c>
      <c r="G5365" t="s">
        <v>671</v>
      </c>
      <c r="H5365">
        <v>16139</v>
      </c>
      <c r="I5365" s="196" t="str">
        <f>VLOOKUP(E5365,Refs!$P$2:$R$36,3,FALSE)</f>
        <v>Y61</v>
      </c>
      <c r="J5365" s="196" t="str">
        <f>VLOOKUP(E5365,Refs!$P$2:$S$36,4,FALSE)</f>
        <v>East of England</v>
      </c>
      <c r="K5365" s="42">
        <f t="shared" si="170"/>
        <v>16139</v>
      </c>
    </row>
    <row r="5366" spans="1:11" x14ac:dyDescent="0.35">
      <c r="A5366" s="197">
        <f t="shared" si="169"/>
        <v>44317</v>
      </c>
      <c r="B5366" t="s">
        <v>1054</v>
      </c>
      <c r="C5366" t="s">
        <v>102</v>
      </c>
      <c r="D5366" t="s">
        <v>1001</v>
      </c>
      <c r="E5366" t="s">
        <v>64</v>
      </c>
      <c r="F5366" t="s">
        <v>65</v>
      </c>
      <c r="G5366" t="s">
        <v>675</v>
      </c>
      <c r="H5366">
        <v>1892</v>
      </c>
      <c r="I5366" s="196" t="str">
        <f>VLOOKUP(E5366,Refs!$P$2:$R$36,3,FALSE)</f>
        <v>Y61</v>
      </c>
      <c r="J5366" s="196" t="str">
        <f>VLOOKUP(E5366,Refs!$P$2:$S$36,4,FALSE)</f>
        <v>East of England</v>
      </c>
      <c r="K5366" s="42">
        <f t="shared" si="170"/>
        <v>1892</v>
      </c>
    </row>
    <row r="5367" spans="1:11" x14ac:dyDescent="0.35">
      <c r="A5367" s="197">
        <f t="shared" si="169"/>
        <v>44317</v>
      </c>
      <c r="B5367" t="s">
        <v>1054</v>
      </c>
      <c r="C5367" t="s">
        <v>102</v>
      </c>
      <c r="D5367" t="s">
        <v>1001</v>
      </c>
      <c r="E5367" t="s">
        <v>64</v>
      </c>
      <c r="F5367" t="s">
        <v>65</v>
      </c>
      <c r="G5367" t="s">
        <v>678</v>
      </c>
      <c r="H5367">
        <v>3237</v>
      </c>
      <c r="I5367" s="196" t="str">
        <f>VLOOKUP(E5367,Refs!$P$2:$R$36,3,FALSE)</f>
        <v>Y61</v>
      </c>
      <c r="J5367" s="196" t="str">
        <f>VLOOKUP(E5367,Refs!$P$2:$S$36,4,FALSE)</f>
        <v>East of England</v>
      </c>
      <c r="K5367" s="42">
        <f t="shared" si="170"/>
        <v>3237</v>
      </c>
    </row>
    <row r="5368" spans="1:11" x14ac:dyDescent="0.35">
      <c r="A5368" s="197">
        <f t="shared" si="169"/>
        <v>44317</v>
      </c>
      <c r="B5368" t="s">
        <v>1054</v>
      </c>
      <c r="C5368" t="s">
        <v>102</v>
      </c>
      <c r="D5368" t="s">
        <v>1001</v>
      </c>
      <c r="E5368" t="s">
        <v>64</v>
      </c>
      <c r="F5368" t="s">
        <v>65</v>
      </c>
      <c r="G5368" t="s">
        <v>679</v>
      </c>
      <c r="H5368">
        <v>966</v>
      </c>
      <c r="I5368" s="196" t="str">
        <f>VLOOKUP(E5368,Refs!$P$2:$R$36,3,FALSE)</f>
        <v>Y61</v>
      </c>
      <c r="J5368" s="196" t="str">
        <f>VLOOKUP(E5368,Refs!$P$2:$S$36,4,FALSE)</f>
        <v>East of England</v>
      </c>
      <c r="K5368" s="42">
        <f t="shared" si="170"/>
        <v>966</v>
      </c>
    </row>
    <row r="5369" spans="1:11" x14ac:dyDescent="0.35">
      <c r="A5369" s="197">
        <f t="shared" si="169"/>
        <v>44317</v>
      </c>
      <c r="B5369" t="s">
        <v>1054</v>
      </c>
      <c r="C5369" t="s">
        <v>102</v>
      </c>
      <c r="D5369" t="s">
        <v>1001</v>
      </c>
      <c r="E5369" t="s">
        <v>64</v>
      </c>
      <c r="F5369" t="s">
        <v>65</v>
      </c>
      <c r="G5369" t="s">
        <v>680</v>
      </c>
      <c r="H5369">
        <v>8655</v>
      </c>
      <c r="I5369" s="196" t="str">
        <f>VLOOKUP(E5369,Refs!$P$2:$R$36,3,FALSE)</f>
        <v>Y61</v>
      </c>
      <c r="J5369" s="196" t="str">
        <f>VLOOKUP(E5369,Refs!$P$2:$S$36,4,FALSE)</f>
        <v>East of England</v>
      </c>
      <c r="K5369" s="42">
        <f t="shared" si="170"/>
        <v>8655</v>
      </c>
    </row>
    <row r="5370" spans="1:11" x14ac:dyDescent="0.35">
      <c r="A5370" s="197">
        <f t="shared" si="169"/>
        <v>44317</v>
      </c>
      <c r="B5370" t="s">
        <v>1054</v>
      </c>
      <c r="C5370" t="s">
        <v>102</v>
      </c>
      <c r="D5370" t="s">
        <v>1001</v>
      </c>
      <c r="E5370" t="s">
        <v>64</v>
      </c>
      <c r="F5370" t="s">
        <v>65</v>
      </c>
      <c r="G5370" t="s">
        <v>681</v>
      </c>
      <c r="H5370">
        <v>12</v>
      </c>
      <c r="I5370" s="196" t="str">
        <f>VLOOKUP(E5370,Refs!$P$2:$R$36,3,FALSE)</f>
        <v>Y61</v>
      </c>
      <c r="J5370" s="196" t="str">
        <f>VLOOKUP(E5370,Refs!$P$2:$S$36,4,FALSE)</f>
        <v>East of England</v>
      </c>
      <c r="K5370" s="42">
        <f t="shared" si="170"/>
        <v>12</v>
      </c>
    </row>
    <row r="5371" spans="1:11" x14ac:dyDescent="0.35">
      <c r="A5371" s="197">
        <f t="shared" si="169"/>
        <v>44317</v>
      </c>
      <c r="B5371" t="s">
        <v>1054</v>
      </c>
      <c r="C5371" t="s">
        <v>102</v>
      </c>
      <c r="D5371" t="s">
        <v>1001</v>
      </c>
      <c r="E5371" t="s">
        <v>64</v>
      </c>
      <c r="F5371" t="s">
        <v>65</v>
      </c>
      <c r="G5371" t="s">
        <v>682</v>
      </c>
      <c r="H5371">
        <v>737</v>
      </c>
      <c r="I5371" s="196" t="str">
        <f>VLOOKUP(E5371,Refs!$P$2:$R$36,3,FALSE)</f>
        <v>Y61</v>
      </c>
      <c r="J5371" s="196" t="str">
        <f>VLOOKUP(E5371,Refs!$P$2:$S$36,4,FALSE)</f>
        <v>East of England</v>
      </c>
      <c r="K5371" s="42">
        <f t="shared" si="170"/>
        <v>737</v>
      </c>
    </row>
    <row r="5372" spans="1:11" x14ac:dyDescent="0.35">
      <c r="A5372" s="197">
        <f t="shared" si="169"/>
        <v>44317</v>
      </c>
      <c r="B5372" t="s">
        <v>1054</v>
      </c>
      <c r="C5372" t="s">
        <v>102</v>
      </c>
      <c r="D5372" t="s">
        <v>1001</v>
      </c>
      <c r="E5372" t="s">
        <v>64</v>
      </c>
      <c r="F5372" t="s">
        <v>65</v>
      </c>
      <c r="G5372" t="s">
        <v>683</v>
      </c>
      <c r="H5372">
        <v>141</v>
      </c>
      <c r="I5372" s="196" t="str">
        <f>VLOOKUP(E5372,Refs!$P$2:$R$36,3,FALSE)</f>
        <v>Y61</v>
      </c>
      <c r="J5372" s="196" t="str">
        <f>VLOOKUP(E5372,Refs!$P$2:$S$36,4,FALSE)</f>
        <v>East of England</v>
      </c>
      <c r="K5372" s="42">
        <f t="shared" si="170"/>
        <v>141</v>
      </c>
    </row>
    <row r="5373" spans="1:11" x14ac:dyDescent="0.35">
      <c r="A5373" s="197">
        <f t="shared" si="169"/>
        <v>44317</v>
      </c>
      <c r="B5373" t="s">
        <v>1054</v>
      </c>
      <c r="C5373" t="s">
        <v>102</v>
      </c>
      <c r="D5373" t="s">
        <v>1001</v>
      </c>
      <c r="E5373" t="s">
        <v>64</v>
      </c>
      <c r="F5373" t="s">
        <v>65</v>
      </c>
      <c r="G5373" t="s">
        <v>684</v>
      </c>
      <c r="H5373">
        <v>3178</v>
      </c>
      <c r="I5373" s="196" t="str">
        <f>VLOOKUP(E5373,Refs!$P$2:$R$36,3,FALSE)</f>
        <v>Y61</v>
      </c>
      <c r="J5373" s="196" t="str">
        <f>VLOOKUP(E5373,Refs!$P$2:$S$36,4,FALSE)</f>
        <v>East of England</v>
      </c>
      <c r="K5373" s="42">
        <f t="shared" si="170"/>
        <v>3178</v>
      </c>
    </row>
    <row r="5374" spans="1:11" x14ac:dyDescent="0.35">
      <c r="A5374" s="197">
        <f t="shared" si="169"/>
        <v>44317</v>
      </c>
      <c r="B5374" t="s">
        <v>1054</v>
      </c>
      <c r="C5374" t="s">
        <v>102</v>
      </c>
      <c r="D5374" t="s">
        <v>1001</v>
      </c>
      <c r="E5374" t="s">
        <v>64</v>
      </c>
      <c r="F5374" t="s">
        <v>65</v>
      </c>
      <c r="G5374" t="s">
        <v>685</v>
      </c>
      <c r="H5374">
        <v>771</v>
      </c>
      <c r="I5374" s="196" t="str">
        <f>VLOOKUP(E5374,Refs!$P$2:$R$36,3,FALSE)</f>
        <v>Y61</v>
      </c>
      <c r="J5374" s="196" t="str">
        <f>VLOOKUP(E5374,Refs!$P$2:$S$36,4,FALSE)</f>
        <v>East of England</v>
      </c>
      <c r="K5374" s="42">
        <f t="shared" si="170"/>
        <v>771</v>
      </c>
    </row>
    <row r="5375" spans="1:11" x14ac:dyDescent="0.35">
      <c r="A5375" s="197">
        <f t="shared" si="169"/>
        <v>44317</v>
      </c>
      <c r="B5375" t="s">
        <v>1054</v>
      </c>
      <c r="C5375" t="s">
        <v>102</v>
      </c>
      <c r="D5375" t="s">
        <v>1001</v>
      </c>
      <c r="E5375" t="s">
        <v>64</v>
      </c>
      <c r="F5375" t="s">
        <v>65</v>
      </c>
      <c r="G5375" t="s">
        <v>686</v>
      </c>
      <c r="H5375">
        <v>1</v>
      </c>
      <c r="I5375" s="196" t="str">
        <f>VLOOKUP(E5375,Refs!$P$2:$R$36,3,FALSE)</f>
        <v>Y61</v>
      </c>
      <c r="J5375" s="196" t="str">
        <f>VLOOKUP(E5375,Refs!$P$2:$S$36,4,FALSE)</f>
        <v>East of England</v>
      </c>
      <c r="K5375" s="42">
        <f t="shared" si="170"/>
        <v>1</v>
      </c>
    </row>
    <row r="5376" spans="1:11" x14ac:dyDescent="0.35">
      <c r="A5376" s="197">
        <f t="shared" si="169"/>
        <v>44317</v>
      </c>
      <c r="B5376" t="s">
        <v>1054</v>
      </c>
      <c r="C5376" t="s">
        <v>102</v>
      </c>
      <c r="D5376" t="s">
        <v>1001</v>
      </c>
      <c r="E5376" t="s">
        <v>64</v>
      </c>
      <c r="F5376" t="s">
        <v>65</v>
      </c>
      <c r="G5376" t="s">
        <v>687</v>
      </c>
      <c r="H5376">
        <v>0</v>
      </c>
      <c r="I5376" s="196" t="str">
        <f>VLOOKUP(E5376,Refs!$P$2:$R$36,3,FALSE)</f>
        <v>Y61</v>
      </c>
      <c r="J5376" s="196" t="str">
        <f>VLOOKUP(E5376,Refs!$P$2:$S$36,4,FALSE)</f>
        <v>East of England</v>
      </c>
      <c r="K5376" s="42" t="str">
        <f t="shared" si="170"/>
        <v/>
      </c>
    </row>
    <row r="5377" spans="1:11" x14ac:dyDescent="0.35">
      <c r="A5377" s="197">
        <f t="shared" si="169"/>
        <v>44317</v>
      </c>
      <c r="B5377" t="s">
        <v>1054</v>
      </c>
      <c r="C5377" t="s">
        <v>102</v>
      </c>
      <c r="D5377" t="s">
        <v>1001</v>
      </c>
      <c r="E5377" t="s">
        <v>64</v>
      </c>
      <c r="F5377" t="s">
        <v>65</v>
      </c>
      <c r="G5377" t="s">
        <v>688</v>
      </c>
      <c r="H5377">
        <v>0</v>
      </c>
      <c r="I5377" s="196" t="str">
        <f>VLOOKUP(E5377,Refs!$P$2:$R$36,3,FALSE)</f>
        <v>Y61</v>
      </c>
      <c r="J5377" s="196" t="str">
        <f>VLOOKUP(E5377,Refs!$P$2:$S$36,4,FALSE)</f>
        <v>East of England</v>
      </c>
      <c r="K5377" s="42" t="str">
        <f t="shared" si="170"/>
        <v/>
      </c>
    </row>
    <row r="5378" spans="1:11" x14ac:dyDescent="0.35">
      <c r="A5378" s="197">
        <f t="shared" si="169"/>
        <v>44317</v>
      </c>
      <c r="B5378" t="s">
        <v>1054</v>
      </c>
      <c r="C5378" t="s">
        <v>102</v>
      </c>
      <c r="D5378" t="s">
        <v>1001</v>
      </c>
      <c r="E5378" t="s">
        <v>64</v>
      </c>
      <c r="F5378" t="s">
        <v>65</v>
      </c>
      <c r="G5378" t="s">
        <v>689</v>
      </c>
      <c r="H5378">
        <v>0</v>
      </c>
      <c r="I5378" s="196" t="str">
        <f>VLOOKUP(E5378,Refs!$P$2:$R$36,3,FALSE)</f>
        <v>Y61</v>
      </c>
      <c r="J5378" s="196" t="str">
        <f>VLOOKUP(E5378,Refs!$P$2:$S$36,4,FALSE)</f>
        <v>East of England</v>
      </c>
      <c r="K5378" s="42" t="str">
        <f t="shared" si="170"/>
        <v/>
      </c>
    </row>
    <row r="5379" spans="1:11" x14ac:dyDescent="0.35">
      <c r="A5379" s="197">
        <f t="shared" ref="A5379:A5442" si="171">DATEVALUE(RIGHT(B5379,8))</f>
        <v>44317</v>
      </c>
      <c r="B5379" t="s">
        <v>1054</v>
      </c>
      <c r="C5379" t="s">
        <v>102</v>
      </c>
      <c r="D5379" t="s">
        <v>1001</v>
      </c>
      <c r="E5379" t="s">
        <v>64</v>
      </c>
      <c r="F5379" t="s">
        <v>65</v>
      </c>
      <c r="G5379" t="s">
        <v>690</v>
      </c>
      <c r="H5379">
        <v>0</v>
      </c>
      <c r="I5379" s="196" t="str">
        <f>VLOOKUP(E5379,Refs!$P$2:$R$36,3,FALSE)</f>
        <v>Y61</v>
      </c>
      <c r="J5379" s="196" t="str">
        <f>VLOOKUP(E5379,Refs!$P$2:$S$36,4,FALSE)</f>
        <v>East of England</v>
      </c>
      <c r="K5379" s="42" t="str">
        <f t="shared" si="170"/>
        <v/>
      </c>
    </row>
    <row r="5380" spans="1:11" x14ac:dyDescent="0.35">
      <c r="A5380" s="197">
        <f t="shared" si="171"/>
        <v>44317</v>
      </c>
      <c r="B5380" t="s">
        <v>1054</v>
      </c>
      <c r="C5380" t="s">
        <v>102</v>
      </c>
      <c r="D5380" t="s">
        <v>1001</v>
      </c>
      <c r="E5380" t="s">
        <v>64</v>
      </c>
      <c r="F5380" t="s">
        <v>65</v>
      </c>
      <c r="G5380" t="s">
        <v>691</v>
      </c>
      <c r="H5380">
        <v>37</v>
      </c>
      <c r="I5380" s="196" t="str">
        <f>VLOOKUP(E5380,Refs!$P$2:$R$36,3,FALSE)</f>
        <v>Y61</v>
      </c>
      <c r="J5380" s="196" t="str">
        <f>VLOOKUP(E5380,Refs!$P$2:$S$36,4,FALSE)</f>
        <v>East of England</v>
      </c>
      <c r="K5380" s="42">
        <f t="shared" si="170"/>
        <v>37</v>
      </c>
    </row>
    <row r="5381" spans="1:11" x14ac:dyDescent="0.35">
      <c r="A5381" s="197">
        <f t="shared" si="171"/>
        <v>44317</v>
      </c>
      <c r="B5381" t="s">
        <v>1054</v>
      </c>
      <c r="C5381" t="s">
        <v>102</v>
      </c>
      <c r="D5381" t="s">
        <v>1001</v>
      </c>
      <c r="E5381" t="s">
        <v>64</v>
      </c>
      <c r="F5381" t="s">
        <v>65</v>
      </c>
      <c r="G5381" t="s">
        <v>692</v>
      </c>
      <c r="H5381">
        <v>728</v>
      </c>
      <c r="I5381" s="196" t="str">
        <f>VLOOKUP(E5381,Refs!$P$2:$R$36,3,FALSE)</f>
        <v>Y61</v>
      </c>
      <c r="J5381" s="196" t="str">
        <f>VLOOKUP(E5381,Refs!$P$2:$S$36,4,FALSE)</f>
        <v>East of England</v>
      </c>
      <c r="K5381" s="42">
        <f t="shared" si="170"/>
        <v>728</v>
      </c>
    </row>
    <row r="5382" spans="1:11" x14ac:dyDescent="0.35">
      <c r="A5382" s="197">
        <f t="shared" si="171"/>
        <v>44317</v>
      </c>
      <c r="B5382" t="s">
        <v>1054</v>
      </c>
      <c r="C5382" t="s">
        <v>102</v>
      </c>
      <c r="D5382" t="s">
        <v>1001</v>
      </c>
      <c r="E5382" t="s">
        <v>64</v>
      </c>
      <c r="F5382" t="s">
        <v>65</v>
      </c>
      <c r="G5382" t="s">
        <v>693</v>
      </c>
      <c r="H5382">
        <v>0</v>
      </c>
      <c r="I5382" s="196" t="str">
        <f>VLOOKUP(E5382,Refs!$P$2:$R$36,3,FALSE)</f>
        <v>Y61</v>
      </c>
      <c r="J5382" s="196" t="str">
        <f>VLOOKUP(E5382,Refs!$P$2:$S$36,4,FALSE)</f>
        <v>East of England</v>
      </c>
      <c r="K5382" s="42" t="str">
        <f t="shared" si="170"/>
        <v/>
      </c>
    </row>
    <row r="5383" spans="1:11" x14ac:dyDescent="0.35">
      <c r="A5383" s="197">
        <f t="shared" si="171"/>
        <v>44317</v>
      </c>
      <c r="B5383" t="s">
        <v>1054</v>
      </c>
      <c r="C5383" t="s">
        <v>102</v>
      </c>
      <c r="D5383" t="s">
        <v>1001</v>
      </c>
      <c r="E5383" t="s">
        <v>64</v>
      </c>
      <c r="F5383" t="s">
        <v>65</v>
      </c>
      <c r="G5383" t="s">
        <v>694</v>
      </c>
      <c r="H5383">
        <v>90</v>
      </c>
      <c r="I5383" s="196" t="str">
        <f>VLOOKUP(E5383,Refs!$P$2:$R$36,3,FALSE)</f>
        <v>Y61</v>
      </c>
      <c r="J5383" s="196" t="str">
        <f>VLOOKUP(E5383,Refs!$P$2:$S$36,4,FALSE)</f>
        <v>East of England</v>
      </c>
      <c r="K5383" s="42">
        <f t="shared" si="170"/>
        <v>90</v>
      </c>
    </row>
    <row r="5384" spans="1:11" x14ac:dyDescent="0.35">
      <c r="A5384" s="197">
        <f t="shared" si="171"/>
        <v>44317</v>
      </c>
      <c r="B5384" t="s">
        <v>1054</v>
      </c>
      <c r="C5384" t="s">
        <v>102</v>
      </c>
      <c r="D5384" t="s">
        <v>1001</v>
      </c>
      <c r="E5384" t="s">
        <v>64</v>
      </c>
      <c r="F5384" t="s">
        <v>65</v>
      </c>
      <c r="G5384" t="s">
        <v>695</v>
      </c>
      <c r="H5384">
        <v>0</v>
      </c>
      <c r="I5384" s="196" t="str">
        <f>VLOOKUP(E5384,Refs!$P$2:$R$36,3,FALSE)</f>
        <v>Y61</v>
      </c>
      <c r="J5384" s="196" t="str">
        <f>VLOOKUP(E5384,Refs!$P$2:$S$36,4,FALSE)</f>
        <v>East of England</v>
      </c>
      <c r="K5384" s="42" t="str">
        <f t="shared" si="170"/>
        <v/>
      </c>
    </row>
    <row r="5385" spans="1:11" x14ac:dyDescent="0.35">
      <c r="A5385" s="197">
        <f t="shared" si="171"/>
        <v>44317</v>
      </c>
      <c r="B5385" t="s">
        <v>1054</v>
      </c>
      <c r="C5385" t="s">
        <v>102</v>
      </c>
      <c r="D5385" t="s">
        <v>1001</v>
      </c>
      <c r="E5385" t="s">
        <v>64</v>
      </c>
      <c r="F5385" t="s">
        <v>65</v>
      </c>
      <c r="G5385" t="s">
        <v>696</v>
      </c>
      <c r="H5385">
        <v>261</v>
      </c>
      <c r="I5385" s="196" t="str">
        <f>VLOOKUP(E5385,Refs!$P$2:$R$36,3,FALSE)</f>
        <v>Y61</v>
      </c>
      <c r="J5385" s="196" t="str">
        <f>VLOOKUP(E5385,Refs!$P$2:$S$36,4,FALSE)</f>
        <v>East of England</v>
      </c>
      <c r="K5385" s="42">
        <f t="shared" si="170"/>
        <v>261</v>
      </c>
    </row>
    <row r="5386" spans="1:11" x14ac:dyDescent="0.35">
      <c r="A5386" s="197">
        <f t="shared" si="171"/>
        <v>44317</v>
      </c>
      <c r="B5386" t="s">
        <v>1054</v>
      </c>
      <c r="C5386" t="s">
        <v>102</v>
      </c>
      <c r="D5386" t="s">
        <v>1001</v>
      </c>
      <c r="E5386" t="s">
        <v>64</v>
      </c>
      <c r="F5386" t="s">
        <v>65</v>
      </c>
      <c r="G5386" t="s">
        <v>697</v>
      </c>
      <c r="H5386">
        <v>224</v>
      </c>
      <c r="I5386" s="196" t="str">
        <f>VLOOKUP(E5386,Refs!$P$2:$R$36,3,FALSE)</f>
        <v>Y61</v>
      </c>
      <c r="J5386" s="196" t="str">
        <f>VLOOKUP(E5386,Refs!$P$2:$S$36,4,FALSE)</f>
        <v>East of England</v>
      </c>
      <c r="K5386" s="42">
        <f t="shared" si="170"/>
        <v>224</v>
      </c>
    </row>
    <row r="5387" spans="1:11" x14ac:dyDescent="0.35">
      <c r="A5387" s="197">
        <f t="shared" si="171"/>
        <v>44317</v>
      </c>
      <c r="B5387" t="s">
        <v>1054</v>
      </c>
      <c r="C5387" t="s">
        <v>102</v>
      </c>
      <c r="D5387" t="s">
        <v>1001</v>
      </c>
      <c r="E5387" t="s">
        <v>64</v>
      </c>
      <c r="F5387" t="s">
        <v>65</v>
      </c>
      <c r="G5387" t="s">
        <v>698</v>
      </c>
      <c r="H5387">
        <v>914</v>
      </c>
      <c r="I5387" s="196" t="str">
        <f>VLOOKUP(E5387,Refs!$P$2:$R$36,3,FALSE)</f>
        <v>Y61</v>
      </c>
      <c r="J5387" s="196" t="str">
        <f>VLOOKUP(E5387,Refs!$P$2:$S$36,4,FALSE)</f>
        <v>East of England</v>
      </c>
      <c r="K5387" s="42">
        <f t="shared" si="170"/>
        <v>914</v>
      </c>
    </row>
    <row r="5388" spans="1:11" x14ac:dyDescent="0.35">
      <c r="A5388" s="197">
        <f t="shared" si="171"/>
        <v>44317</v>
      </c>
      <c r="B5388" t="s">
        <v>1054</v>
      </c>
      <c r="C5388" t="s">
        <v>102</v>
      </c>
      <c r="D5388" t="s">
        <v>1001</v>
      </c>
      <c r="E5388" t="s">
        <v>64</v>
      </c>
      <c r="F5388" t="s">
        <v>65</v>
      </c>
      <c r="G5388" t="s">
        <v>699</v>
      </c>
      <c r="H5388">
        <v>851</v>
      </c>
      <c r="I5388" s="196" t="str">
        <f>VLOOKUP(E5388,Refs!$P$2:$R$36,3,FALSE)</f>
        <v>Y61</v>
      </c>
      <c r="J5388" s="196" t="str">
        <f>VLOOKUP(E5388,Refs!$P$2:$S$36,4,FALSE)</f>
        <v>East of England</v>
      </c>
      <c r="K5388" s="42">
        <f t="shared" si="170"/>
        <v>851</v>
      </c>
    </row>
    <row r="5389" spans="1:11" x14ac:dyDescent="0.35">
      <c r="A5389" s="197">
        <f t="shared" si="171"/>
        <v>44317</v>
      </c>
      <c r="B5389" t="s">
        <v>1054</v>
      </c>
      <c r="C5389" t="s">
        <v>102</v>
      </c>
      <c r="D5389" t="s">
        <v>1001</v>
      </c>
      <c r="E5389" t="s">
        <v>64</v>
      </c>
      <c r="F5389" t="s">
        <v>65</v>
      </c>
      <c r="G5389" t="s">
        <v>720</v>
      </c>
      <c r="H5389">
        <v>1</v>
      </c>
      <c r="I5389" s="196" t="str">
        <f>VLOOKUP(E5389,Refs!$P$2:$R$36,3,FALSE)</f>
        <v>Y61</v>
      </c>
      <c r="J5389" s="196" t="str">
        <f>VLOOKUP(E5389,Refs!$P$2:$S$36,4,FALSE)</f>
        <v>East of England</v>
      </c>
      <c r="K5389" s="42">
        <f t="shared" si="170"/>
        <v>1</v>
      </c>
    </row>
    <row r="5390" spans="1:11" x14ac:dyDescent="0.35">
      <c r="A5390" s="197">
        <f t="shared" si="171"/>
        <v>44317</v>
      </c>
      <c r="B5390" t="s">
        <v>1054</v>
      </c>
      <c r="C5390" t="s">
        <v>102</v>
      </c>
      <c r="D5390" t="s">
        <v>1001</v>
      </c>
      <c r="E5390" t="s">
        <v>64</v>
      </c>
      <c r="F5390" t="s">
        <v>65</v>
      </c>
      <c r="G5390" t="s">
        <v>721</v>
      </c>
      <c r="H5390">
        <v>1</v>
      </c>
      <c r="I5390" s="196" t="str">
        <f>VLOOKUP(E5390,Refs!$P$2:$R$36,3,FALSE)</f>
        <v>Y61</v>
      </c>
      <c r="J5390" s="196" t="str">
        <f>VLOOKUP(E5390,Refs!$P$2:$S$36,4,FALSE)</f>
        <v>East of England</v>
      </c>
      <c r="K5390" s="42">
        <f t="shared" si="170"/>
        <v>1</v>
      </c>
    </row>
    <row r="5391" spans="1:11" x14ac:dyDescent="0.35">
      <c r="A5391" s="197">
        <f t="shared" si="171"/>
        <v>44317</v>
      </c>
      <c r="B5391" t="s">
        <v>1054</v>
      </c>
      <c r="C5391" t="s">
        <v>102</v>
      </c>
      <c r="D5391" t="s">
        <v>1001</v>
      </c>
      <c r="E5391" t="s">
        <v>64</v>
      </c>
      <c r="F5391" t="s">
        <v>65</v>
      </c>
      <c r="G5391" t="s">
        <v>722</v>
      </c>
      <c r="H5391">
        <v>0</v>
      </c>
      <c r="I5391" s="196" t="str">
        <f>VLOOKUP(E5391,Refs!$P$2:$R$36,3,FALSE)</f>
        <v>Y61</v>
      </c>
      <c r="J5391" s="196" t="str">
        <f>VLOOKUP(E5391,Refs!$P$2:$S$36,4,FALSE)</f>
        <v>East of England</v>
      </c>
      <c r="K5391" s="42" t="str">
        <f t="shared" si="170"/>
        <v/>
      </c>
    </row>
    <row r="5392" spans="1:11" x14ac:dyDescent="0.35">
      <c r="A5392" s="197">
        <f t="shared" si="171"/>
        <v>44317</v>
      </c>
      <c r="B5392" t="s">
        <v>1054</v>
      </c>
      <c r="C5392" t="s">
        <v>102</v>
      </c>
      <c r="D5392" t="s">
        <v>1001</v>
      </c>
      <c r="E5392" t="s">
        <v>64</v>
      </c>
      <c r="F5392" t="s">
        <v>65</v>
      </c>
      <c r="G5392" t="s">
        <v>723</v>
      </c>
      <c r="H5392">
        <v>0</v>
      </c>
      <c r="I5392" s="196" t="str">
        <f>VLOOKUP(E5392,Refs!$P$2:$R$36,3,FALSE)</f>
        <v>Y61</v>
      </c>
      <c r="J5392" s="196" t="str">
        <f>VLOOKUP(E5392,Refs!$P$2:$S$36,4,FALSE)</f>
        <v>East of England</v>
      </c>
      <c r="K5392" s="42" t="str">
        <f t="shared" si="170"/>
        <v/>
      </c>
    </row>
    <row r="5393" spans="1:11" x14ac:dyDescent="0.35">
      <c r="A5393" s="197">
        <f t="shared" si="171"/>
        <v>44317</v>
      </c>
      <c r="B5393" t="s">
        <v>1054</v>
      </c>
      <c r="C5393" t="s">
        <v>102</v>
      </c>
      <c r="D5393" t="s">
        <v>1001</v>
      </c>
      <c r="E5393" t="s">
        <v>64</v>
      </c>
      <c r="F5393" t="s">
        <v>65</v>
      </c>
      <c r="G5393" t="s">
        <v>724</v>
      </c>
      <c r="H5393">
        <v>0</v>
      </c>
      <c r="I5393" s="196" t="str">
        <f>VLOOKUP(E5393,Refs!$P$2:$R$36,3,FALSE)</f>
        <v>Y61</v>
      </c>
      <c r="J5393" s="196" t="str">
        <f>VLOOKUP(E5393,Refs!$P$2:$S$36,4,FALSE)</f>
        <v>East of England</v>
      </c>
      <c r="K5393" s="42" t="str">
        <f t="shared" si="170"/>
        <v/>
      </c>
    </row>
    <row r="5394" spans="1:11" x14ac:dyDescent="0.35">
      <c r="A5394" s="197">
        <f t="shared" si="171"/>
        <v>44317</v>
      </c>
      <c r="B5394" t="s">
        <v>1054</v>
      </c>
      <c r="C5394" t="s">
        <v>102</v>
      </c>
      <c r="D5394" t="s">
        <v>1001</v>
      </c>
      <c r="E5394" t="s">
        <v>64</v>
      </c>
      <c r="F5394" t="s">
        <v>65</v>
      </c>
      <c r="G5394" t="s">
        <v>725</v>
      </c>
      <c r="H5394">
        <v>0</v>
      </c>
      <c r="I5394" s="196" t="str">
        <f>VLOOKUP(E5394,Refs!$P$2:$R$36,3,FALSE)</f>
        <v>Y61</v>
      </c>
      <c r="J5394" s="196" t="str">
        <f>VLOOKUP(E5394,Refs!$P$2:$S$36,4,FALSE)</f>
        <v>East of England</v>
      </c>
      <c r="K5394" s="42" t="str">
        <f t="shared" si="170"/>
        <v/>
      </c>
    </row>
    <row r="5395" spans="1:11" x14ac:dyDescent="0.35">
      <c r="A5395" s="197">
        <f t="shared" si="171"/>
        <v>44317</v>
      </c>
      <c r="B5395" t="s">
        <v>1054</v>
      </c>
      <c r="C5395" t="s">
        <v>102</v>
      </c>
      <c r="D5395" t="s">
        <v>1001</v>
      </c>
      <c r="E5395" t="s">
        <v>64</v>
      </c>
      <c r="F5395" t="s">
        <v>65</v>
      </c>
      <c r="G5395" t="s">
        <v>726</v>
      </c>
      <c r="H5395">
        <v>0</v>
      </c>
      <c r="I5395" s="196" t="str">
        <f>VLOOKUP(E5395,Refs!$P$2:$R$36,3,FALSE)</f>
        <v>Y61</v>
      </c>
      <c r="J5395" s="196" t="str">
        <f>VLOOKUP(E5395,Refs!$P$2:$S$36,4,FALSE)</f>
        <v>East of England</v>
      </c>
      <c r="K5395" s="42" t="str">
        <f t="shared" si="170"/>
        <v/>
      </c>
    </row>
    <row r="5396" spans="1:11" x14ac:dyDescent="0.35">
      <c r="A5396" s="197">
        <f t="shared" si="171"/>
        <v>44317</v>
      </c>
      <c r="B5396" t="s">
        <v>1054</v>
      </c>
      <c r="C5396" t="s">
        <v>102</v>
      </c>
      <c r="D5396" t="s">
        <v>1001</v>
      </c>
      <c r="E5396" t="s">
        <v>64</v>
      </c>
      <c r="F5396" t="s">
        <v>65</v>
      </c>
      <c r="G5396" t="s">
        <v>727</v>
      </c>
      <c r="H5396">
        <v>0</v>
      </c>
      <c r="I5396" s="196" t="str">
        <f>VLOOKUP(E5396,Refs!$P$2:$R$36,3,FALSE)</f>
        <v>Y61</v>
      </c>
      <c r="J5396" s="196" t="str">
        <f>VLOOKUP(E5396,Refs!$P$2:$S$36,4,FALSE)</f>
        <v>East of England</v>
      </c>
      <c r="K5396" s="42" t="str">
        <f t="shared" si="170"/>
        <v/>
      </c>
    </row>
    <row r="5397" spans="1:11" x14ac:dyDescent="0.35">
      <c r="A5397" s="197">
        <f t="shared" si="171"/>
        <v>44317</v>
      </c>
      <c r="B5397" t="s">
        <v>1054</v>
      </c>
      <c r="C5397" t="s">
        <v>102</v>
      </c>
      <c r="D5397" t="s">
        <v>1001</v>
      </c>
      <c r="E5397" t="s">
        <v>64</v>
      </c>
      <c r="F5397" t="s">
        <v>65</v>
      </c>
      <c r="G5397" t="s">
        <v>728</v>
      </c>
      <c r="H5397">
        <v>0</v>
      </c>
      <c r="I5397" s="196" t="str">
        <f>VLOOKUP(E5397,Refs!$P$2:$R$36,3,FALSE)</f>
        <v>Y61</v>
      </c>
      <c r="J5397" s="196" t="str">
        <f>VLOOKUP(E5397,Refs!$P$2:$S$36,4,FALSE)</f>
        <v>East of England</v>
      </c>
      <c r="K5397" s="42" t="str">
        <f t="shared" si="170"/>
        <v/>
      </c>
    </row>
    <row r="5398" spans="1:11" x14ac:dyDescent="0.35">
      <c r="A5398" s="197">
        <f t="shared" si="171"/>
        <v>44317</v>
      </c>
      <c r="B5398" t="s">
        <v>1054</v>
      </c>
      <c r="C5398" t="s">
        <v>102</v>
      </c>
      <c r="D5398" t="s">
        <v>1001</v>
      </c>
      <c r="E5398" t="s">
        <v>64</v>
      </c>
      <c r="F5398" t="s">
        <v>65</v>
      </c>
      <c r="G5398" t="s">
        <v>729</v>
      </c>
      <c r="H5398">
        <v>0</v>
      </c>
      <c r="I5398" s="196" t="str">
        <f>VLOOKUP(E5398,Refs!$P$2:$R$36,3,FALSE)</f>
        <v>Y61</v>
      </c>
      <c r="J5398" s="196" t="str">
        <f>VLOOKUP(E5398,Refs!$P$2:$S$36,4,FALSE)</f>
        <v>East of England</v>
      </c>
      <c r="K5398" s="42" t="str">
        <f t="shared" si="170"/>
        <v/>
      </c>
    </row>
    <row r="5399" spans="1:11" x14ac:dyDescent="0.35">
      <c r="A5399" s="197">
        <f t="shared" si="171"/>
        <v>44317</v>
      </c>
      <c r="B5399" t="s">
        <v>1054</v>
      </c>
      <c r="C5399" t="s">
        <v>102</v>
      </c>
      <c r="D5399" t="s">
        <v>1001</v>
      </c>
      <c r="E5399" t="s">
        <v>64</v>
      </c>
      <c r="F5399" t="s">
        <v>65</v>
      </c>
      <c r="G5399" t="s">
        <v>730</v>
      </c>
      <c r="H5399">
        <v>0</v>
      </c>
      <c r="I5399" s="196" t="str">
        <f>VLOOKUP(E5399,Refs!$P$2:$R$36,3,FALSE)</f>
        <v>Y61</v>
      </c>
      <c r="J5399" s="196" t="str">
        <f>VLOOKUP(E5399,Refs!$P$2:$S$36,4,FALSE)</f>
        <v>East of England</v>
      </c>
      <c r="K5399" s="42" t="str">
        <f t="shared" si="170"/>
        <v/>
      </c>
    </row>
    <row r="5400" spans="1:11" x14ac:dyDescent="0.35">
      <c r="A5400" s="197">
        <f t="shared" si="171"/>
        <v>44317</v>
      </c>
      <c r="B5400" t="s">
        <v>1054</v>
      </c>
      <c r="C5400" t="s">
        <v>102</v>
      </c>
      <c r="D5400" t="s">
        <v>1001</v>
      </c>
      <c r="E5400" t="s">
        <v>64</v>
      </c>
      <c r="F5400" t="s">
        <v>65</v>
      </c>
      <c r="G5400" t="s">
        <v>731</v>
      </c>
      <c r="H5400">
        <v>0</v>
      </c>
      <c r="I5400" s="196" t="str">
        <f>VLOOKUP(E5400,Refs!$P$2:$R$36,3,FALSE)</f>
        <v>Y61</v>
      </c>
      <c r="J5400" s="196" t="str">
        <f>VLOOKUP(E5400,Refs!$P$2:$S$36,4,FALSE)</f>
        <v>East of England</v>
      </c>
      <c r="K5400" s="42" t="str">
        <f t="shared" si="170"/>
        <v/>
      </c>
    </row>
    <row r="5401" spans="1:11" x14ac:dyDescent="0.35">
      <c r="A5401" s="197">
        <f t="shared" si="171"/>
        <v>44317</v>
      </c>
      <c r="B5401" t="s">
        <v>1054</v>
      </c>
      <c r="C5401" t="s">
        <v>102</v>
      </c>
      <c r="D5401" t="s">
        <v>1001</v>
      </c>
      <c r="E5401" t="s">
        <v>64</v>
      </c>
      <c r="F5401" t="s">
        <v>65</v>
      </c>
      <c r="G5401" t="s">
        <v>732</v>
      </c>
      <c r="H5401">
        <v>33</v>
      </c>
      <c r="I5401" s="196" t="str">
        <f>VLOOKUP(E5401,Refs!$P$2:$R$36,3,FALSE)</f>
        <v>Y61</v>
      </c>
      <c r="J5401" s="196" t="str">
        <f>VLOOKUP(E5401,Refs!$P$2:$S$36,4,FALSE)</f>
        <v>East of England</v>
      </c>
      <c r="K5401" s="42">
        <f t="shared" si="170"/>
        <v>33</v>
      </c>
    </row>
    <row r="5402" spans="1:11" x14ac:dyDescent="0.35">
      <c r="A5402" s="197">
        <f t="shared" si="171"/>
        <v>44317</v>
      </c>
      <c r="B5402" t="s">
        <v>1054</v>
      </c>
      <c r="C5402" t="s">
        <v>102</v>
      </c>
      <c r="D5402" t="s">
        <v>1001</v>
      </c>
      <c r="E5402" t="s">
        <v>64</v>
      </c>
      <c r="F5402" t="s">
        <v>65</v>
      </c>
      <c r="G5402" t="s">
        <v>733</v>
      </c>
      <c r="H5402">
        <v>30</v>
      </c>
      <c r="I5402" s="196" t="str">
        <f>VLOOKUP(E5402,Refs!$P$2:$R$36,3,FALSE)</f>
        <v>Y61</v>
      </c>
      <c r="J5402" s="196" t="str">
        <f>VLOOKUP(E5402,Refs!$P$2:$S$36,4,FALSE)</f>
        <v>East of England</v>
      </c>
      <c r="K5402" s="42">
        <f t="shared" si="170"/>
        <v>30</v>
      </c>
    </row>
    <row r="5403" spans="1:11" x14ac:dyDescent="0.35">
      <c r="A5403" s="197">
        <f t="shared" si="171"/>
        <v>44317</v>
      </c>
      <c r="B5403" t="s">
        <v>1054</v>
      </c>
      <c r="C5403" t="s">
        <v>102</v>
      </c>
      <c r="D5403" t="s">
        <v>1001</v>
      </c>
      <c r="E5403" t="s">
        <v>64</v>
      </c>
      <c r="F5403" t="s">
        <v>65</v>
      </c>
      <c r="G5403" t="s">
        <v>734</v>
      </c>
      <c r="H5403">
        <v>2</v>
      </c>
      <c r="I5403" s="196" t="str">
        <f>VLOOKUP(E5403,Refs!$P$2:$R$36,3,FALSE)</f>
        <v>Y61</v>
      </c>
      <c r="J5403" s="196" t="str">
        <f>VLOOKUP(E5403,Refs!$P$2:$S$36,4,FALSE)</f>
        <v>East of England</v>
      </c>
      <c r="K5403" s="42">
        <f t="shared" si="170"/>
        <v>2</v>
      </c>
    </row>
    <row r="5404" spans="1:11" x14ac:dyDescent="0.35">
      <c r="A5404" s="197">
        <f t="shared" si="171"/>
        <v>44317</v>
      </c>
      <c r="B5404" t="s">
        <v>1054</v>
      </c>
      <c r="C5404" t="s">
        <v>102</v>
      </c>
      <c r="D5404" t="s">
        <v>1001</v>
      </c>
      <c r="E5404" t="s">
        <v>64</v>
      </c>
      <c r="F5404" t="s">
        <v>65</v>
      </c>
      <c r="G5404" t="s">
        <v>735</v>
      </c>
      <c r="H5404">
        <v>1</v>
      </c>
      <c r="I5404" s="196" t="str">
        <f>VLOOKUP(E5404,Refs!$P$2:$R$36,3,FALSE)</f>
        <v>Y61</v>
      </c>
      <c r="J5404" s="196" t="str">
        <f>VLOOKUP(E5404,Refs!$P$2:$S$36,4,FALSE)</f>
        <v>East of England</v>
      </c>
      <c r="K5404" s="42">
        <f t="shared" si="170"/>
        <v>1</v>
      </c>
    </row>
    <row r="5405" spans="1:11" x14ac:dyDescent="0.35">
      <c r="A5405" s="197">
        <f t="shared" si="171"/>
        <v>44317</v>
      </c>
      <c r="B5405" t="s">
        <v>1054</v>
      </c>
      <c r="C5405" t="s">
        <v>102</v>
      </c>
      <c r="D5405" t="s">
        <v>1001</v>
      </c>
      <c r="E5405" t="s">
        <v>64</v>
      </c>
      <c r="F5405" t="s">
        <v>65</v>
      </c>
      <c r="G5405" t="s">
        <v>736</v>
      </c>
      <c r="H5405">
        <v>0</v>
      </c>
      <c r="I5405" s="196" t="str">
        <f>VLOOKUP(E5405,Refs!$P$2:$R$36,3,FALSE)</f>
        <v>Y61</v>
      </c>
      <c r="J5405" s="196" t="str">
        <f>VLOOKUP(E5405,Refs!$P$2:$S$36,4,FALSE)</f>
        <v>East of England</v>
      </c>
      <c r="K5405" s="42" t="str">
        <f t="shared" si="170"/>
        <v/>
      </c>
    </row>
    <row r="5406" spans="1:11" x14ac:dyDescent="0.35">
      <c r="A5406" s="197">
        <f t="shared" si="171"/>
        <v>44317</v>
      </c>
      <c r="B5406" t="s">
        <v>1054</v>
      </c>
      <c r="C5406" t="s">
        <v>102</v>
      </c>
      <c r="D5406" t="s">
        <v>1001</v>
      </c>
      <c r="E5406" t="s">
        <v>64</v>
      </c>
      <c r="F5406" t="s">
        <v>65</v>
      </c>
      <c r="G5406" t="s">
        <v>737</v>
      </c>
      <c r="H5406">
        <v>0</v>
      </c>
      <c r="I5406" s="196" t="str">
        <f>VLOOKUP(E5406,Refs!$P$2:$R$36,3,FALSE)</f>
        <v>Y61</v>
      </c>
      <c r="J5406" s="196" t="str">
        <f>VLOOKUP(E5406,Refs!$P$2:$S$36,4,FALSE)</f>
        <v>East of England</v>
      </c>
      <c r="K5406" s="42" t="str">
        <f t="shared" si="170"/>
        <v/>
      </c>
    </row>
    <row r="5407" spans="1:11" x14ac:dyDescent="0.35">
      <c r="A5407" s="197">
        <f t="shared" si="171"/>
        <v>44317</v>
      </c>
      <c r="B5407" t="s">
        <v>1054</v>
      </c>
      <c r="C5407" t="s">
        <v>102</v>
      </c>
      <c r="D5407" t="s">
        <v>1001</v>
      </c>
      <c r="E5407" t="s">
        <v>70</v>
      </c>
      <c r="F5407" t="s">
        <v>71</v>
      </c>
      <c r="G5407" t="s">
        <v>756</v>
      </c>
      <c r="H5407">
        <v>27453</v>
      </c>
      <c r="I5407" s="196" t="str">
        <f>VLOOKUP(E5407,Refs!$P$2:$R$36,3,FALSE)</f>
        <v>Y59</v>
      </c>
      <c r="J5407" s="196" t="str">
        <f>VLOOKUP(E5407,Refs!$P$2:$S$36,4,FALSE)</f>
        <v>South East</v>
      </c>
      <c r="K5407" s="42">
        <f t="shared" si="170"/>
        <v>27453</v>
      </c>
    </row>
    <row r="5408" spans="1:11" x14ac:dyDescent="0.35">
      <c r="A5408" s="197">
        <f t="shared" si="171"/>
        <v>44317</v>
      </c>
      <c r="B5408" t="s">
        <v>1054</v>
      </c>
      <c r="C5408" t="s">
        <v>102</v>
      </c>
      <c r="D5408" t="s">
        <v>1001</v>
      </c>
      <c r="E5408" t="s">
        <v>70</v>
      </c>
      <c r="F5408" t="s">
        <v>71</v>
      </c>
      <c r="G5408" t="s">
        <v>757</v>
      </c>
      <c r="H5408">
        <v>26982</v>
      </c>
      <c r="I5408" s="196" t="str">
        <f>VLOOKUP(E5408,Refs!$P$2:$R$36,3,FALSE)</f>
        <v>Y59</v>
      </c>
      <c r="J5408" s="196" t="str">
        <f>VLOOKUP(E5408,Refs!$P$2:$S$36,4,FALSE)</f>
        <v>South East</v>
      </c>
      <c r="K5408" s="42">
        <f t="shared" si="170"/>
        <v>26982</v>
      </c>
    </row>
    <row r="5409" spans="1:11" x14ac:dyDescent="0.35">
      <c r="A5409" s="197">
        <f t="shared" si="171"/>
        <v>44317</v>
      </c>
      <c r="B5409" t="s">
        <v>1054</v>
      </c>
      <c r="C5409" t="s">
        <v>102</v>
      </c>
      <c r="D5409" t="s">
        <v>1001</v>
      </c>
      <c r="E5409" t="s">
        <v>70</v>
      </c>
      <c r="F5409" t="s">
        <v>71</v>
      </c>
      <c r="G5409" t="s">
        <v>758</v>
      </c>
      <c r="H5409">
        <v>25808</v>
      </c>
      <c r="I5409" s="196" t="str">
        <f>VLOOKUP(E5409,Refs!$P$2:$R$36,3,FALSE)</f>
        <v>Y59</v>
      </c>
      <c r="J5409" s="196" t="str">
        <f>VLOOKUP(E5409,Refs!$P$2:$S$36,4,FALSE)</f>
        <v>South East</v>
      </c>
      <c r="K5409" s="42">
        <f t="shared" si="170"/>
        <v>25808</v>
      </c>
    </row>
    <row r="5410" spans="1:11" x14ac:dyDescent="0.35">
      <c r="A5410" s="197">
        <f t="shared" si="171"/>
        <v>44317</v>
      </c>
      <c r="B5410" t="s">
        <v>1054</v>
      </c>
      <c r="C5410" t="s">
        <v>102</v>
      </c>
      <c r="D5410" t="s">
        <v>1001</v>
      </c>
      <c r="E5410" t="s">
        <v>70</v>
      </c>
      <c r="F5410" t="s">
        <v>71</v>
      </c>
      <c r="G5410" t="s">
        <v>759</v>
      </c>
      <c r="H5410">
        <v>0</v>
      </c>
      <c r="I5410" s="196" t="str">
        <f>VLOOKUP(E5410,Refs!$P$2:$R$36,3,FALSE)</f>
        <v>Y59</v>
      </c>
      <c r="J5410" s="196" t="str">
        <f>VLOOKUP(E5410,Refs!$P$2:$S$36,4,FALSE)</f>
        <v>South East</v>
      </c>
      <c r="K5410" s="42" t="str">
        <f t="shared" si="170"/>
        <v/>
      </c>
    </row>
    <row r="5411" spans="1:11" x14ac:dyDescent="0.35">
      <c r="A5411" s="197">
        <f t="shared" si="171"/>
        <v>44317</v>
      </c>
      <c r="B5411" t="s">
        <v>1054</v>
      </c>
      <c r="C5411" t="s">
        <v>102</v>
      </c>
      <c r="D5411" t="s">
        <v>1001</v>
      </c>
      <c r="E5411" t="s">
        <v>70</v>
      </c>
      <c r="F5411" t="s">
        <v>71</v>
      </c>
      <c r="G5411" t="s">
        <v>760</v>
      </c>
      <c r="H5411">
        <v>671</v>
      </c>
      <c r="I5411" s="196" t="str">
        <f>VLOOKUP(E5411,Refs!$P$2:$R$36,3,FALSE)</f>
        <v>Y59</v>
      </c>
      <c r="J5411" s="196" t="str">
        <f>VLOOKUP(E5411,Refs!$P$2:$S$36,4,FALSE)</f>
        <v>South East</v>
      </c>
      <c r="K5411" s="42">
        <f t="shared" si="170"/>
        <v>671</v>
      </c>
    </row>
    <row r="5412" spans="1:11" x14ac:dyDescent="0.35">
      <c r="A5412" s="197">
        <f t="shared" si="171"/>
        <v>44317</v>
      </c>
      <c r="B5412" t="s">
        <v>1054</v>
      </c>
      <c r="C5412" t="s">
        <v>102</v>
      </c>
      <c r="D5412" t="s">
        <v>1001</v>
      </c>
      <c r="E5412" t="s">
        <v>70</v>
      </c>
      <c r="F5412" t="s">
        <v>71</v>
      </c>
      <c r="G5412" t="s">
        <v>761</v>
      </c>
      <c r="H5412">
        <v>229</v>
      </c>
      <c r="I5412" s="196" t="str">
        <f>VLOOKUP(E5412,Refs!$P$2:$R$36,3,FALSE)</f>
        <v>Y59</v>
      </c>
      <c r="J5412" s="196" t="str">
        <f>VLOOKUP(E5412,Refs!$P$2:$S$36,4,FALSE)</f>
        <v>South East</v>
      </c>
      <c r="K5412" s="42">
        <f t="shared" si="170"/>
        <v>229</v>
      </c>
    </row>
    <row r="5413" spans="1:11" x14ac:dyDescent="0.35">
      <c r="A5413" s="197">
        <f t="shared" si="171"/>
        <v>44317</v>
      </c>
      <c r="B5413" t="s">
        <v>1054</v>
      </c>
      <c r="C5413" t="s">
        <v>102</v>
      </c>
      <c r="D5413" t="s">
        <v>1001</v>
      </c>
      <c r="E5413" t="s">
        <v>70</v>
      </c>
      <c r="F5413" t="s">
        <v>71</v>
      </c>
      <c r="G5413" t="s">
        <v>548</v>
      </c>
      <c r="H5413">
        <v>17990</v>
      </c>
      <c r="I5413" s="196" t="str">
        <f>VLOOKUP(E5413,Refs!$P$2:$R$36,3,FALSE)</f>
        <v>Y59</v>
      </c>
      <c r="J5413" s="196" t="str">
        <f>VLOOKUP(E5413,Refs!$P$2:$S$36,4,FALSE)</f>
        <v>South East</v>
      </c>
      <c r="K5413" s="42">
        <f t="shared" si="170"/>
        <v>17990</v>
      </c>
    </row>
    <row r="5414" spans="1:11" x14ac:dyDescent="0.35">
      <c r="A5414" s="197">
        <f t="shared" si="171"/>
        <v>44317</v>
      </c>
      <c r="B5414" t="s">
        <v>1054</v>
      </c>
      <c r="C5414" t="s">
        <v>102</v>
      </c>
      <c r="D5414" t="s">
        <v>1001</v>
      </c>
      <c r="E5414" t="s">
        <v>70</v>
      </c>
      <c r="F5414" t="s">
        <v>71</v>
      </c>
      <c r="G5414" t="s">
        <v>549</v>
      </c>
      <c r="H5414">
        <v>1645</v>
      </c>
      <c r="I5414" s="196" t="str">
        <f>VLOOKUP(E5414,Refs!$P$2:$R$36,3,FALSE)</f>
        <v>Y59</v>
      </c>
      <c r="J5414" s="196" t="str">
        <f>VLOOKUP(E5414,Refs!$P$2:$S$36,4,FALSE)</f>
        <v>South East</v>
      </c>
      <c r="K5414" s="42">
        <f t="shared" si="170"/>
        <v>1645</v>
      </c>
    </row>
    <row r="5415" spans="1:11" x14ac:dyDescent="0.35">
      <c r="A5415" s="197">
        <f t="shared" si="171"/>
        <v>44317</v>
      </c>
      <c r="B5415" t="s">
        <v>1054</v>
      </c>
      <c r="C5415" t="s">
        <v>102</v>
      </c>
      <c r="D5415" t="s">
        <v>1001</v>
      </c>
      <c r="E5415" t="s">
        <v>70</v>
      </c>
      <c r="F5415" t="s">
        <v>71</v>
      </c>
      <c r="G5415" t="s">
        <v>550</v>
      </c>
      <c r="H5415">
        <v>710</v>
      </c>
      <c r="I5415" s="196" t="str">
        <f>VLOOKUP(E5415,Refs!$P$2:$R$36,3,FALSE)</f>
        <v>Y59</v>
      </c>
      <c r="J5415" s="196" t="str">
        <f>VLOOKUP(E5415,Refs!$P$2:$S$36,4,FALSE)</f>
        <v>South East</v>
      </c>
      <c r="K5415" s="42">
        <f t="shared" si="170"/>
        <v>710</v>
      </c>
    </row>
    <row r="5416" spans="1:11" x14ac:dyDescent="0.35">
      <c r="A5416" s="197">
        <f t="shared" si="171"/>
        <v>44317</v>
      </c>
      <c r="B5416" t="s">
        <v>1054</v>
      </c>
      <c r="C5416" t="s">
        <v>102</v>
      </c>
      <c r="D5416" t="s">
        <v>1001</v>
      </c>
      <c r="E5416" t="s">
        <v>70</v>
      </c>
      <c r="F5416" t="s">
        <v>71</v>
      </c>
      <c r="G5416" t="s">
        <v>551</v>
      </c>
      <c r="H5416">
        <v>285</v>
      </c>
      <c r="I5416" s="196" t="str">
        <f>VLOOKUP(E5416,Refs!$P$2:$R$36,3,FALSE)</f>
        <v>Y59</v>
      </c>
      <c r="J5416" s="196" t="str">
        <f>VLOOKUP(E5416,Refs!$P$2:$S$36,4,FALSE)</f>
        <v>South East</v>
      </c>
      <c r="K5416" s="42">
        <f t="shared" si="170"/>
        <v>285</v>
      </c>
    </row>
    <row r="5417" spans="1:11" x14ac:dyDescent="0.35">
      <c r="A5417" s="197">
        <f t="shared" si="171"/>
        <v>44317</v>
      </c>
      <c r="B5417" t="s">
        <v>1054</v>
      </c>
      <c r="C5417" t="s">
        <v>102</v>
      </c>
      <c r="D5417" t="s">
        <v>1001</v>
      </c>
      <c r="E5417" t="s">
        <v>70</v>
      </c>
      <c r="F5417" t="s">
        <v>71</v>
      </c>
      <c r="G5417" t="s">
        <v>552</v>
      </c>
      <c r="H5417">
        <v>650</v>
      </c>
      <c r="I5417" s="196" t="str">
        <f>VLOOKUP(E5417,Refs!$P$2:$R$36,3,FALSE)</f>
        <v>Y59</v>
      </c>
      <c r="J5417" s="196" t="str">
        <f>VLOOKUP(E5417,Refs!$P$2:$S$36,4,FALSE)</f>
        <v>South East</v>
      </c>
      <c r="K5417" s="42">
        <f t="shared" si="170"/>
        <v>650</v>
      </c>
    </row>
    <row r="5418" spans="1:11" x14ac:dyDescent="0.35">
      <c r="A5418" s="197">
        <f t="shared" si="171"/>
        <v>44317</v>
      </c>
      <c r="B5418" t="s">
        <v>1054</v>
      </c>
      <c r="C5418" t="s">
        <v>102</v>
      </c>
      <c r="D5418" t="s">
        <v>1001</v>
      </c>
      <c r="E5418" t="s">
        <v>70</v>
      </c>
      <c r="F5418" t="s">
        <v>71</v>
      </c>
      <c r="G5418" t="s">
        <v>553</v>
      </c>
      <c r="H5418">
        <v>1992117</v>
      </c>
      <c r="I5418" s="196" t="str">
        <f>VLOOKUP(E5418,Refs!$P$2:$R$36,3,FALSE)</f>
        <v>Y59</v>
      </c>
      <c r="J5418" s="196" t="str">
        <f>VLOOKUP(E5418,Refs!$P$2:$S$36,4,FALSE)</f>
        <v>South East</v>
      </c>
      <c r="K5418" s="42">
        <f t="shared" si="170"/>
        <v>1992117</v>
      </c>
    </row>
    <row r="5419" spans="1:11" x14ac:dyDescent="0.35">
      <c r="A5419" s="197">
        <f t="shared" si="171"/>
        <v>44317</v>
      </c>
      <c r="B5419" t="s">
        <v>1054</v>
      </c>
      <c r="C5419" t="s">
        <v>102</v>
      </c>
      <c r="D5419" t="s">
        <v>1001</v>
      </c>
      <c r="E5419" t="s">
        <v>70</v>
      </c>
      <c r="F5419" t="s">
        <v>71</v>
      </c>
      <c r="G5419" t="s">
        <v>554</v>
      </c>
      <c r="H5419">
        <v>404</v>
      </c>
      <c r="I5419" s="196" t="str">
        <f>VLOOKUP(E5419,Refs!$P$2:$R$36,3,FALSE)</f>
        <v>Y59</v>
      </c>
      <c r="J5419" s="196" t="str">
        <f>VLOOKUP(E5419,Refs!$P$2:$S$36,4,FALSE)</f>
        <v>South East</v>
      </c>
      <c r="K5419" s="42">
        <f t="shared" si="170"/>
        <v>404</v>
      </c>
    </row>
    <row r="5420" spans="1:11" x14ac:dyDescent="0.35">
      <c r="A5420" s="197">
        <f t="shared" si="171"/>
        <v>44317</v>
      </c>
      <c r="B5420" t="s">
        <v>1054</v>
      </c>
      <c r="C5420" t="s">
        <v>102</v>
      </c>
      <c r="D5420" t="s">
        <v>1001</v>
      </c>
      <c r="E5420" t="s">
        <v>70</v>
      </c>
      <c r="F5420" t="s">
        <v>71</v>
      </c>
      <c r="G5420" t="s">
        <v>555</v>
      </c>
      <c r="H5420">
        <v>660</v>
      </c>
      <c r="I5420" s="196" t="str">
        <f>VLOOKUP(E5420,Refs!$P$2:$R$36,3,FALSE)</f>
        <v>Y59</v>
      </c>
      <c r="J5420" s="196" t="str">
        <f>VLOOKUP(E5420,Refs!$P$2:$S$36,4,FALSE)</f>
        <v>South East</v>
      </c>
      <c r="K5420" s="42">
        <f t="shared" ref="K5420:K5483" si="172">IF(OR(H5420="NULL",H5420=0,H5420=""),"",H5420)</f>
        <v>660</v>
      </c>
    </row>
    <row r="5421" spans="1:11" x14ac:dyDescent="0.35">
      <c r="A5421" s="197">
        <f t="shared" si="171"/>
        <v>44317</v>
      </c>
      <c r="B5421" t="s">
        <v>1054</v>
      </c>
      <c r="C5421" t="s">
        <v>102</v>
      </c>
      <c r="D5421" t="s">
        <v>1001</v>
      </c>
      <c r="E5421" t="s">
        <v>70</v>
      </c>
      <c r="F5421" t="s">
        <v>71</v>
      </c>
      <c r="G5421" t="s">
        <v>556</v>
      </c>
      <c r="H5421">
        <v>149824</v>
      </c>
      <c r="I5421" s="196" t="str">
        <f>VLOOKUP(E5421,Refs!$P$2:$R$36,3,FALSE)</f>
        <v>Y59</v>
      </c>
      <c r="J5421" s="196" t="str">
        <f>VLOOKUP(E5421,Refs!$P$2:$S$36,4,FALSE)</f>
        <v>South East</v>
      </c>
      <c r="K5421" s="42">
        <f t="shared" si="172"/>
        <v>149824</v>
      </c>
    </row>
    <row r="5422" spans="1:11" x14ac:dyDescent="0.35">
      <c r="A5422" s="197">
        <f t="shared" si="171"/>
        <v>44317</v>
      </c>
      <c r="B5422" t="s">
        <v>1054</v>
      </c>
      <c r="C5422" t="s">
        <v>102</v>
      </c>
      <c r="D5422" t="s">
        <v>1001</v>
      </c>
      <c r="E5422" t="s">
        <v>70</v>
      </c>
      <c r="F5422" t="s">
        <v>71</v>
      </c>
      <c r="G5422" t="s">
        <v>557</v>
      </c>
      <c r="H5422">
        <v>8386</v>
      </c>
      <c r="I5422" s="196" t="str">
        <f>VLOOKUP(E5422,Refs!$P$2:$R$36,3,FALSE)</f>
        <v>Y59</v>
      </c>
      <c r="J5422" s="196" t="str">
        <f>VLOOKUP(E5422,Refs!$P$2:$S$36,4,FALSE)</f>
        <v>South East</v>
      </c>
      <c r="K5422" s="42">
        <f t="shared" si="172"/>
        <v>8386</v>
      </c>
    </row>
    <row r="5423" spans="1:11" x14ac:dyDescent="0.35">
      <c r="A5423" s="197">
        <f t="shared" si="171"/>
        <v>44317</v>
      </c>
      <c r="B5423" t="s">
        <v>1054</v>
      </c>
      <c r="C5423" t="s">
        <v>102</v>
      </c>
      <c r="D5423" t="s">
        <v>1001</v>
      </c>
      <c r="E5423" t="s">
        <v>70</v>
      </c>
      <c r="F5423" t="s">
        <v>71</v>
      </c>
      <c r="G5423" t="s">
        <v>558</v>
      </c>
      <c r="H5423">
        <v>34924882</v>
      </c>
      <c r="I5423" s="196" t="str">
        <f>VLOOKUP(E5423,Refs!$P$2:$R$36,3,FALSE)</f>
        <v>Y59</v>
      </c>
      <c r="J5423" s="196" t="str">
        <f>VLOOKUP(E5423,Refs!$P$2:$S$36,4,FALSE)</f>
        <v>South East</v>
      </c>
      <c r="K5423" s="42">
        <f t="shared" si="172"/>
        <v>34924882</v>
      </c>
    </row>
    <row r="5424" spans="1:11" x14ac:dyDescent="0.35">
      <c r="A5424" s="197">
        <f t="shared" si="171"/>
        <v>44317</v>
      </c>
      <c r="B5424" t="s">
        <v>1054</v>
      </c>
      <c r="C5424" t="s">
        <v>102</v>
      </c>
      <c r="D5424" t="s">
        <v>1001</v>
      </c>
      <c r="E5424" t="s">
        <v>70</v>
      </c>
      <c r="F5424" t="s">
        <v>71</v>
      </c>
      <c r="G5424" t="s">
        <v>566</v>
      </c>
      <c r="H5424">
        <v>23887</v>
      </c>
      <c r="I5424" s="196" t="str">
        <f>VLOOKUP(E5424,Refs!$P$2:$R$36,3,FALSE)</f>
        <v>Y59</v>
      </c>
      <c r="J5424" s="196" t="str">
        <f>VLOOKUP(E5424,Refs!$P$2:$S$36,4,FALSE)</f>
        <v>South East</v>
      </c>
      <c r="K5424" s="42">
        <f t="shared" si="172"/>
        <v>23887</v>
      </c>
    </row>
    <row r="5425" spans="1:11" x14ac:dyDescent="0.35">
      <c r="A5425" s="197">
        <f t="shared" si="171"/>
        <v>44317</v>
      </c>
      <c r="B5425" t="s">
        <v>1054</v>
      </c>
      <c r="C5425" t="s">
        <v>102</v>
      </c>
      <c r="D5425" t="s">
        <v>1001</v>
      </c>
      <c r="E5425" t="s">
        <v>70</v>
      </c>
      <c r="F5425" t="s">
        <v>71</v>
      </c>
      <c r="G5425" t="s">
        <v>567</v>
      </c>
      <c r="H5425">
        <v>195</v>
      </c>
      <c r="I5425" s="196" t="str">
        <f>VLOOKUP(E5425,Refs!$P$2:$R$36,3,FALSE)</f>
        <v>Y59</v>
      </c>
      <c r="J5425" s="196" t="str">
        <f>VLOOKUP(E5425,Refs!$P$2:$S$36,4,FALSE)</f>
        <v>South East</v>
      </c>
      <c r="K5425" s="42">
        <f t="shared" si="172"/>
        <v>195</v>
      </c>
    </row>
    <row r="5426" spans="1:11" x14ac:dyDescent="0.35">
      <c r="A5426" s="197">
        <f t="shared" si="171"/>
        <v>44317</v>
      </c>
      <c r="B5426" t="s">
        <v>1054</v>
      </c>
      <c r="C5426" t="s">
        <v>102</v>
      </c>
      <c r="D5426" t="s">
        <v>1001</v>
      </c>
      <c r="E5426" t="s">
        <v>70</v>
      </c>
      <c r="F5426" t="s">
        <v>71</v>
      </c>
      <c r="G5426" t="s">
        <v>568</v>
      </c>
      <c r="H5426">
        <v>10374</v>
      </c>
      <c r="I5426" s="196" t="str">
        <f>VLOOKUP(E5426,Refs!$P$2:$R$36,3,FALSE)</f>
        <v>Y59</v>
      </c>
      <c r="J5426" s="196" t="str">
        <f>VLOOKUP(E5426,Refs!$P$2:$S$36,4,FALSE)</f>
        <v>South East</v>
      </c>
      <c r="K5426" s="42">
        <f t="shared" si="172"/>
        <v>10374</v>
      </c>
    </row>
    <row r="5427" spans="1:11" x14ac:dyDescent="0.35">
      <c r="A5427" s="197">
        <f t="shared" si="171"/>
        <v>44317</v>
      </c>
      <c r="B5427" t="s">
        <v>1054</v>
      </c>
      <c r="C5427" t="s">
        <v>102</v>
      </c>
      <c r="D5427" t="s">
        <v>1001</v>
      </c>
      <c r="E5427" t="s">
        <v>70</v>
      </c>
      <c r="F5427" t="s">
        <v>71</v>
      </c>
      <c r="G5427" t="s">
        <v>569</v>
      </c>
      <c r="H5427">
        <v>6072</v>
      </c>
      <c r="I5427" s="196" t="str">
        <f>VLOOKUP(E5427,Refs!$P$2:$R$36,3,FALSE)</f>
        <v>Y59</v>
      </c>
      <c r="J5427" s="196" t="str">
        <f>VLOOKUP(E5427,Refs!$P$2:$S$36,4,FALSE)</f>
        <v>South East</v>
      </c>
      <c r="K5427" s="42">
        <f t="shared" si="172"/>
        <v>6072</v>
      </c>
    </row>
    <row r="5428" spans="1:11" x14ac:dyDescent="0.35">
      <c r="A5428" s="197">
        <f t="shared" si="171"/>
        <v>44317</v>
      </c>
      <c r="B5428" t="s">
        <v>1054</v>
      </c>
      <c r="C5428" t="s">
        <v>102</v>
      </c>
      <c r="D5428" t="s">
        <v>1001</v>
      </c>
      <c r="E5428" t="s">
        <v>70</v>
      </c>
      <c r="F5428" t="s">
        <v>71</v>
      </c>
      <c r="G5428" t="s">
        <v>570</v>
      </c>
      <c r="H5428">
        <v>7246</v>
      </c>
      <c r="I5428" s="196" t="str">
        <f>VLOOKUP(E5428,Refs!$P$2:$R$36,3,FALSE)</f>
        <v>Y59</v>
      </c>
      <c r="J5428" s="196" t="str">
        <f>VLOOKUP(E5428,Refs!$P$2:$S$36,4,FALSE)</f>
        <v>South East</v>
      </c>
      <c r="K5428" s="42">
        <f t="shared" si="172"/>
        <v>7246</v>
      </c>
    </row>
    <row r="5429" spans="1:11" x14ac:dyDescent="0.35">
      <c r="A5429" s="197">
        <f t="shared" si="171"/>
        <v>44317</v>
      </c>
      <c r="B5429" t="s">
        <v>1054</v>
      </c>
      <c r="C5429" t="s">
        <v>102</v>
      </c>
      <c r="D5429" t="s">
        <v>1001</v>
      </c>
      <c r="E5429" t="s">
        <v>70</v>
      </c>
      <c r="F5429" t="s">
        <v>71</v>
      </c>
      <c r="G5429" t="s">
        <v>571</v>
      </c>
      <c r="H5429">
        <v>0</v>
      </c>
      <c r="I5429" s="196" t="str">
        <f>VLOOKUP(E5429,Refs!$P$2:$R$36,3,FALSE)</f>
        <v>Y59</v>
      </c>
      <c r="J5429" s="196" t="str">
        <f>VLOOKUP(E5429,Refs!$P$2:$S$36,4,FALSE)</f>
        <v>South East</v>
      </c>
      <c r="K5429" s="42" t="str">
        <f t="shared" si="172"/>
        <v/>
      </c>
    </row>
    <row r="5430" spans="1:11" x14ac:dyDescent="0.35">
      <c r="A5430" s="197">
        <f t="shared" si="171"/>
        <v>44317</v>
      </c>
      <c r="B5430" t="s">
        <v>1054</v>
      </c>
      <c r="C5430" t="s">
        <v>102</v>
      </c>
      <c r="D5430" t="s">
        <v>1001</v>
      </c>
      <c r="E5430" t="s">
        <v>70</v>
      </c>
      <c r="F5430" t="s">
        <v>71</v>
      </c>
      <c r="G5430" t="s">
        <v>576</v>
      </c>
      <c r="H5430">
        <v>13318</v>
      </c>
      <c r="I5430" s="196" t="str">
        <f>VLOOKUP(E5430,Refs!$P$2:$R$36,3,FALSE)</f>
        <v>Y59</v>
      </c>
      <c r="J5430" s="196" t="str">
        <f>VLOOKUP(E5430,Refs!$P$2:$S$36,4,FALSE)</f>
        <v>South East</v>
      </c>
      <c r="K5430" s="42">
        <f t="shared" si="172"/>
        <v>13318</v>
      </c>
    </row>
    <row r="5431" spans="1:11" x14ac:dyDescent="0.35">
      <c r="A5431" s="197">
        <f t="shared" si="171"/>
        <v>44317</v>
      </c>
      <c r="B5431" t="s">
        <v>1054</v>
      </c>
      <c r="C5431" t="s">
        <v>102</v>
      </c>
      <c r="D5431" t="s">
        <v>1001</v>
      </c>
      <c r="E5431" t="s">
        <v>70</v>
      </c>
      <c r="F5431" t="s">
        <v>71</v>
      </c>
      <c r="G5431" t="s">
        <v>577</v>
      </c>
      <c r="H5431">
        <v>4327</v>
      </c>
      <c r="I5431" s="196" t="str">
        <f>VLOOKUP(E5431,Refs!$P$2:$R$36,3,FALSE)</f>
        <v>Y59</v>
      </c>
      <c r="J5431" s="196" t="str">
        <f>VLOOKUP(E5431,Refs!$P$2:$S$36,4,FALSE)</f>
        <v>South East</v>
      </c>
      <c r="K5431" s="42">
        <f t="shared" si="172"/>
        <v>4327</v>
      </c>
    </row>
    <row r="5432" spans="1:11" x14ac:dyDescent="0.35">
      <c r="A5432" s="197">
        <f t="shared" si="171"/>
        <v>44317</v>
      </c>
      <c r="B5432" t="s">
        <v>1054</v>
      </c>
      <c r="C5432" t="s">
        <v>102</v>
      </c>
      <c r="D5432" t="s">
        <v>1001</v>
      </c>
      <c r="E5432" t="s">
        <v>70</v>
      </c>
      <c r="F5432" t="s">
        <v>71</v>
      </c>
      <c r="G5432" t="s">
        <v>578</v>
      </c>
      <c r="H5432">
        <v>0</v>
      </c>
      <c r="I5432" s="196" t="str">
        <f>VLOOKUP(E5432,Refs!$P$2:$R$36,3,FALSE)</f>
        <v>Y59</v>
      </c>
      <c r="J5432" s="196" t="str">
        <f>VLOOKUP(E5432,Refs!$P$2:$S$36,4,FALSE)</f>
        <v>South East</v>
      </c>
      <c r="K5432" s="42" t="str">
        <f t="shared" si="172"/>
        <v/>
      </c>
    </row>
    <row r="5433" spans="1:11" x14ac:dyDescent="0.35">
      <c r="A5433" s="197">
        <f t="shared" si="171"/>
        <v>44317</v>
      </c>
      <c r="B5433" t="s">
        <v>1054</v>
      </c>
      <c r="C5433" t="s">
        <v>102</v>
      </c>
      <c r="D5433" t="s">
        <v>1001</v>
      </c>
      <c r="E5433" t="s">
        <v>70</v>
      </c>
      <c r="F5433" t="s">
        <v>71</v>
      </c>
      <c r="G5433" t="s">
        <v>579</v>
      </c>
      <c r="H5433">
        <v>39</v>
      </c>
      <c r="I5433" s="196" t="str">
        <f>VLOOKUP(E5433,Refs!$P$2:$R$36,3,FALSE)</f>
        <v>Y59</v>
      </c>
      <c r="J5433" s="196" t="str">
        <f>VLOOKUP(E5433,Refs!$P$2:$S$36,4,FALSE)</f>
        <v>South East</v>
      </c>
      <c r="K5433" s="42">
        <f t="shared" si="172"/>
        <v>39</v>
      </c>
    </row>
    <row r="5434" spans="1:11" x14ac:dyDescent="0.35">
      <c r="A5434" s="197">
        <f t="shared" si="171"/>
        <v>44317</v>
      </c>
      <c r="B5434" t="s">
        <v>1054</v>
      </c>
      <c r="C5434" t="s">
        <v>102</v>
      </c>
      <c r="D5434" t="s">
        <v>1001</v>
      </c>
      <c r="E5434" t="s">
        <v>70</v>
      </c>
      <c r="F5434" t="s">
        <v>71</v>
      </c>
      <c r="G5434" t="s">
        <v>580</v>
      </c>
      <c r="H5434">
        <v>411</v>
      </c>
      <c r="I5434" s="196" t="str">
        <f>VLOOKUP(E5434,Refs!$P$2:$R$36,3,FALSE)</f>
        <v>Y59</v>
      </c>
      <c r="J5434" s="196" t="str">
        <f>VLOOKUP(E5434,Refs!$P$2:$S$36,4,FALSE)</f>
        <v>South East</v>
      </c>
      <c r="K5434" s="42">
        <f t="shared" si="172"/>
        <v>411</v>
      </c>
    </row>
    <row r="5435" spans="1:11" x14ac:dyDescent="0.35">
      <c r="A5435" s="197">
        <f t="shared" si="171"/>
        <v>44317</v>
      </c>
      <c r="B5435" t="s">
        <v>1054</v>
      </c>
      <c r="C5435" t="s">
        <v>102</v>
      </c>
      <c r="D5435" t="s">
        <v>1001</v>
      </c>
      <c r="E5435" t="s">
        <v>70</v>
      </c>
      <c r="F5435" t="s">
        <v>71</v>
      </c>
      <c r="G5435" t="s">
        <v>581</v>
      </c>
      <c r="H5435">
        <v>0</v>
      </c>
      <c r="I5435" s="196" t="str">
        <f>VLOOKUP(E5435,Refs!$P$2:$R$36,3,FALSE)</f>
        <v>Y59</v>
      </c>
      <c r="J5435" s="196" t="str">
        <f>VLOOKUP(E5435,Refs!$P$2:$S$36,4,FALSE)</f>
        <v>South East</v>
      </c>
      <c r="K5435" s="42" t="str">
        <f t="shared" si="172"/>
        <v/>
      </c>
    </row>
    <row r="5436" spans="1:11" x14ac:dyDescent="0.35">
      <c r="A5436" s="197">
        <f t="shared" si="171"/>
        <v>44317</v>
      </c>
      <c r="B5436" t="s">
        <v>1054</v>
      </c>
      <c r="C5436" t="s">
        <v>102</v>
      </c>
      <c r="D5436" t="s">
        <v>1001</v>
      </c>
      <c r="E5436" t="s">
        <v>70</v>
      </c>
      <c r="F5436" t="s">
        <v>71</v>
      </c>
      <c r="G5436" t="s">
        <v>582</v>
      </c>
      <c r="H5436">
        <v>761</v>
      </c>
      <c r="I5436" s="196" t="str">
        <f>VLOOKUP(E5436,Refs!$P$2:$R$36,3,FALSE)</f>
        <v>Y59</v>
      </c>
      <c r="J5436" s="196" t="str">
        <f>VLOOKUP(E5436,Refs!$P$2:$S$36,4,FALSE)</f>
        <v>South East</v>
      </c>
      <c r="K5436" s="42">
        <f t="shared" si="172"/>
        <v>761</v>
      </c>
    </row>
    <row r="5437" spans="1:11" x14ac:dyDescent="0.35">
      <c r="A5437" s="197">
        <f t="shared" si="171"/>
        <v>44317</v>
      </c>
      <c r="B5437" t="s">
        <v>1054</v>
      </c>
      <c r="C5437" t="s">
        <v>102</v>
      </c>
      <c r="D5437" t="s">
        <v>1001</v>
      </c>
      <c r="E5437" t="s">
        <v>70</v>
      </c>
      <c r="F5437" t="s">
        <v>71</v>
      </c>
      <c r="G5437" t="s">
        <v>583</v>
      </c>
      <c r="H5437">
        <v>318</v>
      </c>
      <c r="I5437" s="196" t="str">
        <f>VLOOKUP(E5437,Refs!$P$2:$R$36,3,FALSE)</f>
        <v>Y59</v>
      </c>
      <c r="J5437" s="196" t="str">
        <f>VLOOKUP(E5437,Refs!$P$2:$S$36,4,FALSE)</f>
        <v>South East</v>
      </c>
      <c r="K5437" s="42">
        <f t="shared" si="172"/>
        <v>318</v>
      </c>
    </row>
    <row r="5438" spans="1:11" x14ac:dyDescent="0.35">
      <c r="A5438" s="197">
        <f t="shared" si="171"/>
        <v>44317</v>
      </c>
      <c r="B5438" t="s">
        <v>1054</v>
      </c>
      <c r="C5438" t="s">
        <v>102</v>
      </c>
      <c r="D5438" t="s">
        <v>1001</v>
      </c>
      <c r="E5438" t="s">
        <v>70</v>
      </c>
      <c r="F5438" t="s">
        <v>71</v>
      </c>
      <c r="G5438" t="s">
        <v>584</v>
      </c>
      <c r="H5438">
        <v>7462</v>
      </c>
      <c r="I5438" s="196" t="str">
        <f>VLOOKUP(E5438,Refs!$P$2:$R$36,3,FALSE)</f>
        <v>Y59</v>
      </c>
      <c r="J5438" s="196" t="str">
        <f>VLOOKUP(E5438,Refs!$P$2:$S$36,4,FALSE)</f>
        <v>South East</v>
      </c>
      <c r="K5438" s="42">
        <f t="shared" si="172"/>
        <v>7462</v>
      </c>
    </row>
    <row r="5439" spans="1:11" x14ac:dyDescent="0.35">
      <c r="A5439" s="197">
        <f t="shared" si="171"/>
        <v>44317</v>
      </c>
      <c r="B5439" t="s">
        <v>1054</v>
      </c>
      <c r="C5439" t="s">
        <v>102</v>
      </c>
      <c r="D5439" t="s">
        <v>1001</v>
      </c>
      <c r="E5439" t="s">
        <v>70</v>
      </c>
      <c r="F5439" t="s">
        <v>71</v>
      </c>
      <c r="G5439" t="s">
        <v>585</v>
      </c>
      <c r="H5439">
        <v>128</v>
      </c>
      <c r="I5439" s="196" t="str">
        <f>VLOOKUP(E5439,Refs!$P$2:$R$36,3,FALSE)</f>
        <v>Y59</v>
      </c>
      <c r="J5439" s="196" t="str">
        <f>VLOOKUP(E5439,Refs!$P$2:$S$36,4,FALSE)</f>
        <v>South East</v>
      </c>
      <c r="K5439" s="42">
        <f t="shared" si="172"/>
        <v>128</v>
      </c>
    </row>
    <row r="5440" spans="1:11" x14ac:dyDescent="0.35">
      <c r="A5440" s="197">
        <f t="shared" si="171"/>
        <v>44317</v>
      </c>
      <c r="B5440" t="s">
        <v>1054</v>
      </c>
      <c r="C5440" t="s">
        <v>102</v>
      </c>
      <c r="D5440" t="s">
        <v>1001</v>
      </c>
      <c r="E5440" t="s">
        <v>70</v>
      </c>
      <c r="F5440" t="s">
        <v>71</v>
      </c>
      <c r="G5440" t="s">
        <v>586</v>
      </c>
      <c r="H5440">
        <v>69</v>
      </c>
      <c r="I5440" s="196" t="str">
        <f>VLOOKUP(E5440,Refs!$P$2:$R$36,3,FALSE)</f>
        <v>Y59</v>
      </c>
      <c r="J5440" s="196" t="str">
        <f>VLOOKUP(E5440,Refs!$P$2:$S$36,4,FALSE)</f>
        <v>South East</v>
      </c>
      <c r="K5440" s="42">
        <f t="shared" si="172"/>
        <v>69</v>
      </c>
    </row>
    <row r="5441" spans="1:11" x14ac:dyDescent="0.35">
      <c r="A5441" s="197">
        <f t="shared" si="171"/>
        <v>44317</v>
      </c>
      <c r="B5441" t="s">
        <v>1054</v>
      </c>
      <c r="C5441" t="s">
        <v>102</v>
      </c>
      <c r="D5441" t="s">
        <v>1001</v>
      </c>
      <c r="E5441" t="s">
        <v>70</v>
      </c>
      <c r="F5441" t="s">
        <v>71</v>
      </c>
      <c r="G5441" t="s">
        <v>587</v>
      </c>
      <c r="H5441">
        <v>0</v>
      </c>
      <c r="I5441" s="196" t="str">
        <f>VLOOKUP(E5441,Refs!$P$2:$R$36,3,FALSE)</f>
        <v>Y59</v>
      </c>
      <c r="J5441" s="196" t="str">
        <f>VLOOKUP(E5441,Refs!$P$2:$S$36,4,FALSE)</f>
        <v>South East</v>
      </c>
      <c r="K5441" s="42" t="str">
        <f t="shared" si="172"/>
        <v/>
      </c>
    </row>
    <row r="5442" spans="1:11" x14ac:dyDescent="0.35">
      <c r="A5442" s="197">
        <f t="shared" si="171"/>
        <v>44317</v>
      </c>
      <c r="B5442" t="s">
        <v>1054</v>
      </c>
      <c r="C5442" t="s">
        <v>102</v>
      </c>
      <c r="D5442" t="s">
        <v>1001</v>
      </c>
      <c r="E5442" t="s">
        <v>70</v>
      </c>
      <c r="F5442" t="s">
        <v>71</v>
      </c>
      <c r="G5442" t="s">
        <v>588</v>
      </c>
      <c r="H5442">
        <v>6223</v>
      </c>
      <c r="I5442" s="196" t="str">
        <f>VLOOKUP(E5442,Refs!$P$2:$R$36,3,FALSE)</f>
        <v>Y59</v>
      </c>
      <c r="J5442" s="196" t="str">
        <f>VLOOKUP(E5442,Refs!$P$2:$S$36,4,FALSE)</f>
        <v>South East</v>
      </c>
      <c r="K5442" s="42">
        <f t="shared" si="172"/>
        <v>6223</v>
      </c>
    </row>
    <row r="5443" spans="1:11" x14ac:dyDescent="0.35">
      <c r="A5443" s="197">
        <f t="shared" ref="A5443:A5506" si="173">DATEVALUE(RIGHT(B5443,8))</f>
        <v>44317</v>
      </c>
      <c r="B5443" t="s">
        <v>1054</v>
      </c>
      <c r="C5443" t="s">
        <v>102</v>
      </c>
      <c r="D5443" t="s">
        <v>1001</v>
      </c>
      <c r="E5443" t="s">
        <v>70</v>
      </c>
      <c r="F5443" t="s">
        <v>71</v>
      </c>
      <c r="G5443" t="s">
        <v>589</v>
      </c>
      <c r="H5443">
        <v>3288</v>
      </c>
      <c r="I5443" s="196" t="str">
        <f>VLOOKUP(E5443,Refs!$P$2:$R$36,3,FALSE)</f>
        <v>Y59</v>
      </c>
      <c r="J5443" s="196" t="str">
        <f>VLOOKUP(E5443,Refs!$P$2:$S$36,4,FALSE)</f>
        <v>South East</v>
      </c>
      <c r="K5443" s="42">
        <f t="shared" si="172"/>
        <v>3288</v>
      </c>
    </row>
    <row r="5444" spans="1:11" x14ac:dyDescent="0.35">
      <c r="A5444" s="197">
        <f t="shared" si="173"/>
        <v>44317</v>
      </c>
      <c r="B5444" t="s">
        <v>1054</v>
      </c>
      <c r="C5444" t="s">
        <v>102</v>
      </c>
      <c r="D5444" t="s">
        <v>1001</v>
      </c>
      <c r="E5444" t="s">
        <v>70</v>
      </c>
      <c r="F5444" t="s">
        <v>71</v>
      </c>
      <c r="G5444" t="s">
        <v>590</v>
      </c>
      <c r="H5444">
        <v>436</v>
      </c>
      <c r="I5444" s="196" t="str">
        <f>VLOOKUP(E5444,Refs!$P$2:$R$36,3,FALSE)</f>
        <v>Y59</v>
      </c>
      <c r="J5444" s="196" t="str">
        <f>VLOOKUP(E5444,Refs!$P$2:$S$36,4,FALSE)</f>
        <v>South East</v>
      </c>
      <c r="K5444" s="42">
        <f t="shared" si="172"/>
        <v>436</v>
      </c>
    </row>
    <row r="5445" spans="1:11" x14ac:dyDescent="0.35">
      <c r="A5445" s="197">
        <f t="shared" si="173"/>
        <v>44317</v>
      </c>
      <c r="B5445" t="s">
        <v>1054</v>
      </c>
      <c r="C5445" t="s">
        <v>102</v>
      </c>
      <c r="D5445" t="s">
        <v>1001</v>
      </c>
      <c r="E5445" t="s">
        <v>70</v>
      </c>
      <c r="F5445" t="s">
        <v>71</v>
      </c>
      <c r="G5445" t="s">
        <v>591</v>
      </c>
      <c r="H5445">
        <v>7</v>
      </c>
      <c r="I5445" s="196" t="str">
        <f>VLOOKUP(E5445,Refs!$P$2:$R$36,3,FALSE)</f>
        <v>Y59</v>
      </c>
      <c r="J5445" s="196" t="str">
        <f>VLOOKUP(E5445,Refs!$P$2:$S$36,4,FALSE)</f>
        <v>South East</v>
      </c>
      <c r="K5445" s="42">
        <f t="shared" si="172"/>
        <v>7</v>
      </c>
    </row>
    <row r="5446" spans="1:11" x14ac:dyDescent="0.35">
      <c r="A5446" s="197">
        <f t="shared" si="173"/>
        <v>44317</v>
      </c>
      <c r="B5446" t="s">
        <v>1054</v>
      </c>
      <c r="C5446" t="s">
        <v>102</v>
      </c>
      <c r="D5446" t="s">
        <v>1001</v>
      </c>
      <c r="E5446" t="s">
        <v>70</v>
      </c>
      <c r="F5446" t="s">
        <v>71</v>
      </c>
      <c r="G5446" t="s">
        <v>592</v>
      </c>
      <c r="H5446">
        <v>771</v>
      </c>
      <c r="I5446" s="196" t="str">
        <f>VLOOKUP(E5446,Refs!$P$2:$R$36,3,FALSE)</f>
        <v>Y59</v>
      </c>
      <c r="J5446" s="196" t="str">
        <f>VLOOKUP(E5446,Refs!$P$2:$S$36,4,FALSE)</f>
        <v>South East</v>
      </c>
      <c r="K5446" s="42">
        <f t="shared" si="172"/>
        <v>771</v>
      </c>
    </row>
    <row r="5447" spans="1:11" x14ac:dyDescent="0.35">
      <c r="A5447" s="197">
        <f t="shared" si="173"/>
        <v>44317</v>
      </c>
      <c r="B5447" t="s">
        <v>1054</v>
      </c>
      <c r="C5447" t="s">
        <v>102</v>
      </c>
      <c r="D5447" t="s">
        <v>1001</v>
      </c>
      <c r="E5447" t="s">
        <v>70</v>
      </c>
      <c r="F5447" t="s">
        <v>71</v>
      </c>
      <c r="G5447" t="s">
        <v>593</v>
      </c>
      <c r="H5447">
        <v>241</v>
      </c>
      <c r="I5447" s="196" t="str">
        <f>VLOOKUP(E5447,Refs!$P$2:$R$36,3,FALSE)</f>
        <v>Y59</v>
      </c>
      <c r="J5447" s="196" t="str">
        <f>VLOOKUP(E5447,Refs!$P$2:$S$36,4,FALSE)</f>
        <v>South East</v>
      </c>
      <c r="K5447" s="42">
        <f t="shared" si="172"/>
        <v>241</v>
      </c>
    </row>
    <row r="5448" spans="1:11" x14ac:dyDescent="0.35">
      <c r="A5448" s="197">
        <f t="shared" si="173"/>
        <v>44317</v>
      </c>
      <c r="B5448" t="s">
        <v>1054</v>
      </c>
      <c r="C5448" t="s">
        <v>102</v>
      </c>
      <c r="D5448" t="s">
        <v>1001</v>
      </c>
      <c r="E5448" t="s">
        <v>70</v>
      </c>
      <c r="F5448" t="s">
        <v>71</v>
      </c>
      <c r="G5448" t="s">
        <v>594</v>
      </c>
      <c r="H5448">
        <v>5777</v>
      </c>
      <c r="I5448" s="196" t="str">
        <f>VLOOKUP(E5448,Refs!$P$2:$R$36,3,FALSE)</f>
        <v>Y59</v>
      </c>
      <c r="J5448" s="196" t="str">
        <f>VLOOKUP(E5448,Refs!$P$2:$S$36,4,FALSE)</f>
        <v>South East</v>
      </c>
      <c r="K5448" s="42">
        <f t="shared" si="172"/>
        <v>5777</v>
      </c>
    </row>
    <row r="5449" spans="1:11" x14ac:dyDescent="0.35">
      <c r="A5449" s="197">
        <f t="shared" si="173"/>
        <v>44317</v>
      </c>
      <c r="B5449" t="s">
        <v>1054</v>
      </c>
      <c r="C5449" t="s">
        <v>102</v>
      </c>
      <c r="D5449" t="s">
        <v>1001</v>
      </c>
      <c r="E5449" t="s">
        <v>70</v>
      </c>
      <c r="F5449" t="s">
        <v>71</v>
      </c>
      <c r="G5449" t="s">
        <v>609</v>
      </c>
      <c r="H5449">
        <v>23132</v>
      </c>
      <c r="I5449" s="196" t="str">
        <f>VLOOKUP(E5449,Refs!$P$2:$R$36,3,FALSE)</f>
        <v>Y59</v>
      </c>
      <c r="J5449" s="196" t="str">
        <f>VLOOKUP(E5449,Refs!$P$2:$S$36,4,FALSE)</f>
        <v>South East</v>
      </c>
      <c r="K5449" s="42">
        <f t="shared" si="172"/>
        <v>23132</v>
      </c>
    </row>
    <row r="5450" spans="1:11" x14ac:dyDescent="0.35">
      <c r="A5450" s="197">
        <f t="shared" si="173"/>
        <v>44317</v>
      </c>
      <c r="B5450" t="s">
        <v>1054</v>
      </c>
      <c r="C5450" t="s">
        <v>102</v>
      </c>
      <c r="D5450" t="s">
        <v>1001</v>
      </c>
      <c r="E5450" t="s">
        <v>70</v>
      </c>
      <c r="F5450" t="s">
        <v>71</v>
      </c>
      <c r="G5450" t="s">
        <v>610</v>
      </c>
      <c r="H5450">
        <v>3250</v>
      </c>
      <c r="I5450" s="196" t="str">
        <f>VLOOKUP(E5450,Refs!$P$2:$R$36,3,FALSE)</f>
        <v>Y59</v>
      </c>
      <c r="J5450" s="196" t="str">
        <f>VLOOKUP(E5450,Refs!$P$2:$S$36,4,FALSE)</f>
        <v>South East</v>
      </c>
      <c r="K5450" s="42">
        <f t="shared" si="172"/>
        <v>3250</v>
      </c>
    </row>
    <row r="5451" spans="1:11" x14ac:dyDescent="0.35">
      <c r="A5451" s="197">
        <f t="shared" si="173"/>
        <v>44317</v>
      </c>
      <c r="B5451" t="s">
        <v>1054</v>
      </c>
      <c r="C5451" t="s">
        <v>102</v>
      </c>
      <c r="D5451" t="s">
        <v>1001</v>
      </c>
      <c r="E5451" t="s">
        <v>70</v>
      </c>
      <c r="F5451" t="s">
        <v>71</v>
      </c>
      <c r="G5451" t="s">
        <v>611</v>
      </c>
      <c r="H5451">
        <v>3173</v>
      </c>
      <c r="I5451" s="196" t="str">
        <f>VLOOKUP(E5451,Refs!$P$2:$R$36,3,FALSE)</f>
        <v>Y59</v>
      </c>
      <c r="J5451" s="196" t="str">
        <f>VLOOKUP(E5451,Refs!$P$2:$S$36,4,FALSE)</f>
        <v>South East</v>
      </c>
      <c r="K5451" s="42">
        <f t="shared" si="172"/>
        <v>3173</v>
      </c>
    </row>
    <row r="5452" spans="1:11" x14ac:dyDescent="0.35">
      <c r="A5452" s="197">
        <f t="shared" si="173"/>
        <v>44317</v>
      </c>
      <c r="B5452" t="s">
        <v>1054</v>
      </c>
      <c r="C5452" t="s">
        <v>102</v>
      </c>
      <c r="D5452" t="s">
        <v>1001</v>
      </c>
      <c r="E5452" t="s">
        <v>70</v>
      </c>
      <c r="F5452" t="s">
        <v>71</v>
      </c>
      <c r="G5452" t="s">
        <v>612</v>
      </c>
      <c r="H5452">
        <v>2096</v>
      </c>
      <c r="I5452" s="196" t="str">
        <f>VLOOKUP(E5452,Refs!$P$2:$R$36,3,FALSE)</f>
        <v>Y59</v>
      </c>
      <c r="J5452" s="196" t="str">
        <f>VLOOKUP(E5452,Refs!$P$2:$S$36,4,FALSE)</f>
        <v>South East</v>
      </c>
      <c r="K5452" s="42">
        <f t="shared" si="172"/>
        <v>2096</v>
      </c>
    </row>
    <row r="5453" spans="1:11" x14ac:dyDescent="0.35">
      <c r="A5453" s="197">
        <f t="shared" si="173"/>
        <v>44317</v>
      </c>
      <c r="B5453" t="s">
        <v>1054</v>
      </c>
      <c r="C5453" t="s">
        <v>102</v>
      </c>
      <c r="D5453" t="s">
        <v>1001</v>
      </c>
      <c r="E5453" t="s">
        <v>70</v>
      </c>
      <c r="F5453" t="s">
        <v>71</v>
      </c>
      <c r="G5453" t="s">
        <v>613</v>
      </c>
      <c r="H5453">
        <v>1</v>
      </c>
      <c r="I5453" s="196" t="str">
        <f>VLOOKUP(E5453,Refs!$P$2:$R$36,3,FALSE)</f>
        <v>Y59</v>
      </c>
      <c r="J5453" s="196" t="str">
        <f>VLOOKUP(E5453,Refs!$P$2:$S$36,4,FALSE)</f>
        <v>South East</v>
      </c>
      <c r="K5453" s="42">
        <f t="shared" si="172"/>
        <v>1</v>
      </c>
    </row>
    <row r="5454" spans="1:11" x14ac:dyDescent="0.35">
      <c r="A5454" s="197">
        <f t="shared" si="173"/>
        <v>44317</v>
      </c>
      <c r="B5454" t="s">
        <v>1054</v>
      </c>
      <c r="C5454" t="s">
        <v>102</v>
      </c>
      <c r="D5454" t="s">
        <v>1001</v>
      </c>
      <c r="E5454" t="s">
        <v>70</v>
      </c>
      <c r="F5454" t="s">
        <v>71</v>
      </c>
      <c r="G5454" t="s">
        <v>615</v>
      </c>
      <c r="H5454">
        <v>8866</v>
      </c>
      <c r="I5454" s="196" t="str">
        <f>VLOOKUP(E5454,Refs!$P$2:$R$36,3,FALSE)</f>
        <v>Y59</v>
      </c>
      <c r="J5454" s="196" t="str">
        <f>VLOOKUP(E5454,Refs!$P$2:$S$36,4,FALSE)</f>
        <v>South East</v>
      </c>
      <c r="K5454" s="42">
        <f t="shared" si="172"/>
        <v>8866</v>
      </c>
    </row>
    <row r="5455" spans="1:11" x14ac:dyDescent="0.35">
      <c r="A5455" s="197">
        <f t="shared" si="173"/>
        <v>44317</v>
      </c>
      <c r="B5455" t="s">
        <v>1054</v>
      </c>
      <c r="C5455" t="s">
        <v>102</v>
      </c>
      <c r="D5455" t="s">
        <v>1001</v>
      </c>
      <c r="E5455" t="s">
        <v>70</v>
      </c>
      <c r="F5455" t="s">
        <v>71</v>
      </c>
      <c r="G5455" t="s">
        <v>616</v>
      </c>
      <c r="H5455">
        <v>9</v>
      </c>
      <c r="I5455" s="196" t="str">
        <f>VLOOKUP(E5455,Refs!$P$2:$R$36,3,FALSE)</f>
        <v>Y59</v>
      </c>
      <c r="J5455" s="196" t="str">
        <f>VLOOKUP(E5455,Refs!$P$2:$S$36,4,FALSE)</f>
        <v>South East</v>
      </c>
      <c r="K5455" s="42">
        <f t="shared" si="172"/>
        <v>9</v>
      </c>
    </row>
    <row r="5456" spans="1:11" x14ac:dyDescent="0.35">
      <c r="A5456" s="197">
        <f t="shared" si="173"/>
        <v>44317</v>
      </c>
      <c r="B5456" t="s">
        <v>1054</v>
      </c>
      <c r="C5456" t="s">
        <v>102</v>
      </c>
      <c r="D5456" t="s">
        <v>1001</v>
      </c>
      <c r="E5456" t="s">
        <v>70</v>
      </c>
      <c r="F5456" t="s">
        <v>71</v>
      </c>
      <c r="G5456" t="s">
        <v>618</v>
      </c>
      <c r="H5456">
        <v>2501</v>
      </c>
      <c r="I5456" s="196" t="str">
        <f>VLOOKUP(E5456,Refs!$P$2:$R$36,3,FALSE)</f>
        <v>Y59</v>
      </c>
      <c r="J5456" s="196" t="str">
        <f>VLOOKUP(E5456,Refs!$P$2:$S$36,4,FALSE)</f>
        <v>South East</v>
      </c>
      <c r="K5456" s="42">
        <f t="shared" si="172"/>
        <v>2501</v>
      </c>
    </row>
    <row r="5457" spans="1:11" x14ac:dyDescent="0.35">
      <c r="A5457" s="197">
        <f t="shared" si="173"/>
        <v>44317</v>
      </c>
      <c r="B5457" t="s">
        <v>1054</v>
      </c>
      <c r="C5457" t="s">
        <v>102</v>
      </c>
      <c r="D5457" t="s">
        <v>1001</v>
      </c>
      <c r="E5457" t="s">
        <v>70</v>
      </c>
      <c r="F5457" t="s">
        <v>71</v>
      </c>
      <c r="G5457" t="s">
        <v>619</v>
      </c>
      <c r="H5457">
        <v>135</v>
      </c>
      <c r="I5457" s="196" t="str">
        <f>VLOOKUP(E5457,Refs!$P$2:$R$36,3,FALSE)</f>
        <v>Y59</v>
      </c>
      <c r="J5457" s="196" t="str">
        <f>VLOOKUP(E5457,Refs!$P$2:$S$36,4,FALSE)</f>
        <v>South East</v>
      </c>
      <c r="K5457" s="42">
        <f t="shared" si="172"/>
        <v>135</v>
      </c>
    </row>
    <row r="5458" spans="1:11" x14ac:dyDescent="0.35">
      <c r="A5458" s="197">
        <f t="shared" si="173"/>
        <v>44317</v>
      </c>
      <c r="B5458" t="s">
        <v>1054</v>
      </c>
      <c r="C5458" t="s">
        <v>102</v>
      </c>
      <c r="D5458" t="s">
        <v>1001</v>
      </c>
      <c r="E5458" t="s">
        <v>70</v>
      </c>
      <c r="F5458" t="s">
        <v>71</v>
      </c>
      <c r="G5458" t="s">
        <v>620</v>
      </c>
      <c r="H5458">
        <v>1184</v>
      </c>
      <c r="I5458" s="196" t="str">
        <f>VLOOKUP(E5458,Refs!$P$2:$R$36,3,FALSE)</f>
        <v>Y59</v>
      </c>
      <c r="J5458" s="196" t="str">
        <f>VLOOKUP(E5458,Refs!$P$2:$S$36,4,FALSE)</f>
        <v>South East</v>
      </c>
      <c r="K5458" s="42">
        <f t="shared" si="172"/>
        <v>1184</v>
      </c>
    </row>
    <row r="5459" spans="1:11" x14ac:dyDescent="0.35">
      <c r="A5459" s="197">
        <f t="shared" si="173"/>
        <v>44317</v>
      </c>
      <c r="B5459" t="s">
        <v>1054</v>
      </c>
      <c r="C5459" t="s">
        <v>102</v>
      </c>
      <c r="D5459" t="s">
        <v>1001</v>
      </c>
      <c r="E5459" t="s">
        <v>70</v>
      </c>
      <c r="F5459" t="s">
        <v>71</v>
      </c>
      <c r="G5459" t="s">
        <v>621</v>
      </c>
      <c r="H5459">
        <v>80</v>
      </c>
      <c r="I5459" s="196" t="str">
        <f>VLOOKUP(E5459,Refs!$P$2:$R$36,3,FALSE)</f>
        <v>Y59</v>
      </c>
      <c r="J5459" s="196" t="str">
        <f>VLOOKUP(E5459,Refs!$P$2:$S$36,4,FALSE)</f>
        <v>South East</v>
      </c>
      <c r="K5459" s="42">
        <f t="shared" si="172"/>
        <v>80</v>
      </c>
    </row>
    <row r="5460" spans="1:11" x14ac:dyDescent="0.35">
      <c r="A5460" s="197">
        <f t="shared" si="173"/>
        <v>44317</v>
      </c>
      <c r="B5460" t="s">
        <v>1054</v>
      </c>
      <c r="C5460" t="s">
        <v>102</v>
      </c>
      <c r="D5460" t="s">
        <v>1001</v>
      </c>
      <c r="E5460" t="s">
        <v>70</v>
      </c>
      <c r="F5460" t="s">
        <v>71</v>
      </c>
      <c r="G5460" t="s">
        <v>622</v>
      </c>
      <c r="H5460">
        <v>418</v>
      </c>
      <c r="I5460" s="196" t="str">
        <f>VLOOKUP(E5460,Refs!$P$2:$R$36,3,FALSE)</f>
        <v>Y59</v>
      </c>
      <c r="J5460" s="196" t="str">
        <f>VLOOKUP(E5460,Refs!$P$2:$S$36,4,FALSE)</f>
        <v>South East</v>
      </c>
      <c r="K5460" s="42">
        <f t="shared" si="172"/>
        <v>418</v>
      </c>
    </row>
    <row r="5461" spans="1:11" x14ac:dyDescent="0.35">
      <c r="A5461" s="197">
        <f t="shared" si="173"/>
        <v>44317</v>
      </c>
      <c r="B5461" t="s">
        <v>1054</v>
      </c>
      <c r="C5461" t="s">
        <v>102</v>
      </c>
      <c r="D5461" t="s">
        <v>1001</v>
      </c>
      <c r="E5461" t="s">
        <v>70</v>
      </c>
      <c r="F5461" t="s">
        <v>71</v>
      </c>
      <c r="G5461" t="s">
        <v>623</v>
      </c>
      <c r="H5461">
        <v>48</v>
      </c>
      <c r="I5461" s="196" t="str">
        <f>VLOOKUP(E5461,Refs!$P$2:$R$36,3,FALSE)</f>
        <v>Y59</v>
      </c>
      <c r="J5461" s="196" t="str">
        <f>VLOOKUP(E5461,Refs!$P$2:$S$36,4,FALSE)</f>
        <v>South East</v>
      </c>
      <c r="K5461" s="42">
        <f t="shared" si="172"/>
        <v>48</v>
      </c>
    </row>
    <row r="5462" spans="1:11" x14ac:dyDescent="0.35">
      <c r="A5462" s="197">
        <f t="shared" si="173"/>
        <v>44317</v>
      </c>
      <c r="B5462" t="s">
        <v>1054</v>
      </c>
      <c r="C5462" t="s">
        <v>102</v>
      </c>
      <c r="D5462" t="s">
        <v>1001</v>
      </c>
      <c r="E5462" t="s">
        <v>70</v>
      </c>
      <c r="F5462" t="s">
        <v>71</v>
      </c>
      <c r="G5462" t="s">
        <v>624</v>
      </c>
      <c r="H5462">
        <v>1357</v>
      </c>
      <c r="I5462" s="196" t="str">
        <f>VLOOKUP(E5462,Refs!$P$2:$R$36,3,FALSE)</f>
        <v>Y59</v>
      </c>
      <c r="J5462" s="196" t="str">
        <f>VLOOKUP(E5462,Refs!$P$2:$S$36,4,FALSE)</f>
        <v>South East</v>
      </c>
      <c r="K5462" s="42">
        <f t="shared" si="172"/>
        <v>1357</v>
      </c>
    </row>
    <row r="5463" spans="1:11" x14ac:dyDescent="0.35">
      <c r="A5463" s="197">
        <f t="shared" si="173"/>
        <v>44317</v>
      </c>
      <c r="B5463" t="s">
        <v>1054</v>
      </c>
      <c r="C5463" t="s">
        <v>102</v>
      </c>
      <c r="D5463" t="s">
        <v>1001</v>
      </c>
      <c r="E5463" t="s">
        <v>70</v>
      </c>
      <c r="F5463" t="s">
        <v>71</v>
      </c>
      <c r="G5463" t="s">
        <v>625</v>
      </c>
      <c r="H5463">
        <v>735</v>
      </c>
      <c r="I5463" s="196" t="str">
        <f>VLOOKUP(E5463,Refs!$P$2:$R$36,3,FALSE)</f>
        <v>Y59</v>
      </c>
      <c r="J5463" s="196" t="str">
        <f>VLOOKUP(E5463,Refs!$P$2:$S$36,4,FALSE)</f>
        <v>South East</v>
      </c>
      <c r="K5463" s="42">
        <f t="shared" si="172"/>
        <v>735</v>
      </c>
    </row>
    <row r="5464" spans="1:11" x14ac:dyDescent="0.35">
      <c r="A5464" s="197">
        <f t="shared" si="173"/>
        <v>44317</v>
      </c>
      <c r="B5464" t="s">
        <v>1054</v>
      </c>
      <c r="C5464" t="s">
        <v>102</v>
      </c>
      <c r="D5464" t="s">
        <v>1001</v>
      </c>
      <c r="E5464" t="s">
        <v>70</v>
      </c>
      <c r="F5464" t="s">
        <v>71</v>
      </c>
      <c r="G5464" t="s">
        <v>626</v>
      </c>
      <c r="H5464">
        <v>2110</v>
      </c>
      <c r="I5464" s="196" t="str">
        <f>VLOOKUP(E5464,Refs!$P$2:$R$36,3,FALSE)</f>
        <v>Y59</v>
      </c>
      <c r="J5464" s="196" t="str">
        <f>VLOOKUP(E5464,Refs!$P$2:$S$36,4,FALSE)</f>
        <v>South East</v>
      </c>
      <c r="K5464" s="42">
        <f t="shared" si="172"/>
        <v>2110</v>
      </c>
    </row>
    <row r="5465" spans="1:11" x14ac:dyDescent="0.35">
      <c r="A5465" s="197">
        <f t="shared" si="173"/>
        <v>44317</v>
      </c>
      <c r="B5465" t="s">
        <v>1054</v>
      </c>
      <c r="C5465" t="s">
        <v>102</v>
      </c>
      <c r="D5465" t="s">
        <v>1001</v>
      </c>
      <c r="E5465" t="s">
        <v>70</v>
      </c>
      <c r="F5465" t="s">
        <v>71</v>
      </c>
      <c r="G5465" t="s">
        <v>642</v>
      </c>
      <c r="H5465">
        <v>2261</v>
      </c>
      <c r="I5465" s="196" t="str">
        <f>VLOOKUP(E5465,Refs!$P$2:$R$36,3,FALSE)</f>
        <v>Y59</v>
      </c>
      <c r="J5465" s="196" t="str">
        <f>VLOOKUP(E5465,Refs!$P$2:$S$36,4,FALSE)</f>
        <v>South East</v>
      </c>
      <c r="K5465" s="42">
        <f t="shared" si="172"/>
        <v>2261</v>
      </c>
    </row>
    <row r="5466" spans="1:11" x14ac:dyDescent="0.35">
      <c r="A5466" s="197">
        <f t="shared" si="173"/>
        <v>44317</v>
      </c>
      <c r="B5466" t="s">
        <v>1054</v>
      </c>
      <c r="C5466" t="s">
        <v>102</v>
      </c>
      <c r="D5466" t="s">
        <v>1001</v>
      </c>
      <c r="E5466" t="s">
        <v>70</v>
      </c>
      <c r="F5466" t="s">
        <v>71</v>
      </c>
      <c r="G5466" t="s">
        <v>643</v>
      </c>
      <c r="H5466">
        <v>1541</v>
      </c>
      <c r="I5466" s="196" t="str">
        <f>VLOOKUP(E5466,Refs!$P$2:$R$36,3,FALSE)</f>
        <v>Y59</v>
      </c>
      <c r="J5466" s="196" t="str">
        <f>VLOOKUP(E5466,Refs!$P$2:$S$36,4,FALSE)</f>
        <v>South East</v>
      </c>
      <c r="K5466" s="42">
        <f t="shared" si="172"/>
        <v>1541</v>
      </c>
    </row>
    <row r="5467" spans="1:11" x14ac:dyDescent="0.35">
      <c r="A5467" s="197">
        <f t="shared" si="173"/>
        <v>44317</v>
      </c>
      <c r="B5467" t="s">
        <v>1054</v>
      </c>
      <c r="C5467" t="s">
        <v>102</v>
      </c>
      <c r="D5467" t="s">
        <v>1001</v>
      </c>
      <c r="E5467" t="s">
        <v>70</v>
      </c>
      <c r="F5467" t="s">
        <v>71</v>
      </c>
      <c r="G5467" t="s">
        <v>644</v>
      </c>
      <c r="H5467">
        <v>1300</v>
      </c>
      <c r="I5467" s="196" t="str">
        <f>VLOOKUP(E5467,Refs!$P$2:$R$36,3,FALSE)</f>
        <v>Y59</v>
      </c>
      <c r="J5467" s="196" t="str">
        <f>VLOOKUP(E5467,Refs!$P$2:$S$36,4,FALSE)</f>
        <v>South East</v>
      </c>
      <c r="K5467" s="42">
        <f t="shared" si="172"/>
        <v>1300</v>
      </c>
    </row>
    <row r="5468" spans="1:11" x14ac:dyDescent="0.35">
      <c r="A5468" s="197">
        <f t="shared" si="173"/>
        <v>44317</v>
      </c>
      <c r="B5468" t="s">
        <v>1054</v>
      </c>
      <c r="C5468" t="s">
        <v>102</v>
      </c>
      <c r="D5468" t="s">
        <v>1001</v>
      </c>
      <c r="E5468" t="s">
        <v>70</v>
      </c>
      <c r="F5468" t="s">
        <v>71</v>
      </c>
      <c r="G5468" t="s">
        <v>645</v>
      </c>
      <c r="H5468">
        <v>209</v>
      </c>
      <c r="I5468" s="196" t="str">
        <f>VLOOKUP(E5468,Refs!$P$2:$R$36,3,FALSE)</f>
        <v>Y59</v>
      </c>
      <c r="J5468" s="196" t="str">
        <f>VLOOKUP(E5468,Refs!$P$2:$S$36,4,FALSE)</f>
        <v>South East</v>
      </c>
      <c r="K5468" s="42">
        <f t="shared" si="172"/>
        <v>209</v>
      </c>
    </row>
    <row r="5469" spans="1:11" x14ac:dyDescent="0.35">
      <c r="A5469" s="197">
        <f t="shared" si="173"/>
        <v>44317</v>
      </c>
      <c r="B5469" t="s">
        <v>1054</v>
      </c>
      <c r="C5469" t="s">
        <v>102</v>
      </c>
      <c r="D5469" t="s">
        <v>1001</v>
      </c>
      <c r="E5469" t="s">
        <v>70</v>
      </c>
      <c r="F5469" t="s">
        <v>71</v>
      </c>
      <c r="G5469" t="s">
        <v>646</v>
      </c>
      <c r="H5469">
        <v>136</v>
      </c>
      <c r="I5469" s="196" t="str">
        <f>VLOOKUP(E5469,Refs!$P$2:$R$36,3,FALSE)</f>
        <v>Y59</v>
      </c>
      <c r="J5469" s="196" t="str">
        <f>VLOOKUP(E5469,Refs!$P$2:$S$36,4,FALSE)</f>
        <v>South East</v>
      </c>
      <c r="K5469" s="42">
        <f t="shared" si="172"/>
        <v>136</v>
      </c>
    </row>
    <row r="5470" spans="1:11" x14ac:dyDescent="0.35">
      <c r="A5470" s="197">
        <f t="shared" si="173"/>
        <v>44317</v>
      </c>
      <c r="B5470" t="s">
        <v>1054</v>
      </c>
      <c r="C5470" t="s">
        <v>102</v>
      </c>
      <c r="D5470" t="s">
        <v>1001</v>
      </c>
      <c r="E5470" t="s">
        <v>70</v>
      </c>
      <c r="F5470" t="s">
        <v>71</v>
      </c>
      <c r="G5470" t="s">
        <v>647</v>
      </c>
      <c r="H5470">
        <v>1190</v>
      </c>
      <c r="I5470" s="196" t="str">
        <f>VLOOKUP(E5470,Refs!$P$2:$R$36,3,FALSE)</f>
        <v>Y59</v>
      </c>
      <c r="J5470" s="196" t="str">
        <f>VLOOKUP(E5470,Refs!$P$2:$S$36,4,FALSE)</f>
        <v>South East</v>
      </c>
      <c r="K5470" s="42">
        <f t="shared" si="172"/>
        <v>1190</v>
      </c>
    </row>
    <row r="5471" spans="1:11" x14ac:dyDescent="0.35">
      <c r="A5471" s="197">
        <f t="shared" si="173"/>
        <v>44317</v>
      </c>
      <c r="B5471" t="s">
        <v>1054</v>
      </c>
      <c r="C5471" t="s">
        <v>102</v>
      </c>
      <c r="D5471" t="s">
        <v>1001</v>
      </c>
      <c r="E5471" t="s">
        <v>70</v>
      </c>
      <c r="F5471" t="s">
        <v>71</v>
      </c>
      <c r="G5471" t="s">
        <v>648</v>
      </c>
      <c r="H5471">
        <v>1583184</v>
      </c>
      <c r="I5471" s="196" t="str">
        <f>VLOOKUP(E5471,Refs!$P$2:$R$36,3,FALSE)</f>
        <v>Y59</v>
      </c>
      <c r="J5471" s="196" t="str">
        <f>VLOOKUP(E5471,Refs!$P$2:$S$36,4,FALSE)</f>
        <v>South East</v>
      </c>
      <c r="K5471" s="42">
        <f t="shared" si="172"/>
        <v>1583184</v>
      </c>
    </row>
    <row r="5472" spans="1:11" x14ac:dyDescent="0.35">
      <c r="A5472" s="197">
        <f t="shared" si="173"/>
        <v>44317</v>
      </c>
      <c r="B5472" t="s">
        <v>1054</v>
      </c>
      <c r="C5472" t="s">
        <v>102</v>
      </c>
      <c r="D5472" t="s">
        <v>1001</v>
      </c>
      <c r="E5472" t="s">
        <v>70</v>
      </c>
      <c r="F5472" t="s">
        <v>71</v>
      </c>
      <c r="G5472" t="s">
        <v>649</v>
      </c>
      <c r="H5472">
        <v>2623</v>
      </c>
      <c r="I5472" s="196" t="str">
        <f>VLOOKUP(E5472,Refs!$P$2:$R$36,3,FALSE)</f>
        <v>Y59</v>
      </c>
      <c r="J5472" s="196" t="str">
        <f>VLOOKUP(E5472,Refs!$P$2:$S$36,4,FALSE)</f>
        <v>South East</v>
      </c>
      <c r="K5472" s="42">
        <f t="shared" si="172"/>
        <v>2623</v>
      </c>
    </row>
    <row r="5473" spans="1:11" x14ac:dyDescent="0.35">
      <c r="A5473" s="197">
        <f t="shared" si="173"/>
        <v>44317</v>
      </c>
      <c r="B5473" t="s">
        <v>1054</v>
      </c>
      <c r="C5473" t="s">
        <v>102</v>
      </c>
      <c r="D5473" t="s">
        <v>1001</v>
      </c>
      <c r="E5473" t="s">
        <v>70</v>
      </c>
      <c r="F5473" t="s">
        <v>71</v>
      </c>
      <c r="G5473" t="s">
        <v>650</v>
      </c>
      <c r="H5473">
        <v>1305</v>
      </c>
      <c r="I5473" s="196" t="str">
        <f>VLOOKUP(E5473,Refs!$P$2:$R$36,3,FALSE)</f>
        <v>Y59</v>
      </c>
      <c r="J5473" s="196" t="str">
        <f>VLOOKUP(E5473,Refs!$P$2:$S$36,4,FALSE)</f>
        <v>South East</v>
      </c>
      <c r="K5473" s="42">
        <f t="shared" si="172"/>
        <v>1305</v>
      </c>
    </row>
    <row r="5474" spans="1:11" x14ac:dyDescent="0.35">
      <c r="A5474" s="197">
        <f t="shared" si="173"/>
        <v>44317</v>
      </c>
      <c r="B5474" t="s">
        <v>1054</v>
      </c>
      <c r="C5474" t="s">
        <v>102</v>
      </c>
      <c r="D5474" t="s">
        <v>1001</v>
      </c>
      <c r="E5474" t="s">
        <v>70</v>
      </c>
      <c r="F5474" t="s">
        <v>71</v>
      </c>
      <c r="G5474" t="s">
        <v>651</v>
      </c>
      <c r="H5474">
        <v>99</v>
      </c>
      <c r="I5474" s="196" t="str">
        <f>VLOOKUP(E5474,Refs!$P$2:$R$36,3,FALSE)</f>
        <v>Y59</v>
      </c>
      <c r="J5474" s="196" t="str">
        <f>VLOOKUP(E5474,Refs!$P$2:$S$36,4,FALSE)</f>
        <v>South East</v>
      </c>
      <c r="K5474" s="42">
        <f t="shared" si="172"/>
        <v>99</v>
      </c>
    </row>
    <row r="5475" spans="1:11" x14ac:dyDescent="0.35">
      <c r="A5475" s="197">
        <f t="shared" si="173"/>
        <v>44317</v>
      </c>
      <c r="B5475" t="s">
        <v>1054</v>
      </c>
      <c r="C5475" t="s">
        <v>102</v>
      </c>
      <c r="D5475" t="s">
        <v>1001</v>
      </c>
      <c r="E5475" t="s">
        <v>70</v>
      </c>
      <c r="F5475" t="s">
        <v>71</v>
      </c>
      <c r="G5475" t="s">
        <v>652</v>
      </c>
      <c r="H5475">
        <v>534</v>
      </c>
      <c r="I5475" s="196" t="str">
        <f>VLOOKUP(E5475,Refs!$P$2:$R$36,3,FALSE)</f>
        <v>Y59</v>
      </c>
      <c r="J5475" s="196" t="str">
        <f>VLOOKUP(E5475,Refs!$P$2:$S$36,4,FALSE)</f>
        <v>South East</v>
      </c>
      <c r="K5475" s="42">
        <f t="shared" si="172"/>
        <v>534</v>
      </c>
    </row>
    <row r="5476" spans="1:11" x14ac:dyDescent="0.35">
      <c r="A5476" s="197">
        <f t="shared" si="173"/>
        <v>44317</v>
      </c>
      <c r="B5476" t="s">
        <v>1054</v>
      </c>
      <c r="C5476" t="s">
        <v>102</v>
      </c>
      <c r="D5476" t="s">
        <v>1001</v>
      </c>
      <c r="E5476" t="s">
        <v>70</v>
      </c>
      <c r="F5476" t="s">
        <v>71</v>
      </c>
      <c r="G5476" t="s">
        <v>653</v>
      </c>
      <c r="H5476">
        <v>1593747</v>
      </c>
      <c r="I5476" s="196" t="str">
        <f>VLOOKUP(E5476,Refs!$P$2:$R$36,3,FALSE)</f>
        <v>Y59</v>
      </c>
      <c r="J5476" s="196" t="str">
        <f>VLOOKUP(E5476,Refs!$P$2:$S$36,4,FALSE)</f>
        <v>South East</v>
      </c>
      <c r="K5476" s="42">
        <f t="shared" si="172"/>
        <v>1593747</v>
      </c>
    </row>
    <row r="5477" spans="1:11" x14ac:dyDescent="0.35">
      <c r="A5477" s="197">
        <f t="shared" si="173"/>
        <v>44317</v>
      </c>
      <c r="B5477" t="s">
        <v>1054</v>
      </c>
      <c r="C5477" t="s">
        <v>102</v>
      </c>
      <c r="D5477" t="s">
        <v>1001</v>
      </c>
      <c r="E5477" t="s">
        <v>70</v>
      </c>
      <c r="F5477" t="s">
        <v>71</v>
      </c>
      <c r="G5477" t="s">
        <v>654</v>
      </c>
      <c r="H5477">
        <v>0</v>
      </c>
      <c r="I5477" s="196" t="str">
        <f>VLOOKUP(E5477,Refs!$P$2:$R$36,3,FALSE)</f>
        <v>Y59</v>
      </c>
      <c r="J5477" s="196" t="str">
        <f>VLOOKUP(E5477,Refs!$P$2:$S$36,4,FALSE)</f>
        <v>South East</v>
      </c>
      <c r="K5477" s="42" t="str">
        <f t="shared" si="172"/>
        <v/>
      </c>
    </row>
    <row r="5478" spans="1:11" x14ac:dyDescent="0.35">
      <c r="A5478" s="197">
        <f t="shared" si="173"/>
        <v>44317</v>
      </c>
      <c r="B5478" t="s">
        <v>1054</v>
      </c>
      <c r="C5478" t="s">
        <v>102</v>
      </c>
      <c r="D5478" t="s">
        <v>1001</v>
      </c>
      <c r="E5478" t="s">
        <v>70</v>
      </c>
      <c r="F5478" t="s">
        <v>71</v>
      </c>
      <c r="G5478" t="s">
        <v>669</v>
      </c>
      <c r="H5478">
        <v>18483</v>
      </c>
      <c r="I5478" s="196" t="str">
        <f>VLOOKUP(E5478,Refs!$P$2:$R$36,3,FALSE)</f>
        <v>Y59</v>
      </c>
      <c r="J5478" s="196" t="str">
        <f>VLOOKUP(E5478,Refs!$P$2:$S$36,4,FALSE)</f>
        <v>South East</v>
      </c>
      <c r="K5478" s="42">
        <f t="shared" si="172"/>
        <v>18483</v>
      </c>
    </row>
    <row r="5479" spans="1:11" x14ac:dyDescent="0.35">
      <c r="A5479" s="197">
        <f t="shared" si="173"/>
        <v>44317</v>
      </c>
      <c r="B5479" t="s">
        <v>1054</v>
      </c>
      <c r="C5479" t="s">
        <v>102</v>
      </c>
      <c r="D5479" t="s">
        <v>1001</v>
      </c>
      <c r="E5479" t="s">
        <v>70</v>
      </c>
      <c r="F5479" t="s">
        <v>71</v>
      </c>
      <c r="G5479" t="s">
        <v>670</v>
      </c>
      <c r="H5479">
        <v>61</v>
      </c>
      <c r="I5479" s="196" t="str">
        <f>VLOOKUP(E5479,Refs!$P$2:$R$36,3,FALSE)</f>
        <v>Y59</v>
      </c>
      <c r="J5479" s="196" t="str">
        <f>VLOOKUP(E5479,Refs!$P$2:$S$36,4,FALSE)</f>
        <v>South East</v>
      </c>
      <c r="K5479" s="42">
        <f t="shared" si="172"/>
        <v>61</v>
      </c>
    </row>
    <row r="5480" spans="1:11" x14ac:dyDescent="0.35">
      <c r="A5480" s="197">
        <f t="shared" si="173"/>
        <v>44317</v>
      </c>
      <c r="B5480" t="s">
        <v>1054</v>
      </c>
      <c r="C5480" t="s">
        <v>102</v>
      </c>
      <c r="D5480" t="s">
        <v>1001</v>
      </c>
      <c r="E5480" t="s">
        <v>70</v>
      </c>
      <c r="F5480" t="s">
        <v>71</v>
      </c>
      <c r="G5480" t="s">
        <v>671</v>
      </c>
      <c r="H5480">
        <v>12050</v>
      </c>
      <c r="I5480" s="196" t="str">
        <f>VLOOKUP(E5480,Refs!$P$2:$R$36,3,FALSE)</f>
        <v>Y59</v>
      </c>
      <c r="J5480" s="196" t="str">
        <f>VLOOKUP(E5480,Refs!$P$2:$S$36,4,FALSE)</f>
        <v>South East</v>
      </c>
      <c r="K5480" s="42">
        <f t="shared" si="172"/>
        <v>12050</v>
      </c>
    </row>
    <row r="5481" spans="1:11" x14ac:dyDescent="0.35">
      <c r="A5481" s="197">
        <f t="shared" si="173"/>
        <v>44317</v>
      </c>
      <c r="B5481" t="s">
        <v>1054</v>
      </c>
      <c r="C5481" t="s">
        <v>102</v>
      </c>
      <c r="D5481" t="s">
        <v>1001</v>
      </c>
      <c r="E5481" t="s">
        <v>70</v>
      </c>
      <c r="F5481" t="s">
        <v>71</v>
      </c>
      <c r="G5481" t="s">
        <v>675</v>
      </c>
      <c r="H5481">
        <v>3701</v>
      </c>
      <c r="I5481" s="196" t="str">
        <f>VLOOKUP(E5481,Refs!$P$2:$R$36,3,FALSE)</f>
        <v>Y59</v>
      </c>
      <c r="J5481" s="196" t="str">
        <f>VLOOKUP(E5481,Refs!$P$2:$S$36,4,FALSE)</f>
        <v>South East</v>
      </c>
      <c r="K5481" s="42">
        <f t="shared" si="172"/>
        <v>3701</v>
      </c>
    </row>
    <row r="5482" spans="1:11" x14ac:dyDescent="0.35">
      <c r="A5482" s="197">
        <f t="shared" si="173"/>
        <v>44317</v>
      </c>
      <c r="B5482" t="s">
        <v>1054</v>
      </c>
      <c r="C5482" t="s">
        <v>102</v>
      </c>
      <c r="D5482" t="s">
        <v>1001</v>
      </c>
      <c r="E5482" t="s">
        <v>70</v>
      </c>
      <c r="F5482" t="s">
        <v>71</v>
      </c>
      <c r="G5482" t="s">
        <v>678</v>
      </c>
      <c r="H5482">
        <v>3030</v>
      </c>
      <c r="I5482" s="196" t="str">
        <f>VLOOKUP(E5482,Refs!$P$2:$R$36,3,FALSE)</f>
        <v>Y59</v>
      </c>
      <c r="J5482" s="196" t="str">
        <f>VLOOKUP(E5482,Refs!$P$2:$S$36,4,FALSE)</f>
        <v>South East</v>
      </c>
      <c r="K5482" s="42">
        <f t="shared" si="172"/>
        <v>3030</v>
      </c>
    </row>
    <row r="5483" spans="1:11" x14ac:dyDescent="0.35">
      <c r="A5483" s="197">
        <f t="shared" si="173"/>
        <v>44317</v>
      </c>
      <c r="B5483" t="s">
        <v>1054</v>
      </c>
      <c r="C5483" t="s">
        <v>102</v>
      </c>
      <c r="D5483" t="s">
        <v>1001</v>
      </c>
      <c r="E5483" t="s">
        <v>70</v>
      </c>
      <c r="F5483" t="s">
        <v>71</v>
      </c>
      <c r="G5483" t="s">
        <v>679</v>
      </c>
      <c r="H5483">
        <v>1670</v>
      </c>
      <c r="I5483" s="196" t="str">
        <f>VLOOKUP(E5483,Refs!$P$2:$R$36,3,FALSE)</f>
        <v>Y59</v>
      </c>
      <c r="J5483" s="196" t="str">
        <f>VLOOKUP(E5483,Refs!$P$2:$S$36,4,FALSE)</f>
        <v>South East</v>
      </c>
      <c r="K5483" s="42">
        <f t="shared" si="172"/>
        <v>1670</v>
      </c>
    </row>
    <row r="5484" spans="1:11" x14ac:dyDescent="0.35">
      <c r="A5484" s="197">
        <f t="shared" si="173"/>
        <v>44317</v>
      </c>
      <c r="B5484" t="s">
        <v>1054</v>
      </c>
      <c r="C5484" t="s">
        <v>102</v>
      </c>
      <c r="D5484" t="s">
        <v>1001</v>
      </c>
      <c r="E5484" t="s">
        <v>70</v>
      </c>
      <c r="F5484" t="s">
        <v>71</v>
      </c>
      <c r="G5484" t="s">
        <v>680</v>
      </c>
      <c r="H5484">
        <v>7158</v>
      </c>
      <c r="I5484" s="196" t="str">
        <f>VLOOKUP(E5484,Refs!$P$2:$R$36,3,FALSE)</f>
        <v>Y59</v>
      </c>
      <c r="J5484" s="196" t="str">
        <f>VLOOKUP(E5484,Refs!$P$2:$S$36,4,FALSE)</f>
        <v>South East</v>
      </c>
      <c r="K5484" s="42">
        <f t="shared" ref="K5484:K5547" si="174">IF(OR(H5484="NULL",H5484=0,H5484=""),"",H5484)</f>
        <v>7158</v>
      </c>
    </row>
    <row r="5485" spans="1:11" x14ac:dyDescent="0.35">
      <c r="A5485" s="197">
        <f t="shared" si="173"/>
        <v>44317</v>
      </c>
      <c r="B5485" t="s">
        <v>1054</v>
      </c>
      <c r="C5485" t="s">
        <v>102</v>
      </c>
      <c r="D5485" t="s">
        <v>1001</v>
      </c>
      <c r="E5485" t="s">
        <v>70</v>
      </c>
      <c r="F5485" t="s">
        <v>71</v>
      </c>
      <c r="G5485" t="s">
        <v>681</v>
      </c>
      <c r="H5485">
        <v>463</v>
      </c>
      <c r="I5485" s="196" t="str">
        <f>VLOOKUP(E5485,Refs!$P$2:$R$36,3,FALSE)</f>
        <v>Y59</v>
      </c>
      <c r="J5485" s="196" t="str">
        <f>VLOOKUP(E5485,Refs!$P$2:$S$36,4,FALSE)</f>
        <v>South East</v>
      </c>
      <c r="K5485" s="42">
        <f t="shared" si="174"/>
        <v>463</v>
      </c>
    </row>
    <row r="5486" spans="1:11" x14ac:dyDescent="0.35">
      <c r="A5486" s="197">
        <f t="shared" si="173"/>
        <v>44317</v>
      </c>
      <c r="B5486" t="s">
        <v>1054</v>
      </c>
      <c r="C5486" t="s">
        <v>102</v>
      </c>
      <c r="D5486" t="s">
        <v>1001</v>
      </c>
      <c r="E5486" t="s">
        <v>70</v>
      </c>
      <c r="F5486" t="s">
        <v>71</v>
      </c>
      <c r="G5486" t="s">
        <v>682</v>
      </c>
      <c r="H5486">
        <v>622</v>
      </c>
      <c r="I5486" s="196" t="str">
        <f>VLOOKUP(E5486,Refs!$P$2:$R$36,3,FALSE)</f>
        <v>Y59</v>
      </c>
      <c r="J5486" s="196" t="str">
        <f>VLOOKUP(E5486,Refs!$P$2:$S$36,4,FALSE)</f>
        <v>South East</v>
      </c>
      <c r="K5486" s="42">
        <f t="shared" si="174"/>
        <v>622</v>
      </c>
    </row>
    <row r="5487" spans="1:11" x14ac:dyDescent="0.35">
      <c r="A5487" s="197">
        <f t="shared" si="173"/>
        <v>44317</v>
      </c>
      <c r="B5487" t="s">
        <v>1054</v>
      </c>
      <c r="C5487" t="s">
        <v>102</v>
      </c>
      <c r="D5487" t="s">
        <v>1001</v>
      </c>
      <c r="E5487" t="s">
        <v>70</v>
      </c>
      <c r="F5487" t="s">
        <v>71</v>
      </c>
      <c r="G5487" t="s">
        <v>683</v>
      </c>
      <c r="H5487">
        <v>378</v>
      </c>
      <c r="I5487" s="196" t="str">
        <f>VLOOKUP(E5487,Refs!$P$2:$R$36,3,FALSE)</f>
        <v>Y59</v>
      </c>
      <c r="J5487" s="196" t="str">
        <f>VLOOKUP(E5487,Refs!$P$2:$S$36,4,FALSE)</f>
        <v>South East</v>
      </c>
      <c r="K5487" s="42">
        <f t="shared" si="174"/>
        <v>378</v>
      </c>
    </row>
    <row r="5488" spans="1:11" x14ac:dyDescent="0.35">
      <c r="A5488" s="197">
        <f t="shared" si="173"/>
        <v>44317</v>
      </c>
      <c r="B5488" t="s">
        <v>1054</v>
      </c>
      <c r="C5488" t="s">
        <v>102</v>
      </c>
      <c r="D5488" t="s">
        <v>1001</v>
      </c>
      <c r="E5488" t="s">
        <v>70</v>
      </c>
      <c r="F5488" t="s">
        <v>71</v>
      </c>
      <c r="G5488" t="s">
        <v>684</v>
      </c>
      <c r="H5488">
        <v>2248</v>
      </c>
      <c r="I5488" s="196" t="str">
        <f>VLOOKUP(E5488,Refs!$P$2:$R$36,3,FALSE)</f>
        <v>Y59</v>
      </c>
      <c r="J5488" s="196" t="str">
        <f>VLOOKUP(E5488,Refs!$P$2:$S$36,4,FALSE)</f>
        <v>South East</v>
      </c>
      <c r="K5488" s="42">
        <f t="shared" si="174"/>
        <v>2248</v>
      </c>
    </row>
    <row r="5489" spans="1:11" x14ac:dyDescent="0.35">
      <c r="A5489" s="197">
        <f t="shared" si="173"/>
        <v>44317</v>
      </c>
      <c r="B5489" t="s">
        <v>1054</v>
      </c>
      <c r="C5489" t="s">
        <v>102</v>
      </c>
      <c r="D5489" t="s">
        <v>1001</v>
      </c>
      <c r="E5489" t="s">
        <v>70</v>
      </c>
      <c r="F5489" t="s">
        <v>71</v>
      </c>
      <c r="G5489" t="s">
        <v>685</v>
      </c>
      <c r="H5489">
        <v>1190</v>
      </c>
      <c r="I5489" s="196" t="str">
        <f>VLOOKUP(E5489,Refs!$P$2:$R$36,3,FALSE)</f>
        <v>Y59</v>
      </c>
      <c r="J5489" s="196" t="str">
        <f>VLOOKUP(E5489,Refs!$P$2:$S$36,4,FALSE)</f>
        <v>South East</v>
      </c>
      <c r="K5489" s="42">
        <f t="shared" si="174"/>
        <v>1190</v>
      </c>
    </row>
    <row r="5490" spans="1:11" x14ac:dyDescent="0.35">
      <c r="A5490" s="197">
        <f t="shared" si="173"/>
        <v>44317</v>
      </c>
      <c r="B5490" t="s">
        <v>1054</v>
      </c>
      <c r="C5490" t="s">
        <v>102</v>
      </c>
      <c r="D5490" t="s">
        <v>1001</v>
      </c>
      <c r="E5490" t="s">
        <v>70</v>
      </c>
      <c r="F5490" t="s">
        <v>71</v>
      </c>
      <c r="G5490" t="s">
        <v>686</v>
      </c>
      <c r="H5490">
        <v>1</v>
      </c>
      <c r="I5490" s="196" t="str">
        <f>VLOOKUP(E5490,Refs!$P$2:$R$36,3,FALSE)</f>
        <v>Y59</v>
      </c>
      <c r="J5490" s="196" t="str">
        <f>VLOOKUP(E5490,Refs!$P$2:$S$36,4,FALSE)</f>
        <v>South East</v>
      </c>
      <c r="K5490" s="42">
        <f t="shared" si="174"/>
        <v>1</v>
      </c>
    </row>
    <row r="5491" spans="1:11" x14ac:dyDescent="0.35">
      <c r="A5491" s="197">
        <f t="shared" si="173"/>
        <v>44317</v>
      </c>
      <c r="B5491" t="s">
        <v>1054</v>
      </c>
      <c r="C5491" t="s">
        <v>102</v>
      </c>
      <c r="D5491" t="s">
        <v>1001</v>
      </c>
      <c r="E5491" t="s">
        <v>70</v>
      </c>
      <c r="F5491" t="s">
        <v>71</v>
      </c>
      <c r="G5491" t="s">
        <v>687</v>
      </c>
      <c r="H5491">
        <v>0</v>
      </c>
      <c r="I5491" s="196" t="str">
        <f>VLOOKUP(E5491,Refs!$P$2:$R$36,3,FALSE)</f>
        <v>Y59</v>
      </c>
      <c r="J5491" s="196" t="str">
        <f>VLOOKUP(E5491,Refs!$P$2:$S$36,4,FALSE)</f>
        <v>South East</v>
      </c>
      <c r="K5491" s="42" t="str">
        <f t="shared" si="174"/>
        <v/>
      </c>
    </row>
    <row r="5492" spans="1:11" x14ac:dyDescent="0.35">
      <c r="A5492" s="197">
        <f t="shared" si="173"/>
        <v>44317</v>
      </c>
      <c r="B5492" t="s">
        <v>1054</v>
      </c>
      <c r="C5492" t="s">
        <v>102</v>
      </c>
      <c r="D5492" t="s">
        <v>1001</v>
      </c>
      <c r="E5492" t="s">
        <v>70</v>
      </c>
      <c r="F5492" t="s">
        <v>71</v>
      </c>
      <c r="G5492" t="s">
        <v>688</v>
      </c>
      <c r="H5492">
        <v>0</v>
      </c>
      <c r="I5492" s="196" t="str">
        <f>VLOOKUP(E5492,Refs!$P$2:$R$36,3,FALSE)</f>
        <v>Y59</v>
      </c>
      <c r="J5492" s="196" t="str">
        <f>VLOOKUP(E5492,Refs!$P$2:$S$36,4,FALSE)</f>
        <v>South East</v>
      </c>
      <c r="K5492" s="42" t="str">
        <f t="shared" si="174"/>
        <v/>
      </c>
    </row>
    <row r="5493" spans="1:11" x14ac:dyDescent="0.35">
      <c r="A5493" s="197">
        <f t="shared" si="173"/>
        <v>44317</v>
      </c>
      <c r="B5493" t="s">
        <v>1054</v>
      </c>
      <c r="C5493" t="s">
        <v>102</v>
      </c>
      <c r="D5493" t="s">
        <v>1001</v>
      </c>
      <c r="E5493" t="s">
        <v>70</v>
      </c>
      <c r="F5493" t="s">
        <v>71</v>
      </c>
      <c r="G5493" t="s">
        <v>689</v>
      </c>
      <c r="H5493">
        <v>0</v>
      </c>
      <c r="I5493" s="196" t="str">
        <f>VLOOKUP(E5493,Refs!$P$2:$R$36,3,FALSE)</f>
        <v>Y59</v>
      </c>
      <c r="J5493" s="196" t="str">
        <f>VLOOKUP(E5493,Refs!$P$2:$S$36,4,FALSE)</f>
        <v>South East</v>
      </c>
      <c r="K5493" s="42" t="str">
        <f t="shared" si="174"/>
        <v/>
      </c>
    </row>
    <row r="5494" spans="1:11" x14ac:dyDescent="0.35">
      <c r="A5494" s="197">
        <f t="shared" si="173"/>
        <v>44317</v>
      </c>
      <c r="B5494" t="s">
        <v>1054</v>
      </c>
      <c r="C5494" t="s">
        <v>102</v>
      </c>
      <c r="D5494" t="s">
        <v>1001</v>
      </c>
      <c r="E5494" t="s">
        <v>70</v>
      </c>
      <c r="F5494" t="s">
        <v>71</v>
      </c>
      <c r="G5494" t="s">
        <v>690</v>
      </c>
      <c r="H5494">
        <v>0</v>
      </c>
      <c r="I5494" s="196" t="str">
        <f>VLOOKUP(E5494,Refs!$P$2:$R$36,3,FALSE)</f>
        <v>Y59</v>
      </c>
      <c r="J5494" s="196" t="str">
        <f>VLOOKUP(E5494,Refs!$P$2:$S$36,4,FALSE)</f>
        <v>South East</v>
      </c>
      <c r="K5494" s="42" t="str">
        <f t="shared" si="174"/>
        <v/>
      </c>
    </row>
    <row r="5495" spans="1:11" x14ac:dyDescent="0.35">
      <c r="A5495" s="197">
        <f t="shared" si="173"/>
        <v>44317</v>
      </c>
      <c r="B5495" t="s">
        <v>1054</v>
      </c>
      <c r="C5495" t="s">
        <v>102</v>
      </c>
      <c r="D5495" t="s">
        <v>1001</v>
      </c>
      <c r="E5495" t="s">
        <v>70</v>
      </c>
      <c r="F5495" t="s">
        <v>71</v>
      </c>
      <c r="G5495" t="s">
        <v>691</v>
      </c>
      <c r="H5495">
        <v>27</v>
      </c>
      <c r="I5495" s="196" t="str">
        <f>VLOOKUP(E5495,Refs!$P$2:$R$36,3,FALSE)</f>
        <v>Y59</v>
      </c>
      <c r="J5495" s="196" t="str">
        <f>VLOOKUP(E5495,Refs!$P$2:$S$36,4,FALSE)</f>
        <v>South East</v>
      </c>
      <c r="K5495" s="42">
        <f t="shared" si="174"/>
        <v>27</v>
      </c>
    </row>
    <row r="5496" spans="1:11" x14ac:dyDescent="0.35">
      <c r="A5496" s="197">
        <f t="shared" si="173"/>
        <v>44317</v>
      </c>
      <c r="B5496" t="s">
        <v>1054</v>
      </c>
      <c r="C5496" t="s">
        <v>102</v>
      </c>
      <c r="D5496" t="s">
        <v>1001</v>
      </c>
      <c r="E5496" t="s">
        <v>70</v>
      </c>
      <c r="F5496" t="s">
        <v>71</v>
      </c>
      <c r="G5496" t="s">
        <v>692</v>
      </c>
      <c r="H5496">
        <v>368</v>
      </c>
      <c r="I5496" s="196" t="str">
        <f>VLOOKUP(E5496,Refs!$P$2:$R$36,3,FALSE)</f>
        <v>Y59</v>
      </c>
      <c r="J5496" s="196" t="str">
        <f>VLOOKUP(E5496,Refs!$P$2:$S$36,4,FALSE)</f>
        <v>South East</v>
      </c>
      <c r="K5496" s="42">
        <f t="shared" si="174"/>
        <v>368</v>
      </c>
    </row>
    <row r="5497" spans="1:11" x14ac:dyDescent="0.35">
      <c r="A5497" s="197">
        <f t="shared" si="173"/>
        <v>44317</v>
      </c>
      <c r="B5497" t="s">
        <v>1054</v>
      </c>
      <c r="C5497" t="s">
        <v>102</v>
      </c>
      <c r="D5497" t="s">
        <v>1001</v>
      </c>
      <c r="E5497" t="s">
        <v>70</v>
      </c>
      <c r="F5497" t="s">
        <v>71</v>
      </c>
      <c r="G5497" t="s">
        <v>693</v>
      </c>
      <c r="H5497">
        <v>0</v>
      </c>
      <c r="I5497" s="196" t="str">
        <f>VLOOKUP(E5497,Refs!$P$2:$R$36,3,FALSE)</f>
        <v>Y59</v>
      </c>
      <c r="J5497" s="196" t="str">
        <f>VLOOKUP(E5497,Refs!$P$2:$S$36,4,FALSE)</f>
        <v>South East</v>
      </c>
      <c r="K5497" s="42" t="str">
        <f t="shared" si="174"/>
        <v/>
      </c>
    </row>
    <row r="5498" spans="1:11" x14ac:dyDescent="0.35">
      <c r="A5498" s="197">
        <f t="shared" si="173"/>
        <v>44317</v>
      </c>
      <c r="B5498" t="s">
        <v>1054</v>
      </c>
      <c r="C5498" t="s">
        <v>102</v>
      </c>
      <c r="D5498" t="s">
        <v>1001</v>
      </c>
      <c r="E5498" t="s">
        <v>70</v>
      </c>
      <c r="F5498" t="s">
        <v>71</v>
      </c>
      <c r="G5498" t="s">
        <v>694</v>
      </c>
      <c r="H5498">
        <v>75</v>
      </c>
      <c r="I5498" s="196" t="str">
        <f>VLOOKUP(E5498,Refs!$P$2:$R$36,3,FALSE)</f>
        <v>Y59</v>
      </c>
      <c r="J5498" s="196" t="str">
        <f>VLOOKUP(E5498,Refs!$P$2:$S$36,4,FALSE)</f>
        <v>South East</v>
      </c>
      <c r="K5498" s="42">
        <f t="shared" si="174"/>
        <v>75</v>
      </c>
    </row>
    <row r="5499" spans="1:11" x14ac:dyDescent="0.35">
      <c r="A5499" s="197">
        <f t="shared" si="173"/>
        <v>44317</v>
      </c>
      <c r="B5499" t="s">
        <v>1054</v>
      </c>
      <c r="C5499" t="s">
        <v>102</v>
      </c>
      <c r="D5499" t="s">
        <v>1001</v>
      </c>
      <c r="E5499" t="s">
        <v>70</v>
      </c>
      <c r="F5499" t="s">
        <v>71</v>
      </c>
      <c r="G5499" t="s">
        <v>695</v>
      </c>
      <c r="H5499">
        <v>0</v>
      </c>
      <c r="I5499" s="196" t="str">
        <f>VLOOKUP(E5499,Refs!$P$2:$R$36,3,FALSE)</f>
        <v>Y59</v>
      </c>
      <c r="J5499" s="196" t="str">
        <f>VLOOKUP(E5499,Refs!$P$2:$S$36,4,FALSE)</f>
        <v>South East</v>
      </c>
      <c r="K5499" s="42" t="str">
        <f t="shared" si="174"/>
        <v/>
      </c>
    </row>
    <row r="5500" spans="1:11" x14ac:dyDescent="0.35">
      <c r="A5500" s="197">
        <f t="shared" si="173"/>
        <v>44317</v>
      </c>
      <c r="B5500" t="s">
        <v>1054</v>
      </c>
      <c r="C5500" t="s">
        <v>102</v>
      </c>
      <c r="D5500" t="s">
        <v>1001</v>
      </c>
      <c r="E5500" t="s">
        <v>70</v>
      </c>
      <c r="F5500" t="s">
        <v>71</v>
      </c>
      <c r="G5500" t="s">
        <v>696</v>
      </c>
      <c r="H5500">
        <v>434</v>
      </c>
      <c r="I5500" s="196" t="str">
        <f>VLOOKUP(E5500,Refs!$P$2:$R$36,3,FALSE)</f>
        <v>Y59</v>
      </c>
      <c r="J5500" s="196" t="str">
        <f>VLOOKUP(E5500,Refs!$P$2:$S$36,4,FALSE)</f>
        <v>South East</v>
      </c>
      <c r="K5500" s="42">
        <f t="shared" si="174"/>
        <v>434</v>
      </c>
    </row>
    <row r="5501" spans="1:11" x14ac:dyDescent="0.35">
      <c r="A5501" s="197">
        <f t="shared" si="173"/>
        <v>44317</v>
      </c>
      <c r="B5501" t="s">
        <v>1054</v>
      </c>
      <c r="C5501" t="s">
        <v>102</v>
      </c>
      <c r="D5501" t="s">
        <v>1001</v>
      </c>
      <c r="E5501" t="s">
        <v>70</v>
      </c>
      <c r="F5501" t="s">
        <v>71</v>
      </c>
      <c r="G5501" t="s">
        <v>697</v>
      </c>
      <c r="H5501">
        <v>238</v>
      </c>
      <c r="I5501" s="196" t="str">
        <f>VLOOKUP(E5501,Refs!$P$2:$R$36,3,FALSE)</f>
        <v>Y59</v>
      </c>
      <c r="J5501" s="196" t="str">
        <f>VLOOKUP(E5501,Refs!$P$2:$S$36,4,FALSE)</f>
        <v>South East</v>
      </c>
      <c r="K5501" s="42">
        <f t="shared" si="174"/>
        <v>238</v>
      </c>
    </row>
    <row r="5502" spans="1:11" x14ac:dyDescent="0.35">
      <c r="A5502" s="197">
        <f t="shared" si="173"/>
        <v>44317</v>
      </c>
      <c r="B5502" t="s">
        <v>1054</v>
      </c>
      <c r="C5502" t="s">
        <v>102</v>
      </c>
      <c r="D5502" t="s">
        <v>1001</v>
      </c>
      <c r="E5502" t="s">
        <v>70</v>
      </c>
      <c r="F5502" t="s">
        <v>71</v>
      </c>
      <c r="G5502" t="s">
        <v>698</v>
      </c>
      <c r="H5502">
        <v>2344</v>
      </c>
      <c r="I5502" s="196" t="str">
        <f>VLOOKUP(E5502,Refs!$P$2:$R$36,3,FALSE)</f>
        <v>Y59</v>
      </c>
      <c r="J5502" s="196" t="str">
        <f>VLOOKUP(E5502,Refs!$P$2:$S$36,4,FALSE)</f>
        <v>South East</v>
      </c>
      <c r="K5502" s="42">
        <f t="shared" si="174"/>
        <v>2344</v>
      </c>
    </row>
    <row r="5503" spans="1:11" x14ac:dyDescent="0.35">
      <c r="A5503" s="197">
        <f t="shared" si="173"/>
        <v>44317</v>
      </c>
      <c r="B5503" t="s">
        <v>1054</v>
      </c>
      <c r="C5503" t="s">
        <v>102</v>
      </c>
      <c r="D5503" t="s">
        <v>1001</v>
      </c>
      <c r="E5503" t="s">
        <v>70</v>
      </c>
      <c r="F5503" t="s">
        <v>71</v>
      </c>
      <c r="G5503" t="s">
        <v>699</v>
      </c>
      <c r="H5503">
        <v>2031</v>
      </c>
      <c r="I5503" s="196" t="str">
        <f>VLOOKUP(E5503,Refs!$P$2:$R$36,3,FALSE)</f>
        <v>Y59</v>
      </c>
      <c r="J5503" s="196" t="str">
        <f>VLOOKUP(E5503,Refs!$P$2:$S$36,4,FALSE)</f>
        <v>South East</v>
      </c>
      <c r="K5503" s="42">
        <f t="shared" si="174"/>
        <v>2031</v>
      </c>
    </row>
    <row r="5504" spans="1:11" x14ac:dyDescent="0.35">
      <c r="A5504" s="197">
        <f t="shared" si="173"/>
        <v>44317</v>
      </c>
      <c r="B5504" t="s">
        <v>1054</v>
      </c>
      <c r="C5504" t="s">
        <v>102</v>
      </c>
      <c r="D5504" t="s">
        <v>1001</v>
      </c>
      <c r="E5504" t="s">
        <v>70</v>
      </c>
      <c r="F5504" t="s">
        <v>71</v>
      </c>
      <c r="G5504" t="s">
        <v>720</v>
      </c>
      <c r="H5504">
        <v>2</v>
      </c>
      <c r="I5504" s="196" t="str">
        <f>VLOOKUP(E5504,Refs!$P$2:$R$36,3,FALSE)</f>
        <v>Y59</v>
      </c>
      <c r="J5504" s="196" t="str">
        <f>VLOOKUP(E5504,Refs!$P$2:$S$36,4,FALSE)</f>
        <v>South East</v>
      </c>
      <c r="K5504" s="42">
        <f t="shared" si="174"/>
        <v>2</v>
      </c>
    </row>
    <row r="5505" spans="1:11" x14ac:dyDescent="0.35">
      <c r="A5505" s="197">
        <f t="shared" si="173"/>
        <v>44317</v>
      </c>
      <c r="B5505" t="s">
        <v>1054</v>
      </c>
      <c r="C5505" t="s">
        <v>102</v>
      </c>
      <c r="D5505" t="s">
        <v>1001</v>
      </c>
      <c r="E5505" t="s">
        <v>70</v>
      </c>
      <c r="F5505" t="s">
        <v>71</v>
      </c>
      <c r="G5505" t="s">
        <v>721</v>
      </c>
      <c r="H5505">
        <v>1</v>
      </c>
      <c r="I5505" s="196" t="str">
        <f>VLOOKUP(E5505,Refs!$P$2:$R$36,3,FALSE)</f>
        <v>Y59</v>
      </c>
      <c r="J5505" s="196" t="str">
        <f>VLOOKUP(E5505,Refs!$P$2:$S$36,4,FALSE)</f>
        <v>South East</v>
      </c>
      <c r="K5505" s="42">
        <f t="shared" si="174"/>
        <v>1</v>
      </c>
    </row>
    <row r="5506" spans="1:11" x14ac:dyDescent="0.35">
      <c r="A5506" s="197">
        <f t="shared" si="173"/>
        <v>44317</v>
      </c>
      <c r="B5506" t="s">
        <v>1054</v>
      </c>
      <c r="C5506" t="s">
        <v>102</v>
      </c>
      <c r="D5506" t="s">
        <v>1001</v>
      </c>
      <c r="E5506" t="s">
        <v>70</v>
      </c>
      <c r="F5506" t="s">
        <v>71</v>
      </c>
      <c r="G5506" t="s">
        <v>722</v>
      </c>
      <c r="H5506">
        <v>1</v>
      </c>
      <c r="I5506" s="196" t="str">
        <f>VLOOKUP(E5506,Refs!$P$2:$R$36,3,FALSE)</f>
        <v>Y59</v>
      </c>
      <c r="J5506" s="196" t="str">
        <f>VLOOKUP(E5506,Refs!$P$2:$S$36,4,FALSE)</f>
        <v>South East</v>
      </c>
      <c r="K5506" s="42">
        <f t="shared" si="174"/>
        <v>1</v>
      </c>
    </row>
    <row r="5507" spans="1:11" x14ac:dyDescent="0.35">
      <c r="A5507" s="197">
        <f t="shared" ref="A5507:A5570" si="175">DATEVALUE(RIGHT(B5507,8))</f>
        <v>44317</v>
      </c>
      <c r="B5507" t="s">
        <v>1054</v>
      </c>
      <c r="C5507" t="s">
        <v>102</v>
      </c>
      <c r="D5507" t="s">
        <v>1001</v>
      </c>
      <c r="E5507" t="s">
        <v>70</v>
      </c>
      <c r="F5507" t="s">
        <v>71</v>
      </c>
      <c r="G5507" t="s">
        <v>723</v>
      </c>
      <c r="H5507">
        <v>0</v>
      </c>
      <c r="I5507" s="196" t="str">
        <f>VLOOKUP(E5507,Refs!$P$2:$R$36,3,FALSE)</f>
        <v>Y59</v>
      </c>
      <c r="J5507" s="196" t="str">
        <f>VLOOKUP(E5507,Refs!$P$2:$S$36,4,FALSE)</f>
        <v>South East</v>
      </c>
      <c r="K5507" s="42" t="str">
        <f t="shared" si="174"/>
        <v/>
      </c>
    </row>
    <row r="5508" spans="1:11" x14ac:dyDescent="0.35">
      <c r="A5508" s="197">
        <f t="shared" si="175"/>
        <v>44317</v>
      </c>
      <c r="B5508" t="s">
        <v>1054</v>
      </c>
      <c r="C5508" t="s">
        <v>102</v>
      </c>
      <c r="D5508" t="s">
        <v>1001</v>
      </c>
      <c r="E5508" t="s">
        <v>70</v>
      </c>
      <c r="F5508" t="s">
        <v>71</v>
      </c>
      <c r="G5508" t="s">
        <v>724</v>
      </c>
      <c r="H5508">
        <v>0</v>
      </c>
      <c r="I5508" s="196" t="str">
        <f>VLOOKUP(E5508,Refs!$P$2:$R$36,3,FALSE)</f>
        <v>Y59</v>
      </c>
      <c r="J5508" s="196" t="str">
        <f>VLOOKUP(E5508,Refs!$P$2:$S$36,4,FALSE)</f>
        <v>South East</v>
      </c>
      <c r="K5508" s="42" t="str">
        <f t="shared" si="174"/>
        <v/>
      </c>
    </row>
    <row r="5509" spans="1:11" x14ac:dyDescent="0.35">
      <c r="A5509" s="197">
        <f t="shared" si="175"/>
        <v>44317</v>
      </c>
      <c r="B5509" t="s">
        <v>1054</v>
      </c>
      <c r="C5509" t="s">
        <v>102</v>
      </c>
      <c r="D5509" t="s">
        <v>1001</v>
      </c>
      <c r="E5509" t="s">
        <v>70</v>
      </c>
      <c r="F5509" t="s">
        <v>71</v>
      </c>
      <c r="G5509" t="s">
        <v>725</v>
      </c>
      <c r="H5509">
        <v>0</v>
      </c>
      <c r="I5509" s="196" t="str">
        <f>VLOOKUP(E5509,Refs!$P$2:$R$36,3,FALSE)</f>
        <v>Y59</v>
      </c>
      <c r="J5509" s="196" t="str">
        <f>VLOOKUP(E5509,Refs!$P$2:$S$36,4,FALSE)</f>
        <v>South East</v>
      </c>
      <c r="K5509" s="42" t="str">
        <f t="shared" si="174"/>
        <v/>
      </c>
    </row>
    <row r="5510" spans="1:11" x14ac:dyDescent="0.35">
      <c r="A5510" s="197">
        <f t="shared" si="175"/>
        <v>44317</v>
      </c>
      <c r="B5510" t="s">
        <v>1054</v>
      </c>
      <c r="C5510" t="s">
        <v>102</v>
      </c>
      <c r="D5510" t="s">
        <v>1001</v>
      </c>
      <c r="E5510" t="s">
        <v>70</v>
      </c>
      <c r="F5510" t="s">
        <v>71</v>
      </c>
      <c r="G5510" t="s">
        <v>726</v>
      </c>
      <c r="H5510">
        <v>0</v>
      </c>
      <c r="I5510" s="196" t="str">
        <f>VLOOKUP(E5510,Refs!$P$2:$R$36,3,FALSE)</f>
        <v>Y59</v>
      </c>
      <c r="J5510" s="196" t="str">
        <f>VLOOKUP(E5510,Refs!$P$2:$S$36,4,FALSE)</f>
        <v>South East</v>
      </c>
      <c r="K5510" s="42" t="str">
        <f t="shared" si="174"/>
        <v/>
      </c>
    </row>
    <row r="5511" spans="1:11" x14ac:dyDescent="0.35">
      <c r="A5511" s="197">
        <f t="shared" si="175"/>
        <v>44317</v>
      </c>
      <c r="B5511" t="s">
        <v>1054</v>
      </c>
      <c r="C5511" t="s">
        <v>102</v>
      </c>
      <c r="D5511" t="s">
        <v>1001</v>
      </c>
      <c r="E5511" t="s">
        <v>70</v>
      </c>
      <c r="F5511" t="s">
        <v>71</v>
      </c>
      <c r="G5511" t="s">
        <v>727</v>
      </c>
      <c r="H5511">
        <v>0</v>
      </c>
      <c r="I5511" s="196" t="str">
        <f>VLOOKUP(E5511,Refs!$P$2:$R$36,3,FALSE)</f>
        <v>Y59</v>
      </c>
      <c r="J5511" s="196" t="str">
        <f>VLOOKUP(E5511,Refs!$P$2:$S$36,4,FALSE)</f>
        <v>South East</v>
      </c>
      <c r="K5511" s="42" t="str">
        <f t="shared" si="174"/>
        <v/>
      </c>
    </row>
    <row r="5512" spans="1:11" x14ac:dyDescent="0.35">
      <c r="A5512" s="197">
        <f t="shared" si="175"/>
        <v>44317</v>
      </c>
      <c r="B5512" t="s">
        <v>1054</v>
      </c>
      <c r="C5512" t="s">
        <v>102</v>
      </c>
      <c r="D5512" t="s">
        <v>1001</v>
      </c>
      <c r="E5512" t="s">
        <v>70</v>
      </c>
      <c r="F5512" t="s">
        <v>71</v>
      </c>
      <c r="G5512" t="s">
        <v>728</v>
      </c>
      <c r="H5512">
        <v>0</v>
      </c>
      <c r="I5512" s="196" t="str">
        <f>VLOOKUP(E5512,Refs!$P$2:$R$36,3,FALSE)</f>
        <v>Y59</v>
      </c>
      <c r="J5512" s="196" t="str">
        <f>VLOOKUP(E5512,Refs!$P$2:$S$36,4,FALSE)</f>
        <v>South East</v>
      </c>
      <c r="K5512" s="42" t="str">
        <f t="shared" si="174"/>
        <v/>
      </c>
    </row>
    <row r="5513" spans="1:11" x14ac:dyDescent="0.35">
      <c r="A5513" s="197">
        <f t="shared" si="175"/>
        <v>44317</v>
      </c>
      <c r="B5513" t="s">
        <v>1054</v>
      </c>
      <c r="C5513" t="s">
        <v>102</v>
      </c>
      <c r="D5513" t="s">
        <v>1001</v>
      </c>
      <c r="E5513" t="s">
        <v>70</v>
      </c>
      <c r="F5513" t="s">
        <v>71</v>
      </c>
      <c r="G5513" t="s">
        <v>729</v>
      </c>
      <c r="H5513">
        <v>0</v>
      </c>
      <c r="I5513" s="196" t="str">
        <f>VLOOKUP(E5513,Refs!$P$2:$R$36,3,FALSE)</f>
        <v>Y59</v>
      </c>
      <c r="J5513" s="196" t="str">
        <f>VLOOKUP(E5513,Refs!$P$2:$S$36,4,FALSE)</f>
        <v>South East</v>
      </c>
      <c r="K5513" s="42" t="str">
        <f t="shared" si="174"/>
        <v/>
      </c>
    </row>
    <row r="5514" spans="1:11" x14ac:dyDescent="0.35">
      <c r="A5514" s="197">
        <f t="shared" si="175"/>
        <v>44317</v>
      </c>
      <c r="B5514" t="s">
        <v>1054</v>
      </c>
      <c r="C5514" t="s">
        <v>102</v>
      </c>
      <c r="D5514" t="s">
        <v>1001</v>
      </c>
      <c r="E5514" t="s">
        <v>70</v>
      </c>
      <c r="F5514" t="s">
        <v>71</v>
      </c>
      <c r="G5514" t="s">
        <v>730</v>
      </c>
      <c r="H5514">
        <v>0</v>
      </c>
      <c r="I5514" s="196" t="str">
        <f>VLOOKUP(E5514,Refs!$P$2:$R$36,3,FALSE)</f>
        <v>Y59</v>
      </c>
      <c r="J5514" s="196" t="str">
        <f>VLOOKUP(E5514,Refs!$P$2:$S$36,4,FALSE)</f>
        <v>South East</v>
      </c>
      <c r="K5514" s="42" t="str">
        <f t="shared" si="174"/>
        <v/>
      </c>
    </row>
    <row r="5515" spans="1:11" x14ac:dyDescent="0.35">
      <c r="A5515" s="197">
        <f t="shared" si="175"/>
        <v>44317</v>
      </c>
      <c r="B5515" t="s">
        <v>1054</v>
      </c>
      <c r="C5515" t="s">
        <v>102</v>
      </c>
      <c r="D5515" t="s">
        <v>1001</v>
      </c>
      <c r="E5515" t="s">
        <v>70</v>
      </c>
      <c r="F5515" t="s">
        <v>71</v>
      </c>
      <c r="G5515" t="s">
        <v>731</v>
      </c>
      <c r="H5515">
        <v>0</v>
      </c>
      <c r="I5515" s="196" t="str">
        <f>VLOOKUP(E5515,Refs!$P$2:$R$36,3,FALSE)</f>
        <v>Y59</v>
      </c>
      <c r="J5515" s="196" t="str">
        <f>VLOOKUP(E5515,Refs!$P$2:$S$36,4,FALSE)</f>
        <v>South East</v>
      </c>
      <c r="K5515" s="42" t="str">
        <f t="shared" si="174"/>
        <v/>
      </c>
    </row>
    <row r="5516" spans="1:11" x14ac:dyDescent="0.35">
      <c r="A5516" s="197">
        <f t="shared" si="175"/>
        <v>44317</v>
      </c>
      <c r="B5516" t="s">
        <v>1054</v>
      </c>
      <c r="C5516" t="s">
        <v>102</v>
      </c>
      <c r="D5516" t="s">
        <v>1001</v>
      </c>
      <c r="E5516" t="s">
        <v>70</v>
      </c>
      <c r="F5516" t="s">
        <v>71</v>
      </c>
      <c r="G5516" t="s">
        <v>732</v>
      </c>
      <c r="H5516">
        <v>131</v>
      </c>
      <c r="I5516" s="196" t="str">
        <f>VLOOKUP(E5516,Refs!$P$2:$R$36,3,FALSE)</f>
        <v>Y59</v>
      </c>
      <c r="J5516" s="196" t="str">
        <f>VLOOKUP(E5516,Refs!$P$2:$S$36,4,FALSE)</f>
        <v>South East</v>
      </c>
      <c r="K5516" s="42">
        <f t="shared" si="174"/>
        <v>131</v>
      </c>
    </row>
    <row r="5517" spans="1:11" x14ac:dyDescent="0.35">
      <c r="A5517" s="197">
        <f t="shared" si="175"/>
        <v>44317</v>
      </c>
      <c r="B5517" t="s">
        <v>1054</v>
      </c>
      <c r="C5517" t="s">
        <v>102</v>
      </c>
      <c r="D5517" t="s">
        <v>1001</v>
      </c>
      <c r="E5517" t="s">
        <v>70</v>
      </c>
      <c r="F5517" t="s">
        <v>71</v>
      </c>
      <c r="G5517" t="s">
        <v>733</v>
      </c>
      <c r="H5517">
        <v>117</v>
      </c>
      <c r="I5517" s="196" t="str">
        <f>VLOOKUP(E5517,Refs!$P$2:$R$36,3,FALSE)</f>
        <v>Y59</v>
      </c>
      <c r="J5517" s="196" t="str">
        <f>VLOOKUP(E5517,Refs!$P$2:$S$36,4,FALSE)</f>
        <v>South East</v>
      </c>
      <c r="K5517" s="42">
        <f t="shared" si="174"/>
        <v>117</v>
      </c>
    </row>
    <row r="5518" spans="1:11" x14ac:dyDescent="0.35">
      <c r="A5518" s="197">
        <f t="shared" si="175"/>
        <v>44317</v>
      </c>
      <c r="B5518" t="s">
        <v>1054</v>
      </c>
      <c r="C5518" t="s">
        <v>102</v>
      </c>
      <c r="D5518" t="s">
        <v>1001</v>
      </c>
      <c r="E5518" t="s">
        <v>70</v>
      </c>
      <c r="F5518" t="s">
        <v>71</v>
      </c>
      <c r="G5518" t="s">
        <v>734</v>
      </c>
      <c r="H5518">
        <v>2</v>
      </c>
      <c r="I5518" s="196" t="str">
        <f>VLOOKUP(E5518,Refs!$P$2:$R$36,3,FALSE)</f>
        <v>Y59</v>
      </c>
      <c r="J5518" s="196" t="str">
        <f>VLOOKUP(E5518,Refs!$P$2:$S$36,4,FALSE)</f>
        <v>South East</v>
      </c>
      <c r="K5518" s="42">
        <f t="shared" si="174"/>
        <v>2</v>
      </c>
    </row>
    <row r="5519" spans="1:11" x14ac:dyDescent="0.35">
      <c r="A5519" s="197">
        <f t="shared" si="175"/>
        <v>44317</v>
      </c>
      <c r="B5519" t="s">
        <v>1054</v>
      </c>
      <c r="C5519" t="s">
        <v>102</v>
      </c>
      <c r="D5519" t="s">
        <v>1001</v>
      </c>
      <c r="E5519" t="s">
        <v>70</v>
      </c>
      <c r="F5519" t="s">
        <v>71</v>
      </c>
      <c r="G5519" t="s">
        <v>735</v>
      </c>
      <c r="H5519">
        <v>0</v>
      </c>
      <c r="I5519" s="196" t="str">
        <f>VLOOKUP(E5519,Refs!$P$2:$R$36,3,FALSE)</f>
        <v>Y59</v>
      </c>
      <c r="J5519" s="196" t="str">
        <f>VLOOKUP(E5519,Refs!$P$2:$S$36,4,FALSE)</f>
        <v>South East</v>
      </c>
      <c r="K5519" s="42" t="str">
        <f t="shared" si="174"/>
        <v/>
      </c>
    </row>
    <row r="5520" spans="1:11" x14ac:dyDescent="0.35">
      <c r="A5520" s="197">
        <f t="shared" si="175"/>
        <v>44317</v>
      </c>
      <c r="B5520" t="s">
        <v>1054</v>
      </c>
      <c r="C5520" t="s">
        <v>102</v>
      </c>
      <c r="D5520" t="s">
        <v>1001</v>
      </c>
      <c r="E5520" t="s">
        <v>70</v>
      </c>
      <c r="F5520" t="s">
        <v>71</v>
      </c>
      <c r="G5520" t="s">
        <v>736</v>
      </c>
      <c r="H5520">
        <v>0</v>
      </c>
      <c r="I5520" s="196" t="str">
        <f>VLOOKUP(E5520,Refs!$P$2:$R$36,3,FALSE)</f>
        <v>Y59</v>
      </c>
      <c r="J5520" s="196" t="str">
        <f>VLOOKUP(E5520,Refs!$P$2:$S$36,4,FALSE)</f>
        <v>South East</v>
      </c>
      <c r="K5520" s="42" t="str">
        <f t="shared" si="174"/>
        <v/>
      </c>
    </row>
    <row r="5521" spans="1:11" x14ac:dyDescent="0.35">
      <c r="A5521" s="197">
        <f t="shared" si="175"/>
        <v>44317</v>
      </c>
      <c r="B5521" t="s">
        <v>1054</v>
      </c>
      <c r="C5521" t="s">
        <v>102</v>
      </c>
      <c r="D5521" t="s">
        <v>1001</v>
      </c>
      <c r="E5521" t="s">
        <v>70</v>
      </c>
      <c r="F5521" t="s">
        <v>71</v>
      </c>
      <c r="G5521" t="s">
        <v>737</v>
      </c>
      <c r="H5521">
        <v>0</v>
      </c>
      <c r="I5521" s="196" t="str">
        <f>VLOOKUP(E5521,Refs!$P$2:$R$36,3,FALSE)</f>
        <v>Y59</v>
      </c>
      <c r="J5521" s="196" t="str">
        <f>VLOOKUP(E5521,Refs!$P$2:$S$36,4,FALSE)</f>
        <v>South East</v>
      </c>
      <c r="K5521" s="42" t="str">
        <f t="shared" si="174"/>
        <v/>
      </c>
    </row>
    <row r="5522" spans="1:11" x14ac:dyDescent="0.35">
      <c r="A5522" s="197">
        <f t="shared" si="175"/>
        <v>44317</v>
      </c>
      <c r="B5522" t="s">
        <v>1054</v>
      </c>
      <c r="C5522" t="s">
        <v>98</v>
      </c>
      <c r="D5522" t="s">
        <v>1009</v>
      </c>
      <c r="E5522" t="s">
        <v>35</v>
      </c>
      <c r="F5522" t="s">
        <v>36</v>
      </c>
      <c r="G5522" t="s">
        <v>756</v>
      </c>
      <c r="H5522">
        <v>10556</v>
      </c>
      <c r="I5522" s="196" t="str">
        <f>VLOOKUP(E5522,Refs!$P$2:$R$36,3,FALSE)</f>
        <v>Y61</v>
      </c>
      <c r="J5522" s="196" t="str">
        <f>VLOOKUP(E5522,Refs!$P$2:$S$36,4,FALSE)</f>
        <v>East of England</v>
      </c>
      <c r="K5522" s="42">
        <f t="shared" si="174"/>
        <v>10556</v>
      </c>
    </row>
    <row r="5523" spans="1:11" x14ac:dyDescent="0.35">
      <c r="A5523" s="197">
        <f t="shared" si="175"/>
        <v>44317</v>
      </c>
      <c r="B5523" t="s">
        <v>1054</v>
      </c>
      <c r="C5523" t="s">
        <v>98</v>
      </c>
      <c r="D5523" t="s">
        <v>1009</v>
      </c>
      <c r="E5523" t="s">
        <v>35</v>
      </c>
      <c r="F5523" t="s">
        <v>36</v>
      </c>
      <c r="G5523" t="s">
        <v>757</v>
      </c>
      <c r="H5523">
        <v>9271</v>
      </c>
      <c r="I5523" s="196" t="str">
        <f>VLOOKUP(E5523,Refs!$P$2:$R$36,3,FALSE)</f>
        <v>Y61</v>
      </c>
      <c r="J5523" s="196" t="str">
        <f>VLOOKUP(E5523,Refs!$P$2:$S$36,4,FALSE)</f>
        <v>East of England</v>
      </c>
      <c r="K5523" s="42">
        <f t="shared" si="174"/>
        <v>9271</v>
      </c>
    </row>
    <row r="5524" spans="1:11" x14ac:dyDescent="0.35">
      <c r="A5524" s="197">
        <f t="shared" si="175"/>
        <v>44317</v>
      </c>
      <c r="B5524" t="s">
        <v>1054</v>
      </c>
      <c r="C5524" t="s">
        <v>98</v>
      </c>
      <c r="D5524" t="s">
        <v>1009</v>
      </c>
      <c r="E5524" t="s">
        <v>35</v>
      </c>
      <c r="F5524" t="s">
        <v>36</v>
      </c>
      <c r="G5524" t="s">
        <v>758</v>
      </c>
      <c r="H5524">
        <v>9469</v>
      </c>
      <c r="I5524" s="196" t="str">
        <f>VLOOKUP(E5524,Refs!$P$2:$R$36,3,FALSE)</f>
        <v>Y61</v>
      </c>
      <c r="J5524" s="196" t="str">
        <f>VLOOKUP(E5524,Refs!$P$2:$S$36,4,FALSE)</f>
        <v>East of England</v>
      </c>
      <c r="K5524" s="42">
        <f t="shared" si="174"/>
        <v>9469</v>
      </c>
    </row>
    <row r="5525" spans="1:11" x14ac:dyDescent="0.35">
      <c r="A5525" s="197">
        <f t="shared" si="175"/>
        <v>44317</v>
      </c>
      <c r="B5525" t="s">
        <v>1054</v>
      </c>
      <c r="C5525" t="s">
        <v>98</v>
      </c>
      <c r="D5525" t="s">
        <v>1009</v>
      </c>
      <c r="E5525" t="s">
        <v>35</v>
      </c>
      <c r="F5525" t="s">
        <v>36</v>
      </c>
      <c r="G5525" t="s">
        <v>759</v>
      </c>
      <c r="H5525" t="s">
        <v>999</v>
      </c>
      <c r="I5525" s="196" t="str">
        <f>VLOOKUP(E5525,Refs!$P$2:$R$36,3,FALSE)</f>
        <v>Y61</v>
      </c>
      <c r="J5525" s="196" t="str">
        <f>VLOOKUP(E5525,Refs!$P$2:$S$36,4,FALSE)</f>
        <v>East of England</v>
      </c>
      <c r="K5525" s="42" t="str">
        <f t="shared" si="174"/>
        <v>-</v>
      </c>
    </row>
    <row r="5526" spans="1:11" x14ac:dyDescent="0.35">
      <c r="A5526" s="197">
        <f t="shared" si="175"/>
        <v>44317</v>
      </c>
      <c r="B5526" t="s">
        <v>1054</v>
      </c>
      <c r="C5526" t="s">
        <v>98</v>
      </c>
      <c r="D5526" t="s">
        <v>1009</v>
      </c>
      <c r="E5526" t="s">
        <v>35</v>
      </c>
      <c r="F5526" t="s">
        <v>36</v>
      </c>
      <c r="G5526" t="s">
        <v>760</v>
      </c>
      <c r="H5526">
        <v>79</v>
      </c>
      <c r="I5526" s="196" t="str">
        <f>VLOOKUP(E5526,Refs!$P$2:$R$36,3,FALSE)</f>
        <v>Y61</v>
      </c>
      <c r="J5526" s="196" t="str">
        <f>VLOOKUP(E5526,Refs!$P$2:$S$36,4,FALSE)</f>
        <v>East of England</v>
      </c>
      <c r="K5526" s="42">
        <f t="shared" si="174"/>
        <v>79</v>
      </c>
    </row>
    <row r="5527" spans="1:11" x14ac:dyDescent="0.35">
      <c r="A5527" s="197">
        <f t="shared" si="175"/>
        <v>44317</v>
      </c>
      <c r="B5527" t="s">
        <v>1054</v>
      </c>
      <c r="C5527" t="s">
        <v>98</v>
      </c>
      <c r="D5527" t="s">
        <v>1009</v>
      </c>
      <c r="E5527" t="s">
        <v>35</v>
      </c>
      <c r="F5527" t="s">
        <v>36</v>
      </c>
      <c r="G5527" t="s">
        <v>761</v>
      </c>
      <c r="H5527">
        <v>4477</v>
      </c>
      <c r="I5527" s="196" t="str">
        <f>VLOOKUP(E5527,Refs!$P$2:$R$36,3,FALSE)</f>
        <v>Y61</v>
      </c>
      <c r="J5527" s="196" t="str">
        <f>VLOOKUP(E5527,Refs!$P$2:$S$36,4,FALSE)</f>
        <v>East of England</v>
      </c>
      <c r="K5527" s="42">
        <f t="shared" si="174"/>
        <v>4477</v>
      </c>
    </row>
    <row r="5528" spans="1:11" x14ac:dyDescent="0.35">
      <c r="A5528" s="197">
        <f t="shared" si="175"/>
        <v>44317</v>
      </c>
      <c r="B5528" t="s">
        <v>1054</v>
      </c>
      <c r="C5528" t="s">
        <v>98</v>
      </c>
      <c r="D5528" t="s">
        <v>1009</v>
      </c>
      <c r="E5528" t="s">
        <v>35</v>
      </c>
      <c r="F5528" t="s">
        <v>36</v>
      </c>
      <c r="G5528" t="s">
        <v>548</v>
      </c>
      <c r="H5528">
        <v>8710</v>
      </c>
      <c r="I5528" s="196" t="str">
        <f>VLOOKUP(E5528,Refs!$P$2:$R$36,3,FALSE)</f>
        <v>Y61</v>
      </c>
      <c r="J5528" s="196" t="str">
        <f>VLOOKUP(E5528,Refs!$P$2:$S$36,4,FALSE)</f>
        <v>East of England</v>
      </c>
      <c r="K5528" s="42">
        <f t="shared" si="174"/>
        <v>8710</v>
      </c>
    </row>
    <row r="5529" spans="1:11" x14ac:dyDescent="0.35">
      <c r="A5529" s="197">
        <f t="shared" si="175"/>
        <v>44317</v>
      </c>
      <c r="B5529" t="s">
        <v>1054</v>
      </c>
      <c r="C5529" t="s">
        <v>98</v>
      </c>
      <c r="D5529" t="s">
        <v>1009</v>
      </c>
      <c r="E5529" t="s">
        <v>35</v>
      </c>
      <c r="F5529" t="s">
        <v>36</v>
      </c>
      <c r="G5529" t="s">
        <v>549</v>
      </c>
      <c r="H5529">
        <v>94</v>
      </c>
      <c r="I5529" s="196" t="str">
        <f>VLOOKUP(E5529,Refs!$P$2:$R$36,3,FALSE)</f>
        <v>Y61</v>
      </c>
      <c r="J5529" s="196" t="str">
        <f>VLOOKUP(E5529,Refs!$P$2:$S$36,4,FALSE)</f>
        <v>East of England</v>
      </c>
      <c r="K5529" s="42">
        <f t="shared" si="174"/>
        <v>94</v>
      </c>
    </row>
    <row r="5530" spans="1:11" x14ac:dyDescent="0.35">
      <c r="A5530" s="197">
        <f t="shared" si="175"/>
        <v>44317</v>
      </c>
      <c r="B5530" t="s">
        <v>1054</v>
      </c>
      <c r="C5530" t="s">
        <v>98</v>
      </c>
      <c r="D5530" t="s">
        <v>1009</v>
      </c>
      <c r="E5530" t="s">
        <v>35</v>
      </c>
      <c r="F5530" t="s">
        <v>36</v>
      </c>
      <c r="G5530" t="s">
        <v>550</v>
      </c>
      <c r="H5530">
        <v>49</v>
      </c>
      <c r="I5530" s="196" t="str">
        <f>VLOOKUP(E5530,Refs!$P$2:$R$36,3,FALSE)</f>
        <v>Y61</v>
      </c>
      <c r="J5530" s="196" t="str">
        <f>VLOOKUP(E5530,Refs!$P$2:$S$36,4,FALSE)</f>
        <v>East of England</v>
      </c>
      <c r="K5530" s="42">
        <f t="shared" si="174"/>
        <v>49</v>
      </c>
    </row>
    <row r="5531" spans="1:11" x14ac:dyDescent="0.35">
      <c r="A5531" s="197">
        <f t="shared" si="175"/>
        <v>44317</v>
      </c>
      <c r="B5531" t="s">
        <v>1054</v>
      </c>
      <c r="C5531" t="s">
        <v>98</v>
      </c>
      <c r="D5531" t="s">
        <v>1009</v>
      </c>
      <c r="E5531" t="s">
        <v>35</v>
      </c>
      <c r="F5531" t="s">
        <v>36</v>
      </c>
      <c r="G5531" t="s">
        <v>551</v>
      </c>
      <c r="H5531">
        <v>42</v>
      </c>
      <c r="I5531" s="196" t="str">
        <f>VLOOKUP(E5531,Refs!$P$2:$R$36,3,FALSE)</f>
        <v>Y61</v>
      </c>
      <c r="J5531" s="196" t="str">
        <f>VLOOKUP(E5531,Refs!$P$2:$S$36,4,FALSE)</f>
        <v>East of England</v>
      </c>
      <c r="K5531" s="42">
        <f t="shared" si="174"/>
        <v>42</v>
      </c>
    </row>
    <row r="5532" spans="1:11" x14ac:dyDescent="0.35">
      <c r="A5532" s="197">
        <f t="shared" si="175"/>
        <v>44317</v>
      </c>
      <c r="B5532" t="s">
        <v>1054</v>
      </c>
      <c r="C5532" t="s">
        <v>98</v>
      </c>
      <c r="D5532" t="s">
        <v>1009</v>
      </c>
      <c r="E5532" t="s">
        <v>35</v>
      </c>
      <c r="F5532" t="s">
        <v>36</v>
      </c>
      <c r="G5532" t="s">
        <v>552</v>
      </c>
      <c r="H5532">
        <v>0</v>
      </c>
      <c r="I5532" s="196" t="str">
        <f>VLOOKUP(E5532,Refs!$P$2:$R$36,3,FALSE)</f>
        <v>Y61</v>
      </c>
      <c r="J5532" s="196" t="str">
        <f>VLOOKUP(E5532,Refs!$P$2:$S$36,4,FALSE)</f>
        <v>East of England</v>
      </c>
      <c r="K5532" s="42" t="str">
        <f t="shared" si="174"/>
        <v/>
      </c>
    </row>
    <row r="5533" spans="1:11" x14ac:dyDescent="0.35">
      <c r="A5533" s="197">
        <f t="shared" si="175"/>
        <v>44317</v>
      </c>
      <c r="B5533" t="s">
        <v>1054</v>
      </c>
      <c r="C5533" t="s">
        <v>98</v>
      </c>
      <c r="D5533" t="s">
        <v>1009</v>
      </c>
      <c r="E5533" t="s">
        <v>35</v>
      </c>
      <c r="F5533" t="s">
        <v>36</v>
      </c>
      <c r="G5533" t="s">
        <v>553</v>
      </c>
      <c r="H5533">
        <v>123881</v>
      </c>
      <c r="I5533" s="196" t="str">
        <f>VLOOKUP(E5533,Refs!$P$2:$R$36,3,FALSE)</f>
        <v>Y61</v>
      </c>
      <c r="J5533" s="196" t="str">
        <f>VLOOKUP(E5533,Refs!$P$2:$S$36,4,FALSE)</f>
        <v>East of England</v>
      </c>
      <c r="K5533" s="42">
        <f t="shared" si="174"/>
        <v>123881</v>
      </c>
    </row>
    <row r="5534" spans="1:11" x14ac:dyDescent="0.35">
      <c r="A5534" s="197">
        <f t="shared" si="175"/>
        <v>44317</v>
      </c>
      <c r="B5534" t="s">
        <v>1054</v>
      </c>
      <c r="C5534" t="s">
        <v>98</v>
      </c>
      <c r="D5534" t="s">
        <v>1009</v>
      </c>
      <c r="E5534" t="s">
        <v>35</v>
      </c>
      <c r="F5534" t="s">
        <v>36</v>
      </c>
      <c r="G5534" t="s">
        <v>554</v>
      </c>
      <c r="H5534">
        <v>69</v>
      </c>
      <c r="I5534" s="196" t="str">
        <f>VLOOKUP(E5534,Refs!$P$2:$R$36,3,FALSE)</f>
        <v>Y61</v>
      </c>
      <c r="J5534" s="196" t="str">
        <f>VLOOKUP(E5534,Refs!$P$2:$S$36,4,FALSE)</f>
        <v>East of England</v>
      </c>
      <c r="K5534" s="42">
        <f t="shared" si="174"/>
        <v>69</v>
      </c>
    </row>
    <row r="5535" spans="1:11" x14ac:dyDescent="0.35">
      <c r="A5535" s="197">
        <f t="shared" si="175"/>
        <v>44317</v>
      </c>
      <c r="B5535" t="s">
        <v>1054</v>
      </c>
      <c r="C5535" t="s">
        <v>98</v>
      </c>
      <c r="D5535" t="s">
        <v>1009</v>
      </c>
      <c r="E5535" t="s">
        <v>35</v>
      </c>
      <c r="F5535" t="s">
        <v>36</v>
      </c>
      <c r="G5535" t="s">
        <v>555</v>
      </c>
      <c r="H5535">
        <v>174</v>
      </c>
      <c r="I5535" s="196" t="str">
        <f>VLOOKUP(E5535,Refs!$P$2:$R$36,3,FALSE)</f>
        <v>Y61</v>
      </c>
      <c r="J5535" s="196" t="str">
        <f>VLOOKUP(E5535,Refs!$P$2:$S$36,4,FALSE)</f>
        <v>East of England</v>
      </c>
      <c r="K5535" s="42">
        <f t="shared" si="174"/>
        <v>174</v>
      </c>
    </row>
    <row r="5536" spans="1:11" x14ac:dyDescent="0.35">
      <c r="A5536" s="197">
        <f t="shared" si="175"/>
        <v>44317</v>
      </c>
      <c r="B5536" t="s">
        <v>1054</v>
      </c>
      <c r="C5536" t="s">
        <v>98</v>
      </c>
      <c r="D5536" t="s">
        <v>1009</v>
      </c>
      <c r="E5536" t="s">
        <v>35</v>
      </c>
      <c r="F5536" t="s">
        <v>36</v>
      </c>
      <c r="G5536" t="s">
        <v>556</v>
      </c>
      <c r="H5536">
        <v>5596</v>
      </c>
      <c r="I5536" s="196" t="str">
        <f>VLOOKUP(E5536,Refs!$P$2:$R$36,3,FALSE)</f>
        <v>Y61</v>
      </c>
      <c r="J5536" s="196" t="str">
        <f>VLOOKUP(E5536,Refs!$P$2:$S$36,4,FALSE)</f>
        <v>East of England</v>
      </c>
      <c r="K5536" s="42">
        <f t="shared" si="174"/>
        <v>5596</v>
      </c>
    </row>
    <row r="5537" spans="1:11" x14ac:dyDescent="0.35">
      <c r="A5537" s="197">
        <f t="shared" si="175"/>
        <v>44317</v>
      </c>
      <c r="B5537" t="s">
        <v>1054</v>
      </c>
      <c r="C5537" t="s">
        <v>98</v>
      </c>
      <c r="D5537" t="s">
        <v>1009</v>
      </c>
      <c r="E5537" t="s">
        <v>35</v>
      </c>
      <c r="F5537" t="s">
        <v>36</v>
      </c>
      <c r="G5537" t="s">
        <v>557</v>
      </c>
      <c r="H5537">
        <v>2424</v>
      </c>
      <c r="I5537" s="196" t="str">
        <f>VLOOKUP(E5537,Refs!$P$2:$R$36,3,FALSE)</f>
        <v>Y61</v>
      </c>
      <c r="J5537" s="196" t="str">
        <f>VLOOKUP(E5537,Refs!$P$2:$S$36,4,FALSE)</f>
        <v>East of England</v>
      </c>
      <c r="K5537" s="42">
        <f t="shared" si="174"/>
        <v>2424</v>
      </c>
    </row>
    <row r="5538" spans="1:11" x14ac:dyDescent="0.35">
      <c r="A5538" s="197">
        <f t="shared" si="175"/>
        <v>44317</v>
      </c>
      <c r="B5538" t="s">
        <v>1054</v>
      </c>
      <c r="C5538" t="s">
        <v>98</v>
      </c>
      <c r="D5538" t="s">
        <v>1009</v>
      </c>
      <c r="E5538" t="s">
        <v>35</v>
      </c>
      <c r="F5538" t="s">
        <v>36</v>
      </c>
      <c r="G5538" t="s">
        <v>558</v>
      </c>
      <c r="H5538">
        <v>8472984</v>
      </c>
      <c r="I5538" s="196" t="str">
        <f>VLOOKUP(E5538,Refs!$P$2:$R$36,3,FALSE)</f>
        <v>Y61</v>
      </c>
      <c r="J5538" s="196" t="str">
        <f>VLOOKUP(E5538,Refs!$P$2:$S$36,4,FALSE)</f>
        <v>East of England</v>
      </c>
      <c r="K5538" s="42">
        <f t="shared" si="174"/>
        <v>8472984</v>
      </c>
    </row>
    <row r="5539" spans="1:11" x14ac:dyDescent="0.35">
      <c r="A5539" s="197">
        <f t="shared" si="175"/>
        <v>44317</v>
      </c>
      <c r="B5539" t="s">
        <v>1054</v>
      </c>
      <c r="C5539" t="s">
        <v>98</v>
      </c>
      <c r="D5539" t="s">
        <v>1009</v>
      </c>
      <c r="E5539" t="s">
        <v>35</v>
      </c>
      <c r="F5539" t="s">
        <v>36</v>
      </c>
      <c r="G5539" t="s">
        <v>566</v>
      </c>
      <c r="H5539">
        <v>8852</v>
      </c>
      <c r="I5539" s="196" t="str">
        <f>VLOOKUP(E5539,Refs!$P$2:$R$36,3,FALSE)</f>
        <v>Y61</v>
      </c>
      <c r="J5539" s="196" t="str">
        <f>VLOOKUP(E5539,Refs!$P$2:$S$36,4,FALSE)</f>
        <v>East of England</v>
      </c>
      <c r="K5539" s="42">
        <f t="shared" si="174"/>
        <v>8852</v>
      </c>
    </row>
    <row r="5540" spans="1:11" x14ac:dyDescent="0.35">
      <c r="A5540" s="197">
        <f t="shared" si="175"/>
        <v>44317</v>
      </c>
      <c r="B5540" t="s">
        <v>1054</v>
      </c>
      <c r="C5540" t="s">
        <v>98</v>
      </c>
      <c r="D5540" t="s">
        <v>1009</v>
      </c>
      <c r="E5540" t="s">
        <v>35</v>
      </c>
      <c r="F5540" t="s">
        <v>36</v>
      </c>
      <c r="G5540" t="s">
        <v>567</v>
      </c>
      <c r="H5540">
        <v>85</v>
      </c>
      <c r="I5540" s="196" t="str">
        <f>VLOOKUP(E5540,Refs!$P$2:$R$36,3,FALSE)</f>
        <v>Y61</v>
      </c>
      <c r="J5540" s="196" t="str">
        <f>VLOOKUP(E5540,Refs!$P$2:$S$36,4,FALSE)</f>
        <v>East of England</v>
      </c>
      <c r="K5540" s="42">
        <f t="shared" si="174"/>
        <v>85</v>
      </c>
    </row>
    <row r="5541" spans="1:11" x14ac:dyDescent="0.35">
      <c r="A5541" s="197">
        <f t="shared" si="175"/>
        <v>44317</v>
      </c>
      <c r="B5541" t="s">
        <v>1054</v>
      </c>
      <c r="C5541" t="s">
        <v>98</v>
      </c>
      <c r="D5541" t="s">
        <v>1009</v>
      </c>
      <c r="E5541" t="s">
        <v>35</v>
      </c>
      <c r="F5541" t="s">
        <v>36</v>
      </c>
      <c r="G5541" t="s">
        <v>568</v>
      </c>
      <c r="H5541">
        <v>4216</v>
      </c>
      <c r="I5541" s="196" t="str">
        <f>VLOOKUP(E5541,Refs!$P$2:$R$36,3,FALSE)</f>
        <v>Y61</v>
      </c>
      <c r="J5541" s="196" t="str">
        <f>VLOOKUP(E5541,Refs!$P$2:$S$36,4,FALSE)</f>
        <v>East of England</v>
      </c>
      <c r="K5541" s="42">
        <f t="shared" si="174"/>
        <v>4216</v>
      </c>
    </row>
    <row r="5542" spans="1:11" x14ac:dyDescent="0.35">
      <c r="A5542" s="197">
        <f t="shared" si="175"/>
        <v>44317</v>
      </c>
      <c r="B5542" t="s">
        <v>1054</v>
      </c>
      <c r="C5542" t="s">
        <v>98</v>
      </c>
      <c r="D5542" t="s">
        <v>1009</v>
      </c>
      <c r="E5542" t="s">
        <v>35</v>
      </c>
      <c r="F5542" t="s">
        <v>36</v>
      </c>
      <c r="G5542" t="s">
        <v>569</v>
      </c>
      <c r="H5542">
        <v>2184</v>
      </c>
      <c r="I5542" s="196" t="str">
        <f>VLOOKUP(E5542,Refs!$P$2:$R$36,3,FALSE)</f>
        <v>Y61</v>
      </c>
      <c r="J5542" s="196" t="str">
        <f>VLOOKUP(E5542,Refs!$P$2:$S$36,4,FALSE)</f>
        <v>East of England</v>
      </c>
      <c r="K5542" s="42">
        <f t="shared" si="174"/>
        <v>2184</v>
      </c>
    </row>
    <row r="5543" spans="1:11" x14ac:dyDescent="0.35">
      <c r="A5543" s="197">
        <f t="shared" si="175"/>
        <v>44317</v>
      </c>
      <c r="B5543" t="s">
        <v>1054</v>
      </c>
      <c r="C5543" t="s">
        <v>98</v>
      </c>
      <c r="D5543" t="s">
        <v>1009</v>
      </c>
      <c r="E5543" t="s">
        <v>35</v>
      </c>
      <c r="F5543" t="s">
        <v>36</v>
      </c>
      <c r="G5543" t="s">
        <v>570</v>
      </c>
      <c r="H5543">
        <v>169</v>
      </c>
      <c r="I5543" s="196" t="str">
        <f>VLOOKUP(E5543,Refs!$P$2:$R$36,3,FALSE)</f>
        <v>Y61</v>
      </c>
      <c r="J5543" s="196" t="str">
        <f>VLOOKUP(E5543,Refs!$P$2:$S$36,4,FALSE)</f>
        <v>East of England</v>
      </c>
      <c r="K5543" s="42">
        <f t="shared" si="174"/>
        <v>169</v>
      </c>
    </row>
    <row r="5544" spans="1:11" x14ac:dyDescent="0.35">
      <c r="A5544" s="197">
        <f t="shared" si="175"/>
        <v>44317</v>
      </c>
      <c r="B5544" t="s">
        <v>1054</v>
      </c>
      <c r="C5544" t="s">
        <v>98</v>
      </c>
      <c r="D5544" t="s">
        <v>1009</v>
      </c>
      <c r="E5544" t="s">
        <v>35</v>
      </c>
      <c r="F5544" t="s">
        <v>36</v>
      </c>
      <c r="G5544" t="s">
        <v>571</v>
      </c>
      <c r="H5544">
        <v>2198</v>
      </c>
      <c r="I5544" s="196" t="str">
        <f>VLOOKUP(E5544,Refs!$P$2:$R$36,3,FALSE)</f>
        <v>Y61</v>
      </c>
      <c r="J5544" s="196" t="str">
        <f>VLOOKUP(E5544,Refs!$P$2:$S$36,4,FALSE)</f>
        <v>East of England</v>
      </c>
      <c r="K5544" s="42">
        <f t="shared" si="174"/>
        <v>2198</v>
      </c>
    </row>
    <row r="5545" spans="1:11" x14ac:dyDescent="0.35">
      <c r="A5545" s="197">
        <f t="shared" si="175"/>
        <v>44317</v>
      </c>
      <c r="B5545" t="s">
        <v>1054</v>
      </c>
      <c r="C5545" t="s">
        <v>98</v>
      </c>
      <c r="D5545" t="s">
        <v>1009</v>
      </c>
      <c r="E5545" t="s">
        <v>35</v>
      </c>
      <c r="F5545" t="s">
        <v>36</v>
      </c>
      <c r="G5545" t="s">
        <v>576</v>
      </c>
      <c r="H5545">
        <v>4551</v>
      </c>
      <c r="I5545" s="196" t="str">
        <f>VLOOKUP(E5545,Refs!$P$2:$R$36,3,FALSE)</f>
        <v>Y61</v>
      </c>
      <c r="J5545" s="196" t="str">
        <f>VLOOKUP(E5545,Refs!$P$2:$S$36,4,FALSE)</f>
        <v>East of England</v>
      </c>
      <c r="K5545" s="42">
        <f t="shared" si="174"/>
        <v>4551</v>
      </c>
    </row>
    <row r="5546" spans="1:11" x14ac:dyDescent="0.35">
      <c r="A5546" s="197">
        <f t="shared" si="175"/>
        <v>44317</v>
      </c>
      <c r="B5546" t="s">
        <v>1054</v>
      </c>
      <c r="C5546" t="s">
        <v>98</v>
      </c>
      <c r="D5546" t="s">
        <v>1009</v>
      </c>
      <c r="E5546" t="s">
        <v>35</v>
      </c>
      <c r="F5546" t="s">
        <v>36</v>
      </c>
      <c r="G5546" t="s">
        <v>577</v>
      </c>
      <c r="H5546">
        <v>1375</v>
      </c>
      <c r="I5546" s="196" t="str">
        <f>VLOOKUP(E5546,Refs!$P$2:$R$36,3,FALSE)</f>
        <v>Y61</v>
      </c>
      <c r="J5546" s="196" t="str">
        <f>VLOOKUP(E5546,Refs!$P$2:$S$36,4,FALSE)</f>
        <v>East of England</v>
      </c>
      <c r="K5546" s="42">
        <f t="shared" si="174"/>
        <v>1375</v>
      </c>
    </row>
    <row r="5547" spans="1:11" x14ac:dyDescent="0.35">
      <c r="A5547" s="197">
        <f t="shared" si="175"/>
        <v>44317</v>
      </c>
      <c r="B5547" t="s">
        <v>1054</v>
      </c>
      <c r="C5547" t="s">
        <v>98</v>
      </c>
      <c r="D5547" t="s">
        <v>1009</v>
      </c>
      <c r="E5547" t="s">
        <v>35</v>
      </c>
      <c r="F5547" t="s">
        <v>36</v>
      </c>
      <c r="G5547" t="s">
        <v>578</v>
      </c>
      <c r="H5547">
        <v>322</v>
      </c>
      <c r="I5547" s="196" t="str">
        <f>VLOOKUP(E5547,Refs!$P$2:$R$36,3,FALSE)</f>
        <v>Y61</v>
      </c>
      <c r="J5547" s="196" t="str">
        <f>VLOOKUP(E5547,Refs!$P$2:$S$36,4,FALSE)</f>
        <v>East of England</v>
      </c>
      <c r="K5547" s="42">
        <f t="shared" si="174"/>
        <v>322</v>
      </c>
    </row>
    <row r="5548" spans="1:11" x14ac:dyDescent="0.35">
      <c r="A5548" s="197">
        <f t="shared" si="175"/>
        <v>44317</v>
      </c>
      <c r="B5548" t="s">
        <v>1054</v>
      </c>
      <c r="C5548" t="s">
        <v>98</v>
      </c>
      <c r="D5548" t="s">
        <v>1009</v>
      </c>
      <c r="E5548" t="s">
        <v>35</v>
      </c>
      <c r="F5548" t="s">
        <v>36</v>
      </c>
      <c r="G5548" t="s">
        <v>579</v>
      </c>
      <c r="H5548">
        <v>0</v>
      </c>
      <c r="I5548" s="196" t="str">
        <f>VLOOKUP(E5548,Refs!$P$2:$R$36,3,FALSE)</f>
        <v>Y61</v>
      </c>
      <c r="J5548" s="196" t="str">
        <f>VLOOKUP(E5548,Refs!$P$2:$S$36,4,FALSE)</f>
        <v>East of England</v>
      </c>
      <c r="K5548" s="42" t="str">
        <f t="shared" ref="K5548:K5611" si="176">IF(OR(H5548="NULL",H5548=0,H5548=""),"",H5548)</f>
        <v/>
      </c>
    </row>
    <row r="5549" spans="1:11" x14ac:dyDescent="0.35">
      <c r="A5549" s="197">
        <f t="shared" si="175"/>
        <v>44317</v>
      </c>
      <c r="B5549" t="s">
        <v>1054</v>
      </c>
      <c r="C5549" t="s">
        <v>98</v>
      </c>
      <c r="D5549" t="s">
        <v>1009</v>
      </c>
      <c r="E5549" t="s">
        <v>35</v>
      </c>
      <c r="F5549" t="s">
        <v>36</v>
      </c>
      <c r="G5549" t="s">
        <v>580</v>
      </c>
      <c r="H5549">
        <v>2184</v>
      </c>
      <c r="I5549" s="196" t="str">
        <f>VLOOKUP(E5549,Refs!$P$2:$R$36,3,FALSE)</f>
        <v>Y61</v>
      </c>
      <c r="J5549" s="196" t="str">
        <f>VLOOKUP(E5549,Refs!$P$2:$S$36,4,FALSE)</f>
        <v>East of England</v>
      </c>
      <c r="K5549" s="42">
        <f t="shared" si="176"/>
        <v>2184</v>
      </c>
    </row>
    <row r="5550" spans="1:11" x14ac:dyDescent="0.35">
      <c r="A5550" s="197">
        <f t="shared" si="175"/>
        <v>44317</v>
      </c>
      <c r="B5550" t="s">
        <v>1054</v>
      </c>
      <c r="C5550" t="s">
        <v>98</v>
      </c>
      <c r="D5550" t="s">
        <v>1009</v>
      </c>
      <c r="E5550" t="s">
        <v>35</v>
      </c>
      <c r="F5550" t="s">
        <v>36</v>
      </c>
      <c r="G5550" t="s">
        <v>581</v>
      </c>
      <c r="H5550">
        <v>0</v>
      </c>
      <c r="I5550" s="196" t="str">
        <f>VLOOKUP(E5550,Refs!$P$2:$R$36,3,FALSE)</f>
        <v>Y61</v>
      </c>
      <c r="J5550" s="196" t="str">
        <f>VLOOKUP(E5550,Refs!$P$2:$S$36,4,FALSE)</f>
        <v>East of England</v>
      </c>
      <c r="K5550" s="42" t="str">
        <f t="shared" si="176"/>
        <v/>
      </c>
    </row>
    <row r="5551" spans="1:11" x14ac:dyDescent="0.35">
      <c r="A5551" s="197">
        <f t="shared" si="175"/>
        <v>44317</v>
      </c>
      <c r="B5551" t="s">
        <v>1054</v>
      </c>
      <c r="C5551" t="s">
        <v>98</v>
      </c>
      <c r="D5551" t="s">
        <v>1009</v>
      </c>
      <c r="E5551" t="s">
        <v>35</v>
      </c>
      <c r="F5551" t="s">
        <v>36</v>
      </c>
      <c r="G5551" t="s">
        <v>582</v>
      </c>
      <c r="H5551">
        <v>169</v>
      </c>
      <c r="I5551" s="196" t="str">
        <f>VLOOKUP(E5551,Refs!$P$2:$R$36,3,FALSE)</f>
        <v>Y61</v>
      </c>
      <c r="J5551" s="196" t="str">
        <f>VLOOKUP(E5551,Refs!$P$2:$S$36,4,FALSE)</f>
        <v>East of England</v>
      </c>
      <c r="K5551" s="42">
        <f t="shared" si="176"/>
        <v>169</v>
      </c>
    </row>
    <row r="5552" spans="1:11" x14ac:dyDescent="0.35">
      <c r="A5552" s="197">
        <f t="shared" si="175"/>
        <v>44317</v>
      </c>
      <c r="B5552" t="s">
        <v>1054</v>
      </c>
      <c r="C5552" t="s">
        <v>98</v>
      </c>
      <c r="D5552" t="s">
        <v>1009</v>
      </c>
      <c r="E5552" t="s">
        <v>35</v>
      </c>
      <c r="F5552" t="s">
        <v>36</v>
      </c>
      <c r="G5552" t="s">
        <v>583</v>
      </c>
      <c r="H5552">
        <v>132</v>
      </c>
      <c r="I5552" s="196" t="str">
        <f>VLOOKUP(E5552,Refs!$P$2:$R$36,3,FALSE)</f>
        <v>Y61</v>
      </c>
      <c r="J5552" s="196" t="str">
        <f>VLOOKUP(E5552,Refs!$P$2:$S$36,4,FALSE)</f>
        <v>East of England</v>
      </c>
      <c r="K5552" s="42">
        <f t="shared" si="176"/>
        <v>132</v>
      </c>
    </row>
    <row r="5553" spans="1:11" x14ac:dyDescent="0.35">
      <c r="A5553" s="197">
        <f t="shared" si="175"/>
        <v>44317</v>
      </c>
      <c r="B5553" t="s">
        <v>1054</v>
      </c>
      <c r="C5553" t="s">
        <v>98</v>
      </c>
      <c r="D5553" t="s">
        <v>1009</v>
      </c>
      <c r="E5553" t="s">
        <v>35</v>
      </c>
      <c r="F5553" t="s">
        <v>36</v>
      </c>
      <c r="G5553" t="s">
        <v>584</v>
      </c>
      <c r="H5553">
        <v>369</v>
      </c>
      <c r="I5553" s="196" t="str">
        <f>VLOOKUP(E5553,Refs!$P$2:$R$36,3,FALSE)</f>
        <v>Y61</v>
      </c>
      <c r="J5553" s="196" t="str">
        <f>VLOOKUP(E5553,Refs!$P$2:$S$36,4,FALSE)</f>
        <v>East of England</v>
      </c>
      <c r="K5553" s="42">
        <f t="shared" si="176"/>
        <v>369</v>
      </c>
    </row>
    <row r="5554" spans="1:11" x14ac:dyDescent="0.35">
      <c r="A5554" s="197">
        <f t="shared" si="175"/>
        <v>44317</v>
      </c>
      <c r="B5554" t="s">
        <v>1054</v>
      </c>
      <c r="C5554" t="s">
        <v>98</v>
      </c>
      <c r="D5554" t="s">
        <v>1009</v>
      </c>
      <c r="E5554" t="s">
        <v>35</v>
      </c>
      <c r="F5554" t="s">
        <v>36</v>
      </c>
      <c r="G5554" t="s">
        <v>585</v>
      </c>
      <c r="H5554">
        <v>335</v>
      </c>
      <c r="I5554" s="196" t="str">
        <f>VLOOKUP(E5554,Refs!$P$2:$R$36,3,FALSE)</f>
        <v>Y61</v>
      </c>
      <c r="J5554" s="196" t="str">
        <f>VLOOKUP(E5554,Refs!$P$2:$S$36,4,FALSE)</f>
        <v>East of England</v>
      </c>
      <c r="K5554" s="42">
        <f t="shared" si="176"/>
        <v>335</v>
      </c>
    </row>
    <row r="5555" spans="1:11" x14ac:dyDescent="0.35">
      <c r="A5555" s="197">
        <f t="shared" si="175"/>
        <v>44317</v>
      </c>
      <c r="B5555" t="s">
        <v>1054</v>
      </c>
      <c r="C5555" t="s">
        <v>98</v>
      </c>
      <c r="D5555" t="s">
        <v>1009</v>
      </c>
      <c r="E5555" t="s">
        <v>35</v>
      </c>
      <c r="F5555" t="s">
        <v>36</v>
      </c>
      <c r="G5555" t="s">
        <v>586</v>
      </c>
      <c r="H5555">
        <v>266</v>
      </c>
      <c r="I5555" s="196" t="str">
        <f>VLOOKUP(E5555,Refs!$P$2:$R$36,3,FALSE)</f>
        <v>Y61</v>
      </c>
      <c r="J5555" s="196" t="str">
        <f>VLOOKUP(E5555,Refs!$P$2:$S$36,4,FALSE)</f>
        <v>East of England</v>
      </c>
      <c r="K5555" s="42">
        <f t="shared" si="176"/>
        <v>266</v>
      </c>
    </row>
    <row r="5556" spans="1:11" x14ac:dyDescent="0.35">
      <c r="A5556" s="197">
        <f t="shared" si="175"/>
        <v>44317</v>
      </c>
      <c r="B5556" t="s">
        <v>1054</v>
      </c>
      <c r="C5556" t="s">
        <v>98</v>
      </c>
      <c r="D5556" t="s">
        <v>1009</v>
      </c>
      <c r="E5556" t="s">
        <v>35</v>
      </c>
      <c r="F5556" t="s">
        <v>36</v>
      </c>
      <c r="G5556" t="s">
        <v>587</v>
      </c>
      <c r="H5556" t="s">
        <v>999</v>
      </c>
      <c r="I5556" s="196" t="str">
        <f>VLOOKUP(E5556,Refs!$P$2:$R$36,3,FALSE)</f>
        <v>Y61</v>
      </c>
      <c r="J5556" s="196" t="str">
        <f>VLOOKUP(E5556,Refs!$P$2:$S$36,4,FALSE)</f>
        <v>East of England</v>
      </c>
      <c r="K5556" s="42" t="str">
        <f t="shared" si="176"/>
        <v>-</v>
      </c>
    </row>
    <row r="5557" spans="1:11" x14ac:dyDescent="0.35">
      <c r="A5557" s="197">
        <f t="shared" si="175"/>
        <v>44317</v>
      </c>
      <c r="B5557" t="s">
        <v>1054</v>
      </c>
      <c r="C5557" t="s">
        <v>98</v>
      </c>
      <c r="D5557" t="s">
        <v>1009</v>
      </c>
      <c r="E5557" t="s">
        <v>35</v>
      </c>
      <c r="F5557" t="s">
        <v>36</v>
      </c>
      <c r="G5557" t="s">
        <v>588</v>
      </c>
      <c r="H5557">
        <v>2118</v>
      </c>
      <c r="I5557" s="196" t="str">
        <f>VLOOKUP(E5557,Refs!$P$2:$R$36,3,FALSE)</f>
        <v>Y61</v>
      </c>
      <c r="J5557" s="196" t="str">
        <f>VLOOKUP(E5557,Refs!$P$2:$S$36,4,FALSE)</f>
        <v>East of England</v>
      </c>
      <c r="K5557" s="42">
        <f t="shared" si="176"/>
        <v>2118</v>
      </c>
    </row>
    <row r="5558" spans="1:11" x14ac:dyDescent="0.35">
      <c r="A5558" s="197">
        <f t="shared" si="175"/>
        <v>44317</v>
      </c>
      <c r="B5558" t="s">
        <v>1054</v>
      </c>
      <c r="C5558" t="s">
        <v>98</v>
      </c>
      <c r="D5558" t="s">
        <v>1009</v>
      </c>
      <c r="E5558" t="s">
        <v>35</v>
      </c>
      <c r="F5558" t="s">
        <v>36</v>
      </c>
      <c r="G5558" t="s">
        <v>589</v>
      </c>
      <c r="H5558">
        <v>1085</v>
      </c>
      <c r="I5558" s="196" t="str">
        <f>VLOOKUP(E5558,Refs!$P$2:$R$36,3,FALSE)</f>
        <v>Y61</v>
      </c>
      <c r="J5558" s="196" t="str">
        <f>VLOOKUP(E5558,Refs!$P$2:$S$36,4,FALSE)</f>
        <v>East of England</v>
      </c>
      <c r="K5558" s="42">
        <f t="shared" si="176"/>
        <v>1085</v>
      </c>
    </row>
    <row r="5559" spans="1:11" x14ac:dyDescent="0.35">
      <c r="A5559" s="197">
        <f t="shared" si="175"/>
        <v>44317</v>
      </c>
      <c r="B5559" t="s">
        <v>1054</v>
      </c>
      <c r="C5559" t="s">
        <v>98</v>
      </c>
      <c r="D5559" t="s">
        <v>1009</v>
      </c>
      <c r="E5559" t="s">
        <v>35</v>
      </c>
      <c r="F5559" t="s">
        <v>36</v>
      </c>
      <c r="G5559" t="s">
        <v>590</v>
      </c>
      <c r="H5559">
        <v>66</v>
      </c>
      <c r="I5559" s="196" t="str">
        <f>VLOOKUP(E5559,Refs!$P$2:$R$36,3,FALSE)</f>
        <v>Y61</v>
      </c>
      <c r="J5559" s="196" t="str">
        <f>VLOOKUP(E5559,Refs!$P$2:$S$36,4,FALSE)</f>
        <v>East of England</v>
      </c>
      <c r="K5559" s="42">
        <f t="shared" si="176"/>
        <v>66</v>
      </c>
    </row>
    <row r="5560" spans="1:11" x14ac:dyDescent="0.35">
      <c r="A5560" s="197">
        <f t="shared" si="175"/>
        <v>44317</v>
      </c>
      <c r="B5560" t="s">
        <v>1054</v>
      </c>
      <c r="C5560" t="s">
        <v>98</v>
      </c>
      <c r="D5560" t="s">
        <v>1009</v>
      </c>
      <c r="E5560" t="s">
        <v>35</v>
      </c>
      <c r="F5560" t="s">
        <v>36</v>
      </c>
      <c r="G5560" t="s">
        <v>591</v>
      </c>
      <c r="H5560">
        <v>35</v>
      </c>
      <c r="I5560" s="196" t="str">
        <f>VLOOKUP(E5560,Refs!$P$2:$R$36,3,FALSE)</f>
        <v>Y61</v>
      </c>
      <c r="J5560" s="196" t="str">
        <f>VLOOKUP(E5560,Refs!$P$2:$S$36,4,FALSE)</f>
        <v>East of England</v>
      </c>
      <c r="K5560" s="42">
        <f t="shared" si="176"/>
        <v>35</v>
      </c>
    </row>
    <row r="5561" spans="1:11" x14ac:dyDescent="0.35">
      <c r="A5561" s="197">
        <f t="shared" si="175"/>
        <v>44317</v>
      </c>
      <c r="B5561" t="s">
        <v>1054</v>
      </c>
      <c r="C5561" t="s">
        <v>98</v>
      </c>
      <c r="D5561" t="s">
        <v>1009</v>
      </c>
      <c r="E5561" t="s">
        <v>35</v>
      </c>
      <c r="F5561" t="s">
        <v>36</v>
      </c>
      <c r="G5561" t="s">
        <v>592</v>
      </c>
      <c r="H5561">
        <v>240</v>
      </c>
      <c r="I5561" s="196" t="str">
        <f>VLOOKUP(E5561,Refs!$P$2:$R$36,3,FALSE)</f>
        <v>Y61</v>
      </c>
      <c r="J5561" s="196" t="str">
        <f>VLOOKUP(E5561,Refs!$P$2:$S$36,4,FALSE)</f>
        <v>East of England</v>
      </c>
      <c r="K5561" s="42">
        <f t="shared" si="176"/>
        <v>240</v>
      </c>
    </row>
    <row r="5562" spans="1:11" x14ac:dyDescent="0.35">
      <c r="A5562" s="197">
        <f t="shared" si="175"/>
        <v>44317</v>
      </c>
      <c r="B5562" t="s">
        <v>1054</v>
      </c>
      <c r="C5562" t="s">
        <v>98</v>
      </c>
      <c r="D5562" t="s">
        <v>1009</v>
      </c>
      <c r="E5562" t="s">
        <v>35</v>
      </c>
      <c r="F5562" t="s">
        <v>36</v>
      </c>
      <c r="G5562" t="s">
        <v>593</v>
      </c>
      <c r="H5562">
        <v>102</v>
      </c>
      <c r="I5562" s="196" t="str">
        <f>VLOOKUP(E5562,Refs!$P$2:$R$36,3,FALSE)</f>
        <v>Y61</v>
      </c>
      <c r="J5562" s="196" t="str">
        <f>VLOOKUP(E5562,Refs!$P$2:$S$36,4,FALSE)</f>
        <v>East of England</v>
      </c>
      <c r="K5562" s="42">
        <f t="shared" si="176"/>
        <v>102</v>
      </c>
    </row>
    <row r="5563" spans="1:11" x14ac:dyDescent="0.35">
      <c r="A5563" s="197">
        <f t="shared" si="175"/>
        <v>44317</v>
      </c>
      <c r="B5563" t="s">
        <v>1054</v>
      </c>
      <c r="C5563" t="s">
        <v>98</v>
      </c>
      <c r="D5563" t="s">
        <v>1009</v>
      </c>
      <c r="E5563" t="s">
        <v>35</v>
      </c>
      <c r="F5563" t="s">
        <v>36</v>
      </c>
      <c r="G5563" t="s">
        <v>594</v>
      </c>
      <c r="H5563">
        <v>5</v>
      </c>
      <c r="I5563" s="196" t="str">
        <f>VLOOKUP(E5563,Refs!$P$2:$R$36,3,FALSE)</f>
        <v>Y61</v>
      </c>
      <c r="J5563" s="196" t="str">
        <f>VLOOKUP(E5563,Refs!$P$2:$S$36,4,FALSE)</f>
        <v>East of England</v>
      </c>
      <c r="K5563" s="42">
        <f t="shared" si="176"/>
        <v>5</v>
      </c>
    </row>
    <row r="5564" spans="1:11" x14ac:dyDescent="0.35">
      <c r="A5564" s="197">
        <f t="shared" si="175"/>
        <v>44317</v>
      </c>
      <c r="B5564" t="s">
        <v>1054</v>
      </c>
      <c r="C5564" t="s">
        <v>98</v>
      </c>
      <c r="D5564" t="s">
        <v>1009</v>
      </c>
      <c r="E5564" t="s">
        <v>35</v>
      </c>
      <c r="F5564" t="s">
        <v>36</v>
      </c>
      <c r="G5564" t="s">
        <v>609</v>
      </c>
      <c r="H5564">
        <v>8852</v>
      </c>
      <c r="I5564" s="196" t="str">
        <f>VLOOKUP(E5564,Refs!$P$2:$R$36,3,FALSE)</f>
        <v>Y61</v>
      </c>
      <c r="J5564" s="196" t="str">
        <f>VLOOKUP(E5564,Refs!$P$2:$S$36,4,FALSE)</f>
        <v>East of England</v>
      </c>
      <c r="K5564" s="42">
        <f t="shared" si="176"/>
        <v>8852</v>
      </c>
    </row>
    <row r="5565" spans="1:11" x14ac:dyDescent="0.35">
      <c r="A5565" s="197">
        <f t="shared" si="175"/>
        <v>44317</v>
      </c>
      <c r="B5565" t="s">
        <v>1054</v>
      </c>
      <c r="C5565" t="s">
        <v>98</v>
      </c>
      <c r="D5565" t="s">
        <v>1009</v>
      </c>
      <c r="E5565" t="s">
        <v>35</v>
      </c>
      <c r="F5565" t="s">
        <v>36</v>
      </c>
      <c r="G5565" t="s">
        <v>610</v>
      </c>
      <c r="H5565">
        <v>1107</v>
      </c>
      <c r="I5565" s="196" t="str">
        <f>VLOOKUP(E5565,Refs!$P$2:$R$36,3,FALSE)</f>
        <v>Y61</v>
      </c>
      <c r="J5565" s="196" t="str">
        <f>VLOOKUP(E5565,Refs!$P$2:$S$36,4,FALSE)</f>
        <v>East of England</v>
      </c>
      <c r="K5565" s="42">
        <f t="shared" si="176"/>
        <v>1107</v>
      </c>
    </row>
    <row r="5566" spans="1:11" x14ac:dyDescent="0.35">
      <c r="A5566" s="197">
        <f t="shared" si="175"/>
        <v>44317</v>
      </c>
      <c r="B5566" t="s">
        <v>1054</v>
      </c>
      <c r="C5566" t="s">
        <v>98</v>
      </c>
      <c r="D5566" t="s">
        <v>1009</v>
      </c>
      <c r="E5566" t="s">
        <v>35</v>
      </c>
      <c r="F5566" t="s">
        <v>36</v>
      </c>
      <c r="G5566" t="s">
        <v>611</v>
      </c>
      <c r="H5566">
        <v>1171</v>
      </c>
      <c r="I5566" s="196" t="str">
        <f>VLOOKUP(E5566,Refs!$P$2:$R$36,3,FALSE)</f>
        <v>Y61</v>
      </c>
      <c r="J5566" s="196" t="str">
        <f>VLOOKUP(E5566,Refs!$P$2:$S$36,4,FALSE)</f>
        <v>East of England</v>
      </c>
      <c r="K5566" s="42">
        <f t="shared" si="176"/>
        <v>1171</v>
      </c>
    </row>
    <row r="5567" spans="1:11" x14ac:dyDescent="0.35">
      <c r="A5567" s="197">
        <f t="shared" si="175"/>
        <v>44317</v>
      </c>
      <c r="B5567" t="s">
        <v>1054</v>
      </c>
      <c r="C5567" t="s">
        <v>98</v>
      </c>
      <c r="D5567" t="s">
        <v>1009</v>
      </c>
      <c r="E5567" t="s">
        <v>35</v>
      </c>
      <c r="F5567" t="s">
        <v>36</v>
      </c>
      <c r="G5567" t="s">
        <v>612</v>
      </c>
      <c r="H5567">
        <v>702</v>
      </c>
      <c r="I5567" s="196" t="str">
        <f>VLOOKUP(E5567,Refs!$P$2:$R$36,3,FALSE)</f>
        <v>Y61</v>
      </c>
      <c r="J5567" s="196" t="str">
        <f>VLOOKUP(E5567,Refs!$P$2:$S$36,4,FALSE)</f>
        <v>East of England</v>
      </c>
      <c r="K5567" s="42">
        <f t="shared" si="176"/>
        <v>702</v>
      </c>
    </row>
    <row r="5568" spans="1:11" x14ac:dyDescent="0.35">
      <c r="A5568" s="197">
        <f t="shared" si="175"/>
        <v>44317</v>
      </c>
      <c r="B5568" t="s">
        <v>1054</v>
      </c>
      <c r="C5568" t="s">
        <v>98</v>
      </c>
      <c r="D5568" t="s">
        <v>1009</v>
      </c>
      <c r="E5568" t="s">
        <v>35</v>
      </c>
      <c r="F5568" t="s">
        <v>36</v>
      </c>
      <c r="G5568" t="s">
        <v>613</v>
      </c>
      <c r="H5568">
        <v>2</v>
      </c>
      <c r="I5568" s="196" t="str">
        <f>VLOOKUP(E5568,Refs!$P$2:$R$36,3,FALSE)</f>
        <v>Y61</v>
      </c>
      <c r="J5568" s="196" t="str">
        <f>VLOOKUP(E5568,Refs!$P$2:$S$36,4,FALSE)</f>
        <v>East of England</v>
      </c>
      <c r="K5568" s="42">
        <f t="shared" si="176"/>
        <v>2</v>
      </c>
    </row>
    <row r="5569" spans="1:11" x14ac:dyDescent="0.35">
      <c r="A5569" s="197">
        <f t="shared" si="175"/>
        <v>44317</v>
      </c>
      <c r="B5569" t="s">
        <v>1054</v>
      </c>
      <c r="C5569" t="s">
        <v>98</v>
      </c>
      <c r="D5569" t="s">
        <v>1009</v>
      </c>
      <c r="E5569" t="s">
        <v>35</v>
      </c>
      <c r="F5569" t="s">
        <v>36</v>
      </c>
      <c r="G5569" t="s">
        <v>615</v>
      </c>
      <c r="H5569">
        <v>2310</v>
      </c>
      <c r="I5569" s="196" t="str">
        <f>VLOOKUP(E5569,Refs!$P$2:$R$36,3,FALSE)</f>
        <v>Y61</v>
      </c>
      <c r="J5569" s="196" t="str">
        <f>VLOOKUP(E5569,Refs!$P$2:$S$36,4,FALSE)</f>
        <v>East of England</v>
      </c>
      <c r="K5569" s="42">
        <f t="shared" si="176"/>
        <v>2310</v>
      </c>
    </row>
    <row r="5570" spans="1:11" x14ac:dyDescent="0.35">
      <c r="A5570" s="197">
        <f t="shared" si="175"/>
        <v>44317</v>
      </c>
      <c r="B5570" t="s">
        <v>1054</v>
      </c>
      <c r="C5570" t="s">
        <v>98</v>
      </c>
      <c r="D5570" t="s">
        <v>1009</v>
      </c>
      <c r="E5570" t="s">
        <v>35</v>
      </c>
      <c r="F5570" t="s">
        <v>36</v>
      </c>
      <c r="G5570" t="s">
        <v>616</v>
      </c>
      <c r="H5570">
        <v>336</v>
      </c>
      <c r="I5570" s="196" t="str">
        <f>VLOOKUP(E5570,Refs!$P$2:$R$36,3,FALSE)</f>
        <v>Y61</v>
      </c>
      <c r="J5570" s="196" t="str">
        <f>VLOOKUP(E5570,Refs!$P$2:$S$36,4,FALSE)</f>
        <v>East of England</v>
      </c>
      <c r="K5570" s="42">
        <f t="shared" si="176"/>
        <v>336</v>
      </c>
    </row>
    <row r="5571" spans="1:11" x14ac:dyDescent="0.35">
      <c r="A5571" s="197">
        <f t="shared" ref="A5571:A5634" si="177">DATEVALUE(RIGHT(B5571,8))</f>
        <v>44317</v>
      </c>
      <c r="B5571" t="s">
        <v>1054</v>
      </c>
      <c r="C5571" t="s">
        <v>98</v>
      </c>
      <c r="D5571" t="s">
        <v>1009</v>
      </c>
      <c r="E5571" t="s">
        <v>35</v>
      </c>
      <c r="F5571" t="s">
        <v>36</v>
      </c>
      <c r="G5571" t="s">
        <v>618</v>
      </c>
      <c r="H5571">
        <v>600</v>
      </c>
      <c r="I5571" s="196" t="str">
        <f>VLOOKUP(E5571,Refs!$P$2:$R$36,3,FALSE)</f>
        <v>Y61</v>
      </c>
      <c r="J5571" s="196" t="str">
        <f>VLOOKUP(E5571,Refs!$P$2:$S$36,4,FALSE)</f>
        <v>East of England</v>
      </c>
      <c r="K5571" s="42">
        <f t="shared" si="176"/>
        <v>600</v>
      </c>
    </row>
    <row r="5572" spans="1:11" x14ac:dyDescent="0.35">
      <c r="A5572" s="197">
        <f t="shared" si="177"/>
        <v>44317</v>
      </c>
      <c r="B5572" t="s">
        <v>1054</v>
      </c>
      <c r="C5572" t="s">
        <v>98</v>
      </c>
      <c r="D5572" t="s">
        <v>1009</v>
      </c>
      <c r="E5572" t="s">
        <v>35</v>
      </c>
      <c r="F5572" t="s">
        <v>36</v>
      </c>
      <c r="G5572" t="s">
        <v>619</v>
      </c>
      <c r="H5572">
        <v>20</v>
      </c>
      <c r="I5572" s="196" t="str">
        <f>VLOOKUP(E5572,Refs!$P$2:$R$36,3,FALSE)</f>
        <v>Y61</v>
      </c>
      <c r="J5572" s="196" t="str">
        <f>VLOOKUP(E5572,Refs!$P$2:$S$36,4,FALSE)</f>
        <v>East of England</v>
      </c>
      <c r="K5572" s="42">
        <f t="shared" si="176"/>
        <v>20</v>
      </c>
    </row>
    <row r="5573" spans="1:11" x14ac:dyDescent="0.35">
      <c r="A5573" s="197">
        <f t="shared" si="177"/>
        <v>44317</v>
      </c>
      <c r="B5573" t="s">
        <v>1054</v>
      </c>
      <c r="C5573" t="s">
        <v>98</v>
      </c>
      <c r="D5573" t="s">
        <v>1009</v>
      </c>
      <c r="E5573" t="s">
        <v>35</v>
      </c>
      <c r="F5573" t="s">
        <v>36</v>
      </c>
      <c r="G5573" t="s">
        <v>620</v>
      </c>
      <c r="H5573">
        <v>532</v>
      </c>
      <c r="I5573" s="196" t="str">
        <f>VLOOKUP(E5573,Refs!$P$2:$R$36,3,FALSE)</f>
        <v>Y61</v>
      </c>
      <c r="J5573" s="196" t="str">
        <f>VLOOKUP(E5573,Refs!$P$2:$S$36,4,FALSE)</f>
        <v>East of England</v>
      </c>
      <c r="K5573" s="42">
        <f t="shared" si="176"/>
        <v>532</v>
      </c>
    </row>
    <row r="5574" spans="1:11" x14ac:dyDescent="0.35">
      <c r="A5574" s="197">
        <f t="shared" si="177"/>
        <v>44317</v>
      </c>
      <c r="B5574" t="s">
        <v>1054</v>
      </c>
      <c r="C5574" t="s">
        <v>98</v>
      </c>
      <c r="D5574" t="s">
        <v>1009</v>
      </c>
      <c r="E5574" t="s">
        <v>35</v>
      </c>
      <c r="F5574" t="s">
        <v>36</v>
      </c>
      <c r="G5574" t="s">
        <v>621</v>
      </c>
      <c r="H5574">
        <v>50</v>
      </c>
      <c r="I5574" s="196" t="str">
        <f>VLOOKUP(E5574,Refs!$P$2:$R$36,3,FALSE)</f>
        <v>Y61</v>
      </c>
      <c r="J5574" s="196" t="str">
        <f>VLOOKUP(E5574,Refs!$P$2:$S$36,4,FALSE)</f>
        <v>East of England</v>
      </c>
      <c r="K5574" s="42">
        <f t="shared" si="176"/>
        <v>50</v>
      </c>
    </row>
    <row r="5575" spans="1:11" x14ac:dyDescent="0.35">
      <c r="A5575" s="197">
        <f t="shared" si="177"/>
        <v>44317</v>
      </c>
      <c r="B5575" t="s">
        <v>1054</v>
      </c>
      <c r="C5575" t="s">
        <v>98</v>
      </c>
      <c r="D5575" t="s">
        <v>1009</v>
      </c>
      <c r="E5575" t="s">
        <v>35</v>
      </c>
      <c r="F5575" t="s">
        <v>36</v>
      </c>
      <c r="G5575" t="s">
        <v>622</v>
      </c>
      <c r="H5575">
        <v>285</v>
      </c>
      <c r="I5575" s="196" t="str">
        <f>VLOOKUP(E5575,Refs!$P$2:$R$36,3,FALSE)</f>
        <v>Y61</v>
      </c>
      <c r="J5575" s="196" t="str">
        <f>VLOOKUP(E5575,Refs!$P$2:$S$36,4,FALSE)</f>
        <v>East of England</v>
      </c>
      <c r="K5575" s="42">
        <f t="shared" si="176"/>
        <v>285</v>
      </c>
    </row>
    <row r="5576" spans="1:11" x14ac:dyDescent="0.35">
      <c r="A5576" s="197">
        <f t="shared" si="177"/>
        <v>44317</v>
      </c>
      <c r="B5576" t="s">
        <v>1054</v>
      </c>
      <c r="C5576" t="s">
        <v>98</v>
      </c>
      <c r="D5576" t="s">
        <v>1009</v>
      </c>
      <c r="E5576" t="s">
        <v>35</v>
      </c>
      <c r="F5576" t="s">
        <v>36</v>
      </c>
      <c r="G5576" t="s">
        <v>623</v>
      </c>
      <c r="H5576">
        <v>174</v>
      </c>
      <c r="I5576" s="196" t="str">
        <f>VLOOKUP(E5576,Refs!$P$2:$R$36,3,FALSE)</f>
        <v>Y61</v>
      </c>
      <c r="J5576" s="196" t="str">
        <f>VLOOKUP(E5576,Refs!$P$2:$S$36,4,FALSE)</f>
        <v>East of England</v>
      </c>
      <c r="K5576" s="42">
        <f t="shared" si="176"/>
        <v>174</v>
      </c>
    </row>
    <row r="5577" spans="1:11" x14ac:dyDescent="0.35">
      <c r="A5577" s="197">
        <f t="shared" si="177"/>
        <v>44317</v>
      </c>
      <c r="B5577" t="s">
        <v>1054</v>
      </c>
      <c r="C5577" t="s">
        <v>98</v>
      </c>
      <c r="D5577" t="s">
        <v>1009</v>
      </c>
      <c r="E5577" t="s">
        <v>35</v>
      </c>
      <c r="F5577" t="s">
        <v>36</v>
      </c>
      <c r="G5577" t="s">
        <v>624</v>
      </c>
      <c r="H5577">
        <v>1080</v>
      </c>
      <c r="I5577" s="196" t="str">
        <f>VLOOKUP(E5577,Refs!$P$2:$R$36,3,FALSE)</f>
        <v>Y61</v>
      </c>
      <c r="J5577" s="196" t="str">
        <f>VLOOKUP(E5577,Refs!$P$2:$S$36,4,FALSE)</f>
        <v>East of England</v>
      </c>
      <c r="K5577" s="42">
        <f t="shared" si="176"/>
        <v>1080</v>
      </c>
    </row>
    <row r="5578" spans="1:11" x14ac:dyDescent="0.35">
      <c r="A5578" s="197">
        <f t="shared" si="177"/>
        <v>44317</v>
      </c>
      <c r="B5578" t="s">
        <v>1054</v>
      </c>
      <c r="C5578" t="s">
        <v>98</v>
      </c>
      <c r="D5578" t="s">
        <v>1009</v>
      </c>
      <c r="E5578" t="s">
        <v>35</v>
      </c>
      <c r="F5578" t="s">
        <v>36</v>
      </c>
      <c r="G5578" t="s">
        <v>625</v>
      </c>
      <c r="H5578">
        <v>882</v>
      </c>
      <c r="I5578" s="196" t="str">
        <f>VLOOKUP(E5578,Refs!$P$2:$R$36,3,FALSE)</f>
        <v>Y61</v>
      </c>
      <c r="J5578" s="196" t="str">
        <f>VLOOKUP(E5578,Refs!$P$2:$S$36,4,FALSE)</f>
        <v>East of England</v>
      </c>
      <c r="K5578" s="42">
        <f t="shared" si="176"/>
        <v>882</v>
      </c>
    </row>
    <row r="5579" spans="1:11" x14ac:dyDescent="0.35">
      <c r="A5579" s="197">
        <f t="shared" si="177"/>
        <v>44317</v>
      </c>
      <c r="B5579" t="s">
        <v>1054</v>
      </c>
      <c r="C5579" t="s">
        <v>98</v>
      </c>
      <c r="D5579" t="s">
        <v>1009</v>
      </c>
      <c r="E5579" t="s">
        <v>35</v>
      </c>
      <c r="F5579" t="s">
        <v>36</v>
      </c>
      <c r="G5579" t="s">
        <v>626</v>
      </c>
      <c r="H5579">
        <v>1185</v>
      </c>
      <c r="I5579" s="196" t="str">
        <f>VLOOKUP(E5579,Refs!$P$2:$R$36,3,FALSE)</f>
        <v>Y61</v>
      </c>
      <c r="J5579" s="196" t="str">
        <f>VLOOKUP(E5579,Refs!$P$2:$S$36,4,FALSE)</f>
        <v>East of England</v>
      </c>
      <c r="K5579" s="42">
        <f t="shared" si="176"/>
        <v>1185</v>
      </c>
    </row>
    <row r="5580" spans="1:11" x14ac:dyDescent="0.35">
      <c r="A5580" s="197">
        <f t="shared" si="177"/>
        <v>44317</v>
      </c>
      <c r="B5580" t="s">
        <v>1054</v>
      </c>
      <c r="C5580" t="s">
        <v>98</v>
      </c>
      <c r="D5580" t="s">
        <v>1009</v>
      </c>
      <c r="E5580" t="s">
        <v>35</v>
      </c>
      <c r="F5580" t="s">
        <v>36</v>
      </c>
      <c r="G5580" t="s">
        <v>642</v>
      </c>
      <c r="H5580">
        <v>956</v>
      </c>
      <c r="I5580" s="196" t="str">
        <f>VLOOKUP(E5580,Refs!$P$2:$R$36,3,FALSE)</f>
        <v>Y61</v>
      </c>
      <c r="J5580" s="196" t="str">
        <f>VLOOKUP(E5580,Refs!$P$2:$S$36,4,FALSE)</f>
        <v>East of England</v>
      </c>
      <c r="K5580" s="42">
        <f t="shared" si="176"/>
        <v>956</v>
      </c>
    </row>
    <row r="5581" spans="1:11" x14ac:dyDescent="0.35">
      <c r="A5581" s="197">
        <f t="shared" si="177"/>
        <v>44317</v>
      </c>
      <c r="B5581" t="s">
        <v>1054</v>
      </c>
      <c r="C5581" t="s">
        <v>98</v>
      </c>
      <c r="D5581" t="s">
        <v>1009</v>
      </c>
      <c r="E5581" t="s">
        <v>35</v>
      </c>
      <c r="F5581" t="s">
        <v>36</v>
      </c>
      <c r="G5581" t="s">
        <v>643</v>
      </c>
      <c r="H5581">
        <v>920</v>
      </c>
      <c r="I5581" s="196" t="str">
        <f>VLOOKUP(E5581,Refs!$P$2:$R$36,3,FALSE)</f>
        <v>Y61</v>
      </c>
      <c r="J5581" s="196" t="str">
        <f>VLOOKUP(E5581,Refs!$P$2:$S$36,4,FALSE)</f>
        <v>East of England</v>
      </c>
      <c r="K5581" s="42">
        <f t="shared" si="176"/>
        <v>920</v>
      </c>
    </row>
    <row r="5582" spans="1:11" x14ac:dyDescent="0.35">
      <c r="A5582" s="197">
        <f t="shared" si="177"/>
        <v>44317</v>
      </c>
      <c r="B5582" t="s">
        <v>1054</v>
      </c>
      <c r="C5582" t="s">
        <v>98</v>
      </c>
      <c r="D5582" t="s">
        <v>1009</v>
      </c>
      <c r="E5582" t="s">
        <v>35</v>
      </c>
      <c r="F5582" t="s">
        <v>36</v>
      </c>
      <c r="G5582" t="s">
        <v>644</v>
      </c>
      <c r="H5582">
        <v>844</v>
      </c>
      <c r="I5582" s="196" t="str">
        <f>VLOOKUP(E5582,Refs!$P$2:$R$36,3,FALSE)</f>
        <v>Y61</v>
      </c>
      <c r="J5582" s="196" t="str">
        <f>VLOOKUP(E5582,Refs!$P$2:$S$36,4,FALSE)</f>
        <v>East of England</v>
      </c>
      <c r="K5582" s="42">
        <f t="shared" si="176"/>
        <v>844</v>
      </c>
    </row>
    <row r="5583" spans="1:11" x14ac:dyDescent="0.35">
      <c r="A5583" s="197">
        <f t="shared" si="177"/>
        <v>44317</v>
      </c>
      <c r="B5583" t="s">
        <v>1054</v>
      </c>
      <c r="C5583" t="s">
        <v>98</v>
      </c>
      <c r="D5583" t="s">
        <v>1009</v>
      </c>
      <c r="E5583" t="s">
        <v>35</v>
      </c>
      <c r="F5583" t="s">
        <v>36</v>
      </c>
      <c r="G5583" t="s">
        <v>645</v>
      </c>
      <c r="H5583">
        <v>16</v>
      </c>
      <c r="I5583" s="196" t="str">
        <f>VLOOKUP(E5583,Refs!$P$2:$R$36,3,FALSE)</f>
        <v>Y61</v>
      </c>
      <c r="J5583" s="196" t="str">
        <f>VLOOKUP(E5583,Refs!$P$2:$S$36,4,FALSE)</f>
        <v>East of England</v>
      </c>
      <c r="K5583" s="42">
        <f t="shared" si="176"/>
        <v>16</v>
      </c>
    </row>
    <row r="5584" spans="1:11" x14ac:dyDescent="0.35">
      <c r="A5584" s="197">
        <f t="shared" si="177"/>
        <v>44317</v>
      </c>
      <c r="B5584" t="s">
        <v>1054</v>
      </c>
      <c r="C5584" t="s">
        <v>98</v>
      </c>
      <c r="D5584" t="s">
        <v>1009</v>
      </c>
      <c r="E5584" t="s">
        <v>35</v>
      </c>
      <c r="F5584" t="s">
        <v>36</v>
      </c>
      <c r="G5584" t="s">
        <v>646</v>
      </c>
      <c r="H5584">
        <v>42</v>
      </c>
      <c r="I5584" s="196" t="str">
        <f>VLOOKUP(E5584,Refs!$P$2:$R$36,3,FALSE)</f>
        <v>Y61</v>
      </c>
      <c r="J5584" s="196" t="str">
        <f>VLOOKUP(E5584,Refs!$P$2:$S$36,4,FALSE)</f>
        <v>East of England</v>
      </c>
      <c r="K5584" s="42">
        <f t="shared" si="176"/>
        <v>42</v>
      </c>
    </row>
    <row r="5585" spans="1:11" x14ac:dyDescent="0.35">
      <c r="A5585" s="197">
        <f t="shared" si="177"/>
        <v>44317</v>
      </c>
      <c r="B5585" t="s">
        <v>1054</v>
      </c>
      <c r="C5585" t="s">
        <v>98</v>
      </c>
      <c r="D5585" t="s">
        <v>1009</v>
      </c>
      <c r="E5585" t="s">
        <v>35</v>
      </c>
      <c r="F5585" t="s">
        <v>36</v>
      </c>
      <c r="G5585" t="s">
        <v>647</v>
      </c>
      <c r="H5585">
        <v>474</v>
      </c>
      <c r="I5585" s="196" t="str">
        <f>VLOOKUP(E5585,Refs!$P$2:$R$36,3,FALSE)</f>
        <v>Y61</v>
      </c>
      <c r="J5585" s="196" t="str">
        <f>VLOOKUP(E5585,Refs!$P$2:$S$36,4,FALSE)</f>
        <v>East of England</v>
      </c>
      <c r="K5585" s="42">
        <f t="shared" si="176"/>
        <v>474</v>
      </c>
    </row>
    <row r="5586" spans="1:11" x14ac:dyDescent="0.35">
      <c r="A5586" s="197">
        <f t="shared" si="177"/>
        <v>44317</v>
      </c>
      <c r="B5586" t="s">
        <v>1054</v>
      </c>
      <c r="C5586" t="s">
        <v>98</v>
      </c>
      <c r="D5586" t="s">
        <v>1009</v>
      </c>
      <c r="E5586" t="s">
        <v>35</v>
      </c>
      <c r="F5586" t="s">
        <v>36</v>
      </c>
      <c r="G5586" t="s">
        <v>648</v>
      </c>
      <c r="H5586">
        <v>1078718</v>
      </c>
      <c r="I5586" s="196" t="str">
        <f>VLOOKUP(E5586,Refs!$P$2:$R$36,3,FALSE)</f>
        <v>Y61</v>
      </c>
      <c r="J5586" s="196" t="str">
        <f>VLOOKUP(E5586,Refs!$P$2:$S$36,4,FALSE)</f>
        <v>East of England</v>
      </c>
      <c r="K5586" s="42">
        <f t="shared" si="176"/>
        <v>1078718</v>
      </c>
    </row>
    <row r="5587" spans="1:11" x14ac:dyDescent="0.35">
      <c r="A5587" s="197">
        <f t="shared" si="177"/>
        <v>44317</v>
      </c>
      <c r="B5587" t="s">
        <v>1054</v>
      </c>
      <c r="C5587" t="s">
        <v>98</v>
      </c>
      <c r="D5587" t="s">
        <v>1009</v>
      </c>
      <c r="E5587" t="s">
        <v>35</v>
      </c>
      <c r="F5587" t="s">
        <v>36</v>
      </c>
      <c r="G5587" t="s">
        <v>649</v>
      </c>
      <c r="H5587">
        <v>272</v>
      </c>
      <c r="I5587" s="196" t="str">
        <f>VLOOKUP(E5587,Refs!$P$2:$R$36,3,FALSE)</f>
        <v>Y61</v>
      </c>
      <c r="J5587" s="196" t="str">
        <f>VLOOKUP(E5587,Refs!$P$2:$S$36,4,FALSE)</f>
        <v>East of England</v>
      </c>
      <c r="K5587" s="42">
        <f t="shared" si="176"/>
        <v>272</v>
      </c>
    </row>
    <row r="5588" spans="1:11" x14ac:dyDescent="0.35">
      <c r="A5588" s="197">
        <f t="shared" si="177"/>
        <v>44317</v>
      </c>
      <c r="B5588" t="s">
        <v>1054</v>
      </c>
      <c r="C5588" t="s">
        <v>98</v>
      </c>
      <c r="D5588" t="s">
        <v>1009</v>
      </c>
      <c r="E5588" t="s">
        <v>35</v>
      </c>
      <c r="F5588" t="s">
        <v>36</v>
      </c>
      <c r="G5588" t="s">
        <v>650</v>
      </c>
      <c r="H5588">
        <v>229</v>
      </c>
      <c r="I5588" s="196" t="str">
        <f>VLOOKUP(E5588,Refs!$P$2:$R$36,3,FALSE)</f>
        <v>Y61</v>
      </c>
      <c r="J5588" s="196" t="str">
        <f>VLOOKUP(E5588,Refs!$P$2:$S$36,4,FALSE)</f>
        <v>East of England</v>
      </c>
      <c r="K5588" s="42">
        <f t="shared" si="176"/>
        <v>229</v>
      </c>
    </row>
    <row r="5589" spans="1:11" x14ac:dyDescent="0.35">
      <c r="A5589" s="197">
        <f t="shared" si="177"/>
        <v>44317</v>
      </c>
      <c r="B5589" t="s">
        <v>1054</v>
      </c>
      <c r="C5589" t="s">
        <v>98</v>
      </c>
      <c r="D5589" t="s">
        <v>1009</v>
      </c>
      <c r="E5589" t="s">
        <v>35</v>
      </c>
      <c r="F5589" t="s">
        <v>36</v>
      </c>
      <c r="G5589" t="s">
        <v>651</v>
      </c>
      <c r="H5589">
        <v>66</v>
      </c>
      <c r="I5589" s="196" t="str">
        <f>VLOOKUP(E5589,Refs!$P$2:$R$36,3,FALSE)</f>
        <v>Y61</v>
      </c>
      <c r="J5589" s="196" t="str">
        <f>VLOOKUP(E5589,Refs!$P$2:$S$36,4,FALSE)</f>
        <v>East of England</v>
      </c>
      <c r="K5589" s="42">
        <f t="shared" si="176"/>
        <v>66</v>
      </c>
    </row>
    <row r="5590" spans="1:11" x14ac:dyDescent="0.35">
      <c r="A5590" s="197">
        <f t="shared" si="177"/>
        <v>44317</v>
      </c>
      <c r="B5590" t="s">
        <v>1054</v>
      </c>
      <c r="C5590" t="s">
        <v>98</v>
      </c>
      <c r="D5590" t="s">
        <v>1009</v>
      </c>
      <c r="E5590" t="s">
        <v>35</v>
      </c>
      <c r="F5590" t="s">
        <v>36</v>
      </c>
      <c r="G5590" t="s">
        <v>652</v>
      </c>
      <c r="H5590">
        <v>163</v>
      </c>
      <c r="I5590" s="196" t="str">
        <f>VLOOKUP(E5590,Refs!$P$2:$R$36,3,FALSE)</f>
        <v>Y61</v>
      </c>
      <c r="J5590" s="196" t="str">
        <f>VLOOKUP(E5590,Refs!$P$2:$S$36,4,FALSE)</f>
        <v>East of England</v>
      </c>
      <c r="K5590" s="42">
        <f t="shared" si="176"/>
        <v>163</v>
      </c>
    </row>
    <row r="5591" spans="1:11" x14ac:dyDescent="0.35">
      <c r="A5591" s="197">
        <f t="shared" si="177"/>
        <v>44317</v>
      </c>
      <c r="B5591" t="s">
        <v>1054</v>
      </c>
      <c r="C5591" t="s">
        <v>98</v>
      </c>
      <c r="D5591" t="s">
        <v>1009</v>
      </c>
      <c r="E5591" t="s">
        <v>35</v>
      </c>
      <c r="F5591" t="s">
        <v>36</v>
      </c>
      <c r="G5591" t="s">
        <v>653</v>
      </c>
      <c r="H5591">
        <v>297703</v>
      </c>
      <c r="I5591" s="196" t="str">
        <f>VLOOKUP(E5591,Refs!$P$2:$R$36,3,FALSE)</f>
        <v>Y61</v>
      </c>
      <c r="J5591" s="196" t="str">
        <f>VLOOKUP(E5591,Refs!$P$2:$S$36,4,FALSE)</f>
        <v>East of England</v>
      </c>
      <c r="K5591" s="42">
        <f t="shared" si="176"/>
        <v>297703</v>
      </c>
    </row>
    <row r="5592" spans="1:11" x14ac:dyDescent="0.35">
      <c r="A5592" s="197">
        <f t="shared" si="177"/>
        <v>44317</v>
      </c>
      <c r="B5592" t="s">
        <v>1054</v>
      </c>
      <c r="C5592" t="s">
        <v>98</v>
      </c>
      <c r="D5592" t="s">
        <v>1009</v>
      </c>
      <c r="E5592" t="s">
        <v>35</v>
      </c>
      <c r="F5592" t="s">
        <v>36</v>
      </c>
      <c r="G5592" t="s">
        <v>654</v>
      </c>
      <c r="H5592">
        <v>454</v>
      </c>
      <c r="I5592" s="196" t="str">
        <f>VLOOKUP(E5592,Refs!$P$2:$R$36,3,FALSE)</f>
        <v>Y61</v>
      </c>
      <c r="J5592" s="196" t="str">
        <f>VLOOKUP(E5592,Refs!$P$2:$S$36,4,FALSE)</f>
        <v>East of England</v>
      </c>
      <c r="K5592" s="42">
        <f t="shared" si="176"/>
        <v>454</v>
      </c>
    </row>
    <row r="5593" spans="1:11" x14ac:dyDescent="0.35">
      <c r="A5593" s="197">
        <f t="shared" si="177"/>
        <v>44317</v>
      </c>
      <c r="B5593" t="s">
        <v>1054</v>
      </c>
      <c r="C5593" t="s">
        <v>98</v>
      </c>
      <c r="D5593" t="s">
        <v>1009</v>
      </c>
      <c r="E5593" t="s">
        <v>35</v>
      </c>
      <c r="F5593" t="s">
        <v>36</v>
      </c>
      <c r="G5593" t="s">
        <v>669</v>
      </c>
      <c r="H5593">
        <v>6305</v>
      </c>
      <c r="I5593" s="196" t="str">
        <f>VLOOKUP(E5593,Refs!$P$2:$R$36,3,FALSE)</f>
        <v>Y61</v>
      </c>
      <c r="J5593" s="196" t="str">
        <f>VLOOKUP(E5593,Refs!$P$2:$S$36,4,FALSE)</f>
        <v>East of England</v>
      </c>
      <c r="K5593" s="42">
        <f t="shared" si="176"/>
        <v>6305</v>
      </c>
    </row>
    <row r="5594" spans="1:11" x14ac:dyDescent="0.35">
      <c r="A5594" s="197">
        <f t="shared" si="177"/>
        <v>44317</v>
      </c>
      <c r="B5594" t="s">
        <v>1054</v>
      </c>
      <c r="C5594" t="s">
        <v>98</v>
      </c>
      <c r="D5594" t="s">
        <v>1009</v>
      </c>
      <c r="E5594" t="s">
        <v>35</v>
      </c>
      <c r="F5594" t="s">
        <v>36</v>
      </c>
      <c r="G5594" t="s">
        <v>670</v>
      </c>
      <c r="H5594">
        <v>3</v>
      </c>
      <c r="I5594" s="196" t="str">
        <f>VLOOKUP(E5594,Refs!$P$2:$R$36,3,FALSE)</f>
        <v>Y61</v>
      </c>
      <c r="J5594" s="196" t="str">
        <f>VLOOKUP(E5594,Refs!$P$2:$S$36,4,FALSE)</f>
        <v>East of England</v>
      </c>
      <c r="K5594" s="42">
        <f t="shared" si="176"/>
        <v>3</v>
      </c>
    </row>
    <row r="5595" spans="1:11" x14ac:dyDescent="0.35">
      <c r="A5595" s="197">
        <f t="shared" si="177"/>
        <v>44317</v>
      </c>
      <c r="B5595" t="s">
        <v>1054</v>
      </c>
      <c r="C5595" t="s">
        <v>98</v>
      </c>
      <c r="D5595" t="s">
        <v>1009</v>
      </c>
      <c r="E5595" t="s">
        <v>35</v>
      </c>
      <c r="F5595" t="s">
        <v>36</v>
      </c>
      <c r="G5595" t="s">
        <v>671</v>
      </c>
      <c r="H5595">
        <v>3959</v>
      </c>
      <c r="I5595" s="196" t="str">
        <f>VLOOKUP(E5595,Refs!$P$2:$R$36,3,FALSE)</f>
        <v>Y61</v>
      </c>
      <c r="J5595" s="196" t="str">
        <f>VLOOKUP(E5595,Refs!$P$2:$S$36,4,FALSE)</f>
        <v>East of England</v>
      </c>
      <c r="K5595" s="42">
        <f t="shared" si="176"/>
        <v>3959</v>
      </c>
    </row>
    <row r="5596" spans="1:11" x14ac:dyDescent="0.35">
      <c r="A5596" s="197">
        <f t="shared" si="177"/>
        <v>44317</v>
      </c>
      <c r="B5596" t="s">
        <v>1054</v>
      </c>
      <c r="C5596" t="s">
        <v>98</v>
      </c>
      <c r="D5596" t="s">
        <v>1009</v>
      </c>
      <c r="E5596" t="s">
        <v>35</v>
      </c>
      <c r="F5596" t="s">
        <v>36</v>
      </c>
      <c r="G5596" t="s">
        <v>675</v>
      </c>
      <c r="H5596">
        <v>1342</v>
      </c>
      <c r="I5596" s="196" t="str">
        <f>VLOOKUP(E5596,Refs!$P$2:$R$36,3,FALSE)</f>
        <v>Y61</v>
      </c>
      <c r="J5596" s="196" t="str">
        <f>VLOOKUP(E5596,Refs!$P$2:$S$36,4,FALSE)</f>
        <v>East of England</v>
      </c>
      <c r="K5596" s="42">
        <f t="shared" si="176"/>
        <v>1342</v>
      </c>
    </row>
    <row r="5597" spans="1:11" x14ac:dyDescent="0.35">
      <c r="A5597" s="197">
        <f t="shared" si="177"/>
        <v>44317</v>
      </c>
      <c r="B5597" t="s">
        <v>1054</v>
      </c>
      <c r="C5597" t="s">
        <v>98</v>
      </c>
      <c r="D5597" t="s">
        <v>1009</v>
      </c>
      <c r="E5597" t="s">
        <v>35</v>
      </c>
      <c r="F5597" t="s">
        <v>36</v>
      </c>
      <c r="G5597" t="s">
        <v>678</v>
      </c>
      <c r="H5597">
        <v>1511</v>
      </c>
      <c r="I5597" s="196" t="str">
        <f>VLOOKUP(E5597,Refs!$P$2:$R$36,3,FALSE)</f>
        <v>Y61</v>
      </c>
      <c r="J5597" s="196" t="str">
        <f>VLOOKUP(E5597,Refs!$P$2:$S$36,4,FALSE)</f>
        <v>East of England</v>
      </c>
      <c r="K5597" s="42">
        <f t="shared" si="176"/>
        <v>1511</v>
      </c>
    </row>
    <row r="5598" spans="1:11" x14ac:dyDescent="0.35">
      <c r="A5598" s="197">
        <f t="shared" si="177"/>
        <v>44317</v>
      </c>
      <c r="B5598" t="s">
        <v>1054</v>
      </c>
      <c r="C5598" t="s">
        <v>98</v>
      </c>
      <c r="D5598" t="s">
        <v>1009</v>
      </c>
      <c r="E5598" t="s">
        <v>35</v>
      </c>
      <c r="F5598" t="s">
        <v>36</v>
      </c>
      <c r="G5598" t="s">
        <v>679</v>
      </c>
      <c r="H5598">
        <v>743</v>
      </c>
      <c r="I5598" s="196" t="str">
        <f>VLOOKUP(E5598,Refs!$P$2:$R$36,3,FALSE)</f>
        <v>Y61</v>
      </c>
      <c r="J5598" s="196" t="str">
        <f>VLOOKUP(E5598,Refs!$P$2:$S$36,4,FALSE)</f>
        <v>East of England</v>
      </c>
      <c r="K5598" s="42">
        <f t="shared" si="176"/>
        <v>743</v>
      </c>
    </row>
    <row r="5599" spans="1:11" x14ac:dyDescent="0.35">
      <c r="A5599" s="197">
        <f t="shared" si="177"/>
        <v>44317</v>
      </c>
      <c r="B5599" t="s">
        <v>1054</v>
      </c>
      <c r="C5599" t="s">
        <v>98</v>
      </c>
      <c r="D5599" t="s">
        <v>1009</v>
      </c>
      <c r="E5599" t="s">
        <v>35</v>
      </c>
      <c r="F5599" t="s">
        <v>36</v>
      </c>
      <c r="G5599" t="s">
        <v>680</v>
      </c>
      <c r="H5599">
        <v>533</v>
      </c>
      <c r="I5599" s="196" t="str">
        <f>VLOOKUP(E5599,Refs!$P$2:$R$36,3,FALSE)</f>
        <v>Y61</v>
      </c>
      <c r="J5599" s="196" t="str">
        <f>VLOOKUP(E5599,Refs!$P$2:$S$36,4,FALSE)</f>
        <v>East of England</v>
      </c>
      <c r="K5599" s="42">
        <f t="shared" si="176"/>
        <v>533</v>
      </c>
    </row>
    <row r="5600" spans="1:11" x14ac:dyDescent="0.35">
      <c r="A5600" s="197">
        <f t="shared" si="177"/>
        <v>44317</v>
      </c>
      <c r="B5600" t="s">
        <v>1054</v>
      </c>
      <c r="C5600" t="s">
        <v>98</v>
      </c>
      <c r="D5600" t="s">
        <v>1009</v>
      </c>
      <c r="E5600" t="s">
        <v>35</v>
      </c>
      <c r="F5600" t="s">
        <v>36</v>
      </c>
      <c r="G5600" t="s">
        <v>681</v>
      </c>
      <c r="H5600">
        <v>260</v>
      </c>
      <c r="I5600" s="196" t="str">
        <f>VLOOKUP(E5600,Refs!$P$2:$R$36,3,FALSE)</f>
        <v>Y61</v>
      </c>
      <c r="J5600" s="196" t="str">
        <f>VLOOKUP(E5600,Refs!$P$2:$S$36,4,FALSE)</f>
        <v>East of England</v>
      </c>
      <c r="K5600" s="42">
        <f t="shared" si="176"/>
        <v>260</v>
      </c>
    </row>
    <row r="5601" spans="1:11" x14ac:dyDescent="0.35">
      <c r="A5601" s="197">
        <f t="shared" si="177"/>
        <v>44317</v>
      </c>
      <c r="B5601" t="s">
        <v>1054</v>
      </c>
      <c r="C5601" t="s">
        <v>98</v>
      </c>
      <c r="D5601" t="s">
        <v>1009</v>
      </c>
      <c r="E5601" t="s">
        <v>35</v>
      </c>
      <c r="F5601" t="s">
        <v>36</v>
      </c>
      <c r="G5601" t="s">
        <v>682</v>
      </c>
      <c r="H5601">
        <v>18</v>
      </c>
      <c r="I5601" s="196" t="str">
        <f>VLOOKUP(E5601,Refs!$P$2:$R$36,3,FALSE)</f>
        <v>Y61</v>
      </c>
      <c r="J5601" s="196" t="str">
        <f>VLOOKUP(E5601,Refs!$P$2:$S$36,4,FALSE)</f>
        <v>East of England</v>
      </c>
      <c r="K5601" s="42">
        <f t="shared" si="176"/>
        <v>18</v>
      </c>
    </row>
    <row r="5602" spans="1:11" x14ac:dyDescent="0.35">
      <c r="A5602" s="197">
        <f t="shared" si="177"/>
        <v>44317</v>
      </c>
      <c r="B5602" t="s">
        <v>1054</v>
      </c>
      <c r="C5602" t="s">
        <v>98</v>
      </c>
      <c r="D5602" t="s">
        <v>1009</v>
      </c>
      <c r="E5602" t="s">
        <v>35</v>
      </c>
      <c r="F5602" t="s">
        <v>36</v>
      </c>
      <c r="G5602" t="s">
        <v>683</v>
      </c>
      <c r="H5602">
        <v>6</v>
      </c>
      <c r="I5602" s="196" t="str">
        <f>VLOOKUP(E5602,Refs!$P$2:$R$36,3,FALSE)</f>
        <v>Y61</v>
      </c>
      <c r="J5602" s="196" t="str">
        <f>VLOOKUP(E5602,Refs!$P$2:$S$36,4,FALSE)</f>
        <v>East of England</v>
      </c>
      <c r="K5602" s="42">
        <f t="shared" si="176"/>
        <v>6</v>
      </c>
    </row>
    <row r="5603" spans="1:11" x14ac:dyDescent="0.35">
      <c r="A5603" s="197">
        <f t="shared" si="177"/>
        <v>44317</v>
      </c>
      <c r="B5603" t="s">
        <v>1054</v>
      </c>
      <c r="C5603" t="s">
        <v>98</v>
      </c>
      <c r="D5603" t="s">
        <v>1009</v>
      </c>
      <c r="E5603" t="s">
        <v>35</v>
      </c>
      <c r="F5603" t="s">
        <v>36</v>
      </c>
      <c r="G5603" t="s">
        <v>684</v>
      </c>
      <c r="H5603">
        <v>702</v>
      </c>
      <c r="I5603" s="196" t="str">
        <f>VLOOKUP(E5603,Refs!$P$2:$R$36,3,FALSE)</f>
        <v>Y61</v>
      </c>
      <c r="J5603" s="196" t="str">
        <f>VLOOKUP(E5603,Refs!$P$2:$S$36,4,FALSE)</f>
        <v>East of England</v>
      </c>
      <c r="K5603" s="42">
        <f t="shared" si="176"/>
        <v>702</v>
      </c>
    </row>
    <row r="5604" spans="1:11" x14ac:dyDescent="0.35">
      <c r="A5604" s="197">
        <f t="shared" si="177"/>
        <v>44317</v>
      </c>
      <c r="B5604" t="s">
        <v>1054</v>
      </c>
      <c r="C5604" t="s">
        <v>98</v>
      </c>
      <c r="D5604" t="s">
        <v>1009</v>
      </c>
      <c r="E5604" t="s">
        <v>35</v>
      </c>
      <c r="F5604" t="s">
        <v>36</v>
      </c>
      <c r="G5604" t="s">
        <v>685</v>
      </c>
      <c r="H5604">
        <v>332</v>
      </c>
      <c r="I5604" s="196" t="str">
        <f>VLOOKUP(E5604,Refs!$P$2:$R$36,3,FALSE)</f>
        <v>Y61</v>
      </c>
      <c r="J5604" s="196" t="str">
        <f>VLOOKUP(E5604,Refs!$P$2:$S$36,4,FALSE)</f>
        <v>East of England</v>
      </c>
      <c r="K5604" s="42">
        <f t="shared" si="176"/>
        <v>332</v>
      </c>
    </row>
    <row r="5605" spans="1:11" x14ac:dyDescent="0.35">
      <c r="A5605" s="197">
        <f t="shared" si="177"/>
        <v>44317</v>
      </c>
      <c r="B5605" t="s">
        <v>1054</v>
      </c>
      <c r="C5605" t="s">
        <v>98</v>
      </c>
      <c r="D5605" t="s">
        <v>1009</v>
      </c>
      <c r="E5605" t="s">
        <v>35</v>
      </c>
      <c r="F5605" t="s">
        <v>36</v>
      </c>
      <c r="G5605" t="s">
        <v>686</v>
      </c>
      <c r="H5605">
        <v>0</v>
      </c>
      <c r="I5605" s="196" t="str">
        <f>VLOOKUP(E5605,Refs!$P$2:$R$36,3,FALSE)</f>
        <v>Y61</v>
      </c>
      <c r="J5605" s="196" t="str">
        <f>VLOOKUP(E5605,Refs!$P$2:$S$36,4,FALSE)</f>
        <v>East of England</v>
      </c>
      <c r="K5605" s="42" t="str">
        <f t="shared" si="176"/>
        <v/>
      </c>
    </row>
    <row r="5606" spans="1:11" x14ac:dyDescent="0.35">
      <c r="A5606" s="197">
        <f t="shared" si="177"/>
        <v>44317</v>
      </c>
      <c r="B5606" t="s">
        <v>1054</v>
      </c>
      <c r="C5606" t="s">
        <v>98</v>
      </c>
      <c r="D5606" t="s">
        <v>1009</v>
      </c>
      <c r="E5606" t="s">
        <v>35</v>
      </c>
      <c r="F5606" t="s">
        <v>36</v>
      </c>
      <c r="G5606" t="s">
        <v>687</v>
      </c>
      <c r="H5606">
        <v>0</v>
      </c>
      <c r="I5606" s="196" t="str">
        <f>VLOOKUP(E5606,Refs!$P$2:$R$36,3,FALSE)</f>
        <v>Y61</v>
      </c>
      <c r="J5606" s="196" t="str">
        <f>VLOOKUP(E5606,Refs!$P$2:$S$36,4,FALSE)</f>
        <v>East of England</v>
      </c>
      <c r="K5606" s="42" t="str">
        <f t="shared" si="176"/>
        <v/>
      </c>
    </row>
    <row r="5607" spans="1:11" x14ac:dyDescent="0.35">
      <c r="A5607" s="197">
        <f t="shared" si="177"/>
        <v>44317</v>
      </c>
      <c r="B5607" t="s">
        <v>1054</v>
      </c>
      <c r="C5607" t="s">
        <v>98</v>
      </c>
      <c r="D5607" t="s">
        <v>1009</v>
      </c>
      <c r="E5607" t="s">
        <v>35</v>
      </c>
      <c r="F5607" t="s">
        <v>36</v>
      </c>
      <c r="G5607" t="s">
        <v>688</v>
      </c>
      <c r="H5607" t="s">
        <v>999</v>
      </c>
      <c r="I5607" s="196" t="str">
        <f>VLOOKUP(E5607,Refs!$P$2:$R$36,3,FALSE)</f>
        <v>Y61</v>
      </c>
      <c r="J5607" s="196" t="str">
        <f>VLOOKUP(E5607,Refs!$P$2:$S$36,4,FALSE)</f>
        <v>East of England</v>
      </c>
      <c r="K5607" s="42" t="str">
        <f t="shared" si="176"/>
        <v>-</v>
      </c>
    </row>
    <row r="5608" spans="1:11" x14ac:dyDescent="0.35">
      <c r="A5608" s="197">
        <f t="shared" si="177"/>
        <v>44317</v>
      </c>
      <c r="B5608" t="s">
        <v>1054</v>
      </c>
      <c r="C5608" t="s">
        <v>98</v>
      </c>
      <c r="D5608" t="s">
        <v>1009</v>
      </c>
      <c r="E5608" t="s">
        <v>35</v>
      </c>
      <c r="F5608" t="s">
        <v>36</v>
      </c>
      <c r="G5608" t="s">
        <v>689</v>
      </c>
      <c r="H5608" t="s">
        <v>999</v>
      </c>
      <c r="I5608" s="196" t="str">
        <f>VLOOKUP(E5608,Refs!$P$2:$R$36,3,FALSE)</f>
        <v>Y61</v>
      </c>
      <c r="J5608" s="196" t="str">
        <f>VLOOKUP(E5608,Refs!$P$2:$S$36,4,FALSE)</f>
        <v>East of England</v>
      </c>
      <c r="K5608" s="42" t="str">
        <f t="shared" si="176"/>
        <v>-</v>
      </c>
    </row>
    <row r="5609" spans="1:11" x14ac:dyDescent="0.35">
      <c r="A5609" s="197">
        <f t="shared" si="177"/>
        <v>44317</v>
      </c>
      <c r="B5609" t="s">
        <v>1054</v>
      </c>
      <c r="C5609" t="s">
        <v>98</v>
      </c>
      <c r="D5609" t="s">
        <v>1009</v>
      </c>
      <c r="E5609" t="s">
        <v>35</v>
      </c>
      <c r="F5609" t="s">
        <v>36</v>
      </c>
      <c r="G5609" t="s">
        <v>690</v>
      </c>
      <c r="H5609">
        <v>1</v>
      </c>
      <c r="I5609" s="196" t="str">
        <f>VLOOKUP(E5609,Refs!$P$2:$R$36,3,FALSE)</f>
        <v>Y61</v>
      </c>
      <c r="J5609" s="196" t="str">
        <f>VLOOKUP(E5609,Refs!$P$2:$S$36,4,FALSE)</f>
        <v>East of England</v>
      </c>
      <c r="K5609" s="42">
        <f t="shared" si="176"/>
        <v>1</v>
      </c>
    </row>
    <row r="5610" spans="1:11" x14ac:dyDescent="0.35">
      <c r="A5610" s="197">
        <f t="shared" si="177"/>
        <v>44317</v>
      </c>
      <c r="B5610" t="s">
        <v>1054</v>
      </c>
      <c r="C5610" t="s">
        <v>98</v>
      </c>
      <c r="D5610" t="s">
        <v>1009</v>
      </c>
      <c r="E5610" t="s">
        <v>35</v>
      </c>
      <c r="F5610" t="s">
        <v>36</v>
      </c>
      <c r="G5610" t="s">
        <v>691</v>
      </c>
      <c r="H5610">
        <v>84</v>
      </c>
      <c r="I5610" s="196" t="str">
        <f>VLOOKUP(E5610,Refs!$P$2:$R$36,3,FALSE)</f>
        <v>Y61</v>
      </c>
      <c r="J5610" s="196" t="str">
        <f>VLOOKUP(E5610,Refs!$P$2:$S$36,4,FALSE)</f>
        <v>East of England</v>
      </c>
      <c r="K5610" s="42">
        <f t="shared" si="176"/>
        <v>84</v>
      </c>
    </row>
    <row r="5611" spans="1:11" x14ac:dyDescent="0.35">
      <c r="A5611" s="197">
        <f t="shared" si="177"/>
        <v>44317</v>
      </c>
      <c r="B5611" t="s">
        <v>1054</v>
      </c>
      <c r="C5611" t="s">
        <v>98</v>
      </c>
      <c r="D5611" t="s">
        <v>1009</v>
      </c>
      <c r="E5611" t="s">
        <v>35</v>
      </c>
      <c r="F5611" t="s">
        <v>36</v>
      </c>
      <c r="G5611" t="s">
        <v>692</v>
      </c>
      <c r="H5611" t="s">
        <v>999</v>
      </c>
      <c r="I5611" s="196" t="str">
        <f>VLOOKUP(E5611,Refs!$P$2:$R$36,3,FALSE)</f>
        <v>Y61</v>
      </c>
      <c r="J5611" s="196" t="str">
        <f>VLOOKUP(E5611,Refs!$P$2:$S$36,4,FALSE)</f>
        <v>East of England</v>
      </c>
      <c r="K5611" s="42" t="str">
        <f t="shared" si="176"/>
        <v>-</v>
      </c>
    </row>
    <row r="5612" spans="1:11" x14ac:dyDescent="0.35">
      <c r="A5612" s="197">
        <f t="shared" si="177"/>
        <v>44317</v>
      </c>
      <c r="B5612" t="s">
        <v>1054</v>
      </c>
      <c r="C5612" t="s">
        <v>98</v>
      </c>
      <c r="D5612" t="s">
        <v>1009</v>
      </c>
      <c r="E5612" t="s">
        <v>35</v>
      </c>
      <c r="F5612" t="s">
        <v>36</v>
      </c>
      <c r="G5612" t="s">
        <v>693</v>
      </c>
      <c r="H5612" t="s">
        <v>999</v>
      </c>
      <c r="I5612" s="196" t="str">
        <f>VLOOKUP(E5612,Refs!$P$2:$R$36,3,FALSE)</f>
        <v>Y61</v>
      </c>
      <c r="J5612" s="196" t="str">
        <f>VLOOKUP(E5612,Refs!$P$2:$S$36,4,FALSE)</f>
        <v>East of England</v>
      </c>
      <c r="K5612" s="42" t="str">
        <f t="shared" ref="K5612:K5675" si="178">IF(OR(H5612="NULL",H5612=0,H5612=""),"",H5612)</f>
        <v>-</v>
      </c>
    </row>
    <row r="5613" spans="1:11" x14ac:dyDescent="0.35">
      <c r="A5613" s="197">
        <f t="shared" si="177"/>
        <v>44317</v>
      </c>
      <c r="B5613" t="s">
        <v>1054</v>
      </c>
      <c r="C5613" t="s">
        <v>98</v>
      </c>
      <c r="D5613" t="s">
        <v>1009</v>
      </c>
      <c r="E5613" t="s">
        <v>35</v>
      </c>
      <c r="F5613" t="s">
        <v>36</v>
      </c>
      <c r="G5613" t="s">
        <v>694</v>
      </c>
      <c r="H5613" t="s">
        <v>999</v>
      </c>
      <c r="I5613" s="196" t="str">
        <f>VLOOKUP(E5613,Refs!$P$2:$R$36,3,FALSE)</f>
        <v>Y61</v>
      </c>
      <c r="J5613" s="196" t="str">
        <f>VLOOKUP(E5613,Refs!$P$2:$S$36,4,FALSE)</f>
        <v>East of England</v>
      </c>
      <c r="K5613" s="42" t="str">
        <f t="shared" si="178"/>
        <v>-</v>
      </c>
    </row>
    <row r="5614" spans="1:11" x14ac:dyDescent="0.35">
      <c r="A5614" s="197">
        <f t="shared" si="177"/>
        <v>44317</v>
      </c>
      <c r="B5614" t="s">
        <v>1054</v>
      </c>
      <c r="C5614" t="s">
        <v>98</v>
      </c>
      <c r="D5614" t="s">
        <v>1009</v>
      </c>
      <c r="E5614" t="s">
        <v>35</v>
      </c>
      <c r="F5614" t="s">
        <v>36</v>
      </c>
      <c r="G5614" t="s">
        <v>695</v>
      </c>
      <c r="H5614" t="s">
        <v>999</v>
      </c>
      <c r="I5614" s="196" t="str">
        <f>VLOOKUP(E5614,Refs!$P$2:$R$36,3,FALSE)</f>
        <v>Y61</v>
      </c>
      <c r="J5614" s="196" t="str">
        <f>VLOOKUP(E5614,Refs!$P$2:$S$36,4,FALSE)</f>
        <v>East of England</v>
      </c>
      <c r="K5614" s="42" t="str">
        <f t="shared" si="178"/>
        <v>-</v>
      </c>
    </row>
    <row r="5615" spans="1:11" x14ac:dyDescent="0.35">
      <c r="A5615" s="197">
        <f t="shared" si="177"/>
        <v>44317</v>
      </c>
      <c r="B5615" t="s">
        <v>1054</v>
      </c>
      <c r="C5615" t="s">
        <v>98</v>
      </c>
      <c r="D5615" t="s">
        <v>1009</v>
      </c>
      <c r="E5615" t="s">
        <v>35</v>
      </c>
      <c r="F5615" t="s">
        <v>36</v>
      </c>
      <c r="G5615" t="s">
        <v>696</v>
      </c>
      <c r="H5615">
        <v>5</v>
      </c>
      <c r="I5615" s="196" t="str">
        <f>VLOOKUP(E5615,Refs!$P$2:$R$36,3,FALSE)</f>
        <v>Y61</v>
      </c>
      <c r="J5615" s="196" t="str">
        <f>VLOOKUP(E5615,Refs!$P$2:$S$36,4,FALSE)</f>
        <v>East of England</v>
      </c>
      <c r="K5615" s="42">
        <f t="shared" si="178"/>
        <v>5</v>
      </c>
    </row>
    <row r="5616" spans="1:11" x14ac:dyDescent="0.35">
      <c r="A5616" s="197">
        <f t="shared" si="177"/>
        <v>44317</v>
      </c>
      <c r="B5616" t="s">
        <v>1054</v>
      </c>
      <c r="C5616" t="s">
        <v>98</v>
      </c>
      <c r="D5616" t="s">
        <v>1009</v>
      </c>
      <c r="E5616" t="s">
        <v>35</v>
      </c>
      <c r="F5616" t="s">
        <v>36</v>
      </c>
      <c r="G5616" t="s">
        <v>697</v>
      </c>
      <c r="H5616">
        <v>0</v>
      </c>
      <c r="I5616" s="196" t="str">
        <f>VLOOKUP(E5616,Refs!$P$2:$R$36,3,FALSE)</f>
        <v>Y61</v>
      </c>
      <c r="J5616" s="196" t="str">
        <f>VLOOKUP(E5616,Refs!$P$2:$S$36,4,FALSE)</f>
        <v>East of England</v>
      </c>
      <c r="K5616" s="42" t="str">
        <f t="shared" si="178"/>
        <v/>
      </c>
    </row>
    <row r="5617" spans="1:11" x14ac:dyDescent="0.35">
      <c r="A5617" s="197">
        <f t="shared" si="177"/>
        <v>44317</v>
      </c>
      <c r="B5617" t="s">
        <v>1054</v>
      </c>
      <c r="C5617" t="s">
        <v>98</v>
      </c>
      <c r="D5617" t="s">
        <v>1009</v>
      </c>
      <c r="E5617" t="s">
        <v>35</v>
      </c>
      <c r="F5617" t="s">
        <v>36</v>
      </c>
      <c r="G5617" t="s">
        <v>698</v>
      </c>
      <c r="H5617">
        <v>76</v>
      </c>
      <c r="I5617" s="196" t="str">
        <f>VLOOKUP(E5617,Refs!$P$2:$R$36,3,FALSE)</f>
        <v>Y61</v>
      </c>
      <c r="J5617" s="196" t="str">
        <f>VLOOKUP(E5617,Refs!$P$2:$S$36,4,FALSE)</f>
        <v>East of England</v>
      </c>
      <c r="K5617" s="42">
        <f t="shared" si="178"/>
        <v>76</v>
      </c>
    </row>
    <row r="5618" spans="1:11" x14ac:dyDescent="0.35">
      <c r="A5618" s="197">
        <f t="shared" si="177"/>
        <v>44317</v>
      </c>
      <c r="B5618" t="s">
        <v>1054</v>
      </c>
      <c r="C5618" t="s">
        <v>98</v>
      </c>
      <c r="D5618" t="s">
        <v>1009</v>
      </c>
      <c r="E5618" t="s">
        <v>35</v>
      </c>
      <c r="F5618" t="s">
        <v>36</v>
      </c>
      <c r="G5618" t="s">
        <v>699</v>
      </c>
      <c r="H5618">
        <v>1</v>
      </c>
      <c r="I5618" s="196" t="str">
        <f>VLOOKUP(E5618,Refs!$P$2:$R$36,3,FALSE)</f>
        <v>Y61</v>
      </c>
      <c r="J5618" s="196" t="str">
        <f>VLOOKUP(E5618,Refs!$P$2:$S$36,4,FALSE)</f>
        <v>East of England</v>
      </c>
      <c r="K5618" s="42">
        <f t="shared" si="178"/>
        <v>1</v>
      </c>
    </row>
    <row r="5619" spans="1:11" x14ac:dyDescent="0.35">
      <c r="A5619" s="197">
        <f t="shared" si="177"/>
        <v>44317</v>
      </c>
      <c r="B5619" t="s">
        <v>1054</v>
      </c>
      <c r="C5619" t="s">
        <v>98</v>
      </c>
      <c r="D5619" t="s">
        <v>1009</v>
      </c>
      <c r="E5619" t="s">
        <v>35</v>
      </c>
      <c r="F5619" t="s">
        <v>36</v>
      </c>
      <c r="G5619" t="s">
        <v>720</v>
      </c>
      <c r="H5619">
        <v>165</v>
      </c>
      <c r="I5619" s="196" t="str">
        <f>VLOOKUP(E5619,Refs!$P$2:$R$36,3,FALSE)</f>
        <v>Y61</v>
      </c>
      <c r="J5619" s="196" t="str">
        <f>VLOOKUP(E5619,Refs!$P$2:$S$36,4,FALSE)</f>
        <v>East of England</v>
      </c>
      <c r="K5619" s="42">
        <f t="shared" si="178"/>
        <v>165</v>
      </c>
    </row>
    <row r="5620" spans="1:11" x14ac:dyDescent="0.35">
      <c r="A5620" s="197">
        <f t="shared" si="177"/>
        <v>44317</v>
      </c>
      <c r="B5620" t="s">
        <v>1054</v>
      </c>
      <c r="C5620" t="s">
        <v>98</v>
      </c>
      <c r="D5620" t="s">
        <v>1009</v>
      </c>
      <c r="E5620" t="s">
        <v>35</v>
      </c>
      <c r="F5620" t="s">
        <v>36</v>
      </c>
      <c r="G5620" t="s">
        <v>721</v>
      </c>
      <c r="H5620">
        <v>154</v>
      </c>
      <c r="I5620" s="196" t="str">
        <f>VLOOKUP(E5620,Refs!$P$2:$R$36,3,FALSE)</f>
        <v>Y61</v>
      </c>
      <c r="J5620" s="196" t="str">
        <f>VLOOKUP(E5620,Refs!$P$2:$S$36,4,FALSE)</f>
        <v>East of England</v>
      </c>
      <c r="K5620" s="42">
        <f t="shared" si="178"/>
        <v>154</v>
      </c>
    </row>
    <row r="5621" spans="1:11" x14ac:dyDescent="0.35">
      <c r="A5621" s="197">
        <f t="shared" si="177"/>
        <v>44317</v>
      </c>
      <c r="B5621" t="s">
        <v>1054</v>
      </c>
      <c r="C5621" t="s">
        <v>98</v>
      </c>
      <c r="D5621" t="s">
        <v>1009</v>
      </c>
      <c r="E5621" t="s">
        <v>35</v>
      </c>
      <c r="F5621" t="s">
        <v>36</v>
      </c>
      <c r="G5621" t="s">
        <v>722</v>
      </c>
      <c r="H5621">
        <v>18</v>
      </c>
      <c r="I5621" s="196" t="str">
        <f>VLOOKUP(E5621,Refs!$P$2:$R$36,3,FALSE)</f>
        <v>Y61</v>
      </c>
      <c r="J5621" s="196" t="str">
        <f>VLOOKUP(E5621,Refs!$P$2:$S$36,4,FALSE)</f>
        <v>East of England</v>
      </c>
      <c r="K5621" s="42">
        <f t="shared" si="178"/>
        <v>18</v>
      </c>
    </row>
    <row r="5622" spans="1:11" x14ac:dyDescent="0.35">
      <c r="A5622" s="197">
        <f t="shared" si="177"/>
        <v>44317</v>
      </c>
      <c r="B5622" t="s">
        <v>1054</v>
      </c>
      <c r="C5622" t="s">
        <v>98</v>
      </c>
      <c r="D5622" t="s">
        <v>1009</v>
      </c>
      <c r="E5622" t="s">
        <v>35</v>
      </c>
      <c r="F5622" t="s">
        <v>36</v>
      </c>
      <c r="G5622" t="s">
        <v>723</v>
      </c>
      <c r="H5622">
        <v>9</v>
      </c>
      <c r="I5622" s="196" t="str">
        <f>VLOOKUP(E5622,Refs!$P$2:$R$36,3,FALSE)</f>
        <v>Y61</v>
      </c>
      <c r="J5622" s="196" t="str">
        <f>VLOOKUP(E5622,Refs!$P$2:$S$36,4,FALSE)</f>
        <v>East of England</v>
      </c>
      <c r="K5622" s="42">
        <f t="shared" si="178"/>
        <v>9</v>
      </c>
    </row>
    <row r="5623" spans="1:11" x14ac:dyDescent="0.35">
      <c r="A5623" s="197">
        <f t="shared" si="177"/>
        <v>44317</v>
      </c>
      <c r="B5623" t="s">
        <v>1054</v>
      </c>
      <c r="C5623" t="s">
        <v>98</v>
      </c>
      <c r="D5623" t="s">
        <v>1009</v>
      </c>
      <c r="E5623" t="s">
        <v>35</v>
      </c>
      <c r="F5623" t="s">
        <v>36</v>
      </c>
      <c r="G5623" t="s">
        <v>724</v>
      </c>
      <c r="H5623">
        <v>6</v>
      </c>
      <c r="I5623" s="196" t="str">
        <f>VLOOKUP(E5623,Refs!$P$2:$R$36,3,FALSE)</f>
        <v>Y61</v>
      </c>
      <c r="J5623" s="196" t="str">
        <f>VLOOKUP(E5623,Refs!$P$2:$S$36,4,FALSE)</f>
        <v>East of England</v>
      </c>
      <c r="K5623" s="42">
        <f t="shared" si="178"/>
        <v>6</v>
      </c>
    </row>
    <row r="5624" spans="1:11" x14ac:dyDescent="0.35">
      <c r="A5624" s="197">
        <f t="shared" si="177"/>
        <v>44317</v>
      </c>
      <c r="B5624" t="s">
        <v>1054</v>
      </c>
      <c r="C5624" t="s">
        <v>98</v>
      </c>
      <c r="D5624" t="s">
        <v>1009</v>
      </c>
      <c r="E5624" t="s">
        <v>35</v>
      </c>
      <c r="F5624" t="s">
        <v>36</v>
      </c>
      <c r="G5624" t="s">
        <v>725</v>
      </c>
      <c r="H5624">
        <v>2</v>
      </c>
      <c r="I5624" s="196" t="str">
        <f>VLOOKUP(E5624,Refs!$P$2:$R$36,3,FALSE)</f>
        <v>Y61</v>
      </c>
      <c r="J5624" s="196" t="str">
        <f>VLOOKUP(E5624,Refs!$P$2:$S$36,4,FALSE)</f>
        <v>East of England</v>
      </c>
      <c r="K5624" s="42">
        <f t="shared" si="178"/>
        <v>2</v>
      </c>
    </row>
    <row r="5625" spans="1:11" x14ac:dyDescent="0.35">
      <c r="A5625" s="197">
        <f t="shared" si="177"/>
        <v>44317</v>
      </c>
      <c r="B5625" t="s">
        <v>1054</v>
      </c>
      <c r="C5625" t="s">
        <v>98</v>
      </c>
      <c r="D5625" t="s">
        <v>1009</v>
      </c>
      <c r="E5625" t="s">
        <v>35</v>
      </c>
      <c r="F5625" t="s">
        <v>36</v>
      </c>
      <c r="G5625" t="s">
        <v>726</v>
      </c>
      <c r="H5625">
        <v>0</v>
      </c>
      <c r="I5625" s="196" t="str">
        <f>VLOOKUP(E5625,Refs!$P$2:$R$36,3,FALSE)</f>
        <v>Y61</v>
      </c>
      <c r="J5625" s="196" t="str">
        <f>VLOOKUP(E5625,Refs!$P$2:$S$36,4,FALSE)</f>
        <v>East of England</v>
      </c>
      <c r="K5625" s="42" t="str">
        <f t="shared" si="178"/>
        <v/>
      </c>
    </row>
    <row r="5626" spans="1:11" x14ac:dyDescent="0.35">
      <c r="A5626" s="197">
        <f t="shared" si="177"/>
        <v>44317</v>
      </c>
      <c r="B5626" t="s">
        <v>1054</v>
      </c>
      <c r="C5626" t="s">
        <v>98</v>
      </c>
      <c r="D5626" t="s">
        <v>1009</v>
      </c>
      <c r="E5626" t="s">
        <v>35</v>
      </c>
      <c r="F5626" t="s">
        <v>36</v>
      </c>
      <c r="G5626" t="s">
        <v>727</v>
      </c>
      <c r="H5626">
        <v>0</v>
      </c>
      <c r="I5626" s="196" t="str">
        <f>VLOOKUP(E5626,Refs!$P$2:$R$36,3,FALSE)</f>
        <v>Y61</v>
      </c>
      <c r="J5626" s="196" t="str">
        <f>VLOOKUP(E5626,Refs!$P$2:$S$36,4,FALSE)</f>
        <v>East of England</v>
      </c>
      <c r="K5626" s="42" t="str">
        <f t="shared" si="178"/>
        <v/>
      </c>
    </row>
    <row r="5627" spans="1:11" x14ac:dyDescent="0.35">
      <c r="A5627" s="197">
        <f t="shared" si="177"/>
        <v>44317</v>
      </c>
      <c r="B5627" t="s">
        <v>1054</v>
      </c>
      <c r="C5627" t="s">
        <v>98</v>
      </c>
      <c r="D5627" t="s">
        <v>1009</v>
      </c>
      <c r="E5627" t="s">
        <v>35</v>
      </c>
      <c r="F5627" t="s">
        <v>36</v>
      </c>
      <c r="G5627" t="s">
        <v>728</v>
      </c>
      <c r="H5627">
        <v>17</v>
      </c>
      <c r="I5627" s="196" t="str">
        <f>VLOOKUP(E5627,Refs!$P$2:$R$36,3,FALSE)</f>
        <v>Y61</v>
      </c>
      <c r="J5627" s="196" t="str">
        <f>VLOOKUP(E5627,Refs!$P$2:$S$36,4,FALSE)</f>
        <v>East of England</v>
      </c>
      <c r="K5627" s="42">
        <f t="shared" si="178"/>
        <v>17</v>
      </c>
    </row>
    <row r="5628" spans="1:11" x14ac:dyDescent="0.35">
      <c r="A5628" s="197">
        <f t="shared" si="177"/>
        <v>44317</v>
      </c>
      <c r="B5628" t="s">
        <v>1054</v>
      </c>
      <c r="C5628" t="s">
        <v>98</v>
      </c>
      <c r="D5628" t="s">
        <v>1009</v>
      </c>
      <c r="E5628" t="s">
        <v>35</v>
      </c>
      <c r="F5628" t="s">
        <v>36</v>
      </c>
      <c r="G5628" t="s">
        <v>729</v>
      </c>
      <c r="H5628">
        <v>6</v>
      </c>
      <c r="I5628" s="196" t="str">
        <f>VLOOKUP(E5628,Refs!$P$2:$R$36,3,FALSE)</f>
        <v>Y61</v>
      </c>
      <c r="J5628" s="196" t="str">
        <f>VLOOKUP(E5628,Refs!$P$2:$S$36,4,FALSE)</f>
        <v>East of England</v>
      </c>
      <c r="K5628" s="42">
        <f t="shared" si="178"/>
        <v>6</v>
      </c>
    </row>
    <row r="5629" spans="1:11" x14ac:dyDescent="0.35">
      <c r="A5629" s="197">
        <f t="shared" si="177"/>
        <v>44317</v>
      </c>
      <c r="B5629" t="s">
        <v>1054</v>
      </c>
      <c r="C5629" t="s">
        <v>98</v>
      </c>
      <c r="D5629" t="s">
        <v>1009</v>
      </c>
      <c r="E5629" t="s">
        <v>35</v>
      </c>
      <c r="F5629" t="s">
        <v>36</v>
      </c>
      <c r="G5629" t="s">
        <v>730</v>
      </c>
      <c r="H5629">
        <v>0</v>
      </c>
      <c r="I5629" s="196" t="str">
        <f>VLOOKUP(E5629,Refs!$P$2:$R$36,3,FALSE)</f>
        <v>Y61</v>
      </c>
      <c r="J5629" s="196" t="str">
        <f>VLOOKUP(E5629,Refs!$P$2:$S$36,4,FALSE)</f>
        <v>East of England</v>
      </c>
      <c r="K5629" s="42" t="str">
        <f t="shared" si="178"/>
        <v/>
      </c>
    </row>
    <row r="5630" spans="1:11" x14ac:dyDescent="0.35">
      <c r="A5630" s="197">
        <f t="shared" si="177"/>
        <v>44317</v>
      </c>
      <c r="B5630" t="s">
        <v>1054</v>
      </c>
      <c r="C5630" t="s">
        <v>98</v>
      </c>
      <c r="D5630" t="s">
        <v>1009</v>
      </c>
      <c r="E5630" t="s">
        <v>35</v>
      </c>
      <c r="F5630" t="s">
        <v>36</v>
      </c>
      <c r="G5630" t="s">
        <v>731</v>
      </c>
      <c r="H5630">
        <v>0</v>
      </c>
      <c r="I5630" s="196" t="str">
        <f>VLOOKUP(E5630,Refs!$P$2:$R$36,3,FALSE)</f>
        <v>Y61</v>
      </c>
      <c r="J5630" s="196" t="str">
        <f>VLOOKUP(E5630,Refs!$P$2:$S$36,4,FALSE)</f>
        <v>East of England</v>
      </c>
      <c r="K5630" s="42" t="str">
        <f t="shared" si="178"/>
        <v/>
      </c>
    </row>
    <row r="5631" spans="1:11" x14ac:dyDescent="0.35">
      <c r="A5631" s="197">
        <f t="shared" si="177"/>
        <v>44317</v>
      </c>
      <c r="B5631" t="s">
        <v>1054</v>
      </c>
      <c r="C5631" t="s">
        <v>98</v>
      </c>
      <c r="D5631" t="s">
        <v>1009</v>
      </c>
      <c r="E5631" t="s">
        <v>35</v>
      </c>
      <c r="F5631" t="s">
        <v>36</v>
      </c>
      <c r="G5631" t="s">
        <v>732</v>
      </c>
      <c r="H5631">
        <v>48</v>
      </c>
      <c r="I5631" s="196" t="str">
        <f>VLOOKUP(E5631,Refs!$P$2:$R$36,3,FALSE)</f>
        <v>Y61</v>
      </c>
      <c r="J5631" s="196" t="str">
        <f>VLOOKUP(E5631,Refs!$P$2:$S$36,4,FALSE)</f>
        <v>East of England</v>
      </c>
      <c r="K5631" s="42">
        <f t="shared" si="178"/>
        <v>48</v>
      </c>
    </row>
    <row r="5632" spans="1:11" x14ac:dyDescent="0.35">
      <c r="A5632" s="197">
        <f t="shared" si="177"/>
        <v>44317</v>
      </c>
      <c r="B5632" t="s">
        <v>1054</v>
      </c>
      <c r="C5632" t="s">
        <v>98</v>
      </c>
      <c r="D5632" t="s">
        <v>1009</v>
      </c>
      <c r="E5632" t="s">
        <v>35</v>
      </c>
      <c r="F5632" t="s">
        <v>36</v>
      </c>
      <c r="G5632" t="s">
        <v>733</v>
      </c>
      <c r="H5632">
        <v>0</v>
      </c>
      <c r="I5632" s="196" t="str">
        <f>VLOOKUP(E5632,Refs!$P$2:$R$36,3,FALSE)</f>
        <v>Y61</v>
      </c>
      <c r="J5632" s="196" t="str">
        <f>VLOOKUP(E5632,Refs!$P$2:$S$36,4,FALSE)</f>
        <v>East of England</v>
      </c>
      <c r="K5632" s="42" t="str">
        <f t="shared" si="178"/>
        <v/>
      </c>
    </row>
    <row r="5633" spans="1:11" x14ac:dyDescent="0.35">
      <c r="A5633" s="197">
        <f t="shared" si="177"/>
        <v>44317</v>
      </c>
      <c r="B5633" t="s">
        <v>1054</v>
      </c>
      <c r="C5633" t="s">
        <v>98</v>
      </c>
      <c r="D5633" t="s">
        <v>1009</v>
      </c>
      <c r="E5633" t="s">
        <v>35</v>
      </c>
      <c r="F5633" t="s">
        <v>36</v>
      </c>
      <c r="G5633" t="s">
        <v>734</v>
      </c>
      <c r="H5633">
        <v>0</v>
      </c>
      <c r="I5633" s="196" t="str">
        <f>VLOOKUP(E5633,Refs!$P$2:$R$36,3,FALSE)</f>
        <v>Y61</v>
      </c>
      <c r="J5633" s="196" t="str">
        <f>VLOOKUP(E5633,Refs!$P$2:$S$36,4,FALSE)</f>
        <v>East of England</v>
      </c>
      <c r="K5633" s="42" t="str">
        <f t="shared" si="178"/>
        <v/>
      </c>
    </row>
    <row r="5634" spans="1:11" x14ac:dyDescent="0.35">
      <c r="A5634" s="197">
        <f t="shared" si="177"/>
        <v>44317</v>
      </c>
      <c r="B5634" t="s">
        <v>1054</v>
      </c>
      <c r="C5634" t="s">
        <v>98</v>
      </c>
      <c r="D5634" t="s">
        <v>1009</v>
      </c>
      <c r="E5634" t="s">
        <v>35</v>
      </c>
      <c r="F5634" t="s">
        <v>36</v>
      </c>
      <c r="G5634" t="s">
        <v>735</v>
      </c>
      <c r="H5634">
        <v>0</v>
      </c>
      <c r="I5634" s="196" t="str">
        <f>VLOOKUP(E5634,Refs!$P$2:$R$36,3,FALSE)</f>
        <v>Y61</v>
      </c>
      <c r="J5634" s="196" t="str">
        <f>VLOOKUP(E5634,Refs!$P$2:$S$36,4,FALSE)</f>
        <v>East of England</v>
      </c>
      <c r="K5634" s="42" t="str">
        <f t="shared" si="178"/>
        <v/>
      </c>
    </row>
    <row r="5635" spans="1:11" x14ac:dyDescent="0.35">
      <c r="A5635" s="197">
        <f t="shared" ref="A5635:A5698" si="179">DATEVALUE(RIGHT(B5635,8))</f>
        <v>44317</v>
      </c>
      <c r="B5635" t="s">
        <v>1054</v>
      </c>
      <c r="C5635" t="s">
        <v>98</v>
      </c>
      <c r="D5635" t="s">
        <v>1009</v>
      </c>
      <c r="E5635" t="s">
        <v>35</v>
      </c>
      <c r="F5635" t="s">
        <v>36</v>
      </c>
      <c r="G5635" t="s">
        <v>736</v>
      </c>
      <c r="H5635">
        <v>41</v>
      </c>
      <c r="I5635" s="196" t="str">
        <f>VLOOKUP(E5635,Refs!$P$2:$R$36,3,FALSE)</f>
        <v>Y61</v>
      </c>
      <c r="J5635" s="196" t="str">
        <f>VLOOKUP(E5635,Refs!$P$2:$S$36,4,FALSE)</f>
        <v>East of England</v>
      </c>
      <c r="K5635" s="42">
        <f t="shared" si="178"/>
        <v>41</v>
      </c>
    </row>
    <row r="5636" spans="1:11" x14ac:dyDescent="0.35">
      <c r="A5636" s="197">
        <f t="shared" si="179"/>
        <v>44317</v>
      </c>
      <c r="B5636" t="s">
        <v>1054</v>
      </c>
      <c r="C5636" t="s">
        <v>98</v>
      </c>
      <c r="D5636" t="s">
        <v>1009</v>
      </c>
      <c r="E5636" t="s">
        <v>35</v>
      </c>
      <c r="F5636" t="s">
        <v>36</v>
      </c>
      <c r="G5636" t="s">
        <v>737</v>
      </c>
      <c r="H5636">
        <v>41</v>
      </c>
      <c r="I5636" s="196" t="str">
        <f>VLOOKUP(E5636,Refs!$P$2:$R$36,3,FALSE)</f>
        <v>Y61</v>
      </c>
      <c r="J5636" s="196" t="str">
        <f>VLOOKUP(E5636,Refs!$P$2:$S$36,4,FALSE)</f>
        <v>East of England</v>
      </c>
      <c r="K5636" s="42">
        <f t="shared" si="178"/>
        <v>41</v>
      </c>
    </row>
    <row r="5637" spans="1:11" x14ac:dyDescent="0.35">
      <c r="A5637" s="197">
        <f t="shared" si="179"/>
        <v>44317</v>
      </c>
      <c r="B5637" t="s">
        <v>1054</v>
      </c>
      <c r="C5637" t="s">
        <v>98</v>
      </c>
      <c r="D5637" t="s">
        <v>1009</v>
      </c>
      <c r="E5637" t="s">
        <v>32</v>
      </c>
      <c r="F5637" t="s">
        <v>33</v>
      </c>
      <c r="G5637" t="s">
        <v>756</v>
      </c>
      <c r="H5637">
        <v>26811</v>
      </c>
      <c r="I5637" s="196" t="str">
        <f>VLOOKUP(E5637,Refs!$P$2:$R$36,3,FALSE)</f>
        <v>Y60</v>
      </c>
      <c r="J5637" s="196" t="str">
        <f>VLOOKUP(E5637,Refs!$P$2:$S$36,4,FALSE)</f>
        <v>Midlands</v>
      </c>
      <c r="K5637" s="42">
        <f t="shared" si="178"/>
        <v>26811</v>
      </c>
    </row>
    <row r="5638" spans="1:11" x14ac:dyDescent="0.35">
      <c r="A5638" s="197">
        <f t="shared" si="179"/>
        <v>44317</v>
      </c>
      <c r="B5638" t="s">
        <v>1054</v>
      </c>
      <c r="C5638" t="s">
        <v>98</v>
      </c>
      <c r="D5638" t="s">
        <v>1009</v>
      </c>
      <c r="E5638" t="s">
        <v>32</v>
      </c>
      <c r="F5638" t="s">
        <v>33</v>
      </c>
      <c r="G5638" t="s">
        <v>757</v>
      </c>
      <c r="H5638">
        <v>24198</v>
      </c>
      <c r="I5638" s="196" t="str">
        <f>VLOOKUP(E5638,Refs!$P$2:$R$36,3,FALSE)</f>
        <v>Y60</v>
      </c>
      <c r="J5638" s="196" t="str">
        <f>VLOOKUP(E5638,Refs!$P$2:$S$36,4,FALSE)</f>
        <v>Midlands</v>
      </c>
      <c r="K5638" s="42">
        <f t="shared" si="178"/>
        <v>24198</v>
      </c>
    </row>
    <row r="5639" spans="1:11" x14ac:dyDescent="0.35">
      <c r="A5639" s="197">
        <f t="shared" si="179"/>
        <v>44317</v>
      </c>
      <c r="B5639" t="s">
        <v>1054</v>
      </c>
      <c r="C5639" t="s">
        <v>98</v>
      </c>
      <c r="D5639" t="s">
        <v>1009</v>
      </c>
      <c r="E5639" t="s">
        <v>32</v>
      </c>
      <c r="F5639" t="s">
        <v>33</v>
      </c>
      <c r="G5639" t="s">
        <v>758</v>
      </c>
      <c r="H5639">
        <v>24915</v>
      </c>
      <c r="I5639" s="196" t="str">
        <f>VLOOKUP(E5639,Refs!$P$2:$R$36,3,FALSE)</f>
        <v>Y60</v>
      </c>
      <c r="J5639" s="196" t="str">
        <f>VLOOKUP(E5639,Refs!$P$2:$S$36,4,FALSE)</f>
        <v>Midlands</v>
      </c>
      <c r="K5639" s="42">
        <f t="shared" si="178"/>
        <v>24915</v>
      </c>
    </row>
    <row r="5640" spans="1:11" x14ac:dyDescent="0.35">
      <c r="A5640" s="197">
        <f t="shared" si="179"/>
        <v>44317</v>
      </c>
      <c r="B5640" t="s">
        <v>1054</v>
      </c>
      <c r="C5640" t="s">
        <v>98</v>
      </c>
      <c r="D5640" t="s">
        <v>1009</v>
      </c>
      <c r="E5640" t="s">
        <v>32</v>
      </c>
      <c r="F5640" t="s">
        <v>33</v>
      </c>
      <c r="G5640" t="s">
        <v>759</v>
      </c>
      <c r="H5640" t="s">
        <v>999</v>
      </c>
      <c r="I5640" s="196" t="str">
        <f>VLOOKUP(E5640,Refs!$P$2:$R$36,3,FALSE)</f>
        <v>Y60</v>
      </c>
      <c r="J5640" s="196" t="str">
        <f>VLOOKUP(E5640,Refs!$P$2:$S$36,4,FALSE)</f>
        <v>Midlands</v>
      </c>
      <c r="K5640" s="42" t="str">
        <f t="shared" si="178"/>
        <v>-</v>
      </c>
    </row>
    <row r="5641" spans="1:11" x14ac:dyDescent="0.35">
      <c r="A5641" s="197">
        <f t="shared" si="179"/>
        <v>44317</v>
      </c>
      <c r="B5641" t="s">
        <v>1054</v>
      </c>
      <c r="C5641" t="s">
        <v>98</v>
      </c>
      <c r="D5641" t="s">
        <v>1009</v>
      </c>
      <c r="E5641" t="s">
        <v>32</v>
      </c>
      <c r="F5641" t="s">
        <v>33</v>
      </c>
      <c r="G5641" t="s">
        <v>760</v>
      </c>
      <c r="H5641">
        <v>328</v>
      </c>
      <c r="I5641" s="196" t="str">
        <f>VLOOKUP(E5641,Refs!$P$2:$R$36,3,FALSE)</f>
        <v>Y60</v>
      </c>
      <c r="J5641" s="196" t="str">
        <f>VLOOKUP(E5641,Refs!$P$2:$S$36,4,FALSE)</f>
        <v>Midlands</v>
      </c>
      <c r="K5641" s="42">
        <f t="shared" si="178"/>
        <v>328</v>
      </c>
    </row>
    <row r="5642" spans="1:11" x14ac:dyDescent="0.35">
      <c r="A5642" s="197">
        <f t="shared" si="179"/>
        <v>44317</v>
      </c>
      <c r="B5642" t="s">
        <v>1054</v>
      </c>
      <c r="C5642" t="s">
        <v>98</v>
      </c>
      <c r="D5642" t="s">
        <v>1009</v>
      </c>
      <c r="E5642" t="s">
        <v>32</v>
      </c>
      <c r="F5642" t="s">
        <v>33</v>
      </c>
      <c r="G5642" t="s">
        <v>761</v>
      </c>
      <c r="H5642">
        <v>6245</v>
      </c>
      <c r="I5642" s="196" t="str">
        <f>VLOOKUP(E5642,Refs!$P$2:$R$36,3,FALSE)</f>
        <v>Y60</v>
      </c>
      <c r="J5642" s="196" t="str">
        <f>VLOOKUP(E5642,Refs!$P$2:$S$36,4,FALSE)</f>
        <v>Midlands</v>
      </c>
      <c r="K5642" s="42">
        <f t="shared" si="178"/>
        <v>6245</v>
      </c>
    </row>
    <row r="5643" spans="1:11" x14ac:dyDescent="0.35">
      <c r="A5643" s="197">
        <f t="shared" si="179"/>
        <v>44317</v>
      </c>
      <c r="B5643" t="s">
        <v>1054</v>
      </c>
      <c r="C5643" t="s">
        <v>98</v>
      </c>
      <c r="D5643" t="s">
        <v>1009</v>
      </c>
      <c r="E5643" t="s">
        <v>32</v>
      </c>
      <c r="F5643" t="s">
        <v>33</v>
      </c>
      <c r="G5643" t="s">
        <v>548</v>
      </c>
      <c r="H5643">
        <v>23007</v>
      </c>
      <c r="I5643" s="196" t="str">
        <f>VLOOKUP(E5643,Refs!$P$2:$R$36,3,FALSE)</f>
        <v>Y60</v>
      </c>
      <c r="J5643" s="196" t="str">
        <f>VLOOKUP(E5643,Refs!$P$2:$S$36,4,FALSE)</f>
        <v>Midlands</v>
      </c>
      <c r="K5643" s="42">
        <f t="shared" si="178"/>
        <v>23007</v>
      </c>
    </row>
    <row r="5644" spans="1:11" x14ac:dyDescent="0.35">
      <c r="A5644" s="197">
        <f t="shared" si="179"/>
        <v>44317</v>
      </c>
      <c r="B5644" t="s">
        <v>1054</v>
      </c>
      <c r="C5644" t="s">
        <v>98</v>
      </c>
      <c r="D5644" t="s">
        <v>1009</v>
      </c>
      <c r="E5644" t="s">
        <v>32</v>
      </c>
      <c r="F5644" t="s">
        <v>33</v>
      </c>
      <c r="G5644" t="s">
        <v>549</v>
      </c>
      <c r="H5644">
        <v>211</v>
      </c>
      <c r="I5644" s="196" t="str">
        <f>VLOOKUP(E5644,Refs!$P$2:$R$36,3,FALSE)</f>
        <v>Y60</v>
      </c>
      <c r="J5644" s="196" t="str">
        <f>VLOOKUP(E5644,Refs!$P$2:$S$36,4,FALSE)</f>
        <v>Midlands</v>
      </c>
      <c r="K5644" s="42">
        <f t="shared" si="178"/>
        <v>211</v>
      </c>
    </row>
    <row r="5645" spans="1:11" x14ac:dyDescent="0.35">
      <c r="A5645" s="197">
        <f t="shared" si="179"/>
        <v>44317</v>
      </c>
      <c r="B5645" t="s">
        <v>1054</v>
      </c>
      <c r="C5645" t="s">
        <v>98</v>
      </c>
      <c r="D5645" t="s">
        <v>1009</v>
      </c>
      <c r="E5645" t="s">
        <v>32</v>
      </c>
      <c r="F5645" t="s">
        <v>33</v>
      </c>
      <c r="G5645" t="s">
        <v>550</v>
      </c>
      <c r="H5645">
        <v>100</v>
      </c>
      <c r="I5645" s="196" t="str">
        <f>VLOOKUP(E5645,Refs!$P$2:$R$36,3,FALSE)</f>
        <v>Y60</v>
      </c>
      <c r="J5645" s="196" t="str">
        <f>VLOOKUP(E5645,Refs!$P$2:$S$36,4,FALSE)</f>
        <v>Midlands</v>
      </c>
      <c r="K5645" s="42">
        <f t="shared" si="178"/>
        <v>100</v>
      </c>
    </row>
    <row r="5646" spans="1:11" x14ac:dyDescent="0.35">
      <c r="A5646" s="197">
        <f t="shared" si="179"/>
        <v>44317</v>
      </c>
      <c r="B5646" t="s">
        <v>1054</v>
      </c>
      <c r="C5646" t="s">
        <v>98</v>
      </c>
      <c r="D5646" t="s">
        <v>1009</v>
      </c>
      <c r="E5646" t="s">
        <v>32</v>
      </c>
      <c r="F5646" t="s">
        <v>33</v>
      </c>
      <c r="G5646" t="s">
        <v>551</v>
      </c>
      <c r="H5646">
        <v>111</v>
      </c>
      <c r="I5646" s="196" t="str">
        <f>VLOOKUP(E5646,Refs!$P$2:$R$36,3,FALSE)</f>
        <v>Y60</v>
      </c>
      <c r="J5646" s="196" t="str">
        <f>VLOOKUP(E5646,Refs!$P$2:$S$36,4,FALSE)</f>
        <v>Midlands</v>
      </c>
      <c r="K5646" s="42">
        <f t="shared" si="178"/>
        <v>111</v>
      </c>
    </row>
    <row r="5647" spans="1:11" x14ac:dyDescent="0.35">
      <c r="A5647" s="197">
        <f t="shared" si="179"/>
        <v>44317</v>
      </c>
      <c r="B5647" t="s">
        <v>1054</v>
      </c>
      <c r="C5647" t="s">
        <v>98</v>
      </c>
      <c r="D5647" t="s">
        <v>1009</v>
      </c>
      <c r="E5647" t="s">
        <v>32</v>
      </c>
      <c r="F5647" t="s">
        <v>33</v>
      </c>
      <c r="G5647" t="s">
        <v>552</v>
      </c>
      <c r="H5647">
        <v>0</v>
      </c>
      <c r="I5647" s="196" t="str">
        <f>VLOOKUP(E5647,Refs!$P$2:$R$36,3,FALSE)</f>
        <v>Y60</v>
      </c>
      <c r="J5647" s="196" t="str">
        <f>VLOOKUP(E5647,Refs!$P$2:$S$36,4,FALSE)</f>
        <v>Midlands</v>
      </c>
      <c r="K5647" s="42" t="str">
        <f t="shared" si="178"/>
        <v/>
      </c>
    </row>
    <row r="5648" spans="1:11" x14ac:dyDescent="0.35">
      <c r="A5648" s="197">
        <f t="shared" si="179"/>
        <v>44317</v>
      </c>
      <c r="B5648" t="s">
        <v>1054</v>
      </c>
      <c r="C5648" t="s">
        <v>98</v>
      </c>
      <c r="D5648" t="s">
        <v>1009</v>
      </c>
      <c r="E5648" t="s">
        <v>32</v>
      </c>
      <c r="F5648" t="s">
        <v>33</v>
      </c>
      <c r="G5648" t="s">
        <v>553</v>
      </c>
      <c r="H5648">
        <v>315973</v>
      </c>
      <c r="I5648" s="196" t="str">
        <f>VLOOKUP(E5648,Refs!$P$2:$R$36,3,FALSE)</f>
        <v>Y60</v>
      </c>
      <c r="J5648" s="196" t="str">
        <f>VLOOKUP(E5648,Refs!$P$2:$S$36,4,FALSE)</f>
        <v>Midlands</v>
      </c>
      <c r="K5648" s="42">
        <f t="shared" si="178"/>
        <v>315973</v>
      </c>
    </row>
    <row r="5649" spans="1:11" x14ac:dyDescent="0.35">
      <c r="A5649" s="197">
        <f t="shared" si="179"/>
        <v>44317</v>
      </c>
      <c r="B5649" t="s">
        <v>1054</v>
      </c>
      <c r="C5649" t="s">
        <v>98</v>
      </c>
      <c r="D5649" t="s">
        <v>1009</v>
      </c>
      <c r="E5649" t="s">
        <v>32</v>
      </c>
      <c r="F5649" t="s">
        <v>33</v>
      </c>
      <c r="G5649" t="s">
        <v>554</v>
      </c>
      <c r="H5649">
        <v>70</v>
      </c>
      <c r="I5649" s="196" t="str">
        <f>VLOOKUP(E5649,Refs!$P$2:$R$36,3,FALSE)</f>
        <v>Y60</v>
      </c>
      <c r="J5649" s="196" t="str">
        <f>VLOOKUP(E5649,Refs!$P$2:$S$36,4,FALSE)</f>
        <v>Midlands</v>
      </c>
      <c r="K5649" s="42">
        <f t="shared" si="178"/>
        <v>70</v>
      </c>
    </row>
    <row r="5650" spans="1:11" x14ac:dyDescent="0.35">
      <c r="A5650" s="197">
        <f t="shared" si="179"/>
        <v>44317</v>
      </c>
      <c r="B5650" t="s">
        <v>1054</v>
      </c>
      <c r="C5650" t="s">
        <v>98</v>
      </c>
      <c r="D5650" t="s">
        <v>1009</v>
      </c>
      <c r="E5650" t="s">
        <v>32</v>
      </c>
      <c r="F5650" t="s">
        <v>33</v>
      </c>
      <c r="G5650" t="s">
        <v>555</v>
      </c>
      <c r="H5650">
        <v>167</v>
      </c>
      <c r="I5650" s="196" t="str">
        <f>VLOOKUP(E5650,Refs!$P$2:$R$36,3,FALSE)</f>
        <v>Y60</v>
      </c>
      <c r="J5650" s="196" t="str">
        <f>VLOOKUP(E5650,Refs!$P$2:$S$36,4,FALSE)</f>
        <v>Midlands</v>
      </c>
      <c r="K5650" s="42">
        <f t="shared" si="178"/>
        <v>167</v>
      </c>
    </row>
    <row r="5651" spans="1:11" x14ac:dyDescent="0.35">
      <c r="A5651" s="197">
        <f t="shared" si="179"/>
        <v>44317</v>
      </c>
      <c r="B5651" t="s">
        <v>1054</v>
      </c>
      <c r="C5651" t="s">
        <v>98</v>
      </c>
      <c r="D5651" t="s">
        <v>1009</v>
      </c>
      <c r="E5651" t="s">
        <v>32</v>
      </c>
      <c r="F5651" t="s">
        <v>33</v>
      </c>
      <c r="G5651" t="s">
        <v>556</v>
      </c>
      <c r="H5651">
        <v>14817</v>
      </c>
      <c r="I5651" s="196" t="str">
        <f>VLOOKUP(E5651,Refs!$P$2:$R$36,3,FALSE)</f>
        <v>Y60</v>
      </c>
      <c r="J5651" s="196" t="str">
        <f>VLOOKUP(E5651,Refs!$P$2:$S$36,4,FALSE)</f>
        <v>Midlands</v>
      </c>
      <c r="K5651" s="42">
        <f t="shared" si="178"/>
        <v>14817</v>
      </c>
    </row>
    <row r="5652" spans="1:11" x14ac:dyDescent="0.35">
      <c r="A5652" s="197">
        <f t="shared" si="179"/>
        <v>44317</v>
      </c>
      <c r="B5652" t="s">
        <v>1054</v>
      </c>
      <c r="C5652" t="s">
        <v>98</v>
      </c>
      <c r="D5652" t="s">
        <v>1009</v>
      </c>
      <c r="E5652" t="s">
        <v>32</v>
      </c>
      <c r="F5652" t="s">
        <v>33</v>
      </c>
      <c r="G5652" t="s">
        <v>557</v>
      </c>
      <c r="H5652">
        <v>6760</v>
      </c>
      <c r="I5652" s="196" t="str">
        <f>VLOOKUP(E5652,Refs!$P$2:$R$36,3,FALSE)</f>
        <v>Y60</v>
      </c>
      <c r="J5652" s="196" t="str">
        <f>VLOOKUP(E5652,Refs!$P$2:$S$36,4,FALSE)</f>
        <v>Midlands</v>
      </c>
      <c r="K5652" s="42">
        <f t="shared" si="178"/>
        <v>6760</v>
      </c>
    </row>
    <row r="5653" spans="1:11" x14ac:dyDescent="0.35">
      <c r="A5653" s="197">
        <f t="shared" si="179"/>
        <v>44317</v>
      </c>
      <c r="B5653" t="s">
        <v>1054</v>
      </c>
      <c r="C5653" t="s">
        <v>98</v>
      </c>
      <c r="D5653" t="s">
        <v>1009</v>
      </c>
      <c r="E5653" t="s">
        <v>32</v>
      </c>
      <c r="F5653" t="s">
        <v>33</v>
      </c>
      <c r="G5653" t="s">
        <v>558</v>
      </c>
      <c r="H5653">
        <v>22876317</v>
      </c>
      <c r="I5653" s="196" t="str">
        <f>VLOOKUP(E5653,Refs!$P$2:$R$36,3,FALSE)</f>
        <v>Y60</v>
      </c>
      <c r="J5653" s="196" t="str">
        <f>VLOOKUP(E5653,Refs!$P$2:$S$36,4,FALSE)</f>
        <v>Midlands</v>
      </c>
      <c r="K5653" s="42">
        <f t="shared" si="178"/>
        <v>22876317</v>
      </c>
    </row>
    <row r="5654" spans="1:11" x14ac:dyDescent="0.35">
      <c r="A5654" s="197">
        <f t="shared" si="179"/>
        <v>44317</v>
      </c>
      <c r="B5654" t="s">
        <v>1054</v>
      </c>
      <c r="C5654" t="s">
        <v>98</v>
      </c>
      <c r="D5654" t="s">
        <v>1009</v>
      </c>
      <c r="E5654" t="s">
        <v>32</v>
      </c>
      <c r="F5654" t="s">
        <v>33</v>
      </c>
      <c r="G5654" t="s">
        <v>566</v>
      </c>
      <c r="H5654">
        <v>24164</v>
      </c>
      <c r="I5654" s="196" t="str">
        <f>VLOOKUP(E5654,Refs!$P$2:$R$36,3,FALSE)</f>
        <v>Y60</v>
      </c>
      <c r="J5654" s="196" t="str">
        <f>VLOOKUP(E5654,Refs!$P$2:$S$36,4,FALSE)</f>
        <v>Midlands</v>
      </c>
      <c r="K5654" s="42">
        <f t="shared" si="178"/>
        <v>24164</v>
      </c>
    </row>
    <row r="5655" spans="1:11" x14ac:dyDescent="0.35">
      <c r="A5655" s="197">
        <f t="shared" si="179"/>
        <v>44317</v>
      </c>
      <c r="B5655" t="s">
        <v>1054</v>
      </c>
      <c r="C5655" t="s">
        <v>98</v>
      </c>
      <c r="D5655" t="s">
        <v>1009</v>
      </c>
      <c r="E5655" t="s">
        <v>32</v>
      </c>
      <c r="F5655" t="s">
        <v>33</v>
      </c>
      <c r="G5655" t="s">
        <v>567</v>
      </c>
      <c r="H5655">
        <v>339</v>
      </c>
      <c r="I5655" s="196" t="str">
        <f>VLOOKUP(E5655,Refs!$P$2:$R$36,3,FALSE)</f>
        <v>Y60</v>
      </c>
      <c r="J5655" s="196" t="str">
        <f>VLOOKUP(E5655,Refs!$P$2:$S$36,4,FALSE)</f>
        <v>Midlands</v>
      </c>
      <c r="K5655" s="42">
        <f t="shared" si="178"/>
        <v>339</v>
      </c>
    </row>
    <row r="5656" spans="1:11" x14ac:dyDescent="0.35">
      <c r="A5656" s="197">
        <f t="shared" si="179"/>
        <v>44317</v>
      </c>
      <c r="B5656" t="s">
        <v>1054</v>
      </c>
      <c r="C5656" t="s">
        <v>98</v>
      </c>
      <c r="D5656" t="s">
        <v>1009</v>
      </c>
      <c r="E5656" t="s">
        <v>32</v>
      </c>
      <c r="F5656" t="s">
        <v>33</v>
      </c>
      <c r="G5656" t="s">
        <v>568</v>
      </c>
      <c r="H5656">
        <v>14086</v>
      </c>
      <c r="I5656" s="196" t="str">
        <f>VLOOKUP(E5656,Refs!$P$2:$R$36,3,FALSE)</f>
        <v>Y60</v>
      </c>
      <c r="J5656" s="196" t="str">
        <f>VLOOKUP(E5656,Refs!$P$2:$S$36,4,FALSE)</f>
        <v>Midlands</v>
      </c>
      <c r="K5656" s="42">
        <f t="shared" si="178"/>
        <v>14086</v>
      </c>
    </row>
    <row r="5657" spans="1:11" x14ac:dyDescent="0.35">
      <c r="A5657" s="197">
        <f t="shared" si="179"/>
        <v>44317</v>
      </c>
      <c r="B5657" t="s">
        <v>1054</v>
      </c>
      <c r="C5657" t="s">
        <v>98</v>
      </c>
      <c r="D5657" t="s">
        <v>1009</v>
      </c>
      <c r="E5657" t="s">
        <v>32</v>
      </c>
      <c r="F5657" t="s">
        <v>33</v>
      </c>
      <c r="G5657" t="s">
        <v>569</v>
      </c>
      <c r="H5657">
        <v>7960</v>
      </c>
      <c r="I5657" s="196" t="str">
        <f>VLOOKUP(E5657,Refs!$P$2:$R$36,3,FALSE)</f>
        <v>Y60</v>
      </c>
      <c r="J5657" s="196" t="str">
        <f>VLOOKUP(E5657,Refs!$P$2:$S$36,4,FALSE)</f>
        <v>Midlands</v>
      </c>
      <c r="K5657" s="42">
        <f t="shared" si="178"/>
        <v>7960</v>
      </c>
    </row>
    <row r="5658" spans="1:11" x14ac:dyDescent="0.35">
      <c r="A5658" s="197">
        <f t="shared" si="179"/>
        <v>44317</v>
      </c>
      <c r="B5658" t="s">
        <v>1054</v>
      </c>
      <c r="C5658" t="s">
        <v>98</v>
      </c>
      <c r="D5658" t="s">
        <v>1009</v>
      </c>
      <c r="E5658" t="s">
        <v>32</v>
      </c>
      <c r="F5658" t="s">
        <v>33</v>
      </c>
      <c r="G5658" t="s">
        <v>570</v>
      </c>
      <c r="H5658">
        <v>313</v>
      </c>
      <c r="I5658" s="196" t="str">
        <f>VLOOKUP(E5658,Refs!$P$2:$R$36,3,FALSE)</f>
        <v>Y60</v>
      </c>
      <c r="J5658" s="196" t="str">
        <f>VLOOKUP(E5658,Refs!$P$2:$S$36,4,FALSE)</f>
        <v>Midlands</v>
      </c>
      <c r="K5658" s="42">
        <f t="shared" si="178"/>
        <v>313</v>
      </c>
    </row>
    <row r="5659" spans="1:11" x14ac:dyDescent="0.35">
      <c r="A5659" s="197">
        <f t="shared" si="179"/>
        <v>44317</v>
      </c>
      <c r="B5659" t="s">
        <v>1054</v>
      </c>
      <c r="C5659" t="s">
        <v>98</v>
      </c>
      <c r="D5659" t="s">
        <v>1009</v>
      </c>
      <c r="E5659" t="s">
        <v>32</v>
      </c>
      <c r="F5659" t="s">
        <v>33</v>
      </c>
      <c r="G5659" t="s">
        <v>571</v>
      </c>
      <c r="H5659">
        <v>1466</v>
      </c>
      <c r="I5659" s="196" t="str">
        <f>VLOOKUP(E5659,Refs!$P$2:$R$36,3,FALSE)</f>
        <v>Y60</v>
      </c>
      <c r="J5659" s="196" t="str">
        <f>VLOOKUP(E5659,Refs!$P$2:$S$36,4,FALSE)</f>
        <v>Midlands</v>
      </c>
      <c r="K5659" s="42">
        <f t="shared" si="178"/>
        <v>1466</v>
      </c>
    </row>
    <row r="5660" spans="1:11" x14ac:dyDescent="0.35">
      <c r="A5660" s="197">
        <f t="shared" si="179"/>
        <v>44317</v>
      </c>
      <c r="B5660" t="s">
        <v>1054</v>
      </c>
      <c r="C5660" t="s">
        <v>98</v>
      </c>
      <c r="D5660" t="s">
        <v>1009</v>
      </c>
      <c r="E5660" t="s">
        <v>32</v>
      </c>
      <c r="F5660" t="s">
        <v>33</v>
      </c>
      <c r="G5660" t="s">
        <v>576</v>
      </c>
      <c r="H5660">
        <v>9725</v>
      </c>
      <c r="I5660" s="196" t="str">
        <f>VLOOKUP(E5660,Refs!$P$2:$R$36,3,FALSE)</f>
        <v>Y60</v>
      </c>
      <c r="J5660" s="196" t="str">
        <f>VLOOKUP(E5660,Refs!$P$2:$S$36,4,FALSE)</f>
        <v>Midlands</v>
      </c>
      <c r="K5660" s="42">
        <f t="shared" si="178"/>
        <v>9725</v>
      </c>
    </row>
    <row r="5661" spans="1:11" x14ac:dyDescent="0.35">
      <c r="A5661" s="197">
        <f t="shared" si="179"/>
        <v>44317</v>
      </c>
      <c r="B5661" t="s">
        <v>1054</v>
      </c>
      <c r="C5661" t="s">
        <v>98</v>
      </c>
      <c r="D5661" t="s">
        <v>1009</v>
      </c>
      <c r="E5661" t="s">
        <v>32</v>
      </c>
      <c r="F5661" t="s">
        <v>33</v>
      </c>
      <c r="G5661" t="s">
        <v>577</v>
      </c>
      <c r="H5661">
        <v>577</v>
      </c>
      <c r="I5661" s="196" t="str">
        <f>VLOOKUP(E5661,Refs!$P$2:$R$36,3,FALSE)</f>
        <v>Y60</v>
      </c>
      <c r="J5661" s="196" t="str">
        <f>VLOOKUP(E5661,Refs!$P$2:$S$36,4,FALSE)</f>
        <v>Midlands</v>
      </c>
      <c r="K5661" s="42">
        <f t="shared" si="178"/>
        <v>577</v>
      </c>
    </row>
    <row r="5662" spans="1:11" x14ac:dyDescent="0.35">
      <c r="A5662" s="197">
        <f t="shared" si="179"/>
        <v>44317</v>
      </c>
      <c r="B5662" t="s">
        <v>1054</v>
      </c>
      <c r="C5662" t="s">
        <v>98</v>
      </c>
      <c r="D5662" t="s">
        <v>1009</v>
      </c>
      <c r="E5662" t="s">
        <v>32</v>
      </c>
      <c r="F5662" t="s">
        <v>33</v>
      </c>
      <c r="G5662" t="s">
        <v>578</v>
      </c>
      <c r="H5662">
        <v>449</v>
      </c>
      <c r="I5662" s="196" t="str">
        <f>VLOOKUP(E5662,Refs!$P$2:$R$36,3,FALSE)</f>
        <v>Y60</v>
      </c>
      <c r="J5662" s="196" t="str">
        <f>VLOOKUP(E5662,Refs!$P$2:$S$36,4,FALSE)</f>
        <v>Midlands</v>
      </c>
      <c r="K5662" s="42">
        <f t="shared" si="178"/>
        <v>449</v>
      </c>
    </row>
    <row r="5663" spans="1:11" x14ac:dyDescent="0.35">
      <c r="A5663" s="197">
        <f t="shared" si="179"/>
        <v>44317</v>
      </c>
      <c r="B5663" t="s">
        <v>1054</v>
      </c>
      <c r="C5663" t="s">
        <v>98</v>
      </c>
      <c r="D5663" t="s">
        <v>1009</v>
      </c>
      <c r="E5663" t="s">
        <v>32</v>
      </c>
      <c r="F5663" t="s">
        <v>33</v>
      </c>
      <c r="G5663" t="s">
        <v>579</v>
      </c>
      <c r="H5663">
        <v>0</v>
      </c>
      <c r="I5663" s="196" t="str">
        <f>VLOOKUP(E5663,Refs!$P$2:$R$36,3,FALSE)</f>
        <v>Y60</v>
      </c>
      <c r="J5663" s="196" t="str">
        <f>VLOOKUP(E5663,Refs!$P$2:$S$36,4,FALSE)</f>
        <v>Midlands</v>
      </c>
      <c r="K5663" s="42" t="str">
        <f t="shared" si="178"/>
        <v/>
      </c>
    </row>
    <row r="5664" spans="1:11" x14ac:dyDescent="0.35">
      <c r="A5664" s="197">
        <f t="shared" si="179"/>
        <v>44317</v>
      </c>
      <c r="B5664" t="s">
        <v>1054</v>
      </c>
      <c r="C5664" t="s">
        <v>98</v>
      </c>
      <c r="D5664" t="s">
        <v>1009</v>
      </c>
      <c r="E5664" t="s">
        <v>32</v>
      </c>
      <c r="F5664" t="s">
        <v>33</v>
      </c>
      <c r="G5664" t="s">
        <v>580</v>
      </c>
      <c r="H5664">
        <v>7960</v>
      </c>
      <c r="I5664" s="196" t="str">
        <f>VLOOKUP(E5664,Refs!$P$2:$R$36,3,FALSE)</f>
        <v>Y60</v>
      </c>
      <c r="J5664" s="196" t="str">
        <f>VLOOKUP(E5664,Refs!$P$2:$S$36,4,FALSE)</f>
        <v>Midlands</v>
      </c>
      <c r="K5664" s="42">
        <f t="shared" si="178"/>
        <v>7960</v>
      </c>
    </row>
    <row r="5665" spans="1:11" x14ac:dyDescent="0.35">
      <c r="A5665" s="197">
        <f t="shared" si="179"/>
        <v>44317</v>
      </c>
      <c r="B5665" t="s">
        <v>1054</v>
      </c>
      <c r="C5665" t="s">
        <v>98</v>
      </c>
      <c r="D5665" t="s">
        <v>1009</v>
      </c>
      <c r="E5665" t="s">
        <v>32</v>
      </c>
      <c r="F5665" t="s">
        <v>33</v>
      </c>
      <c r="G5665" t="s">
        <v>581</v>
      </c>
      <c r="H5665">
        <v>0</v>
      </c>
      <c r="I5665" s="196" t="str">
        <f>VLOOKUP(E5665,Refs!$P$2:$R$36,3,FALSE)</f>
        <v>Y60</v>
      </c>
      <c r="J5665" s="196" t="str">
        <f>VLOOKUP(E5665,Refs!$P$2:$S$36,4,FALSE)</f>
        <v>Midlands</v>
      </c>
      <c r="K5665" s="42" t="str">
        <f t="shared" si="178"/>
        <v/>
      </c>
    </row>
    <row r="5666" spans="1:11" x14ac:dyDescent="0.35">
      <c r="A5666" s="197">
        <f t="shared" si="179"/>
        <v>44317</v>
      </c>
      <c r="B5666" t="s">
        <v>1054</v>
      </c>
      <c r="C5666" t="s">
        <v>98</v>
      </c>
      <c r="D5666" t="s">
        <v>1009</v>
      </c>
      <c r="E5666" t="s">
        <v>32</v>
      </c>
      <c r="F5666" t="s">
        <v>33</v>
      </c>
      <c r="G5666" t="s">
        <v>582</v>
      </c>
      <c r="H5666">
        <v>313</v>
      </c>
      <c r="I5666" s="196" t="str">
        <f>VLOOKUP(E5666,Refs!$P$2:$R$36,3,FALSE)</f>
        <v>Y60</v>
      </c>
      <c r="J5666" s="196" t="str">
        <f>VLOOKUP(E5666,Refs!$P$2:$S$36,4,FALSE)</f>
        <v>Midlands</v>
      </c>
      <c r="K5666" s="42">
        <f t="shared" si="178"/>
        <v>313</v>
      </c>
    </row>
    <row r="5667" spans="1:11" x14ac:dyDescent="0.35">
      <c r="A5667" s="197">
        <f t="shared" si="179"/>
        <v>44317</v>
      </c>
      <c r="B5667" t="s">
        <v>1054</v>
      </c>
      <c r="C5667" t="s">
        <v>98</v>
      </c>
      <c r="D5667" t="s">
        <v>1009</v>
      </c>
      <c r="E5667" t="s">
        <v>32</v>
      </c>
      <c r="F5667" t="s">
        <v>33</v>
      </c>
      <c r="G5667" t="s">
        <v>583</v>
      </c>
      <c r="H5667">
        <v>411</v>
      </c>
      <c r="I5667" s="196" t="str">
        <f>VLOOKUP(E5667,Refs!$P$2:$R$36,3,FALSE)</f>
        <v>Y60</v>
      </c>
      <c r="J5667" s="196" t="str">
        <f>VLOOKUP(E5667,Refs!$P$2:$S$36,4,FALSE)</f>
        <v>Midlands</v>
      </c>
      <c r="K5667" s="42">
        <f t="shared" si="178"/>
        <v>411</v>
      </c>
    </row>
    <row r="5668" spans="1:11" x14ac:dyDescent="0.35">
      <c r="A5668" s="197">
        <f t="shared" si="179"/>
        <v>44317</v>
      </c>
      <c r="B5668" t="s">
        <v>1054</v>
      </c>
      <c r="C5668" t="s">
        <v>98</v>
      </c>
      <c r="D5668" t="s">
        <v>1009</v>
      </c>
      <c r="E5668" t="s">
        <v>32</v>
      </c>
      <c r="F5668" t="s">
        <v>33</v>
      </c>
      <c r="G5668" t="s">
        <v>584</v>
      </c>
      <c r="H5668">
        <v>15</v>
      </c>
      <c r="I5668" s="196" t="str">
        <f>VLOOKUP(E5668,Refs!$P$2:$R$36,3,FALSE)</f>
        <v>Y60</v>
      </c>
      <c r="J5668" s="196" t="str">
        <f>VLOOKUP(E5668,Refs!$P$2:$S$36,4,FALSE)</f>
        <v>Midlands</v>
      </c>
      <c r="K5668" s="42">
        <f t="shared" si="178"/>
        <v>15</v>
      </c>
    </row>
    <row r="5669" spans="1:11" x14ac:dyDescent="0.35">
      <c r="A5669" s="197">
        <f t="shared" si="179"/>
        <v>44317</v>
      </c>
      <c r="B5669" t="s">
        <v>1054</v>
      </c>
      <c r="C5669" t="s">
        <v>98</v>
      </c>
      <c r="D5669" t="s">
        <v>1009</v>
      </c>
      <c r="E5669" t="s">
        <v>32</v>
      </c>
      <c r="F5669" t="s">
        <v>33</v>
      </c>
      <c r="G5669" t="s">
        <v>585</v>
      </c>
      <c r="H5669">
        <v>974</v>
      </c>
      <c r="I5669" s="196" t="str">
        <f>VLOOKUP(E5669,Refs!$P$2:$R$36,3,FALSE)</f>
        <v>Y60</v>
      </c>
      <c r="J5669" s="196" t="str">
        <f>VLOOKUP(E5669,Refs!$P$2:$S$36,4,FALSE)</f>
        <v>Midlands</v>
      </c>
      <c r="K5669" s="42">
        <f t="shared" si="178"/>
        <v>974</v>
      </c>
    </row>
    <row r="5670" spans="1:11" x14ac:dyDescent="0.35">
      <c r="A5670" s="197">
        <f t="shared" si="179"/>
        <v>44317</v>
      </c>
      <c r="B5670" t="s">
        <v>1054</v>
      </c>
      <c r="C5670" t="s">
        <v>98</v>
      </c>
      <c r="D5670" t="s">
        <v>1009</v>
      </c>
      <c r="E5670" t="s">
        <v>32</v>
      </c>
      <c r="F5670" t="s">
        <v>33</v>
      </c>
      <c r="G5670" t="s">
        <v>586</v>
      </c>
      <c r="H5670">
        <v>676</v>
      </c>
      <c r="I5670" s="196" t="str">
        <f>VLOOKUP(E5670,Refs!$P$2:$R$36,3,FALSE)</f>
        <v>Y60</v>
      </c>
      <c r="J5670" s="196" t="str">
        <f>VLOOKUP(E5670,Refs!$P$2:$S$36,4,FALSE)</f>
        <v>Midlands</v>
      </c>
      <c r="K5670" s="42">
        <f t="shared" si="178"/>
        <v>676</v>
      </c>
    </row>
    <row r="5671" spans="1:11" x14ac:dyDescent="0.35">
      <c r="A5671" s="197">
        <f t="shared" si="179"/>
        <v>44317</v>
      </c>
      <c r="B5671" t="s">
        <v>1054</v>
      </c>
      <c r="C5671" t="s">
        <v>98</v>
      </c>
      <c r="D5671" t="s">
        <v>1009</v>
      </c>
      <c r="E5671" t="s">
        <v>32</v>
      </c>
      <c r="F5671" t="s">
        <v>33</v>
      </c>
      <c r="G5671" t="s">
        <v>587</v>
      </c>
      <c r="H5671" t="s">
        <v>999</v>
      </c>
      <c r="I5671" s="196" t="str">
        <f>VLOOKUP(E5671,Refs!$P$2:$R$36,3,FALSE)</f>
        <v>Y60</v>
      </c>
      <c r="J5671" s="196" t="str">
        <f>VLOOKUP(E5671,Refs!$P$2:$S$36,4,FALSE)</f>
        <v>Midlands</v>
      </c>
      <c r="K5671" s="42" t="str">
        <f t="shared" si="178"/>
        <v>-</v>
      </c>
    </row>
    <row r="5672" spans="1:11" x14ac:dyDescent="0.35">
      <c r="A5672" s="197">
        <f t="shared" si="179"/>
        <v>44317</v>
      </c>
      <c r="B5672" t="s">
        <v>1054</v>
      </c>
      <c r="C5672" t="s">
        <v>98</v>
      </c>
      <c r="D5672" t="s">
        <v>1009</v>
      </c>
      <c r="E5672" t="s">
        <v>32</v>
      </c>
      <c r="F5672" t="s">
        <v>33</v>
      </c>
      <c r="G5672" t="s">
        <v>588</v>
      </c>
      <c r="H5672">
        <v>5958</v>
      </c>
      <c r="I5672" s="196" t="str">
        <f>VLOOKUP(E5672,Refs!$P$2:$R$36,3,FALSE)</f>
        <v>Y60</v>
      </c>
      <c r="J5672" s="196" t="str">
        <f>VLOOKUP(E5672,Refs!$P$2:$S$36,4,FALSE)</f>
        <v>Midlands</v>
      </c>
      <c r="K5672" s="42">
        <f t="shared" si="178"/>
        <v>5958</v>
      </c>
    </row>
    <row r="5673" spans="1:11" x14ac:dyDescent="0.35">
      <c r="A5673" s="197">
        <f t="shared" si="179"/>
        <v>44317</v>
      </c>
      <c r="B5673" t="s">
        <v>1054</v>
      </c>
      <c r="C5673" t="s">
        <v>98</v>
      </c>
      <c r="D5673" t="s">
        <v>1009</v>
      </c>
      <c r="E5673" t="s">
        <v>32</v>
      </c>
      <c r="F5673" t="s">
        <v>33</v>
      </c>
      <c r="G5673" t="s">
        <v>589</v>
      </c>
      <c r="H5673">
        <v>3061</v>
      </c>
      <c r="I5673" s="196" t="str">
        <f>VLOOKUP(E5673,Refs!$P$2:$R$36,3,FALSE)</f>
        <v>Y60</v>
      </c>
      <c r="J5673" s="196" t="str">
        <f>VLOOKUP(E5673,Refs!$P$2:$S$36,4,FALSE)</f>
        <v>Midlands</v>
      </c>
      <c r="K5673" s="42">
        <f t="shared" si="178"/>
        <v>3061</v>
      </c>
    </row>
    <row r="5674" spans="1:11" x14ac:dyDescent="0.35">
      <c r="A5674" s="197">
        <f t="shared" si="179"/>
        <v>44317</v>
      </c>
      <c r="B5674" t="s">
        <v>1054</v>
      </c>
      <c r="C5674" t="s">
        <v>98</v>
      </c>
      <c r="D5674" t="s">
        <v>1009</v>
      </c>
      <c r="E5674" t="s">
        <v>32</v>
      </c>
      <c r="F5674" t="s">
        <v>33</v>
      </c>
      <c r="G5674" t="s">
        <v>590</v>
      </c>
      <c r="H5674">
        <v>311</v>
      </c>
      <c r="I5674" s="196" t="str">
        <f>VLOOKUP(E5674,Refs!$P$2:$R$36,3,FALSE)</f>
        <v>Y60</v>
      </c>
      <c r="J5674" s="196" t="str">
        <f>VLOOKUP(E5674,Refs!$P$2:$S$36,4,FALSE)</f>
        <v>Midlands</v>
      </c>
      <c r="K5674" s="42">
        <f t="shared" si="178"/>
        <v>311</v>
      </c>
    </row>
    <row r="5675" spans="1:11" x14ac:dyDescent="0.35">
      <c r="A5675" s="197">
        <f t="shared" si="179"/>
        <v>44317</v>
      </c>
      <c r="B5675" t="s">
        <v>1054</v>
      </c>
      <c r="C5675" t="s">
        <v>98</v>
      </c>
      <c r="D5675" t="s">
        <v>1009</v>
      </c>
      <c r="E5675" t="s">
        <v>32</v>
      </c>
      <c r="F5675" t="s">
        <v>33</v>
      </c>
      <c r="G5675" t="s">
        <v>591</v>
      </c>
      <c r="H5675">
        <v>12</v>
      </c>
      <c r="I5675" s="196" t="str">
        <f>VLOOKUP(E5675,Refs!$P$2:$R$36,3,FALSE)</f>
        <v>Y60</v>
      </c>
      <c r="J5675" s="196" t="str">
        <f>VLOOKUP(E5675,Refs!$P$2:$S$36,4,FALSE)</f>
        <v>Midlands</v>
      </c>
      <c r="K5675" s="42">
        <f t="shared" si="178"/>
        <v>12</v>
      </c>
    </row>
    <row r="5676" spans="1:11" x14ac:dyDescent="0.35">
      <c r="A5676" s="197">
        <f t="shared" si="179"/>
        <v>44317</v>
      </c>
      <c r="B5676" t="s">
        <v>1054</v>
      </c>
      <c r="C5676" t="s">
        <v>98</v>
      </c>
      <c r="D5676" t="s">
        <v>1009</v>
      </c>
      <c r="E5676" t="s">
        <v>32</v>
      </c>
      <c r="F5676" t="s">
        <v>33</v>
      </c>
      <c r="G5676" t="s">
        <v>592</v>
      </c>
      <c r="H5676">
        <v>491</v>
      </c>
      <c r="I5676" s="196" t="str">
        <f>VLOOKUP(E5676,Refs!$P$2:$R$36,3,FALSE)</f>
        <v>Y60</v>
      </c>
      <c r="J5676" s="196" t="str">
        <f>VLOOKUP(E5676,Refs!$P$2:$S$36,4,FALSE)</f>
        <v>Midlands</v>
      </c>
      <c r="K5676" s="42">
        <f t="shared" ref="K5676:K5739" si="180">IF(OR(H5676="NULL",H5676=0,H5676=""),"",H5676)</f>
        <v>491</v>
      </c>
    </row>
    <row r="5677" spans="1:11" x14ac:dyDescent="0.35">
      <c r="A5677" s="197">
        <f t="shared" si="179"/>
        <v>44317</v>
      </c>
      <c r="B5677" t="s">
        <v>1054</v>
      </c>
      <c r="C5677" t="s">
        <v>98</v>
      </c>
      <c r="D5677" t="s">
        <v>1009</v>
      </c>
      <c r="E5677" t="s">
        <v>32</v>
      </c>
      <c r="F5677" t="s">
        <v>33</v>
      </c>
      <c r="G5677" t="s">
        <v>593</v>
      </c>
      <c r="H5677">
        <v>192</v>
      </c>
      <c r="I5677" s="196" t="str">
        <f>VLOOKUP(E5677,Refs!$P$2:$R$36,3,FALSE)</f>
        <v>Y60</v>
      </c>
      <c r="J5677" s="196" t="str">
        <f>VLOOKUP(E5677,Refs!$P$2:$S$36,4,FALSE)</f>
        <v>Midlands</v>
      </c>
      <c r="K5677" s="42">
        <f t="shared" si="180"/>
        <v>192</v>
      </c>
    </row>
    <row r="5678" spans="1:11" x14ac:dyDescent="0.35">
      <c r="A5678" s="197">
        <f t="shared" si="179"/>
        <v>44317</v>
      </c>
      <c r="B5678" t="s">
        <v>1054</v>
      </c>
      <c r="C5678" t="s">
        <v>98</v>
      </c>
      <c r="D5678" t="s">
        <v>1009</v>
      </c>
      <c r="E5678" t="s">
        <v>32</v>
      </c>
      <c r="F5678" t="s">
        <v>33</v>
      </c>
      <c r="G5678" t="s">
        <v>594</v>
      </c>
      <c r="H5678">
        <v>35</v>
      </c>
      <c r="I5678" s="196" t="str">
        <f>VLOOKUP(E5678,Refs!$P$2:$R$36,3,FALSE)</f>
        <v>Y60</v>
      </c>
      <c r="J5678" s="196" t="str">
        <f>VLOOKUP(E5678,Refs!$P$2:$S$36,4,FALSE)</f>
        <v>Midlands</v>
      </c>
      <c r="K5678" s="42">
        <f t="shared" si="180"/>
        <v>35</v>
      </c>
    </row>
    <row r="5679" spans="1:11" x14ac:dyDescent="0.35">
      <c r="A5679" s="197">
        <f t="shared" si="179"/>
        <v>44317</v>
      </c>
      <c r="B5679" t="s">
        <v>1054</v>
      </c>
      <c r="C5679" t="s">
        <v>98</v>
      </c>
      <c r="D5679" t="s">
        <v>1009</v>
      </c>
      <c r="E5679" t="s">
        <v>32</v>
      </c>
      <c r="F5679" t="s">
        <v>33</v>
      </c>
      <c r="G5679" t="s">
        <v>609</v>
      </c>
      <c r="H5679">
        <v>24164</v>
      </c>
      <c r="I5679" s="196" t="str">
        <f>VLOOKUP(E5679,Refs!$P$2:$R$36,3,FALSE)</f>
        <v>Y60</v>
      </c>
      <c r="J5679" s="196" t="str">
        <f>VLOOKUP(E5679,Refs!$P$2:$S$36,4,FALSE)</f>
        <v>Midlands</v>
      </c>
      <c r="K5679" s="42">
        <f t="shared" si="180"/>
        <v>24164</v>
      </c>
    </row>
    <row r="5680" spans="1:11" x14ac:dyDescent="0.35">
      <c r="A5680" s="197">
        <f t="shared" si="179"/>
        <v>44317</v>
      </c>
      <c r="B5680" t="s">
        <v>1054</v>
      </c>
      <c r="C5680" t="s">
        <v>98</v>
      </c>
      <c r="D5680" t="s">
        <v>1009</v>
      </c>
      <c r="E5680" t="s">
        <v>32</v>
      </c>
      <c r="F5680" t="s">
        <v>33</v>
      </c>
      <c r="G5680" t="s">
        <v>610</v>
      </c>
      <c r="H5680">
        <v>3395</v>
      </c>
      <c r="I5680" s="196" t="str">
        <f>VLOOKUP(E5680,Refs!$P$2:$R$36,3,FALSE)</f>
        <v>Y60</v>
      </c>
      <c r="J5680" s="196" t="str">
        <f>VLOOKUP(E5680,Refs!$P$2:$S$36,4,FALSE)</f>
        <v>Midlands</v>
      </c>
      <c r="K5680" s="42">
        <f t="shared" si="180"/>
        <v>3395</v>
      </c>
    </row>
    <row r="5681" spans="1:11" x14ac:dyDescent="0.35">
      <c r="A5681" s="197">
        <f t="shared" si="179"/>
        <v>44317</v>
      </c>
      <c r="B5681" t="s">
        <v>1054</v>
      </c>
      <c r="C5681" t="s">
        <v>98</v>
      </c>
      <c r="D5681" t="s">
        <v>1009</v>
      </c>
      <c r="E5681" t="s">
        <v>32</v>
      </c>
      <c r="F5681" t="s">
        <v>33</v>
      </c>
      <c r="G5681" t="s">
        <v>611</v>
      </c>
      <c r="H5681">
        <v>2636</v>
      </c>
      <c r="I5681" s="196" t="str">
        <f>VLOOKUP(E5681,Refs!$P$2:$R$36,3,FALSE)</f>
        <v>Y60</v>
      </c>
      <c r="J5681" s="196" t="str">
        <f>VLOOKUP(E5681,Refs!$P$2:$S$36,4,FALSE)</f>
        <v>Midlands</v>
      </c>
      <c r="K5681" s="42">
        <f t="shared" si="180"/>
        <v>2636</v>
      </c>
    </row>
    <row r="5682" spans="1:11" x14ac:dyDescent="0.35">
      <c r="A5682" s="197">
        <f t="shared" si="179"/>
        <v>44317</v>
      </c>
      <c r="B5682" t="s">
        <v>1054</v>
      </c>
      <c r="C5682" t="s">
        <v>98</v>
      </c>
      <c r="D5682" t="s">
        <v>1009</v>
      </c>
      <c r="E5682" t="s">
        <v>32</v>
      </c>
      <c r="F5682" t="s">
        <v>33</v>
      </c>
      <c r="G5682" t="s">
        <v>612</v>
      </c>
      <c r="H5682">
        <v>2071</v>
      </c>
      <c r="I5682" s="196" t="str">
        <f>VLOOKUP(E5682,Refs!$P$2:$R$36,3,FALSE)</f>
        <v>Y60</v>
      </c>
      <c r="J5682" s="196" t="str">
        <f>VLOOKUP(E5682,Refs!$P$2:$S$36,4,FALSE)</f>
        <v>Midlands</v>
      </c>
      <c r="K5682" s="42">
        <f t="shared" si="180"/>
        <v>2071</v>
      </c>
    </row>
    <row r="5683" spans="1:11" x14ac:dyDescent="0.35">
      <c r="A5683" s="197">
        <f t="shared" si="179"/>
        <v>44317</v>
      </c>
      <c r="B5683" t="s">
        <v>1054</v>
      </c>
      <c r="C5683" t="s">
        <v>98</v>
      </c>
      <c r="D5683" t="s">
        <v>1009</v>
      </c>
      <c r="E5683" t="s">
        <v>32</v>
      </c>
      <c r="F5683" t="s">
        <v>33</v>
      </c>
      <c r="G5683" t="s">
        <v>613</v>
      </c>
      <c r="H5683">
        <v>2</v>
      </c>
      <c r="I5683" s="196" t="str">
        <f>VLOOKUP(E5683,Refs!$P$2:$R$36,3,FALSE)</f>
        <v>Y60</v>
      </c>
      <c r="J5683" s="196" t="str">
        <f>VLOOKUP(E5683,Refs!$P$2:$S$36,4,FALSE)</f>
        <v>Midlands</v>
      </c>
      <c r="K5683" s="42">
        <f t="shared" si="180"/>
        <v>2</v>
      </c>
    </row>
    <row r="5684" spans="1:11" x14ac:dyDescent="0.35">
      <c r="A5684" s="197">
        <f t="shared" si="179"/>
        <v>44317</v>
      </c>
      <c r="B5684" t="s">
        <v>1054</v>
      </c>
      <c r="C5684" t="s">
        <v>98</v>
      </c>
      <c r="D5684" t="s">
        <v>1009</v>
      </c>
      <c r="E5684" t="s">
        <v>32</v>
      </c>
      <c r="F5684" t="s">
        <v>33</v>
      </c>
      <c r="G5684" t="s">
        <v>615</v>
      </c>
      <c r="H5684">
        <v>6943</v>
      </c>
      <c r="I5684" s="196" t="str">
        <f>VLOOKUP(E5684,Refs!$P$2:$R$36,3,FALSE)</f>
        <v>Y60</v>
      </c>
      <c r="J5684" s="196" t="str">
        <f>VLOOKUP(E5684,Refs!$P$2:$S$36,4,FALSE)</f>
        <v>Midlands</v>
      </c>
      <c r="K5684" s="42">
        <f t="shared" si="180"/>
        <v>6943</v>
      </c>
    </row>
    <row r="5685" spans="1:11" x14ac:dyDescent="0.35">
      <c r="A5685" s="197">
        <f t="shared" si="179"/>
        <v>44317</v>
      </c>
      <c r="B5685" t="s">
        <v>1054</v>
      </c>
      <c r="C5685" t="s">
        <v>98</v>
      </c>
      <c r="D5685" t="s">
        <v>1009</v>
      </c>
      <c r="E5685" t="s">
        <v>32</v>
      </c>
      <c r="F5685" t="s">
        <v>33</v>
      </c>
      <c r="G5685" t="s">
        <v>616</v>
      </c>
      <c r="H5685">
        <v>30</v>
      </c>
      <c r="I5685" s="196" t="str">
        <f>VLOOKUP(E5685,Refs!$P$2:$R$36,3,FALSE)</f>
        <v>Y60</v>
      </c>
      <c r="J5685" s="196" t="str">
        <f>VLOOKUP(E5685,Refs!$P$2:$S$36,4,FALSE)</f>
        <v>Midlands</v>
      </c>
      <c r="K5685" s="42">
        <f t="shared" si="180"/>
        <v>30</v>
      </c>
    </row>
    <row r="5686" spans="1:11" x14ac:dyDescent="0.35">
      <c r="A5686" s="197">
        <f t="shared" si="179"/>
        <v>44317</v>
      </c>
      <c r="B5686" t="s">
        <v>1054</v>
      </c>
      <c r="C5686" t="s">
        <v>98</v>
      </c>
      <c r="D5686" t="s">
        <v>1009</v>
      </c>
      <c r="E5686" t="s">
        <v>32</v>
      </c>
      <c r="F5686" t="s">
        <v>33</v>
      </c>
      <c r="G5686" t="s">
        <v>618</v>
      </c>
      <c r="H5686">
        <v>3737</v>
      </c>
      <c r="I5686" s="196" t="str">
        <f>VLOOKUP(E5686,Refs!$P$2:$R$36,3,FALSE)</f>
        <v>Y60</v>
      </c>
      <c r="J5686" s="196" t="str">
        <f>VLOOKUP(E5686,Refs!$P$2:$S$36,4,FALSE)</f>
        <v>Midlands</v>
      </c>
      <c r="K5686" s="42">
        <f t="shared" si="180"/>
        <v>3737</v>
      </c>
    </row>
    <row r="5687" spans="1:11" x14ac:dyDescent="0.35">
      <c r="A5687" s="197">
        <f t="shared" si="179"/>
        <v>44317</v>
      </c>
      <c r="B5687" t="s">
        <v>1054</v>
      </c>
      <c r="C5687" t="s">
        <v>98</v>
      </c>
      <c r="D5687" t="s">
        <v>1009</v>
      </c>
      <c r="E5687" t="s">
        <v>32</v>
      </c>
      <c r="F5687" t="s">
        <v>33</v>
      </c>
      <c r="G5687" t="s">
        <v>619</v>
      </c>
      <c r="H5687">
        <v>160</v>
      </c>
      <c r="I5687" s="196" t="str">
        <f>VLOOKUP(E5687,Refs!$P$2:$R$36,3,FALSE)</f>
        <v>Y60</v>
      </c>
      <c r="J5687" s="196" t="str">
        <f>VLOOKUP(E5687,Refs!$P$2:$S$36,4,FALSE)</f>
        <v>Midlands</v>
      </c>
      <c r="K5687" s="42">
        <f t="shared" si="180"/>
        <v>160</v>
      </c>
    </row>
    <row r="5688" spans="1:11" x14ac:dyDescent="0.35">
      <c r="A5688" s="197">
        <f t="shared" si="179"/>
        <v>44317</v>
      </c>
      <c r="B5688" t="s">
        <v>1054</v>
      </c>
      <c r="C5688" t="s">
        <v>98</v>
      </c>
      <c r="D5688" t="s">
        <v>1009</v>
      </c>
      <c r="E5688" t="s">
        <v>32</v>
      </c>
      <c r="F5688" t="s">
        <v>33</v>
      </c>
      <c r="G5688" t="s">
        <v>620</v>
      </c>
      <c r="H5688">
        <v>1305</v>
      </c>
      <c r="I5688" s="196" t="str">
        <f>VLOOKUP(E5688,Refs!$P$2:$R$36,3,FALSE)</f>
        <v>Y60</v>
      </c>
      <c r="J5688" s="196" t="str">
        <f>VLOOKUP(E5688,Refs!$P$2:$S$36,4,FALSE)</f>
        <v>Midlands</v>
      </c>
      <c r="K5688" s="42">
        <f t="shared" si="180"/>
        <v>1305</v>
      </c>
    </row>
    <row r="5689" spans="1:11" x14ac:dyDescent="0.35">
      <c r="A5689" s="197">
        <f t="shared" si="179"/>
        <v>44317</v>
      </c>
      <c r="B5689" t="s">
        <v>1054</v>
      </c>
      <c r="C5689" t="s">
        <v>98</v>
      </c>
      <c r="D5689" t="s">
        <v>1009</v>
      </c>
      <c r="E5689" t="s">
        <v>32</v>
      </c>
      <c r="F5689" t="s">
        <v>33</v>
      </c>
      <c r="G5689" t="s">
        <v>621</v>
      </c>
      <c r="H5689">
        <v>81</v>
      </c>
      <c r="I5689" s="196" t="str">
        <f>VLOOKUP(E5689,Refs!$P$2:$R$36,3,FALSE)</f>
        <v>Y60</v>
      </c>
      <c r="J5689" s="196" t="str">
        <f>VLOOKUP(E5689,Refs!$P$2:$S$36,4,FALSE)</f>
        <v>Midlands</v>
      </c>
      <c r="K5689" s="42">
        <f t="shared" si="180"/>
        <v>81</v>
      </c>
    </row>
    <row r="5690" spans="1:11" x14ac:dyDescent="0.35">
      <c r="A5690" s="197">
        <f t="shared" si="179"/>
        <v>44317</v>
      </c>
      <c r="B5690" t="s">
        <v>1054</v>
      </c>
      <c r="C5690" t="s">
        <v>98</v>
      </c>
      <c r="D5690" t="s">
        <v>1009</v>
      </c>
      <c r="E5690" t="s">
        <v>32</v>
      </c>
      <c r="F5690" t="s">
        <v>33</v>
      </c>
      <c r="G5690" t="s">
        <v>622</v>
      </c>
      <c r="H5690">
        <v>743</v>
      </c>
      <c r="I5690" s="196" t="str">
        <f>VLOOKUP(E5690,Refs!$P$2:$R$36,3,FALSE)</f>
        <v>Y60</v>
      </c>
      <c r="J5690" s="196" t="str">
        <f>VLOOKUP(E5690,Refs!$P$2:$S$36,4,FALSE)</f>
        <v>Midlands</v>
      </c>
      <c r="K5690" s="42">
        <f t="shared" si="180"/>
        <v>743</v>
      </c>
    </row>
    <row r="5691" spans="1:11" x14ac:dyDescent="0.35">
      <c r="A5691" s="197">
        <f t="shared" si="179"/>
        <v>44317</v>
      </c>
      <c r="B5691" t="s">
        <v>1054</v>
      </c>
      <c r="C5691" t="s">
        <v>98</v>
      </c>
      <c r="D5691" t="s">
        <v>1009</v>
      </c>
      <c r="E5691" t="s">
        <v>32</v>
      </c>
      <c r="F5691" t="s">
        <v>33</v>
      </c>
      <c r="G5691" t="s">
        <v>623</v>
      </c>
      <c r="H5691">
        <v>345</v>
      </c>
      <c r="I5691" s="196" t="str">
        <f>VLOOKUP(E5691,Refs!$P$2:$R$36,3,FALSE)</f>
        <v>Y60</v>
      </c>
      <c r="J5691" s="196" t="str">
        <f>VLOOKUP(E5691,Refs!$P$2:$S$36,4,FALSE)</f>
        <v>Midlands</v>
      </c>
      <c r="K5691" s="42">
        <f t="shared" si="180"/>
        <v>345</v>
      </c>
    </row>
    <row r="5692" spans="1:11" x14ac:dyDescent="0.35">
      <c r="A5692" s="197">
        <f t="shared" si="179"/>
        <v>44317</v>
      </c>
      <c r="B5692" t="s">
        <v>1054</v>
      </c>
      <c r="C5692" t="s">
        <v>98</v>
      </c>
      <c r="D5692" t="s">
        <v>1009</v>
      </c>
      <c r="E5692" t="s">
        <v>32</v>
      </c>
      <c r="F5692" t="s">
        <v>33</v>
      </c>
      <c r="G5692" t="s">
        <v>624</v>
      </c>
      <c r="H5692">
        <v>1397</v>
      </c>
      <c r="I5692" s="196" t="str">
        <f>VLOOKUP(E5692,Refs!$P$2:$R$36,3,FALSE)</f>
        <v>Y60</v>
      </c>
      <c r="J5692" s="196" t="str">
        <f>VLOOKUP(E5692,Refs!$P$2:$S$36,4,FALSE)</f>
        <v>Midlands</v>
      </c>
      <c r="K5692" s="42">
        <f t="shared" si="180"/>
        <v>1397</v>
      </c>
    </row>
    <row r="5693" spans="1:11" x14ac:dyDescent="0.35">
      <c r="A5693" s="197">
        <f t="shared" si="179"/>
        <v>44317</v>
      </c>
      <c r="B5693" t="s">
        <v>1054</v>
      </c>
      <c r="C5693" t="s">
        <v>98</v>
      </c>
      <c r="D5693" t="s">
        <v>1009</v>
      </c>
      <c r="E5693" t="s">
        <v>32</v>
      </c>
      <c r="F5693" t="s">
        <v>33</v>
      </c>
      <c r="G5693" t="s">
        <v>625</v>
      </c>
      <c r="H5693">
        <v>939</v>
      </c>
      <c r="I5693" s="196" t="str">
        <f>VLOOKUP(E5693,Refs!$P$2:$R$36,3,FALSE)</f>
        <v>Y60</v>
      </c>
      <c r="J5693" s="196" t="str">
        <f>VLOOKUP(E5693,Refs!$P$2:$S$36,4,FALSE)</f>
        <v>Midlands</v>
      </c>
      <c r="K5693" s="42">
        <f t="shared" si="180"/>
        <v>939</v>
      </c>
    </row>
    <row r="5694" spans="1:11" x14ac:dyDescent="0.35">
      <c r="A5694" s="197">
        <f t="shared" si="179"/>
        <v>44317</v>
      </c>
      <c r="B5694" t="s">
        <v>1054</v>
      </c>
      <c r="C5694" t="s">
        <v>98</v>
      </c>
      <c r="D5694" t="s">
        <v>1009</v>
      </c>
      <c r="E5694" t="s">
        <v>32</v>
      </c>
      <c r="F5694" t="s">
        <v>33</v>
      </c>
      <c r="G5694" t="s">
        <v>626</v>
      </c>
      <c r="H5694">
        <v>3390</v>
      </c>
      <c r="I5694" s="196" t="str">
        <f>VLOOKUP(E5694,Refs!$P$2:$R$36,3,FALSE)</f>
        <v>Y60</v>
      </c>
      <c r="J5694" s="196" t="str">
        <f>VLOOKUP(E5694,Refs!$P$2:$S$36,4,FALSE)</f>
        <v>Midlands</v>
      </c>
      <c r="K5694" s="42">
        <f t="shared" si="180"/>
        <v>3390</v>
      </c>
    </row>
    <row r="5695" spans="1:11" x14ac:dyDescent="0.35">
      <c r="A5695" s="197">
        <f t="shared" si="179"/>
        <v>44317</v>
      </c>
      <c r="B5695" t="s">
        <v>1054</v>
      </c>
      <c r="C5695" t="s">
        <v>98</v>
      </c>
      <c r="D5695" t="s">
        <v>1009</v>
      </c>
      <c r="E5695" t="s">
        <v>32</v>
      </c>
      <c r="F5695" t="s">
        <v>33</v>
      </c>
      <c r="G5695" t="s">
        <v>642</v>
      </c>
      <c r="H5695">
        <v>2572</v>
      </c>
      <c r="I5695" s="196" t="str">
        <f>VLOOKUP(E5695,Refs!$P$2:$R$36,3,FALSE)</f>
        <v>Y60</v>
      </c>
      <c r="J5695" s="196" t="str">
        <f>VLOOKUP(E5695,Refs!$P$2:$S$36,4,FALSE)</f>
        <v>Midlands</v>
      </c>
      <c r="K5695" s="42">
        <f t="shared" si="180"/>
        <v>2572</v>
      </c>
    </row>
    <row r="5696" spans="1:11" x14ac:dyDescent="0.35">
      <c r="A5696" s="197">
        <f t="shared" si="179"/>
        <v>44317</v>
      </c>
      <c r="B5696" t="s">
        <v>1054</v>
      </c>
      <c r="C5696" t="s">
        <v>98</v>
      </c>
      <c r="D5696" t="s">
        <v>1009</v>
      </c>
      <c r="E5696" t="s">
        <v>32</v>
      </c>
      <c r="F5696" t="s">
        <v>33</v>
      </c>
      <c r="G5696" t="s">
        <v>643</v>
      </c>
      <c r="H5696">
        <v>2458</v>
      </c>
      <c r="I5696" s="196" t="str">
        <f>VLOOKUP(E5696,Refs!$P$2:$R$36,3,FALSE)</f>
        <v>Y60</v>
      </c>
      <c r="J5696" s="196" t="str">
        <f>VLOOKUP(E5696,Refs!$P$2:$S$36,4,FALSE)</f>
        <v>Midlands</v>
      </c>
      <c r="K5696" s="42">
        <f t="shared" si="180"/>
        <v>2458</v>
      </c>
    </row>
    <row r="5697" spans="1:11" x14ac:dyDescent="0.35">
      <c r="A5697" s="197">
        <f t="shared" si="179"/>
        <v>44317</v>
      </c>
      <c r="B5697" t="s">
        <v>1054</v>
      </c>
      <c r="C5697" t="s">
        <v>98</v>
      </c>
      <c r="D5697" t="s">
        <v>1009</v>
      </c>
      <c r="E5697" t="s">
        <v>32</v>
      </c>
      <c r="F5697" t="s">
        <v>33</v>
      </c>
      <c r="G5697" t="s">
        <v>644</v>
      </c>
      <c r="H5697">
        <v>2338</v>
      </c>
      <c r="I5697" s="196" t="str">
        <f>VLOOKUP(E5697,Refs!$P$2:$R$36,3,FALSE)</f>
        <v>Y60</v>
      </c>
      <c r="J5697" s="196" t="str">
        <f>VLOOKUP(E5697,Refs!$P$2:$S$36,4,FALSE)</f>
        <v>Midlands</v>
      </c>
      <c r="K5697" s="42">
        <f t="shared" si="180"/>
        <v>2338</v>
      </c>
    </row>
    <row r="5698" spans="1:11" x14ac:dyDescent="0.35">
      <c r="A5698" s="197">
        <f t="shared" si="179"/>
        <v>44317</v>
      </c>
      <c r="B5698" t="s">
        <v>1054</v>
      </c>
      <c r="C5698" t="s">
        <v>98</v>
      </c>
      <c r="D5698" t="s">
        <v>1009</v>
      </c>
      <c r="E5698" t="s">
        <v>32</v>
      </c>
      <c r="F5698" t="s">
        <v>33</v>
      </c>
      <c r="G5698" t="s">
        <v>645</v>
      </c>
      <c r="H5698">
        <v>42</v>
      </c>
      <c r="I5698" s="196" t="str">
        <f>VLOOKUP(E5698,Refs!$P$2:$R$36,3,FALSE)</f>
        <v>Y60</v>
      </c>
      <c r="J5698" s="196" t="str">
        <f>VLOOKUP(E5698,Refs!$P$2:$S$36,4,FALSE)</f>
        <v>Midlands</v>
      </c>
      <c r="K5698" s="42">
        <f t="shared" si="180"/>
        <v>42</v>
      </c>
    </row>
    <row r="5699" spans="1:11" x14ac:dyDescent="0.35">
      <c r="A5699" s="197">
        <f t="shared" ref="A5699:A5762" si="181">DATEVALUE(RIGHT(B5699,8))</f>
        <v>44317</v>
      </c>
      <c r="B5699" t="s">
        <v>1054</v>
      </c>
      <c r="C5699" t="s">
        <v>98</v>
      </c>
      <c r="D5699" t="s">
        <v>1009</v>
      </c>
      <c r="E5699" t="s">
        <v>32</v>
      </c>
      <c r="F5699" t="s">
        <v>33</v>
      </c>
      <c r="G5699" t="s">
        <v>646</v>
      </c>
      <c r="H5699">
        <v>126</v>
      </c>
      <c r="I5699" s="196" t="str">
        <f>VLOOKUP(E5699,Refs!$P$2:$R$36,3,FALSE)</f>
        <v>Y60</v>
      </c>
      <c r="J5699" s="196" t="str">
        <f>VLOOKUP(E5699,Refs!$P$2:$S$36,4,FALSE)</f>
        <v>Midlands</v>
      </c>
      <c r="K5699" s="42">
        <f t="shared" si="180"/>
        <v>126</v>
      </c>
    </row>
    <row r="5700" spans="1:11" x14ac:dyDescent="0.35">
      <c r="A5700" s="197">
        <f t="shared" si="181"/>
        <v>44317</v>
      </c>
      <c r="B5700" t="s">
        <v>1054</v>
      </c>
      <c r="C5700" t="s">
        <v>98</v>
      </c>
      <c r="D5700" t="s">
        <v>1009</v>
      </c>
      <c r="E5700" t="s">
        <v>32</v>
      </c>
      <c r="F5700" t="s">
        <v>33</v>
      </c>
      <c r="G5700" t="s">
        <v>647</v>
      </c>
      <c r="H5700">
        <v>1193</v>
      </c>
      <c r="I5700" s="196" t="str">
        <f>VLOOKUP(E5700,Refs!$P$2:$R$36,3,FALSE)</f>
        <v>Y60</v>
      </c>
      <c r="J5700" s="196" t="str">
        <f>VLOOKUP(E5700,Refs!$P$2:$S$36,4,FALSE)</f>
        <v>Midlands</v>
      </c>
      <c r="K5700" s="42">
        <f t="shared" si="180"/>
        <v>1193</v>
      </c>
    </row>
    <row r="5701" spans="1:11" x14ac:dyDescent="0.35">
      <c r="A5701" s="197">
        <f t="shared" si="181"/>
        <v>44317</v>
      </c>
      <c r="B5701" t="s">
        <v>1054</v>
      </c>
      <c r="C5701" t="s">
        <v>98</v>
      </c>
      <c r="D5701" t="s">
        <v>1009</v>
      </c>
      <c r="E5701" t="s">
        <v>32</v>
      </c>
      <c r="F5701" t="s">
        <v>33</v>
      </c>
      <c r="G5701" t="s">
        <v>648</v>
      </c>
      <c r="H5701">
        <v>2903253</v>
      </c>
      <c r="I5701" s="196" t="str">
        <f>VLOOKUP(E5701,Refs!$P$2:$R$36,3,FALSE)</f>
        <v>Y60</v>
      </c>
      <c r="J5701" s="196" t="str">
        <f>VLOOKUP(E5701,Refs!$P$2:$S$36,4,FALSE)</f>
        <v>Midlands</v>
      </c>
      <c r="K5701" s="42">
        <f t="shared" si="180"/>
        <v>2903253</v>
      </c>
    </row>
    <row r="5702" spans="1:11" x14ac:dyDescent="0.35">
      <c r="A5702" s="197">
        <f t="shared" si="181"/>
        <v>44317</v>
      </c>
      <c r="B5702" t="s">
        <v>1054</v>
      </c>
      <c r="C5702" t="s">
        <v>98</v>
      </c>
      <c r="D5702" t="s">
        <v>1009</v>
      </c>
      <c r="E5702" t="s">
        <v>32</v>
      </c>
      <c r="F5702" t="s">
        <v>33</v>
      </c>
      <c r="G5702" t="s">
        <v>649</v>
      </c>
      <c r="H5702">
        <v>1785</v>
      </c>
      <c r="I5702" s="196" t="str">
        <f>VLOOKUP(E5702,Refs!$P$2:$R$36,3,FALSE)</f>
        <v>Y60</v>
      </c>
      <c r="J5702" s="196" t="str">
        <f>VLOOKUP(E5702,Refs!$P$2:$S$36,4,FALSE)</f>
        <v>Midlands</v>
      </c>
      <c r="K5702" s="42">
        <f t="shared" si="180"/>
        <v>1785</v>
      </c>
    </row>
    <row r="5703" spans="1:11" x14ac:dyDescent="0.35">
      <c r="A5703" s="197">
        <f t="shared" si="181"/>
        <v>44317</v>
      </c>
      <c r="B5703" t="s">
        <v>1054</v>
      </c>
      <c r="C5703" t="s">
        <v>98</v>
      </c>
      <c r="D5703" t="s">
        <v>1009</v>
      </c>
      <c r="E5703" t="s">
        <v>32</v>
      </c>
      <c r="F5703" t="s">
        <v>33</v>
      </c>
      <c r="G5703" t="s">
        <v>650</v>
      </c>
      <c r="H5703">
        <v>1343</v>
      </c>
      <c r="I5703" s="196" t="str">
        <f>VLOOKUP(E5703,Refs!$P$2:$R$36,3,FALSE)</f>
        <v>Y60</v>
      </c>
      <c r="J5703" s="196" t="str">
        <f>VLOOKUP(E5703,Refs!$P$2:$S$36,4,FALSE)</f>
        <v>Midlands</v>
      </c>
      <c r="K5703" s="42">
        <f t="shared" si="180"/>
        <v>1343</v>
      </c>
    </row>
    <row r="5704" spans="1:11" x14ac:dyDescent="0.35">
      <c r="A5704" s="197">
        <f t="shared" si="181"/>
        <v>44317</v>
      </c>
      <c r="B5704" t="s">
        <v>1054</v>
      </c>
      <c r="C5704" t="s">
        <v>98</v>
      </c>
      <c r="D5704" t="s">
        <v>1009</v>
      </c>
      <c r="E5704" t="s">
        <v>32</v>
      </c>
      <c r="F5704" t="s">
        <v>33</v>
      </c>
      <c r="G5704" t="s">
        <v>651</v>
      </c>
      <c r="H5704">
        <v>717</v>
      </c>
      <c r="I5704" s="196" t="str">
        <f>VLOOKUP(E5704,Refs!$P$2:$R$36,3,FALSE)</f>
        <v>Y60</v>
      </c>
      <c r="J5704" s="196" t="str">
        <f>VLOOKUP(E5704,Refs!$P$2:$S$36,4,FALSE)</f>
        <v>Midlands</v>
      </c>
      <c r="K5704" s="42">
        <f t="shared" si="180"/>
        <v>717</v>
      </c>
    </row>
    <row r="5705" spans="1:11" x14ac:dyDescent="0.35">
      <c r="A5705" s="197">
        <f t="shared" si="181"/>
        <v>44317</v>
      </c>
      <c r="B5705" t="s">
        <v>1054</v>
      </c>
      <c r="C5705" t="s">
        <v>98</v>
      </c>
      <c r="D5705" t="s">
        <v>1009</v>
      </c>
      <c r="E5705" t="s">
        <v>32</v>
      </c>
      <c r="F5705" t="s">
        <v>33</v>
      </c>
      <c r="G5705" t="s">
        <v>652</v>
      </c>
      <c r="H5705">
        <v>626</v>
      </c>
      <c r="I5705" s="196" t="str">
        <f>VLOOKUP(E5705,Refs!$P$2:$R$36,3,FALSE)</f>
        <v>Y60</v>
      </c>
      <c r="J5705" s="196" t="str">
        <f>VLOOKUP(E5705,Refs!$P$2:$S$36,4,FALSE)</f>
        <v>Midlands</v>
      </c>
      <c r="K5705" s="42">
        <f t="shared" si="180"/>
        <v>626</v>
      </c>
    </row>
    <row r="5706" spans="1:11" x14ac:dyDescent="0.35">
      <c r="A5706" s="197">
        <f t="shared" si="181"/>
        <v>44317</v>
      </c>
      <c r="B5706" t="s">
        <v>1054</v>
      </c>
      <c r="C5706" t="s">
        <v>98</v>
      </c>
      <c r="D5706" t="s">
        <v>1009</v>
      </c>
      <c r="E5706" t="s">
        <v>32</v>
      </c>
      <c r="F5706" t="s">
        <v>33</v>
      </c>
      <c r="G5706" t="s">
        <v>653</v>
      </c>
      <c r="H5706">
        <v>1179659</v>
      </c>
      <c r="I5706" s="196" t="str">
        <f>VLOOKUP(E5706,Refs!$P$2:$R$36,3,FALSE)</f>
        <v>Y60</v>
      </c>
      <c r="J5706" s="196" t="str">
        <f>VLOOKUP(E5706,Refs!$P$2:$S$36,4,FALSE)</f>
        <v>Midlands</v>
      </c>
      <c r="K5706" s="42">
        <f t="shared" si="180"/>
        <v>1179659</v>
      </c>
    </row>
    <row r="5707" spans="1:11" x14ac:dyDescent="0.35">
      <c r="A5707" s="197">
        <f t="shared" si="181"/>
        <v>44317</v>
      </c>
      <c r="B5707" t="s">
        <v>1054</v>
      </c>
      <c r="C5707" t="s">
        <v>98</v>
      </c>
      <c r="D5707" t="s">
        <v>1009</v>
      </c>
      <c r="E5707" t="s">
        <v>32</v>
      </c>
      <c r="F5707" t="s">
        <v>33</v>
      </c>
      <c r="G5707" t="s">
        <v>654</v>
      </c>
      <c r="H5707">
        <v>568</v>
      </c>
      <c r="I5707" s="196" t="str">
        <f>VLOOKUP(E5707,Refs!$P$2:$R$36,3,FALSE)</f>
        <v>Y60</v>
      </c>
      <c r="J5707" s="196" t="str">
        <f>VLOOKUP(E5707,Refs!$P$2:$S$36,4,FALSE)</f>
        <v>Midlands</v>
      </c>
      <c r="K5707" s="42">
        <f t="shared" si="180"/>
        <v>568</v>
      </c>
    </row>
    <row r="5708" spans="1:11" x14ac:dyDescent="0.35">
      <c r="A5708" s="197">
        <f t="shared" si="181"/>
        <v>44317</v>
      </c>
      <c r="B5708" t="s">
        <v>1054</v>
      </c>
      <c r="C5708" t="s">
        <v>98</v>
      </c>
      <c r="D5708" t="s">
        <v>1009</v>
      </c>
      <c r="E5708" t="s">
        <v>32</v>
      </c>
      <c r="F5708" t="s">
        <v>33</v>
      </c>
      <c r="G5708" t="s">
        <v>669</v>
      </c>
      <c r="H5708">
        <v>16692</v>
      </c>
      <c r="I5708" s="196" t="str">
        <f>VLOOKUP(E5708,Refs!$P$2:$R$36,3,FALSE)</f>
        <v>Y60</v>
      </c>
      <c r="J5708" s="196" t="str">
        <f>VLOOKUP(E5708,Refs!$P$2:$S$36,4,FALSE)</f>
        <v>Midlands</v>
      </c>
      <c r="K5708" s="42">
        <f t="shared" si="180"/>
        <v>16692</v>
      </c>
    </row>
    <row r="5709" spans="1:11" x14ac:dyDescent="0.35">
      <c r="A5709" s="197">
        <f t="shared" si="181"/>
        <v>44317</v>
      </c>
      <c r="B5709" t="s">
        <v>1054</v>
      </c>
      <c r="C5709" t="s">
        <v>98</v>
      </c>
      <c r="D5709" t="s">
        <v>1009</v>
      </c>
      <c r="E5709" t="s">
        <v>32</v>
      </c>
      <c r="F5709" t="s">
        <v>33</v>
      </c>
      <c r="G5709" t="s">
        <v>670</v>
      </c>
      <c r="H5709">
        <v>3</v>
      </c>
      <c r="I5709" s="196" t="str">
        <f>VLOOKUP(E5709,Refs!$P$2:$R$36,3,FALSE)</f>
        <v>Y60</v>
      </c>
      <c r="J5709" s="196" t="str">
        <f>VLOOKUP(E5709,Refs!$P$2:$S$36,4,FALSE)</f>
        <v>Midlands</v>
      </c>
      <c r="K5709" s="42">
        <f t="shared" si="180"/>
        <v>3</v>
      </c>
    </row>
    <row r="5710" spans="1:11" x14ac:dyDescent="0.35">
      <c r="A5710" s="197">
        <f t="shared" si="181"/>
        <v>44317</v>
      </c>
      <c r="B5710" t="s">
        <v>1054</v>
      </c>
      <c r="C5710" t="s">
        <v>98</v>
      </c>
      <c r="D5710" t="s">
        <v>1009</v>
      </c>
      <c r="E5710" t="s">
        <v>32</v>
      </c>
      <c r="F5710" t="s">
        <v>33</v>
      </c>
      <c r="G5710" t="s">
        <v>671</v>
      </c>
      <c r="H5710">
        <v>10563</v>
      </c>
      <c r="I5710" s="196" t="str">
        <f>VLOOKUP(E5710,Refs!$P$2:$R$36,3,FALSE)</f>
        <v>Y60</v>
      </c>
      <c r="J5710" s="196" t="str">
        <f>VLOOKUP(E5710,Refs!$P$2:$S$36,4,FALSE)</f>
        <v>Midlands</v>
      </c>
      <c r="K5710" s="42">
        <f t="shared" si="180"/>
        <v>10563</v>
      </c>
    </row>
    <row r="5711" spans="1:11" x14ac:dyDescent="0.35">
      <c r="A5711" s="197">
        <f t="shared" si="181"/>
        <v>44317</v>
      </c>
      <c r="B5711" t="s">
        <v>1054</v>
      </c>
      <c r="C5711" t="s">
        <v>98</v>
      </c>
      <c r="D5711" t="s">
        <v>1009</v>
      </c>
      <c r="E5711" t="s">
        <v>32</v>
      </c>
      <c r="F5711" t="s">
        <v>33</v>
      </c>
      <c r="G5711" t="s">
        <v>675</v>
      </c>
      <c r="H5711">
        <v>2983</v>
      </c>
      <c r="I5711" s="196" t="str">
        <f>VLOOKUP(E5711,Refs!$P$2:$R$36,3,FALSE)</f>
        <v>Y60</v>
      </c>
      <c r="J5711" s="196" t="str">
        <f>VLOOKUP(E5711,Refs!$P$2:$S$36,4,FALSE)</f>
        <v>Midlands</v>
      </c>
      <c r="K5711" s="42">
        <f t="shared" si="180"/>
        <v>2983</v>
      </c>
    </row>
    <row r="5712" spans="1:11" x14ac:dyDescent="0.35">
      <c r="A5712" s="197">
        <f t="shared" si="181"/>
        <v>44317</v>
      </c>
      <c r="B5712" t="s">
        <v>1054</v>
      </c>
      <c r="C5712" t="s">
        <v>98</v>
      </c>
      <c r="D5712" t="s">
        <v>1009</v>
      </c>
      <c r="E5712" t="s">
        <v>32</v>
      </c>
      <c r="F5712" t="s">
        <v>33</v>
      </c>
      <c r="G5712" t="s">
        <v>678</v>
      </c>
      <c r="H5712">
        <v>3327</v>
      </c>
      <c r="I5712" s="196" t="str">
        <f>VLOOKUP(E5712,Refs!$P$2:$R$36,3,FALSE)</f>
        <v>Y60</v>
      </c>
      <c r="J5712" s="196" t="str">
        <f>VLOOKUP(E5712,Refs!$P$2:$S$36,4,FALSE)</f>
        <v>Midlands</v>
      </c>
      <c r="K5712" s="42">
        <f t="shared" si="180"/>
        <v>3327</v>
      </c>
    </row>
    <row r="5713" spans="1:11" x14ac:dyDescent="0.35">
      <c r="A5713" s="197">
        <f t="shared" si="181"/>
        <v>44317</v>
      </c>
      <c r="B5713" t="s">
        <v>1054</v>
      </c>
      <c r="C5713" t="s">
        <v>98</v>
      </c>
      <c r="D5713" t="s">
        <v>1009</v>
      </c>
      <c r="E5713" t="s">
        <v>32</v>
      </c>
      <c r="F5713" t="s">
        <v>33</v>
      </c>
      <c r="G5713" t="s">
        <v>679</v>
      </c>
      <c r="H5713">
        <v>1152</v>
      </c>
      <c r="I5713" s="196" t="str">
        <f>VLOOKUP(E5713,Refs!$P$2:$R$36,3,FALSE)</f>
        <v>Y60</v>
      </c>
      <c r="J5713" s="196" t="str">
        <f>VLOOKUP(E5713,Refs!$P$2:$S$36,4,FALSE)</f>
        <v>Midlands</v>
      </c>
      <c r="K5713" s="42">
        <f t="shared" si="180"/>
        <v>1152</v>
      </c>
    </row>
    <row r="5714" spans="1:11" x14ac:dyDescent="0.35">
      <c r="A5714" s="197">
        <f t="shared" si="181"/>
        <v>44317</v>
      </c>
      <c r="B5714" t="s">
        <v>1054</v>
      </c>
      <c r="C5714" t="s">
        <v>98</v>
      </c>
      <c r="D5714" t="s">
        <v>1009</v>
      </c>
      <c r="E5714" t="s">
        <v>32</v>
      </c>
      <c r="F5714" t="s">
        <v>33</v>
      </c>
      <c r="G5714" t="s">
        <v>680</v>
      </c>
      <c r="H5714">
        <v>6431</v>
      </c>
      <c r="I5714" s="196" t="str">
        <f>VLOOKUP(E5714,Refs!$P$2:$R$36,3,FALSE)</f>
        <v>Y60</v>
      </c>
      <c r="J5714" s="196" t="str">
        <f>VLOOKUP(E5714,Refs!$P$2:$S$36,4,FALSE)</f>
        <v>Midlands</v>
      </c>
      <c r="K5714" s="42">
        <f t="shared" si="180"/>
        <v>6431</v>
      </c>
    </row>
    <row r="5715" spans="1:11" x14ac:dyDescent="0.35">
      <c r="A5715" s="197">
        <f t="shared" si="181"/>
        <v>44317</v>
      </c>
      <c r="B5715" t="s">
        <v>1054</v>
      </c>
      <c r="C5715" t="s">
        <v>98</v>
      </c>
      <c r="D5715" t="s">
        <v>1009</v>
      </c>
      <c r="E5715" t="s">
        <v>32</v>
      </c>
      <c r="F5715" t="s">
        <v>33</v>
      </c>
      <c r="G5715" t="s">
        <v>681</v>
      </c>
      <c r="H5715">
        <v>311</v>
      </c>
      <c r="I5715" s="196" t="str">
        <f>VLOOKUP(E5715,Refs!$P$2:$R$36,3,FALSE)</f>
        <v>Y60</v>
      </c>
      <c r="J5715" s="196" t="str">
        <f>VLOOKUP(E5715,Refs!$P$2:$S$36,4,FALSE)</f>
        <v>Midlands</v>
      </c>
      <c r="K5715" s="42">
        <f t="shared" si="180"/>
        <v>311</v>
      </c>
    </row>
    <row r="5716" spans="1:11" x14ac:dyDescent="0.35">
      <c r="A5716" s="197">
        <f t="shared" si="181"/>
        <v>44317</v>
      </c>
      <c r="B5716" t="s">
        <v>1054</v>
      </c>
      <c r="C5716" t="s">
        <v>98</v>
      </c>
      <c r="D5716" t="s">
        <v>1009</v>
      </c>
      <c r="E5716" t="s">
        <v>32</v>
      </c>
      <c r="F5716" t="s">
        <v>33</v>
      </c>
      <c r="G5716" t="s">
        <v>682</v>
      </c>
      <c r="H5716">
        <v>64</v>
      </c>
      <c r="I5716" s="196" t="str">
        <f>VLOOKUP(E5716,Refs!$P$2:$R$36,3,FALSE)</f>
        <v>Y60</v>
      </c>
      <c r="J5716" s="196" t="str">
        <f>VLOOKUP(E5716,Refs!$P$2:$S$36,4,FALSE)</f>
        <v>Midlands</v>
      </c>
      <c r="K5716" s="42">
        <f t="shared" si="180"/>
        <v>64</v>
      </c>
    </row>
    <row r="5717" spans="1:11" x14ac:dyDescent="0.35">
      <c r="A5717" s="197">
        <f t="shared" si="181"/>
        <v>44317</v>
      </c>
      <c r="B5717" t="s">
        <v>1054</v>
      </c>
      <c r="C5717" t="s">
        <v>98</v>
      </c>
      <c r="D5717" t="s">
        <v>1009</v>
      </c>
      <c r="E5717" t="s">
        <v>32</v>
      </c>
      <c r="F5717" t="s">
        <v>33</v>
      </c>
      <c r="G5717" t="s">
        <v>683</v>
      </c>
      <c r="H5717">
        <v>23</v>
      </c>
      <c r="I5717" s="196" t="str">
        <f>VLOOKUP(E5717,Refs!$P$2:$R$36,3,FALSE)</f>
        <v>Y60</v>
      </c>
      <c r="J5717" s="196" t="str">
        <f>VLOOKUP(E5717,Refs!$P$2:$S$36,4,FALSE)</f>
        <v>Midlands</v>
      </c>
      <c r="K5717" s="42">
        <f t="shared" si="180"/>
        <v>23</v>
      </c>
    </row>
    <row r="5718" spans="1:11" x14ac:dyDescent="0.35">
      <c r="A5718" s="197">
        <f t="shared" si="181"/>
        <v>44317</v>
      </c>
      <c r="B5718" t="s">
        <v>1054</v>
      </c>
      <c r="C5718" t="s">
        <v>98</v>
      </c>
      <c r="D5718" t="s">
        <v>1009</v>
      </c>
      <c r="E5718" t="s">
        <v>32</v>
      </c>
      <c r="F5718" t="s">
        <v>33</v>
      </c>
      <c r="G5718" t="s">
        <v>684</v>
      </c>
      <c r="H5718">
        <v>2071</v>
      </c>
      <c r="I5718" s="196" t="str">
        <f>VLOOKUP(E5718,Refs!$P$2:$R$36,3,FALSE)</f>
        <v>Y60</v>
      </c>
      <c r="J5718" s="196" t="str">
        <f>VLOOKUP(E5718,Refs!$P$2:$S$36,4,FALSE)</f>
        <v>Midlands</v>
      </c>
      <c r="K5718" s="42">
        <f t="shared" si="180"/>
        <v>2071</v>
      </c>
    </row>
    <row r="5719" spans="1:11" x14ac:dyDescent="0.35">
      <c r="A5719" s="197">
        <f t="shared" si="181"/>
        <v>44317</v>
      </c>
      <c r="B5719" t="s">
        <v>1054</v>
      </c>
      <c r="C5719" t="s">
        <v>98</v>
      </c>
      <c r="D5719" t="s">
        <v>1009</v>
      </c>
      <c r="E5719" t="s">
        <v>32</v>
      </c>
      <c r="F5719" t="s">
        <v>33</v>
      </c>
      <c r="G5719" t="s">
        <v>685</v>
      </c>
      <c r="H5719">
        <v>1487</v>
      </c>
      <c r="I5719" s="196" t="str">
        <f>VLOOKUP(E5719,Refs!$P$2:$R$36,3,FALSE)</f>
        <v>Y60</v>
      </c>
      <c r="J5719" s="196" t="str">
        <f>VLOOKUP(E5719,Refs!$P$2:$S$36,4,FALSE)</f>
        <v>Midlands</v>
      </c>
      <c r="K5719" s="42">
        <f t="shared" si="180"/>
        <v>1487</v>
      </c>
    </row>
    <row r="5720" spans="1:11" x14ac:dyDescent="0.35">
      <c r="A5720" s="197">
        <f t="shared" si="181"/>
        <v>44317</v>
      </c>
      <c r="B5720" t="s">
        <v>1054</v>
      </c>
      <c r="C5720" t="s">
        <v>98</v>
      </c>
      <c r="D5720" t="s">
        <v>1009</v>
      </c>
      <c r="E5720" t="s">
        <v>32</v>
      </c>
      <c r="F5720" t="s">
        <v>33</v>
      </c>
      <c r="G5720" t="s">
        <v>686</v>
      </c>
      <c r="H5720">
        <v>2</v>
      </c>
      <c r="I5720" s="196" t="str">
        <f>VLOOKUP(E5720,Refs!$P$2:$R$36,3,FALSE)</f>
        <v>Y60</v>
      </c>
      <c r="J5720" s="196" t="str">
        <f>VLOOKUP(E5720,Refs!$P$2:$S$36,4,FALSE)</f>
        <v>Midlands</v>
      </c>
      <c r="K5720" s="42">
        <f t="shared" si="180"/>
        <v>2</v>
      </c>
    </row>
    <row r="5721" spans="1:11" x14ac:dyDescent="0.35">
      <c r="A5721" s="197">
        <f t="shared" si="181"/>
        <v>44317</v>
      </c>
      <c r="B5721" t="s">
        <v>1054</v>
      </c>
      <c r="C5721" t="s">
        <v>98</v>
      </c>
      <c r="D5721" t="s">
        <v>1009</v>
      </c>
      <c r="E5721" t="s">
        <v>32</v>
      </c>
      <c r="F5721" t="s">
        <v>33</v>
      </c>
      <c r="G5721" t="s">
        <v>687</v>
      </c>
      <c r="H5721">
        <v>0</v>
      </c>
      <c r="I5721" s="196" t="str">
        <f>VLOOKUP(E5721,Refs!$P$2:$R$36,3,FALSE)</f>
        <v>Y60</v>
      </c>
      <c r="J5721" s="196" t="str">
        <f>VLOOKUP(E5721,Refs!$P$2:$S$36,4,FALSE)</f>
        <v>Midlands</v>
      </c>
      <c r="K5721" s="42" t="str">
        <f t="shared" si="180"/>
        <v/>
      </c>
    </row>
    <row r="5722" spans="1:11" x14ac:dyDescent="0.35">
      <c r="A5722" s="197">
        <f t="shared" si="181"/>
        <v>44317</v>
      </c>
      <c r="B5722" t="s">
        <v>1054</v>
      </c>
      <c r="C5722" t="s">
        <v>98</v>
      </c>
      <c r="D5722" t="s">
        <v>1009</v>
      </c>
      <c r="E5722" t="s">
        <v>32</v>
      </c>
      <c r="F5722" t="s">
        <v>33</v>
      </c>
      <c r="G5722" t="s">
        <v>688</v>
      </c>
      <c r="H5722" t="s">
        <v>999</v>
      </c>
      <c r="I5722" s="196" t="str">
        <f>VLOOKUP(E5722,Refs!$P$2:$R$36,3,FALSE)</f>
        <v>Y60</v>
      </c>
      <c r="J5722" s="196" t="str">
        <f>VLOOKUP(E5722,Refs!$P$2:$S$36,4,FALSE)</f>
        <v>Midlands</v>
      </c>
      <c r="K5722" s="42" t="str">
        <f t="shared" si="180"/>
        <v>-</v>
      </c>
    </row>
    <row r="5723" spans="1:11" x14ac:dyDescent="0.35">
      <c r="A5723" s="197">
        <f t="shared" si="181"/>
        <v>44317</v>
      </c>
      <c r="B5723" t="s">
        <v>1054</v>
      </c>
      <c r="C5723" t="s">
        <v>98</v>
      </c>
      <c r="D5723" t="s">
        <v>1009</v>
      </c>
      <c r="E5723" t="s">
        <v>32</v>
      </c>
      <c r="F5723" t="s">
        <v>33</v>
      </c>
      <c r="G5723" t="s">
        <v>689</v>
      </c>
      <c r="H5723" t="s">
        <v>999</v>
      </c>
      <c r="I5723" s="196" t="str">
        <f>VLOOKUP(E5723,Refs!$P$2:$R$36,3,FALSE)</f>
        <v>Y60</v>
      </c>
      <c r="J5723" s="196" t="str">
        <f>VLOOKUP(E5723,Refs!$P$2:$S$36,4,FALSE)</f>
        <v>Midlands</v>
      </c>
      <c r="K5723" s="42" t="str">
        <f t="shared" si="180"/>
        <v>-</v>
      </c>
    </row>
    <row r="5724" spans="1:11" x14ac:dyDescent="0.35">
      <c r="A5724" s="197">
        <f t="shared" si="181"/>
        <v>44317</v>
      </c>
      <c r="B5724" t="s">
        <v>1054</v>
      </c>
      <c r="C5724" t="s">
        <v>98</v>
      </c>
      <c r="D5724" t="s">
        <v>1009</v>
      </c>
      <c r="E5724" t="s">
        <v>32</v>
      </c>
      <c r="F5724" t="s">
        <v>33</v>
      </c>
      <c r="G5724" t="s">
        <v>690</v>
      </c>
      <c r="H5724">
        <v>10</v>
      </c>
      <c r="I5724" s="196" t="str">
        <f>VLOOKUP(E5724,Refs!$P$2:$R$36,3,FALSE)</f>
        <v>Y60</v>
      </c>
      <c r="J5724" s="196" t="str">
        <f>VLOOKUP(E5724,Refs!$P$2:$S$36,4,FALSE)</f>
        <v>Midlands</v>
      </c>
      <c r="K5724" s="42">
        <f t="shared" si="180"/>
        <v>10</v>
      </c>
    </row>
    <row r="5725" spans="1:11" x14ac:dyDescent="0.35">
      <c r="A5725" s="197">
        <f t="shared" si="181"/>
        <v>44317</v>
      </c>
      <c r="B5725" t="s">
        <v>1054</v>
      </c>
      <c r="C5725" t="s">
        <v>98</v>
      </c>
      <c r="D5725" t="s">
        <v>1009</v>
      </c>
      <c r="E5725" t="s">
        <v>32</v>
      </c>
      <c r="F5725" t="s">
        <v>33</v>
      </c>
      <c r="G5725" t="s">
        <v>691</v>
      </c>
      <c r="H5725">
        <v>31</v>
      </c>
      <c r="I5725" s="196" t="str">
        <f>VLOOKUP(E5725,Refs!$P$2:$R$36,3,FALSE)</f>
        <v>Y60</v>
      </c>
      <c r="J5725" s="196" t="str">
        <f>VLOOKUP(E5725,Refs!$P$2:$S$36,4,FALSE)</f>
        <v>Midlands</v>
      </c>
      <c r="K5725" s="42">
        <f t="shared" si="180"/>
        <v>31</v>
      </c>
    </row>
    <row r="5726" spans="1:11" x14ac:dyDescent="0.35">
      <c r="A5726" s="197">
        <f t="shared" si="181"/>
        <v>44317</v>
      </c>
      <c r="B5726" t="s">
        <v>1054</v>
      </c>
      <c r="C5726" t="s">
        <v>98</v>
      </c>
      <c r="D5726" t="s">
        <v>1009</v>
      </c>
      <c r="E5726" t="s">
        <v>32</v>
      </c>
      <c r="F5726" t="s">
        <v>33</v>
      </c>
      <c r="G5726" t="s">
        <v>692</v>
      </c>
      <c r="H5726" t="s">
        <v>999</v>
      </c>
      <c r="I5726" s="196" t="str">
        <f>VLOOKUP(E5726,Refs!$P$2:$R$36,3,FALSE)</f>
        <v>Y60</v>
      </c>
      <c r="J5726" s="196" t="str">
        <f>VLOOKUP(E5726,Refs!$P$2:$S$36,4,FALSE)</f>
        <v>Midlands</v>
      </c>
      <c r="K5726" s="42" t="str">
        <f t="shared" si="180"/>
        <v>-</v>
      </c>
    </row>
    <row r="5727" spans="1:11" x14ac:dyDescent="0.35">
      <c r="A5727" s="197">
        <f t="shared" si="181"/>
        <v>44317</v>
      </c>
      <c r="B5727" t="s">
        <v>1054</v>
      </c>
      <c r="C5727" t="s">
        <v>98</v>
      </c>
      <c r="D5727" t="s">
        <v>1009</v>
      </c>
      <c r="E5727" t="s">
        <v>32</v>
      </c>
      <c r="F5727" t="s">
        <v>33</v>
      </c>
      <c r="G5727" t="s">
        <v>693</v>
      </c>
      <c r="H5727" t="s">
        <v>999</v>
      </c>
      <c r="I5727" s="196" t="str">
        <f>VLOOKUP(E5727,Refs!$P$2:$R$36,3,FALSE)</f>
        <v>Y60</v>
      </c>
      <c r="J5727" s="196" t="str">
        <f>VLOOKUP(E5727,Refs!$P$2:$S$36,4,FALSE)</f>
        <v>Midlands</v>
      </c>
      <c r="K5727" s="42" t="str">
        <f t="shared" si="180"/>
        <v>-</v>
      </c>
    </row>
    <row r="5728" spans="1:11" x14ac:dyDescent="0.35">
      <c r="A5728" s="197">
        <f t="shared" si="181"/>
        <v>44317</v>
      </c>
      <c r="B5728" t="s">
        <v>1054</v>
      </c>
      <c r="C5728" t="s">
        <v>98</v>
      </c>
      <c r="D5728" t="s">
        <v>1009</v>
      </c>
      <c r="E5728" t="s">
        <v>32</v>
      </c>
      <c r="F5728" t="s">
        <v>33</v>
      </c>
      <c r="G5728" t="s">
        <v>694</v>
      </c>
      <c r="H5728" t="s">
        <v>999</v>
      </c>
      <c r="I5728" s="196" t="str">
        <f>VLOOKUP(E5728,Refs!$P$2:$R$36,3,FALSE)</f>
        <v>Y60</v>
      </c>
      <c r="J5728" s="196" t="str">
        <f>VLOOKUP(E5728,Refs!$P$2:$S$36,4,FALSE)</f>
        <v>Midlands</v>
      </c>
      <c r="K5728" s="42" t="str">
        <f t="shared" si="180"/>
        <v>-</v>
      </c>
    </row>
    <row r="5729" spans="1:11" x14ac:dyDescent="0.35">
      <c r="A5729" s="197">
        <f t="shared" si="181"/>
        <v>44317</v>
      </c>
      <c r="B5729" t="s">
        <v>1054</v>
      </c>
      <c r="C5729" t="s">
        <v>98</v>
      </c>
      <c r="D5729" t="s">
        <v>1009</v>
      </c>
      <c r="E5729" t="s">
        <v>32</v>
      </c>
      <c r="F5729" t="s">
        <v>33</v>
      </c>
      <c r="G5729" t="s">
        <v>695</v>
      </c>
      <c r="H5729" t="s">
        <v>999</v>
      </c>
      <c r="I5729" s="196" t="str">
        <f>VLOOKUP(E5729,Refs!$P$2:$R$36,3,FALSE)</f>
        <v>Y60</v>
      </c>
      <c r="J5729" s="196" t="str">
        <f>VLOOKUP(E5729,Refs!$P$2:$S$36,4,FALSE)</f>
        <v>Midlands</v>
      </c>
      <c r="K5729" s="42" t="str">
        <f t="shared" si="180"/>
        <v>-</v>
      </c>
    </row>
    <row r="5730" spans="1:11" x14ac:dyDescent="0.35">
      <c r="A5730" s="197">
        <f t="shared" si="181"/>
        <v>44317</v>
      </c>
      <c r="B5730" t="s">
        <v>1054</v>
      </c>
      <c r="C5730" t="s">
        <v>98</v>
      </c>
      <c r="D5730" t="s">
        <v>1009</v>
      </c>
      <c r="E5730" t="s">
        <v>32</v>
      </c>
      <c r="F5730" t="s">
        <v>33</v>
      </c>
      <c r="G5730" t="s">
        <v>696</v>
      </c>
      <c r="H5730">
        <v>12</v>
      </c>
      <c r="I5730" s="196" t="str">
        <f>VLOOKUP(E5730,Refs!$P$2:$R$36,3,FALSE)</f>
        <v>Y60</v>
      </c>
      <c r="J5730" s="196" t="str">
        <f>VLOOKUP(E5730,Refs!$P$2:$S$36,4,FALSE)</f>
        <v>Midlands</v>
      </c>
      <c r="K5730" s="42">
        <f t="shared" si="180"/>
        <v>12</v>
      </c>
    </row>
    <row r="5731" spans="1:11" x14ac:dyDescent="0.35">
      <c r="A5731" s="197">
        <f t="shared" si="181"/>
        <v>44317</v>
      </c>
      <c r="B5731" t="s">
        <v>1054</v>
      </c>
      <c r="C5731" t="s">
        <v>98</v>
      </c>
      <c r="D5731" t="s">
        <v>1009</v>
      </c>
      <c r="E5731" t="s">
        <v>32</v>
      </c>
      <c r="F5731" t="s">
        <v>33</v>
      </c>
      <c r="G5731" t="s">
        <v>697</v>
      </c>
      <c r="H5731">
        <v>11</v>
      </c>
      <c r="I5731" s="196" t="str">
        <f>VLOOKUP(E5731,Refs!$P$2:$R$36,3,FALSE)</f>
        <v>Y60</v>
      </c>
      <c r="J5731" s="196" t="str">
        <f>VLOOKUP(E5731,Refs!$P$2:$S$36,4,FALSE)</f>
        <v>Midlands</v>
      </c>
      <c r="K5731" s="42">
        <f t="shared" si="180"/>
        <v>11</v>
      </c>
    </row>
    <row r="5732" spans="1:11" x14ac:dyDescent="0.35">
      <c r="A5732" s="197">
        <f t="shared" si="181"/>
        <v>44317</v>
      </c>
      <c r="B5732" t="s">
        <v>1054</v>
      </c>
      <c r="C5732" t="s">
        <v>98</v>
      </c>
      <c r="D5732" t="s">
        <v>1009</v>
      </c>
      <c r="E5732" t="s">
        <v>32</v>
      </c>
      <c r="F5732" t="s">
        <v>33</v>
      </c>
      <c r="G5732" t="s">
        <v>698</v>
      </c>
      <c r="H5732">
        <v>534</v>
      </c>
      <c r="I5732" s="196" t="str">
        <f>VLOOKUP(E5732,Refs!$P$2:$R$36,3,FALSE)</f>
        <v>Y60</v>
      </c>
      <c r="J5732" s="196" t="str">
        <f>VLOOKUP(E5732,Refs!$P$2:$S$36,4,FALSE)</f>
        <v>Midlands</v>
      </c>
      <c r="K5732" s="42">
        <f t="shared" si="180"/>
        <v>534</v>
      </c>
    </row>
    <row r="5733" spans="1:11" x14ac:dyDescent="0.35">
      <c r="A5733" s="197">
        <f t="shared" si="181"/>
        <v>44317</v>
      </c>
      <c r="B5733" t="s">
        <v>1054</v>
      </c>
      <c r="C5733" t="s">
        <v>98</v>
      </c>
      <c r="D5733" t="s">
        <v>1009</v>
      </c>
      <c r="E5733" t="s">
        <v>32</v>
      </c>
      <c r="F5733" t="s">
        <v>33</v>
      </c>
      <c r="G5733" t="s">
        <v>699</v>
      </c>
      <c r="H5733">
        <v>524</v>
      </c>
      <c r="I5733" s="196" t="str">
        <f>VLOOKUP(E5733,Refs!$P$2:$R$36,3,FALSE)</f>
        <v>Y60</v>
      </c>
      <c r="J5733" s="196" t="str">
        <f>VLOOKUP(E5733,Refs!$P$2:$S$36,4,FALSE)</f>
        <v>Midlands</v>
      </c>
      <c r="K5733" s="42">
        <f t="shared" si="180"/>
        <v>524</v>
      </c>
    </row>
    <row r="5734" spans="1:11" x14ac:dyDescent="0.35">
      <c r="A5734" s="197">
        <f t="shared" si="181"/>
        <v>44317</v>
      </c>
      <c r="B5734" t="s">
        <v>1054</v>
      </c>
      <c r="C5734" t="s">
        <v>98</v>
      </c>
      <c r="D5734" t="s">
        <v>1009</v>
      </c>
      <c r="E5734" t="s">
        <v>32</v>
      </c>
      <c r="F5734" t="s">
        <v>33</v>
      </c>
      <c r="G5734" t="s">
        <v>720</v>
      </c>
      <c r="H5734">
        <v>469</v>
      </c>
      <c r="I5734" s="196" t="str">
        <f>VLOOKUP(E5734,Refs!$P$2:$R$36,3,FALSE)</f>
        <v>Y60</v>
      </c>
      <c r="J5734" s="196" t="str">
        <f>VLOOKUP(E5734,Refs!$P$2:$S$36,4,FALSE)</f>
        <v>Midlands</v>
      </c>
      <c r="K5734" s="42">
        <f t="shared" si="180"/>
        <v>469</v>
      </c>
    </row>
    <row r="5735" spans="1:11" x14ac:dyDescent="0.35">
      <c r="A5735" s="197">
        <f t="shared" si="181"/>
        <v>44317</v>
      </c>
      <c r="B5735" t="s">
        <v>1054</v>
      </c>
      <c r="C5735" t="s">
        <v>98</v>
      </c>
      <c r="D5735" t="s">
        <v>1009</v>
      </c>
      <c r="E5735" t="s">
        <v>32</v>
      </c>
      <c r="F5735" t="s">
        <v>33</v>
      </c>
      <c r="G5735" t="s">
        <v>721</v>
      </c>
      <c r="H5735">
        <v>415</v>
      </c>
      <c r="I5735" s="196" t="str">
        <f>VLOOKUP(E5735,Refs!$P$2:$R$36,3,FALSE)</f>
        <v>Y60</v>
      </c>
      <c r="J5735" s="196" t="str">
        <f>VLOOKUP(E5735,Refs!$P$2:$S$36,4,FALSE)</f>
        <v>Midlands</v>
      </c>
      <c r="K5735" s="42">
        <f t="shared" si="180"/>
        <v>415</v>
      </c>
    </row>
    <row r="5736" spans="1:11" x14ac:dyDescent="0.35">
      <c r="A5736" s="197">
        <f t="shared" si="181"/>
        <v>44317</v>
      </c>
      <c r="B5736" t="s">
        <v>1054</v>
      </c>
      <c r="C5736" t="s">
        <v>98</v>
      </c>
      <c r="D5736" t="s">
        <v>1009</v>
      </c>
      <c r="E5736" t="s">
        <v>32</v>
      </c>
      <c r="F5736" t="s">
        <v>33</v>
      </c>
      <c r="G5736" t="s">
        <v>722</v>
      </c>
      <c r="H5736">
        <v>47</v>
      </c>
      <c r="I5736" s="196" t="str">
        <f>VLOOKUP(E5736,Refs!$P$2:$R$36,3,FALSE)</f>
        <v>Y60</v>
      </c>
      <c r="J5736" s="196" t="str">
        <f>VLOOKUP(E5736,Refs!$P$2:$S$36,4,FALSE)</f>
        <v>Midlands</v>
      </c>
      <c r="K5736" s="42">
        <f t="shared" si="180"/>
        <v>47</v>
      </c>
    </row>
    <row r="5737" spans="1:11" x14ac:dyDescent="0.35">
      <c r="A5737" s="197">
        <f t="shared" si="181"/>
        <v>44317</v>
      </c>
      <c r="B5737" t="s">
        <v>1054</v>
      </c>
      <c r="C5737" t="s">
        <v>98</v>
      </c>
      <c r="D5737" t="s">
        <v>1009</v>
      </c>
      <c r="E5737" t="s">
        <v>32</v>
      </c>
      <c r="F5737" t="s">
        <v>33</v>
      </c>
      <c r="G5737" t="s">
        <v>723</v>
      </c>
      <c r="H5737">
        <v>12</v>
      </c>
      <c r="I5737" s="196" t="str">
        <f>VLOOKUP(E5737,Refs!$P$2:$R$36,3,FALSE)</f>
        <v>Y60</v>
      </c>
      <c r="J5737" s="196" t="str">
        <f>VLOOKUP(E5737,Refs!$P$2:$S$36,4,FALSE)</f>
        <v>Midlands</v>
      </c>
      <c r="K5737" s="42">
        <f t="shared" si="180"/>
        <v>12</v>
      </c>
    </row>
    <row r="5738" spans="1:11" x14ac:dyDescent="0.35">
      <c r="A5738" s="197">
        <f t="shared" si="181"/>
        <v>44317</v>
      </c>
      <c r="B5738" t="s">
        <v>1054</v>
      </c>
      <c r="C5738" t="s">
        <v>98</v>
      </c>
      <c r="D5738" t="s">
        <v>1009</v>
      </c>
      <c r="E5738" t="s">
        <v>32</v>
      </c>
      <c r="F5738" t="s">
        <v>33</v>
      </c>
      <c r="G5738" t="s">
        <v>724</v>
      </c>
      <c r="H5738">
        <v>68</v>
      </c>
      <c r="I5738" s="196" t="str">
        <f>VLOOKUP(E5738,Refs!$P$2:$R$36,3,FALSE)</f>
        <v>Y60</v>
      </c>
      <c r="J5738" s="196" t="str">
        <f>VLOOKUP(E5738,Refs!$P$2:$S$36,4,FALSE)</f>
        <v>Midlands</v>
      </c>
      <c r="K5738" s="42">
        <f t="shared" si="180"/>
        <v>68</v>
      </c>
    </row>
    <row r="5739" spans="1:11" x14ac:dyDescent="0.35">
      <c r="A5739" s="197">
        <f t="shared" si="181"/>
        <v>44317</v>
      </c>
      <c r="B5739" t="s">
        <v>1054</v>
      </c>
      <c r="C5739" t="s">
        <v>98</v>
      </c>
      <c r="D5739" t="s">
        <v>1009</v>
      </c>
      <c r="E5739" t="s">
        <v>32</v>
      </c>
      <c r="F5739" t="s">
        <v>33</v>
      </c>
      <c r="G5739" t="s">
        <v>725</v>
      </c>
      <c r="H5739">
        <v>4</v>
      </c>
      <c r="I5739" s="196" t="str">
        <f>VLOOKUP(E5739,Refs!$P$2:$R$36,3,FALSE)</f>
        <v>Y60</v>
      </c>
      <c r="J5739" s="196" t="str">
        <f>VLOOKUP(E5739,Refs!$P$2:$S$36,4,FALSE)</f>
        <v>Midlands</v>
      </c>
      <c r="K5739" s="42">
        <f t="shared" si="180"/>
        <v>4</v>
      </c>
    </row>
    <row r="5740" spans="1:11" x14ac:dyDescent="0.35">
      <c r="A5740" s="197">
        <f t="shared" si="181"/>
        <v>44317</v>
      </c>
      <c r="B5740" t="s">
        <v>1054</v>
      </c>
      <c r="C5740" t="s">
        <v>98</v>
      </c>
      <c r="D5740" t="s">
        <v>1009</v>
      </c>
      <c r="E5740" t="s">
        <v>32</v>
      </c>
      <c r="F5740" t="s">
        <v>33</v>
      </c>
      <c r="G5740" t="s">
        <v>726</v>
      </c>
      <c r="H5740">
        <v>0</v>
      </c>
      <c r="I5740" s="196" t="str">
        <f>VLOOKUP(E5740,Refs!$P$2:$R$36,3,FALSE)</f>
        <v>Y60</v>
      </c>
      <c r="J5740" s="196" t="str">
        <f>VLOOKUP(E5740,Refs!$P$2:$S$36,4,FALSE)</f>
        <v>Midlands</v>
      </c>
      <c r="K5740" s="42" t="str">
        <f t="shared" ref="K5740:K5751" si="182">IF(OR(H5740="NULL",H5740=0,H5740=""),"",H5740)</f>
        <v/>
      </c>
    </row>
    <row r="5741" spans="1:11" x14ac:dyDescent="0.35">
      <c r="A5741" s="197">
        <f t="shared" si="181"/>
        <v>44317</v>
      </c>
      <c r="B5741" t="s">
        <v>1054</v>
      </c>
      <c r="C5741" t="s">
        <v>98</v>
      </c>
      <c r="D5741" t="s">
        <v>1009</v>
      </c>
      <c r="E5741" t="s">
        <v>32</v>
      </c>
      <c r="F5741" t="s">
        <v>33</v>
      </c>
      <c r="G5741" t="s">
        <v>727</v>
      </c>
      <c r="H5741">
        <v>0</v>
      </c>
      <c r="I5741" s="196" t="str">
        <f>VLOOKUP(E5741,Refs!$P$2:$R$36,3,FALSE)</f>
        <v>Y60</v>
      </c>
      <c r="J5741" s="196" t="str">
        <f>VLOOKUP(E5741,Refs!$P$2:$S$36,4,FALSE)</f>
        <v>Midlands</v>
      </c>
      <c r="K5741" s="42" t="str">
        <f t="shared" si="182"/>
        <v/>
      </c>
    </row>
    <row r="5742" spans="1:11" x14ac:dyDescent="0.35">
      <c r="A5742" s="197">
        <f t="shared" si="181"/>
        <v>44317</v>
      </c>
      <c r="B5742" t="s">
        <v>1054</v>
      </c>
      <c r="C5742" t="s">
        <v>98</v>
      </c>
      <c r="D5742" t="s">
        <v>1009</v>
      </c>
      <c r="E5742" t="s">
        <v>32</v>
      </c>
      <c r="F5742" t="s">
        <v>33</v>
      </c>
      <c r="G5742" t="s">
        <v>728</v>
      </c>
      <c r="H5742">
        <v>113</v>
      </c>
      <c r="I5742" s="196" t="str">
        <f>VLOOKUP(E5742,Refs!$P$2:$R$36,3,FALSE)</f>
        <v>Y60</v>
      </c>
      <c r="J5742" s="196" t="str">
        <f>VLOOKUP(E5742,Refs!$P$2:$S$36,4,FALSE)</f>
        <v>Midlands</v>
      </c>
      <c r="K5742" s="42">
        <f t="shared" si="182"/>
        <v>113</v>
      </c>
    </row>
    <row r="5743" spans="1:11" x14ac:dyDescent="0.35">
      <c r="A5743" s="197">
        <f t="shared" si="181"/>
        <v>44317</v>
      </c>
      <c r="B5743" t="s">
        <v>1054</v>
      </c>
      <c r="C5743" t="s">
        <v>98</v>
      </c>
      <c r="D5743" t="s">
        <v>1009</v>
      </c>
      <c r="E5743" t="s">
        <v>32</v>
      </c>
      <c r="F5743" t="s">
        <v>33</v>
      </c>
      <c r="G5743" t="s">
        <v>729</v>
      </c>
      <c r="H5743">
        <v>77</v>
      </c>
      <c r="I5743" s="196" t="str">
        <f>VLOOKUP(E5743,Refs!$P$2:$R$36,3,FALSE)</f>
        <v>Y60</v>
      </c>
      <c r="J5743" s="196" t="str">
        <f>VLOOKUP(E5743,Refs!$P$2:$S$36,4,FALSE)</f>
        <v>Midlands</v>
      </c>
      <c r="K5743" s="42">
        <f t="shared" si="182"/>
        <v>77</v>
      </c>
    </row>
    <row r="5744" spans="1:11" x14ac:dyDescent="0.35">
      <c r="A5744" s="197">
        <f t="shared" si="181"/>
        <v>44317</v>
      </c>
      <c r="B5744" t="s">
        <v>1054</v>
      </c>
      <c r="C5744" t="s">
        <v>98</v>
      </c>
      <c r="D5744" t="s">
        <v>1009</v>
      </c>
      <c r="E5744" t="s">
        <v>32</v>
      </c>
      <c r="F5744" t="s">
        <v>33</v>
      </c>
      <c r="G5744" t="s">
        <v>730</v>
      </c>
      <c r="H5744">
        <v>0</v>
      </c>
      <c r="I5744" s="196" t="str">
        <f>VLOOKUP(E5744,Refs!$P$2:$R$36,3,FALSE)</f>
        <v>Y60</v>
      </c>
      <c r="J5744" s="196" t="str">
        <f>VLOOKUP(E5744,Refs!$P$2:$S$36,4,FALSE)</f>
        <v>Midlands</v>
      </c>
      <c r="K5744" s="42" t="str">
        <f t="shared" si="182"/>
        <v/>
      </c>
    </row>
    <row r="5745" spans="1:11" x14ac:dyDescent="0.35">
      <c r="A5745" s="197">
        <f t="shared" si="181"/>
        <v>44317</v>
      </c>
      <c r="B5745" t="s">
        <v>1054</v>
      </c>
      <c r="C5745" t="s">
        <v>98</v>
      </c>
      <c r="D5745" t="s">
        <v>1009</v>
      </c>
      <c r="E5745" t="s">
        <v>32</v>
      </c>
      <c r="F5745" t="s">
        <v>33</v>
      </c>
      <c r="G5745" t="s">
        <v>731</v>
      </c>
      <c r="H5745">
        <v>0</v>
      </c>
      <c r="I5745" s="196" t="str">
        <f>VLOOKUP(E5745,Refs!$P$2:$R$36,3,FALSE)</f>
        <v>Y60</v>
      </c>
      <c r="J5745" s="196" t="str">
        <f>VLOOKUP(E5745,Refs!$P$2:$S$36,4,FALSE)</f>
        <v>Midlands</v>
      </c>
      <c r="K5745" s="42" t="str">
        <f t="shared" si="182"/>
        <v/>
      </c>
    </row>
    <row r="5746" spans="1:11" x14ac:dyDescent="0.35">
      <c r="A5746" s="197">
        <f t="shared" si="181"/>
        <v>44317</v>
      </c>
      <c r="B5746" t="s">
        <v>1054</v>
      </c>
      <c r="C5746" t="s">
        <v>98</v>
      </c>
      <c r="D5746" t="s">
        <v>1009</v>
      </c>
      <c r="E5746" t="s">
        <v>32</v>
      </c>
      <c r="F5746" t="s">
        <v>33</v>
      </c>
      <c r="G5746" t="s">
        <v>732</v>
      </c>
      <c r="H5746">
        <v>50</v>
      </c>
      <c r="I5746" s="196" t="str">
        <f>VLOOKUP(E5746,Refs!$P$2:$R$36,3,FALSE)</f>
        <v>Y60</v>
      </c>
      <c r="J5746" s="196" t="str">
        <f>VLOOKUP(E5746,Refs!$P$2:$S$36,4,FALSE)</f>
        <v>Midlands</v>
      </c>
      <c r="K5746" s="42">
        <f t="shared" si="182"/>
        <v>50</v>
      </c>
    </row>
    <row r="5747" spans="1:11" x14ac:dyDescent="0.35">
      <c r="A5747" s="197">
        <f t="shared" si="181"/>
        <v>44317</v>
      </c>
      <c r="B5747" t="s">
        <v>1054</v>
      </c>
      <c r="C5747" t="s">
        <v>98</v>
      </c>
      <c r="D5747" t="s">
        <v>1009</v>
      </c>
      <c r="E5747" t="s">
        <v>32</v>
      </c>
      <c r="F5747" t="s">
        <v>33</v>
      </c>
      <c r="G5747" t="s">
        <v>733</v>
      </c>
      <c r="H5747">
        <v>2</v>
      </c>
      <c r="I5747" s="196" t="str">
        <f>VLOOKUP(E5747,Refs!$P$2:$R$36,3,FALSE)</f>
        <v>Y60</v>
      </c>
      <c r="J5747" s="196" t="str">
        <f>VLOOKUP(E5747,Refs!$P$2:$S$36,4,FALSE)</f>
        <v>Midlands</v>
      </c>
      <c r="K5747" s="42">
        <f t="shared" si="182"/>
        <v>2</v>
      </c>
    </row>
    <row r="5748" spans="1:11" x14ac:dyDescent="0.35">
      <c r="A5748" s="197">
        <f t="shared" si="181"/>
        <v>44317</v>
      </c>
      <c r="B5748" t="s">
        <v>1054</v>
      </c>
      <c r="C5748" t="s">
        <v>98</v>
      </c>
      <c r="D5748" t="s">
        <v>1009</v>
      </c>
      <c r="E5748" t="s">
        <v>32</v>
      </c>
      <c r="F5748" t="s">
        <v>33</v>
      </c>
      <c r="G5748" t="s">
        <v>734</v>
      </c>
      <c r="H5748">
        <v>0</v>
      </c>
      <c r="I5748" s="196" t="str">
        <f>VLOOKUP(E5748,Refs!$P$2:$R$36,3,FALSE)</f>
        <v>Y60</v>
      </c>
      <c r="J5748" s="196" t="str">
        <f>VLOOKUP(E5748,Refs!$P$2:$S$36,4,FALSE)</f>
        <v>Midlands</v>
      </c>
      <c r="K5748" s="42" t="str">
        <f t="shared" si="182"/>
        <v/>
      </c>
    </row>
    <row r="5749" spans="1:11" x14ac:dyDescent="0.35">
      <c r="A5749" s="197">
        <f t="shared" si="181"/>
        <v>44317</v>
      </c>
      <c r="B5749" t="s">
        <v>1054</v>
      </c>
      <c r="C5749" t="s">
        <v>98</v>
      </c>
      <c r="D5749" t="s">
        <v>1009</v>
      </c>
      <c r="E5749" t="s">
        <v>32</v>
      </c>
      <c r="F5749" t="s">
        <v>33</v>
      </c>
      <c r="G5749" t="s">
        <v>735</v>
      </c>
      <c r="H5749">
        <v>0</v>
      </c>
      <c r="I5749" s="196" t="str">
        <f>VLOOKUP(E5749,Refs!$P$2:$R$36,3,FALSE)</f>
        <v>Y60</v>
      </c>
      <c r="J5749" s="196" t="str">
        <f>VLOOKUP(E5749,Refs!$P$2:$S$36,4,FALSE)</f>
        <v>Midlands</v>
      </c>
      <c r="K5749" s="42" t="str">
        <f t="shared" si="182"/>
        <v/>
      </c>
    </row>
    <row r="5750" spans="1:11" x14ac:dyDescent="0.35">
      <c r="A5750" s="197">
        <f t="shared" si="181"/>
        <v>44317</v>
      </c>
      <c r="B5750" t="s">
        <v>1054</v>
      </c>
      <c r="C5750" t="s">
        <v>98</v>
      </c>
      <c r="D5750" t="s">
        <v>1009</v>
      </c>
      <c r="E5750" t="s">
        <v>32</v>
      </c>
      <c r="F5750" t="s">
        <v>33</v>
      </c>
      <c r="G5750" t="s">
        <v>736</v>
      </c>
      <c r="H5750">
        <v>296</v>
      </c>
      <c r="I5750" s="196" t="str">
        <f>VLOOKUP(E5750,Refs!$P$2:$R$36,3,FALSE)</f>
        <v>Y60</v>
      </c>
      <c r="J5750" s="196" t="str">
        <f>VLOOKUP(E5750,Refs!$P$2:$S$36,4,FALSE)</f>
        <v>Midlands</v>
      </c>
      <c r="K5750" s="42">
        <f t="shared" si="182"/>
        <v>296</v>
      </c>
    </row>
    <row r="5751" spans="1:11" x14ac:dyDescent="0.35">
      <c r="A5751" s="197">
        <f t="shared" si="181"/>
        <v>44317</v>
      </c>
      <c r="B5751" t="s">
        <v>1054</v>
      </c>
      <c r="C5751" t="s">
        <v>98</v>
      </c>
      <c r="D5751" t="s">
        <v>1009</v>
      </c>
      <c r="E5751" t="s">
        <v>32</v>
      </c>
      <c r="F5751" t="s">
        <v>33</v>
      </c>
      <c r="G5751" t="s">
        <v>737</v>
      </c>
      <c r="H5751">
        <v>296</v>
      </c>
      <c r="I5751" s="196" t="str">
        <f>VLOOKUP(E5751,Refs!$P$2:$R$36,3,FALSE)</f>
        <v>Y60</v>
      </c>
      <c r="J5751" s="196" t="str">
        <f>VLOOKUP(E5751,Refs!$P$2:$S$36,4,FALSE)</f>
        <v>Midlands</v>
      </c>
      <c r="K5751" s="42">
        <f t="shared" si="182"/>
        <v>296</v>
      </c>
    </row>
    <row r="5752" spans="1:11" x14ac:dyDescent="0.35">
      <c r="A5752" s="197">
        <f t="shared" si="181"/>
        <v>44317</v>
      </c>
      <c r="B5752" t="s">
        <v>1054</v>
      </c>
      <c r="C5752" t="s">
        <v>112</v>
      </c>
      <c r="D5752" t="s">
        <v>998</v>
      </c>
      <c r="E5752" t="s">
        <v>15</v>
      </c>
      <c r="F5752" t="s">
        <v>16</v>
      </c>
      <c r="G5752" t="s">
        <v>756</v>
      </c>
      <c r="H5752">
        <v>119270</v>
      </c>
      <c r="I5752" s="196" t="str">
        <f>VLOOKUP(E5752,Refs!$P$2:$R$36,3,FALSE)</f>
        <v>Y63</v>
      </c>
      <c r="J5752" s="196" t="str">
        <f>VLOOKUP(E5752,Refs!$P$2:$S$36,4,FALSE)</f>
        <v>North East and Yorkshire</v>
      </c>
      <c r="K5752" s="42">
        <f t="shared" ref="K5752:K5815" si="183">IF(OR(H5752="NULL",H5752=0,H5752=""),"",H5752)</f>
        <v>119270</v>
      </c>
    </row>
    <row r="5753" spans="1:11" x14ac:dyDescent="0.35">
      <c r="A5753" s="197">
        <f t="shared" si="181"/>
        <v>44317</v>
      </c>
      <c r="B5753" t="s">
        <v>1054</v>
      </c>
      <c r="C5753" t="s">
        <v>112</v>
      </c>
      <c r="D5753" t="s">
        <v>998</v>
      </c>
      <c r="E5753" t="s">
        <v>15</v>
      </c>
      <c r="F5753" t="s">
        <v>16</v>
      </c>
      <c r="G5753" t="s">
        <v>757</v>
      </c>
      <c r="H5753">
        <v>119270</v>
      </c>
      <c r="I5753" s="196" t="str">
        <f>VLOOKUP(E5753,Refs!$P$2:$R$36,3,FALSE)</f>
        <v>Y63</v>
      </c>
      <c r="J5753" s="196" t="str">
        <f>VLOOKUP(E5753,Refs!$P$2:$S$36,4,FALSE)</f>
        <v>North East and Yorkshire</v>
      </c>
      <c r="K5753" s="42">
        <f t="shared" si="183"/>
        <v>119270</v>
      </c>
    </row>
    <row r="5754" spans="1:11" x14ac:dyDescent="0.35">
      <c r="A5754" s="197">
        <f t="shared" si="181"/>
        <v>44317</v>
      </c>
      <c r="B5754" t="s">
        <v>1054</v>
      </c>
      <c r="C5754" t="s">
        <v>112</v>
      </c>
      <c r="D5754" t="s">
        <v>998</v>
      </c>
      <c r="E5754" t="s">
        <v>15</v>
      </c>
      <c r="F5754" t="s">
        <v>16</v>
      </c>
      <c r="G5754" t="s">
        <v>758</v>
      </c>
      <c r="H5754">
        <v>80900</v>
      </c>
      <c r="I5754" s="196" t="str">
        <f>VLOOKUP(E5754,Refs!$P$2:$R$36,3,FALSE)</f>
        <v>Y63</v>
      </c>
      <c r="J5754" s="196" t="str">
        <f>VLOOKUP(E5754,Refs!$P$2:$S$36,4,FALSE)</f>
        <v>North East and Yorkshire</v>
      </c>
      <c r="K5754" s="42">
        <f t="shared" si="183"/>
        <v>80900</v>
      </c>
    </row>
    <row r="5755" spans="1:11" x14ac:dyDescent="0.35">
      <c r="A5755" s="197">
        <f t="shared" si="181"/>
        <v>44317</v>
      </c>
      <c r="B5755" t="s">
        <v>1054</v>
      </c>
      <c r="C5755" t="s">
        <v>112</v>
      </c>
      <c r="D5755" t="s">
        <v>998</v>
      </c>
      <c r="E5755" t="s">
        <v>15</v>
      </c>
      <c r="F5755" t="s">
        <v>16</v>
      </c>
      <c r="G5755" t="s">
        <v>759</v>
      </c>
      <c r="H5755" t="s">
        <v>999</v>
      </c>
      <c r="I5755" s="196" t="str">
        <f>VLOOKUP(E5755,Refs!$P$2:$R$36,3,FALSE)</f>
        <v>Y63</v>
      </c>
      <c r="J5755" s="196" t="str">
        <f>VLOOKUP(E5755,Refs!$P$2:$S$36,4,FALSE)</f>
        <v>North East and Yorkshire</v>
      </c>
      <c r="K5755" s="42" t="str">
        <f t="shared" si="183"/>
        <v>-</v>
      </c>
    </row>
    <row r="5756" spans="1:11" x14ac:dyDescent="0.35">
      <c r="A5756" s="197">
        <f t="shared" si="181"/>
        <v>44317</v>
      </c>
      <c r="B5756" t="s">
        <v>1054</v>
      </c>
      <c r="C5756" t="s">
        <v>112</v>
      </c>
      <c r="D5756" t="s">
        <v>998</v>
      </c>
      <c r="E5756" t="s">
        <v>15</v>
      </c>
      <c r="F5756" t="s">
        <v>16</v>
      </c>
      <c r="G5756" t="s">
        <v>760</v>
      </c>
      <c r="H5756">
        <v>1936</v>
      </c>
      <c r="I5756" s="196" t="str">
        <f>VLOOKUP(E5756,Refs!$P$2:$R$36,3,FALSE)</f>
        <v>Y63</v>
      </c>
      <c r="J5756" s="196" t="str">
        <f>VLOOKUP(E5756,Refs!$P$2:$S$36,4,FALSE)</f>
        <v>North East and Yorkshire</v>
      </c>
      <c r="K5756" s="42">
        <f t="shared" si="183"/>
        <v>1936</v>
      </c>
    </row>
    <row r="5757" spans="1:11" x14ac:dyDescent="0.35">
      <c r="A5757" s="197">
        <f t="shared" si="181"/>
        <v>44317</v>
      </c>
      <c r="B5757" t="s">
        <v>1054</v>
      </c>
      <c r="C5757" t="s">
        <v>112</v>
      </c>
      <c r="D5757" t="s">
        <v>998</v>
      </c>
      <c r="E5757" t="s">
        <v>15</v>
      </c>
      <c r="F5757" t="s">
        <v>16</v>
      </c>
      <c r="G5757" t="s">
        <v>761</v>
      </c>
      <c r="H5757" t="s">
        <v>999</v>
      </c>
      <c r="I5757" s="196" t="str">
        <f>VLOOKUP(E5757,Refs!$P$2:$R$36,3,FALSE)</f>
        <v>Y63</v>
      </c>
      <c r="J5757" s="196" t="str">
        <f>VLOOKUP(E5757,Refs!$P$2:$S$36,4,FALSE)</f>
        <v>North East and Yorkshire</v>
      </c>
      <c r="K5757" s="42" t="str">
        <f t="shared" si="183"/>
        <v>-</v>
      </c>
    </row>
    <row r="5758" spans="1:11" x14ac:dyDescent="0.35">
      <c r="A5758" s="197">
        <f t="shared" si="181"/>
        <v>44317</v>
      </c>
      <c r="B5758" t="s">
        <v>1054</v>
      </c>
      <c r="C5758" t="s">
        <v>112</v>
      </c>
      <c r="D5758" t="s">
        <v>998</v>
      </c>
      <c r="E5758" t="s">
        <v>15</v>
      </c>
      <c r="F5758" t="s">
        <v>16</v>
      </c>
      <c r="G5758" t="s">
        <v>548</v>
      </c>
      <c r="H5758">
        <v>42303</v>
      </c>
      <c r="I5758" s="196" t="str">
        <f>VLOOKUP(E5758,Refs!$P$2:$R$36,3,FALSE)</f>
        <v>Y63</v>
      </c>
      <c r="J5758" s="196" t="str">
        <f>VLOOKUP(E5758,Refs!$P$2:$S$36,4,FALSE)</f>
        <v>North East and Yorkshire</v>
      </c>
      <c r="K5758" s="42">
        <f t="shared" si="183"/>
        <v>42303</v>
      </c>
    </row>
    <row r="5759" spans="1:11" x14ac:dyDescent="0.35">
      <c r="A5759" s="197">
        <f t="shared" si="181"/>
        <v>44317</v>
      </c>
      <c r="B5759" t="s">
        <v>1054</v>
      </c>
      <c r="C5759" t="s">
        <v>112</v>
      </c>
      <c r="D5759" t="s">
        <v>998</v>
      </c>
      <c r="E5759" t="s">
        <v>15</v>
      </c>
      <c r="F5759" t="s">
        <v>16</v>
      </c>
      <c r="G5759" t="s">
        <v>549</v>
      </c>
      <c r="H5759">
        <v>26192</v>
      </c>
      <c r="I5759" s="196" t="str">
        <f>VLOOKUP(E5759,Refs!$P$2:$R$36,3,FALSE)</f>
        <v>Y63</v>
      </c>
      <c r="J5759" s="196" t="str">
        <f>VLOOKUP(E5759,Refs!$P$2:$S$36,4,FALSE)</f>
        <v>North East and Yorkshire</v>
      </c>
      <c r="K5759" s="42">
        <f t="shared" si="183"/>
        <v>26192</v>
      </c>
    </row>
    <row r="5760" spans="1:11" x14ac:dyDescent="0.35">
      <c r="A5760" s="197">
        <f t="shared" si="181"/>
        <v>44317</v>
      </c>
      <c r="B5760" t="s">
        <v>1054</v>
      </c>
      <c r="C5760" t="s">
        <v>112</v>
      </c>
      <c r="D5760" t="s">
        <v>998</v>
      </c>
      <c r="E5760" t="s">
        <v>15</v>
      </c>
      <c r="F5760" t="s">
        <v>16</v>
      </c>
      <c r="G5760" t="s">
        <v>550</v>
      </c>
      <c r="H5760" t="s">
        <v>999</v>
      </c>
      <c r="I5760" s="196" t="str">
        <f>VLOOKUP(E5760,Refs!$P$2:$R$36,3,FALSE)</f>
        <v>Y63</v>
      </c>
      <c r="J5760" s="196" t="str">
        <f>VLOOKUP(E5760,Refs!$P$2:$S$36,4,FALSE)</f>
        <v>North East and Yorkshire</v>
      </c>
      <c r="K5760" s="42" t="str">
        <f t="shared" si="183"/>
        <v>-</v>
      </c>
    </row>
    <row r="5761" spans="1:11" x14ac:dyDescent="0.35">
      <c r="A5761" s="197">
        <f t="shared" si="181"/>
        <v>44317</v>
      </c>
      <c r="B5761" t="s">
        <v>1054</v>
      </c>
      <c r="C5761" t="s">
        <v>112</v>
      </c>
      <c r="D5761" t="s">
        <v>998</v>
      </c>
      <c r="E5761" t="s">
        <v>15</v>
      </c>
      <c r="F5761" t="s">
        <v>16</v>
      </c>
      <c r="G5761" t="s">
        <v>551</v>
      </c>
      <c r="H5761" t="s">
        <v>999</v>
      </c>
      <c r="I5761" s="196" t="str">
        <f>VLOOKUP(E5761,Refs!$P$2:$R$36,3,FALSE)</f>
        <v>Y63</v>
      </c>
      <c r="J5761" s="196" t="str">
        <f>VLOOKUP(E5761,Refs!$P$2:$S$36,4,FALSE)</f>
        <v>North East and Yorkshire</v>
      </c>
      <c r="K5761" s="42" t="str">
        <f t="shared" si="183"/>
        <v>-</v>
      </c>
    </row>
    <row r="5762" spans="1:11" x14ac:dyDescent="0.35">
      <c r="A5762" s="197">
        <f t="shared" si="181"/>
        <v>44317</v>
      </c>
      <c r="B5762" t="s">
        <v>1054</v>
      </c>
      <c r="C5762" t="s">
        <v>112</v>
      </c>
      <c r="D5762" t="s">
        <v>998</v>
      </c>
      <c r="E5762" t="s">
        <v>15</v>
      </c>
      <c r="F5762" t="s">
        <v>16</v>
      </c>
      <c r="G5762" t="s">
        <v>552</v>
      </c>
      <c r="H5762" t="s">
        <v>999</v>
      </c>
      <c r="I5762" s="196" t="str">
        <f>VLOOKUP(E5762,Refs!$P$2:$R$36,3,FALSE)</f>
        <v>Y63</v>
      </c>
      <c r="J5762" s="196" t="str">
        <f>VLOOKUP(E5762,Refs!$P$2:$S$36,4,FALSE)</f>
        <v>North East and Yorkshire</v>
      </c>
      <c r="K5762" s="42" t="str">
        <f t="shared" si="183"/>
        <v>-</v>
      </c>
    </row>
    <row r="5763" spans="1:11" x14ac:dyDescent="0.35">
      <c r="A5763" s="197">
        <f t="shared" ref="A5763:A5826" si="184">DATEVALUE(RIGHT(B5763,8))</f>
        <v>44317</v>
      </c>
      <c r="B5763" t="s">
        <v>1054</v>
      </c>
      <c r="C5763" t="s">
        <v>112</v>
      </c>
      <c r="D5763" t="s">
        <v>998</v>
      </c>
      <c r="E5763" t="s">
        <v>15</v>
      </c>
      <c r="F5763" t="s">
        <v>16</v>
      </c>
      <c r="G5763" t="s">
        <v>553</v>
      </c>
      <c r="H5763">
        <v>36829855</v>
      </c>
      <c r="I5763" s="196" t="str">
        <f>VLOOKUP(E5763,Refs!$P$2:$R$36,3,FALSE)</f>
        <v>Y63</v>
      </c>
      <c r="J5763" s="196" t="str">
        <f>VLOOKUP(E5763,Refs!$P$2:$S$36,4,FALSE)</f>
        <v>North East and Yorkshire</v>
      </c>
      <c r="K5763" s="42">
        <f t="shared" si="183"/>
        <v>36829855</v>
      </c>
    </row>
    <row r="5764" spans="1:11" x14ac:dyDescent="0.35">
      <c r="A5764" s="197">
        <f t="shared" si="184"/>
        <v>44317</v>
      </c>
      <c r="B5764" t="s">
        <v>1054</v>
      </c>
      <c r="C5764" t="s">
        <v>112</v>
      </c>
      <c r="D5764" t="s">
        <v>998</v>
      </c>
      <c r="E5764" t="s">
        <v>15</v>
      </c>
      <c r="F5764" t="s">
        <v>16</v>
      </c>
      <c r="G5764" t="s">
        <v>554</v>
      </c>
      <c r="H5764">
        <v>1988</v>
      </c>
      <c r="I5764" s="196" t="str">
        <f>VLOOKUP(E5764,Refs!$P$2:$R$36,3,FALSE)</f>
        <v>Y63</v>
      </c>
      <c r="J5764" s="196" t="str">
        <f>VLOOKUP(E5764,Refs!$P$2:$S$36,4,FALSE)</f>
        <v>North East and Yorkshire</v>
      </c>
      <c r="K5764" s="42">
        <f t="shared" si="183"/>
        <v>1988</v>
      </c>
    </row>
    <row r="5765" spans="1:11" x14ac:dyDescent="0.35">
      <c r="A5765" s="197">
        <f t="shared" si="184"/>
        <v>44317</v>
      </c>
      <c r="B5765" t="s">
        <v>1054</v>
      </c>
      <c r="C5765" t="s">
        <v>112</v>
      </c>
      <c r="D5765" t="s">
        <v>998</v>
      </c>
      <c r="E5765" t="s">
        <v>15</v>
      </c>
      <c r="F5765" t="s">
        <v>16</v>
      </c>
      <c r="G5765" t="s">
        <v>555</v>
      </c>
      <c r="H5765">
        <v>3180</v>
      </c>
      <c r="I5765" s="196" t="str">
        <f>VLOOKUP(E5765,Refs!$P$2:$R$36,3,FALSE)</f>
        <v>Y63</v>
      </c>
      <c r="J5765" s="196" t="str">
        <f>VLOOKUP(E5765,Refs!$P$2:$S$36,4,FALSE)</f>
        <v>North East and Yorkshire</v>
      </c>
      <c r="K5765" s="42">
        <f t="shared" si="183"/>
        <v>3180</v>
      </c>
    </row>
    <row r="5766" spans="1:11" x14ac:dyDescent="0.35">
      <c r="A5766" s="197">
        <f t="shared" si="184"/>
        <v>44317</v>
      </c>
      <c r="B5766" t="s">
        <v>1054</v>
      </c>
      <c r="C5766" t="s">
        <v>112</v>
      </c>
      <c r="D5766" t="s">
        <v>998</v>
      </c>
      <c r="E5766" t="s">
        <v>15</v>
      </c>
      <c r="F5766" t="s">
        <v>16</v>
      </c>
      <c r="G5766" t="s">
        <v>556</v>
      </c>
      <c r="H5766" t="s">
        <v>999</v>
      </c>
      <c r="I5766" s="196" t="str">
        <f>VLOOKUP(E5766,Refs!$P$2:$R$36,3,FALSE)</f>
        <v>Y63</v>
      </c>
      <c r="J5766" s="196" t="str">
        <f>VLOOKUP(E5766,Refs!$P$2:$S$36,4,FALSE)</f>
        <v>North East and Yorkshire</v>
      </c>
      <c r="K5766" s="42" t="str">
        <f t="shared" si="183"/>
        <v>-</v>
      </c>
    </row>
    <row r="5767" spans="1:11" x14ac:dyDescent="0.35">
      <c r="A5767" s="197">
        <f t="shared" si="184"/>
        <v>44317</v>
      </c>
      <c r="B5767" t="s">
        <v>1054</v>
      </c>
      <c r="C5767" t="s">
        <v>112</v>
      </c>
      <c r="D5767" t="s">
        <v>998</v>
      </c>
      <c r="E5767" t="s">
        <v>15</v>
      </c>
      <c r="F5767" t="s">
        <v>16</v>
      </c>
      <c r="G5767" t="s">
        <v>557</v>
      </c>
      <c r="H5767">
        <v>12027</v>
      </c>
      <c r="I5767" s="196" t="str">
        <f>VLOOKUP(E5767,Refs!$P$2:$R$36,3,FALSE)</f>
        <v>Y63</v>
      </c>
      <c r="J5767" s="196" t="str">
        <f>VLOOKUP(E5767,Refs!$P$2:$S$36,4,FALSE)</f>
        <v>North East and Yorkshire</v>
      </c>
      <c r="K5767" s="42">
        <f t="shared" si="183"/>
        <v>12027</v>
      </c>
    </row>
    <row r="5768" spans="1:11" x14ac:dyDescent="0.35">
      <c r="A5768" s="197">
        <f t="shared" si="184"/>
        <v>44317</v>
      </c>
      <c r="B5768" t="s">
        <v>1054</v>
      </c>
      <c r="C5768" t="s">
        <v>112</v>
      </c>
      <c r="D5768" t="s">
        <v>998</v>
      </c>
      <c r="E5768" t="s">
        <v>15</v>
      </c>
      <c r="F5768" t="s">
        <v>16</v>
      </c>
      <c r="G5768" t="s">
        <v>558</v>
      </c>
      <c r="H5768">
        <v>33861391</v>
      </c>
      <c r="I5768" s="196" t="str">
        <f>VLOOKUP(E5768,Refs!$P$2:$R$36,3,FALSE)</f>
        <v>Y63</v>
      </c>
      <c r="J5768" s="196" t="str">
        <f>VLOOKUP(E5768,Refs!$P$2:$S$36,4,FALSE)</f>
        <v>North East and Yorkshire</v>
      </c>
      <c r="K5768" s="42">
        <f t="shared" si="183"/>
        <v>33861391</v>
      </c>
    </row>
    <row r="5769" spans="1:11" x14ac:dyDescent="0.35">
      <c r="A5769" s="197">
        <f t="shared" si="184"/>
        <v>44317</v>
      </c>
      <c r="B5769" t="s">
        <v>1054</v>
      </c>
      <c r="C5769" t="s">
        <v>112</v>
      </c>
      <c r="D5769" t="s">
        <v>998</v>
      </c>
      <c r="E5769" t="s">
        <v>15</v>
      </c>
      <c r="F5769" t="s">
        <v>16</v>
      </c>
      <c r="G5769" t="s">
        <v>566</v>
      </c>
      <c r="H5769">
        <v>79293</v>
      </c>
      <c r="I5769" s="196" t="str">
        <f>VLOOKUP(E5769,Refs!$P$2:$R$36,3,FALSE)</f>
        <v>Y63</v>
      </c>
      <c r="J5769" s="196" t="str">
        <f>VLOOKUP(E5769,Refs!$P$2:$S$36,4,FALSE)</f>
        <v>North East and Yorkshire</v>
      </c>
      <c r="K5769" s="42">
        <f t="shared" si="183"/>
        <v>79293</v>
      </c>
    </row>
    <row r="5770" spans="1:11" x14ac:dyDescent="0.35">
      <c r="A5770" s="197">
        <f t="shared" si="184"/>
        <v>44317</v>
      </c>
      <c r="B5770" t="s">
        <v>1054</v>
      </c>
      <c r="C5770" t="s">
        <v>112</v>
      </c>
      <c r="D5770" t="s">
        <v>998</v>
      </c>
      <c r="E5770" t="s">
        <v>15</v>
      </c>
      <c r="F5770" t="s">
        <v>16</v>
      </c>
      <c r="G5770" t="s">
        <v>567</v>
      </c>
      <c r="H5770">
        <v>0</v>
      </c>
      <c r="I5770" s="196" t="str">
        <f>VLOOKUP(E5770,Refs!$P$2:$R$36,3,FALSE)</f>
        <v>Y63</v>
      </c>
      <c r="J5770" s="196" t="str">
        <f>VLOOKUP(E5770,Refs!$P$2:$S$36,4,FALSE)</f>
        <v>North East and Yorkshire</v>
      </c>
      <c r="K5770" s="42" t="str">
        <f t="shared" si="183"/>
        <v/>
      </c>
    </row>
    <row r="5771" spans="1:11" x14ac:dyDescent="0.35">
      <c r="A5771" s="197">
        <f t="shared" si="184"/>
        <v>44317</v>
      </c>
      <c r="B5771" t="s">
        <v>1054</v>
      </c>
      <c r="C5771" t="s">
        <v>112</v>
      </c>
      <c r="D5771" t="s">
        <v>998</v>
      </c>
      <c r="E5771" t="s">
        <v>15</v>
      </c>
      <c r="F5771" t="s">
        <v>16</v>
      </c>
      <c r="G5771" t="s">
        <v>568</v>
      </c>
      <c r="H5771">
        <v>57990</v>
      </c>
      <c r="I5771" s="196" t="str">
        <f>VLOOKUP(E5771,Refs!$P$2:$R$36,3,FALSE)</f>
        <v>Y63</v>
      </c>
      <c r="J5771" s="196" t="str">
        <f>VLOOKUP(E5771,Refs!$P$2:$S$36,4,FALSE)</f>
        <v>North East and Yorkshire</v>
      </c>
      <c r="K5771" s="42">
        <f t="shared" si="183"/>
        <v>57990</v>
      </c>
    </row>
    <row r="5772" spans="1:11" x14ac:dyDescent="0.35">
      <c r="A5772" s="197">
        <f t="shared" si="184"/>
        <v>44317</v>
      </c>
      <c r="B5772" t="s">
        <v>1054</v>
      </c>
      <c r="C5772" t="s">
        <v>112</v>
      </c>
      <c r="D5772" t="s">
        <v>998</v>
      </c>
      <c r="E5772" t="s">
        <v>15</v>
      </c>
      <c r="F5772" t="s">
        <v>16</v>
      </c>
      <c r="G5772" t="s">
        <v>569</v>
      </c>
      <c r="H5772">
        <v>12970</v>
      </c>
      <c r="I5772" s="196" t="str">
        <f>VLOOKUP(E5772,Refs!$P$2:$R$36,3,FALSE)</f>
        <v>Y63</v>
      </c>
      <c r="J5772" s="196" t="str">
        <f>VLOOKUP(E5772,Refs!$P$2:$S$36,4,FALSE)</f>
        <v>North East and Yorkshire</v>
      </c>
      <c r="K5772" s="42">
        <f t="shared" si="183"/>
        <v>12970</v>
      </c>
    </row>
    <row r="5773" spans="1:11" x14ac:dyDescent="0.35">
      <c r="A5773" s="197">
        <f t="shared" si="184"/>
        <v>44317</v>
      </c>
      <c r="B5773" t="s">
        <v>1054</v>
      </c>
      <c r="C5773" t="s">
        <v>112</v>
      </c>
      <c r="D5773" t="s">
        <v>998</v>
      </c>
      <c r="E5773" t="s">
        <v>15</v>
      </c>
      <c r="F5773" t="s">
        <v>16</v>
      </c>
      <c r="G5773" t="s">
        <v>570</v>
      </c>
      <c r="H5773">
        <v>8323</v>
      </c>
      <c r="I5773" s="196" t="str">
        <f>VLOOKUP(E5773,Refs!$P$2:$R$36,3,FALSE)</f>
        <v>Y63</v>
      </c>
      <c r="J5773" s="196" t="str">
        <f>VLOOKUP(E5773,Refs!$P$2:$S$36,4,FALSE)</f>
        <v>North East and Yorkshire</v>
      </c>
      <c r="K5773" s="42">
        <f t="shared" si="183"/>
        <v>8323</v>
      </c>
    </row>
    <row r="5774" spans="1:11" x14ac:dyDescent="0.35">
      <c r="A5774" s="197">
        <f t="shared" si="184"/>
        <v>44317</v>
      </c>
      <c r="B5774" t="s">
        <v>1054</v>
      </c>
      <c r="C5774" t="s">
        <v>112</v>
      </c>
      <c r="D5774" t="s">
        <v>998</v>
      </c>
      <c r="E5774" t="s">
        <v>15</v>
      </c>
      <c r="F5774" t="s">
        <v>16</v>
      </c>
      <c r="G5774" t="s">
        <v>571</v>
      </c>
      <c r="H5774">
        <v>10</v>
      </c>
      <c r="I5774" s="196" t="str">
        <f>VLOOKUP(E5774,Refs!$P$2:$R$36,3,FALSE)</f>
        <v>Y63</v>
      </c>
      <c r="J5774" s="196" t="str">
        <f>VLOOKUP(E5774,Refs!$P$2:$S$36,4,FALSE)</f>
        <v>North East and Yorkshire</v>
      </c>
      <c r="K5774" s="42">
        <f t="shared" si="183"/>
        <v>10</v>
      </c>
    </row>
    <row r="5775" spans="1:11" x14ac:dyDescent="0.35">
      <c r="A5775" s="197">
        <f t="shared" si="184"/>
        <v>44317</v>
      </c>
      <c r="B5775" t="s">
        <v>1054</v>
      </c>
      <c r="C5775" t="s">
        <v>112</v>
      </c>
      <c r="D5775" t="s">
        <v>998</v>
      </c>
      <c r="E5775" t="s">
        <v>15</v>
      </c>
      <c r="F5775" t="s">
        <v>16</v>
      </c>
      <c r="G5775" t="s">
        <v>576</v>
      </c>
      <c r="H5775">
        <v>27045</v>
      </c>
      <c r="I5775" s="196" t="str">
        <f>VLOOKUP(E5775,Refs!$P$2:$R$36,3,FALSE)</f>
        <v>Y63</v>
      </c>
      <c r="J5775" s="196" t="str">
        <f>VLOOKUP(E5775,Refs!$P$2:$S$36,4,FALSE)</f>
        <v>North East and Yorkshire</v>
      </c>
      <c r="K5775" s="42">
        <f t="shared" si="183"/>
        <v>27045</v>
      </c>
    </row>
    <row r="5776" spans="1:11" x14ac:dyDescent="0.35">
      <c r="A5776" s="197">
        <f t="shared" si="184"/>
        <v>44317</v>
      </c>
      <c r="B5776" t="s">
        <v>1054</v>
      </c>
      <c r="C5776" t="s">
        <v>112</v>
      </c>
      <c r="D5776" t="s">
        <v>998</v>
      </c>
      <c r="E5776" t="s">
        <v>15</v>
      </c>
      <c r="F5776" t="s">
        <v>16</v>
      </c>
      <c r="G5776" t="s">
        <v>577</v>
      </c>
      <c r="H5776">
        <v>2195</v>
      </c>
      <c r="I5776" s="196" t="str">
        <f>VLOOKUP(E5776,Refs!$P$2:$R$36,3,FALSE)</f>
        <v>Y63</v>
      </c>
      <c r="J5776" s="196" t="str">
        <f>VLOOKUP(E5776,Refs!$P$2:$S$36,4,FALSE)</f>
        <v>North East and Yorkshire</v>
      </c>
      <c r="K5776" s="42">
        <f t="shared" si="183"/>
        <v>2195</v>
      </c>
    </row>
    <row r="5777" spans="1:11" x14ac:dyDescent="0.35">
      <c r="A5777" s="197">
        <f t="shared" si="184"/>
        <v>44317</v>
      </c>
      <c r="B5777" t="s">
        <v>1054</v>
      </c>
      <c r="C5777" t="s">
        <v>112</v>
      </c>
      <c r="D5777" t="s">
        <v>998</v>
      </c>
      <c r="E5777" t="s">
        <v>15</v>
      </c>
      <c r="F5777" t="s">
        <v>16</v>
      </c>
      <c r="G5777" t="s">
        <v>578</v>
      </c>
      <c r="H5777">
        <v>5491</v>
      </c>
      <c r="I5777" s="196" t="str">
        <f>VLOOKUP(E5777,Refs!$P$2:$R$36,3,FALSE)</f>
        <v>Y63</v>
      </c>
      <c r="J5777" s="196" t="str">
        <f>VLOOKUP(E5777,Refs!$P$2:$S$36,4,FALSE)</f>
        <v>North East and Yorkshire</v>
      </c>
      <c r="K5777" s="42">
        <f t="shared" si="183"/>
        <v>5491</v>
      </c>
    </row>
    <row r="5778" spans="1:11" x14ac:dyDescent="0.35">
      <c r="A5778" s="197">
        <f t="shared" si="184"/>
        <v>44317</v>
      </c>
      <c r="B5778" t="s">
        <v>1054</v>
      </c>
      <c r="C5778" t="s">
        <v>112</v>
      </c>
      <c r="D5778" t="s">
        <v>998</v>
      </c>
      <c r="E5778" t="s">
        <v>15</v>
      </c>
      <c r="F5778" t="s">
        <v>16</v>
      </c>
      <c r="G5778" t="s">
        <v>579</v>
      </c>
      <c r="H5778">
        <v>0</v>
      </c>
      <c r="I5778" s="196" t="str">
        <f>VLOOKUP(E5778,Refs!$P$2:$R$36,3,FALSE)</f>
        <v>Y63</v>
      </c>
      <c r="J5778" s="196" t="str">
        <f>VLOOKUP(E5778,Refs!$P$2:$S$36,4,FALSE)</f>
        <v>North East and Yorkshire</v>
      </c>
      <c r="K5778" s="42" t="str">
        <f t="shared" si="183"/>
        <v/>
      </c>
    </row>
    <row r="5779" spans="1:11" x14ac:dyDescent="0.35">
      <c r="A5779" s="197">
        <f t="shared" si="184"/>
        <v>44317</v>
      </c>
      <c r="B5779" t="s">
        <v>1054</v>
      </c>
      <c r="C5779" t="s">
        <v>112</v>
      </c>
      <c r="D5779" t="s">
        <v>998</v>
      </c>
      <c r="E5779" t="s">
        <v>15</v>
      </c>
      <c r="F5779" t="s">
        <v>16</v>
      </c>
      <c r="G5779" t="s">
        <v>580</v>
      </c>
      <c r="H5779">
        <v>9991</v>
      </c>
      <c r="I5779" s="196" t="str">
        <f>VLOOKUP(E5779,Refs!$P$2:$R$36,3,FALSE)</f>
        <v>Y63</v>
      </c>
      <c r="J5779" s="196" t="str">
        <f>VLOOKUP(E5779,Refs!$P$2:$S$36,4,FALSE)</f>
        <v>North East and Yorkshire</v>
      </c>
      <c r="K5779" s="42">
        <f t="shared" si="183"/>
        <v>9991</v>
      </c>
    </row>
    <row r="5780" spans="1:11" x14ac:dyDescent="0.35">
      <c r="A5780" s="197">
        <f t="shared" si="184"/>
        <v>44317</v>
      </c>
      <c r="B5780" t="s">
        <v>1054</v>
      </c>
      <c r="C5780" t="s">
        <v>112</v>
      </c>
      <c r="D5780" t="s">
        <v>998</v>
      </c>
      <c r="E5780" t="s">
        <v>15</v>
      </c>
      <c r="F5780" t="s">
        <v>16</v>
      </c>
      <c r="G5780" t="s">
        <v>581</v>
      </c>
      <c r="H5780">
        <v>365</v>
      </c>
      <c r="I5780" s="196" t="str">
        <f>VLOOKUP(E5780,Refs!$P$2:$R$36,3,FALSE)</f>
        <v>Y63</v>
      </c>
      <c r="J5780" s="196" t="str">
        <f>VLOOKUP(E5780,Refs!$P$2:$S$36,4,FALSE)</f>
        <v>North East and Yorkshire</v>
      </c>
      <c r="K5780" s="42">
        <f t="shared" si="183"/>
        <v>365</v>
      </c>
    </row>
    <row r="5781" spans="1:11" x14ac:dyDescent="0.35">
      <c r="A5781" s="197">
        <f t="shared" si="184"/>
        <v>44317</v>
      </c>
      <c r="B5781" t="s">
        <v>1054</v>
      </c>
      <c r="C5781" t="s">
        <v>112</v>
      </c>
      <c r="D5781" t="s">
        <v>998</v>
      </c>
      <c r="E5781" t="s">
        <v>15</v>
      </c>
      <c r="F5781" t="s">
        <v>16</v>
      </c>
      <c r="G5781" t="s">
        <v>582</v>
      </c>
      <c r="H5781">
        <v>3002</v>
      </c>
      <c r="I5781" s="196" t="str">
        <f>VLOOKUP(E5781,Refs!$P$2:$R$36,3,FALSE)</f>
        <v>Y63</v>
      </c>
      <c r="J5781" s="196" t="str">
        <f>VLOOKUP(E5781,Refs!$P$2:$S$36,4,FALSE)</f>
        <v>North East and Yorkshire</v>
      </c>
      <c r="K5781" s="42">
        <f t="shared" si="183"/>
        <v>3002</v>
      </c>
    </row>
    <row r="5782" spans="1:11" x14ac:dyDescent="0.35">
      <c r="A5782" s="197">
        <f t="shared" si="184"/>
        <v>44317</v>
      </c>
      <c r="B5782" t="s">
        <v>1054</v>
      </c>
      <c r="C5782" t="s">
        <v>112</v>
      </c>
      <c r="D5782" t="s">
        <v>998</v>
      </c>
      <c r="E5782" t="s">
        <v>15</v>
      </c>
      <c r="F5782" t="s">
        <v>16</v>
      </c>
      <c r="G5782" t="s">
        <v>583</v>
      </c>
      <c r="H5782">
        <v>211</v>
      </c>
      <c r="I5782" s="196" t="str">
        <f>VLOOKUP(E5782,Refs!$P$2:$R$36,3,FALSE)</f>
        <v>Y63</v>
      </c>
      <c r="J5782" s="196" t="str">
        <f>VLOOKUP(E5782,Refs!$P$2:$S$36,4,FALSE)</f>
        <v>North East and Yorkshire</v>
      </c>
      <c r="K5782" s="42">
        <f t="shared" si="183"/>
        <v>211</v>
      </c>
    </row>
    <row r="5783" spans="1:11" x14ac:dyDescent="0.35">
      <c r="A5783" s="197">
        <f t="shared" si="184"/>
        <v>44317</v>
      </c>
      <c r="B5783" t="s">
        <v>1054</v>
      </c>
      <c r="C5783" t="s">
        <v>112</v>
      </c>
      <c r="D5783" t="s">
        <v>998</v>
      </c>
      <c r="E5783" t="s">
        <v>15</v>
      </c>
      <c r="F5783" t="s">
        <v>16</v>
      </c>
      <c r="G5783" t="s">
        <v>584</v>
      </c>
      <c r="H5783">
        <v>38</v>
      </c>
      <c r="I5783" s="196" t="str">
        <f>VLOOKUP(E5783,Refs!$P$2:$R$36,3,FALSE)</f>
        <v>Y63</v>
      </c>
      <c r="J5783" s="196" t="str">
        <f>VLOOKUP(E5783,Refs!$P$2:$S$36,4,FALSE)</f>
        <v>North East and Yorkshire</v>
      </c>
      <c r="K5783" s="42">
        <f t="shared" si="183"/>
        <v>38</v>
      </c>
    </row>
    <row r="5784" spans="1:11" x14ac:dyDescent="0.35">
      <c r="A5784" s="197">
        <f t="shared" si="184"/>
        <v>44317</v>
      </c>
      <c r="B5784" t="s">
        <v>1054</v>
      </c>
      <c r="C5784" t="s">
        <v>112</v>
      </c>
      <c r="D5784" t="s">
        <v>998</v>
      </c>
      <c r="E5784" t="s">
        <v>15</v>
      </c>
      <c r="F5784" t="s">
        <v>16</v>
      </c>
      <c r="G5784" t="s">
        <v>585</v>
      </c>
      <c r="H5784">
        <v>568</v>
      </c>
      <c r="I5784" s="196" t="str">
        <f>VLOOKUP(E5784,Refs!$P$2:$R$36,3,FALSE)</f>
        <v>Y63</v>
      </c>
      <c r="J5784" s="196" t="str">
        <f>VLOOKUP(E5784,Refs!$P$2:$S$36,4,FALSE)</f>
        <v>North East and Yorkshire</v>
      </c>
      <c r="K5784" s="42">
        <f t="shared" si="183"/>
        <v>568</v>
      </c>
    </row>
    <row r="5785" spans="1:11" x14ac:dyDescent="0.35">
      <c r="A5785" s="197">
        <f t="shared" si="184"/>
        <v>44317</v>
      </c>
      <c r="B5785" t="s">
        <v>1054</v>
      </c>
      <c r="C5785" t="s">
        <v>112</v>
      </c>
      <c r="D5785" t="s">
        <v>998</v>
      </c>
      <c r="E5785" t="s">
        <v>15</v>
      </c>
      <c r="F5785" t="s">
        <v>16</v>
      </c>
      <c r="G5785" t="s">
        <v>586</v>
      </c>
      <c r="H5785" t="s">
        <v>999</v>
      </c>
      <c r="I5785" s="196" t="str">
        <f>VLOOKUP(E5785,Refs!$P$2:$R$36,3,FALSE)</f>
        <v>Y63</v>
      </c>
      <c r="J5785" s="196" t="str">
        <f>VLOOKUP(E5785,Refs!$P$2:$S$36,4,FALSE)</f>
        <v>North East and Yorkshire</v>
      </c>
      <c r="K5785" s="42" t="str">
        <f t="shared" si="183"/>
        <v>-</v>
      </c>
    </row>
    <row r="5786" spans="1:11" x14ac:dyDescent="0.35">
      <c r="A5786" s="197">
        <f t="shared" si="184"/>
        <v>44317</v>
      </c>
      <c r="B5786" t="s">
        <v>1054</v>
      </c>
      <c r="C5786" t="s">
        <v>112</v>
      </c>
      <c r="D5786" t="s">
        <v>998</v>
      </c>
      <c r="E5786" t="s">
        <v>15</v>
      </c>
      <c r="F5786" t="s">
        <v>16</v>
      </c>
      <c r="G5786" t="s">
        <v>587</v>
      </c>
      <c r="H5786" t="s">
        <v>999</v>
      </c>
      <c r="I5786" s="196" t="str">
        <f>VLOOKUP(E5786,Refs!$P$2:$R$36,3,FALSE)</f>
        <v>Y63</v>
      </c>
      <c r="J5786" s="196" t="str">
        <f>VLOOKUP(E5786,Refs!$P$2:$S$36,4,FALSE)</f>
        <v>North East and Yorkshire</v>
      </c>
      <c r="K5786" s="42" t="str">
        <f t="shared" si="183"/>
        <v>-</v>
      </c>
    </row>
    <row r="5787" spans="1:11" x14ac:dyDescent="0.35">
      <c r="A5787" s="197">
        <f t="shared" si="184"/>
        <v>44317</v>
      </c>
      <c r="B5787" t="s">
        <v>1054</v>
      </c>
      <c r="C5787" t="s">
        <v>112</v>
      </c>
      <c r="D5787" t="s">
        <v>998</v>
      </c>
      <c r="E5787" t="s">
        <v>15</v>
      </c>
      <c r="F5787" t="s">
        <v>16</v>
      </c>
      <c r="G5787" t="s">
        <v>588</v>
      </c>
      <c r="H5787">
        <v>9836</v>
      </c>
      <c r="I5787" s="196" t="str">
        <f>VLOOKUP(E5787,Refs!$P$2:$R$36,3,FALSE)</f>
        <v>Y63</v>
      </c>
      <c r="J5787" s="196" t="str">
        <f>VLOOKUP(E5787,Refs!$P$2:$S$36,4,FALSE)</f>
        <v>North East and Yorkshire</v>
      </c>
      <c r="K5787" s="42">
        <f t="shared" si="183"/>
        <v>9836</v>
      </c>
    </row>
    <row r="5788" spans="1:11" x14ac:dyDescent="0.35">
      <c r="A5788" s="197">
        <f t="shared" si="184"/>
        <v>44317</v>
      </c>
      <c r="B5788" t="s">
        <v>1054</v>
      </c>
      <c r="C5788" t="s">
        <v>112</v>
      </c>
      <c r="D5788" t="s">
        <v>998</v>
      </c>
      <c r="E5788" t="s">
        <v>15</v>
      </c>
      <c r="F5788" t="s">
        <v>16</v>
      </c>
      <c r="G5788" t="s">
        <v>589</v>
      </c>
      <c r="H5788">
        <v>4331</v>
      </c>
      <c r="I5788" s="196" t="str">
        <f>VLOOKUP(E5788,Refs!$P$2:$R$36,3,FALSE)</f>
        <v>Y63</v>
      </c>
      <c r="J5788" s="196" t="str">
        <f>VLOOKUP(E5788,Refs!$P$2:$S$36,4,FALSE)</f>
        <v>North East and Yorkshire</v>
      </c>
      <c r="K5788" s="42">
        <f t="shared" si="183"/>
        <v>4331</v>
      </c>
    </row>
    <row r="5789" spans="1:11" x14ac:dyDescent="0.35">
      <c r="A5789" s="197">
        <f t="shared" si="184"/>
        <v>44317</v>
      </c>
      <c r="B5789" t="s">
        <v>1054</v>
      </c>
      <c r="C5789" t="s">
        <v>112</v>
      </c>
      <c r="D5789" t="s">
        <v>998</v>
      </c>
      <c r="E5789" t="s">
        <v>15</v>
      </c>
      <c r="F5789" t="s">
        <v>16</v>
      </c>
      <c r="G5789" t="s">
        <v>590</v>
      </c>
      <c r="H5789">
        <v>1825</v>
      </c>
      <c r="I5789" s="196" t="str">
        <f>VLOOKUP(E5789,Refs!$P$2:$R$36,3,FALSE)</f>
        <v>Y63</v>
      </c>
      <c r="J5789" s="196" t="str">
        <f>VLOOKUP(E5789,Refs!$P$2:$S$36,4,FALSE)</f>
        <v>North East and Yorkshire</v>
      </c>
      <c r="K5789" s="42">
        <f t="shared" si="183"/>
        <v>1825</v>
      </c>
    </row>
    <row r="5790" spans="1:11" x14ac:dyDescent="0.35">
      <c r="A5790" s="197">
        <f t="shared" si="184"/>
        <v>44317</v>
      </c>
      <c r="B5790" t="s">
        <v>1054</v>
      </c>
      <c r="C5790" t="s">
        <v>112</v>
      </c>
      <c r="D5790" t="s">
        <v>998</v>
      </c>
      <c r="E5790" t="s">
        <v>15</v>
      </c>
      <c r="F5790" t="s">
        <v>16</v>
      </c>
      <c r="G5790" t="s">
        <v>591</v>
      </c>
      <c r="H5790">
        <v>635</v>
      </c>
      <c r="I5790" s="196" t="str">
        <f>VLOOKUP(E5790,Refs!$P$2:$R$36,3,FALSE)</f>
        <v>Y63</v>
      </c>
      <c r="J5790" s="196" t="str">
        <f>VLOOKUP(E5790,Refs!$P$2:$S$36,4,FALSE)</f>
        <v>North East and Yorkshire</v>
      </c>
      <c r="K5790" s="42">
        <f t="shared" si="183"/>
        <v>635</v>
      </c>
    </row>
    <row r="5791" spans="1:11" x14ac:dyDescent="0.35">
      <c r="A5791" s="197">
        <f t="shared" si="184"/>
        <v>44317</v>
      </c>
      <c r="B5791" t="s">
        <v>1054</v>
      </c>
      <c r="C5791" t="s">
        <v>112</v>
      </c>
      <c r="D5791" t="s">
        <v>998</v>
      </c>
      <c r="E5791" t="s">
        <v>15</v>
      </c>
      <c r="F5791" t="s">
        <v>16</v>
      </c>
      <c r="G5791" t="s">
        <v>592</v>
      </c>
      <c r="H5791">
        <v>1914</v>
      </c>
      <c r="I5791" s="196" t="str">
        <f>VLOOKUP(E5791,Refs!$P$2:$R$36,3,FALSE)</f>
        <v>Y63</v>
      </c>
      <c r="J5791" s="196" t="str">
        <f>VLOOKUP(E5791,Refs!$P$2:$S$36,4,FALSE)</f>
        <v>North East and Yorkshire</v>
      </c>
      <c r="K5791" s="42">
        <f t="shared" si="183"/>
        <v>1914</v>
      </c>
    </row>
    <row r="5792" spans="1:11" x14ac:dyDescent="0.35">
      <c r="A5792" s="197">
        <f t="shared" si="184"/>
        <v>44317</v>
      </c>
      <c r="B5792" t="s">
        <v>1054</v>
      </c>
      <c r="C5792" t="s">
        <v>112</v>
      </c>
      <c r="D5792" t="s">
        <v>998</v>
      </c>
      <c r="E5792" t="s">
        <v>15</v>
      </c>
      <c r="F5792" t="s">
        <v>16</v>
      </c>
      <c r="G5792" t="s">
        <v>593</v>
      </c>
      <c r="H5792">
        <v>1411</v>
      </c>
      <c r="I5792" s="196" t="str">
        <f>VLOOKUP(E5792,Refs!$P$2:$R$36,3,FALSE)</f>
        <v>Y63</v>
      </c>
      <c r="J5792" s="196" t="str">
        <f>VLOOKUP(E5792,Refs!$P$2:$S$36,4,FALSE)</f>
        <v>North East and Yorkshire</v>
      </c>
      <c r="K5792" s="42">
        <f t="shared" si="183"/>
        <v>1411</v>
      </c>
    </row>
    <row r="5793" spans="1:11" x14ac:dyDescent="0.35">
      <c r="A5793" s="197">
        <f t="shared" si="184"/>
        <v>44317</v>
      </c>
      <c r="B5793" t="s">
        <v>1054</v>
      </c>
      <c r="C5793" t="s">
        <v>112</v>
      </c>
      <c r="D5793" t="s">
        <v>998</v>
      </c>
      <c r="E5793" t="s">
        <v>15</v>
      </c>
      <c r="F5793" t="s">
        <v>16</v>
      </c>
      <c r="G5793" t="s">
        <v>594</v>
      </c>
      <c r="H5793" t="s">
        <v>999</v>
      </c>
      <c r="I5793" s="196" t="str">
        <f>VLOOKUP(E5793,Refs!$P$2:$R$36,3,FALSE)</f>
        <v>Y63</v>
      </c>
      <c r="J5793" s="196" t="str">
        <f>VLOOKUP(E5793,Refs!$P$2:$S$36,4,FALSE)</f>
        <v>North East and Yorkshire</v>
      </c>
      <c r="K5793" s="42" t="str">
        <f t="shared" si="183"/>
        <v>-</v>
      </c>
    </row>
    <row r="5794" spans="1:11" x14ac:dyDescent="0.35">
      <c r="A5794" s="197">
        <f t="shared" si="184"/>
        <v>44317</v>
      </c>
      <c r="B5794" t="s">
        <v>1054</v>
      </c>
      <c r="C5794" t="s">
        <v>112</v>
      </c>
      <c r="D5794" t="s">
        <v>998</v>
      </c>
      <c r="E5794" t="s">
        <v>15</v>
      </c>
      <c r="F5794" t="s">
        <v>16</v>
      </c>
      <c r="G5794" t="s">
        <v>609</v>
      </c>
      <c r="H5794">
        <v>79293</v>
      </c>
      <c r="I5794" s="196" t="str">
        <f>VLOOKUP(E5794,Refs!$P$2:$R$36,3,FALSE)</f>
        <v>Y63</v>
      </c>
      <c r="J5794" s="196" t="str">
        <f>VLOOKUP(E5794,Refs!$P$2:$S$36,4,FALSE)</f>
        <v>North East and Yorkshire</v>
      </c>
      <c r="K5794" s="42">
        <f t="shared" si="183"/>
        <v>79293</v>
      </c>
    </row>
    <row r="5795" spans="1:11" x14ac:dyDescent="0.35">
      <c r="A5795" s="197">
        <f t="shared" si="184"/>
        <v>44317</v>
      </c>
      <c r="B5795" t="s">
        <v>1054</v>
      </c>
      <c r="C5795" t="s">
        <v>112</v>
      </c>
      <c r="D5795" t="s">
        <v>998</v>
      </c>
      <c r="E5795" t="s">
        <v>15</v>
      </c>
      <c r="F5795" t="s">
        <v>16</v>
      </c>
      <c r="G5795" t="s">
        <v>610</v>
      </c>
      <c r="H5795">
        <v>11503</v>
      </c>
      <c r="I5795" s="196" t="str">
        <f>VLOOKUP(E5795,Refs!$P$2:$R$36,3,FALSE)</f>
        <v>Y63</v>
      </c>
      <c r="J5795" s="196" t="str">
        <f>VLOOKUP(E5795,Refs!$P$2:$S$36,4,FALSE)</f>
        <v>North East and Yorkshire</v>
      </c>
      <c r="K5795" s="42">
        <f t="shared" si="183"/>
        <v>11503</v>
      </c>
    </row>
    <row r="5796" spans="1:11" x14ac:dyDescent="0.35">
      <c r="A5796" s="197">
        <f t="shared" si="184"/>
        <v>44317</v>
      </c>
      <c r="B5796" t="s">
        <v>1054</v>
      </c>
      <c r="C5796" t="s">
        <v>112</v>
      </c>
      <c r="D5796" t="s">
        <v>998</v>
      </c>
      <c r="E5796" t="s">
        <v>15</v>
      </c>
      <c r="F5796" t="s">
        <v>16</v>
      </c>
      <c r="G5796" t="s">
        <v>611</v>
      </c>
      <c r="H5796">
        <v>9940</v>
      </c>
      <c r="I5796" s="196" t="str">
        <f>VLOOKUP(E5796,Refs!$P$2:$R$36,3,FALSE)</f>
        <v>Y63</v>
      </c>
      <c r="J5796" s="196" t="str">
        <f>VLOOKUP(E5796,Refs!$P$2:$S$36,4,FALSE)</f>
        <v>North East and Yorkshire</v>
      </c>
      <c r="K5796" s="42">
        <f t="shared" si="183"/>
        <v>9940</v>
      </c>
    </row>
    <row r="5797" spans="1:11" x14ac:dyDescent="0.35">
      <c r="A5797" s="197">
        <f t="shared" si="184"/>
        <v>44317</v>
      </c>
      <c r="B5797" t="s">
        <v>1054</v>
      </c>
      <c r="C5797" t="s">
        <v>112</v>
      </c>
      <c r="D5797" t="s">
        <v>998</v>
      </c>
      <c r="E5797" t="s">
        <v>15</v>
      </c>
      <c r="F5797" t="s">
        <v>16</v>
      </c>
      <c r="G5797" t="s">
        <v>612</v>
      </c>
      <c r="H5797">
        <v>1824</v>
      </c>
      <c r="I5797" s="196" t="str">
        <f>VLOOKUP(E5797,Refs!$P$2:$R$36,3,FALSE)</f>
        <v>Y63</v>
      </c>
      <c r="J5797" s="196" t="str">
        <f>VLOOKUP(E5797,Refs!$P$2:$S$36,4,FALSE)</f>
        <v>North East and Yorkshire</v>
      </c>
      <c r="K5797" s="42">
        <f t="shared" si="183"/>
        <v>1824</v>
      </c>
    </row>
    <row r="5798" spans="1:11" x14ac:dyDescent="0.35">
      <c r="A5798" s="197">
        <f t="shared" si="184"/>
        <v>44317</v>
      </c>
      <c r="B5798" t="s">
        <v>1054</v>
      </c>
      <c r="C5798" t="s">
        <v>112</v>
      </c>
      <c r="D5798" t="s">
        <v>998</v>
      </c>
      <c r="E5798" t="s">
        <v>15</v>
      </c>
      <c r="F5798" t="s">
        <v>16</v>
      </c>
      <c r="G5798" t="s">
        <v>613</v>
      </c>
      <c r="H5798">
        <v>3</v>
      </c>
      <c r="I5798" s="196" t="str">
        <f>VLOOKUP(E5798,Refs!$P$2:$R$36,3,FALSE)</f>
        <v>Y63</v>
      </c>
      <c r="J5798" s="196" t="str">
        <f>VLOOKUP(E5798,Refs!$P$2:$S$36,4,FALSE)</f>
        <v>North East and Yorkshire</v>
      </c>
      <c r="K5798" s="42">
        <f t="shared" si="183"/>
        <v>3</v>
      </c>
    </row>
    <row r="5799" spans="1:11" x14ac:dyDescent="0.35">
      <c r="A5799" s="197">
        <f t="shared" si="184"/>
        <v>44317</v>
      </c>
      <c r="B5799" t="s">
        <v>1054</v>
      </c>
      <c r="C5799" t="s">
        <v>112</v>
      </c>
      <c r="D5799" t="s">
        <v>998</v>
      </c>
      <c r="E5799" t="s">
        <v>15</v>
      </c>
      <c r="F5799" t="s">
        <v>16</v>
      </c>
      <c r="G5799" t="s">
        <v>615</v>
      </c>
      <c r="H5799">
        <v>28220</v>
      </c>
      <c r="I5799" s="196" t="str">
        <f>VLOOKUP(E5799,Refs!$P$2:$R$36,3,FALSE)</f>
        <v>Y63</v>
      </c>
      <c r="J5799" s="196" t="str">
        <f>VLOOKUP(E5799,Refs!$P$2:$S$36,4,FALSE)</f>
        <v>North East and Yorkshire</v>
      </c>
      <c r="K5799" s="42">
        <f t="shared" si="183"/>
        <v>28220</v>
      </c>
    </row>
    <row r="5800" spans="1:11" x14ac:dyDescent="0.35">
      <c r="A5800" s="197">
        <f t="shared" si="184"/>
        <v>44317</v>
      </c>
      <c r="B5800" t="s">
        <v>1054</v>
      </c>
      <c r="C5800" t="s">
        <v>112</v>
      </c>
      <c r="D5800" t="s">
        <v>998</v>
      </c>
      <c r="E5800" t="s">
        <v>15</v>
      </c>
      <c r="F5800" t="s">
        <v>16</v>
      </c>
      <c r="G5800" t="s">
        <v>616</v>
      </c>
      <c r="H5800">
        <v>28</v>
      </c>
      <c r="I5800" s="196" t="str">
        <f>VLOOKUP(E5800,Refs!$P$2:$R$36,3,FALSE)</f>
        <v>Y63</v>
      </c>
      <c r="J5800" s="196" t="str">
        <f>VLOOKUP(E5800,Refs!$P$2:$S$36,4,FALSE)</f>
        <v>North East and Yorkshire</v>
      </c>
      <c r="K5800" s="42">
        <f t="shared" si="183"/>
        <v>28</v>
      </c>
    </row>
    <row r="5801" spans="1:11" x14ac:dyDescent="0.35">
      <c r="A5801" s="197">
        <f t="shared" si="184"/>
        <v>44317</v>
      </c>
      <c r="B5801" t="s">
        <v>1054</v>
      </c>
      <c r="C5801" t="s">
        <v>112</v>
      </c>
      <c r="D5801" t="s">
        <v>998</v>
      </c>
      <c r="E5801" t="s">
        <v>15</v>
      </c>
      <c r="F5801" t="s">
        <v>16</v>
      </c>
      <c r="G5801" t="s">
        <v>618</v>
      </c>
      <c r="H5801">
        <v>7333</v>
      </c>
      <c r="I5801" s="196" t="str">
        <f>VLOOKUP(E5801,Refs!$P$2:$R$36,3,FALSE)</f>
        <v>Y63</v>
      </c>
      <c r="J5801" s="196" t="str">
        <f>VLOOKUP(E5801,Refs!$P$2:$S$36,4,FALSE)</f>
        <v>North East and Yorkshire</v>
      </c>
      <c r="K5801" s="42">
        <f t="shared" si="183"/>
        <v>7333</v>
      </c>
    </row>
    <row r="5802" spans="1:11" x14ac:dyDescent="0.35">
      <c r="A5802" s="197">
        <f t="shared" si="184"/>
        <v>44317</v>
      </c>
      <c r="B5802" t="s">
        <v>1054</v>
      </c>
      <c r="C5802" t="s">
        <v>112</v>
      </c>
      <c r="D5802" t="s">
        <v>998</v>
      </c>
      <c r="E5802" t="s">
        <v>15</v>
      </c>
      <c r="F5802" t="s">
        <v>16</v>
      </c>
      <c r="G5802" t="s">
        <v>619</v>
      </c>
      <c r="H5802">
        <v>600</v>
      </c>
      <c r="I5802" s="196" t="str">
        <f>VLOOKUP(E5802,Refs!$P$2:$R$36,3,FALSE)</f>
        <v>Y63</v>
      </c>
      <c r="J5802" s="196" t="str">
        <f>VLOOKUP(E5802,Refs!$P$2:$S$36,4,FALSE)</f>
        <v>North East and Yorkshire</v>
      </c>
      <c r="K5802" s="42">
        <f t="shared" si="183"/>
        <v>600</v>
      </c>
    </row>
    <row r="5803" spans="1:11" x14ac:dyDescent="0.35">
      <c r="A5803" s="197">
        <f t="shared" si="184"/>
        <v>44317</v>
      </c>
      <c r="B5803" t="s">
        <v>1054</v>
      </c>
      <c r="C5803" t="s">
        <v>112</v>
      </c>
      <c r="D5803" t="s">
        <v>998</v>
      </c>
      <c r="E5803" t="s">
        <v>15</v>
      </c>
      <c r="F5803" t="s">
        <v>16</v>
      </c>
      <c r="G5803" t="s">
        <v>620</v>
      </c>
      <c r="H5803">
        <v>6787</v>
      </c>
      <c r="I5803" s="196" t="str">
        <f>VLOOKUP(E5803,Refs!$P$2:$R$36,3,FALSE)</f>
        <v>Y63</v>
      </c>
      <c r="J5803" s="196" t="str">
        <f>VLOOKUP(E5803,Refs!$P$2:$S$36,4,FALSE)</f>
        <v>North East and Yorkshire</v>
      </c>
      <c r="K5803" s="42">
        <f t="shared" si="183"/>
        <v>6787</v>
      </c>
    </row>
    <row r="5804" spans="1:11" x14ac:dyDescent="0.35">
      <c r="A5804" s="197">
        <f t="shared" si="184"/>
        <v>44317</v>
      </c>
      <c r="B5804" t="s">
        <v>1054</v>
      </c>
      <c r="C5804" t="s">
        <v>112</v>
      </c>
      <c r="D5804" t="s">
        <v>998</v>
      </c>
      <c r="E5804" t="s">
        <v>15</v>
      </c>
      <c r="F5804" t="s">
        <v>16</v>
      </c>
      <c r="G5804" t="s">
        <v>621</v>
      </c>
      <c r="H5804">
        <v>273</v>
      </c>
      <c r="I5804" s="196" t="str">
        <f>VLOOKUP(E5804,Refs!$P$2:$R$36,3,FALSE)</f>
        <v>Y63</v>
      </c>
      <c r="J5804" s="196" t="str">
        <f>VLOOKUP(E5804,Refs!$P$2:$S$36,4,FALSE)</f>
        <v>North East and Yorkshire</v>
      </c>
      <c r="K5804" s="42">
        <f t="shared" si="183"/>
        <v>273</v>
      </c>
    </row>
    <row r="5805" spans="1:11" x14ac:dyDescent="0.35">
      <c r="A5805" s="197">
        <f t="shared" si="184"/>
        <v>44317</v>
      </c>
      <c r="B5805" t="s">
        <v>1054</v>
      </c>
      <c r="C5805" t="s">
        <v>112</v>
      </c>
      <c r="D5805" t="s">
        <v>998</v>
      </c>
      <c r="E5805" t="s">
        <v>15</v>
      </c>
      <c r="F5805" t="s">
        <v>16</v>
      </c>
      <c r="G5805" t="s">
        <v>622</v>
      </c>
      <c r="H5805">
        <v>2174</v>
      </c>
      <c r="I5805" s="196" t="str">
        <f>VLOOKUP(E5805,Refs!$P$2:$R$36,3,FALSE)</f>
        <v>Y63</v>
      </c>
      <c r="J5805" s="196" t="str">
        <f>VLOOKUP(E5805,Refs!$P$2:$S$36,4,FALSE)</f>
        <v>North East and Yorkshire</v>
      </c>
      <c r="K5805" s="42">
        <f t="shared" si="183"/>
        <v>2174</v>
      </c>
    </row>
    <row r="5806" spans="1:11" x14ac:dyDescent="0.35">
      <c r="A5806" s="197">
        <f t="shared" si="184"/>
        <v>44317</v>
      </c>
      <c r="B5806" t="s">
        <v>1054</v>
      </c>
      <c r="C5806" t="s">
        <v>112</v>
      </c>
      <c r="D5806" t="s">
        <v>998</v>
      </c>
      <c r="E5806" t="s">
        <v>15</v>
      </c>
      <c r="F5806" t="s">
        <v>16</v>
      </c>
      <c r="G5806" t="s">
        <v>623</v>
      </c>
      <c r="H5806">
        <v>126</v>
      </c>
      <c r="I5806" s="196" t="str">
        <f>VLOOKUP(E5806,Refs!$P$2:$R$36,3,FALSE)</f>
        <v>Y63</v>
      </c>
      <c r="J5806" s="196" t="str">
        <f>VLOOKUP(E5806,Refs!$P$2:$S$36,4,FALSE)</f>
        <v>North East and Yorkshire</v>
      </c>
      <c r="K5806" s="42">
        <f t="shared" si="183"/>
        <v>126</v>
      </c>
    </row>
    <row r="5807" spans="1:11" x14ac:dyDescent="0.35">
      <c r="A5807" s="197">
        <f t="shared" si="184"/>
        <v>44317</v>
      </c>
      <c r="B5807" t="s">
        <v>1054</v>
      </c>
      <c r="C5807" t="s">
        <v>112</v>
      </c>
      <c r="D5807" t="s">
        <v>998</v>
      </c>
      <c r="E5807" t="s">
        <v>15</v>
      </c>
      <c r="F5807" t="s">
        <v>16</v>
      </c>
      <c r="G5807" t="s">
        <v>624</v>
      </c>
      <c r="H5807">
        <v>4344</v>
      </c>
      <c r="I5807" s="196" t="str">
        <f>VLOOKUP(E5807,Refs!$P$2:$R$36,3,FALSE)</f>
        <v>Y63</v>
      </c>
      <c r="J5807" s="196" t="str">
        <f>VLOOKUP(E5807,Refs!$P$2:$S$36,4,FALSE)</f>
        <v>North East and Yorkshire</v>
      </c>
      <c r="K5807" s="42">
        <f t="shared" si="183"/>
        <v>4344</v>
      </c>
    </row>
    <row r="5808" spans="1:11" x14ac:dyDescent="0.35">
      <c r="A5808" s="197">
        <f t="shared" si="184"/>
        <v>44317</v>
      </c>
      <c r="B5808" t="s">
        <v>1054</v>
      </c>
      <c r="C5808" t="s">
        <v>112</v>
      </c>
      <c r="D5808" t="s">
        <v>998</v>
      </c>
      <c r="E5808" t="s">
        <v>15</v>
      </c>
      <c r="F5808" t="s">
        <v>16</v>
      </c>
      <c r="G5808" t="s">
        <v>625</v>
      </c>
      <c r="H5808">
        <v>3595</v>
      </c>
      <c r="I5808" s="196" t="str">
        <f>VLOOKUP(E5808,Refs!$P$2:$R$36,3,FALSE)</f>
        <v>Y63</v>
      </c>
      <c r="J5808" s="196" t="str">
        <f>VLOOKUP(E5808,Refs!$P$2:$S$36,4,FALSE)</f>
        <v>North East and Yorkshire</v>
      </c>
      <c r="K5808" s="42">
        <f t="shared" si="183"/>
        <v>3595</v>
      </c>
    </row>
    <row r="5809" spans="1:11" x14ac:dyDescent="0.35">
      <c r="A5809" s="197">
        <f t="shared" si="184"/>
        <v>44317</v>
      </c>
      <c r="B5809" t="s">
        <v>1054</v>
      </c>
      <c r="C5809" t="s">
        <v>112</v>
      </c>
      <c r="D5809" t="s">
        <v>998</v>
      </c>
      <c r="E5809" t="s">
        <v>15</v>
      </c>
      <c r="F5809" t="s">
        <v>16</v>
      </c>
      <c r="G5809" t="s">
        <v>626</v>
      </c>
      <c r="H5809">
        <v>7962</v>
      </c>
      <c r="I5809" s="196" t="str">
        <f>VLOOKUP(E5809,Refs!$P$2:$R$36,3,FALSE)</f>
        <v>Y63</v>
      </c>
      <c r="J5809" s="196" t="str">
        <f>VLOOKUP(E5809,Refs!$P$2:$S$36,4,FALSE)</f>
        <v>North East and Yorkshire</v>
      </c>
      <c r="K5809" s="42">
        <f t="shared" si="183"/>
        <v>7962</v>
      </c>
    </row>
    <row r="5810" spans="1:11" x14ac:dyDescent="0.35">
      <c r="A5810" s="197">
        <f t="shared" si="184"/>
        <v>44317</v>
      </c>
      <c r="B5810" t="s">
        <v>1054</v>
      </c>
      <c r="C5810" t="s">
        <v>112</v>
      </c>
      <c r="D5810" t="s">
        <v>998</v>
      </c>
      <c r="E5810" t="s">
        <v>15</v>
      </c>
      <c r="F5810" t="s">
        <v>16</v>
      </c>
      <c r="G5810" t="s">
        <v>642</v>
      </c>
      <c r="H5810">
        <v>5550</v>
      </c>
      <c r="I5810" s="196" t="str">
        <f>VLOOKUP(E5810,Refs!$P$2:$R$36,3,FALSE)</f>
        <v>Y63</v>
      </c>
      <c r="J5810" s="196" t="str">
        <f>VLOOKUP(E5810,Refs!$P$2:$S$36,4,FALSE)</f>
        <v>North East and Yorkshire</v>
      </c>
      <c r="K5810" s="42">
        <f t="shared" si="183"/>
        <v>5550</v>
      </c>
    </row>
    <row r="5811" spans="1:11" x14ac:dyDescent="0.35">
      <c r="A5811" s="197">
        <f t="shared" si="184"/>
        <v>44317</v>
      </c>
      <c r="B5811" t="s">
        <v>1054</v>
      </c>
      <c r="C5811" t="s">
        <v>112</v>
      </c>
      <c r="D5811" t="s">
        <v>998</v>
      </c>
      <c r="E5811" t="s">
        <v>15</v>
      </c>
      <c r="F5811" t="s">
        <v>16</v>
      </c>
      <c r="G5811" t="s">
        <v>643</v>
      </c>
      <c r="H5811">
        <v>2146</v>
      </c>
      <c r="I5811" s="196" t="str">
        <f>VLOOKUP(E5811,Refs!$P$2:$R$36,3,FALSE)</f>
        <v>Y63</v>
      </c>
      <c r="J5811" s="196" t="str">
        <f>VLOOKUP(E5811,Refs!$P$2:$S$36,4,FALSE)</f>
        <v>North East and Yorkshire</v>
      </c>
      <c r="K5811" s="42">
        <f t="shared" si="183"/>
        <v>2146</v>
      </c>
    </row>
    <row r="5812" spans="1:11" x14ac:dyDescent="0.35">
      <c r="A5812" s="197">
        <f t="shared" si="184"/>
        <v>44317</v>
      </c>
      <c r="B5812" t="s">
        <v>1054</v>
      </c>
      <c r="C5812" t="s">
        <v>112</v>
      </c>
      <c r="D5812" t="s">
        <v>998</v>
      </c>
      <c r="E5812" t="s">
        <v>15</v>
      </c>
      <c r="F5812" t="s">
        <v>16</v>
      </c>
      <c r="G5812" t="s">
        <v>644</v>
      </c>
      <c r="H5812">
        <v>1798</v>
      </c>
      <c r="I5812" s="196" t="str">
        <f>VLOOKUP(E5812,Refs!$P$2:$R$36,3,FALSE)</f>
        <v>Y63</v>
      </c>
      <c r="J5812" s="196" t="str">
        <f>VLOOKUP(E5812,Refs!$P$2:$S$36,4,FALSE)</f>
        <v>North East and Yorkshire</v>
      </c>
      <c r="K5812" s="42">
        <f t="shared" si="183"/>
        <v>1798</v>
      </c>
    </row>
    <row r="5813" spans="1:11" x14ac:dyDescent="0.35">
      <c r="A5813" s="197">
        <f t="shared" si="184"/>
        <v>44317</v>
      </c>
      <c r="B5813" t="s">
        <v>1054</v>
      </c>
      <c r="C5813" t="s">
        <v>112</v>
      </c>
      <c r="D5813" t="s">
        <v>998</v>
      </c>
      <c r="E5813" t="s">
        <v>15</v>
      </c>
      <c r="F5813" t="s">
        <v>16</v>
      </c>
      <c r="G5813" t="s">
        <v>645</v>
      </c>
      <c r="H5813">
        <v>206</v>
      </c>
      <c r="I5813" s="196" t="str">
        <f>VLOOKUP(E5813,Refs!$P$2:$R$36,3,FALSE)</f>
        <v>Y63</v>
      </c>
      <c r="J5813" s="196" t="str">
        <f>VLOOKUP(E5813,Refs!$P$2:$S$36,4,FALSE)</f>
        <v>North East and Yorkshire</v>
      </c>
      <c r="K5813" s="42">
        <f t="shared" si="183"/>
        <v>206</v>
      </c>
    </row>
    <row r="5814" spans="1:11" x14ac:dyDescent="0.35">
      <c r="A5814" s="197">
        <f t="shared" si="184"/>
        <v>44317</v>
      </c>
      <c r="B5814" t="s">
        <v>1054</v>
      </c>
      <c r="C5814" t="s">
        <v>112</v>
      </c>
      <c r="D5814" t="s">
        <v>998</v>
      </c>
      <c r="E5814" t="s">
        <v>15</v>
      </c>
      <c r="F5814" t="s">
        <v>16</v>
      </c>
      <c r="G5814" t="s">
        <v>646</v>
      </c>
      <c r="H5814">
        <v>226</v>
      </c>
      <c r="I5814" s="196" t="str">
        <f>VLOOKUP(E5814,Refs!$P$2:$R$36,3,FALSE)</f>
        <v>Y63</v>
      </c>
      <c r="J5814" s="196" t="str">
        <f>VLOOKUP(E5814,Refs!$P$2:$S$36,4,FALSE)</f>
        <v>North East and Yorkshire</v>
      </c>
      <c r="K5814" s="42">
        <f t="shared" si="183"/>
        <v>226</v>
      </c>
    </row>
    <row r="5815" spans="1:11" x14ac:dyDescent="0.35">
      <c r="A5815" s="197">
        <f t="shared" si="184"/>
        <v>44317</v>
      </c>
      <c r="B5815" t="s">
        <v>1054</v>
      </c>
      <c r="C5815" t="s">
        <v>112</v>
      </c>
      <c r="D5815" t="s">
        <v>998</v>
      </c>
      <c r="E5815" t="s">
        <v>15</v>
      </c>
      <c r="F5815" t="s">
        <v>16</v>
      </c>
      <c r="G5815" t="s">
        <v>647</v>
      </c>
      <c r="H5815">
        <v>987</v>
      </c>
      <c r="I5815" s="196" t="str">
        <f>VLOOKUP(E5815,Refs!$P$2:$R$36,3,FALSE)</f>
        <v>Y63</v>
      </c>
      <c r="J5815" s="196" t="str">
        <f>VLOOKUP(E5815,Refs!$P$2:$S$36,4,FALSE)</f>
        <v>North East and Yorkshire</v>
      </c>
      <c r="K5815" s="42">
        <f t="shared" si="183"/>
        <v>987</v>
      </c>
    </row>
    <row r="5816" spans="1:11" x14ac:dyDescent="0.35">
      <c r="A5816" s="197">
        <f t="shared" si="184"/>
        <v>44317</v>
      </c>
      <c r="B5816" t="s">
        <v>1054</v>
      </c>
      <c r="C5816" t="s">
        <v>112</v>
      </c>
      <c r="D5816" t="s">
        <v>998</v>
      </c>
      <c r="E5816" t="s">
        <v>15</v>
      </c>
      <c r="F5816" t="s">
        <v>16</v>
      </c>
      <c r="G5816" t="s">
        <v>648</v>
      </c>
      <c r="H5816">
        <v>2683542</v>
      </c>
      <c r="I5816" s="196" t="str">
        <f>VLOOKUP(E5816,Refs!$P$2:$R$36,3,FALSE)</f>
        <v>Y63</v>
      </c>
      <c r="J5816" s="196" t="str">
        <f>VLOOKUP(E5816,Refs!$P$2:$S$36,4,FALSE)</f>
        <v>North East and Yorkshire</v>
      </c>
      <c r="K5816" s="42">
        <f t="shared" ref="K5816:K5879" si="185">IF(OR(H5816="NULL",H5816=0,H5816=""),"",H5816)</f>
        <v>2683542</v>
      </c>
    </row>
    <row r="5817" spans="1:11" x14ac:dyDescent="0.35">
      <c r="A5817" s="197">
        <f t="shared" si="184"/>
        <v>44317</v>
      </c>
      <c r="B5817" t="s">
        <v>1054</v>
      </c>
      <c r="C5817" t="s">
        <v>112</v>
      </c>
      <c r="D5817" t="s">
        <v>998</v>
      </c>
      <c r="E5817" t="s">
        <v>15</v>
      </c>
      <c r="F5817" t="s">
        <v>16</v>
      </c>
      <c r="G5817" t="s">
        <v>649</v>
      </c>
      <c r="H5817">
        <v>9801</v>
      </c>
      <c r="I5817" s="196" t="str">
        <f>VLOOKUP(E5817,Refs!$P$2:$R$36,3,FALSE)</f>
        <v>Y63</v>
      </c>
      <c r="J5817" s="196" t="str">
        <f>VLOOKUP(E5817,Refs!$P$2:$S$36,4,FALSE)</f>
        <v>North East and Yorkshire</v>
      </c>
      <c r="K5817" s="42">
        <f t="shared" si="185"/>
        <v>9801</v>
      </c>
    </row>
    <row r="5818" spans="1:11" x14ac:dyDescent="0.35">
      <c r="A5818" s="197">
        <f t="shared" si="184"/>
        <v>44317</v>
      </c>
      <c r="B5818" t="s">
        <v>1054</v>
      </c>
      <c r="C5818" t="s">
        <v>112</v>
      </c>
      <c r="D5818" t="s">
        <v>998</v>
      </c>
      <c r="E5818" t="s">
        <v>15</v>
      </c>
      <c r="F5818" t="s">
        <v>16</v>
      </c>
      <c r="G5818" t="s">
        <v>650</v>
      </c>
      <c r="H5818">
        <v>2455</v>
      </c>
      <c r="I5818" s="196" t="str">
        <f>VLOOKUP(E5818,Refs!$P$2:$R$36,3,FALSE)</f>
        <v>Y63</v>
      </c>
      <c r="J5818" s="196" t="str">
        <f>VLOOKUP(E5818,Refs!$P$2:$S$36,4,FALSE)</f>
        <v>North East and Yorkshire</v>
      </c>
      <c r="K5818" s="42">
        <f t="shared" si="185"/>
        <v>2455</v>
      </c>
    </row>
    <row r="5819" spans="1:11" x14ac:dyDescent="0.35">
      <c r="A5819" s="197">
        <f t="shared" si="184"/>
        <v>44317</v>
      </c>
      <c r="B5819" t="s">
        <v>1054</v>
      </c>
      <c r="C5819" t="s">
        <v>112</v>
      </c>
      <c r="D5819" t="s">
        <v>998</v>
      </c>
      <c r="E5819" t="s">
        <v>15</v>
      </c>
      <c r="F5819" t="s">
        <v>16</v>
      </c>
      <c r="G5819" t="s">
        <v>651</v>
      </c>
      <c r="H5819">
        <v>86</v>
      </c>
      <c r="I5819" s="196" t="str">
        <f>VLOOKUP(E5819,Refs!$P$2:$R$36,3,FALSE)</f>
        <v>Y63</v>
      </c>
      <c r="J5819" s="196" t="str">
        <f>VLOOKUP(E5819,Refs!$P$2:$S$36,4,FALSE)</f>
        <v>North East and Yorkshire</v>
      </c>
      <c r="K5819" s="42">
        <f t="shared" si="185"/>
        <v>86</v>
      </c>
    </row>
    <row r="5820" spans="1:11" x14ac:dyDescent="0.35">
      <c r="A5820" s="197">
        <f t="shared" si="184"/>
        <v>44317</v>
      </c>
      <c r="B5820" t="s">
        <v>1054</v>
      </c>
      <c r="C5820" t="s">
        <v>112</v>
      </c>
      <c r="D5820" t="s">
        <v>998</v>
      </c>
      <c r="E5820" t="s">
        <v>15</v>
      </c>
      <c r="F5820" t="s">
        <v>16</v>
      </c>
      <c r="G5820" t="s">
        <v>652</v>
      </c>
      <c r="H5820">
        <v>738</v>
      </c>
      <c r="I5820" s="196" t="str">
        <f>VLOOKUP(E5820,Refs!$P$2:$R$36,3,FALSE)</f>
        <v>Y63</v>
      </c>
      <c r="J5820" s="196" t="str">
        <f>VLOOKUP(E5820,Refs!$P$2:$S$36,4,FALSE)</f>
        <v>North East and Yorkshire</v>
      </c>
      <c r="K5820" s="42">
        <f t="shared" si="185"/>
        <v>738</v>
      </c>
    </row>
    <row r="5821" spans="1:11" x14ac:dyDescent="0.35">
      <c r="A5821" s="197">
        <f t="shared" si="184"/>
        <v>44317</v>
      </c>
      <c r="B5821" t="s">
        <v>1054</v>
      </c>
      <c r="C5821" t="s">
        <v>112</v>
      </c>
      <c r="D5821" t="s">
        <v>998</v>
      </c>
      <c r="E5821" t="s">
        <v>15</v>
      </c>
      <c r="F5821" t="s">
        <v>16</v>
      </c>
      <c r="G5821" t="s">
        <v>653</v>
      </c>
      <c r="H5821">
        <v>3934210</v>
      </c>
      <c r="I5821" s="196" t="str">
        <f>VLOOKUP(E5821,Refs!$P$2:$R$36,3,FALSE)</f>
        <v>Y63</v>
      </c>
      <c r="J5821" s="196" t="str">
        <f>VLOOKUP(E5821,Refs!$P$2:$S$36,4,FALSE)</f>
        <v>North East and Yorkshire</v>
      </c>
      <c r="K5821" s="42">
        <f t="shared" si="185"/>
        <v>3934210</v>
      </c>
    </row>
    <row r="5822" spans="1:11" x14ac:dyDescent="0.35">
      <c r="A5822" s="197">
        <f t="shared" si="184"/>
        <v>44317</v>
      </c>
      <c r="B5822" t="s">
        <v>1054</v>
      </c>
      <c r="C5822" t="s">
        <v>112</v>
      </c>
      <c r="D5822" t="s">
        <v>998</v>
      </c>
      <c r="E5822" t="s">
        <v>15</v>
      </c>
      <c r="F5822" t="s">
        <v>16</v>
      </c>
      <c r="G5822" t="s">
        <v>654</v>
      </c>
      <c r="H5822">
        <v>8012</v>
      </c>
      <c r="I5822" s="196" t="str">
        <f>VLOOKUP(E5822,Refs!$P$2:$R$36,3,FALSE)</f>
        <v>Y63</v>
      </c>
      <c r="J5822" s="196" t="str">
        <f>VLOOKUP(E5822,Refs!$P$2:$S$36,4,FALSE)</f>
        <v>North East and Yorkshire</v>
      </c>
      <c r="K5822" s="42">
        <f t="shared" si="185"/>
        <v>8012</v>
      </c>
    </row>
    <row r="5823" spans="1:11" x14ac:dyDescent="0.35">
      <c r="A5823" s="197">
        <f t="shared" si="184"/>
        <v>44317</v>
      </c>
      <c r="B5823" t="s">
        <v>1054</v>
      </c>
      <c r="C5823" t="s">
        <v>112</v>
      </c>
      <c r="D5823" t="s">
        <v>998</v>
      </c>
      <c r="E5823" t="s">
        <v>15</v>
      </c>
      <c r="F5823" t="s">
        <v>16</v>
      </c>
      <c r="G5823" t="s">
        <v>669</v>
      </c>
      <c r="H5823">
        <v>62138</v>
      </c>
      <c r="I5823" s="196" t="str">
        <f>VLOOKUP(E5823,Refs!$P$2:$R$36,3,FALSE)</f>
        <v>Y63</v>
      </c>
      <c r="J5823" s="196" t="str">
        <f>VLOOKUP(E5823,Refs!$P$2:$S$36,4,FALSE)</f>
        <v>North East and Yorkshire</v>
      </c>
      <c r="K5823" s="42">
        <f t="shared" si="185"/>
        <v>62138</v>
      </c>
    </row>
    <row r="5824" spans="1:11" x14ac:dyDescent="0.35">
      <c r="A5824" s="197">
        <f t="shared" si="184"/>
        <v>44317</v>
      </c>
      <c r="B5824" t="s">
        <v>1054</v>
      </c>
      <c r="C5824" t="s">
        <v>112</v>
      </c>
      <c r="D5824" t="s">
        <v>998</v>
      </c>
      <c r="E5824" t="s">
        <v>15</v>
      </c>
      <c r="F5824" t="s">
        <v>16</v>
      </c>
      <c r="G5824" t="s">
        <v>670</v>
      </c>
      <c r="H5824">
        <v>32</v>
      </c>
      <c r="I5824" s="196" t="str">
        <f>VLOOKUP(E5824,Refs!$P$2:$R$36,3,FALSE)</f>
        <v>Y63</v>
      </c>
      <c r="J5824" s="196" t="str">
        <f>VLOOKUP(E5824,Refs!$P$2:$S$36,4,FALSE)</f>
        <v>North East and Yorkshire</v>
      </c>
      <c r="K5824" s="42">
        <f t="shared" si="185"/>
        <v>32</v>
      </c>
    </row>
    <row r="5825" spans="1:11" x14ac:dyDescent="0.35">
      <c r="A5825" s="197">
        <f t="shared" si="184"/>
        <v>44317</v>
      </c>
      <c r="B5825" t="s">
        <v>1054</v>
      </c>
      <c r="C5825" t="s">
        <v>112</v>
      </c>
      <c r="D5825" t="s">
        <v>998</v>
      </c>
      <c r="E5825" t="s">
        <v>15</v>
      </c>
      <c r="F5825" t="s">
        <v>16</v>
      </c>
      <c r="G5825" t="s">
        <v>671</v>
      </c>
      <c r="H5825">
        <v>44400</v>
      </c>
      <c r="I5825" s="196" t="str">
        <f>VLOOKUP(E5825,Refs!$P$2:$R$36,3,FALSE)</f>
        <v>Y63</v>
      </c>
      <c r="J5825" s="196" t="str">
        <f>VLOOKUP(E5825,Refs!$P$2:$S$36,4,FALSE)</f>
        <v>North East and Yorkshire</v>
      </c>
      <c r="K5825" s="42">
        <f t="shared" si="185"/>
        <v>44400</v>
      </c>
    </row>
    <row r="5826" spans="1:11" x14ac:dyDescent="0.35">
      <c r="A5826" s="197">
        <f t="shared" si="184"/>
        <v>44317</v>
      </c>
      <c r="B5826" t="s">
        <v>1054</v>
      </c>
      <c r="C5826" t="s">
        <v>112</v>
      </c>
      <c r="D5826" t="s">
        <v>998</v>
      </c>
      <c r="E5826" t="s">
        <v>15</v>
      </c>
      <c r="F5826" t="s">
        <v>16</v>
      </c>
      <c r="G5826" t="s">
        <v>675</v>
      </c>
      <c r="H5826">
        <v>11940</v>
      </c>
      <c r="I5826" s="196" t="str">
        <f>VLOOKUP(E5826,Refs!$P$2:$R$36,3,FALSE)</f>
        <v>Y63</v>
      </c>
      <c r="J5826" s="196" t="str">
        <f>VLOOKUP(E5826,Refs!$P$2:$S$36,4,FALSE)</f>
        <v>North East and Yorkshire</v>
      </c>
      <c r="K5826" s="42">
        <f t="shared" si="185"/>
        <v>11940</v>
      </c>
    </row>
    <row r="5827" spans="1:11" x14ac:dyDescent="0.35">
      <c r="A5827" s="197">
        <f t="shared" ref="A5827:A5890" si="186">DATEVALUE(RIGHT(B5827,8))</f>
        <v>44317</v>
      </c>
      <c r="B5827" t="s">
        <v>1054</v>
      </c>
      <c r="C5827" t="s">
        <v>112</v>
      </c>
      <c r="D5827" t="s">
        <v>998</v>
      </c>
      <c r="E5827" t="s">
        <v>15</v>
      </c>
      <c r="F5827" t="s">
        <v>16</v>
      </c>
      <c r="G5827" t="s">
        <v>678</v>
      </c>
      <c r="H5827">
        <v>10037</v>
      </c>
      <c r="I5827" s="196" t="str">
        <f>VLOOKUP(E5827,Refs!$P$2:$R$36,3,FALSE)</f>
        <v>Y63</v>
      </c>
      <c r="J5827" s="196" t="str">
        <f>VLOOKUP(E5827,Refs!$P$2:$S$36,4,FALSE)</f>
        <v>North East and Yorkshire</v>
      </c>
      <c r="K5827" s="42">
        <f t="shared" si="185"/>
        <v>10037</v>
      </c>
    </row>
    <row r="5828" spans="1:11" x14ac:dyDescent="0.35">
      <c r="A5828" s="197">
        <f t="shared" si="186"/>
        <v>44317</v>
      </c>
      <c r="B5828" t="s">
        <v>1054</v>
      </c>
      <c r="C5828" t="s">
        <v>112</v>
      </c>
      <c r="D5828" t="s">
        <v>998</v>
      </c>
      <c r="E5828" t="s">
        <v>15</v>
      </c>
      <c r="F5828" t="s">
        <v>16</v>
      </c>
      <c r="G5828" t="s">
        <v>679</v>
      </c>
      <c r="H5828">
        <v>4876</v>
      </c>
      <c r="I5828" s="196" t="str">
        <f>VLOOKUP(E5828,Refs!$P$2:$R$36,3,FALSE)</f>
        <v>Y63</v>
      </c>
      <c r="J5828" s="196" t="str">
        <f>VLOOKUP(E5828,Refs!$P$2:$S$36,4,FALSE)</f>
        <v>North East and Yorkshire</v>
      </c>
      <c r="K5828" s="42">
        <f t="shared" si="185"/>
        <v>4876</v>
      </c>
    </row>
    <row r="5829" spans="1:11" x14ac:dyDescent="0.35">
      <c r="A5829" s="197">
        <f t="shared" si="186"/>
        <v>44317</v>
      </c>
      <c r="B5829" t="s">
        <v>1054</v>
      </c>
      <c r="C5829" t="s">
        <v>112</v>
      </c>
      <c r="D5829" t="s">
        <v>998</v>
      </c>
      <c r="E5829" t="s">
        <v>15</v>
      </c>
      <c r="F5829" t="s">
        <v>16</v>
      </c>
      <c r="G5829" t="s">
        <v>680</v>
      </c>
      <c r="H5829">
        <v>2007</v>
      </c>
      <c r="I5829" s="196" t="str">
        <f>VLOOKUP(E5829,Refs!$P$2:$R$36,3,FALSE)</f>
        <v>Y63</v>
      </c>
      <c r="J5829" s="196" t="str">
        <f>VLOOKUP(E5829,Refs!$P$2:$S$36,4,FALSE)</f>
        <v>North East and Yorkshire</v>
      </c>
      <c r="K5829" s="42">
        <f t="shared" si="185"/>
        <v>2007</v>
      </c>
    </row>
    <row r="5830" spans="1:11" x14ac:dyDescent="0.35">
      <c r="A5830" s="197">
        <f t="shared" si="186"/>
        <v>44317</v>
      </c>
      <c r="B5830" t="s">
        <v>1054</v>
      </c>
      <c r="C5830" t="s">
        <v>112</v>
      </c>
      <c r="D5830" t="s">
        <v>998</v>
      </c>
      <c r="E5830" t="s">
        <v>15</v>
      </c>
      <c r="F5830" t="s">
        <v>16</v>
      </c>
      <c r="G5830" t="s">
        <v>681</v>
      </c>
      <c r="H5830">
        <v>2</v>
      </c>
      <c r="I5830" s="196" t="str">
        <f>VLOOKUP(E5830,Refs!$P$2:$R$36,3,FALSE)</f>
        <v>Y63</v>
      </c>
      <c r="J5830" s="196" t="str">
        <f>VLOOKUP(E5830,Refs!$P$2:$S$36,4,FALSE)</f>
        <v>North East and Yorkshire</v>
      </c>
      <c r="K5830" s="42">
        <f t="shared" si="185"/>
        <v>2</v>
      </c>
    </row>
    <row r="5831" spans="1:11" x14ac:dyDescent="0.35">
      <c r="A5831" s="197">
        <f t="shared" si="186"/>
        <v>44317</v>
      </c>
      <c r="B5831" t="s">
        <v>1054</v>
      </c>
      <c r="C5831" t="s">
        <v>112</v>
      </c>
      <c r="D5831" t="s">
        <v>998</v>
      </c>
      <c r="E5831" t="s">
        <v>15</v>
      </c>
      <c r="F5831" t="s">
        <v>16</v>
      </c>
      <c r="G5831" t="s">
        <v>682</v>
      </c>
      <c r="H5831">
        <v>10003</v>
      </c>
      <c r="I5831" s="196" t="str">
        <f>VLOOKUP(E5831,Refs!$P$2:$R$36,3,FALSE)</f>
        <v>Y63</v>
      </c>
      <c r="J5831" s="196" t="str">
        <f>VLOOKUP(E5831,Refs!$P$2:$S$36,4,FALSE)</f>
        <v>North East and Yorkshire</v>
      </c>
      <c r="K5831" s="42">
        <f t="shared" si="185"/>
        <v>10003</v>
      </c>
    </row>
    <row r="5832" spans="1:11" x14ac:dyDescent="0.35">
      <c r="A5832" s="197">
        <f t="shared" si="186"/>
        <v>44317</v>
      </c>
      <c r="B5832" t="s">
        <v>1054</v>
      </c>
      <c r="C5832" t="s">
        <v>112</v>
      </c>
      <c r="D5832" t="s">
        <v>998</v>
      </c>
      <c r="E5832" t="s">
        <v>15</v>
      </c>
      <c r="F5832" t="s">
        <v>16</v>
      </c>
      <c r="G5832" t="s">
        <v>683</v>
      </c>
      <c r="H5832">
        <v>3822</v>
      </c>
      <c r="I5832" s="196" t="str">
        <f>VLOOKUP(E5832,Refs!$P$2:$R$36,3,FALSE)</f>
        <v>Y63</v>
      </c>
      <c r="J5832" s="196" t="str">
        <f>VLOOKUP(E5832,Refs!$P$2:$S$36,4,FALSE)</f>
        <v>North East and Yorkshire</v>
      </c>
      <c r="K5832" s="42">
        <f t="shared" si="185"/>
        <v>3822</v>
      </c>
    </row>
    <row r="5833" spans="1:11" x14ac:dyDescent="0.35">
      <c r="A5833" s="197">
        <f t="shared" si="186"/>
        <v>44317</v>
      </c>
      <c r="B5833" t="s">
        <v>1054</v>
      </c>
      <c r="C5833" t="s">
        <v>112</v>
      </c>
      <c r="D5833" t="s">
        <v>998</v>
      </c>
      <c r="E5833" t="s">
        <v>15</v>
      </c>
      <c r="F5833" t="s">
        <v>16</v>
      </c>
      <c r="G5833" t="s">
        <v>684</v>
      </c>
      <c r="H5833">
        <v>1823</v>
      </c>
      <c r="I5833" s="196" t="str">
        <f>VLOOKUP(E5833,Refs!$P$2:$R$36,3,FALSE)</f>
        <v>Y63</v>
      </c>
      <c r="J5833" s="196" t="str">
        <f>VLOOKUP(E5833,Refs!$P$2:$S$36,4,FALSE)</f>
        <v>North East and Yorkshire</v>
      </c>
      <c r="K5833" s="42">
        <f t="shared" si="185"/>
        <v>1823</v>
      </c>
    </row>
    <row r="5834" spans="1:11" x14ac:dyDescent="0.35">
      <c r="A5834" s="197">
        <f t="shared" si="186"/>
        <v>44317</v>
      </c>
      <c r="B5834" t="s">
        <v>1054</v>
      </c>
      <c r="C5834" t="s">
        <v>112</v>
      </c>
      <c r="D5834" t="s">
        <v>998</v>
      </c>
      <c r="E5834" t="s">
        <v>15</v>
      </c>
      <c r="F5834" t="s">
        <v>16</v>
      </c>
      <c r="G5834" t="s">
        <v>685</v>
      </c>
      <c r="H5834">
        <v>1017</v>
      </c>
      <c r="I5834" s="196" t="str">
        <f>VLOOKUP(E5834,Refs!$P$2:$R$36,3,FALSE)</f>
        <v>Y63</v>
      </c>
      <c r="J5834" s="196" t="str">
        <f>VLOOKUP(E5834,Refs!$P$2:$S$36,4,FALSE)</f>
        <v>North East and Yorkshire</v>
      </c>
      <c r="K5834" s="42">
        <f t="shared" si="185"/>
        <v>1017</v>
      </c>
    </row>
    <row r="5835" spans="1:11" x14ac:dyDescent="0.35">
      <c r="A5835" s="197">
        <f t="shared" si="186"/>
        <v>44317</v>
      </c>
      <c r="B5835" t="s">
        <v>1054</v>
      </c>
      <c r="C5835" t="s">
        <v>112</v>
      </c>
      <c r="D5835" t="s">
        <v>998</v>
      </c>
      <c r="E5835" t="s">
        <v>15</v>
      </c>
      <c r="F5835" t="s">
        <v>16</v>
      </c>
      <c r="G5835" t="s">
        <v>686</v>
      </c>
      <c r="H5835">
        <v>1</v>
      </c>
      <c r="I5835" s="196" t="str">
        <f>VLOOKUP(E5835,Refs!$P$2:$R$36,3,FALSE)</f>
        <v>Y63</v>
      </c>
      <c r="J5835" s="196" t="str">
        <f>VLOOKUP(E5835,Refs!$P$2:$S$36,4,FALSE)</f>
        <v>North East and Yorkshire</v>
      </c>
      <c r="K5835" s="42">
        <f t="shared" si="185"/>
        <v>1</v>
      </c>
    </row>
    <row r="5836" spans="1:11" x14ac:dyDescent="0.35">
      <c r="A5836" s="197">
        <f t="shared" si="186"/>
        <v>44317</v>
      </c>
      <c r="B5836" t="s">
        <v>1054</v>
      </c>
      <c r="C5836" t="s">
        <v>112</v>
      </c>
      <c r="D5836" t="s">
        <v>998</v>
      </c>
      <c r="E5836" t="s">
        <v>15</v>
      </c>
      <c r="F5836" t="s">
        <v>16</v>
      </c>
      <c r="G5836" t="s">
        <v>687</v>
      </c>
      <c r="H5836">
        <v>0</v>
      </c>
      <c r="I5836" s="196" t="str">
        <f>VLOOKUP(E5836,Refs!$P$2:$R$36,3,FALSE)</f>
        <v>Y63</v>
      </c>
      <c r="J5836" s="196" t="str">
        <f>VLOOKUP(E5836,Refs!$P$2:$S$36,4,FALSE)</f>
        <v>North East and Yorkshire</v>
      </c>
      <c r="K5836" s="42" t="str">
        <f t="shared" si="185"/>
        <v/>
      </c>
    </row>
    <row r="5837" spans="1:11" x14ac:dyDescent="0.35">
      <c r="A5837" s="197">
        <f t="shared" si="186"/>
        <v>44317</v>
      </c>
      <c r="B5837" t="s">
        <v>1054</v>
      </c>
      <c r="C5837" t="s">
        <v>112</v>
      </c>
      <c r="D5837" t="s">
        <v>998</v>
      </c>
      <c r="E5837" t="s">
        <v>15</v>
      </c>
      <c r="F5837" t="s">
        <v>16</v>
      </c>
      <c r="G5837" t="s">
        <v>688</v>
      </c>
      <c r="H5837" t="s">
        <v>999</v>
      </c>
      <c r="I5837" s="196" t="str">
        <f>VLOOKUP(E5837,Refs!$P$2:$R$36,3,FALSE)</f>
        <v>Y63</v>
      </c>
      <c r="J5837" s="196" t="str">
        <f>VLOOKUP(E5837,Refs!$P$2:$S$36,4,FALSE)</f>
        <v>North East and Yorkshire</v>
      </c>
      <c r="K5837" s="42" t="str">
        <f t="shared" si="185"/>
        <v>-</v>
      </c>
    </row>
    <row r="5838" spans="1:11" x14ac:dyDescent="0.35">
      <c r="A5838" s="197">
        <f t="shared" si="186"/>
        <v>44317</v>
      </c>
      <c r="B5838" t="s">
        <v>1054</v>
      </c>
      <c r="C5838" t="s">
        <v>112</v>
      </c>
      <c r="D5838" t="s">
        <v>998</v>
      </c>
      <c r="E5838" t="s">
        <v>15</v>
      </c>
      <c r="F5838" t="s">
        <v>16</v>
      </c>
      <c r="G5838" t="s">
        <v>689</v>
      </c>
      <c r="H5838" t="s">
        <v>999</v>
      </c>
      <c r="I5838" s="196" t="str">
        <f>VLOOKUP(E5838,Refs!$P$2:$R$36,3,FALSE)</f>
        <v>Y63</v>
      </c>
      <c r="J5838" s="196" t="str">
        <f>VLOOKUP(E5838,Refs!$P$2:$S$36,4,FALSE)</f>
        <v>North East and Yorkshire</v>
      </c>
      <c r="K5838" s="42" t="str">
        <f t="shared" si="185"/>
        <v>-</v>
      </c>
    </row>
    <row r="5839" spans="1:11" x14ac:dyDescent="0.35">
      <c r="A5839" s="197">
        <f t="shared" si="186"/>
        <v>44317</v>
      </c>
      <c r="B5839" t="s">
        <v>1054</v>
      </c>
      <c r="C5839" t="s">
        <v>112</v>
      </c>
      <c r="D5839" t="s">
        <v>998</v>
      </c>
      <c r="E5839" t="s">
        <v>15</v>
      </c>
      <c r="F5839" t="s">
        <v>16</v>
      </c>
      <c r="G5839" t="s">
        <v>690</v>
      </c>
      <c r="H5839">
        <v>2223</v>
      </c>
      <c r="I5839" s="196" t="str">
        <f>VLOOKUP(E5839,Refs!$P$2:$R$36,3,FALSE)</f>
        <v>Y63</v>
      </c>
      <c r="J5839" s="196" t="str">
        <f>VLOOKUP(E5839,Refs!$P$2:$S$36,4,FALSE)</f>
        <v>North East and Yorkshire</v>
      </c>
      <c r="K5839" s="42">
        <f t="shared" si="185"/>
        <v>2223</v>
      </c>
    </row>
    <row r="5840" spans="1:11" x14ac:dyDescent="0.35">
      <c r="A5840" s="197">
        <f t="shared" si="186"/>
        <v>44317</v>
      </c>
      <c r="B5840" t="s">
        <v>1054</v>
      </c>
      <c r="C5840" t="s">
        <v>112</v>
      </c>
      <c r="D5840" t="s">
        <v>998</v>
      </c>
      <c r="E5840" t="s">
        <v>15</v>
      </c>
      <c r="F5840" t="s">
        <v>16</v>
      </c>
      <c r="G5840" t="s">
        <v>691</v>
      </c>
      <c r="H5840">
        <v>33</v>
      </c>
      <c r="I5840" s="196" t="str">
        <f>VLOOKUP(E5840,Refs!$P$2:$R$36,3,FALSE)</f>
        <v>Y63</v>
      </c>
      <c r="J5840" s="196" t="str">
        <f>VLOOKUP(E5840,Refs!$P$2:$S$36,4,FALSE)</f>
        <v>North East and Yorkshire</v>
      </c>
      <c r="K5840" s="42">
        <f t="shared" si="185"/>
        <v>33</v>
      </c>
    </row>
    <row r="5841" spans="1:11" x14ac:dyDescent="0.35">
      <c r="A5841" s="197">
        <f t="shared" si="186"/>
        <v>44317</v>
      </c>
      <c r="B5841" t="s">
        <v>1054</v>
      </c>
      <c r="C5841" t="s">
        <v>112</v>
      </c>
      <c r="D5841" t="s">
        <v>998</v>
      </c>
      <c r="E5841" t="s">
        <v>15</v>
      </c>
      <c r="F5841" t="s">
        <v>16</v>
      </c>
      <c r="G5841" t="s">
        <v>692</v>
      </c>
      <c r="H5841">
        <v>2147</v>
      </c>
      <c r="I5841" s="196" t="str">
        <f>VLOOKUP(E5841,Refs!$P$2:$R$36,3,FALSE)</f>
        <v>Y63</v>
      </c>
      <c r="J5841" s="196" t="str">
        <f>VLOOKUP(E5841,Refs!$P$2:$S$36,4,FALSE)</f>
        <v>North East and Yorkshire</v>
      </c>
      <c r="K5841" s="42">
        <f t="shared" si="185"/>
        <v>2147</v>
      </c>
    </row>
    <row r="5842" spans="1:11" x14ac:dyDescent="0.35">
      <c r="A5842" s="197">
        <f t="shared" si="186"/>
        <v>44317</v>
      </c>
      <c r="B5842" t="s">
        <v>1054</v>
      </c>
      <c r="C5842" t="s">
        <v>112</v>
      </c>
      <c r="D5842" t="s">
        <v>998</v>
      </c>
      <c r="E5842" t="s">
        <v>15</v>
      </c>
      <c r="F5842" t="s">
        <v>16</v>
      </c>
      <c r="G5842" t="s">
        <v>693</v>
      </c>
      <c r="H5842">
        <v>2094</v>
      </c>
      <c r="I5842" s="196" t="str">
        <f>VLOOKUP(E5842,Refs!$P$2:$R$36,3,FALSE)</f>
        <v>Y63</v>
      </c>
      <c r="J5842" s="196" t="str">
        <f>VLOOKUP(E5842,Refs!$P$2:$S$36,4,FALSE)</f>
        <v>North East and Yorkshire</v>
      </c>
      <c r="K5842" s="42">
        <f t="shared" si="185"/>
        <v>2094</v>
      </c>
    </row>
    <row r="5843" spans="1:11" x14ac:dyDescent="0.35">
      <c r="A5843" s="197">
        <f t="shared" si="186"/>
        <v>44317</v>
      </c>
      <c r="B5843" t="s">
        <v>1054</v>
      </c>
      <c r="C5843" t="s">
        <v>112</v>
      </c>
      <c r="D5843" t="s">
        <v>998</v>
      </c>
      <c r="E5843" t="s">
        <v>15</v>
      </c>
      <c r="F5843" t="s">
        <v>16</v>
      </c>
      <c r="G5843" t="s">
        <v>694</v>
      </c>
      <c r="H5843">
        <v>269</v>
      </c>
      <c r="I5843" s="196" t="str">
        <f>VLOOKUP(E5843,Refs!$P$2:$R$36,3,FALSE)</f>
        <v>Y63</v>
      </c>
      <c r="J5843" s="196" t="str">
        <f>VLOOKUP(E5843,Refs!$P$2:$S$36,4,FALSE)</f>
        <v>North East and Yorkshire</v>
      </c>
      <c r="K5843" s="42">
        <f t="shared" si="185"/>
        <v>269</v>
      </c>
    </row>
    <row r="5844" spans="1:11" x14ac:dyDescent="0.35">
      <c r="A5844" s="197">
        <f t="shared" si="186"/>
        <v>44317</v>
      </c>
      <c r="B5844" t="s">
        <v>1054</v>
      </c>
      <c r="C5844" t="s">
        <v>112</v>
      </c>
      <c r="D5844" t="s">
        <v>998</v>
      </c>
      <c r="E5844" t="s">
        <v>15</v>
      </c>
      <c r="F5844" t="s">
        <v>16</v>
      </c>
      <c r="G5844" t="s">
        <v>695</v>
      </c>
      <c r="H5844">
        <v>204</v>
      </c>
      <c r="I5844" s="196" t="str">
        <f>VLOOKUP(E5844,Refs!$P$2:$R$36,3,FALSE)</f>
        <v>Y63</v>
      </c>
      <c r="J5844" s="196" t="str">
        <f>VLOOKUP(E5844,Refs!$P$2:$S$36,4,FALSE)</f>
        <v>North East and Yorkshire</v>
      </c>
      <c r="K5844" s="42">
        <f t="shared" si="185"/>
        <v>204</v>
      </c>
    </row>
    <row r="5845" spans="1:11" x14ac:dyDescent="0.35">
      <c r="A5845" s="197">
        <f t="shared" si="186"/>
        <v>44317</v>
      </c>
      <c r="B5845" t="s">
        <v>1054</v>
      </c>
      <c r="C5845" t="s">
        <v>112</v>
      </c>
      <c r="D5845" t="s">
        <v>998</v>
      </c>
      <c r="E5845" t="s">
        <v>15</v>
      </c>
      <c r="F5845" t="s">
        <v>16</v>
      </c>
      <c r="G5845" t="s">
        <v>696</v>
      </c>
      <c r="H5845">
        <v>38</v>
      </c>
      <c r="I5845" s="196" t="str">
        <f>VLOOKUP(E5845,Refs!$P$2:$R$36,3,FALSE)</f>
        <v>Y63</v>
      </c>
      <c r="J5845" s="196" t="str">
        <f>VLOOKUP(E5845,Refs!$P$2:$S$36,4,FALSE)</f>
        <v>North East and Yorkshire</v>
      </c>
      <c r="K5845" s="42">
        <f t="shared" si="185"/>
        <v>38</v>
      </c>
    </row>
    <row r="5846" spans="1:11" x14ac:dyDescent="0.35">
      <c r="A5846" s="197">
        <f t="shared" si="186"/>
        <v>44317</v>
      </c>
      <c r="B5846" t="s">
        <v>1054</v>
      </c>
      <c r="C5846" t="s">
        <v>112</v>
      </c>
      <c r="D5846" t="s">
        <v>998</v>
      </c>
      <c r="E5846" t="s">
        <v>15</v>
      </c>
      <c r="F5846" t="s">
        <v>16</v>
      </c>
      <c r="G5846" t="s">
        <v>697</v>
      </c>
      <c r="H5846">
        <v>33</v>
      </c>
      <c r="I5846" s="196" t="str">
        <f>VLOOKUP(E5846,Refs!$P$2:$R$36,3,FALSE)</f>
        <v>Y63</v>
      </c>
      <c r="J5846" s="196" t="str">
        <f>VLOOKUP(E5846,Refs!$P$2:$S$36,4,FALSE)</f>
        <v>North East and Yorkshire</v>
      </c>
      <c r="K5846" s="42">
        <f t="shared" si="185"/>
        <v>33</v>
      </c>
    </row>
    <row r="5847" spans="1:11" x14ac:dyDescent="0.35">
      <c r="A5847" s="197">
        <f t="shared" si="186"/>
        <v>44317</v>
      </c>
      <c r="B5847" t="s">
        <v>1054</v>
      </c>
      <c r="C5847" t="s">
        <v>112</v>
      </c>
      <c r="D5847" t="s">
        <v>998</v>
      </c>
      <c r="E5847" t="s">
        <v>15</v>
      </c>
      <c r="F5847" t="s">
        <v>16</v>
      </c>
      <c r="G5847" t="s">
        <v>698</v>
      </c>
      <c r="H5847" t="s">
        <v>999</v>
      </c>
      <c r="I5847" s="196" t="str">
        <f>VLOOKUP(E5847,Refs!$P$2:$R$36,3,FALSE)</f>
        <v>Y63</v>
      </c>
      <c r="J5847" s="196" t="str">
        <f>VLOOKUP(E5847,Refs!$P$2:$S$36,4,FALSE)</f>
        <v>North East and Yorkshire</v>
      </c>
      <c r="K5847" s="42" t="str">
        <f t="shared" si="185"/>
        <v>-</v>
      </c>
    </row>
    <row r="5848" spans="1:11" x14ac:dyDescent="0.35">
      <c r="A5848" s="197">
        <f t="shared" si="186"/>
        <v>44317</v>
      </c>
      <c r="B5848" t="s">
        <v>1054</v>
      </c>
      <c r="C5848" t="s">
        <v>112</v>
      </c>
      <c r="D5848" t="s">
        <v>998</v>
      </c>
      <c r="E5848" t="s">
        <v>15</v>
      </c>
      <c r="F5848" t="s">
        <v>16</v>
      </c>
      <c r="G5848" t="s">
        <v>699</v>
      </c>
      <c r="H5848" t="s">
        <v>999</v>
      </c>
      <c r="I5848" s="196" t="str">
        <f>VLOOKUP(E5848,Refs!$P$2:$R$36,3,FALSE)</f>
        <v>Y63</v>
      </c>
      <c r="J5848" s="196" t="str">
        <f>VLOOKUP(E5848,Refs!$P$2:$S$36,4,FALSE)</f>
        <v>North East and Yorkshire</v>
      </c>
      <c r="K5848" s="42" t="str">
        <f t="shared" si="185"/>
        <v>-</v>
      </c>
    </row>
    <row r="5849" spans="1:11" x14ac:dyDescent="0.35">
      <c r="A5849" s="197">
        <f t="shared" si="186"/>
        <v>44317</v>
      </c>
      <c r="B5849" t="s">
        <v>1054</v>
      </c>
      <c r="C5849" t="s">
        <v>112</v>
      </c>
      <c r="D5849" t="s">
        <v>998</v>
      </c>
      <c r="E5849" t="s">
        <v>15</v>
      </c>
      <c r="F5849" t="s">
        <v>16</v>
      </c>
      <c r="G5849" t="s">
        <v>720</v>
      </c>
      <c r="H5849" t="s">
        <v>999</v>
      </c>
      <c r="I5849" s="196" t="str">
        <f>VLOOKUP(E5849,Refs!$P$2:$R$36,3,FALSE)</f>
        <v>Y63</v>
      </c>
      <c r="J5849" s="196" t="str">
        <f>VLOOKUP(E5849,Refs!$P$2:$S$36,4,FALSE)</f>
        <v>North East and Yorkshire</v>
      </c>
      <c r="K5849" s="42" t="str">
        <f t="shared" si="185"/>
        <v>-</v>
      </c>
    </row>
    <row r="5850" spans="1:11" x14ac:dyDescent="0.35">
      <c r="A5850" s="197">
        <f t="shared" si="186"/>
        <v>44317</v>
      </c>
      <c r="B5850" t="s">
        <v>1054</v>
      </c>
      <c r="C5850" t="s">
        <v>112</v>
      </c>
      <c r="D5850" t="s">
        <v>998</v>
      </c>
      <c r="E5850" t="s">
        <v>15</v>
      </c>
      <c r="F5850" t="s">
        <v>16</v>
      </c>
      <c r="G5850" t="s">
        <v>721</v>
      </c>
      <c r="H5850" t="s">
        <v>999</v>
      </c>
      <c r="I5850" s="196" t="str">
        <f>VLOOKUP(E5850,Refs!$P$2:$R$36,3,FALSE)</f>
        <v>Y63</v>
      </c>
      <c r="J5850" s="196" t="str">
        <f>VLOOKUP(E5850,Refs!$P$2:$S$36,4,FALSE)</f>
        <v>North East and Yorkshire</v>
      </c>
      <c r="K5850" s="42" t="str">
        <f t="shared" si="185"/>
        <v>-</v>
      </c>
    </row>
    <row r="5851" spans="1:11" x14ac:dyDescent="0.35">
      <c r="A5851" s="197">
        <f t="shared" si="186"/>
        <v>44317</v>
      </c>
      <c r="B5851" t="s">
        <v>1054</v>
      </c>
      <c r="C5851" t="s">
        <v>112</v>
      </c>
      <c r="D5851" t="s">
        <v>998</v>
      </c>
      <c r="E5851" t="s">
        <v>15</v>
      </c>
      <c r="F5851" t="s">
        <v>16</v>
      </c>
      <c r="G5851" t="s">
        <v>722</v>
      </c>
      <c r="H5851" t="s">
        <v>999</v>
      </c>
      <c r="I5851" s="196" t="str">
        <f>VLOOKUP(E5851,Refs!$P$2:$R$36,3,FALSE)</f>
        <v>Y63</v>
      </c>
      <c r="J5851" s="196" t="str">
        <f>VLOOKUP(E5851,Refs!$P$2:$S$36,4,FALSE)</f>
        <v>North East and Yorkshire</v>
      </c>
      <c r="K5851" s="42" t="str">
        <f t="shared" si="185"/>
        <v>-</v>
      </c>
    </row>
    <row r="5852" spans="1:11" x14ac:dyDescent="0.35">
      <c r="A5852" s="197">
        <f t="shared" si="186"/>
        <v>44317</v>
      </c>
      <c r="B5852" t="s">
        <v>1054</v>
      </c>
      <c r="C5852" t="s">
        <v>112</v>
      </c>
      <c r="D5852" t="s">
        <v>998</v>
      </c>
      <c r="E5852" t="s">
        <v>15</v>
      </c>
      <c r="F5852" t="s">
        <v>16</v>
      </c>
      <c r="G5852" t="s">
        <v>723</v>
      </c>
      <c r="H5852" t="s">
        <v>999</v>
      </c>
      <c r="I5852" s="196" t="str">
        <f>VLOOKUP(E5852,Refs!$P$2:$R$36,3,FALSE)</f>
        <v>Y63</v>
      </c>
      <c r="J5852" s="196" t="str">
        <f>VLOOKUP(E5852,Refs!$P$2:$S$36,4,FALSE)</f>
        <v>North East and Yorkshire</v>
      </c>
      <c r="K5852" s="42" t="str">
        <f t="shared" si="185"/>
        <v>-</v>
      </c>
    </row>
    <row r="5853" spans="1:11" x14ac:dyDescent="0.35">
      <c r="A5853" s="197">
        <f t="shared" si="186"/>
        <v>44317</v>
      </c>
      <c r="B5853" t="s">
        <v>1054</v>
      </c>
      <c r="C5853" t="s">
        <v>112</v>
      </c>
      <c r="D5853" t="s">
        <v>998</v>
      </c>
      <c r="E5853" t="s">
        <v>15</v>
      </c>
      <c r="F5853" t="s">
        <v>16</v>
      </c>
      <c r="G5853" t="s">
        <v>724</v>
      </c>
      <c r="H5853" t="s">
        <v>999</v>
      </c>
      <c r="I5853" s="196" t="str">
        <f>VLOOKUP(E5853,Refs!$P$2:$R$36,3,FALSE)</f>
        <v>Y63</v>
      </c>
      <c r="J5853" s="196" t="str">
        <f>VLOOKUP(E5853,Refs!$P$2:$S$36,4,FALSE)</f>
        <v>North East and Yorkshire</v>
      </c>
      <c r="K5853" s="42" t="str">
        <f t="shared" si="185"/>
        <v>-</v>
      </c>
    </row>
    <row r="5854" spans="1:11" x14ac:dyDescent="0.35">
      <c r="A5854" s="197">
        <f t="shared" si="186"/>
        <v>44317</v>
      </c>
      <c r="B5854" t="s">
        <v>1054</v>
      </c>
      <c r="C5854" t="s">
        <v>112</v>
      </c>
      <c r="D5854" t="s">
        <v>998</v>
      </c>
      <c r="E5854" t="s">
        <v>15</v>
      </c>
      <c r="F5854" t="s">
        <v>16</v>
      </c>
      <c r="G5854" t="s">
        <v>725</v>
      </c>
      <c r="H5854" t="s">
        <v>999</v>
      </c>
      <c r="I5854" s="196" t="str">
        <f>VLOOKUP(E5854,Refs!$P$2:$R$36,3,FALSE)</f>
        <v>Y63</v>
      </c>
      <c r="J5854" s="196" t="str">
        <f>VLOOKUP(E5854,Refs!$P$2:$S$36,4,FALSE)</f>
        <v>North East and Yorkshire</v>
      </c>
      <c r="K5854" s="42" t="str">
        <f t="shared" si="185"/>
        <v>-</v>
      </c>
    </row>
    <row r="5855" spans="1:11" x14ac:dyDescent="0.35">
      <c r="A5855" s="197">
        <f t="shared" si="186"/>
        <v>44317</v>
      </c>
      <c r="B5855" t="s">
        <v>1054</v>
      </c>
      <c r="C5855" t="s">
        <v>112</v>
      </c>
      <c r="D5855" t="s">
        <v>998</v>
      </c>
      <c r="E5855" t="s">
        <v>15</v>
      </c>
      <c r="F5855" t="s">
        <v>16</v>
      </c>
      <c r="G5855" t="s">
        <v>726</v>
      </c>
      <c r="H5855" t="s">
        <v>999</v>
      </c>
      <c r="I5855" s="196" t="str">
        <f>VLOOKUP(E5855,Refs!$P$2:$R$36,3,FALSE)</f>
        <v>Y63</v>
      </c>
      <c r="J5855" s="196" t="str">
        <f>VLOOKUP(E5855,Refs!$P$2:$S$36,4,FALSE)</f>
        <v>North East and Yorkshire</v>
      </c>
      <c r="K5855" s="42" t="str">
        <f t="shared" si="185"/>
        <v>-</v>
      </c>
    </row>
    <row r="5856" spans="1:11" x14ac:dyDescent="0.35">
      <c r="A5856" s="197">
        <f t="shared" si="186"/>
        <v>44317</v>
      </c>
      <c r="B5856" t="s">
        <v>1054</v>
      </c>
      <c r="C5856" t="s">
        <v>112</v>
      </c>
      <c r="D5856" t="s">
        <v>998</v>
      </c>
      <c r="E5856" t="s">
        <v>15</v>
      </c>
      <c r="F5856" t="s">
        <v>16</v>
      </c>
      <c r="G5856" t="s">
        <v>727</v>
      </c>
      <c r="H5856" t="s">
        <v>999</v>
      </c>
      <c r="I5856" s="196" t="str">
        <f>VLOOKUP(E5856,Refs!$P$2:$R$36,3,FALSE)</f>
        <v>Y63</v>
      </c>
      <c r="J5856" s="196" t="str">
        <f>VLOOKUP(E5856,Refs!$P$2:$S$36,4,FALSE)</f>
        <v>North East and Yorkshire</v>
      </c>
      <c r="K5856" s="42" t="str">
        <f t="shared" si="185"/>
        <v>-</v>
      </c>
    </row>
    <row r="5857" spans="1:11" x14ac:dyDescent="0.35">
      <c r="A5857" s="197">
        <f t="shared" si="186"/>
        <v>44317</v>
      </c>
      <c r="B5857" t="s">
        <v>1054</v>
      </c>
      <c r="C5857" t="s">
        <v>112</v>
      </c>
      <c r="D5857" t="s">
        <v>998</v>
      </c>
      <c r="E5857" t="s">
        <v>15</v>
      </c>
      <c r="F5857" t="s">
        <v>16</v>
      </c>
      <c r="G5857" t="s">
        <v>728</v>
      </c>
      <c r="H5857" t="s">
        <v>999</v>
      </c>
      <c r="I5857" s="196" t="str">
        <f>VLOOKUP(E5857,Refs!$P$2:$R$36,3,FALSE)</f>
        <v>Y63</v>
      </c>
      <c r="J5857" s="196" t="str">
        <f>VLOOKUP(E5857,Refs!$P$2:$S$36,4,FALSE)</f>
        <v>North East and Yorkshire</v>
      </c>
      <c r="K5857" s="42" t="str">
        <f t="shared" si="185"/>
        <v>-</v>
      </c>
    </row>
    <row r="5858" spans="1:11" x14ac:dyDescent="0.35">
      <c r="A5858" s="197">
        <f t="shared" si="186"/>
        <v>44317</v>
      </c>
      <c r="B5858" t="s">
        <v>1054</v>
      </c>
      <c r="C5858" t="s">
        <v>112</v>
      </c>
      <c r="D5858" t="s">
        <v>998</v>
      </c>
      <c r="E5858" t="s">
        <v>15</v>
      </c>
      <c r="F5858" t="s">
        <v>16</v>
      </c>
      <c r="G5858" t="s">
        <v>729</v>
      </c>
      <c r="H5858" t="s">
        <v>999</v>
      </c>
      <c r="I5858" s="196" t="str">
        <f>VLOOKUP(E5858,Refs!$P$2:$R$36,3,FALSE)</f>
        <v>Y63</v>
      </c>
      <c r="J5858" s="196" t="str">
        <f>VLOOKUP(E5858,Refs!$P$2:$S$36,4,FALSE)</f>
        <v>North East and Yorkshire</v>
      </c>
      <c r="K5858" s="42" t="str">
        <f t="shared" si="185"/>
        <v>-</v>
      </c>
    </row>
    <row r="5859" spans="1:11" x14ac:dyDescent="0.35">
      <c r="A5859" s="197">
        <f t="shared" si="186"/>
        <v>44317</v>
      </c>
      <c r="B5859" t="s">
        <v>1054</v>
      </c>
      <c r="C5859" t="s">
        <v>112</v>
      </c>
      <c r="D5859" t="s">
        <v>998</v>
      </c>
      <c r="E5859" t="s">
        <v>15</v>
      </c>
      <c r="F5859" t="s">
        <v>16</v>
      </c>
      <c r="G5859" t="s">
        <v>730</v>
      </c>
      <c r="H5859" t="s">
        <v>999</v>
      </c>
      <c r="I5859" s="196" t="str">
        <f>VLOOKUP(E5859,Refs!$P$2:$R$36,3,FALSE)</f>
        <v>Y63</v>
      </c>
      <c r="J5859" s="196" t="str">
        <f>VLOOKUP(E5859,Refs!$P$2:$S$36,4,FALSE)</f>
        <v>North East and Yorkshire</v>
      </c>
      <c r="K5859" s="42" t="str">
        <f t="shared" si="185"/>
        <v>-</v>
      </c>
    </row>
    <row r="5860" spans="1:11" x14ac:dyDescent="0.35">
      <c r="A5860" s="197">
        <f t="shared" si="186"/>
        <v>44317</v>
      </c>
      <c r="B5860" t="s">
        <v>1054</v>
      </c>
      <c r="C5860" t="s">
        <v>112</v>
      </c>
      <c r="D5860" t="s">
        <v>998</v>
      </c>
      <c r="E5860" t="s">
        <v>15</v>
      </c>
      <c r="F5860" t="s">
        <v>16</v>
      </c>
      <c r="G5860" t="s">
        <v>731</v>
      </c>
      <c r="H5860" t="s">
        <v>999</v>
      </c>
      <c r="I5860" s="196" t="str">
        <f>VLOOKUP(E5860,Refs!$P$2:$R$36,3,FALSE)</f>
        <v>Y63</v>
      </c>
      <c r="J5860" s="196" t="str">
        <f>VLOOKUP(E5860,Refs!$P$2:$S$36,4,FALSE)</f>
        <v>North East and Yorkshire</v>
      </c>
      <c r="K5860" s="42" t="str">
        <f t="shared" si="185"/>
        <v>-</v>
      </c>
    </row>
    <row r="5861" spans="1:11" x14ac:dyDescent="0.35">
      <c r="A5861" s="197">
        <f t="shared" si="186"/>
        <v>44317</v>
      </c>
      <c r="B5861" t="s">
        <v>1054</v>
      </c>
      <c r="C5861" t="s">
        <v>112</v>
      </c>
      <c r="D5861" t="s">
        <v>998</v>
      </c>
      <c r="E5861" t="s">
        <v>15</v>
      </c>
      <c r="F5861" t="s">
        <v>16</v>
      </c>
      <c r="G5861" t="s">
        <v>732</v>
      </c>
      <c r="H5861" t="s">
        <v>999</v>
      </c>
      <c r="I5861" s="196" t="str">
        <f>VLOOKUP(E5861,Refs!$P$2:$R$36,3,FALSE)</f>
        <v>Y63</v>
      </c>
      <c r="J5861" s="196" t="str">
        <f>VLOOKUP(E5861,Refs!$P$2:$S$36,4,FALSE)</f>
        <v>North East and Yorkshire</v>
      </c>
      <c r="K5861" s="42" t="str">
        <f t="shared" si="185"/>
        <v>-</v>
      </c>
    </row>
    <row r="5862" spans="1:11" x14ac:dyDescent="0.35">
      <c r="A5862" s="197">
        <f t="shared" si="186"/>
        <v>44317</v>
      </c>
      <c r="B5862" t="s">
        <v>1054</v>
      </c>
      <c r="C5862" t="s">
        <v>112</v>
      </c>
      <c r="D5862" t="s">
        <v>998</v>
      </c>
      <c r="E5862" t="s">
        <v>15</v>
      </c>
      <c r="F5862" t="s">
        <v>16</v>
      </c>
      <c r="G5862" t="s">
        <v>733</v>
      </c>
      <c r="H5862" t="s">
        <v>999</v>
      </c>
      <c r="I5862" s="196" t="str">
        <f>VLOOKUP(E5862,Refs!$P$2:$R$36,3,FALSE)</f>
        <v>Y63</v>
      </c>
      <c r="J5862" s="196" t="str">
        <f>VLOOKUP(E5862,Refs!$P$2:$S$36,4,FALSE)</f>
        <v>North East and Yorkshire</v>
      </c>
      <c r="K5862" s="42" t="str">
        <f t="shared" si="185"/>
        <v>-</v>
      </c>
    </row>
    <row r="5863" spans="1:11" x14ac:dyDescent="0.35">
      <c r="A5863" s="197">
        <f t="shared" si="186"/>
        <v>44317</v>
      </c>
      <c r="B5863" t="s">
        <v>1054</v>
      </c>
      <c r="C5863" t="s">
        <v>112</v>
      </c>
      <c r="D5863" t="s">
        <v>998</v>
      </c>
      <c r="E5863" t="s">
        <v>15</v>
      </c>
      <c r="F5863" t="s">
        <v>16</v>
      </c>
      <c r="G5863" t="s">
        <v>734</v>
      </c>
      <c r="H5863" t="s">
        <v>999</v>
      </c>
      <c r="I5863" s="196" t="str">
        <f>VLOOKUP(E5863,Refs!$P$2:$R$36,3,FALSE)</f>
        <v>Y63</v>
      </c>
      <c r="J5863" s="196" t="str">
        <f>VLOOKUP(E5863,Refs!$P$2:$S$36,4,FALSE)</f>
        <v>North East and Yorkshire</v>
      </c>
      <c r="K5863" s="42" t="str">
        <f t="shared" si="185"/>
        <v>-</v>
      </c>
    </row>
    <row r="5864" spans="1:11" x14ac:dyDescent="0.35">
      <c r="A5864" s="197">
        <f t="shared" si="186"/>
        <v>44317</v>
      </c>
      <c r="B5864" t="s">
        <v>1054</v>
      </c>
      <c r="C5864" t="s">
        <v>112</v>
      </c>
      <c r="D5864" t="s">
        <v>998</v>
      </c>
      <c r="E5864" t="s">
        <v>15</v>
      </c>
      <c r="F5864" t="s">
        <v>16</v>
      </c>
      <c r="G5864" t="s">
        <v>735</v>
      </c>
      <c r="H5864" t="s">
        <v>999</v>
      </c>
      <c r="I5864" s="196" t="str">
        <f>VLOOKUP(E5864,Refs!$P$2:$R$36,3,FALSE)</f>
        <v>Y63</v>
      </c>
      <c r="J5864" s="196" t="str">
        <f>VLOOKUP(E5864,Refs!$P$2:$S$36,4,FALSE)</f>
        <v>North East and Yorkshire</v>
      </c>
      <c r="K5864" s="42" t="str">
        <f t="shared" si="185"/>
        <v>-</v>
      </c>
    </row>
    <row r="5865" spans="1:11" x14ac:dyDescent="0.35">
      <c r="A5865" s="197">
        <f t="shared" si="186"/>
        <v>44317</v>
      </c>
      <c r="B5865" t="s">
        <v>1054</v>
      </c>
      <c r="C5865" t="s">
        <v>112</v>
      </c>
      <c r="D5865" t="s">
        <v>998</v>
      </c>
      <c r="E5865" t="s">
        <v>15</v>
      </c>
      <c r="F5865" t="s">
        <v>16</v>
      </c>
      <c r="G5865" t="s">
        <v>736</v>
      </c>
      <c r="H5865" t="s">
        <v>999</v>
      </c>
      <c r="I5865" s="196" t="str">
        <f>VLOOKUP(E5865,Refs!$P$2:$R$36,3,FALSE)</f>
        <v>Y63</v>
      </c>
      <c r="J5865" s="196" t="str">
        <f>VLOOKUP(E5865,Refs!$P$2:$S$36,4,FALSE)</f>
        <v>North East and Yorkshire</v>
      </c>
      <c r="K5865" s="42" t="str">
        <f t="shared" si="185"/>
        <v>-</v>
      </c>
    </row>
    <row r="5866" spans="1:11" x14ac:dyDescent="0.35">
      <c r="A5866" s="197">
        <f t="shared" si="186"/>
        <v>44317</v>
      </c>
      <c r="B5866" t="s">
        <v>1054</v>
      </c>
      <c r="C5866" t="s">
        <v>112</v>
      </c>
      <c r="D5866" t="s">
        <v>998</v>
      </c>
      <c r="E5866" t="s">
        <v>15</v>
      </c>
      <c r="F5866" t="s">
        <v>16</v>
      </c>
      <c r="G5866" t="s">
        <v>737</v>
      </c>
      <c r="H5866" t="s">
        <v>999</v>
      </c>
      <c r="I5866" s="196" t="str">
        <f>VLOOKUP(E5866,Refs!$P$2:$R$36,3,FALSE)</f>
        <v>Y63</v>
      </c>
      <c r="J5866" s="196" t="str">
        <f>VLOOKUP(E5866,Refs!$P$2:$S$36,4,FALSE)</f>
        <v>North East and Yorkshire</v>
      </c>
      <c r="K5866" s="42" t="str">
        <f t="shared" si="185"/>
        <v>-</v>
      </c>
    </row>
    <row r="5867" spans="1:11" x14ac:dyDescent="0.35">
      <c r="A5867" s="197">
        <f t="shared" si="186"/>
        <v>44317</v>
      </c>
      <c r="B5867" t="s">
        <v>1054</v>
      </c>
      <c r="C5867" t="s">
        <v>235</v>
      </c>
      <c r="D5867"/>
      <c r="E5867" t="s">
        <v>782</v>
      </c>
      <c r="F5867" t="s">
        <v>783</v>
      </c>
      <c r="G5867" t="s">
        <v>756</v>
      </c>
      <c r="H5867">
        <v>257545</v>
      </c>
      <c r="I5867" s="196" t="str">
        <f>VLOOKUP(E5867,Refs!$P$2:$R$36,3,FALSE)</f>
        <v>Y62</v>
      </c>
      <c r="J5867" s="196" t="str">
        <f>VLOOKUP(E5867,Refs!$P$2:$S$36,4,FALSE)</f>
        <v>North West</v>
      </c>
      <c r="K5867" s="42">
        <f t="shared" si="185"/>
        <v>257545</v>
      </c>
    </row>
    <row r="5868" spans="1:11" x14ac:dyDescent="0.35">
      <c r="A5868" s="197">
        <f t="shared" si="186"/>
        <v>44317</v>
      </c>
      <c r="B5868" t="s">
        <v>1054</v>
      </c>
      <c r="C5868" t="s">
        <v>235</v>
      </c>
      <c r="D5868"/>
      <c r="E5868" t="s">
        <v>782</v>
      </c>
      <c r="F5868" t="s">
        <v>783</v>
      </c>
      <c r="G5868" t="s">
        <v>757</v>
      </c>
      <c r="H5868">
        <v>236175</v>
      </c>
      <c r="I5868" s="196" t="str">
        <f>VLOOKUP(E5868,Refs!$P$2:$R$36,3,FALSE)</f>
        <v>Y62</v>
      </c>
      <c r="J5868" s="196" t="str">
        <f>VLOOKUP(E5868,Refs!$P$2:$S$36,4,FALSE)</f>
        <v>North West</v>
      </c>
      <c r="K5868" s="42">
        <f t="shared" si="185"/>
        <v>236175</v>
      </c>
    </row>
    <row r="5869" spans="1:11" x14ac:dyDescent="0.35">
      <c r="A5869" s="197">
        <f t="shared" si="186"/>
        <v>44317</v>
      </c>
      <c r="B5869" t="s">
        <v>1054</v>
      </c>
      <c r="C5869" t="s">
        <v>235</v>
      </c>
      <c r="D5869"/>
      <c r="E5869" t="s">
        <v>782</v>
      </c>
      <c r="F5869" t="s">
        <v>783</v>
      </c>
      <c r="G5869" t="s">
        <v>758</v>
      </c>
      <c r="H5869">
        <v>203843</v>
      </c>
      <c r="I5869" s="196" t="str">
        <f>VLOOKUP(E5869,Refs!$P$2:$R$36,3,FALSE)</f>
        <v>Y62</v>
      </c>
      <c r="J5869" s="196" t="str">
        <f>VLOOKUP(E5869,Refs!$P$2:$S$36,4,FALSE)</f>
        <v>North West</v>
      </c>
      <c r="K5869" s="42">
        <f t="shared" si="185"/>
        <v>203843</v>
      </c>
    </row>
    <row r="5870" spans="1:11" x14ac:dyDescent="0.35">
      <c r="A5870" s="197">
        <f t="shared" si="186"/>
        <v>44317</v>
      </c>
      <c r="B5870" t="s">
        <v>1054</v>
      </c>
      <c r="C5870" t="s">
        <v>235</v>
      </c>
      <c r="D5870"/>
      <c r="E5870" t="s">
        <v>782</v>
      </c>
      <c r="F5870" t="s">
        <v>783</v>
      </c>
      <c r="G5870" t="s">
        <v>759</v>
      </c>
      <c r="H5870">
        <v>0</v>
      </c>
      <c r="I5870" s="196" t="str">
        <f>VLOOKUP(E5870,Refs!$P$2:$R$36,3,FALSE)</f>
        <v>Y62</v>
      </c>
      <c r="J5870" s="196" t="str">
        <f>VLOOKUP(E5870,Refs!$P$2:$S$36,4,FALSE)</f>
        <v>North West</v>
      </c>
      <c r="K5870" s="42" t="str">
        <f t="shared" si="185"/>
        <v/>
      </c>
    </row>
    <row r="5871" spans="1:11" x14ac:dyDescent="0.35">
      <c r="A5871" s="197">
        <f t="shared" si="186"/>
        <v>44317</v>
      </c>
      <c r="B5871" t="s">
        <v>1054</v>
      </c>
      <c r="C5871" t="s">
        <v>235</v>
      </c>
      <c r="D5871"/>
      <c r="E5871" t="s">
        <v>782</v>
      </c>
      <c r="F5871" t="s">
        <v>783</v>
      </c>
      <c r="G5871" t="s">
        <v>760</v>
      </c>
      <c r="H5871">
        <v>0</v>
      </c>
      <c r="I5871" s="196" t="str">
        <f>VLOOKUP(E5871,Refs!$P$2:$R$36,3,FALSE)</f>
        <v>Y62</v>
      </c>
      <c r="J5871" s="196" t="str">
        <f>VLOOKUP(E5871,Refs!$P$2:$S$36,4,FALSE)</f>
        <v>North West</v>
      </c>
      <c r="K5871" s="42" t="str">
        <f t="shared" si="185"/>
        <v/>
      </c>
    </row>
    <row r="5872" spans="1:11" x14ac:dyDescent="0.35">
      <c r="A5872" s="197">
        <f t="shared" si="186"/>
        <v>44317</v>
      </c>
      <c r="B5872" t="s">
        <v>1054</v>
      </c>
      <c r="C5872" t="s">
        <v>235</v>
      </c>
      <c r="D5872"/>
      <c r="E5872" t="s">
        <v>782</v>
      </c>
      <c r="F5872" t="s">
        <v>783</v>
      </c>
      <c r="G5872" t="s">
        <v>761</v>
      </c>
      <c r="H5872">
        <v>0</v>
      </c>
      <c r="I5872" s="196" t="str">
        <f>VLOOKUP(E5872,Refs!$P$2:$R$36,3,FALSE)</f>
        <v>Y62</v>
      </c>
      <c r="J5872" s="196" t="str">
        <f>VLOOKUP(E5872,Refs!$P$2:$S$36,4,FALSE)</f>
        <v>North West</v>
      </c>
      <c r="K5872" s="42" t="str">
        <f t="shared" si="185"/>
        <v/>
      </c>
    </row>
    <row r="5873" spans="1:11" x14ac:dyDescent="0.35">
      <c r="A5873" s="197">
        <f t="shared" si="186"/>
        <v>44317</v>
      </c>
      <c r="B5873" t="s">
        <v>1054</v>
      </c>
      <c r="C5873" t="s">
        <v>235</v>
      </c>
      <c r="D5873"/>
      <c r="E5873" t="s">
        <v>782</v>
      </c>
      <c r="F5873" t="s">
        <v>783</v>
      </c>
      <c r="G5873" t="s">
        <v>548</v>
      </c>
      <c r="H5873">
        <v>93860</v>
      </c>
      <c r="I5873" s="196" t="str">
        <f>VLOOKUP(E5873,Refs!$P$2:$R$36,3,FALSE)</f>
        <v>Y62</v>
      </c>
      <c r="J5873" s="196" t="str">
        <f>VLOOKUP(E5873,Refs!$P$2:$S$36,4,FALSE)</f>
        <v>North West</v>
      </c>
      <c r="K5873" s="42">
        <f t="shared" si="185"/>
        <v>93860</v>
      </c>
    </row>
    <row r="5874" spans="1:11" x14ac:dyDescent="0.35">
      <c r="A5874" s="197">
        <f t="shared" si="186"/>
        <v>44317</v>
      </c>
      <c r="B5874" t="s">
        <v>1054</v>
      </c>
      <c r="C5874" t="s">
        <v>235</v>
      </c>
      <c r="D5874"/>
      <c r="E5874" t="s">
        <v>782</v>
      </c>
      <c r="F5874" t="s">
        <v>783</v>
      </c>
      <c r="G5874" t="s">
        <v>549</v>
      </c>
      <c r="H5874">
        <v>32332</v>
      </c>
      <c r="I5874" s="196" t="str">
        <f>VLOOKUP(E5874,Refs!$P$2:$R$36,3,FALSE)</f>
        <v>Y62</v>
      </c>
      <c r="J5874" s="196" t="str">
        <f>VLOOKUP(E5874,Refs!$P$2:$S$36,4,FALSE)</f>
        <v>North West</v>
      </c>
      <c r="K5874" s="42">
        <f t="shared" si="185"/>
        <v>32332</v>
      </c>
    </row>
    <row r="5875" spans="1:11" x14ac:dyDescent="0.35">
      <c r="A5875" s="197">
        <f t="shared" si="186"/>
        <v>44317</v>
      </c>
      <c r="B5875" t="s">
        <v>1054</v>
      </c>
      <c r="C5875" t="s">
        <v>235</v>
      </c>
      <c r="D5875"/>
      <c r="E5875" t="s">
        <v>782</v>
      </c>
      <c r="F5875" t="s">
        <v>783</v>
      </c>
      <c r="G5875" t="s">
        <v>550</v>
      </c>
      <c r="H5875">
        <v>2921</v>
      </c>
      <c r="I5875" s="196" t="str">
        <f>VLOOKUP(E5875,Refs!$P$2:$R$36,3,FALSE)</f>
        <v>Y62</v>
      </c>
      <c r="J5875" s="196" t="str">
        <f>VLOOKUP(E5875,Refs!$P$2:$S$36,4,FALSE)</f>
        <v>North West</v>
      </c>
      <c r="K5875" s="42">
        <f t="shared" si="185"/>
        <v>2921</v>
      </c>
    </row>
    <row r="5876" spans="1:11" x14ac:dyDescent="0.35">
      <c r="A5876" s="197">
        <f t="shared" si="186"/>
        <v>44317</v>
      </c>
      <c r="B5876" t="s">
        <v>1054</v>
      </c>
      <c r="C5876" t="s">
        <v>235</v>
      </c>
      <c r="D5876"/>
      <c r="E5876" t="s">
        <v>782</v>
      </c>
      <c r="F5876" t="s">
        <v>783</v>
      </c>
      <c r="G5876" t="s">
        <v>551</v>
      </c>
      <c r="H5876">
        <v>2393</v>
      </c>
      <c r="I5876" s="196" t="str">
        <f>VLOOKUP(E5876,Refs!$P$2:$R$36,3,FALSE)</f>
        <v>Y62</v>
      </c>
      <c r="J5876" s="196" t="str">
        <f>VLOOKUP(E5876,Refs!$P$2:$S$36,4,FALSE)</f>
        <v>North West</v>
      </c>
      <c r="K5876" s="42">
        <f t="shared" si="185"/>
        <v>2393</v>
      </c>
    </row>
    <row r="5877" spans="1:11" x14ac:dyDescent="0.35">
      <c r="A5877" s="197">
        <f t="shared" si="186"/>
        <v>44317</v>
      </c>
      <c r="B5877" t="s">
        <v>1054</v>
      </c>
      <c r="C5877" t="s">
        <v>235</v>
      </c>
      <c r="D5877"/>
      <c r="E5877" t="s">
        <v>782</v>
      </c>
      <c r="F5877" t="s">
        <v>783</v>
      </c>
      <c r="G5877" t="s">
        <v>552</v>
      </c>
      <c r="H5877">
        <v>27018</v>
      </c>
      <c r="I5877" s="196" t="str">
        <f>VLOOKUP(E5877,Refs!$P$2:$R$36,3,FALSE)</f>
        <v>Y62</v>
      </c>
      <c r="J5877" s="196" t="str">
        <f>VLOOKUP(E5877,Refs!$P$2:$S$36,4,FALSE)</f>
        <v>North West</v>
      </c>
      <c r="K5877" s="42">
        <f t="shared" si="185"/>
        <v>27018</v>
      </c>
    </row>
    <row r="5878" spans="1:11" x14ac:dyDescent="0.35">
      <c r="A5878" s="197">
        <f t="shared" si="186"/>
        <v>44317</v>
      </c>
      <c r="B5878" t="s">
        <v>1054</v>
      </c>
      <c r="C5878" t="s">
        <v>235</v>
      </c>
      <c r="D5878"/>
      <c r="E5878" t="s">
        <v>782</v>
      </c>
      <c r="F5878" t="s">
        <v>783</v>
      </c>
      <c r="G5878" t="s">
        <v>553</v>
      </c>
      <c r="H5878">
        <v>38136539</v>
      </c>
      <c r="I5878" s="196" t="str">
        <f>VLOOKUP(E5878,Refs!$P$2:$R$36,3,FALSE)</f>
        <v>Y62</v>
      </c>
      <c r="J5878" s="196" t="str">
        <f>VLOOKUP(E5878,Refs!$P$2:$S$36,4,FALSE)</f>
        <v>North West</v>
      </c>
      <c r="K5878" s="42">
        <f t="shared" si="185"/>
        <v>38136539</v>
      </c>
    </row>
    <row r="5879" spans="1:11" x14ac:dyDescent="0.35">
      <c r="A5879" s="197">
        <f t="shared" si="186"/>
        <v>44317</v>
      </c>
      <c r="B5879" t="s">
        <v>1054</v>
      </c>
      <c r="C5879" t="s">
        <v>235</v>
      </c>
      <c r="D5879"/>
      <c r="E5879" t="s">
        <v>782</v>
      </c>
      <c r="F5879" t="s">
        <v>783</v>
      </c>
      <c r="G5879" t="s">
        <v>554</v>
      </c>
      <c r="H5879">
        <v>676</v>
      </c>
      <c r="I5879" s="196" t="str">
        <f>VLOOKUP(E5879,Refs!$P$2:$R$36,3,FALSE)</f>
        <v>Y62</v>
      </c>
      <c r="J5879" s="196" t="str">
        <f>VLOOKUP(E5879,Refs!$P$2:$S$36,4,FALSE)</f>
        <v>North West</v>
      </c>
      <c r="K5879" s="42">
        <f t="shared" si="185"/>
        <v>676</v>
      </c>
    </row>
    <row r="5880" spans="1:11" x14ac:dyDescent="0.35">
      <c r="A5880" s="197">
        <f t="shared" si="186"/>
        <v>44317</v>
      </c>
      <c r="B5880" t="s">
        <v>1054</v>
      </c>
      <c r="C5880" t="s">
        <v>235</v>
      </c>
      <c r="D5880"/>
      <c r="E5880" t="s">
        <v>782</v>
      </c>
      <c r="F5880" t="s">
        <v>783</v>
      </c>
      <c r="G5880" t="s">
        <v>555</v>
      </c>
      <c r="H5880">
        <v>919</v>
      </c>
      <c r="I5880" s="196" t="str">
        <f>VLOOKUP(E5880,Refs!$P$2:$R$36,3,FALSE)</f>
        <v>Y62</v>
      </c>
      <c r="J5880" s="196" t="str">
        <f>VLOOKUP(E5880,Refs!$P$2:$S$36,4,FALSE)</f>
        <v>North West</v>
      </c>
      <c r="K5880" s="42">
        <f t="shared" ref="K5880:K5943" si="187">IF(OR(H5880="NULL",H5880=0,H5880=""),"",H5880)</f>
        <v>919</v>
      </c>
    </row>
    <row r="5881" spans="1:11" x14ac:dyDescent="0.35">
      <c r="A5881" s="197">
        <f t="shared" si="186"/>
        <v>44317</v>
      </c>
      <c r="B5881" t="s">
        <v>1054</v>
      </c>
      <c r="C5881" t="s">
        <v>235</v>
      </c>
      <c r="D5881"/>
      <c r="E5881" t="s">
        <v>782</v>
      </c>
      <c r="F5881" t="s">
        <v>783</v>
      </c>
      <c r="G5881" t="s">
        <v>556</v>
      </c>
      <c r="H5881">
        <v>7118318</v>
      </c>
      <c r="I5881" s="196" t="str">
        <f>VLOOKUP(E5881,Refs!$P$2:$R$36,3,FALSE)</f>
        <v>Y62</v>
      </c>
      <c r="J5881" s="196" t="str">
        <f>VLOOKUP(E5881,Refs!$P$2:$S$36,4,FALSE)</f>
        <v>North West</v>
      </c>
      <c r="K5881" s="42">
        <f t="shared" si="187"/>
        <v>7118318</v>
      </c>
    </row>
    <row r="5882" spans="1:11" x14ac:dyDescent="0.35">
      <c r="A5882" s="197">
        <f t="shared" si="186"/>
        <v>44317</v>
      </c>
      <c r="B5882" t="s">
        <v>1054</v>
      </c>
      <c r="C5882" t="s">
        <v>235</v>
      </c>
      <c r="D5882"/>
      <c r="E5882" t="s">
        <v>782</v>
      </c>
      <c r="F5882" t="s">
        <v>783</v>
      </c>
      <c r="G5882" t="s">
        <v>557</v>
      </c>
      <c r="H5882">
        <v>20911</v>
      </c>
      <c r="I5882" s="196" t="str">
        <f>VLOOKUP(E5882,Refs!$P$2:$R$36,3,FALSE)</f>
        <v>Y62</v>
      </c>
      <c r="J5882" s="196" t="str">
        <f>VLOOKUP(E5882,Refs!$P$2:$S$36,4,FALSE)</f>
        <v>North West</v>
      </c>
      <c r="K5882" s="42">
        <f t="shared" si="187"/>
        <v>20911</v>
      </c>
    </row>
    <row r="5883" spans="1:11" x14ac:dyDescent="0.35">
      <c r="A5883" s="197">
        <f t="shared" si="186"/>
        <v>44317</v>
      </c>
      <c r="B5883" t="s">
        <v>1054</v>
      </c>
      <c r="C5883" t="s">
        <v>235</v>
      </c>
      <c r="D5883"/>
      <c r="E5883" t="s">
        <v>782</v>
      </c>
      <c r="F5883" t="s">
        <v>783</v>
      </c>
      <c r="G5883" t="s">
        <v>558</v>
      </c>
      <c r="H5883">
        <v>121888621</v>
      </c>
      <c r="I5883" s="196" t="str">
        <f>VLOOKUP(E5883,Refs!$P$2:$R$36,3,FALSE)</f>
        <v>Y62</v>
      </c>
      <c r="J5883" s="196" t="str">
        <f>VLOOKUP(E5883,Refs!$P$2:$S$36,4,FALSE)</f>
        <v>North West</v>
      </c>
      <c r="K5883" s="42">
        <f t="shared" si="187"/>
        <v>121888621</v>
      </c>
    </row>
    <row r="5884" spans="1:11" x14ac:dyDescent="0.35">
      <c r="A5884" s="197">
        <f t="shared" si="186"/>
        <v>44317</v>
      </c>
      <c r="B5884" t="s">
        <v>1054</v>
      </c>
      <c r="C5884" t="s">
        <v>235</v>
      </c>
      <c r="D5884"/>
      <c r="E5884" t="s">
        <v>782</v>
      </c>
      <c r="F5884" t="s">
        <v>783</v>
      </c>
      <c r="G5884" t="s">
        <v>566</v>
      </c>
      <c r="H5884">
        <v>182931</v>
      </c>
      <c r="I5884" s="196" t="str">
        <f>VLOOKUP(E5884,Refs!$P$2:$R$36,3,FALSE)</f>
        <v>Y62</v>
      </c>
      <c r="J5884" s="196" t="str">
        <f>VLOOKUP(E5884,Refs!$P$2:$S$36,4,FALSE)</f>
        <v>North West</v>
      </c>
      <c r="K5884" s="42">
        <f t="shared" si="187"/>
        <v>182931</v>
      </c>
    </row>
    <row r="5885" spans="1:11" x14ac:dyDescent="0.35">
      <c r="A5885" s="197">
        <f t="shared" si="186"/>
        <v>44317</v>
      </c>
      <c r="B5885" t="s">
        <v>1054</v>
      </c>
      <c r="C5885" t="s">
        <v>235</v>
      </c>
      <c r="D5885"/>
      <c r="E5885" t="s">
        <v>782</v>
      </c>
      <c r="F5885" t="s">
        <v>783</v>
      </c>
      <c r="G5885" t="s">
        <v>567</v>
      </c>
      <c r="H5885">
        <v>15491</v>
      </c>
      <c r="I5885" s="196" t="str">
        <f>VLOOKUP(E5885,Refs!$P$2:$R$36,3,FALSE)</f>
        <v>Y62</v>
      </c>
      <c r="J5885" s="196" t="str">
        <f>VLOOKUP(E5885,Refs!$P$2:$S$36,4,FALSE)</f>
        <v>North West</v>
      </c>
      <c r="K5885" s="42">
        <f t="shared" si="187"/>
        <v>15491</v>
      </c>
    </row>
    <row r="5886" spans="1:11" x14ac:dyDescent="0.35">
      <c r="A5886" s="197">
        <f t="shared" si="186"/>
        <v>44317</v>
      </c>
      <c r="B5886" t="s">
        <v>1054</v>
      </c>
      <c r="C5886" t="s">
        <v>235</v>
      </c>
      <c r="D5886"/>
      <c r="E5886" t="s">
        <v>782</v>
      </c>
      <c r="F5886" t="s">
        <v>783</v>
      </c>
      <c r="G5886" t="s">
        <v>568</v>
      </c>
      <c r="H5886">
        <v>145523</v>
      </c>
      <c r="I5886" s="196" t="str">
        <f>VLOOKUP(E5886,Refs!$P$2:$R$36,3,FALSE)</f>
        <v>Y62</v>
      </c>
      <c r="J5886" s="196" t="str">
        <f>VLOOKUP(E5886,Refs!$P$2:$S$36,4,FALSE)</f>
        <v>North West</v>
      </c>
      <c r="K5886" s="42">
        <f t="shared" si="187"/>
        <v>145523</v>
      </c>
    </row>
    <row r="5887" spans="1:11" x14ac:dyDescent="0.35">
      <c r="A5887" s="197">
        <f t="shared" si="186"/>
        <v>44317</v>
      </c>
      <c r="B5887" t="s">
        <v>1054</v>
      </c>
      <c r="C5887" t="s">
        <v>235</v>
      </c>
      <c r="D5887"/>
      <c r="E5887" t="s">
        <v>782</v>
      </c>
      <c r="F5887" t="s">
        <v>783</v>
      </c>
      <c r="G5887" t="s">
        <v>569</v>
      </c>
      <c r="H5887">
        <v>21768</v>
      </c>
      <c r="I5887" s="196" t="str">
        <f>VLOOKUP(E5887,Refs!$P$2:$R$36,3,FALSE)</f>
        <v>Y62</v>
      </c>
      <c r="J5887" s="196" t="str">
        <f>VLOOKUP(E5887,Refs!$P$2:$S$36,4,FALSE)</f>
        <v>North West</v>
      </c>
      <c r="K5887" s="42">
        <f t="shared" si="187"/>
        <v>21768</v>
      </c>
    </row>
    <row r="5888" spans="1:11" x14ac:dyDescent="0.35">
      <c r="A5888" s="197">
        <f t="shared" si="186"/>
        <v>44317</v>
      </c>
      <c r="B5888" t="s">
        <v>1054</v>
      </c>
      <c r="C5888" t="s">
        <v>235</v>
      </c>
      <c r="D5888"/>
      <c r="E5888" t="s">
        <v>782</v>
      </c>
      <c r="F5888" t="s">
        <v>783</v>
      </c>
      <c r="G5888" t="s">
        <v>570</v>
      </c>
      <c r="H5888">
        <v>149</v>
      </c>
      <c r="I5888" s="196" t="str">
        <f>VLOOKUP(E5888,Refs!$P$2:$R$36,3,FALSE)</f>
        <v>Y62</v>
      </c>
      <c r="J5888" s="196" t="str">
        <f>VLOOKUP(E5888,Refs!$P$2:$S$36,4,FALSE)</f>
        <v>North West</v>
      </c>
      <c r="K5888" s="42">
        <f t="shared" si="187"/>
        <v>149</v>
      </c>
    </row>
    <row r="5889" spans="1:11" x14ac:dyDescent="0.35">
      <c r="A5889" s="197">
        <f t="shared" si="186"/>
        <v>44317</v>
      </c>
      <c r="B5889" t="s">
        <v>1054</v>
      </c>
      <c r="C5889" t="s">
        <v>235</v>
      </c>
      <c r="D5889"/>
      <c r="E5889" t="s">
        <v>782</v>
      </c>
      <c r="F5889" t="s">
        <v>783</v>
      </c>
      <c r="G5889" t="s">
        <v>571</v>
      </c>
      <c r="H5889">
        <v>0</v>
      </c>
      <c r="I5889" s="196" t="str">
        <f>VLOOKUP(E5889,Refs!$P$2:$R$36,3,FALSE)</f>
        <v>Y62</v>
      </c>
      <c r="J5889" s="196" t="str">
        <f>VLOOKUP(E5889,Refs!$P$2:$S$36,4,FALSE)</f>
        <v>North West</v>
      </c>
      <c r="K5889" s="42" t="str">
        <f t="shared" si="187"/>
        <v/>
      </c>
    </row>
    <row r="5890" spans="1:11" x14ac:dyDescent="0.35">
      <c r="A5890" s="197">
        <f t="shared" si="186"/>
        <v>44317</v>
      </c>
      <c r="B5890" t="s">
        <v>1054</v>
      </c>
      <c r="C5890" t="s">
        <v>235</v>
      </c>
      <c r="D5890"/>
      <c r="E5890" t="s">
        <v>782</v>
      </c>
      <c r="F5890" t="s">
        <v>783</v>
      </c>
      <c r="G5890" t="s">
        <v>576</v>
      </c>
      <c r="H5890">
        <v>39908</v>
      </c>
      <c r="I5890" s="196" t="str">
        <f>VLOOKUP(E5890,Refs!$P$2:$R$36,3,FALSE)</f>
        <v>Y62</v>
      </c>
      <c r="J5890" s="196" t="str">
        <f>VLOOKUP(E5890,Refs!$P$2:$S$36,4,FALSE)</f>
        <v>North West</v>
      </c>
      <c r="K5890" s="42">
        <f t="shared" si="187"/>
        <v>39908</v>
      </c>
    </row>
    <row r="5891" spans="1:11" x14ac:dyDescent="0.35">
      <c r="A5891" s="197">
        <f t="shared" ref="A5891:A5954" si="188">DATEVALUE(RIGHT(B5891,8))</f>
        <v>44317</v>
      </c>
      <c r="B5891" t="s">
        <v>1054</v>
      </c>
      <c r="C5891" t="s">
        <v>235</v>
      </c>
      <c r="D5891"/>
      <c r="E5891" t="s">
        <v>782</v>
      </c>
      <c r="F5891" t="s">
        <v>783</v>
      </c>
      <c r="G5891" t="s">
        <v>577</v>
      </c>
      <c r="H5891">
        <v>0</v>
      </c>
      <c r="I5891" s="196" t="str">
        <f>VLOOKUP(E5891,Refs!$P$2:$R$36,3,FALSE)</f>
        <v>Y62</v>
      </c>
      <c r="J5891" s="196" t="str">
        <f>VLOOKUP(E5891,Refs!$P$2:$S$36,4,FALSE)</f>
        <v>North West</v>
      </c>
      <c r="K5891" s="42" t="str">
        <f t="shared" si="187"/>
        <v/>
      </c>
    </row>
    <row r="5892" spans="1:11" x14ac:dyDescent="0.35">
      <c r="A5892" s="197">
        <f t="shared" si="188"/>
        <v>44317</v>
      </c>
      <c r="B5892" t="s">
        <v>1054</v>
      </c>
      <c r="C5892" t="s">
        <v>235</v>
      </c>
      <c r="D5892"/>
      <c r="E5892" t="s">
        <v>782</v>
      </c>
      <c r="F5892" t="s">
        <v>783</v>
      </c>
      <c r="G5892" t="s">
        <v>578</v>
      </c>
      <c r="H5892">
        <v>0</v>
      </c>
      <c r="I5892" s="196" t="str">
        <f>VLOOKUP(E5892,Refs!$P$2:$R$36,3,FALSE)</f>
        <v>Y62</v>
      </c>
      <c r="J5892" s="196" t="str">
        <f>VLOOKUP(E5892,Refs!$P$2:$S$36,4,FALSE)</f>
        <v>North West</v>
      </c>
      <c r="K5892" s="42" t="str">
        <f t="shared" si="187"/>
        <v/>
      </c>
    </row>
    <row r="5893" spans="1:11" x14ac:dyDescent="0.35">
      <c r="A5893" s="197">
        <f t="shared" si="188"/>
        <v>44317</v>
      </c>
      <c r="B5893" t="s">
        <v>1054</v>
      </c>
      <c r="C5893" t="s">
        <v>235</v>
      </c>
      <c r="D5893"/>
      <c r="E5893" t="s">
        <v>782</v>
      </c>
      <c r="F5893" t="s">
        <v>783</v>
      </c>
      <c r="G5893" t="s">
        <v>579</v>
      </c>
      <c r="H5893">
        <v>0</v>
      </c>
      <c r="I5893" s="196" t="str">
        <f>VLOOKUP(E5893,Refs!$P$2:$R$36,3,FALSE)</f>
        <v>Y62</v>
      </c>
      <c r="J5893" s="196" t="str">
        <f>VLOOKUP(E5893,Refs!$P$2:$S$36,4,FALSE)</f>
        <v>North West</v>
      </c>
      <c r="K5893" s="42" t="str">
        <f t="shared" si="187"/>
        <v/>
      </c>
    </row>
    <row r="5894" spans="1:11" x14ac:dyDescent="0.35">
      <c r="A5894" s="197">
        <f t="shared" si="188"/>
        <v>44317</v>
      </c>
      <c r="B5894" t="s">
        <v>1054</v>
      </c>
      <c r="C5894" t="s">
        <v>235</v>
      </c>
      <c r="D5894"/>
      <c r="E5894" t="s">
        <v>782</v>
      </c>
      <c r="F5894" t="s">
        <v>783</v>
      </c>
      <c r="G5894" t="s">
        <v>580</v>
      </c>
      <c r="H5894">
        <v>32645</v>
      </c>
      <c r="I5894" s="196" t="str">
        <f>VLOOKUP(E5894,Refs!$P$2:$R$36,3,FALSE)</f>
        <v>Y62</v>
      </c>
      <c r="J5894" s="196" t="str">
        <f>VLOOKUP(E5894,Refs!$P$2:$S$36,4,FALSE)</f>
        <v>North West</v>
      </c>
      <c r="K5894" s="42">
        <f t="shared" si="187"/>
        <v>32645</v>
      </c>
    </row>
    <row r="5895" spans="1:11" x14ac:dyDescent="0.35">
      <c r="A5895" s="197">
        <f t="shared" si="188"/>
        <v>44317</v>
      </c>
      <c r="B5895" t="s">
        <v>1054</v>
      </c>
      <c r="C5895" t="s">
        <v>235</v>
      </c>
      <c r="D5895"/>
      <c r="E5895" t="s">
        <v>782</v>
      </c>
      <c r="F5895" t="s">
        <v>783</v>
      </c>
      <c r="G5895" t="s">
        <v>581</v>
      </c>
      <c r="H5895">
        <v>5723</v>
      </c>
      <c r="I5895" s="196" t="str">
        <f>VLOOKUP(E5895,Refs!$P$2:$R$36,3,FALSE)</f>
        <v>Y62</v>
      </c>
      <c r="J5895" s="196" t="str">
        <f>VLOOKUP(E5895,Refs!$P$2:$S$36,4,FALSE)</f>
        <v>North West</v>
      </c>
      <c r="K5895" s="42">
        <f t="shared" si="187"/>
        <v>5723</v>
      </c>
    </row>
    <row r="5896" spans="1:11" x14ac:dyDescent="0.35">
      <c r="A5896" s="197">
        <f t="shared" si="188"/>
        <v>44317</v>
      </c>
      <c r="B5896" t="s">
        <v>1054</v>
      </c>
      <c r="C5896" t="s">
        <v>235</v>
      </c>
      <c r="D5896"/>
      <c r="E5896" t="s">
        <v>782</v>
      </c>
      <c r="F5896" t="s">
        <v>783</v>
      </c>
      <c r="G5896" t="s">
        <v>582</v>
      </c>
      <c r="H5896">
        <v>0</v>
      </c>
      <c r="I5896" s="196" t="str">
        <f>VLOOKUP(E5896,Refs!$P$2:$R$36,3,FALSE)</f>
        <v>Y62</v>
      </c>
      <c r="J5896" s="196" t="str">
        <f>VLOOKUP(E5896,Refs!$P$2:$S$36,4,FALSE)</f>
        <v>North West</v>
      </c>
      <c r="K5896" s="42" t="str">
        <f t="shared" si="187"/>
        <v/>
      </c>
    </row>
    <row r="5897" spans="1:11" x14ac:dyDescent="0.35">
      <c r="A5897" s="197">
        <f t="shared" si="188"/>
        <v>44317</v>
      </c>
      <c r="B5897" t="s">
        <v>1054</v>
      </c>
      <c r="C5897" t="s">
        <v>235</v>
      </c>
      <c r="D5897"/>
      <c r="E5897" t="s">
        <v>782</v>
      </c>
      <c r="F5897" t="s">
        <v>783</v>
      </c>
      <c r="G5897" t="s">
        <v>583</v>
      </c>
      <c r="H5897">
        <v>202</v>
      </c>
      <c r="I5897" s="196" t="str">
        <f>VLOOKUP(E5897,Refs!$P$2:$R$36,3,FALSE)</f>
        <v>Y62</v>
      </c>
      <c r="J5897" s="196" t="str">
        <f>VLOOKUP(E5897,Refs!$P$2:$S$36,4,FALSE)</f>
        <v>North West</v>
      </c>
      <c r="K5897" s="42">
        <f t="shared" si="187"/>
        <v>202</v>
      </c>
    </row>
    <row r="5898" spans="1:11" x14ac:dyDescent="0.35">
      <c r="A5898" s="197">
        <f t="shared" si="188"/>
        <v>44317</v>
      </c>
      <c r="B5898" t="s">
        <v>1054</v>
      </c>
      <c r="C5898" t="s">
        <v>235</v>
      </c>
      <c r="D5898"/>
      <c r="E5898" t="s">
        <v>782</v>
      </c>
      <c r="F5898" t="s">
        <v>783</v>
      </c>
      <c r="G5898" t="s">
        <v>584</v>
      </c>
      <c r="H5898">
        <v>1338</v>
      </c>
      <c r="I5898" s="196" t="str">
        <f>VLOOKUP(E5898,Refs!$P$2:$R$36,3,FALSE)</f>
        <v>Y62</v>
      </c>
      <c r="J5898" s="196" t="str">
        <f>VLOOKUP(E5898,Refs!$P$2:$S$36,4,FALSE)</f>
        <v>North West</v>
      </c>
      <c r="K5898" s="42">
        <f t="shared" si="187"/>
        <v>1338</v>
      </c>
    </row>
    <row r="5899" spans="1:11" x14ac:dyDescent="0.35">
      <c r="A5899" s="197">
        <f t="shared" si="188"/>
        <v>44317</v>
      </c>
      <c r="B5899" t="s">
        <v>1054</v>
      </c>
      <c r="C5899" t="s">
        <v>235</v>
      </c>
      <c r="D5899"/>
      <c r="E5899" t="s">
        <v>782</v>
      </c>
      <c r="F5899" t="s">
        <v>783</v>
      </c>
      <c r="G5899" t="s">
        <v>585</v>
      </c>
      <c r="H5899">
        <v>214</v>
      </c>
      <c r="I5899" s="196" t="str">
        <f>VLOOKUP(E5899,Refs!$P$2:$R$36,3,FALSE)</f>
        <v>Y62</v>
      </c>
      <c r="J5899" s="196" t="str">
        <f>VLOOKUP(E5899,Refs!$P$2:$S$36,4,FALSE)</f>
        <v>North West</v>
      </c>
      <c r="K5899" s="42">
        <f t="shared" si="187"/>
        <v>214</v>
      </c>
    </row>
    <row r="5900" spans="1:11" x14ac:dyDescent="0.35">
      <c r="A5900" s="197">
        <f t="shared" si="188"/>
        <v>44317</v>
      </c>
      <c r="B5900" t="s">
        <v>1054</v>
      </c>
      <c r="C5900" t="s">
        <v>235</v>
      </c>
      <c r="D5900"/>
      <c r="E5900" t="s">
        <v>782</v>
      </c>
      <c r="F5900" t="s">
        <v>783</v>
      </c>
      <c r="G5900" t="s">
        <v>586</v>
      </c>
      <c r="H5900">
        <v>0</v>
      </c>
      <c r="I5900" s="196" t="str">
        <f>VLOOKUP(E5900,Refs!$P$2:$R$36,3,FALSE)</f>
        <v>Y62</v>
      </c>
      <c r="J5900" s="196" t="str">
        <f>VLOOKUP(E5900,Refs!$P$2:$S$36,4,FALSE)</f>
        <v>North West</v>
      </c>
      <c r="K5900" s="42" t="str">
        <f t="shared" si="187"/>
        <v/>
      </c>
    </row>
    <row r="5901" spans="1:11" x14ac:dyDescent="0.35">
      <c r="A5901" s="197">
        <f t="shared" si="188"/>
        <v>44317</v>
      </c>
      <c r="B5901" t="s">
        <v>1054</v>
      </c>
      <c r="C5901" t="s">
        <v>235</v>
      </c>
      <c r="D5901"/>
      <c r="E5901" t="s">
        <v>782</v>
      </c>
      <c r="F5901" t="s">
        <v>783</v>
      </c>
      <c r="G5901" t="s">
        <v>587</v>
      </c>
      <c r="H5901">
        <v>0</v>
      </c>
      <c r="I5901" s="196" t="str">
        <f>VLOOKUP(E5901,Refs!$P$2:$R$36,3,FALSE)</f>
        <v>Y62</v>
      </c>
      <c r="J5901" s="196" t="str">
        <f>VLOOKUP(E5901,Refs!$P$2:$S$36,4,FALSE)</f>
        <v>North West</v>
      </c>
      <c r="K5901" s="42" t="str">
        <f t="shared" si="187"/>
        <v/>
      </c>
    </row>
    <row r="5902" spans="1:11" x14ac:dyDescent="0.35">
      <c r="A5902" s="197">
        <f t="shared" si="188"/>
        <v>44317</v>
      </c>
      <c r="B5902" t="s">
        <v>1054</v>
      </c>
      <c r="C5902" t="s">
        <v>235</v>
      </c>
      <c r="D5902"/>
      <c r="E5902" t="s">
        <v>782</v>
      </c>
      <c r="F5902" t="s">
        <v>783</v>
      </c>
      <c r="G5902" t="s">
        <v>588</v>
      </c>
      <c r="H5902">
        <v>8884</v>
      </c>
      <c r="I5902" s="196" t="str">
        <f>VLOOKUP(E5902,Refs!$P$2:$R$36,3,FALSE)</f>
        <v>Y62</v>
      </c>
      <c r="J5902" s="196" t="str">
        <f>VLOOKUP(E5902,Refs!$P$2:$S$36,4,FALSE)</f>
        <v>North West</v>
      </c>
      <c r="K5902" s="42">
        <f t="shared" si="187"/>
        <v>8884</v>
      </c>
    </row>
    <row r="5903" spans="1:11" x14ac:dyDescent="0.35">
      <c r="A5903" s="197">
        <f t="shared" si="188"/>
        <v>44317</v>
      </c>
      <c r="B5903" t="s">
        <v>1054</v>
      </c>
      <c r="C5903" t="s">
        <v>235</v>
      </c>
      <c r="D5903"/>
      <c r="E5903" t="s">
        <v>782</v>
      </c>
      <c r="F5903" t="s">
        <v>783</v>
      </c>
      <c r="G5903" t="s">
        <v>589</v>
      </c>
      <c r="H5903">
        <v>1833</v>
      </c>
      <c r="I5903" s="196" t="str">
        <f>VLOOKUP(E5903,Refs!$P$2:$R$36,3,FALSE)</f>
        <v>Y62</v>
      </c>
      <c r="J5903" s="196" t="str">
        <f>VLOOKUP(E5903,Refs!$P$2:$S$36,4,FALSE)</f>
        <v>North West</v>
      </c>
      <c r="K5903" s="42">
        <f t="shared" si="187"/>
        <v>1833</v>
      </c>
    </row>
    <row r="5904" spans="1:11" x14ac:dyDescent="0.35">
      <c r="A5904" s="197">
        <f t="shared" si="188"/>
        <v>44317</v>
      </c>
      <c r="B5904" t="s">
        <v>1054</v>
      </c>
      <c r="C5904" t="s">
        <v>235</v>
      </c>
      <c r="D5904"/>
      <c r="E5904" t="s">
        <v>782</v>
      </c>
      <c r="F5904" t="s">
        <v>783</v>
      </c>
      <c r="G5904" t="s">
        <v>590</v>
      </c>
      <c r="H5904">
        <v>125</v>
      </c>
      <c r="I5904" s="196" t="str">
        <f>VLOOKUP(E5904,Refs!$P$2:$R$36,3,FALSE)</f>
        <v>Y62</v>
      </c>
      <c r="J5904" s="196" t="str">
        <f>VLOOKUP(E5904,Refs!$P$2:$S$36,4,FALSE)</f>
        <v>North West</v>
      </c>
      <c r="K5904" s="42">
        <f t="shared" si="187"/>
        <v>125</v>
      </c>
    </row>
    <row r="5905" spans="1:11" x14ac:dyDescent="0.35">
      <c r="A5905" s="197">
        <f t="shared" si="188"/>
        <v>44317</v>
      </c>
      <c r="B5905" t="s">
        <v>1054</v>
      </c>
      <c r="C5905" t="s">
        <v>235</v>
      </c>
      <c r="D5905"/>
      <c r="E5905" t="s">
        <v>782</v>
      </c>
      <c r="F5905" t="s">
        <v>783</v>
      </c>
      <c r="G5905" t="s">
        <v>591</v>
      </c>
      <c r="H5905">
        <v>83</v>
      </c>
      <c r="I5905" s="196" t="str">
        <f>VLOOKUP(E5905,Refs!$P$2:$R$36,3,FALSE)</f>
        <v>Y62</v>
      </c>
      <c r="J5905" s="196" t="str">
        <f>VLOOKUP(E5905,Refs!$P$2:$S$36,4,FALSE)</f>
        <v>North West</v>
      </c>
      <c r="K5905" s="42">
        <f t="shared" si="187"/>
        <v>83</v>
      </c>
    </row>
    <row r="5906" spans="1:11" x14ac:dyDescent="0.35">
      <c r="A5906" s="197">
        <f t="shared" si="188"/>
        <v>44317</v>
      </c>
      <c r="B5906" t="s">
        <v>1054</v>
      </c>
      <c r="C5906" t="s">
        <v>235</v>
      </c>
      <c r="D5906"/>
      <c r="E5906" t="s">
        <v>782</v>
      </c>
      <c r="F5906" t="s">
        <v>783</v>
      </c>
      <c r="G5906" t="s">
        <v>592</v>
      </c>
      <c r="H5906">
        <v>2793</v>
      </c>
      <c r="I5906" s="196" t="str">
        <f>VLOOKUP(E5906,Refs!$P$2:$R$36,3,FALSE)</f>
        <v>Y62</v>
      </c>
      <c r="J5906" s="196" t="str">
        <f>VLOOKUP(E5906,Refs!$P$2:$S$36,4,FALSE)</f>
        <v>North West</v>
      </c>
      <c r="K5906" s="42">
        <f t="shared" si="187"/>
        <v>2793</v>
      </c>
    </row>
    <row r="5907" spans="1:11" x14ac:dyDescent="0.35">
      <c r="A5907" s="197">
        <f t="shared" si="188"/>
        <v>44317</v>
      </c>
      <c r="B5907" t="s">
        <v>1054</v>
      </c>
      <c r="C5907" t="s">
        <v>235</v>
      </c>
      <c r="D5907"/>
      <c r="E5907" t="s">
        <v>782</v>
      </c>
      <c r="F5907" t="s">
        <v>783</v>
      </c>
      <c r="G5907" t="s">
        <v>593</v>
      </c>
      <c r="H5907">
        <v>720</v>
      </c>
      <c r="I5907" s="196" t="str">
        <f>VLOOKUP(E5907,Refs!$P$2:$R$36,3,FALSE)</f>
        <v>Y62</v>
      </c>
      <c r="J5907" s="196" t="str">
        <f>VLOOKUP(E5907,Refs!$P$2:$S$36,4,FALSE)</f>
        <v>North West</v>
      </c>
      <c r="K5907" s="42">
        <f t="shared" si="187"/>
        <v>720</v>
      </c>
    </row>
    <row r="5908" spans="1:11" x14ac:dyDescent="0.35">
      <c r="A5908" s="197">
        <f t="shared" si="188"/>
        <v>44317</v>
      </c>
      <c r="B5908" t="s">
        <v>1054</v>
      </c>
      <c r="C5908" t="s">
        <v>235</v>
      </c>
      <c r="D5908"/>
      <c r="E5908" t="s">
        <v>782</v>
      </c>
      <c r="F5908" t="s">
        <v>783</v>
      </c>
      <c r="G5908" t="s">
        <v>594</v>
      </c>
      <c r="H5908">
        <v>0</v>
      </c>
      <c r="I5908" s="196" t="str">
        <f>VLOOKUP(E5908,Refs!$P$2:$R$36,3,FALSE)</f>
        <v>Y62</v>
      </c>
      <c r="J5908" s="196" t="str">
        <f>VLOOKUP(E5908,Refs!$P$2:$S$36,4,FALSE)</f>
        <v>North West</v>
      </c>
      <c r="K5908" s="42" t="str">
        <f t="shared" si="187"/>
        <v/>
      </c>
    </row>
    <row r="5909" spans="1:11" x14ac:dyDescent="0.35">
      <c r="A5909" s="197">
        <f t="shared" si="188"/>
        <v>44317</v>
      </c>
      <c r="B5909" t="s">
        <v>1054</v>
      </c>
      <c r="C5909" t="s">
        <v>235</v>
      </c>
      <c r="D5909"/>
      <c r="E5909" t="s">
        <v>782</v>
      </c>
      <c r="F5909" t="s">
        <v>783</v>
      </c>
      <c r="G5909" t="s">
        <v>609</v>
      </c>
      <c r="H5909">
        <v>182931</v>
      </c>
      <c r="I5909" s="196" t="str">
        <f>VLOOKUP(E5909,Refs!$P$2:$R$36,3,FALSE)</f>
        <v>Y62</v>
      </c>
      <c r="J5909" s="196" t="str">
        <f>VLOOKUP(E5909,Refs!$P$2:$S$36,4,FALSE)</f>
        <v>North West</v>
      </c>
      <c r="K5909" s="42">
        <f t="shared" si="187"/>
        <v>182931</v>
      </c>
    </row>
    <row r="5910" spans="1:11" x14ac:dyDescent="0.35">
      <c r="A5910" s="197">
        <f t="shared" si="188"/>
        <v>44317</v>
      </c>
      <c r="B5910" t="s">
        <v>1054</v>
      </c>
      <c r="C5910" t="s">
        <v>235</v>
      </c>
      <c r="D5910"/>
      <c r="E5910" t="s">
        <v>782</v>
      </c>
      <c r="F5910" t="s">
        <v>783</v>
      </c>
      <c r="G5910" t="s">
        <v>610</v>
      </c>
      <c r="H5910">
        <v>20369</v>
      </c>
      <c r="I5910" s="196" t="str">
        <f>VLOOKUP(E5910,Refs!$P$2:$R$36,3,FALSE)</f>
        <v>Y62</v>
      </c>
      <c r="J5910" s="196" t="str">
        <f>VLOOKUP(E5910,Refs!$P$2:$S$36,4,FALSE)</f>
        <v>North West</v>
      </c>
      <c r="K5910" s="42">
        <f t="shared" si="187"/>
        <v>20369</v>
      </c>
    </row>
    <row r="5911" spans="1:11" x14ac:dyDescent="0.35">
      <c r="A5911" s="197">
        <f t="shared" si="188"/>
        <v>44317</v>
      </c>
      <c r="B5911" t="s">
        <v>1054</v>
      </c>
      <c r="C5911" t="s">
        <v>235</v>
      </c>
      <c r="D5911"/>
      <c r="E5911" t="s">
        <v>782</v>
      </c>
      <c r="F5911" t="s">
        <v>783</v>
      </c>
      <c r="G5911" t="s">
        <v>611</v>
      </c>
      <c r="H5911">
        <v>20771</v>
      </c>
      <c r="I5911" s="196" t="str">
        <f>VLOOKUP(E5911,Refs!$P$2:$R$36,3,FALSE)</f>
        <v>Y62</v>
      </c>
      <c r="J5911" s="196" t="str">
        <f>VLOOKUP(E5911,Refs!$P$2:$S$36,4,FALSE)</f>
        <v>North West</v>
      </c>
      <c r="K5911" s="42">
        <f t="shared" si="187"/>
        <v>20771</v>
      </c>
    </row>
    <row r="5912" spans="1:11" x14ac:dyDescent="0.35">
      <c r="A5912" s="197">
        <f t="shared" si="188"/>
        <v>44317</v>
      </c>
      <c r="B5912" t="s">
        <v>1054</v>
      </c>
      <c r="C5912" t="s">
        <v>235</v>
      </c>
      <c r="D5912"/>
      <c r="E5912" t="s">
        <v>782</v>
      </c>
      <c r="F5912" t="s">
        <v>783</v>
      </c>
      <c r="G5912" t="s">
        <v>612</v>
      </c>
      <c r="H5912">
        <v>10079</v>
      </c>
      <c r="I5912" s="196" t="str">
        <f>VLOOKUP(E5912,Refs!$P$2:$R$36,3,FALSE)</f>
        <v>Y62</v>
      </c>
      <c r="J5912" s="196" t="str">
        <f>VLOOKUP(E5912,Refs!$P$2:$S$36,4,FALSE)</f>
        <v>North West</v>
      </c>
      <c r="K5912" s="42">
        <f t="shared" si="187"/>
        <v>10079</v>
      </c>
    </row>
    <row r="5913" spans="1:11" x14ac:dyDescent="0.35">
      <c r="A5913" s="197">
        <f t="shared" si="188"/>
        <v>44317</v>
      </c>
      <c r="B5913" t="s">
        <v>1054</v>
      </c>
      <c r="C5913" t="s">
        <v>235</v>
      </c>
      <c r="D5913"/>
      <c r="E5913" t="s">
        <v>782</v>
      </c>
      <c r="F5913" t="s">
        <v>783</v>
      </c>
      <c r="G5913" t="s">
        <v>613</v>
      </c>
      <c r="H5913">
        <v>0</v>
      </c>
      <c r="I5913" s="196" t="str">
        <f>VLOOKUP(E5913,Refs!$P$2:$R$36,3,FALSE)</f>
        <v>Y62</v>
      </c>
      <c r="J5913" s="196" t="str">
        <f>VLOOKUP(E5913,Refs!$P$2:$S$36,4,FALSE)</f>
        <v>North West</v>
      </c>
      <c r="K5913" s="42" t="str">
        <f t="shared" si="187"/>
        <v/>
      </c>
    </row>
    <row r="5914" spans="1:11" x14ac:dyDescent="0.35">
      <c r="A5914" s="197">
        <f t="shared" si="188"/>
        <v>44317</v>
      </c>
      <c r="B5914" t="s">
        <v>1054</v>
      </c>
      <c r="C5914" t="s">
        <v>235</v>
      </c>
      <c r="D5914"/>
      <c r="E5914" t="s">
        <v>782</v>
      </c>
      <c r="F5914" t="s">
        <v>783</v>
      </c>
      <c r="G5914" t="s">
        <v>615</v>
      </c>
      <c r="H5914">
        <v>55979</v>
      </c>
      <c r="I5914" s="196" t="str">
        <f>VLOOKUP(E5914,Refs!$P$2:$R$36,3,FALSE)</f>
        <v>Y62</v>
      </c>
      <c r="J5914" s="196" t="str">
        <f>VLOOKUP(E5914,Refs!$P$2:$S$36,4,FALSE)</f>
        <v>North West</v>
      </c>
      <c r="K5914" s="42">
        <f t="shared" si="187"/>
        <v>55979</v>
      </c>
    </row>
    <row r="5915" spans="1:11" x14ac:dyDescent="0.35">
      <c r="A5915" s="197">
        <f t="shared" si="188"/>
        <v>44317</v>
      </c>
      <c r="B5915" t="s">
        <v>1054</v>
      </c>
      <c r="C5915" t="s">
        <v>235</v>
      </c>
      <c r="D5915"/>
      <c r="E5915" t="s">
        <v>782</v>
      </c>
      <c r="F5915" t="s">
        <v>783</v>
      </c>
      <c r="G5915" t="s">
        <v>616</v>
      </c>
      <c r="H5915">
        <v>69</v>
      </c>
      <c r="I5915" s="196" t="str">
        <f>VLOOKUP(E5915,Refs!$P$2:$R$36,3,FALSE)</f>
        <v>Y62</v>
      </c>
      <c r="J5915" s="196" t="str">
        <f>VLOOKUP(E5915,Refs!$P$2:$S$36,4,FALSE)</f>
        <v>North West</v>
      </c>
      <c r="K5915" s="42">
        <f t="shared" si="187"/>
        <v>69</v>
      </c>
    </row>
    <row r="5916" spans="1:11" x14ac:dyDescent="0.35">
      <c r="A5916" s="197">
        <f t="shared" si="188"/>
        <v>44317</v>
      </c>
      <c r="B5916" t="s">
        <v>1054</v>
      </c>
      <c r="C5916" t="s">
        <v>235</v>
      </c>
      <c r="D5916"/>
      <c r="E5916" t="s">
        <v>782</v>
      </c>
      <c r="F5916" t="s">
        <v>783</v>
      </c>
      <c r="G5916" t="s">
        <v>618</v>
      </c>
      <c r="H5916">
        <v>35358</v>
      </c>
      <c r="I5916" s="196" t="str">
        <f>VLOOKUP(E5916,Refs!$P$2:$R$36,3,FALSE)</f>
        <v>Y62</v>
      </c>
      <c r="J5916" s="196" t="str">
        <f>VLOOKUP(E5916,Refs!$P$2:$S$36,4,FALSE)</f>
        <v>North West</v>
      </c>
      <c r="K5916" s="42">
        <f t="shared" si="187"/>
        <v>35358</v>
      </c>
    </row>
    <row r="5917" spans="1:11" x14ac:dyDescent="0.35">
      <c r="A5917" s="197">
        <f t="shared" si="188"/>
        <v>44317</v>
      </c>
      <c r="B5917" t="s">
        <v>1054</v>
      </c>
      <c r="C5917" t="s">
        <v>235</v>
      </c>
      <c r="D5917"/>
      <c r="E5917" t="s">
        <v>782</v>
      </c>
      <c r="F5917" t="s">
        <v>783</v>
      </c>
      <c r="G5917" t="s">
        <v>619</v>
      </c>
      <c r="H5917">
        <v>1826</v>
      </c>
      <c r="I5917" s="196" t="str">
        <f>VLOOKUP(E5917,Refs!$P$2:$R$36,3,FALSE)</f>
        <v>Y62</v>
      </c>
      <c r="J5917" s="196" t="str">
        <f>VLOOKUP(E5917,Refs!$P$2:$S$36,4,FALSE)</f>
        <v>North West</v>
      </c>
      <c r="K5917" s="42">
        <f t="shared" si="187"/>
        <v>1826</v>
      </c>
    </row>
    <row r="5918" spans="1:11" x14ac:dyDescent="0.35">
      <c r="A5918" s="197">
        <f t="shared" si="188"/>
        <v>44317</v>
      </c>
      <c r="B5918" t="s">
        <v>1054</v>
      </c>
      <c r="C5918" t="s">
        <v>235</v>
      </c>
      <c r="D5918"/>
      <c r="E5918" t="s">
        <v>782</v>
      </c>
      <c r="F5918" t="s">
        <v>783</v>
      </c>
      <c r="G5918" t="s">
        <v>620</v>
      </c>
      <c r="H5918">
        <v>5646</v>
      </c>
      <c r="I5918" s="196" t="str">
        <f>VLOOKUP(E5918,Refs!$P$2:$R$36,3,FALSE)</f>
        <v>Y62</v>
      </c>
      <c r="J5918" s="196" t="str">
        <f>VLOOKUP(E5918,Refs!$P$2:$S$36,4,FALSE)</f>
        <v>North West</v>
      </c>
      <c r="K5918" s="42">
        <f t="shared" si="187"/>
        <v>5646</v>
      </c>
    </row>
    <row r="5919" spans="1:11" x14ac:dyDescent="0.35">
      <c r="A5919" s="197">
        <f t="shared" si="188"/>
        <v>44317</v>
      </c>
      <c r="B5919" t="s">
        <v>1054</v>
      </c>
      <c r="C5919" t="s">
        <v>235</v>
      </c>
      <c r="D5919"/>
      <c r="E5919" t="s">
        <v>782</v>
      </c>
      <c r="F5919" t="s">
        <v>783</v>
      </c>
      <c r="G5919" t="s">
        <v>621</v>
      </c>
      <c r="H5919">
        <v>606</v>
      </c>
      <c r="I5919" s="196" t="str">
        <f>VLOOKUP(E5919,Refs!$P$2:$R$36,3,FALSE)</f>
        <v>Y62</v>
      </c>
      <c r="J5919" s="196" t="str">
        <f>VLOOKUP(E5919,Refs!$P$2:$S$36,4,FALSE)</f>
        <v>North West</v>
      </c>
      <c r="K5919" s="42">
        <f t="shared" si="187"/>
        <v>606</v>
      </c>
    </row>
    <row r="5920" spans="1:11" x14ac:dyDescent="0.35">
      <c r="A5920" s="197">
        <f t="shared" si="188"/>
        <v>44317</v>
      </c>
      <c r="B5920" t="s">
        <v>1054</v>
      </c>
      <c r="C5920" t="s">
        <v>235</v>
      </c>
      <c r="D5920"/>
      <c r="E5920" t="s">
        <v>782</v>
      </c>
      <c r="F5920" t="s">
        <v>783</v>
      </c>
      <c r="G5920" t="s">
        <v>622</v>
      </c>
      <c r="H5920">
        <v>8851</v>
      </c>
      <c r="I5920" s="196" t="str">
        <f>VLOOKUP(E5920,Refs!$P$2:$R$36,3,FALSE)</f>
        <v>Y62</v>
      </c>
      <c r="J5920" s="196" t="str">
        <f>VLOOKUP(E5920,Refs!$P$2:$S$36,4,FALSE)</f>
        <v>North West</v>
      </c>
      <c r="K5920" s="42">
        <f t="shared" si="187"/>
        <v>8851</v>
      </c>
    </row>
    <row r="5921" spans="1:11" x14ac:dyDescent="0.35">
      <c r="A5921" s="197">
        <f t="shared" si="188"/>
        <v>44317</v>
      </c>
      <c r="B5921" t="s">
        <v>1054</v>
      </c>
      <c r="C5921" t="s">
        <v>235</v>
      </c>
      <c r="D5921"/>
      <c r="E5921" t="s">
        <v>782</v>
      </c>
      <c r="F5921" t="s">
        <v>783</v>
      </c>
      <c r="G5921" t="s">
        <v>623</v>
      </c>
      <c r="H5921">
        <v>3129</v>
      </c>
      <c r="I5921" s="196" t="str">
        <f>VLOOKUP(E5921,Refs!$P$2:$R$36,3,FALSE)</f>
        <v>Y62</v>
      </c>
      <c r="J5921" s="196" t="str">
        <f>VLOOKUP(E5921,Refs!$P$2:$S$36,4,FALSE)</f>
        <v>North West</v>
      </c>
      <c r="K5921" s="42">
        <f t="shared" si="187"/>
        <v>3129</v>
      </c>
    </row>
    <row r="5922" spans="1:11" x14ac:dyDescent="0.35">
      <c r="A5922" s="197">
        <f t="shared" si="188"/>
        <v>44317</v>
      </c>
      <c r="B5922" t="s">
        <v>1054</v>
      </c>
      <c r="C5922" t="s">
        <v>235</v>
      </c>
      <c r="D5922"/>
      <c r="E5922" t="s">
        <v>782</v>
      </c>
      <c r="F5922" t="s">
        <v>783</v>
      </c>
      <c r="G5922" t="s">
        <v>624</v>
      </c>
      <c r="H5922">
        <v>12975</v>
      </c>
      <c r="I5922" s="196" t="str">
        <f>VLOOKUP(E5922,Refs!$P$2:$R$36,3,FALSE)</f>
        <v>Y62</v>
      </c>
      <c r="J5922" s="196" t="str">
        <f>VLOOKUP(E5922,Refs!$P$2:$S$36,4,FALSE)</f>
        <v>North West</v>
      </c>
      <c r="K5922" s="42">
        <f t="shared" si="187"/>
        <v>12975</v>
      </c>
    </row>
    <row r="5923" spans="1:11" x14ac:dyDescent="0.35">
      <c r="A5923" s="197">
        <f t="shared" si="188"/>
        <v>44317</v>
      </c>
      <c r="B5923" t="s">
        <v>1054</v>
      </c>
      <c r="C5923" t="s">
        <v>235</v>
      </c>
      <c r="D5923"/>
      <c r="E5923" t="s">
        <v>782</v>
      </c>
      <c r="F5923" t="s">
        <v>783</v>
      </c>
      <c r="G5923" t="s">
        <v>625</v>
      </c>
      <c r="H5923">
        <v>12975</v>
      </c>
      <c r="I5923" s="196" t="str">
        <f>VLOOKUP(E5923,Refs!$P$2:$R$36,3,FALSE)</f>
        <v>Y62</v>
      </c>
      <c r="J5923" s="196" t="str">
        <f>VLOOKUP(E5923,Refs!$P$2:$S$36,4,FALSE)</f>
        <v>North West</v>
      </c>
      <c r="K5923" s="42">
        <f t="shared" si="187"/>
        <v>12975</v>
      </c>
    </row>
    <row r="5924" spans="1:11" x14ac:dyDescent="0.35">
      <c r="A5924" s="197">
        <f t="shared" si="188"/>
        <v>44317</v>
      </c>
      <c r="B5924" t="s">
        <v>1054</v>
      </c>
      <c r="C5924" t="s">
        <v>235</v>
      </c>
      <c r="D5924"/>
      <c r="E5924" t="s">
        <v>782</v>
      </c>
      <c r="F5924" t="s">
        <v>783</v>
      </c>
      <c r="G5924" t="s">
        <v>626</v>
      </c>
      <c r="H5924">
        <v>17352</v>
      </c>
      <c r="I5924" s="196" t="str">
        <f>VLOOKUP(E5924,Refs!$P$2:$R$36,3,FALSE)</f>
        <v>Y62</v>
      </c>
      <c r="J5924" s="196" t="str">
        <f>VLOOKUP(E5924,Refs!$P$2:$S$36,4,FALSE)</f>
        <v>North West</v>
      </c>
      <c r="K5924" s="42">
        <f t="shared" si="187"/>
        <v>17352</v>
      </c>
    </row>
    <row r="5925" spans="1:11" x14ac:dyDescent="0.35">
      <c r="A5925" s="197">
        <f t="shared" si="188"/>
        <v>44317</v>
      </c>
      <c r="B5925" t="s">
        <v>1054</v>
      </c>
      <c r="C5925" t="s">
        <v>235</v>
      </c>
      <c r="D5925"/>
      <c r="E5925" t="s">
        <v>782</v>
      </c>
      <c r="F5925" t="s">
        <v>783</v>
      </c>
      <c r="G5925" t="s">
        <v>642</v>
      </c>
      <c r="H5925">
        <v>9289</v>
      </c>
      <c r="I5925" s="196" t="str">
        <f>VLOOKUP(E5925,Refs!$P$2:$R$36,3,FALSE)</f>
        <v>Y62</v>
      </c>
      <c r="J5925" s="196" t="str">
        <f>VLOOKUP(E5925,Refs!$P$2:$S$36,4,FALSE)</f>
        <v>North West</v>
      </c>
      <c r="K5925" s="42">
        <f t="shared" si="187"/>
        <v>9289</v>
      </c>
    </row>
    <row r="5926" spans="1:11" x14ac:dyDescent="0.35">
      <c r="A5926" s="197">
        <f t="shared" si="188"/>
        <v>44317</v>
      </c>
      <c r="B5926" t="s">
        <v>1054</v>
      </c>
      <c r="C5926" t="s">
        <v>235</v>
      </c>
      <c r="D5926"/>
      <c r="E5926" t="s">
        <v>782</v>
      </c>
      <c r="F5926" t="s">
        <v>783</v>
      </c>
      <c r="G5926" t="s">
        <v>643</v>
      </c>
      <c r="H5926">
        <v>0</v>
      </c>
      <c r="I5926" s="196" t="str">
        <f>VLOOKUP(E5926,Refs!$P$2:$R$36,3,FALSE)</f>
        <v>Y62</v>
      </c>
      <c r="J5926" s="196" t="str">
        <f>VLOOKUP(E5926,Refs!$P$2:$S$36,4,FALSE)</f>
        <v>North West</v>
      </c>
      <c r="K5926" s="42" t="str">
        <f t="shared" si="187"/>
        <v/>
      </c>
    </row>
    <row r="5927" spans="1:11" x14ac:dyDescent="0.35">
      <c r="A5927" s="197">
        <f t="shared" si="188"/>
        <v>44317</v>
      </c>
      <c r="B5927" t="s">
        <v>1054</v>
      </c>
      <c r="C5927" t="s">
        <v>235</v>
      </c>
      <c r="D5927"/>
      <c r="E5927" t="s">
        <v>782</v>
      </c>
      <c r="F5927" t="s">
        <v>783</v>
      </c>
      <c r="G5927" t="s">
        <v>644</v>
      </c>
      <c r="H5927">
        <v>0</v>
      </c>
      <c r="I5927" s="196" t="str">
        <f>VLOOKUP(E5927,Refs!$P$2:$R$36,3,FALSE)</f>
        <v>Y62</v>
      </c>
      <c r="J5927" s="196" t="str">
        <f>VLOOKUP(E5927,Refs!$P$2:$S$36,4,FALSE)</f>
        <v>North West</v>
      </c>
      <c r="K5927" s="42" t="str">
        <f t="shared" si="187"/>
        <v/>
      </c>
    </row>
    <row r="5928" spans="1:11" x14ac:dyDescent="0.35">
      <c r="A5928" s="197">
        <f t="shared" si="188"/>
        <v>44317</v>
      </c>
      <c r="B5928" t="s">
        <v>1054</v>
      </c>
      <c r="C5928" t="s">
        <v>235</v>
      </c>
      <c r="D5928"/>
      <c r="E5928" t="s">
        <v>782</v>
      </c>
      <c r="F5928" t="s">
        <v>783</v>
      </c>
      <c r="G5928" t="s">
        <v>645</v>
      </c>
      <c r="H5928">
        <v>0</v>
      </c>
      <c r="I5928" s="196" t="str">
        <f>VLOOKUP(E5928,Refs!$P$2:$R$36,3,FALSE)</f>
        <v>Y62</v>
      </c>
      <c r="J5928" s="196" t="str">
        <f>VLOOKUP(E5928,Refs!$P$2:$S$36,4,FALSE)</f>
        <v>North West</v>
      </c>
      <c r="K5928" s="42" t="str">
        <f t="shared" si="187"/>
        <v/>
      </c>
    </row>
    <row r="5929" spans="1:11" x14ac:dyDescent="0.35">
      <c r="A5929" s="197">
        <f t="shared" si="188"/>
        <v>44317</v>
      </c>
      <c r="B5929" t="s">
        <v>1054</v>
      </c>
      <c r="C5929" t="s">
        <v>235</v>
      </c>
      <c r="D5929"/>
      <c r="E5929" t="s">
        <v>782</v>
      </c>
      <c r="F5929" t="s">
        <v>783</v>
      </c>
      <c r="G5929" t="s">
        <v>646</v>
      </c>
      <c r="H5929">
        <v>0</v>
      </c>
      <c r="I5929" s="196" t="str">
        <f>VLOOKUP(E5929,Refs!$P$2:$R$36,3,FALSE)</f>
        <v>Y62</v>
      </c>
      <c r="J5929" s="196" t="str">
        <f>VLOOKUP(E5929,Refs!$P$2:$S$36,4,FALSE)</f>
        <v>North West</v>
      </c>
      <c r="K5929" s="42" t="str">
        <f t="shared" si="187"/>
        <v/>
      </c>
    </row>
    <row r="5930" spans="1:11" x14ac:dyDescent="0.35">
      <c r="A5930" s="197">
        <f t="shared" si="188"/>
        <v>44317</v>
      </c>
      <c r="B5930" t="s">
        <v>1054</v>
      </c>
      <c r="C5930" t="s">
        <v>235</v>
      </c>
      <c r="D5930"/>
      <c r="E5930" t="s">
        <v>782</v>
      </c>
      <c r="F5930" t="s">
        <v>783</v>
      </c>
      <c r="G5930" t="s">
        <v>647</v>
      </c>
      <c r="H5930">
        <v>0</v>
      </c>
      <c r="I5930" s="196" t="str">
        <f>VLOOKUP(E5930,Refs!$P$2:$R$36,3,FALSE)</f>
        <v>Y62</v>
      </c>
      <c r="J5930" s="196" t="str">
        <f>VLOOKUP(E5930,Refs!$P$2:$S$36,4,FALSE)</f>
        <v>North West</v>
      </c>
      <c r="K5930" s="42" t="str">
        <f t="shared" si="187"/>
        <v/>
      </c>
    </row>
    <row r="5931" spans="1:11" x14ac:dyDescent="0.35">
      <c r="A5931" s="197">
        <f t="shared" si="188"/>
        <v>44317</v>
      </c>
      <c r="B5931" t="s">
        <v>1054</v>
      </c>
      <c r="C5931" t="s">
        <v>235</v>
      </c>
      <c r="D5931"/>
      <c r="E5931" t="s">
        <v>782</v>
      </c>
      <c r="F5931" t="s">
        <v>783</v>
      </c>
      <c r="G5931" t="s">
        <v>648</v>
      </c>
      <c r="H5931">
        <v>0</v>
      </c>
      <c r="I5931" s="196" t="str">
        <f>VLOOKUP(E5931,Refs!$P$2:$R$36,3,FALSE)</f>
        <v>Y62</v>
      </c>
      <c r="J5931" s="196" t="str">
        <f>VLOOKUP(E5931,Refs!$P$2:$S$36,4,FALSE)</f>
        <v>North West</v>
      </c>
      <c r="K5931" s="42" t="str">
        <f t="shared" si="187"/>
        <v/>
      </c>
    </row>
    <row r="5932" spans="1:11" x14ac:dyDescent="0.35">
      <c r="A5932" s="197">
        <f t="shared" si="188"/>
        <v>44317</v>
      </c>
      <c r="B5932" t="s">
        <v>1054</v>
      </c>
      <c r="C5932" t="s">
        <v>235</v>
      </c>
      <c r="D5932"/>
      <c r="E5932" t="s">
        <v>782</v>
      </c>
      <c r="F5932" t="s">
        <v>783</v>
      </c>
      <c r="G5932" t="s">
        <v>649</v>
      </c>
      <c r="H5932">
        <v>0</v>
      </c>
      <c r="I5932" s="196" t="str">
        <f>VLOOKUP(E5932,Refs!$P$2:$R$36,3,FALSE)</f>
        <v>Y62</v>
      </c>
      <c r="J5932" s="196" t="str">
        <f>VLOOKUP(E5932,Refs!$P$2:$S$36,4,FALSE)</f>
        <v>North West</v>
      </c>
      <c r="K5932" s="42" t="str">
        <f t="shared" si="187"/>
        <v/>
      </c>
    </row>
    <row r="5933" spans="1:11" x14ac:dyDescent="0.35">
      <c r="A5933" s="197">
        <f t="shared" si="188"/>
        <v>44317</v>
      </c>
      <c r="B5933" t="s">
        <v>1054</v>
      </c>
      <c r="C5933" t="s">
        <v>235</v>
      </c>
      <c r="D5933"/>
      <c r="E5933" t="s">
        <v>782</v>
      </c>
      <c r="F5933" t="s">
        <v>783</v>
      </c>
      <c r="G5933" t="s">
        <v>650</v>
      </c>
      <c r="H5933">
        <v>0</v>
      </c>
      <c r="I5933" s="196" t="str">
        <f>VLOOKUP(E5933,Refs!$P$2:$R$36,3,FALSE)</f>
        <v>Y62</v>
      </c>
      <c r="J5933" s="196" t="str">
        <f>VLOOKUP(E5933,Refs!$P$2:$S$36,4,FALSE)</f>
        <v>North West</v>
      </c>
      <c r="K5933" s="42" t="str">
        <f t="shared" si="187"/>
        <v/>
      </c>
    </row>
    <row r="5934" spans="1:11" x14ac:dyDescent="0.35">
      <c r="A5934" s="197">
        <f t="shared" si="188"/>
        <v>44317</v>
      </c>
      <c r="B5934" t="s">
        <v>1054</v>
      </c>
      <c r="C5934" t="s">
        <v>235</v>
      </c>
      <c r="D5934"/>
      <c r="E5934" t="s">
        <v>782</v>
      </c>
      <c r="F5934" t="s">
        <v>783</v>
      </c>
      <c r="G5934" t="s">
        <v>651</v>
      </c>
      <c r="H5934">
        <v>0</v>
      </c>
      <c r="I5934" s="196" t="str">
        <f>VLOOKUP(E5934,Refs!$P$2:$R$36,3,FALSE)</f>
        <v>Y62</v>
      </c>
      <c r="J5934" s="196" t="str">
        <f>VLOOKUP(E5934,Refs!$P$2:$S$36,4,FALSE)</f>
        <v>North West</v>
      </c>
      <c r="K5934" s="42" t="str">
        <f t="shared" si="187"/>
        <v/>
      </c>
    </row>
    <row r="5935" spans="1:11" x14ac:dyDescent="0.35">
      <c r="A5935" s="197">
        <f t="shared" si="188"/>
        <v>44317</v>
      </c>
      <c r="B5935" t="s">
        <v>1054</v>
      </c>
      <c r="C5935" t="s">
        <v>235</v>
      </c>
      <c r="D5935"/>
      <c r="E5935" t="s">
        <v>782</v>
      </c>
      <c r="F5935" t="s">
        <v>783</v>
      </c>
      <c r="G5935" t="s">
        <v>652</v>
      </c>
      <c r="H5935">
        <v>0</v>
      </c>
      <c r="I5935" s="196" t="str">
        <f>VLOOKUP(E5935,Refs!$P$2:$R$36,3,FALSE)</f>
        <v>Y62</v>
      </c>
      <c r="J5935" s="196" t="str">
        <f>VLOOKUP(E5935,Refs!$P$2:$S$36,4,FALSE)</f>
        <v>North West</v>
      </c>
      <c r="K5935" s="42" t="str">
        <f t="shared" si="187"/>
        <v/>
      </c>
    </row>
    <row r="5936" spans="1:11" x14ac:dyDescent="0.35">
      <c r="A5936" s="197">
        <f t="shared" si="188"/>
        <v>44317</v>
      </c>
      <c r="B5936" t="s">
        <v>1054</v>
      </c>
      <c r="C5936" t="s">
        <v>235</v>
      </c>
      <c r="D5936"/>
      <c r="E5936" t="s">
        <v>782</v>
      </c>
      <c r="F5936" t="s">
        <v>783</v>
      </c>
      <c r="G5936" t="s">
        <v>653</v>
      </c>
      <c r="H5936">
        <v>0</v>
      </c>
      <c r="I5936" s="196" t="str">
        <f>VLOOKUP(E5936,Refs!$P$2:$R$36,3,FALSE)</f>
        <v>Y62</v>
      </c>
      <c r="J5936" s="196" t="str">
        <f>VLOOKUP(E5936,Refs!$P$2:$S$36,4,FALSE)</f>
        <v>North West</v>
      </c>
      <c r="K5936" s="42" t="str">
        <f t="shared" si="187"/>
        <v/>
      </c>
    </row>
    <row r="5937" spans="1:11" x14ac:dyDescent="0.35">
      <c r="A5937" s="197">
        <f t="shared" si="188"/>
        <v>44317</v>
      </c>
      <c r="B5937" t="s">
        <v>1054</v>
      </c>
      <c r="C5937" t="s">
        <v>235</v>
      </c>
      <c r="D5937"/>
      <c r="E5937" t="s">
        <v>782</v>
      </c>
      <c r="F5937" t="s">
        <v>783</v>
      </c>
      <c r="G5937" t="s">
        <v>654</v>
      </c>
      <c r="H5937">
        <v>11272</v>
      </c>
      <c r="I5937" s="196" t="str">
        <f>VLOOKUP(E5937,Refs!$P$2:$R$36,3,FALSE)</f>
        <v>Y62</v>
      </c>
      <c r="J5937" s="196" t="str">
        <f>VLOOKUP(E5937,Refs!$P$2:$S$36,4,FALSE)</f>
        <v>North West</v>
      </c>
      <c r="K5937" s="42">
        <f t="shared" si="187"/>
        <v>11272</v>
      </c>
    </row>
    <row r="5938" spans="1:11" x14ac:dyDescent="0.35">
      <c r="A5938" s="197">
        <f t="shared" si="188"/>
        <v>44317</v>
      </c>
      <c r="B5938" t="s">
        <v>1054</v>
      </c>
      <c r="C5938" t="s">
        <v>235</v>
      </c>
      <c r="D5938"/>
      <c r="E5938" t="s">
        <v>782</v>
      </c>
      <c r="F5938" t="s">
        <v>783</v>
      </c>
      <c r="G5938" t="s">
        <v>669</v>
      </c>
      <c r="H5938">
        <v>134114</v>
      </c>
      <c r="I5938" s="196" t="str">
        <f>VLOOKUP(E5938,Refs!$P$2:$R$36,3,FALSE)</f>
        <v>Y62</v>
      </c>
      <c r="J5938" s="196" t="str">
        <f>VLOOKUP(E5938,Refs!$P$2:$S$36,4,FALSE)</f>
        <v>North West</v>
      </c>
      <c r="K5938" s="42">
        <f t="shared" si="187"/>
        <v>134114</v>
      </c>
    </row>
    <row r="5939" spans="1:11" x14ac:dyDescent="0.35">
      <c r="A5939" s="197">
        <f t="shared" si="188"/>
        <v>44317</v>
      </c>
      <c r="B5939" t="s">
        <v>1054</v>
      </c>
      <c r="C5939" t="s">
        <v>235</v>
      </c>
      <c r="D5939"/>
      <c r="E5939" t="s">
        <v>782</v>
      </c>
      <c r="F5939" t="s">
        <v>783</v>
      </c>
      <c r="G5939" t="s">
        <v>670</v>
      </c>
      <c r="H5939">
        <v>50</v>
      </c>
      <c r="I5939" s="196" t="str">
        <f>VLOOKUP(E5939,Refs!$P$2:$R$36,3,FALSE)</f>
        <v>Y62</v>
      </c>
      <c r="J5939" s="196" t="str">
        <f>VLOOKUP(E5939,Refs!$P$2:$S$36,4,FALSE)</f>
        <v>North West</v>
      </c>
      <c r="K5939" s="42">
        <f t="shared" si="187"/>
        <v>50</v>
      </c>
    </row>
    <row r="5940" spans="1:11" x14ac:dyDescent="0.35">
      <c r="A5940" s="197">
        <f t="shared" si="188"/>
        <v>44317</v>
      </c>
      <c r="B5940" t="s">
        <v>1054</v>
      </c>
      <c r="C5940" t="s">
        <v>235</v>
      </c>
      <c r="D5940"/>
      <c r="E5940" t="s">
        <v>782</v>
      </c>
      <c r="F5940" t="s">
        <v>783</v>
      </c>
      <c r="G5940" t="s">
        <v>671</v>
      </c>
      <c r="H5940">
        <v>88073</v>
      </c>
      <c r="I5940" s="196" t="str">
        <f>VLOOKUP(E5940,Refs!$P$2:$R$36,3,FALSE)</f>
        <v>Y62</v>
      </c>
      <c r="J5940" s="196" t="str">
        <f>VLOOKUP(E5940,Refs!$P$2:$S$36,4,FALSE)</f>
        <v>North West</v>
      </c>
      <c r="K5940" s="42">
        <f t="shared" si="187"/>
        <v>88073</v>
      </c>
    </row>
    <row r="5941" spans="1:11" x14ac:dyDescent="0.35">
      <c r="A5941" s="197">
        <f t="shared" si="188"/>
        <v>44317</v>
      </c>
      <c r="B5941" t="s">
        <v>1054</v>
      </c>
      <c r="C5941" t="s">
        <v>235</v>
      </c>
      <c r="D5941"/>
      <c r="E5941" t="s">
        <v>782</v>
      </c>
      <c r="F5941" t="s">
        <v>783</v>
      </c>
      <c r="G5941" t="s">
        <v>675</v>
      </c>
      <c r="H5941">
        <v>24249</v>
      </c>
      <c r="I5941" s="196" t="str">
        <f>VLOOKUP(E5941,Refs!$P$2:$R$36,3,FALSE)</f>
        <v>Y62</v>
      </c>
      <c r="J5941" s="196" t="str">
        <f>VLOOKUP(E5941,Refs!$P$2:$S$36,4,FALSE)</f>
        <v>North West</v>
      </c>
      <c r="K5941" s="42">
        <f t="shared" si="187"/>
        <v>24249</v>
      </c>
    </row>
    <row r="5942" spans="1:11" x14ac:dyDescent="0.35">
      <c r="A5942" s="197">
        <f t="shared" si="188"/>
        <v>44317</v>
      </c>
      <c r="B5942" t="s">
        <v>1054</v>
      </c>
      <c r="C5942" t="s">
        <v>235</v>
      </c>
      <c r="D5942"/>
      <c r="E5942" t="s">
        <v>782</v>
      </c>
      <c r="F5942" t="s">
        <v>783</v>
      </c>
      <c r="G5942" t="s">
        <v>678</v>
      </c>
      <c r="H5942">
        <v>22376</v>
      </c>
      <c r="I5942" s="196" t="str">
        <f>VLOOKUP(E5942,Refs!$P$2:$R$36,3,FALSE)</f>
        <v>Y62</v>
      </c>
      <c r="J5942" s="196" t="str">
        <f>VLOOKUP(E5942,Refs!$P$2:$S$36,4,FALSE)</f>
        <v>North West</v>
      </c>
      <c r="K5942" s="42">
        <f t="shared" si="187"/>
        <v>22376</v>
      </c>
    </row>
    <row r="5943" spans="1:11" x14ac:dyDescent="0.35">
      <c r="A5943" s="197">
        <f t="shared" si="188"/>
        <v>44317</v>
      </c>
      <c r="B5943" t="s">
        <v>1054</v>
      </c>
      <c r="C5943" t="s">
        <v>235</v>
      </c>
      <c r="D5943"/>
      <c r="E5943" t="s">
        <v>782</v>
      </c>
      <c r="F5943" t="s">
        <v>783</v>
      </c>
      <c r="G5943" t="s">
        <v>679</v>
      </c>
      <c r="H5943">
        <v>13962</v>
      </c>
      <c r="I5943" s="196" t="str">
        <f>VLOOKUP(E5943,Refs!$P$2:$R$36,3,FALSE)</f>
        <v>Y62</v>
      </c>
      <c r="J5943" s="196" t="str">
        <f>VLOOKUP(E5943,Refs!$P$2:$S$36,4,FALSE)</f>
        <v>North West</v>
      </c>
      <c r="K5943" s="42">
        <f t="shared" si="187"/>
        <v>13962</v>
      </c>
    </row>
    <row r="5944" spans="1:11" x14ac:dyDescent="0.35">
      <c r="A5944" s="197">
        <f t="shared" si="188"/>
        <v>44317</v>
      </c>
      <c r="B5944" t="s">
        <v>1054</v>
      </c>
      <c r="C5944" t="s">
        <v>235</v>
      </c>
      <c r="D5944"/>
      <c r="E5944" t="s">
        <v>782</v>
      </c>
      <c r="F5944" t="s">
        <v>783</v>
      </c>
      <c r="G5944" t="s">
        <v>680</v>
      </c>
      <c r="H5944">
        <v>19650</v>
      </c>
      <c r="I5944" s="196" t="str">
        <f>VLOOKUP(E5944,Refs!$P$2:$R$36,3,FALSE)</f>
        <v>Y62</v>
      </c>
      <c r="J5944" s="196" t="str">
        <f>VLOOKUP(E5944,Refs!$P$2:$S$36,4,FALSE)</f>
        <v>North West</v>
      </c>
      <c r="K5944" s="42">
        <f t="shared" ref="K5944:K6007" si="189">IF(OR(H5944="NULL",H5944=0,H5944=""),"",H5944)</f>
        <v>19650</v>
      </c>
    </row>
    <row r="5945" spans="1:11" x14ac:dyDescent="0.35">
      <c r="A5945" s="197">
        <f t="shared" si="188"/>
        <v>44317</v>
      </c>
      <c r="B5945" t="s">
        <v>1054</v>
      </c>
      <c r="C5945" t="s">
        <v>235</v>
      </c>
      <c r="D5945"/>
      <c r="E5945" t="s">
        <v>782</v>
      </c>
      <c r="F5945" t="s">
        <v>783</v>
      </c>
      <c r="G5945" t="s">
        <v>681</v>
      </c>
      <c r="H5945">
        <v>1793</v>
      </c>
      <c r="I5945" s="196" t="str">
        <f>VLOOKUP(E5945,Refs!$P$2:$R$36,3,FALSE)</f>
        <v>Y62</v>
      </c>
      <c r="J5945" s="196" t="str">
        <f>VLOOKUP(E5945,Refs!$P$2:$S$36,4,FALSE)</f>
        <v>North West</v>
      </c>
      <c r="K5945" s="42">
        <f t="shared" si="189"/>
        <v>1793</v>
      </c>
    </row>
    <row r="5946" spans="1:11" x14ac:dyDescent="0.35">
      <c r="A5946" s="197">
        <f t="shared" si="188"/>
        <v>44317</v>
      </c>
      <c r="B5946" t="s">
        <v>1054</v>
      </c>
      <c r="C5946" t="s">
        <v>235</v>
      </c>
      <c r="D5946"/>
      <c r="E5946" t="s">
        <v>782</v>
      </c>
      <c r="F5946" t="s">
        <v>783</v>
      </c>
      <c r="G5946" t="s">
        <v>682</v>
      </c>
      <c r="H5946">
        <v>6755</v>
      </c>
      <c r="I5946" s="196" t="str">
        <f>VLOOKUP(E5946,Refs!$P$2:$R$36,3,FALSE)</f>
        <v>Y62</v>
      </c>
      <c r="J5946" s="196" t="str">
        <f>VLOOKUP(E5946,Refs!$P$2:$S$36,4,FALSE)</f>
        <v>North West</v>
      </c>
      <c r="K5946" s="42">
        <f t="shared" si="189"/>
        <v>6755</v>
      </c>
    </row>
    <row r="5947" spans="1:11" x14ac:dyDescent="0.35">
      <c r="A5947" s="197">
        <f t="shared" si="188"/>
        <v>44317</v>
      </c>
      <c r="B5947" t="s">
        <v>1054</v>
      </c>
      <c r="C5947" t="s">
        <v>235</v>
      </c>
      <c r="D5947"/>
      <c r="E5947" t="s">
        <v>782</v>
      </c>
      <c r="F5947" t="s">
        <v>783</v>
      </c>
      <c r="G5947" t="s">
        <v>683</v>
      </c>
      <c r="H5947">
        <v>1465</v>
      </c>
      <c r="I5947" s="196" t="str">
        <f>VLOOKUP(E5947,Refs!$P$2:$R$36,3,FALSE)</f>
        <v>Y62</v>
      </c>
      <c r="J5947" s="196" t="str">
        <f>VLOOKUP(E5947,Refs!$P$2:$S$36,4,FALSE)</f>
        <v>North West</v>
      </c>
      <c r="K5947" s="42">
        <f t="shared" si="189"/>
        <v>1465</v>
      </c>
    </row>
    <row r="5948" spans="1:11" x14ac:dyDescent="0.35">
      <c r="A5948" s="197">
        <f t="shared" si="188"/>
        <v>44317</v>
      </c>
      <c r="B5948" t="s">
        <v>1054</v>
      </c>
      <c r="C5948" t="s">
        <v>235</v>
      </c>
      <c r="D5948"/>
      <c r="E5948" t="s">
        <v>782</v>
      </c>
      <c r="F5948" t="s">
        <v>783</v>
      </c>
      <c r="G5948" t="s">
        <v>684</v>
      </c>
      <c r="H5948">
        <v>9344</v>
      </c>
      <c r="I5948" s="196" t="str">
        <f>VLOOKUP(E5948,Refs!$P$2:$R$36,3,FALSE)</f>
        <v>Y62</v>
      </c>
      <c r="J5948" s="196" t="str">
        <f>VLOOKUP(E5948,Refs!$P$2:$S$36,4,FALSE)</f>
        <v>North West</v>
      </c>
      <c r="K5948" s="42">
        <f t="shared" si="189"/>
        <v>9344</v>
      </c>
    </row>
    <row r="5949" spans="1:11" x14ac:dyDescent="0.35">
      <c r="A5949" s="197">
        <f t="shared" si="188"/>
        <v>44317</v>
      </c>
      <c r="B5949" t="s">
        <v>1054</v>
      </c>
      <c r="C5949" t="s">
        <v>235</v>
      </c>
      <c r="D5949"/>
      <c r="E5949" t="s">
        <v>782</v>
      </c>
      <c r="F5949" t="s">
        <v>783</v>
      </c>
      <c r="G5949" t="s">
        <v>685</v>
      </c>
      <c r="H5949">
        <v>6847</v>
      </c>
      <c r="I5949" s="196" t="str">
        <f>VLOOKUP(E5949,Refs!$P$2:$R$36,3,FALSE)</f>
        <v>Y62</v>
      </c>
      <c r="J5949" s="196" t="str">
        <f>VLOOKUP(E5949,Refs!$P$2:$S$36,4,FALSE)</f>
        <v>North West</v>
      </c>
      <c r="K5949" s="42">
        <f t="shared" si="189"/>
        <v>6847</v>
      </c>
    </row>
    <row r="5950" spans="1:11" x14ac:dyDescent="0.35">
      <c r="A5950" s="197">
        <f t="shared" si="188"/>
        <v>44317</v>
      </c>
      <c r="B5950" t="s">
        <v>1054</v>
      </c>
      <c r="C5950" t="s">
        <v>235</v>
      </c>
      <c r="D5950"/>
      <c r="E5950" t="s">
        <v>782</v>
      </c>
      <c r="F5950" t="s">
        <v>783</v>
      </c>
      <c r="G5950" t="s">
        <v>686</v>
      </c>
      <c r="H5950">
        <v>0</v>
      </c>
      <c r="I5950" s="196" t="str">
        <f>VLOOKUP(E5950,Refs!$P$2:$R$36,3,FALSE)</f>
        <v>Y62</v>
      </c>
      <c r="J5950" s="196" t="str">
        <f>VLOOKUP(E5950,Refs!$P$2:$S$36,4,FALSE)</f>
        <v>North West</v>
      </c>
      <c r="K5950" s="42" t="str">
        <f t="shared" si="189"/>
        <v/>
      </c>
    </row>
    <row r="5951" spans="1:11" x14ac:dyDescent="0.35">
      <c r="A5951" s="197">
        <f t="shared" si="188"/>
        <v>44317</v>
      </c>
      <c r="B5951" t="s">
        <v>1054</v>
      </c>
      <c r="C5951" t="s">
        <v>235</v>
      </c>
      <c r="D5951"/>
      <c r="E5951" t="s">
        <v>782</v>
      </c>
      <c r="F5951" t="s">
        <v>783</v>
      </c>
      <c r="G5951" t="s">
        <v>687</v>
      </c>
      <c r="H5951">
        <v>0</v>
      </c>
      <c r="I5951" s="196" t="str">
        <f>VLOOKUP(E5951,Refs!$P$2:$R$36,3,FALSE)</f>
        <v>Y62</v>
      </c>
      <c r="J5951" s="196" t="str">
        <f>VLOOKUP(E5951,Refs!$P$2:$S$36,4,FALSE)</f>
        <v>North West</v>
      </c>
      <c r="K5951" s="42" t="str">
        <f t="shared" si="189"/>
        <v/>
      </c>
    </row>
    <row r="5952" spans="1:11" x14ac:dyDescent="0.35">
      <c r="A5952" s="197">
        <f t="shared" si="188"/>
        <v>44317</v>
      </c>
      <c r="B5952" t="s">
        <v>1054</v>
      </c>
      <c r="C5952" t="s">
        <v>235</v>
      </c>
      <c r="D5952"/>
      <c r="E5952" t="s">
        <v>782</v>
      </c>
      <c r="F5952" t="s">
        <v>783</v>
      </c>
      <c r="G5952" t="s">
        <v>688</v>
      </c>
      <c r="H5952">
        <v>5934</v>
      </c>
      <c r="I5952" s="196" t="str">
        <f>VLOOKUP(E5952,Refs!$P$2:$R$36,3,FALSE)</f>
        <v>Y62</v>
      </c>
      <c r="J5952" s="196" t="str">
        <f>VLOOKUP(E5952,Refs!$P$2:$S$36,4,FALSE)</f>
        <v>North West</v>
      </c>
      <c r="K5952" s="42">
        <f t="shared" si="189"/>
        <v>5934</v>
      </c>
    </row>
    <row r="5953" spans="1:11" x14ac:dyDescent="0.35">
      <c r="A5953" s="197">
        <f t="shared" si="188"/>
        <v>44317</v>
      </c>
      <c r="B5953" t="s">
        <v>1054</v>
      </c>
      <c r="C5953" t="s">
        <v>235</v>
      </c>
      <c r="D5953"/>
      <c r="E5953" t="s">
        <v>782</v>
      </c>
      <c r="F5953" t="s">
        <v>783</v>
      </c>
      <c r="G5953" t="s">
        <v>689</v>
      </c>
      <c r="H5953">
        <v>3</v>
      </c>
      <c r="I5953" s="196" t="str">
        <f>VLOOKUP(E5953,Refs!$P$2:$R$36,3,FALSE)</f>
        <v>Y62</v>
      </c>
      <c r="J5953" s="196" t="str">
        <f>VLOOKUP(E5953,Refs!$P$2:$S$36,4,FALSE)</f>
        <v>North West</v>
      </c>
      <c r="K5953" s="42">
        <f t="shared" si="189"/>
        <v>3</v>
      </c>
    </row>
    <row r="5954" spans="1:11" x14ac:dyDescent="0.35">
      <c r="A5954" s="197">
        <f t="shared" si="188"/>
        <v>44317</v>
      </c>
      <c r="B5954" t="s">
        <v>1054</v>
      </c>
      <c r="C5954" t="s">
        <v>235</v>
      </c>
      <c r="D5954"/>
      <c r="E5954" t="s">
        <v>782</v>
      </c>
      <c r="F5954" t="s">
        <v>783</v>
      </c>
      <c r="G5954" t="s">
        <v>690</v>
      </c>
      <c r="H5954">
        <v>179</v>
      </c>
      <c r="I5954" s="196" t="str">
        <f>VLOOKUP(E5954,Refs!$P$2:$R$36,3,FALSE)</f>
        <v>Y62</v>
      </c>
      <c r="J5954" s="196" t="str">
        <f>VLOOKUP(E5954,Refs!$P$2:$S$36,4,FALSE)</f>
        <v>North West</v>
      </c>
      <c r="K5954" s="42">
        <f t="shared" si="189"/>
        <v>179</v>
      </c>
    </row>
    <row r="5955" spans="1:11" x14ac:dyDescent="0.35">
      <c r="A5955" s="197">
        <f t="shared" ref="A5955:A6018" si="190">DATEVALUE(RIGHT(B5955,8))</f>
        <v>44317</v>
      </c>
      <c r="B5955" t="s">
        <v>1054</v>
      </c>
      <c r="C5955" t="s">
        <v>235</v>
      </c>
      <c r="D5955"/>
      <c r="E5955" t="s">
        <v>782</v>
      </c>
      <c r="F5955" t="s">
        <v>783</v>
      </c>
      <c r="G5955" t="s">
        <v>691</v>
      </c>
      <c r="H5955">
        <v>313</v>
      </c>
      <c r="I5955" s="196" t="str">
        <f>VLOOKUP(E5955,Refs!$P$2:$R$36,3,FALSE)</f>
        <v>Y62</v>
      </c>
      <c r="J5955" s="196" t="str">
        <f>VLOOKUP(E5955,Refs!$P$2:$S$36,4,FALSE)</f>
        <v>North West</v>
      </c>
      <c r="K5955" s="42">
        <f t="shared" si="189"/>
        <v>313</v>
      </c>
    </row>
    <row r="5956" spans="1:11" x14ac:dyDescent="0.35">
      <c r="A5956" s="197">
        <f t="shared" si="190"/>
        <v>44317</v>
      </c>
      <c r="B5956" t="s">
        <v>1054</v>
      </c>
      <c r="C5956" t="s">
        <v>235</v>
      </c>
      <c r="D5956"/>
      <c r="E5956" t="s">
        <v>782</v>
      </c>
      <c r="F5956" t="s">
        <v>783</v>
      </c>
      <c r="G5956" t="s">
        <v>692</v>
      </c>
      <c r="H5956">
        <v>0</v>
      </c>
      <c r="I5956" s="196" t="str">
        <f>VLOOKUP(E5956,Refs!$P$2:$R$36,3,FALSE)</f>
        <v>Y62</v>
      </c>
      <c r="J5956" s="196" t="str">
        <f>VLOOKUP(E5956,Refs!$P$2:$S$36,4,FALSE)</f>
        <v>North West</v>
      </c>
      <c r="K5956" s="42" t="str">
        <f t="shared" si="189"/>
        <v/>
      </c>
    </row>
    <row r="5957" spans="1:11" x14ac:dyDescent="0.35">
      <c r="A5957" s="197">
        <f t="shared" si="190"/>
        <v>44317</v>
      </c>
      <c r="B5957" t="s">
        <v>1054</v>
      </c>
      <c r="C5957" t="s">
        <v>235</v>
      </c>
      <c r="D5957"/>
      <c r="E5957" t="s">
        <v>782</v>
      </c>
      <c r="F5957" t="s">
        <v>783</v>
      </c>
      <c r="G5957" t="s">
        <v>693</v>
      </c>
      <c r="H5957">
        <v>8449</v>
      </c>
      <c r="I5957" s="196" t="str">
        <f>VLOOKUP(E5957,Refs!$P$2:$R$36,3,FALSE)</f>
        <v>Y62</v>
      </c>
      <c r="J5957" s="196" t="str">
        <f>VLOOKUP(E5957,Refs!$P$2:$S$36,4,FALSE)</f>
        <v>North West</v>
      </c>
      <c r="K5957" s="42">
        <f t="shared" si="189"/>
        <v>8449</v>
      </c>
    </row>
    <row r="5958" spans="1:11" x14ac:dyDescent="0.35">
      <c r="A5958" s="197">
        <f t="shared" si="190"/>
        <v>44317</v>
      </c>
      <c r="B5958" t="s">
        <v>1054</v>
      </c>
      <c r="C5958" t="s">
        <v>235</v>
      </c>
      <c r="D5958"/>
      <c r="E5958" t="s">
        <v>782</v>
      </c>
      <c r="F5958" t="s">
        <v>783</v>
      </c>
      <c r="G5958" t="s">
        <v>694</v>
      </c>
      <c r="H5958">
        <v>0</v>
      </c>
      <c r="I5958" s="196" t="str">
        <f>VLOOKUP(E5958,Refs!$P$2:$R$36,3,FALSE)</f>
        <v>Y62</v>
      </c>
      <c r="J5958" s="196" t="str">
        <f>VLOOKUP(E5958,Refs!$P$2:$S$36,4,FALSE)</f>
        <v>North West</v>
      </c>
      <c r="K5958" s="42" t="str">
        <f t="shared" si="189"/>
        <v/>
      </c>
    </row>
    <row r="5959" spans="1:11" x14ac:dyDescent="0.35">
      <c r="A5959" s="197">
        <f t="shared" si="190"/>
        <v>44317</v>
      </c>
      <c r="B5959" t="s">
        <v>1054</v>
      </c>
      <c r="C5959" t="s">
        <v>235</v>
      </c>
      <c r="D5959"/>
      <c r="E5959" t="s">
        <v>782</v>
      </c>
      <c r="F5959" t="s">
        <v>783</v>
      </c>
      <c r="G5959" t="s">
        <v>695</v>
      </c>
      <c r="H5959">
        <v>0</v>
      </c>
      <c r="I5959" s="196" t="str">
        <f>VLOOKUP(E5959,Refs!$P$2:$R$36,3,FALSE)</f>
        <v>Y62</v>
      </c>
      <c r="J5959" s="196" t="str">
        <f>VLOOKUP(E5959,Refs!$P$2:$S$36,4,FALSE)</f>
        <v>North West</v>
      </c>
      <c r="K5959" s="42" t="str">
        <f t="shared" si="189"/>
        <v/>
      </c>
    </row>
    <row r="5960" spans="1:11" x14ac:dyDescent="0.35">
      <c r="A5960" s="197">
        <f t="shared" si="190"/>
        <v>44317</v>
      </c>
      <c r="B5960" t="s">
        <v>1054</v>
      </c>
      <c r="C5960" t="s">
        <v>235</v>
      </c>
      <c r="D5960"/>
      <c r="E5960" t="s">
        <v>782</v>
      </c>
      <c r="F5960" t="s">
        <v>783</v>
      </c>
      <c r="G5960" t="s">
        <v>696</v>
      </c>
      <c r="H5960">
        <v>0</v>
      </c>
      <c r="I5960" s="196" t="str">
        <f>VLOOKUP(E5960,Refs!$P$2:$R$36,3,FALSE)</f>
        <v>Y62</v>
      </c>
      <c r="J5960" s="196" t="str">
        <f>VLOOKUP(E5960,Refs!$P$2:$S$36,4,FALSE)</f>
        <v>North West</v>
      </c>
      <c r="K5960" s="42" t="str">
        <f t="shared" si="189"/>
        <v/>
      </c>
    </row>
    <row r="5961" spans="1:11" x14ac:dyDescent="0.35">
      <c r="A5961" s="197">
        <f t="shared" si="190"/>
        <v>44317</v>
      </c>
      <c r="B5961" t="s">
        <v>1054</v>
      </c>
      <c r="C5961" t="s">
        <v>235</v>
      </c>
      <c r="D5961"/>
      <c r="E5961" t="s">
        <v>782</v>
      </c>
      <c r="F5961" t="s">
        <v>783</v>
      </c>
      <c r="G5961" t="s">
        <v>697</v>
      </c>
      <c r="H5961">
        <v>0</v>
      </c>
      <c r="I5961" s="196" t="str">
        <f>VLOOKUP(E5961,Refs!$P$2:$R$36,3,FALSE)</f>
        <v>Y62</v>
      </c>
      <c r="J5961" s="196" t="str">
        <f>VLOOKUP(E5961,Refs!$P$2:$S$36,4,FALSE)</f>
        <v>North West</v>
      </c>
      <c r="K5961" s="42" t="str">
        <f t="shared" si="189"/>
        <v/>
      </c>
    </row>
    <row r="5962" spans="1:11" x14ac:dyDescent="0.35">
      <c r="A5962" s="197">
        <f t="shared" si="190"/>
        <v>44317</v>
      </c>
      <c r="B5962" t="s">
        <v>1054</v>
      </c>
      <c r="C5962" t="s">
        <v>235</v>
      </c>
      <c r="D5962"/>
      <c r="E5962" t="s">
        <v>782</v>
      </c>
      <c r="F5962" t="s">
        <v>783</v>
      </c>
      <c r="G5962" t="s">
        <v>698</v>
      </c>
      <c r="H5962">
        <v>0</v>
      </c>
      <c r="I5962" s="196" t="str">
        <f>VLOOKUP(E5962,Refs!$P$2:$R$36,3,FALSE)</f>
        <v>Y62</v>
      </c>
      <c r="J5962" s="196" t="str">
        <f>VLOOKUP(E5962,Refs!$P$2:$S$36,4,FALSE)</f>
        <v>North West</v>
      </c>
      <c r="K5962" s="42" t="str">
        <f t="shared" si="189"/>
        <v/>
      </c>
    </row>
    <row r="5963" spans="1:11" x14ac:dyDescent="0.35">
      <c r="A5963" s="197">
        <f t="shared" si="190"/>
        <v>44317</v>
      </c>
      <c r="B5963" t="s">
        <v>1054</v>
      </c>
      <c r="C5963" t="s">
        <v>235</v>
      </c>
      <c r="D5963"/>
      <c r="E5963" t="s">
        <v>782</v>
      </c>
      <c r="F5963" t="s">
        <v>783</v>
      </c>
      <c r="G5963" t="s">
        <v>699</v>
      </c>
      <c r="H5963">
        <v>0</v>
      </c>
      <c r="I5963" s="196" t="str">
        <f>VLOOKUP(E5963,Refs!$P$2:$R$36,3,FALSE)</f>
        <v>Y62</v>
      </c>
      <c r="J5963" s="196" t="str">
        <f>VLOOKUP(E5963,Refs!$P$2:$S$36,4,FALSE)</f>
        <v>North West</v>
      </c>
      <c r="K5963" s="42" t="str">
        <f t="shared" si="189"/>
        <v/>
      </c>
    </row>
    <row r="5964" spans="1:11" x14ac:dyDescent="0.35">
      <c r="A5964" s="197">
        <f t="shared" si="190"/>
        <v>44317</v>
      </c>
      <c r="B5964" t="s">
        <v>1054</v>
      </c>
      <c r="C5964" t="s">
        <v>235</v>
      </c>
      <c r="D5964"/>
      <c r="E5964" t="s">
        <v>782</v>
      </c>
      <c r="F5964" t="s">
        <v>783</v>
      </c>
      <c r="G5964" t="s">
        <v>720</v>
      </c>
      <c r="H5964">
        <v>1372</v>
      </c>
      <c r="I5964" s="196" t="str">
        <f>VLOOKUP(E5964,Refs!$P$2:$R$36,3,FALSE)</f>
        <v>Y62</v>
      </c>
      <c r="J5964" s="196" t="str">
        <f>VLOOKUP(E5964,Refs!$P$2:$S$36,4,FALSE)</f>
        <v>North West</v>
      </c>
      <c r="K5964" s="42">
        <f t="shared" si="189"/>
        <v>1372</v>
      </c>
    </row>
    <row r="5965" spans="1:11" x14ac:dyDescent="0.35">
      <c r="A5965" s="197">
        <f t="shared" si="190"/>
        <v>44317</v>
      </c>
      <c r="B5965" t="s">
        <v>1054</v>
      </c>
      <c r="C5965" t="s">
        <v>235</v>
      </c>
      <c r="D5965"/>
      <c r="E5965" t="s">
        <v>782</v>
      </c>
      <c r="F5965" t="s">
        <v>783</v>
      </c>
      <c r="G5965" t="s">
        <v>721</v>
      </c>
      <c r="H5965">
        <v>1372</v>
      </c>
      <c r="I5965" s="196" t="str">
        <f>VLOOKUP(E5965,Refs!$P$2:$R$36,3,FALSE)</f>
        <v>Y62</v>
      </c>
      <c r="J5965" s="196" t="str">
        <f>VLOOKUP(E5965,Refs!$P$2:$S$36,4,FALSE)</f>
        <v>North West</v>
      </c>
      <c r="K5965" s="42">
        <f t="shared" si="189"/>
        <v>1372</v>
      </c>
    </row>
    <row r="5966" spans="1:11" x14ac:dyDescent="0.35">
      <c r="A5966" s="197">
        <f t="shared" si="190"/>
        <v>44317</v>
      </c>
      <c r="B5966" t="s">
        <v>1054</v>
      </c>
      <c r="C5966" t="s">
        <v>235</v>
      </c>
      <c r="D5966"/>
      <c r="E5966" t="s">
        <v>782</v>
      </c>
      <c r="F5966" t="s">
        <v>783</v>
      </c>
      <c r="G5966" t="s">
        <v>722</v>
      </c>
      <c r="H5966">
        <v>129</v>
      </c>
      <c r="I5966" s="196" t="str">
        <f>VLOOKUP(E5966,Refs!$P$2:$R$36,3,FALSE)</f>
        <v>Y62</v>
      </c>
      <c r="J5966" s="196" t="str">
        <f>VLOOKUP(E5966,Refs!$P$2:$S$36,4,FALSE)</f>
        <v>North West</v>
      </c>
      <c r="K5966" s="42">
        <f t="shared" si="189"/>
        <v>129</v>
      </c>
    </row>
    <row r="5967" spans="1:11" x14ac:dyDescent="0.35">
      <c r="A5967" s="197">
        <f t="shared" si="190"/>
        <v>44317</v>
      </c>
      <c r="B5967" t="s">
        <v>1054</v>
      </c>
      <c r="C5967" t="s">
        <v>235</v>
      </c>
      <c r="D5967"/>
      <c r="E5967" t="s">
        <v>782</v>
      </c>
      <c r="F5967" t="s">
        <v>783</v>
      </c>
      <c r="G5967" t="s">
        <v>723</v>
      </c>
      <c r="H5967">
        <v>72</v>
      </c>
      <c r="I5967" s="196" t="str">
        <f>VLOOKUP(E5967,Refs!$P$2:$R$36,3,FALSE)</f>
        <v>Y62</v>
      </c>
      <c r="J5967" s="196" t="str">
        <f>VLOOKUP(E5967,Refs!$P$2:$S$36,4,FALSE)</f>
        <v>North West</v>
      </c>
      <c r="K5967" s="42">
        <f t="shared" si="189"/>
        <v>72</v>
      </c>
    </row>
    <row r="5968" spans="1:11" x14ac:dyDescent="0.35">
      <c r="A5968" s="197">
        <f t="shared" si="190"/>
        <v>44317</v>
      </c>
      <c r="B5968" t="s">
        <v>1054</v>
      </c>
      <c r="C5968" t="s">
        <v>235</v>
      </c>
      <c r="D5968"/>
      <c r="E5968" t="s">
        <v>782</v>
      </c>
      <c r="F5968" t="s">
        <v>783</v>
      </c>
      <c r="G5968" t="s">
        <v>724</v>
      </c>
      <c r="H5968">
        <v>21</v>
      </c>
      <c r="I5968" s="196" t="str">
        <f>VLOOKUP(E5968,Refs!$P$2:$R$36,3,FALSE)</f>
        <v>Y62</v>
      </c>
      <c r="J5968" s="196" t="str">
        <f>VLOOKUP(E5968,Refs!$P$2:$S$36,4,FALSE)</f>
        <v>North West</v>
      </c>
      <c r="K5968" s="42">
        <f t="shared" si="189"/>
        <v>21</v>
      </c>
    </row>
    <row r="5969" spans="1:11" x14ac:dyDescent="0.35">
      <c r="A5969" s="197">
        <f t="shared" si="190"/>
        <v>44317</v>
      </c>
      <c r="B5969" t="s">
        <v>1054</v>
      </c>
      <c r="C5969" t="s">
        <v>235</v>
      </c>
      <c r="D5969"/>
      <c r="E5969" t="s">
        <v>782</v>
      </c>
      <c r="F5969" t="s">
        <v>783</v>
      </c>
      <c r="G5969" t="s">
        <v>725</v>
      </c>
      <c r="H5969">
        <v>2</v>
      </c>
      <c r="I5969" s="196" t="str">
        <f>VLOOKUP(E5969,Refs!$P$2:$R$36,3,FALSE)</f>
        <v>Y62</v>
      </c>
      <c r="J5969" s="196" t="str">
        <f>VLOOKUP(E5969,Refs!$P$2:$S$36,4,FALSE)</f>
        <v>North West</v>
      </c>
      <c r="K5969" s="42">
        <f t="shared" si="189"/>
        <v>2</v>
      </c>
    </row>
    <row r="5970" spans="1:11" x14ac:dyDescent="0.35">
      <c r="A5970" s="197">
        <f t="shared" si="190"/>
        <v>44317</v>
      </c>
      <c r="B5970" t="s">
        <v>1054</v>
      </c>
      <c r="C5970" t="s">
        <v>235</v>
      </c>
      <c r="D5970"/>
      <c r="E5970" t="s">
        <v>782</v>
      </c>
      <c r="F5970" t="s">
        <v>783</v>
      </c>
      <c r="G5970" t="s">
        <v>726</v>
      </c>
      <c r="H5970">
        <v>11</v>
      </c>
      <c r="I5970" s="196" t="str">
        <f>VLOOKUP(E5970,Refs!$P$2:$R$36,3,FALSE)</f>
        <v>Y62</v>
      </c>
      <c r="J5970" s="196" t="str">
        <f>VLOOKUP(E5970,Refs!$P$2:$S$36,4,FALSE)</f>
        <v>North West</v>
      </c>
      <c r="K5970" s="42">
        <f t="shared" si="189"/>
        <v>11</v>
      </c>
    </row>
    <row r="5971" spans="1:11" x14ac:dyDescent="0.35">
      <c r="A5971" s="197">
        <f t="shared" si="190"/>
        <v>44317</v>
      </c>
      <c r="B5971" t="s">
        <v>1054</v>
      </c>
      <c r="C5971" t="s">
        <v>235</v>
      </c>
      <c r="D5971"/>
      <c r="E5971" t="s">
        <v>782</v>
      </c>
      <c r="F5971" t="s">
        <v>783</v>
      </c>
      <c r="G5971" t="s">
        <v>727</v>
      </c>
      <c r="H5971">
        <v>4</v>
      </c>
      <c r="I5971" s="196" t="str">
        <f>VLOOKUP(E5971,Refs!$P$2:$R$36,3,FALSE)</f>
        <v>Y62</v>
      </c>
      <c r="J5971" s="196" t="str">
        <f>VLOOKUP(E5971,Refs!$P$2:$S$36,4,FALSE)</f>
        <v>North West</v>
      </c>
      <c r="K5971" s="42">
        <f t="shared" si="189"/>
        <v>4</v>
      </c>
    </row>
    <row r="5972" spans="1:11" x14ac:dyDescent="0.35">
      <c r="A5972" s="197">
        <f t="shared" si="190"/>
        <v>44317</v>
      </c>
      <c r="B5972" t="s">
        <v>1054</v>
      </c>
      <c r="C5972" t="s">
        <v>235</v>
      </c>
      <c r="D5972"/>
      <c r="E5972" t="s">
        <v>782</v>
      </c>
      <c r="F5972" t="s">
        <v>783</v>
      </c>
      <c r="G5972" t="s">
        <v>728</v>
      </c>
      <c r="H5972">
        <v>81</v>
      </c>
      <c r="I5972" s="196" t="str">
        <f>VLOOKUP(E5972,Refs!$P$2:$R$36,3,FALSE)</f>
        <v>Y62</v>
      </c>
      <c r="J5972" s="196" t="str">
        <f>VLOOKUP(E5972,Refs!$P$2:$S$36,4,FALSE)</f>
        <v>North West</v>
      </c>
      <c r="K5972" s="42">
        <f t="shared" si="189"/>
        <v>81</v>
      </c>
    </row>
    <row r="5973" spans="1:11" x14ac:dyDescent="0.35">
      <c r="A5973" s="197">
        <f t="shared" si="190"/>
        <v>44317</v>
      </c>
      <c r="B5973" t="s">
        <v>1054</v>
      </c>
      <c r="C5973" t="s">
        <v>235</v>
      </c>
      <c r="D5973"/>
      <c r="E5973" t="s">
        <v>782</v>
      </c>
      <c r="F5973" t="s">
        <v>783</v>
      </c>
      <c r="G5973" t="s">
        <v>729</v>
      </c>
      <c r="H5973">
        <v>60</v>
      </c>
      <c r="I5973" s="196" t="str">
        <f>VLOOKUP(E5973,Refs!$P$2:$R$36,3,FALSE)</f>
        <v>Y62</v>
      </c>
      <c r="J5973" s="196" t="str">
        <f>VLOOKUP(E5973,Refs!$P$2:$S$36,4,FALSE)</f>
        <v>North West</v>
      </c>
      <c r="K5973" s="42">
        <f t="shared" si="189"/>
        <v>60</v>
      </c>
    </row>
    <row r="5974" spans="1:11" x14ac:dyDescent="0.35">
      <c r="A5974" s="197">
        <f t="shared" si="190"/>
        <v>44317</v>
      </c>
      <c r="B5974" t="s">
        <v>1054</v>
      </c>
      <c r="C5974" t="s">
        <v>235</v>
      </c>
      <c r="D5974"/>
      <c r="E5974" t="s">
        <v>782</v>
      </c>
      <c r="F5974" t="s">
        <v>783</v>
      </c>
      <c r="G5974" t="s">
        <v>730</v>
      </c>
      <c r="H5974">
        <v>0</v>
      </c>
      <c r="I5974" s="196" t="str">
        <f>VLOOKUP(E5974,Refs!$P$2:$R$36,3,FALSE)</f>
        <v>Y62</v>
      </c>
      <c r="J5974" s="196" t="str">
        <f>VLOOKUP(E5974,Refs!$P$2:$S$36,4,FALSE)</f>
        <v>North West</v>
      </c>
      <c r="K5974" s="42" t="str">
        <f t="shared" si="189"/>
        <v/>
      </c>
    </row>
    <row r="5975" spans="1:11" x14ac:dyDescent="0.35">
      <c r="A5975" s="197">
        <f t="shared" si="190"/>
        <v>44317</v>
      </c>
      <c r="B5975" t="s">
        <v>1054</v>
      </c>
      <c r="C5975" t="s">
        <v>235</v>
      </c>
      <c r="D5975"/>
      <c r="E5975" t="s">
        <v>782</v>
      </c>
      <c r="F5975" t="s">
        <v>783</v>
      </c>
      <c r="G5975" t="s">
        <v>731</v>
      </c>
      <c r="H5975">
        <v>0</v>
      </c>
      <c r="I5975" s="196" t="str">
        <f>VLOOKUP(E5975,Refs!$P$2:$R$36,3,FALSE)</f>
        <v>Y62</v>
      </c>
      <c r="J5975" s="196" t="str">
        <f>VLOOKUP(E5975,Refs!$P$2:$S$36,4,FALSE)</f>
        <v>North West</v>
      </c>
      <c r="K5975" s="42" t="str">
        <f t="shared" si="189"/>
        <v/>
      </c>
    </row>
    <row r="5976" spans="1:11" x14ac:dyDescent="0.35">
      <c r="A5976" s="197">
        <f t="shared" si="190"/>
        <v>44317</v>
      </c>
      <c r="B5976" t="s">
        <v>1054</v>
      </c>
      <c r="C5976" t="s">
        <v>235</v>
      </c>
      <c r="D5976"/>
      <c r="E5976" t="s">
        <v>782</v>
      </c>
      <c r="F5976" t="s">
        <v>783</v>
      </c>
      <c r="G5976" t="s">
        <v>732</v>
      </c>
      <c r="H5976">
        <v>0</v>
      </c>
      <c r="I5976" s="196" t="str">
        <f>VLOOKUP(E5976,Refs!$P$2:$R$36,3,FALSE)</f>
        <v>Y62</v>
      </c>
      <c r="J5976" s="196" t="str">
        <f>VLOOKUP(E5976,Refs!$P$2:$S$36,4,FALSE)</f>
        <v>North West</v>
      </c>
      <c r="K5976" s="42" t="str">
        <f t="shared" si="189"/>
        <v/>
      </c>
    </row>
    <row r="5977" spans="1:11" x14ac:dyDescent="0.35">
      <c r="A5977" s="197">
        <f t="shared" si="190"/>
        <v>44317</v>
      </c>
      <c r="B5977" t="s">
        <v>1054</v>
      </c>
      <c r="C5977" t="s">
        <v>235</v>
      </c>
      <c r="D5977"/>
      <c r="E5977" t="s">
        <v>782</v>
      </c>
      <c r="F5977" t="s">
        <v>783</v>
      </c>
      <c r="G5977" t="s">
        <v>733</v>
      </c>
      <c r="H5977">
        <v>0</v>
      </c>
      <c r="I5977" s="196" t="str">
        <f>VLOOKUP(E5977,Refs!$P$2:$R$36,3,FALSE)</f>
        <v>Y62</v>
      </c>
      <c r="J5977" s="196" t="str">
        <f>VLOOKUP(E5977,Refs!$P$2:$S$36,4,FALSE)</f>
        <v>North West</v>
      </c>
      <c r="K5977" s="42" t="str">
        <f t="shared" si="189"/>
        <v/>
      </c>
    </row>
    <row r="5978" spans="1:11" x14ac:dyDescent="0.35">
      <c r="A5978" s="197">
        <f t="shared" si="190"/>
        <v>44317</v>
      </c>
      <c r="B5978" t="s">
        <v>1054</v>
      </c>
      <c r="C5978" t="s">
        <v>235</v>
      </c>
      <c r="D5978"/>
      <c r="E5978" t="s">
        <v>782</v>
      </c>
      <c r="F5978" t="s">
        <v>783</v>
      </c>
      <c r="G5978" t="s">
        <v>734</v>
      </c>
      <c r="H5978">
        <v>0</v>
      </c>
      <c r="I5978" s="196" t="str">
        <f>VLOOKUP(E5978,Refs!$P$2:$R$36,3,FALSE)</f>
        <v>Y62</v>
      </c>
      <c r="J5978" s="196" t="str">
        <f>VLOOKUP(E5978,Refs!$P$2:$S$36,4,FALSE)</f>
        <v>North West</v>
      </c>
      <c r="K5978" s="42" t="str">
        <f t="shared" si="189"/>
        <v/>
      </c>
    </row>
    <row r="5979" spans="1:11" x14ac:dyDescent="0.35">
      <c r="A5979" s="197">
        <f t="shared" si="190"/>
        <v>44317</v>
      </c>
      <c r="B5979" t="s">
        <v>1054</v>
      </c>
      <c r="C5979" t="s">
        <v>235</v>
      </c>
      <c r="D5979"/>
      <c r="E5979" t="s">
        <v>782</v>
      </c>
      <c r="F5979" t="s">
        <v>783</v>
      </c>
      <c r="G5979" t="s">
        <v>735</v>
      </c>
      <c r="H5979">
        <v>0</v>
      </c>
      <c r="I5979" s="196" t="str">
        <f>VLOOKUP(E5979,Refs!$P$2:$R$36,3,FALSE)</f>
        <v>Y62</v>
      </c>
      <c r="J5979" s="196" t="str">
        <f>VLOOKUP(E5979,Refs!$P$2:$S$36,4,FALSE)</f>
        <v>North West</v>
      </c>
      <c r="K5979" s="42" t="str">
        <f t="shared" si="189"/>
        <v/>
      </c>
    </row>
    <row r="5980" spans="1:11" x14ac:dyDescent="0.35">
      <c r="A5980" s="197">
        <f t="shared" si="190"/>
        <v>44317</v>
      </c>
      <c r="B5980" t="s">
        <v>1054</v>
      </c>
      <c r="C5980" t="s">
        <v>235</v>
      </c>
      <c r="D5980"/>
      <c r="E5980" t="s">
        <v>782</v>
      </c>
      <c r="F5980" t="s">
        <v>783</v>
      </c>
      <c r="G5980" t="s">
        <v>736</v>
      </c>
      <c r="H5980">
        <v>0</v>
      </c>
      <c r="I5980" s="196" t="str">
        <f>VLOOKUP(E5980,Refs!$P$2:$R$36,3,FALSE)</f>
        <v>Y62</v>
      </c>
      <c r="J5980" s="196" t="str">
        <f>VLOOKUP(E5980,Refs!$P$2:$S$36,4,FALSE)</f>
        <v>North West</v>
      </c>
      <c r="K5980" s="42" t="str">
        <f t="shared" si="189"/>
        <v/>
      </c>
    </row>
    <row r="5981" spans="1:11" x14ac:dyDescent="0.35">
      <c r="A5981" s="197">
        <f t="shared" si="190"/>
        <v>44317</v>
      </c>
      <c r="B5981" t="s">
        <v>1054</v>
      </c>
      <c r="C5981" t="s">
        <v>235</v>
      </c>
      <c r="D5981"/>
      <c r="E5981" t="s">
        <v>782</v>
      </c>
      <c r="F5981" t="s">
        <v>783</v>
      </c>
      <c r="G5981" t="s">
        <v>737</v>
      </c>
      <c r="H5981">
        <v>0</v>
      </c>
      <c r="I5981" s="196" t="str">
        <f>VLOOKUP(E5981,Refs!$P$2:$R$36,3,FALSE)</f>
        <v>Y62</v>
      </c>
      <c r="J5981" s="196" t="str">
        <f>VLOOKUP(E5981,Refs!$P$2:$S$36,4,FALSE)</f>
        <v>North West</v>
      </c>
      <c r="K5981" s="42" t="str">
        <f t="shared" si="189"/>
        <v/>
      </c>
    </row>
    <row r="5982" spans="1:11" x14ac:dyDescent="0.35">
      <c r="A5982" s="197">
        <f t="shared" si="190"/>
        <v>44317</v>
      </c>
      <c r="B5982" t="s">
        <v>1054</v>
      </c>
      <c r="C5982" t="s">
        <v>104</v>
      </c>
      <c r="D5982" t="s">
        <v>997</v>
      </c>
      <c r="E5982" t="s">
        <v>60</v>
      </c>
      <c r="F5982" t="s">
        <v>537</v>
      </c>
      <c r="G5982" t="s">
        <v>756</v>
      </c>
      <c r="H5982">
        <v>48133</v>
      </c>
      <c r="I5982" s="196" t="str">
        <f>VLOOKUP(E5982,Refs!$P$2:$R$36,3,FALSE)</f>
        <v>Y61</v>
      </c>
      <c r="J5982" s="196" t="str">
        <f>VLOOKUP(E5982,Refs!$P$2:$S$36,4,FALSE)</f>
        <v>East of England</v>
      </c>
      <c r="K5982" s="42">
        <f t="shared" si="189"/>
        <v>48133</v>
      </c>
    </row>
    <row r="5983" spans="1:11" x14ac:dyDescent="0.35">
      <c r="A5983" s="197">
        <f t="shared" si="190"/>
        <v>44317</v>
      </c>
      <c r="B5983" t="s">
        <v>1054</v>
      </c>
      <c r="C5983" t="s">
        <v>104</v>
      </c>
      <c r="D5983" t="s">
        <v>997</v>
      </c>
      <c r="E5983" t="s">
        <v>60</v>
      </c>
      <c r="F5983" t="s">
        <v>537</v>
      </c>
      <c r="G5983" t="s">
        <v>757</v>
      </c>
      <c r="H5983">
        <v>7305</v>
      </c>
      <c r="I5983" s="196" t="str">
        <f>VLOOKUP(E5983,Refs!$P$2:$R$36,3,FALSE)</f>
        <v>Y61</v>
      </c>
      <c r="J5983" s="196" t="str">
        <f>VLOOKUP(E5983,Refs!$P$2:$S$36,4,FALSE)</f>
        <v>East of England</v>
      </c>
      <c r="K5983" s="42">
        <f t="shared" si="189"/>
        <v>7305</v>
      </c>
    </row>
    <row r="5984" spans="1:11" x14ac:dyDescent="0.35">
      <c r="A5984" s="197">
        <f t="shared" si="190"/>
        <v>44317</v>
      </c>
      <c r="B5984" t="s">
        <v>1054</v>
      </c>
      <c r="C5984" t="s">
        <v>104</v>
      </c>
      <c r="D5984" t="s">
        <v>997</v>
      </c>
      <c r="E5984" t="s">
        <v>60</v>
      </c>
      <c r="F5984" t="s">
        <v>537</v>
      </c>
      <c r="G5984" t="s">
        <v>758</v>
      </c>
      <c r="H5984">
        <v>43257</v>
      </c>
      <c r="I5984" s="196" t="str">
        <f>VLOOKUP(E5984,Refs!$P$2:$R$36,3,FALSE)</f>
        <v>Y61</v>
      </c>
      <c r="J5984" s="196" t="str">
        <f>VLOOKUP(E5984,Refs!$P$2:$S$36,4,FALSE)</f>
        <v>East of England</v>
      </c>
      <c r="K5984" s="42">
        <f t="shared" si="189"/>
        <v>43257</v>
      </c>
    </row>
    <row r="5985" spans="1:11" x14ac:dyDescent="0.35">
      <c r="A5985" s="197">
        <f t="shared" si="190"/>
        <v>44317</v>
      </c>
      <c r="B5985" t="s">
        <v>1054</v>
      </c>
      <c r="C5985" t="s">
        <v>104</v>
      </c>
      <c r="D5985" t="s">
        <v>997</v>
      </c>
      <c r="E5985" t="s">
        <v>60</v>
      </c>
      <c r="F5985" t="s">
        <v>537</v>
      </c>
      <c r="G5985" t="s">
        <v>759</v>
      </c>
      <c r="H5985">
        <v>0</v>
      </c>
      <c r="I5985" s="196" t="str">
        <f>VLOOKUP(E5985,Refs!$P$2:$R$36,3,FALSE)</f>
        <v>Y61</v>
      </c>
      <c r="J5985" s="196" t="str">
        <f>VLOOKUP(E5985,Refs!$P$2:$S$36,4,FALSE)</f>
        <v>East of England</v>
      </c>
      <c r="K5985" s="42" t="str">
        <f t="shared" si="189"/>
        <v/>
      </c>
    </row>
    <row r="5986" spans="1:11" x14ac:dyDescent="0.35">
      <c r="A5986" s="197">
        <f t="shared" si="190"/>
        <v>44317</v>
      </c>
      <c r="B5986" t="s">
        <v>1054</v>
      </c>
      <c r="C5986" t="s">
        <v>104</v>
      </c>
      <c r="D5986" t="s">
        <v>997</v>
      </c>
      <c r="E5986" t="s">
        <v>60</v>
      </c>
      <c r="F5986" t="s">
        <v>537</v>
      </c>
      <c r="G5986" t="s">
        <v>760</v>
      </c>
      <c r="H5986">
        <v>0</v>
      </c>
      <c r="I5986" s="196" t="str">
        <f>VLOOKUP(E5986,Refs!$P$2:$R$36,3,FALSE)</f>
        <v>Y61</v>
      </c>
      <c r="J5986" s="196" t="str">
        <f>VLOOKUP(E5986,Refs!$P$2:$S$36,4,FALSE)</f>
        <v>East of England</v>
      </c>
      <c r="K5986" s="42" t="str">
        <f t="shared" si="189"/>
        <v/>
      </c>
    </row>
    <row r="5987" spans="1:11" x14ac:dyDescent="0.35">
      <c r="A5987" s="197">
        <f t="shared" si="190"/>
        <v>44317</v>
      </c>
      <c r="B5987" t="s">
        <v>1054</v>
      </c>
      <c r="C5987" t="s">
        <v>104</v>
      </c>
      <c r="D5987" t="s">
        <v>997</v>
      </c>
      <c r="E5987" t="s">
        <v>60</v>
      </c>
      <c r="F5987" t="s">
        <v>537</v>
      </c>
      <c r="G5987" t="s">
        <v>761</v>
      </c>
      <c r="H5987">
        <v>185</v>
      </c>
      <c r="I5987" s="196" t="str">
        <f>VLOOKUP(E5987,Refs!$P$2:$R$36,3,FALSE)</f>
        <v>Y61</v>
      </c>
      <c r="J5987" s="196" t="str">
        <f>VLOOKUP(E5987,Refs!$P$2:$S$36,4,FALSE)</f>
        <v>East of England</v>
      </c>
      <c r="K5987" s="42">
        <f t="shared" si="189"/>
        <v>185</v>
      </c>
    </row>
    <row r="5988" spans="1:11" x14ac:dyDescent="0.35">
      <c r="A5988" s="197">
        <f t="shared" si="190"/>
        <v>44317</v>
      </c>
      <c r="B5988" t="s">
        <v>1054</v>
      </c>
      <c r="C5988" t="s">
        <v>104</v>
      </c>
      <c r="D5988" t="s">
        <v>997</v>
      </c>
      <c r="E5988" t="s">
        <v>60</v>
      </c>
      <c r="F5988" t="s">
        <v>537</v>
      </c>
      <c r="G5988" t="s">
        <v>548</v>
      </c>
      <c r="H5988">
        <v>28130</v>
      </c>
      <c r="I5988" s="196" t="str">
        <f>VLOOKUP(E5988,Refs!$P$2:$R$36,3,FALSE)</f>
        <v>Y61</v>
      </c>
      <c r="J5988" s="196" t="str">
        <f>VLOOKUP(E5988,Refs!$P$2:$S$36,4,FALSE)</f>
        <v>East of England</v>
      </c>
      <c r="K5988" s="42">
        <f t="shared" si="189"/>
        <v>28130</v>
      </c>
    </row>
    <row r="5989" spans="1:11" x14ac:dyDescent="0.35">
      <c r="A5989" s="197">
        <f t="shared" si="190"/>
        <v>44317</v>
      </c>
      <c r="B5989" t="s">
        <v>1054</v>
      </c>
      <c r="C5989" t="s">
        <v>104</v>
      </c>
      <c r="D5989" t="s">
        <v>997</v>
      </c>
      <c r="E5989" t="s">
        <v>60</v>
      </c>
      <c r="F5989" t="s">
        <v>537</v>
      </c>
      <c r="G5989" t="s">
        <v>549</v>
      </c>
      <c r="H5989">
        <v>4876</v>
      </c>
      <c r="I5989" s="196" t="str">
        <f>VLOOKUP(E5989,Refs!$P$2:$R$36,3,FALSE)</f>
        <v>Y61</v>
      </c>
      <c r="J5989" s="196" t="str">
        <f>VLOOKUP(E5989,Refs!$P$2:$S$36,4,FALSE)</f>
        <v>East of England</v>
      </c>
      <c r="K5989" s="42">
        <f t="shared" si="189"/>
        <v>4876</v>
      </c>
    </row>
    <row r="5990" spans="1:11" x14ac:dyDescent="0.35">
      <c r="A5990" s="197">
        <f t="shared" si="190"/>
        <v>44317</v>
      </c>
      <c r="B5990" t="s">
        <v>1054</v>
      </c>
      <c r="C5990" t="s">
        <v>104</v>
      </c>
      <c r="D5990" t="s">
        <v>997</v>
      </c>
      <c r="E5990" t="s">
        <v>60</v>
      </c>
      <c r="F5990" t="s">
        <v>537</v>
      </c>
      <c r="G5990" t="s">
        <v>550</v>
      </c>
      <c r="H5990">
        <v>2097</v>
      </c>
      <c r="I5990" s="196" t="str">
        <f>VLOOKUP(E5990,Refs!$P$2:$R$36,3,FALSE)</f>
        <v>Y61</v>
      </c>
      <c r="J5990" s="196" t="str">
        <f>VLOOKUP(E5990,Refs!$P$2:$S$36,4,FALSE)</f>
        <v>East of England</v>
      </c>
      <c r="K5990" s="42">
        <f t="shared" si="189"/>
        <v>2097</v>
      </c>
    </row>
    <row r="5991" spans="1:11" x14ac:dyDescent="0.35">
      <c r="A5991" s="197">
        <f t="shared" si="190"/>
        <v>44317</v>
      </c>
      <c r="B5991" t="s">
        <v>1054</v>
      </c>
      <c r="C5991" t="s">
        <v>104</v>
      </c>
      <c r="D5991" t="s">
        <v>997</v>
      </c>
      <c r="E5991" t="s">
        <v>60</v>
      </c>
      <c r="F5991" t="s">
        <v>537</v>
      </c>
      <c r="G5991" t="s">
        <v>551</v>
      </c>
      <c r="H5991">
        <v>283</v>
      </c>
      <c r="I5991" s="196" t="str">
        <f>VLOOKUP(E5991,Refs!$P$2:$R$36,3,FALSE)</f>
        <v>Y61</v>
      </c>
      <c r="J5991" s="196" t="str">
        <f>VLOOKUP(E5991,Refs!$P$2:$S$36,4,FALSE)</f>
        <v>East of England</v>
      </c>
      <c r="K5991" s="42">
        <f t="shared" si="189"/>
        <v>283</v>
      </c>
    </row>
    <row r="5992" spans="1:11" x14ac:dyDescent="0.35">
      <c r="A5992" s="197">
        <f t="shared" si="190"/>
        <v>44317</v>
      </c>
      <c r="B5992" t="s">
        <v>1054</v>
      </c>
      <c r="C5992" t="s">
        <v>104</v>
      </c>
      <c r="D5992" t="s">
        <v>997</v>
      </c>
      <c r="E5992" t="s">
        <v>60</v>
      </c>
      <c r="F5992" t="s">
        <v>537</v>
      </c>
      <c r="G5992" t="s">
        <v>552</v>
      </c>
      <c r="H5992">
        <v>2496</v>
      </c>
      <c r="I5992" s="196" t="str">
        <f>VLOOKUP(E5992,Refs!$P$2:$R$36,3,FALSE)</f>
        <v>Y61</v>
      </c>
      <c r="J5992" s="196" t="str">
        <f>VLOOKUP(E5992,Refs!$P$2:$S$36,4,FALSE)</f>
        <v>East of England</v>
      </c>
      <c r="K5992" s="42">
        <f t="shared" si="189"/>
        <v>2496</v>
      </c>
    </row>
    <row r="5993" spans="1:11" x14ac:dyDescent="0.35">
      <c r="A5993" s="197">
        <f t="shared" si="190"/>
        <v>44317</v>
      </c>
      <c r="B5993" t="s">
        <v>1054</v>
      </c>
      <c r="C5993" t="s">
        <v>104</v>
      </c>
      <c r="D5993" t="s">
        <v>997</v>
      </c>
      <c r="E5993" t="s">
        <v>60</v>
      </c>
      <c r="F5993" t="s">
        <v>537</v>
      </c>
      <c r="G5993" t="s">
        <v>553</v>
      </c>
      <c r="H5993">
        <v>4204987</v>
      </c>
      <c r="I5993" s="196" t="str">
        <f>VLOOKUP(E5993,Refs!$P$2:$R$36,3,FALSE)</f>
        <v>Y61</v>
      </c>
      <c r="J5993" s="196" t="str">
        <f>VLOOKUP(E5993,Refs!$P$2:$S$36,4,FALSE)</f>
        <v>East of England</v>
      </c>
      <c r="K5993" s="42">
        <f t="shared" si="189"/>
        <v>4204987</v>
      </c>
    </row>
    <row r="5994" spans="1:11" x14ac:dyDescent="0.35">
      <c r="A5994" s="197">
        <f t="shared" si="190"/>
        <v>44317</v>
      </c>
      <c r="B5994" t="s">
        <v>1054</v>
      </c>
      <c r="C5994" t="s">
        <v>104</v>
      </c>
      <c r="D5994" t="s">
        <v>997</v>
      </c>
      <c r="E5994" t="s">
        <v>60</v>
      </c>
      <c r="F5994" t="s">
        <v>537</v>
      </c>
      <c r="G5994" t="s">
        <v>554</v>
      </c>
      <c r="H5994">
        <v>8730</v>
      </c>
      <c r="I5994" s="196" t="str">
        <f>VLOOKUP(E5994,Refs!$P$2:$R$36,3,FALSE)</f>
        <v>Y61</v>
      </c>
      <c r="J5994" s="196" t="str">
        <f>VLOOKUP(E5994,Refs!$P$2:$S$36,4,FALSE)</f>
        <v>East of England</v>
      </c>
      <c r="K5994" s="42">
        <f t="shared" si="189"/>
        <v>8730</v>
      </c>
    </row>
    <row r="5995" spans="1:11" x14ac:dyDescent="0.35">
      <c r="A5995" s="197">
        <f t="shared" si="190"/>
        <v>44317</v>
      </c>
      <c r="B5995" t="s">
        <v>1054</v>
      </c>
      <c r="C5995" t="s">
        <v>104</v>
      </c>
      <c r="D5995" t="s">
        <v>997</v>
      </c>
      <c r="E5995" t="s">
        <v>60</v>
      </c>
      <c r="F5995" t="s">
        <v>537</v>
      </c>
      <c r="G5995" t="s">
        <v>555</v>
      </c>
      <c r="H5995">
        <v>15164</v>
      </c>
      <c r="I5995" s="196" t="str">
        <f>VLOOKUP(E5995,Refs!$P$2:$R$36,3,FALSE)</f>
        <v>Y61</v>
      </c>
      <c r="J5995" s="196" t="str">
        <f>VLOOKUP(E5995,Refs!$P$2:$S$36,4,FALSE)</f>
        <v>East of England</v>
      </c>
      <c r="K5995" s="42">
        <f t="shared" si="189"/>
        <v>15164</v>
      </c>
    </row>
    <row r="5996" spans="1:11" x14ac:dyDescent="0.35">
      <c r="A5996" s="197">
        <f t="shared" si="190"/>
        <v>44317</v>
      </c>
      <c r="B5996" t="s">
        <v>1054</v>
      </c>
      <c r="C5996" t="s">
        <v>104</v>
      </c>
      <c r="D5996" t="s">
        <v>997</v>
      </c>
      <c r="E5996" t="s">
        <v>60</v>
      </c>
      <c r="F5996" t="s">
        <v>537</v>
      </c>
      <c r="G5996" t="s">
        <v>556</v>
      </c>
      <c r="H5996">
        <v>483842</v>
      </c>
      <c r="I5996" s="196" t="str">
        <f>VLOOKUP(E5996,Refs!$P$2:$R$36,3,FALSE)</f>
        <v>Y61</v>
      </c>
      <c r="J5996" s="196" t="str">
        <f>VLOOKUP(E5996,Refs!$P$2:$S$36,4,FALSE)</f>
        <v>East of England</v>
      </c>
      <c r="K5996" s="42">
        <f t="shared" si="189"/>
        <v>483842</v>
      </c>
    </row>
    <row r="5997" spans="1:11" x14ac:dyDescent="0.35">
      <c r="A5997" s="197">
        <f t="shared" si="190"/>
        <v>44317</v>
      </c>
      <c r="B5997" t="s">
        <v>1054</v>
      </c>
      <c r="C5997" t="s">
        <v>104</v>
      </c>
      <c r="D5997" t="s">
        <v>997</v>
      </c>
      <c r="E5997" t="s">
        <v>60</v>
      </c>
      <c r="F5997" t="s">
        <v>537</v>
      </c>
      <c r="G5997" t="s">
        <v>557</v>
      </c>
      <c r="H5997">
        <v>7885</v>
      </c>
      <c r="I5997" s="196" t="str">
        <f>VLOOKUP(E5997,Refs!$P$2:$R$36,3,FALSE)</f>
        <v>Y61</v>
      </c>
      <c r="J5997" s="196" t="str">
        <f>VLOOKUP(E5997,Refs!$P$2:$S$36,4,FALSE)</f>
        <v>East of England</v>
      </c>
      <c r="K5997" s="42">
        <f t="shared" si="189"/>
        <v>7885</v>
      </c>
    </row>
    <row r="5998" spans="1:11" x14ac:dyDescent="0.35">
      <c r="A5998" s="197">
        <f t="shared" si="190"/>
        <v>44317</v>
      </c>
      <c r="B5998" t="s">
        <v>1054</v>
      </c>
      <c r="C5998" t="s">
        <v>104</v>
      </c>
      <c r="D5998" t="s">
        <v>997</v>
      </c>
      <c r="E5998" t="s">
        <v>60</v>
      </c>
      <c r="F5998" t="s">
        <v>537</v>
      </c>
      <c r="G5998" t="s">
        <v>558</v>
      </c>
      <c r="H5998">
        <v>49966132</v>
      </c>
      <c r="I5998" s="196" t="str">
        <f>VLOOKUP(E5998,Refs!$P$2:$R$36,3,FALSE)</f>
        <v>Y61</v>
      </c>
      <c r="J5998" s="196" t="str">
        <f>VLOOKUP(E5998,Refs!$P$2:$S$36,4,FALSE)</f>
        <v>East of England</v>
      </c>
      <c r="K5998" s="42">
        <f t="shared" si="189"/>
        <v>49966132</v>
      </c>
    </row>
    <row r="5999" spans="1:11" x14ac:dyDescent="0.35">
      <c r="A5999" s="197">
        <f t="shared" si="190"/>
        <v>44317</v>
      </c>
      <c r="B5999" t="s">
        <v>1054</v>
      </c>
      <c r="C5999" t="s">
        <v>104</v>
      </c>
      <c r="D5999" t="s">
        <v>997</v>
      </c>
      <c r="E5999" t="s">
        <v>60</v>
      </c>
      <c r="F5999" t="s">
        <v>537</v>
      </c>
      <c r="G5999" t="s">
        <v>566</v>
      </c>
      <c r="H5999">
        <v>40775</v>
      </c>
      <c r="I5999" s="196" t="str">
        <f>VLOOKUP(E5999,Refs!$P$2:$R$36,3,FALSE)</f>
        <v>Y61</v>
      </c>
      <c r="J5999" s="196" t="str">
        <f>VLOOKUP(E5999,Refs!$P$2:$S$36,4,FALSE)</f>
        <v>East of England</v>
      </c>
      <c r="K5999" s="42">
        <f t="shared" si="189"/>
        <v>40775</v>
      </c>
    </row>
    <row r="6000" spans="1:11" x14ac:dyDescent="0.35">
      <c r="A6000" s="197">
        <f t="shared" si="190"/>
        <v>44317</v>
      </c>
      <c r="B6000" t="s">
        <v>1054</v>
      </c>
      <c r="C6000" t="s">
        <v>104</v>
      </c>
      <c r="D6000" t="s">
        <v>997</v>
      </c>
      <c r="E6000" t="s">
        <v>60</v>
      </c>
      <c r="F6000" t="s">
        <v>537</v>
      </c>
      <c r="G6000" t="s">
        <v>567</v>
      </c>
      <c r="H6000">
        <v>1095</v>
      </c>
      <c r="I6000" s="196" t="str">
        <f>VLOOKUP(E6000,Refs!$P$2:$R$36,3,FALSE)</f>
        <v>Y61</v>
      </c>
      <c r="J6000" s="196" t="str">
        <f>VLOOKUP(E6000,Refs!$P$2:$S$36,4,FALSE)</f>
        <v>East of England</v>
      </c>
      <c r="K6000" s="42">
        <f t="shared" si="189"/>
        <v>1095</v>
      </c>
    </row>
    <row r="6001" spans="1:11" x14ac:dyDescent="0.35">
      <c r="A6001" s="197">
        <f t="shared" si="190"/>
        <v>44317</v>
      </c>
      <c r="B6001" t="s">
        <v>1054</v>
      </c>
      <c r="C6001" t="s">
        <v>104</v>
      </c>
      <c r="D6001" t="s">
        <v>997</v>
      </c>
      <c r="E6001" t="s">
        <v>60</v>
      </c>
      <c r="F6001" t="s">
        <v>537</v>
      </c>
      <c r="G6001" t="s">
        <v>568</v>
      </c>
      <c r="H6001">
        <v>20809</v>
      </c>
      <c r="I6001" s="196" t="str">
        <f>VLOOKUP(E6001,Refs!$P$2:$R$36,3,FALSE)</f>
        <v>Y61</v>
      </c>
      <c r="J6001" s="196" t="str">
        <f>VLOOKUP(E6001,Refs!$P$2:$S$36,4,FALSE)</f>
        <v>East of England</v>
      </c>
      <c r="K6001" s="42">
        <f t="shared" si="189"/>
        <v>20809</v>
      </c>
    </row>
    <row r="6002" spans="1:11" x14ac:dyDescent="0.35">
      <c r="A6002" s="197">
        <f t="shared" si="190"/>
        <v>44317</v>
      </c>
      <c r="B6002" t="s">
        <v>1054</v>
      </c>
      <c r="C6002" t="s">
        <v>104</v>
      </c>
      <c r="D6002" t="s">
        <v>997</v>
      </c>
      <c r="E6002" t="s">
        <v>60</v>
      </c>
      <c r="F6002" t="s">
        <v>537</v>
      </c>
      <c r="G6002" t="s">
        <v>569</v>
      </c>
      <c r="H6002">
        <v>9801</v>
      </c>
      <c r="I6002" s="196" t="str">
        <f>VLOOKUP(E6002,Refs!$P$2:$R$36,3,FALSE)</f>
        <v>Y61</v>
      </c>
      <c r="J6002" s="196" t="str">
        <f>VLOOKUP(E6002,Refs!$P$2:$S$36,4,FALSE)</f>
        <v>East of England</v>
      </c>
      <c r="K6002" s="42">
        <f t="shared" si="189"/>
        <v>9801</v>
      </c>
    </row>
    <row r="6003" spans="1:11" x14ac:dyDescent="0.35">
      <c r="A6003" s="197">
        <f t="shared" si="190"/>
        <v>44317</v>
      </c>
      <c r="B6003" t="s">
        <v>1054</v>
      </c>
      <c r="C6003" t="s">
        <v>104</v>
      </c>
      <c r="D6003" t="s">
        <v>997</v>
      </c>
      <c r="E6003" t="s">
        <v>60</v>
      </c>
      <c r="F6003" t="s">
        <v>537</v>
      </c>
      <c r="G6003" t="s">
        <v>570</v>
      </c>
      <c r="H6003">
        <v>7876</v>
      </c>
      <c r="I6003" s="196" t="str">
        <f>VLOOKUP(E6003,Refs!$P$2:$R$36,3,FALSE)</f>
        <v>Y61</v>
      </c>
      <c r="J6003" s="196" t="str">
        <f>VLOOKUP(E6003,Refs!$P$2:$S$36,4,FALSE)</f>
        <v>East of England</v>
      </c>
      <c r="K6003" s="42">
        <f t="shared" si="189"/>
        <v>7876</v>
      </c>
    </row>
    <row r="6004" spans="1:11" x14ac:dyDescent="0.35">
      <c r="A6004" s="197">
        <f t="shared" si="190"/>
        <v>44317</v>
      </c>
      <c r="B6004" t="s">
        <v>1054</v>
      </c>
      <c r="C6004" t="s">
        <v>104</v>
      </c>
      <c r="D6004" t="s">
        <v>997</v>
      </c>
      <c r="E6004" t="s">
        <v>60</v>
      </c>
      <c r="F6004" t="s">
        <v>537</v>
      </c>
      <c r="G6004" t="s">
        <v>571</v>
      </c>
      <c r="H6004">
        <v>1194</v>
      </c>
      <c r="I6004" s="196" t="str">
        <f>VLOOKUP(E6004,Refs!$P$2:$R$36,3,FALSE)</f>
        <v>Y61</v>
      </c>
      <c r="J6004" s="196" t="str">
        <f>VLOOKUP(E6004,Refs!$P$2:$S$36,4,FALSE)</f>
        <v>East of England</v>
      </c>
      <c r="K6004" s="42">
        <f t="shared" si="189"/>
        <v>1194</v>
      </c>
    </row>
    <row r="6005" spans="1:11" x14ac:dyDescent="0.35">
      <c r="A6005" s="197">
        <f t="shared" si="190"/>
        <v>44317</v>
      </c>
      <c r="B6005" t="s">
        <v>1054</v>
      </c>
      <c r="C6005" t="s">
        <v>104</v>
      </c>
      <c r="D6005" t="s">
        <v>997</v>
      </c>
      <c r="E6005" t="s">
        <v>60</v>
      </c>
      <c r="F6005" t="s">
        <v>537</v>
      </c>
      <c r="G6005" t="s">
        <v>576</v>
      </c>
      <c r="H6005">
        <v>24212</v>
      </c>
      <c r="I6005" s="196" t="str">
        <f>VLOOKUP(E6005,Refs!$P$2:$R$36,3,FALSE)</f>
        <v>Y61</v>
      </c>
      <c r="J6005" s="196" t="str">
        <f>VLOOKUP(E6005,Refs!$P$2:$S$36,4,FALSE)</f>
        <v>East of England</v>
      </c>
      <c r="K6005" s="42">
        <f t="shared" si="189"/>
        <v>24212</v>
      </c>
    </row>
    <row r="6006" spans="1:11" x14ac:dyDescent="0.35">
      <c r="A6006" s="197">
        <f t="shared" si="190"/>
        <v>44317</v>
      </c>
      <c r="B6006" t="s">
        <v>1054</v>
      </c>
      <c r="C6006" t="s">
        <v>104</v>
      </c>
      <c r="D6006" t="s">
        <v>997</v>
      </c>
      <c r="E6006" t="s">
        <v>60</v>
      </c>
      <c r="F6006" t="s">
        <v>537</v>
      </c>
      <c r="G6006" t="s">
        <v>577</v>
      </c>
      <c r="H6006">
        <v>9556</v>
      </c>
      <c r="I6006" s="196" t="str">
        <f>VLOOKUP(E6006,Refs!$P$2:$R$36,3,FALSE)</f>
        <v>Y61</v>
      </c>
      <c r="J6006" s="196" t="str">
        <f>VLOOKUP(E6006,Refs!$P$2:$S$36,4,FALSE)</f>
        <v>East of England</v>
      </c>
      <c r="K6006" s="42">
        <f t="shared" si="189"/>
        <v>9556</v>
      </c>
    </row>
    <row r="6007" spans="1:11" x14ac:dyDescent="0.35">
      <c r="A6007" s="197">
        <f t="shared" si="190"/>
        <v>44317</v>
      </c>
      <c r="B6007" t="s">
        <v>1054</v>
      </c>
      <c r="C6007" t="s">
        <v>104</v>
      </c>
      <c r="D6007" t="s">
        <v>997</v>
      </c>
      <c r="E6007" t="s">
        <v>60</v>
      </c>
      <c r="F6007" t="s">
        <v>537</v>
      </c>
      <c r="G6007" t="s">
        <v>578</v>
      </c>
      <c r="H6007">
        <v>3809</v>
      </c>
      <c r="I6007" s="196" t="str">
        <f>VLOOKUP(E6007,Refs!$P$2:$R$36,3,FALSE)</f>
        <v>Y61</v>
      </c>
      <c r="J6007" s="196" t="str">
        <f>VLOOKUP(E6007,Refs!$P$2:$S$36,4,FALSE)</f>
        <v>East of England</v>
      </c>
      <c r="K6007" s="42">
        <f t="shared" si="189"/>
        <v>3809</v>
      </c>
    </row>
    <row r="6008" spans="1:11" x14ac:dyDescent="0.35">
      <c r="A6008" s="197">
        <f t="shared" si="190"/>
        <v>44317</v>
      </c>
      <c r="B6008" t="s">
        <v>1054</v>
      </c>
      <c r="C6008" t="s">
        <v>104</v>
      </c>
      <c r="D6008" t="s">
        <v>997</v>
      </c>
      <c r="E6008" t="s">
        <v>60</v>
      </c>
      <c r="F6008" t="s">
        <v>537</v>
      </c>
      <c r="G6008" t="s">
        <v>579</v>
      </c>
      <c r="H6008">
        <v>0</v>
      </c>
      <c r="I6008" s="196" t="str">
        <f>VLOOKUP(E6008,Refs!$P$2:$R$36,3,FALSE)</f>
        <v>Y61</v>
      </c>
      <c r="J6008" s="196" t="str">
        <f>VLOOKUP(E6008,Refs!$P$2:$S$36,4,FALSE)</f>
        <v>East of England</v>
      </c>
      <c r="K6008" s="42" t="str">
        <f t="shared" ref="K6008:K6071" si="191">IF(OR(H6008="NULL",H6008=0,H6008=""),"",H6008)</f>
        <v/>
      </c>
    </row>
    <row r="6009" spans="1:11" x14ac:dyDescent="0.35">
      <c r="A6009" s="197">
        <f t="shared" si="190"/>
        <v>44317</v>
      </c>
      <c r="B6009" t="s">
        <v>1054</v>
      </c>
      <c r="C6009" t="s">
        <v>104</v>
      </c>
      <c r="D6009" t="s">
        <v>997</v>
      </c>
      <c r="E6009" t="s">
        <v>60</v>
      </c>
      <c r="F6009" t="s">
        <v>537</v>
      </c>
      <c r="G6009" t="s">
        <v>580</v>
      </c>
      <c r="H6009">
        <v>7819</v>
      </c>
      <c r="I6009" s="196" t="str">
        <f>VLOOKUP(E6009,Refs!$P$2:$R$36,3,FALSE)</f>
        <v>Y61</v>
      </c>
      <c r="J6009" s="196" t="str">
        <f>VLOOKUP(E6009,Refs!$P$2:$S$36,4,FALSE)</f>
        <v>East of England</v>
      </c>
      <c r="K6009" s="42">
        <f t="shared" si="191"/>
        <v>7819</v>
      </c>
    </row>
    <row r="6010" spans="1:11" x14ac:dyDescent="0.35">
      <c r="A6010" s="197">
        <f t="shared" si="190"/>
        <v>44317</v>
      </c>
      <c r="B6010" t="s">
        <v>1054</v>
      </c>
      <c r="C6010" t="s">
        <v>104</v>
      </c>
      <c r="D6010" t="s">
        <v>997</v>
      </c>
      <c r="E6010" t="s">
        <v>60</v>
      </c>
      <c r="F6010" t="s">
        <v>537</v>
      </c>
      <c r="G6010" t="s">
        <v>581</v>
      </c>
      <c r="H6010">
        <v>8</v>
      </c>
      <c r="I6010" s="196" t="str">
        <f>VLOOKUP(E6010,Refs!$P$2:$R$36,3,FALSE)</f>
        <v>Y61</v>
      </c>
      <c r="J6010" s="196" t="str">
        <f>VLOOKUP(E6010,Refs!$P$2:$S$36,4,FALSE)</f>
        <v>East of England</v>
      </c>
      <c r="K6010" s="42">
        <f t="shared" si="191"/>
        <v>8</v>
      </c>
    </row>
    <row r="6011" spans="1:11" x14ac:dyDescent="0.35">
      <c r="A6011" s="197">
        <f t="shared" si="190"/>
        <v>44317</v>
      </c>
      <c r="B6011" t="s">
        <v>1054</v>
      </c>
      <c r="C6011" t="s">
        <v>104</v>
      </c>
      <c r="D6011" t="s">
        <v>997</v>
      </c>
      <c r="E6011" t="s">
        <v>60</v>
      </c>
      <c r="F6011" t="s">
        <v>537</v>
      </c>
      <c r="G6011" t="s">
        <v>582</v>
      </c>
      <c r="H6011">
        <v>0</v>
      </c>
      <c r="I6011" s="196" t="str">
        <f>VLOOKUP(E6011,Refs!$P$2:$R$36,3,FALSE)</f>
        <v>Y61</v>
      </c>
      <c r="J6011" s="196" t="str">
        <f>VLOOKUP(E6011,Refs!$P$2:$S$36,4,FALSE)</f>
        <v>East of England</v>
      </c>
      <c r="K6011" s="42" t="str">
        <f t="shared" si="191"/>
        <v/>
      </c>
    </row>
    <row r="6012" spans="1:11" x14ac:dyDescent="0.35">
      <c r="A6012" s="197">
        <f t="shared" si="190"/>
        <v>44317</v>
      </c>
      <c r="B6012" t="s">
        <v>1054</v>
      </c>
      <c r="C6012" t="s">
        <v>104</v>
      </c>
      <c r="D6012" t="s">
        <v>997</v>
      </c>
      <c r="E6012" t="s">
        <v>60</v>
      </c>
      <c r="F6012" t="s">
        <v>537</v>
      </c>
      <c r="G6012" t="s">
        <v>583</v>
      </c>
      <c r="H6012">
        <v>579</v>
      </c>
      <c r="I6012" s="196" t="str">
        <f>VLOOKUP(E6012,Refs!$P$2:$R$36,3,FALSE)</f>
        <v>Y61</v>
      </c>
      <c r="J6012" s="196" t="str">
        <f>VLOOKUP(E6012,Refs!$P$2:$S$36,4,FALSE)</f>
        <v>East of England</v>
      </c>
      <c r="K6012" s="42">
        <f t="shared" si="191"/>
        <v>579</v>
      </c>
    </row>
    <row r="6013" spans="1:11" x14ac:dyDescent="0.35">
      <c r="A6013" s="197">
        <f t="shared" si="190"/>
        <v>44317</v>
      </c>
      <c r="B6013" t="s">
        <v>1054</v>
      </c>
      <c r="C6013" t="s">
        <v>104</v>
      </c>
      <c r="D6013" t="s">
        <v>997</v>
      </c>
      <c r="E6013" t="s">
        <v>60</v>
      </c>
      <c r="F6013" t="s">
        <v>537</v>
      </c>
      <c r="G6013" t="s">
        <v>584</v>
      </c>
      <c r="H6013">
        <v>2441</v>
      </c>
      <c r="I6013" s="196" t="str">
        <f>VLOOKUP(E6013,Refs!$P$2:$R$36,3,FALSE)</f>
        <v>Y61</v>
      </c>
      <c r="J6013" s="196" t="str">
        <f>VLOOKUP(E6013,Refs!$P$2:$S$36,4,FALSE)</f>
        <v>East of England</v>
      </c>
      <c r="K6013" s="42">
        <f t="shared" si="191"/>
        <v>2441</v>
      </c>
    </row>
    <row r="6014" spans="1:11" x14ac:dyDescent="0.35">
      <c r="A6014" s="197">
        <f t="shared" si="190"/>
        <v>44317</v>
      </c>
      <c r="B6014" t="s">
        <v>1054</v>
      </c>
      <c r="C6014" t="s">
        <v>104</v>
      </c>
      <c r="D6014" t="s">
        <v>997</v>
      </c>
      <c r="E6014" t="s">
        <v>60</v>
      </c>
      <c r="F6014" t="s">
        <v>537</v>
      </c>
      <c r="G6014" t="s">
        <v>585</v>
      </c>
      <c r="H6014">
        <v>1222</v>
      </c>
      <c r="I6014" s="196" t="str">
        <f>VLOOKUP(E6014,Refs!$P$2:$R$36,3,FALSE)</f>
        <v>Y61</v>
      </c>
      <c r="J6014" s="196" t="str">
        <f>VLOOKUP(E6014,Refs!$P$2:$S$36,4,FALSE)</f>
        <v>East of England</v>
      </c>
      <c r="K6014" s="42">
        <f t="shared" si="191"/>
        <v>1222</v>
      </c>
    </row>
    <row r="6015" spans="1:11" x14ac:dyDescent="0.35">
      <c r="A6015" s="197">
        <f t="shared" si="190"/>
        <v>44317</v>
      </c>
      <c r="B6015" t="s">
        <v>1054</v>
      </c>
      <c r="C6015" t="s">
        <v>104</v>
      </c>
      <c r="D6015" t="s">
        <v>997</v>
      </c>
      <c r="E6015" t="s">
        <v>60</v>
      </c>
      <c r="F6015" t="s">
        <v>537</v>
      </c>
      <c r="G6015" t="s">
        <v>586</v>
      </c>
      <c r="H6015">
        <v>0</v>
      </c>
      <c r="I6015" s="196" t="str">
        <f>VLOOKUP(E6015,Refs!$P$2:$R$36,3,FALSE)</f>
        <v>Y61</v>
      </c>
      <c r="J6015" s="196" t="str">
        <f>VLOOKUP(E6015,Refs!$P$2:$S$36,4,FALSE)</f>
        <v>East of England</v>
      </c>
      <c r="K6015" s="42" t="str">
        <f t="shared" si="191"/>
        <v/>
      </c>
    </row>
    <row r="6016" spans="1:11" x14ac:dyDescent="0.35">
      <c r="A6016" s="197">
        <f t="shared" si="190"/>
        <v>44317</v>
      </c>
      <c r="B6016" t="s">
        <v>1054</v>
      </c>
      <c r="C6016" t="s">
        <v>104</v>
      </c>
      <c r="D6016" t="s">
        <v>997</v>
      </c>
      <c r="E6016" t="s">
        <v>60</v>
      </c>
      <c r="F6016" t="s">
        <v>537</v>
      </c>
      <c r="G6016" t="s">
        <v>587</v>
      </c>
      <c r="H6016">
        <v>0</v>
      </c>
      <c r="I6016" s="196" t="str">
        <f>VLOOKUP(E6016,Refs!$P$2:$R$36,3,FALSE)</f>
        <v>Y61</v>
      </c>
      <c r="J6016" s="196" t="str">
        <f>VLOOKUP(E6016,Refs!$P$2:$S$36,4,FALSE)</f>
        <v>East of England</v>
      </c>
      <c r="K6016" s="42" t="str">
        <f t="shared" si="191"/>
        <v/>
      </c>
    </row>
    <row r="6017" spans="1:11" x14ac:dyDescent="0.35">
      <c r="A6017" s="197">
        <f t="shared" si="190"/>
        <v>44317</v>
      </c>
      <c r="B6017" t="s">
        <v>1054</v>
      </c>
      <c r="C6017" t="s">
        <v>104</v>
      </c>
      <c r="D6017" t="s">
        <v>997</v>
      </c>
      <c r="E6017" t="s">
        <v>60</v>
      </c>
      <c r="F6017" t="s">
        <v>537</v>
      </c>
      <c r="G6017" t="s">
        <v>588</v>
      </c>
      <c r="H6017">
        <v>378</v>
      </c>
      <c r="I6017" s="196" t="str">
        <f>VLOOKUP(E6017,Refs!$P$2:$R$36,3,FALSE)</f>
        <v>Y61</v>
      </c>
      <c r="J6017" s="196" t="str">
        <f>VLOOKUP(E6017,Refs!$P$2:$S$36,4,FALSE)</f>
        <v>East of England</v>
      </c>
      <c r="K6017" s="42">
        <f t="shared" si="191"/>
        <v>378</v>
      </c>
    </row>
    <row r="6018" spans="1:11" x14ac:dyDescent="0.35">
      <c r="A6018" s="197">
        <f t="shared" si="190"/>
        <v>44317</v>
      </c>
      <c r="B6018" t="s">
        <v>1054</v>
      </c>
      <c r="C6018" t="s">
        <v>104</v>
      </c>
      <c r="D6018" t="s">
        <v>997</v>
      </c>
      <c r="E6018" t="s">
        <v>60</v>
      </c>
      <c r="F6018" t="s">
        <v>537</v>
      </c>
      <c r="G6018" t="s">
        <v>589</v>
      </c>
      <c r="H6018">
        <v>121</v>
      </c>
      <c r="I6018" s="196" t="str">
        <f>VLOOKUP(E6018,Refs!$P$2:$R$36,3,FALSE)</f>
        <v>Y61</v>
      </c>
      <c r="J6018" s="196" t="str">
        <f>VLOOKUP(E6018,Refs!$P$2:$S$36,4,FALSE)</f>
        <v>East of England</v>
      </c>
      <c r="K6018" s="42">
        <f t="shared" si="191"/>
        <v>121</v>
      </c>
    </row>
    <row r="6019" spans="1:11" x14ac:dyDescent="0.35">
      <c r="A6019" s="197">
        <f t="shared" ref="A6019:A6082" si="192">DATEVALUE(RIGHT(B6019,8))</f>
        <v>44317</v>
      </c>
      <c r="B6019" t="s">
        <v>1054</v>
      </c>
      <c r="C6019" t="s">
        <v>104</v>
      </c>
      <c r="D6019" t="s">
        <v>997</v>
      </c>
      <c r="E6019" t="s">
        <v>60</v>
      </c>
      <c r="F6019" t="s">
        <v>537</v>
      </c>
      <c r="G6019" t="s">
        <v>590</v>
      </c>
      <c r="H6019">
        <v>4</v>
      </c>
      <c r="I6019" s="196" t="str">
        <f>VLOOKUP(E6019,Refs!$P$2:$R$36,3,FALSE)</f>
        <v>Y61</v>
      </c>
      <c r="J6019" s="196" t="str">
        <f>VLOOKUP(E6019,Refs!$P$2:$S$36,4,FALSE)</f>
        <v>East of England</v>
      </c>
      <c r="K6019" s="42">
        <f t="shared" si="191"/>
        <v>4</v>
      </c>
    </row>
    <row r="6020" spans="1:11" x14ac:dyDescent="0.35">
      <c r="A6020" s="197">
        <f t="shared" si="192"/>
        <v>44317</v>
      </c>
      <c r="B6020" t="s">
        <v>1054</v>
      </c>
      <c r="C6020" t="s">
        <v>104</v>
      </c>
      <c r="D6020" t="s">
        <v>997</v>
      </c>
      <c r="E6020" t="s">
        <v>60</v>
      </c>
      <c r="F6020" t="s">
        <v>537</v>
      </c>
      <c r="G6020" t="s">
        <v>591</v>
      </c>
      <c r="H6020">
        <v>0</v>
      </c>
      <c r="I6020" s="196" t="str">
        <f>VLOOKUP(E6020,Refs!$P$2:$R$36,3,FALSE)</f>
        <v>Y61</v>
      </c>
      <c r="J6020" s="196" t="str">
        <f>VLOOKUP(E6020,Refs!$P$2:$S$36,4,FALSE)</f>
        <v>East of England</v>
      </c>
      <c r="K6020" s="42" t="str">
        <f t="shared" si="191"/>
        <v/>
      </c>
    </row>
    <row r="6021" spans="1:11" x14ac:dyDescent="0.35">
      <c r="A6021" s="197">
        <f t="shared" si="192"/>
        <v>44317</v>
      </c>
      <c r="B6021" t="s">
        <v>1054</v>
      </c>
      <c r="C6021" t="s">
        <v>104</v>
      </c>
      <c r="D6021" t="s">
        <v>997</v>
      </c>
      <c r="E6021" t="s">
        <v>60</v>
      </c>
      <c r="F6021" t="s">
        <v>537</v>
      </c>
      <c r="G6021" t="s">
        <v>592</v>
      </c>
      <c r="H6021">
        <v>21</v>
      </c>
      <c r="I6021" s="196" t="str">
        <f>VLOOKUP(E6021,Refs!$P$2:$R$36,3,FALSE)</f>
        <v>Y61</v>
      </c>
      <c r="J6021" s="196" t="str">
        <f>VLOOKUP(E6021,Refs!$P$2:$S$36,4,FALSE)</f>
        <v>East of England</v>
      </c>
      <c r="K6021" s="42">
        <f t="shared" si="191"/>
        <v>21</v>
      </c>
    </row>
    <row r="6022" spans="1:11" x14ac:dyDescent="0.35">
      <c r="A6022" s="197">
        <f t="shared" si="192"/>
        <v>44317</v>
      </c>
      <c r="B6022" t="s">
        <v>1054</v>
      </c>
      <c r="C6022" t="s">
        <v>104</v>
      </c>
      <c r="D6022" t="s">
        <v>997</v>
      </c>
      <c r="E6022" t="s">
        <v>60</v>
      </c>
      <c r="F6022" t="s">
        <v>537</v>
      </c>
      <c r="G6022" t="s">
        <v>593</v>
      </c>
      <c r="H6022">
        <v>21</v>
      </c>
      <c r="I6022" s="196" t="str">
        <f>VLOOKUP(E6022,Refs!$P$2:$R$36,3,FALSE)</f>
        <v>Y61</v>
      </c>
      <c r="J6022" s="196" t="str">
        <f>VLOOKUP(E6022,Refs!$P$2:$S$36,4,FALSE)</f>
        <v>East of England</v>
      </c>
      <c r="K6022" s="42">
        <f t="shared" si="191"/>
        <v>21</v>
      </c>
    </row>
    <row r="6023" spans="1:11" x14ac:dyDescent="0.35">
      <c r="A6023" s="197">
        <f t="shared" si="192"/>
        <v>44317</v>
      </c>
      <c r="B6023" t="s">
        <v>1054</v>
      </c>
      <c r="C6023" t="s">
        <v>104</v>
      </c>
      <c r="D6023" t="s">
        <v>997</v>
      </c>
      <c r="E6023" t="s">
        <v>60</v>
      </c>
      <c r="F6023" t="s">
        <v>537</v>
      </c>
      <c r="G6023" t="s">
        <v>594</v>
      </c>
      <c r="H6023">
        <v>0</v>
      </c>
      <c r="I6023" s="196" t="str">
        <f>VLOOKUP(E6023,Refs!$P$2:$R$36,3,FALSE)</f>
        <v>Y61</v>
      </c>
      <c r="J6023" s="196" t="str">
        <f>VLOOKUP(E6023,Refs!$P$2:$S$36,4,FALSE)</f>
        <v>East of England</v>
      </c>
      <c r="K6023" s="42" t="str">
        <f t="shared" si="191"/>
        <v/>
      </c>
    </row>
    <row r="6024" spans="1:11" x14ac:dyDescent="0.35">
      <c r="A6024" s="197">
        <f t="shared" si="192"/>
        <v>44317</v>
      </c>
      <c r="B6024" t="s">
        <v>1054</v>
      </c>
      <c r="C6024" t="s">
        <v>104</v>
      </c>
      <c r="D6024" t="s">
        <v>997</v>
      </c>
      <c r="E6024" t="s">
        <v>60</v>
      </c>
      <c r="F6024" t="s">
        <v>537</v>
      </c>
      <c r="G6024" t="s">
        <v>609</v>
      </c>
      <c r="H6024">
        <v>40775</v>
      </c>
      <c r="I6024" s="196" t="str">
        <f>VLOOKUP(E6024,Refs!$P$2:$R$36,3,FALSE)</f>
        <v>Y61</v>
      </c>
      <c r="J6024" s="196" t="str">
        <f>VLOOKUP(E6024,Refs!$P$2:$S$36,4,FALSE)</f>
        <v>East of England</v>
      </c>
      <c r="K6024" s="42">
        <f t="shared" si="191"/>
        <v>40775</v>
      </c>
    </row>
    <row r="6025" spans="1:11" x14ac:dyDescent="0.35">
      <c r="A6025" s="197">
        <f t="shared" si="192"/>
        <v>44317</v>
      </c>
      <c r="B6025" t="s">
        <v>1054</v>
      </c>
      <c r="C6025" t="s">
        <v>104</v>
      </c>
      <c r="D6025" t="s">
        <v>997</v>
      </c>
      <c r="E6025" t="s">
        <v>60</v>
      </c>
      <c r="F6025" t="s">
        <v>537</v>
      </c>
      <c r="G6025" t="s">
        <v>610</v>
      </c>
      <c r="H6025">
        <v>4952</v>
      </c>
      <c r="I6025" s="196" t="str">
        <f>VLOOKUP(E6025,Refs!$P$2:$R$36,3,FALSE)</f>
        <v>Y61</v>
      </c>
      <c r="J6025" s="196" t="str">
        <f>VLOOKUP(E6025,Refs!$P$2:$S$36,4,FALSE)</f>
        <v>East of England</v>
      </c>
      <c r="K6025" s="42">
        <f t="shared" si="191"/>
        <v>4952</v>
      </c>
    </row>
    <row r="6026" spans="1:11" x14ac:dyDescent="0.35">
      <c r="A6026" s="197">
        <f t="shared" si="192"/>
        <v>44317</v>
      </c>
      <c r="B6026" t="s">
        <v>1054</v>
      </c>
      <c r="C6026" t="s">
        <v>104</v>
      </c>
      <c r="D6026" t="s">
        <v>997</v>
      </c>
      <c r="E6026" t="s">
        <v>60</v>
      </c>
      <c r="F6026" t="s">
        <v>537</v>
      </c>
      <c r="G6026" t="s">
        <v>611</v>
      </c>
      <c r="H6026">
        <v>3619</v>
      </c>
      <c r="I6026" s="196" t="str">
        <f>VLOOKUP(E6026,Refs!$P$2:$R$36,3,FALSE)</f>
        <v>Y61</v>
      </c>
      <c r="J6026" s="196" t="str">
        <f>VLOOKUP(E6026,Refs!$P$2:$S$36,4,FALSE)</f>
        <v>East of England</v>
      </c>
      <c r="K6026" s="42">
        <f t="shared" si="191"/>
        <v>3619</v>
      </c>
    </row>
    <row r="6027" spans="1:11" x14ac:dyDescent="0.35">
      <c r="A6027" s="197">
        <f t="shared" si="192"/>
        <v>44317</v>
      </c>
      <c r="B6027" t="s">
        <v>1054</v>
      </c>
      <c r="C6027" t="s">
        <v>104</v>
      </c>
      <c r="D6027" t="s">
        <v>997</v>
      </c>
      <c r="E6027" t="s">
        <v>60</v>
      </c>
      <c r="F6027" t="s">
        <v>537</v>
      </c>
      <c r="G6027" t="s">
        <v>612</v>
      </c>
      <c r="H6027">
        <v>3214</v>
      </c>
      <c r="I6027" s="196" t="str">
        <f>VLOOKUP(E6027,Refs!$P$2:$R$36,3,FALSE)</f>
        <v>Y61</v>
      </c>
      <c r="J6027" s="196" t="str">
        <f>VLOOKUP(E6027,Refs!$P$2:$S$36,4,FALSE)</f>
        <v>East of England</v>
      </c>
      <c r="K6027" s="42">
        <f t="shared" si="191"/>
        <v>3214</v>
      </c>
    </row>
    <row r="6028" spans="1:11" x14ac:dyDescent="0.35">
      <c r="A6028" s="197">
        <f t="shared" si="192"/>
        <v>44317</v>
      </c>
      <c r="B6028" t="s">
        <v>1054</v>
      </c>
      <c r="C6028" t="s">
        <v>104</v>
      </c>
      <c r="D6028" t="s">
        <v>997</v>
      </c>
      <c r="E6028" t="s">
        <v>60</v>
      </c>
      <c r="F6028" t="s">
        <v>537</v>
      </c>
      <c r="G6028" t="s">
        <v>613</v>
      </c>
      <c r="H6028">
        <v>1</v>
      </c>
      <c r="I6028" s="196" t="str">
        <f>VLOOKUP(E6028,Refs!$P$2:$R$36,3,FALSE)</f>
        <v>Y61</v>
      </c>
      <c r="J6028" s="196" t="str">
        <f>VLOOKUP(E6028,Refs!$P$2:$S$36,4,FALSE)</f>
        <v>East of England</v>
      </c>
      <c r="K6028" s="42">
        <f t="shared" si="191"/>
        <v>1</v>
      </c>
    </row>
    <row r="6029" spans="1:11" x14ac:dyDescent="0.35">
      <c r="A6029" s="197">
        <f t="shared" si="192"/>
        <v>44317</v>
      </c>
      <c r="B6029" t="s">
        <v>1054</v>
      </c>
      <c r="C6029" t="s">
        <v>104</v>
      </c>
      <c r="D6029" t="s">
        <v>997</v>
      </c>
      <c r="E6029" t="s">
        <v>60</v>
      </c>
      <c r="F6029" t="s">
        <v>537</v>
      </c>
      <c r="G6029" t="s">
        <v>615</v>
      </c>
      <c r="H6029">
        <v>13916</v>
      </c>
      <c r="I6029" s="196" t="str">
        <f>VLOOKUP(E6029,Refs!$P$2:$R$36,3,FALSE)</f>
        <v>Y61</v>
      </c>
      <c r="J6029" s="196" t="str">
        <f>VLOOKUP(E6029,Refs!$P$2:$S$36,4,FALSE)</f>
        <v>East of England</v>
      </c>
      <c r="K6029" s="42">
        <f t="shared" si="191"/>
        <v>13916</v>
      </c>
    </row>
    <row r="6030" spans="1:11" x14ac:dyDescent="0.35">
      <c r="A6030" s="197">
        <f t="shared" si="192"/>
        <v>44317</v>
      </c>
      <c r="B6030" t="s">
        <v>1054</v>
      </c>
      <c r="C6030" t="s">
        <v>104</v>
      </c>
      <c r="D6030" t="s">
        <v>997</v>
      </c>
      <c r="E6030" t="s">
        <v>60</v>
      </c>
      <c r="F6030" t="s">
        <v>537</v>
      </c>
      <c r="G6030" t="s">
        <v>616</v>
      </c>
      <c r="H6030">
        <v>13</v>
      </c>
      <c r="I6030" s="196" t="str">
        <f>VLOOKUP(E6030,Refs!$P$2:$R$36,3,FALSE)</f>
        <v>Y61</v>
      </c>
      <c r="J6030" s="196" t="str">
        <f>VLOOKUP(E6030,Refs!$P$2:$S$36,4,FALSE)</f>
        <v>East of England</v>
      </c>
      <c r="K6030" s="42">
        <f t="shared" si="191"/>
        <v>13</v>
      </c>
    </row>
    <row r="6031" spans="1:11" x14ac:dyDescent="0.35">
      <c r="A6031" s="197">
        <f t="shared" si="192"/>
        <v>44317</v>
      </c>
      <c r="B6031" t="s">
        <v>1054</v>
      </c>
      <c r="C6031" t="s">
        <v>104</v>
      </c>
      <c r="D6031" t="s">
        <v>997</v>
      </c>
      <c r="E6031" t="s">
        <v>60</v>
      </c>
      <c r="F6031" t="s">
        <v>537</v>
      </c>
      <c r="G6031" t="s">
        <v>618</v>
      </c>
      <c r="H6031">
        <v>6566</v>
      </c>
      <c r="I6031" s="196" t="str">
        <f>VLOOKUP(E6031,Refs!$P$2:$R$36,3,FALSE)</f>
        <v>Y61</v>
      </c>
      <c r="J6031" s="196" t="str">
        <f>VLOOKUP(E6031,Refs!$P$2:$S$36,4,FALSE)</f>
        <v>East of England</v>
      </c>
      <c r="K6031" s="42">
        <f t="shared" si="191"/>
        <v>6566</v>
      </c>
    </row>
    <row r="6032" spans="1:11" x14ac:dyDescent="0.35">
      <c r="A6032" s="197">
        <f t="shared" si="192"/>
        <v>44317</v>
      </c>
      <c r="B6032" t="s">
        <v>1054</v>
      </c>
      <c r="C6032" t="s">
        <v>104</v>
      </c>
      <c r="D6032" t="s">
        <v>997</v>
      </c>
      <c r="E6032" t="s">
        <v>60</v>
      </c>
      <c r="F6032" t="s">
        <v>537</v>
      </c>
      <c r="G6032" t="s">
        <v>619</v>
      </c>
      <c r="H6032">
        <v>744</v>
      </c>
      <c r="I6032" s="196" t="str">
        <f>VLOOKUP(E6032,Refs!$P$2:$R$36,3,FALSE)</f>
        <v>Y61</v>
      </c>
      <c r="J6032" s="196" t="str">
        <f>VLOOKUP(E6032,Refs!$P$2:$S$36,4,FALSE)</f>
        <v>East of England</v>
      </c>
      <c r="K6032" s="42">
        <f t="shared" si="191"/>
        <v>744</v>
      </c>
    </row>
    <row r="6033" spans="1:11" x14ac:dyDescent="0.35">
      <c r="A6033" s="197">
        <f t="shared" si="192"/>
        <v>44317</v>
      </c>
      <c r="B6033" t="s">
        <v>1054</v>
      </c>
      <c r="C6033" t="s">
        <v>104</v>
      </c>
      <c r="D6033" t="s">
        <v>997</v>
      </c>
      <c r="E6033" t="s">
        <v>60</v>
      </c>
      <c r="F6033" t="s">
        <v>537</v>
      </c>
      <c r="G6033" t="s">
        <v>620</v>
      </c>
      <c r="H6033">
        <v>1885</v>
      </c>
      <c r="I6033" s="196" t="str">
        <f>VLOOKUP(E6033,Refs!$P$2:$R$36,3,FALSE)</f>
        <v>Y61</v>
      </c>
      <c r="J6033" s="196" t="str">
        <f>VLOOKUP(E6033,Refs!$P$2:$S$36,4,FALSE)</f>
        <v>East of England</v>
      </c>
      <c r="K6033" s="42">
        <f t="shared" si="191"/>
        <v>1885</v>
      </c>
    </row>
    <row r="6034" spans="1:11" x14ac:dyDescent="0.35">
      <c r="A6034" s="197">
        <f t="shared" si="192"/>
        <v>44317</v>
      </c>
      <c r="B6034" t="s">
        <v>1054</v>
      </c>
      <c r="C6034" t="s">
        <v>104</v>
      </c>
      <c r="D6034" t="s">
        <v>997</v>
      </c>
      <c r="E6034" t="s">
        <v>60</v>
      </c>
      <c r="F6034" t="s">
        <v>537</v>
      </c>
      <c r="G6034" t="s">
        <v>621</v>
      </c>
      <c r="H6034">
        <v>148</v>
      </c>
      <c r="I6034" s="196" t="str">
        <f>VLOOKUP(E6034,Refs!$P$2:$R$36,3,FALSE)</f>
        <v>Y61</v>
      </c>
      <c r="J6034" s="196" t="str">
        <f>VLOOKUP(E6034,Refs!$P$2:$S$36,4,FALSE)</f>
        <v>East of England</v>
      </c>
      <c r="K6034" s="42">
        <f t="shared" si="191"/>
        <v>148</v>
      </c>
    </row>
    <row r="6035" spans="1:11" x14ac:dyDescent="0.35">
      <c r="A6035" s="197">
        <f t="shared" si="192"/>
        <v>44317</v>
      </c>
      <c r="B6035" t="s">
        <v>1054</v>
      </c>
      <c r="C6035" t="s">
        <v>104</v>
      </c>
      <c r="D6035" t="s">
        <v>997</v>
      </c>
      <c r="E6035" t="s">
        <v>60</v>
      </c>
      <c r="F6035" t="s">
        <v>537</v>
      </c>
      <c r="G6035" t="s">
        <v>622</v>
      </c>
      <c r="H6035">
        <v>943</v>
      </c>
      <c r="I6035" s="196" t="str">
        <f>VLOOKUP(E6035,Refs!$P$2:$R$36,3,FALSE)</f>
        <v>Y61</v>
      </c>
      <c r="J6035" s="196" t="str">
        <f>VLOOKUP(E6035,Refs!$P$2:$S$36,4,FALSE)</f>
        <v>East of England</v>
      </c>
      <c r="K6035" s="42">
        <f t="shared" si="191"/>
        <v>943</v>
      </c>
    </row>
    <row r="6036" spans="1:11" x14ac:dyDescent="0.35">
      <c r="A6036" s="197">
        <f t="shared" si="192"/>
        <v>44317</v>
      </c>
      <c r="B6036" t="s">
        <v>1054</v>
      </c>
      <c r="C6036" t="s">
        <v>104</v>
      </c>
      <c r="D6036" t="s">
        <v>997</v>
      </c>
      <c r="E6036" t="s">
        <v>60</v>
      </c>
      <c r="F6036" t="s">
        <v>537</v>
      </c>
      <c r="G6036" t="s">
        <v>623</v>
      </c>
      <c r="H6036">
        <v>59</v>
      </c>
      <c r="I6036" s="196" t="str">
        <f>VLOOKUP(E6036,Refs!$P$2:$R$36,3,FALSE)</f>
        <v>Y61</v>
      </c>
      <c r="J6036" s="196" t="str">
        <f>VLOOKUP(E6036,Refs!$P$2:$S$36,4,FALSE)</f>
        <v>East of England</v>
      </c>
      <c r="K6036" s="42">
        <f t="shared" si="191"/>
        <v>59</v>
      </c>
    </row>
    <row r="6037" spans="1:11" x14ac:dyDescent="0.35">
      <c r="A6037" s="197">
        <f t="shared" si="192"/>
        <v>44317</v>
      </c>
      <c r="B6037" t="s">
        <v>1054</v>
      </c>
      <c r="C6037" t="s">
        <v>104</v>
      </c>
      <c r="D6037" t="s">
        <v>997</v>
      </c>
      <c r="E6037" t="s">
        <v>60</v>
      </c>
      <c r="F6037" t="s">
        <v>537</v>
      </c>
      <c r="G6037" t="s">
        <v>624</v>
      </c>
      <c r="H6037">
        <v>1529</v>
      </c>
      <c r="I6037" s="196" t="str">
        <f>VLOOKUP(E6037,Refs!$P$2:$R$36,3,FALSE)</f>
        <v>Y61</v>
      </c>
      <c r="J6037" s="196" t="str">
        <f>VLOOKUP(E6037,Refs!$P$2:$S$36,4,FALSE)</f>
        <v>East of England</v>
      </c>
      <c r="K6037" s="42">
        <f t="shared" si="191"/>
        <v>1529</v>
      </c>
    </row>
    <row r="6038" spans="1:11" x14ac:dyDescent="0.35">
      <c r="A6038" s="197">
        <f t="shared" si="192"/>
        <v>44317</v>
      </c>
      <c r="B6038" t="s">
        <v>1054</v>
      </c>
      <c r="C6038" t="s">
        <v>104</v>
      </c>
      <c r="D6038" t="s">
        <v>997</v>
      </c>
      <c r="E6038" t="s">
        <v>60</v>
      </c>
      <c r="F6038" t="s">
        <v>537</v>
      </c>
      <c r="G6038" t="s">
        <v>625</v>
      </c>
      <c r="H6038">
        <v>951</v>
      </c>
      <c r="I6038" s="196" t="str">
        <f>VLOOKUP(E6038,Refs!$P$2:$R$36,3,FALSE)</f>
        <v>Y61</v>
      </c>
      <c r="J6038" s="196" t="str">
        <f>VLOOKUP(E6038,Refs!$P$2:$S$36,4,FALSE)</f>
        <v>East of England</v>
      </c>
      <c r="K6038" s="42">
        <f t="shared" si="191"/>
        <v>951</v>
      </c>
    </row>
    <row r="6039" spans="1:11" x14ac:dyDescent="0.35">
      <c r="A6039" s="197">
        <f t="shared" si="192"/>
        <v>44317</v>
      </c>
      <c r="B6039" t="s">
        <v>1054</v>
      </c>
      <c r="C6039" t="s">
        <v>104</v>
      </c>
      <c r="D6039" t="s">
        <v>997</v>
      </c>
      <c r="E6039" t="s">
        <v>60</v>
      </c>
      <c r="F6039" t="s">
        <v>537</v>
      </c>
      <c r="G6039" t="s">
        <v>626</v>
      </c>
      <c r="H6039">
        <v>6400</v>
      </c>
      <c r="I6039" s="196" t="str">
        <f>VLOOKUP(E6039,Refs!$P$2:$R$36,3,FALSE)</f>
        <v>Y61</v>
      </c>
      <c r="J6039" s="196" t="str">
        <f>VLOOKUP(E6039,Refs!$P$2:$S$36,4,FALSE)</f>
        <v>East of England</v>
      </c>
      <c r="K6039" s="42">
        <f t="shared" si="191"/>
        <v>6400</v>
      </c>
    </row>
    <row r="6040" spans="1:11" x14ac:dyDescent="0.35">
      <c r="A6040" s="197">
        <f t="shared" si="192"/>
        <v>44317</v>
      </c>
      <c r="B6040" t="s">
        <v>1054</v>
      </c>
      <c r="C6040" t="s">
        <v>104</v>
      </c>
      <c r="D6040" t="s">
        <v>997</v>
      </c>
      <c r="E6040" t="s">
        <v>60</v>
      </c>
      <c r="F6040" t="s">
        <v>537</v>
      </c>
      <c r="G6040" t="s">
        <v>642</v>
      </c>
      <c r="H6040">
        <v>3425</v>
      </c>
      <c r="I6040" s="196" t="str">
        <f>VLOOKUP(E6040,Refs!$P$2:$R$36,3,FALSE)</f>
        <v>Y61</v>
      </c>
      <c r="J6040" s="196" t="str">
        <f>VLOOKUP(E6040,Refs!$P$2:$S$36,4,FALSE)</f>
        <v>East of England</v>
      </c>
      <c r="K6040" s="42">
        <f t="shared" si="191"/>
        <v>3425</v>
      </c>
    </row>
    <row r="6041" spans="1:11" x14ac:dyDescent="0.35">
      <c r="A6041" s="197">
        <f t="shared" si="192"/>
        <v>44317</v>
      </c>
      <c r="B6041" t="s">
        <v>1054</v>
      </c>
      <c r="C6041" t="s">
        <v>104</v>
      </c>
      <c r="D6041" t="s">
        <v>997</v>
      </c>
      <c r="E6041" t="s">
        <v>60</v>
      </c>
      <c r="F6041" t="s">
        <v>537</v>
      </c>
      <c r="G6041" t="s">
        <v>643</v>
      </c>
      <c r="H6041">
        <v>3425</v>
      </c>
      <c r="I6041" s="196" t="str">
        <f>VLOOKUP(E6041,Refs!$P$2:$R$36,3,FALSE)</f>
        <v>Y61</v>
      </c>
      <c r="J6041" s="196" t="str">
        <f>VLOOKUP(E6041,Refs!$P$2:$S$36,4,FALSE)</f>
        <v>East of England</v>
      </c>
      <c r="K6041" s="42">
        <f t="shared" si="191"/>
        <v>3425</v>
      </c>
    </row>
    <row r="6042" spans="1:11" x14ac:dyDescent="0.35">
      <c r="A6042" s="197">
        <f t="shared" si="192"/>
        <v>44317</v>
      </c>
      <c r="B6042" t="s">
        <v>1054</v>
      </c>
      <c r="C6042" t="s">
        <v>104</v>
      </c>
      <c r="D6042" t="s">
        <v>997</v>
      </c>
      <c r="E6042" t="s">
        <v>60</v>
      </c>
      <c r="F6042" t="s">
        <v>537</v>
      </c>
      <c r="G6042" t="s">
        <v>644</v>
      </c>
      <c r="H6042">
        <v>0</v>
      </c>
      <c r="I6042" s="196" t="str">
        <f>VLOOKUP(E6042,Refs!$P$2:$R$36,3,FALSE)</f>
        <v>Y61</v>
      </c>
      <c r="J6042" s="196" t="str">
        <f>VLOOKUP(E6042,Refs!$P$2:$S$36,4,FALSE)</f>
        <v>East of England</v>
      </c>
      <c r="K6042" s="42" t="str">
        <f t="shared" si="191"/>
        <v/>
      </c>
    </row>
    <row r="6043" spans="1:11" x14ac:dyDescent="0.35">
      <c r="A6043" s="197">
        <f t="shared" si="192"/>
        <v>44317</v>
      </c>
      <c r="B6043" t="s">
        <v>1054</v>
      </c>
      <c r="C6043" t="s">
        <v>104</v>
      </c>
      <c r="D6043" t="s">
        <v>997</v>
      </c>
      <c r="E6043" t="s">
        <v>60</v>
      </c>
      <c r="F6043" t="s">
        <v>537</v>
      </c>
      <c r="G6043" t="s">
        <v>645</v>
      </c>
      <c r="H6043">
        <v>0</v>
      </c>
      <c r="I6043" s="196" t="str">
        <f>VLOOKUP(E6043,Refs!$P$2:$R$36,3,FALSE)</f>
        <v>Y61</v>
      </c>
      <c r="J6043" s="196" t="str">
        <f>VLOOKUP(E6043,Refs!$P$2:$S$36,4,FALSE)</f>
        <v>East of England</v>
      </c>
      <c r="K6043" s="42" t="str">
        <f t="shared" si="191"/>
        <v/>
      </c>
    </row>
    <row r="6044" spans="1:11" x14ac:dyDescent="0.35">
      <c r="A6044" s="197">
        <f t="shared" si="192"/>
        <v>44317</v>
      </c>
      <c r="B6044" t="s">
        <v>1054</v>
      </c>
      <c r="C6044" t="s">
        <v>104</v>
      </c>
      <c r="D6044" t="s">
        <v>997</v>
      </c>
      <c r="E6044" t="s">
        <v>60</v>
      </c>
      <c r="F6044" t="s">
        <v>537</v>
      </c>
      <c r="G6044" t="s">
        <v>646</v>
      </c>
      <c r="H6044">
        <v>237</v>
      </c>
      <c r="I6044" s="196" t="str">
        <f>VLOOKUP(E6044,Refs!$P$2:$R$36,3,FALSE)</f>
        <v>Y61</v>
      </c>
      <c r="J6044" s="196" t="str">
        <f>VLOOKUP(E6044,Refs!$P$2:$S$36,4,FALSE)</f>
        <v>East of England</v>
      </c>
      <c r="K6044" s="42">
        <f t="shared" si="191"/>
        <v>237</v>
      </c>
    </row>
    <row r="6045" spans="1:11" x14ac:dyDescent="0.35">
      <c r="A6045" s="197">
        <f t="shared" si="192"/>
        <v>44317</v>
      </c>
      <c r="B6045" t="s">
        <v>1054</v>
      </c>
      <c r="C6045" t="s">
        <v>104</v>
      </c>
      <c r="D6045" t="s">
        <v>997</v>
      </c>
      <c r="E6045" t="s">
        <v>60</v>
      </c>
      <c r="F6045" t="s">
        <v>537</v>
      </c>
      <c r="G6045" t="s">
        <v>647</v>
      </c>
      <c r="H6045">
        <v>1826</v>
      </c>
      <c r="I6045" s="196" t="str">
        <f>VLOOKUP(E6045,Refs!$P$2:$R$36,3,FALSE)</f>
        <v>Y61</v>
      </c>
      <c r="J6045" s="196" t="str">
        <f>VLOOKUP(E6045,Refs!$P$2:$S$36,4,FALSE)</f>
        <v>East of England</v>
      </c>
      <c r="K6045" s="42">
        <f t="shared" si="191"/>
        <v>1826</v>
      </c>
    </row>
    <row r="6046" spans="1:11" x14ac:dyDescent="0.35">
      <c r="A6046" s="197">
        <f t="shared" si="192"/>
        <v>44317</v>
      </c>
      <c r="B6046" t="s">
        <v>1054</v>
      </c>
      <c r="C6046" t="s">
        <v>104</v>
      </c>
      <c r="D6046" t="s">
        <v>997</v>
      </c>
      <c r="E6046" t="s">
        <v>60</v>
      </c>
      <c r="F6046" t="s">
        <v>537</v>
      </c>
      <c r="G6046" t="s">
        <v>648</v>
      </c>
      <c r="H6046">
        <v>0</v>
      </c>
      <c r="I6046" s="196" t="str">
        <f>VLOOKUP(E6046,Refs!$P$2:$R$36,3,FALSE)</f>
        <v>Y61</v>
      </c>
      <c r="J6046" s="196" t="str">
        <f>VLOOKUP(E6046,Refs!$P$2:$S$36,4,FALSE)</f>
        <v>East of England</v>
      </c>
      <c r="K6046" s="42" t="str">
        <f t="shared" si="191"/>
        <v/>
      </c>
    </row>
    <row r="6047" spans="1:11" x14ac:dyDescent="0.35">
      <c r="A6047" s="197">
        <f t="shared" si="192"/>
        <v>44317</v>
      </c>
      <c r="B6047" t="s">
        <v>1054</v>
      </c>
      <c r="C6047" t="s">
        <v>104</v>
      </c>
      <c r="D6047" t="s">
        <v>997</v>
      </c>
      <c r="E6047" t="s">
        <v>60</v>
      </c>
      <c r="F6047" t="s">
        <v>537</v>
      </c>
      <c r="G6047" t="s">
        <v>649</v>
      </c>
      <c r="H6047">
        <v>3992</v>
      </c>
      <c r="I6047" s="196" t="str">
        <f>VLOOKUP(E6047,Refs!$P$2:$R$36,3,FALSE)</f>
        <v>Y61</v>
      </c>
      <c r="J6047" s="196" t="str">
        <f>VLOOKUP(E6047,Refs!$P$2:$S$36,4,FALSE)</f>
        <v>East of England</v>
      </c>
      <c r="K6047" s="42">
        <f t="shared" si="191"/>
        <v>3992</v>
      </c>
    </row>
    <row r="6048" spans="1:11" x14ac:dyDescent="0.35">
      <c r="A6048" s="197">
        <f t="shared" si="192"/>
        <v>44317</v>
      </c>
      <c r="B6048" t="s">
        <v>1054</v>
      </c>
      <c r="C6048" t="s">
        <v>104</v>
      </c>
      <c r="D6048" t="s">
        <v>997</v>
      </c>
      <c r="E6048" t="s">
        <v>60</v>
      </c>
      <c r="F6048" t="s">
        <v>537</v>
      </c>
      <c r="G6048" t="s">
        <v>650</v>
      </c>
      <c r="H6048">
        <v>3992</v>
      </c>
      <c r="I6048" s="196" t="str">
        <f>VLOOKUP(E6048,Refs!$P$2:$R$36,3,FALSE)</f>
        <v>Y61</v>
      </c>
      <c r="J6048" s="196" t="str">
        <f>VLOOKUP(E6048,Refs!$P$2:$S$36,4,FALSE)</f>
        <v>East of England</v>
      </c>
      <c r="K6048" s="42">
        <f t="shared" si="191"/>
        <v>3992</v>
      </c>
    </row>
    <row r="6049" spans="1:11" x14ac:dyDescent="0.35">
      <c r="A6049" s="197">
        <f t="shared" si="192"/>
        <v>44317</v>
      </c>
      <c r="B6049" t="s">
        <v>1054</v>
      </c>
      <c r="C6049" t="s">
        <v>104</v>
      </c>
      <c r="D6049" t="s">
        <v>997</v>
      </c>
      <c r="E6049" t="s">
        <v>60</v>
      </c>
      <c r="F6049" t="s">
        <v>537</v>
      </c>
      <c r="G6049" t="s">
        <v>651</v>
      </c>
      <c r="H6049">
        <v>144</v>
      </c>
      <c r="I6049" s="196" t="str">
        <f>VLOOKUP(E6049,Refs!$P$2:$R$36,3,FALSE)</f>
        <v>Y61</v>
      </c>
      <c r="J6049" s="196" t="str">
        <f>VLOOKUP(E6049,Refs!$P$2:$S$36,4,FALSE)</f>
        <v>East of England</v>
      </c>
      <c r="K6049" s="42">
        <f t="shared" si="191"/>
        <v>144</v>
      </c>
    </row>
    <row r="6050" spans="1:11" x14ac:dyDescent="0.35">
      <c r="A6050" s="197">
        <f t="shared" si="192"/>
        <v>44317</v>
      </c>
      <c r="B6050" t="s">
        <v>1054</v>
      </c>
      <c r="C6050" t="s">
        <v>104</v>
      </c>
      <c r="D6050" t="s">
        <v>997</v>
      </c>
      <c r="E6050" t="s">
        <v>60</v>
      </c>
      <c r="F6050" t="s">
        <v>537</v>
      </c>
      <c r="G6050" t="s">
        <v>652</v>
      </c>
      <c r="H6050">
        <v>1791</v>
      </c>
      <c r="I6050" s="196" t="str">
        <f>VLOOKUP(E6050,Refs!$P$2:$R$36,3,FALSE)</f>
        <v>Y61</v>
      </c>
      <c r="J6050" s="196" t="str">
        <f>VLOOKUP(E6050,Refs!$P$2:$S$36,4,FALSE)</f>
        <v>East of England</v>
      </c>
      <c r="K6050" s="42">
        <f t="shared" si="191"/>
        <v>1791</v>
      </c>
    </row>
    <row r="6051" spans="1:11" x14ac:dyDescent="0.35">
      <c r="A6051" s="197">
        <f t="shared" si="192"/>
        <v>44317</v>
      </c>
      <c r="B6051" t="s">
        <v>1054</v>
      </c>
      <c r="C6051" t="s">
        <v>104</v>
      </c>
      <c r="D6051" t="s">
        <v>997</v>
      </c>
      <c r="E6051" t="s">
        <v>60</v>
      </c>
      <c r="F6051" t="s">
        <v>537</v>
      </c>
      <c r="G6051" t="s">
        <v>653</v>
      </c>
      <c r="H6051">
        <v>0</v>
      </c>
      <c r="I6051" s="196" t="str">
        <f>VLOOKUP(E6051,Refs!$P$2:$R$36,3,FALSE)</f>
        <v>Y61</v>
      </c>
      <c r="J6051" s="196" t="str">
        <f>VLOOKUP(E6051,Refs!$P$2:$S$36,4,FALSE)</f>
        <v>East of England</v>
      </c>
      <c r="K6051" s="42" t="str">
        <f t="shared" si="191"/>
        <v/>
      </c>
    </row>
    <row r="6052" spans="1:11" x14ac:dyDescent="0.35">
      <c r="A6052" s="197">
        <f t="shared" si="192"/>
        <v>44317</v>
      </c>
      <c r="B6052" t="s">
        <v>1054</v>
      </c>
      <c r="C6052" t="s">
        <v>104</v>
      </c>
      <c r="D6052" t="s">
        <v>997</v>
      </c>
      <c r="E6052" t="s">
        <v>60</v>
      </c>
      <c r="F6052" t="s">
        <v>537</v>
      </c>
      <c r="G6052" t="s">
        <v>654</v>
      </c>
      <c r="H6052">
        <v>832</v>
      </c>
      <c r="I6052" s="196" t="str">
        <f>VLOOKUP(E6052,Refs!$P$2:$R$36,3,FALSE)</f>
        <v>Y61</v>
      </c>
      <c r="J6052" s="196" t="str">
        <f>VLOOKUP(E6052,Refs!$P$2:$S$36,4,FALSE)</f>
        <v>East of England</v>
      </c>
      <c r="K6052" s="42">
        <f t="shared" si="191"/>
        <v>832</v>
      </c>
    </row>
    <row r="6053" spans="1:11" x14ac:dyDescent="0.35">
      <c r="A6053" s="197">
        <f t="shared" si="192"/>
        <v>44317</v>
      </c>
      <c r="B6053" t="s">
        <v>1054</v>
      </c>
      <c r="C6053" t="s">
        <v>104</v>
      </c>
      <c r="D6053" t="s">
        <v>997</v>
      </c>
      <c r="E6053" t="s">
        <v>60</v>
      </c>
      <c r="F6053" t="s">
        <v>537</v>
      </c>
      <c r="G6053" t="s">
        <v>669</v>
      </c>
      <c r="H6053">
        <v>27976</v>
      </c>
      <c r="I6053" s="196" t="str">
        <f>VLOOKUP(E6053,Refs!$P$2:$R$36,3,FALSE)</f>
        <v>Y61</v>
      </c>
      <c r="J6053" s="196" t="str">
        <f>VLOOKUP(E6053,Refs!$P$2:$S$36,4,FALSE)</f>
        <v>East of England</v>
      </c>
      <c r="K6053" s="42">
        <f t="shared" si="191"/>
        <v>27976</v>
      </c>
    </row>
    <row r="6054" spans="1:11" x14ac:dyDescent="0.35">
      <c r="A6054" s="197">
        <f t="shared" si="192"/>
        <v>44317</v>
      </c>
      <c r="B6054" t="s">
        <v>1054</v>
      </c>
      <c r="C6054" t="s">
        <v>104</v>
      </c>
      <c r="D6054" t="s">
        <v>997</v>
      </c>
      <c r="E6054" t="s">
        <v>60</v>
      </c>
      <c r="F6054" t="s">
        <v>537</v>
      </c>
      <c r="G6054" t="s">
        <v>670</v>
      </c>
      <c r="H6054">
        <v>22</v>
      </c>
      <c r="I6054" s="196" t="str">
        <f>VLOOKUP(E6054,Refs!$P$2:$R$36,3,FALSE)</f>
        <v>Y61</v>
      </c>
      <c r="J6054" s="196" t="str">
        <f>VLOOKUP(E6054,Refs!$P$2:$S$36,4,FALSE)</f>
        <v>East of England</v>
      </c>
      <c r="K6054" s="42">
        <f t="shared" si="191"/>
        <v>22</v>
      </c>
    </row>
    <row r="6055" spans="1:11" x14ac:dyDescent="0.35">
      <c r="A6055" s="197">
        <f t="shared" si="192"/>
        <v>44317</v>
      </c>
      <c r="B6055" t="s">
        <v>1054</v>
      </c>
      <c r="C6055" t="s">
        <v>104</v>
      </c>
      <c r="D6055" t="s">
        <v>997</v>
      </c>
      <c r="E6055" t="s">
        <v>60</v>
      </c>
      <c r="F6055" t="s">
        <v>537</v>
      </c>
      <c r="G6055" t="s">
        <v>671</v>
      </c>
      <c r="H6055">
        <v>19231</v>
      </c>
      <c r="I6055" s="196" t="str">
        <f>VLOOKUP(E6055,Refs!$P$2:$R$36,3,FALSE)</f>
        <v>Y61</v>
      </c>
      <c r="J6055" s="196" t="str">
        <f>VLOOKUP(E6055,Refs!$P$2:$S$36,4,FALSE)</f>
        <v>East of England</v>
      </c>
      <c r="K6055" s="42">
        <f t="shared" si="191"/>
        <v>19231</v>
      </c>
    </row>
    <row r="6056" spans="1:11" x14ac:dyDescent="0.35">
      <c r="A6056" s="197">
        <f t="shared" si="192"/>
        <v>44317</v>
      </c>
      <c r="B6056" t="s">
        <v>1054</v>
      </c>
      <c r="C6056" t="s">
        <v>104</v>
      </c>
      <c r="D6056" t="s">
        <v>997</v>
      </c>
      <c r="E6056" t="s">
        <v>60</v>
      </c>
      <c r="F6056" t="s">
        <v>537</v>
      </c>
      <c r="G6056" t="s">
        <v>675</v>
      </c>
      <c r="H6056">
        <v>8434</v>
      </c>
      <c r="I6056" s="196" t="str">
        <f>VLOOKUP(E6056,Refs!$P$2:$R$36,3,FALSE)</f>
        <v>Y61</v>
      </c>
      <c r="J6056" s="196" t="str">
        <f>VLOOKUP(E6056,Refs!$P$2:$S$36,4,FALSE)</f>
        <v>East of England</v>
      </c>
      <c r="K6056" s="42">
        <f t="shared" si="191"/>
        <v>8434</v>
      </c>
    </row>
    <row r="6057" spans="1:11" x14ac:dyDescent="0.35">
      <c r="A6057" s="197">
        <f t="shared" si="192"/>
        <v>44317</v>
      </c>
      <c r="B6057" t="s">
        <v>1054</v>
      </c>
      <c r="C6057" t="s">
        <v>104</v>
      </c>
      <c r="D6057" t="s">
        <v>997</v>
      </c>
      <c r="E6057" t="s">
        <v>60</v>
      </c>
      <c r="F6057" t="s">
        <v>537</v>
      </c>
      <c r="G6057" t="s">
        <v>678</v>
      </c>
      <c r="H6057">
        <v>5672</v>
      </c>
      <c r="I6057" s="196" t="str">
        <f>VLOOKUP(E6057,Refs!$P$2:$R$36,3,FALSE)</f>
        <v>Y61</v>
      </c>
      <c r="J6057" s="196" t="str">
        <f>VLOOKUP(E6057,Refs!$P$2:$S$36,4,FALSE)</f>
        <v>East of England</v>
      </c>
      <c r="K6057" s="42">
        <f t="shared" si="191"/>
        <v>5672</v>
      </c>
    </row>
    <row r="6058" spans="1:11" x14ac:dyDescent="0.35">
      <c r="A6058" s="197">
        <f t="shared" si="192"/>
        <v>44317</v>
      </c>
      <c r="B6058" t="s">
        <v>1054</v>
      </c>
      <c r="C6058" t="s">
        <v>104</v>
      </c>
      <c r="D6058" t="s">
        <v>997</v>
      </c>
      <c r="E6058" t="s">
        <v>60</v>
      </c>
      <c r="F6058" t="s">
        <v>537</v>
      </c>
      <c r="G6058" t="s">
        <v>679</v>
      </c>
      <c r="H6058">
        <v>2293</v>
      </c>
      <c r="I6058" s="196" t="str">
        <f>VLOOKUP(E6058,Refs!$P$2:$R$36,3,FALSE)</f>
        <v>Y61</v>
      </c>
      <c r="J6058" s="196" t="str">
        <f>VLOOKUP(E6058,Refs!$P$2:$S$36,4,FALSE)</f>
        <v>East of England</v>
      </c>
      <c r="K6058" s="42">
        <f t="shared" si="191"/>
        <v>2293</v>
      </c>
    </row>
    <row r="6059" spans="1:11" x14ac:dyDescent="0.35">
      <c r="A6059" s="197">
        <f t="shared" si="192"/>
        <v>44317</v>
      </c>
      <c r="B6059" t="s">
        <v>1054</v>
      </c>
      <c r="C6059" t="s">
        <v>104</v>
      </c>
      <c r="D6059" t="s">
        <v>997</v>
      </c>
      <c r="E6059" t="s">
        <v>60</v>
      </c>
      <c r="F6059" t="s">
        <v>537</v>
      </c>
      <c r="G6059" t="s">
        <v>680</v>
      </c>
      <c r="H6059">
        <v>15025</v>
      </c>
      <c r="I6059" s="196" t="str">
        <f>VLOOKUP(E6059,Refs!$P$2:$R$36,3,FALSE)</f>
        <v>Y61</v>
      </c>
      <c r="J6059" s="196" t="str">
        <f>VLOOKUP(E6059,Refs!$P$2:$S$36,4,FALSE)</f>
        <v>East of England</v>
      </c>
      <c r="K6059" s="42">
        <f t="shared" si="191"/>
        <v>15025</v>
      </c>
    </row>
    <row r="6060" spans="1:11" x14ac:dyDescent="0.35">
      <c r="A6060" s="197">
        <f t="shared" si="192"/>
        <v>44317</v>
      </c>
      <c r="B6060" t="s">
        <v>1054</v>
      </c>
      <c r="C6060" t="s">
        <v>104</v>
      </c>
      <c r="D6060" t="s">
        <v>997</v>
      </c>
      <c r="E6060" t="s">
        <v>60</v>
      </c>
      <c r="F6060" t="s">
        <v>537</v>
      </c>
      <c r="G6060" t="s">
        <v>681</v>
      </c>
      <c r="H6060">
        <v>3426</v>
      </c>
      <c r="I6060" s="196" t="str">
        <f>VLOOKUP(E6060,Refs!$P$2:$R$36,3,FALSE)</f>
        <v>Y61</v>
      </c>
      <c r="J6060" s="196" t="str">
        <f>VLOOKUP(E6060,Refs!$P$2:$S$36,4,FALSE)</f>
        <v>East of England</v>
      </c>
      <c r="K6060" s="42">
        <f t="shared" si="191"/>
        <v>3426</v>
      </c>
    </row>
    <row r="6061" spans="1:11" x14ac:dyDescent="0.35">
      <c r="A6061" s="197">
        <f t="shared" si="192"/>
        <v>44317</v>
      </c>
      <c r="B6061" t="s">
        <v>1054</v>
      </c>
      <c r="C6061" t="s">
        <v>104</v>
      </c>
      <c r="D6061" t="s">
        <v>997</v>
      </c>
      <c r="E6061" t="s">
        <v>60</v>
      </c>
      <c r="F6061" t="s">
        <v>537</v>
      </c>
      <c r="G6061" t="s">
        <v>682</v>
      </c>
      <c r="H6061">
        <v>611</v>
      </c>
      <c r="I6061" s="196" t="str">
        <f>VLOOKUP(E6061,Refs!$P$2:$R$36,3,FALSE)</f>
        <v>Y61</v>
      </c>
      <c r="J6061" s="196" t="str">
        <f>VLOOKUP(E6061,Refs!$P$2:$S$36,4,FALSE)</f>
        <v>East of England</v>
      </c>
      <c r="K6061" s="42">
        <f t="shared" si="191"/>
        <v>611</v>
      </c>
    </row>
    <row r="6062" spans="1:11" x14ac:dyDescent="0.35">
      <c r="A6062" s="197">
        <f t="shared" si="192"/>
        <v>44317</v>
      </c>
      <c r="B6062" t="s">
        <v>1054</v>
      </c>
      <c r="C6062" t="s">
        <v>104</v>
      </c>
      <c r="D6062" t="s">
        <v>997</v>
      </c>
      <c r="E6062" t="s">
        <v>60</v>
      </c>
      <c r="F6062" t="s">
        <v>537</v>
      </c>
      <c r="G6062" t="s">
        <v>683</v>
      </c>
      <c r="H6062">
        <v>16</v>
      </c>
      <c r="I6062" s="196" t="str">
        <f>VLOOKUP(E6062,Refs!$P$2:$R$36,3,FALSE)</f>
        <v>Y61</v>
      </c>
      <c r="J6062" s="196" t="str">
        <f>VLOOKUP(E6062,Refs!$P$2:$S$36,4,FALSE)</f>
        <v>East of England</v>
      </c>
      <c r="K6062" s="42">
        <f t="shared" si="191"/>
        <v>16</v>
      </c>
    </row>
    <row r="6063" spans="1:11" x14ac:dyDescent="0.35">
      <c r="A6063" s="197">
        <f t="shared" si="192"/>
        <v>44317</v>
      </c>
      <c r="B6063" t="s">
        <v>1054</v>
      </c>
      <c r="C6063" t="s">
        <v>104</v>
      </c>
      <c r="D6063" t="s">
        <v>997</v>
      </c>
      <c r="E6063" t="s">
        <v>60</v>
      </c>
      <c r="F6063" t="s">
        <v>537</v>
      </c>
      <c r="G6063" t="s">
        <v>684</v>
      </c>
      <c r="H6063">
        <v>3321</v>
      </c>
      <c r="I6063" s="196" t="str">
        <f>VLOOKUP(E6063,Refs!$P$2:$R$36,3,FALSE)</f>
        <v>Y61</v>
      </c>
      <c r="J6063" s="196" t="str">
        <f>VLOOKUP(E6063,Refs!$P$2:$S$36,4,FALSE)</f>
        <v>East of England</v>
      </c>
      <c r="K6063" s="42">
        <f t="shared" si="191"/>
        <v>3321</v>
      </c>
    </row>
    <row r="6064" spans="1:11" x14ac:dyDescent="0.35">
      <c r="A6064" s="197">
        <f t="shared" si="192"/>
        <v>44317</v>
      </c>
      <c r="B6064" t="s">
        <v>1054</v>
      </c>
      <c r="C6064" t="s">
        <v>104</v>
      </c>
      <c r="D6064" t="s">
        <v>997</v>
      </c>
      <c r="E6064" t="s">
        <v>60</v>
      </c>
      <c r="F6064" t="s">
        <v>537</v>
      </c>
      <c r="G6064" t="s">
        <v>685</v>
      </c>
      <c r="H6064">
        <v>2699</v>
      </c>
      <c r="I6064" s="196" t="str">
        <f>VLOOKUP(E6064,Refs!$P$2:$R$36,3,FALSE)</f>
        <v>Y61</v>
      </c>
      <c r="J6064" s="196" t="str">
        <f>VLOOKUP(E6064,Refs!$P$2:$S$36,4,FALSE)</f>
        <v>East of England</v>
      </c>
      <c r="K6064" s="42">
        <f t="shared" si="191"/>
        <v>2699</v>
      </c>
    </row>
    <row r="6065" spans="1:11" x14ac:dyDescent="0.35">
      <c r="A6065" s="197">
        <f t="shared" si="192"/>
        <v>44317</v>
      </c>
      <c r="B6065" t="s">
        <v>1054</v>
      </c>
      <c r="C6065" t="s">
        <v>104</v>
      </c>
      <c r="D6065" t="s">
        <v>997</v>
      </c>
      <c r="E6065" t="s">
        <v>60</v>
      </c>
      <c r="F6065" t="s">
        <v>537</v>
      </c>
      <c r="G6065" t="s">
        <v>686</v>
      </c>
      <c r="H6065">
        <v>1</v>
      </c>
      <c r="I6065" s="196" t="str">
        <f>VLOOKUP(E6065,Refs!$P$2:$R$36,3,FALSE)</f>
        <v>Y61</v>
      </c>
      <c r="J6065" s="196" t="str">
        <f>VLOOKUP(E6065,Refs!$P$2:$S$36,4,FALSE)</f>
        <v>East of England</v>
      </c>
      <c r="K6065" s="42">
        <f t="shared" si="191"/>
        <v>1</v>
      </c>
    </row>
    <row r="6066" spans="1:11" x14ac:dyDescent="0.35">
      <c r="A6066" s="197">
        <f t="shared" si="192"/>
        <v>44317</v>
      </c>
      <c r="B6066" t="s">
        <v>1054</v>
      </c>
      <c r="C6066" t="s">
        <v>104</v>
      </c>
      <c r="D6066" t="s">
        <v>997</v>
      </c>
      <c r="E6066" t="s">
        <v>60</v>
      </c>
      <c r="F6066" t="s">
        <v>537</v>
      </c>
      <c r="G6066" t="s">
        <v>687</v>
      </c>
      <c r="H6066">
        <v>0</v>
      </c>
      <c r="I6066" s="196" t="str">
        <f>VLOOKUP(E6066,Refs!$P$2:$R$36,3,FALSE)</f>
        <v>Y61</v>
      </c>
      <c r="J6066" s="196" t="str">
        <f>VLOOKUP(E6066,Refs!$P$2:$S$36,4,FALSE)</f>
        <v>East of England</v>
      </c>
      <c r="K6066" s="42" t="str">
        <f t="shared" si="191"/>
        <v/>
      </c>
    </row>
    <row r="6067" spans="1:11" x14ac:dyDescent="0.35">
      <c r="A6067" s="197">
        <f t="shared" si="192"/>
        <v>44317</v>
      </c>
      <c r="B6067" t="s">
        <v>1054</v>
      </c>
      <c r="C6067" t="s">
        <v>104</v>
      </c>
      <c r="D6067" t="s">
        <v>997</v>
      </c>
      <c r="E6067" t="s">
        <v>60</v>
      </c>
      <c r="F6067" t="s">
        <v>537</v>
      </c>
      <c r="G6067" t="s">
        <v>688</v>
      </c>
      <c r="H6067">
        <v>0</v>
      </c>
      <c r="I6067" s="196" t="str">
        <f>VLOOKUP(E6067,Refs!$P$2:$R$36,3,FALSE)</f>
        <v>Y61</v>
      </c>
      <c r="J6067" s="196" t="str">
        <f>VLOOKUP(E6067,Refs!$P$2:$S$36,4,FALSE)</f>
        <v>East of England</v>
      </c>
      <c r="K6067" s="42" t="str">
        <f t="shared" si="191"/>
        <v/>
      </c>
    </row>
    <row r="6068" spans="1:11" x14ac:dyDescent="0.35">
      <c r="A6068" s="197">
        <f t="shared" si="192"/>
        <v>44317</v>
      </c>
      <c r="B6068" t="s">
        <v>1054</v>
      </c>
      <c r="C6068" t="s">
        <v>104</v>
      </c>
      <c r="D6068" t="s">
        <v>997</v>
      </c>
      <c r="E6068" t="s">
        <v>60</v>
      </c>
      <c r="F6068" t="s">
        <v>537</v>
      </c>
      <c r="G6068" t="s">
        <v>689</v>
      </c>
      <c r="H6068">
        <v>0</v>
      </c>
      <c r="I6068" s="196" t="str">
        <f>VLOOKUP(E6068,Refs!$P$2:$R$36,3,FALSE)</f>
        <v>Y61</v>
      </c>
      <c r="J6068" s="196" t="str">
        <f>VLOOKUP(E6068,Refs!$P$2:$S$36,4,FALSE)</f>
        <v>East of England</v>
      </c>
      <c r="K6068" s="42" t="str">
        <f t="shared" si="191"/>
        <v/>
      </c>
    </row>
    <row r="6069" spans="1:11" x14ac:dyDescent="0.35">
      <c r="A6069" s="197">
        <f t="shared" si="192"/>
        <v>44317</v>
      </c>
      <c r="B6069" t="s">
        <v>1054</v>
      </c>
      <c r="C6069" t="s">
        <v>104</v>
      </c>
      <c r="D6069" t="s">
        <v>997</v>
      </c>
      <c r="E6069" t="s">
        <v>60</v>
      </c>
      <c r="F6069" t="s">
        <v>537</v>
      </c>
      <c r="G6069" t="s">
        <v>690</v>
      </c>
      <c r="H6069">
        <v>0</v>
      </c>
      <c r="I6069" s="196" t="str">
        <f>VLOOKUP(E6069,Refs!$P$2:$R$36,3,FALSE)</f>
        <v>Y61</v>
      </c>
      <c r="J6069" s="196" t="str">
        <f>VLOOKUP(E6069,Refs!$P$2:$S$36,4,FALSE)</f>
        <v>East of England</v>
      </c>
      <c r="K6069" s="42" t="str">
        <f t="shared" si="191"/>
        <v/>
      </c>
    </row>
    <row r="6070" spans="1:11" x14ac:dyDescent="0.35">
      <c r="A6070" s="197">
        <f t="shared" si="192"/>
        <v>44317</v>
      </c>
      <c r="B6070" t="s">
        <v>1054</v>
      </c>
      <c r="C6070" t="s">
        <v>104</v>
      </c>
      <c r="D6070" t="s">
        <v>997</v>
      </c>
      <c r="E6070" t="s">
        <v>60</v>
      </c>
      <c r="F6070" t="s">
        <v>537</v>
      </c>
      <c r="G6070" t="s">
        <v>691</v>
      </c>
      <c r="H6070">
        <v>887</v>
      </c>
      <c r="I6070" s="196" t="str">
        <f>VLOOKUP(E6070,Refs!$P$2:$R$36,3,FALSE)</f>
        <v>Y61</v>
      </c>
      <c r="J6070" s="196" t="str">
        <f>VLOOKUP(E6070,Refs!$P$2:$S$36,4,FALSE)</f>
        <v>East of England</v>
      </c>
      <c r="K6070" s="42">
        <f t="shared" si="191"/>
        <v>887</v>
      </c>
    </row>
    <row r="6071" spans="1:11" x14ac:dyDescent="0.35">
      <c r="A6071" s="197">
        <f t="shared" si="192"/>
        <v>44317</v>
      </c>
      <c r="B6071" t="s">
        <v>1054</v>
      </c>
      <c r="C6071" t="s">
        <v>104</v>
      </c>
      <c r="D6071" t="s">
        <v>997</v>
      </c>
      <c r="E6071" t="s">
        <v>60</v>
      </c>
      <c r="F6071" t="s">
        <v>537</v>
      </c>
      <c r="G6071" t="s">
        <v>692</v>
      </c>
      <c r="H6071">
        <v>801</v>
      </c>
      <c r="I6071" s="196" t="str">
        <f>VLOOKUP(E6071,Refs!$P$2:$R$36,3,FALSE)</f>
        <v>Y61</v>
      </c>
      <c r="J6071" s="196" t="str">
        <f>VLOOKUP(E6071,Refs!$P$2:$S$36,4,FALSE)</f>
        <v>East of England</v>
      </c>
      <c r="K6071" s="42">
        <f t="shared" si="191"/>
        <v>801</v>
      </c>
    </row>
    <row r="6072" spans="1:11" x14ac:dyDescent="0.35">
      <c r="A6072" s="197">
        <f t="shared" si="192"/>
        <v>44317</v>
      </c>
      <c r="B6072" t="s">
        <v>1054</v>
      </c>
      <c r="C6072" t="s">
        <v>104</v>
      </c>
      <c r="D6072" t="s">
        <v>997</v>
      </c>
      <c r="E6072" t="s">
        <v>60</v>
      </c>
      <c r="F6072" t="s">
        <v>537</v>
      </c>
      <c r="G6072" t="s">
        <v>693</v>
      </c>
      <c r="H6072">
        <v>796</v>
      </c>
      <c r="I6072" s="196" t="str">
        <f>VLOOKUP(E6072,Refs!$P$2:$R$36,3,FALSE)</f>
        <v>Y61</v>
      </c>
      <c r="J6072" s="196" t="str">
        <f>VLOOKUP(E6072,Refs!$P$2:$S$36,4,FALSE)</f>
        <v>East of England</v>
      </c>
      <c r="K6072" s="42">
        <f t="shared" ref="K6072:K6135" si="193">IF(OR(H6072="NULL",H6072=0,H6072=""),"",H6072)</f>
        <v>796</v>
      </c>
    </row>
    <row r="6073" spans="1:11" x14ac:dyDescent="0.35">
      <c r="A6073" s="197">
        <f t="shared" si="192"/>
        <v>44317</v>
      </c>
      <c r="B6073" t="s">
        <v>1054</v>
      </c>
      <c r="C6073" t="s">
        <v>104</v>
      </c>
      <c r="D6073" t="s">
        <v>997</v>
      </c>
      <c r="E6073" t="s">
        <v>60</v>
      </c>
      <c r="F6073" t="s">
        <v>537</v>
      </c>
      <c r="G6073" t="s">
        <v>694</v>
      </c>
      <c r="H6073">
        <v>0</v>
      </c>
      <c r="I6073" s="196" t="str">
        <f>VLOOKUP(E6073,Refs!$P$2:$R$36,3,FALSE)</f>
        <v>Y61</v>
      </c>
      <c r="J6073" s="196" t="str">
        <f>VLOOKUP(E6073,Refs!$P$2:$S$36,4,FALSE)</f>
        <v>East of England</v>
      </c>
      <c r="K6073" s="42" t="str">
        <f t="shared" si="193"/>
        <v/>
      </c>
    </row>
    <row r="6074" spans="1:11" x14ac:dyDescent="0.35">
      <c r="A6074" s="197">
        <f t="shared" si="192"/>
        <v>44317</v>
      </c>
      <c r="B6074" t="s">
        <v>1054</v>
      </c>
      <c r="C6074" t="s">
        <v>104</v>
      </c>
      <c r="D6074" t="s">
        <v>997</v>
      </c>
      <c r="E6074" t="s">
        <v>60</v>
      </c>
      <c r="F6074" t="s">
        <v>537</v>
      </c>
      <c r="G6074" t="s">
        <v>695</v>
      </c>
      <c r="H6074">
        <v>0</v>
      </c>
      <c r="I6074" s="196" t="str">
        <f>VLOOKUP(E6074,Refs!$P$2:$R$36,3,FALSE)</f>
        <v>Y61</v>
      </c>
      <c r="J6074" s="196" t="str">
        <f>VLOOKUP(E6074,Refs!$P$2:$S$36,4,FALSE)</f>
        <v>East of England</v>
      </c>
      <c r="K6074" s="42" t="str">
        <f t="shared" si="193"/>
        <v/>
      </c>
    </row>
    <row r="6075" spans="1:11" x14ac:dyDescent="0.35">
      <c r="A6075" s="197">
        <f t="shared" si="192"/>
        <v>44317</v>
      </c>
      <c r="B6075" t="s">
        <v>1054</v>
      </c>
      <c r="C6075" t="s">
        <v>104</v>
      </c>
      <c r="D6075" t="s">
        <v>997</v>
      </c>
      <c r="E6075" t="s">
        <v>60</v>
      </c>
      <c r="F6075" t="s">
        <v>537</v>
      </c>
      <c r="G6075" t="s">
        <v>696</v>
      </c>
      <c r="H6075">
        <v>203</v>
      </c>
      <c r="I6075" s="196" t="str">
        <f>VLOOKUP(E6075,Refs!$P$2:$R$36,3,FALSE)</f>
        <v>Y61</v>
      </c>
      <c r="J6075" s="196" t="str">
        <f>VLOOKUP(E6075,Refs!$P$2:$S$36,4,FALSE)</f>
        <v>East of England</v>
      </c>
      <c r="K6075" s="42">
        <f t="shared" si="193"/>
        <v>203</v>
      </c>
    </row>
    <row r="6076" spans="1:11" x14ac:dyDescent="0.35">
      <c r="A6076" s="197">
        <f t="shared" si="192"/>
        <v>44317</v>
      </c>
      <c r="B6076" t="s">
        <v>1054</v>
      </c>
      <c r="C6076" t="s">
        <v>104</v>
      </c>
      <c r="D6076" t="s">
        <v>997</v>
      </c>
      <c r="E6076" t="s">
        <v>60</v>
      </c>
      <c r="F6076" t="s">
        <v>537</v>
      </c>
      <c r="G6076" t="s">
        <v>697</v>
      </c>
      <c r="H6076">
        <v>92</v>
      </c>
      <c r="I6076" s="196" t="str">
        <f>VLOOKUP(E6076,Refs!$P$2:$R$36,3,FALSE)</f>
        <v>Y61</v>
      </c>
      <c r="J6076" s="196" t="str">
        <f>VLOOKUP(E6076,Refs!$P$2:$S$36,4,FALSE)</f>
        <v>East of England</v>
      </c>
      <c r="K6076" s="42">
        <f t="shared" si="193"/>
        <v>92</v>
      </c>
    </row>
    <row r="6077" spans="1:11" x14ac:dyDescent="0.35">
      <c r="A6077" s="197">
        <f t="shared" si="192"/>
        <v>44317</v>
      </c>
      <c r="B6077" t="s">
        <v>1054</v>
      </c>
      <c r="C6077" t="s">
        <v>104</v>
      </c>
      <c r="D6077" t="s">
        <v>997</v>
      </c>
      <c r="E6077" t="s">
        <v>60</v>
      </c>
      <c r="F6077" t="s">
        <v>537</v>
      </c>
      <c r="G6077" t="s">
        <v>698</v>
      </c>
      <c r="H6077">
        <v>2858</v>
      </c>
      <c r="I6077" s="196" t="str">
        <f>VLOOKUP(E6077,Refs!$P$2:$R$36,3,FALSE)</f>
        <v>Y61</v>
      </c>
      <c r="J6077" s="196" t="str">
        <f>VLOOKUP(E6077,Refs!$P$2:$S$36,4,FALSE)</f>
        <v>East of England</v>
      </c>
      <c r="K6077" s="42">
        <f t="shared" si="193"/>
        <v>2858</v>
      </c>
    </row>
    <row r="6078" spans="1:11" x14ac:dyDescent="0.35">
      <c r="A6078" s="197">
        <f t="shared" si="192"/>
        <v>44317</v>
      </c>
      <c r="B6078" t="s">
        <v>1054</v>
      </c>
      <c r="C6078" t="s">
        <v>104</v>
      </c>
      <c r="D6078" t="s">
        <v>997</v>
      </c>
      <c r="E6078" t="s">
        <v>60</v>
      </c>
      <c r="F6078" t="s">
        <v>537</v>
      </c>
      <c r="G6078" t="s">
        <v>699</v>
      </c>
      <c r="H6078">
        <v>1811</v>
      </c>
      <c r="I6078" s="196" t="str">
        <f>VLOOKUP(E6078,Refs!$P$2:$R$36,3,FALSE)</f>
        <v>Y61</v>
      </c>
      <c r="J6078" s="196" t="str">
        <f>VLOOKUP(E6078,Refs!$P$2:$S$36,4,FALSE)</f>
        <v>East of England</v>
      </c>
      <c r="K6078" s="42">
        <f t="shared" si="193"/>
        <v>1811</v>
      </c>
    </row>
    <row r="6079" spans="1:11" x14ac:dyDescent="0.35">
      <c r="A6079" s="197">
        <f t="shared" si="192"/>
        <v>44317</v>
      </c>
      <c r="B6079" t="s">
        <v>1054</v>
      </c>
      <c r="C6079" t="s">
        <v>104</v>
      </c>
      <c r="D6079" t="s">
        <v>997</v>
      </c>
      <c r="E6079" t="s">
        <v>60</v>
      </c>
      <c r="F6079" t="s">
        <v>537</v>
      </c>
      <c r="G6079" t="s">
        <v>720</v>
      </c>
      <c r="H6079">
        <v>118</v>
      </c>
      <c r="I6079" s="196" t="str">
        <f>VLOOKUP(E6079,Refs!$P$2:$R$36,3,FALSE)</f>
        <v>Y61</v>
      </c>
      <c r="J6079" s="196" t="str">
        <f>VLOOKUP(E6079,Refs!$P$2:$S$36,4,FALSE)</f>
        <v>East of England</v>
      </c>
      <c r="K6079" s="42">
        <f t="shared" si="193"/>
        <v>118</v>
      </c>
    </row>
    <row r="6080" spans="1:11" x14ac:dyDescent="0.35">
      <c r="A6080" s="197">
        <f t="shared" si="192"/>
        <v>44317</v>
      </c>
      <c r="B6080" t="s">
        <v>1054</v>
      </c>
      <c r="C6080" t="s">
        <v>104</v>
      </c>
      <c r="D6080" t="s">
        <v>997</v>
      </c>
      <c r="E6080" t="s">
        <v>60</v>
      </c>
      <c r="F6080" t="s">
        <v>537</v>
      </c>
      <c r="G6080" t="s">
        <v>721</v>
      </c>
      <c r="H6080">
        <v>118</v>
      </c>
      <c r="I6080" s="196" t="str">
        <f>VLOOKUP(E6080,Refs!$P$2:$R$36,3,FALSE)</f>
        <v>Y61</v>
      </c>
      <c r="J6080" s="196" t="str">
        <f>VLOOKUP(E6080,Refs!$P$2:$S$36,4,FALSE)</f>
        <v>East of England</v>
      </c>
      <c r="K6080" s="42">
        <f t="shared" si="193"/>
        <v>118</v>
      </c>
    </row>
    <row r="6081" spans="1:11" x14ac:dyDescent="0.35">
      <c r="A6081" s="197">
        <f t="shared" si="192"/>
        <v>44317</v>
      </c>
      <c r="B6081" t="s">
        <v>1054</v>
      </c>
      <c r="C6081" t="s">
        <v>104</v>
      </c>
      <c r="D6081" t="s">
        <v>997</v>
      </c>
      <c r="E6081" t="s">
        <v>60</v>
      </c>
      <c r="F6081" t="s">
        <v>537</v>
      </c>
      <c r="G6081" t="s">
        <v>722</v>
      </c>
      <c r="H6081">
        <v>32</v>
      </c>
      <c r="I6081" s="196" t="str">
        <f>VLOOKUP(E6081,Refs!$P$2:$R$36,3,FALSE)</f>
        <v>Y61</v>
      </c>
      <c r="J6081" s="196" t="str">
        <f>VLOOKUP(E6081,Refs!$P$2:$S$36,4,FALSE)</f>
        <v>East of England</v>
      </c>
      <c r="K6081" s="42">
        <f t="shared" si="193"/>
        <v>32</v>
      </c>
    </row>
    <row r="6082" spans="1:11" x14ac:dyDescent="0.35">
      <c r="A6082" s="197">
        <f t="shared" si="192"/>
        <v>44317</v>
      </c>
      <c r="B6082" t="s">
        <v>1054</v>
      </c>
      <c r="C6082" t="s">
        <v>104</v>
      </c>
      <c r="D6082" t="s">
        <v>997</v>
      </c>
      <c r="E6082" t="s">
        <v>60</v>
      </c>
      <c r="F6082" t="s">
        <v>537</v>
      </c>
      <c r="G6082" t="s">
        <v>723</v>
      </c>
      <c r="H6082">
        <v>10</v>
      </c>
      <c r="I6082" s="196" t="str">
        <f>VLOOKUP(E6082,Refs!$P$2:$R$36,3,FALSE)</f>
        <v>Y61</v>
      </c>
      <c r="J6082" s="196" t="str">
        <f>VLOOKUP(E6082,Refs!$P$2:$S$36,4,FALSE)</f>
        <v>East of England</v>
      </c>
      <c r="K6082" s="42">
        <f t="shared" si="193"/>
        <v>10</v>
      </c>
    </row>
    <row r="6083" spans="1:11" x14ac:dyDescent="0.35">
      <c r="A6083" s="197">
        <f t="shared" ref="A6083:A6146" si="194">DATEVALUE(RIGHT(B6083,8))</f>
        <v>44317</v>
      </c>
      <c r="B6083" t="s">
        <v>1054</v>
      </c>
      <c r="C6083" t="s">
        <v>104</v>
      </c>
      <c r="D6083" t="s">
        <v>997</v>
      </c>
      <c r="E6083" t="s">
        <v>60</v>
      </c>
      <c r="F6083" t="s">
        <v>537</v>
      </c>
      <c r="G6083" t="s">
        <v>724</v>
      </c>
      <c r="H6083">
        <v>46</v>
      </c>
      <c r="I6083" s="196" t="str">
        <f>VLOOKUP(E6083,Refs!$P$2:$R$36,3,FALSE)</f>
        <v>Y61</v>
      </c>
      <c r="J6083" s="196" t="str">
        <f>VLOOKUP(E6083,Refs!$P$2:$S$36,4,FALSE)</f>
        <v>East of England</v>
      </c>
      <c r="K6083" s="42">
        <f t="shared" si="193"/>
        <v>46</v>
      </c>
    </row>
    <row r="6084" spans="1:11" x14ac:dyDescent="0.35">
      <c r="A6084" s="197">
        <f t="shared" si="194"/>
        <v>44317</v>
      </c>
      <c r="B6084" t="s">
        <v>1054</v>
      </c>
      <c r="C6084" t="s">
        <v>104</v>
      </c>
      <c r="D6084" t="s">
        <v>997</v>
      </c>
      <c r="E6084" t="s">
        <v>60</v>
      </c>
      <c r="F6084" t="s">
        <v>537</v>
      </c>
      <c r="G6084" t="s">
        <v>725</v>
      </c>
      <c r="H6084">
        <v>11</v>
      </c>
      <c r="I6084" s="196" t="str">
        <f>VLOOKUP(E6084,Refs!$P$2:$R$36,3,FALSE)</f>
        <v>Y61</v>
      </c>
      <c r="J6084" s="196" t="str">
        <f>VLOOKUP(E6084,Refs!$P$2:$S$36,4,FALSE)</f>
        <v>East of England</v>
      </c>
      <c r="K6084" s="42">
        <f t="shared" si="193"/>
        <v>11</v>
      </c>
    </row>
    <row r="6085" spans="1:11" x14ac:dyDescent="0.35">
      <c r="A6085" s="197">
        <f t="shared" si="194"/>
        <v>44317</v>
      </c>
      <c r="B6085" t="s">
        <v>1054</v>
      </c>
      <c r="C6085" t="s">
        <v>104</v>
      </c>
      <c r="D6085" t="s">
        <v>997</v>
      </c>
      <c r="E6085" t="s">
        <v>60</v>
      </c>
      <c r="F6085" t="s">
        <v>537</v>
      </c>
      <c r="G6085" t="s">
        <v>726</v>
      </c>
      <c r="H6085">
        <v>0</v>
      </c>
      <c r="I6085" s="196" t="str">
        <f>VLOOKUP(E6085,Refs!$P$2:$R$36,3,FALSE)</f>
        <v>Y61</v>
      </c>
      <c r="J6085" s="196" t="str">
        <f>VLOOKUP(E6085,Refs!$P$2:$S$36,4,FALSE)</f>
        <v>East of England</v>
      </c>
      <c r="K6085" s="42" t="str">
        <f t="shared" si="193"/>
        <v/>
      </c>
    </row>
    <row r="6086" spans="1:11" x14ac:dyDescent="0.35">
      <c r="A6086" s="197">
        <f t="shared" si="194"/>
        <v>44317</v>
      </c>
      <c r="B6086" t="s">
        <v>1054</v>
      </c>
      <c r="C6086" t="s">
        <v>104</v>
      </c>
      <c r="D6086" t="s">
        <v>997</v>
      </c>
      <c r="E6086" t="s">
        <v>60</v>
      </c>
      <c r="F6086" t="s">
        <v>537</v>
      </c>
      <c r="G6086" t="s">
        <v>727</v>
      </c>
      <c r="H6086">
        <v>0</v>
      </c>
      <c r="I6086" s="196" t="str">
        <f>VLOOKUP(E6086,Refs!$P$2:$R$36,3,FALSE)</f>
        <v>Y61</v>
      </c>
      <c r="J6086" s="196" t="str">
        <f>VLOOKUP(E6086,Refs!$P$2:$S$36,4,FALSE)</f>
        <v>East of England</v>
      </c>
      <c r="K6086" s="42" t="str">
        <f t="shared" si="193"/>
        <v/>
      </c>
    </row>
    <row r="6087" spans="1:11" x14ac:dyDescent="0.35">
      <c r="A6087" s="197">
        <f t="shared" si="194"/>
        <v>44317</v>
      </c>
      <c r="B6087" t="s">
        <v>1054</v>
      </c>
      <c r="C6087" t="s">
        <v>104</v>
      </c>
      <c r="D6087" t="s">
        <v>997</v>
      </c>
      <c r="E6087" t="s">
        <v>60</v>
      </c>
      <c r="F6087" t="s">
        <v>537</v>
      </c>
      <c r="G6087" t="s">
        <v>728</v>
      </c>
      <c r="H6087">
        <v>16</v>
      </c>
      <c r="I6087" s="196" t="str">
        <f>VLOOKUP(E6087,Refs!$P$2:$R$36,3,FALSE)</f>
        <v>Y61</v>
      </c>
      <c r="J6087" s="196" t="str">
        <f>VLOOKUP(E6087,Refs!$P$2:$S$36,4,FALSE)</f>
        <v>East of England</v>
      </c>
      <c r="K6087" s="42">
        <f t="shared" si="193"/>
        <v>16</v>
      </c>
    </row>
    <row r="6088" spans="1:11" x14ac:dyDescent="0.35">
      <c r="A6088" s="197">
        <f t="shared" si="194"/>
        <v>44317</v>
      </c>
      <c r="B6088" t="s">
        <v>1054</v>
      </c>
      <c r="C6088" t="s">
        <v>104</v>
      </c>
      <c r="D6088" t="s">
        <v>997</v>
      </c>
      <c r="E6088" t="s">
        <v>60</v>
      </c>
      <c r="F6088" t="s">
        <v>537</v>
      </c>
      <c r="G6088" t="s">
        <v>729</v>
      </c>
      <c r="H6088">
        <v>13</v>
      </c>
      <c r="I6088" s="196" t="str">
        <f>VLOOKUP(E6088,Refs!$P$2:$R$36,3,FALSE)</f>
        <v>Y61</v>
      </c>
      <c r="J6088" s="196" t="str">
        <f>VLOOKUP(E6088,Refs!$P$2:$S$36,4,FALSE)</f>
        <v>East of England</v>
      </c>
      <c r="K6088" s="42">
        <f t="shared" si="193"/>
        <v>13</v>
      </c>
    </row>
    <row r="6089" spans="1:11" x14ac:dyDescent="0.35">
      <c r="A6089" s="197">
        <f t="shared" si="194"/>
        <v>44317</v>
      </c>
      <c r="B6089" t="s">
        <v>1054</v>
      </c>
      <c r="C6089" t="s">
        <v>104</v>
      </c>
      <c r="D6089" t="s">
        <v>997</v>
      </c>
      <c r="E6089" t="s">
        <v>60</v>
      </c>
      <c r="F6089" t="s">
        <v>537</v>
      </c>
      <c r="G6089" t="s">
        <v>730</v>
      </c>
      <c r="H6089">
        <v>0</v>
      </c>
      <c r="I6089" s="196" t="str">
        <f>VLOOKUP(E6089,Refs!$P$2:$R$36,3,FALSE)</f>
        <v>Y61</v>
      </c>
      <c r="J6089" s="196" t="str">
        <f>VLOOKUP(E6089,Refs!$P$2:$S$36,4,FALSE)</f>
        <v>East of England</v>
      </c>
      <c r="K6089" s="42" t="str">
        <f t="shared" si="193"/>
        <v/>
      </c>
    </row>
    <row r="6090" spans="1:11" x14ac:dyDescent="0.35">
      <c r="A6090" s="197">
        <f t="shared" si="194"/>
        <v>44317</v>
      </c>
      <c r="B6090" t="s">
        <v>1054</v>
      </c>
      <c r="C6090" t="s">
        <v>104</v>
      </c>
      <c r="D6090" t="s">
        <v>997</v>
      </c>
      <c r="E6090" t="s">
        <v>60</v>
      </c>
      <c r="F6090" t="s">
        <v>537</v>
      </c>
      <c r="G6090" t="s">
        <v>731</v>
      </c>
      <c r="H6090">
        <v>0</v>
      </c>
      <c r="I6090" s="196" t="str">
        <f>VLOOKUP(E6090,Refs!$P$2:$R$36,3,FALSE)</f>
        <v>Y61</v>
      </c>
      <c r="J6090" s="196" t="str">
        <f>VLOOKUP(E6090,Refs!$P$2:$S$36,4,FALSE)</f>
        <v>East of England</v>
      </c>
      <c r="K6090" s="42" t="str">
        <f t="shared" si="193"/>
        <v/>
      </c>
    </row>
    <row r="6091" spans="1:11" x14ac:dyDescent="0.35">
      <c r="A6091" s="197">
        <f t="shared" si="194"/>
        <v>44317</v>
      </c>
      <c r="B6091" t="s">
        <v>1054</v>
      </c>
      <c r="C6091" t="s">
        <v>104</v>
      </c>
      <c r="D6091" t="s">
        <v>997</v>
      </c>
      <c r="E6091" t="s">
        <v>60</v>
      </c>
      <c r="F6091" t="s">
        <v>537</v>
      </c>
      <c r="G6091" t="s">
        <v>732</v>
      </c>
      <c r="H6091">
        <v>0</v>
      </c>
      <c r="I6091" s="196" t="str">
        <f>VLOOKUP(E6091,Refs!$P$2:$R$36,3,FALSE)</f>
        <v>Y61</v>
      </c>
      <c r="J6091" s="196" t="str">
        <f>VLOOKUP(E6091,Refs!$P$2:$S$36,4,FALSE)</f>
        <v>East of England</v>
      </c>
      <c r="K6091" s="42" t="str">
        <f t="shared" si="193"/>
        <v/>
      </c>
    </row>
    <row r="6092" spans="1:11" x14ac:dyDescent="0.35">
      <c r="A6092" s="197">
        <f t="shared" si="194"/>
        <v>44317</v>
      </c>
      <c r="B6092" t="s">
        <v>1054</v>
      </c>
      <c r="C6092" t="s">
        <v>104</v>
      </c>
      <c r="D6092" t="s">
        <v>997</v>
      </c>
      <c r="E6092" t="s">
        <v>60</v>
      </c>
      <c r="F6092" t="s">
        <v>537</v>
      </c>
      <c r="G6092" t="s">
        <v>733</v>
      </c>
      <c r="H6092">
        <v>0</v>
      </c>
      <c r="I6092" s="196" t="str">
        <f>VLOOKUP(E6092,Refs!$P$2:$R$36,3,FALSE)</f>
        <v>Y61</v>
      </c>
      <c r="J6092" s="196" t="str">
        <f>VLOOKUP(E6092,Refs!$P$2:$S$36,4,FALSE)</f>
        <v>East of England</v>
      </c>
      <c r="K6092" s="42" t="str">
        <f t="shared" si="193"/>
        <v/>
      </c>
    </row>
    <row r="6093" spans="1:11" x14ac:dyDescent="0.35">
      <c r="A6093" s="197">
        <f t="shared" si="194"/>
        <v>44317</v>
      </c>
      <c r="B6093" t="s">
        <v>1054</v>
      </c>
      <c r="C6093" t="s">
        <v>104</v>
      </c>
      <c r="D6093" t="s">
        <v>997</v>
      </c>
      <c r="E6093" t="s">
        <v>60</v>
      </c>
      <c r="F6093" t="s">
        <v>537</v>
      </c>
      <c r="G6093" t="s">
        <v>734</v>
      </c>
      <c r="H6093">
        <v>0</v>
      </c>
      <c r="I6093" s="196" t="str">
        <f>VLOOKUP(E6093,Refs!$P$2:$R$36,3,FALSE)</f>
        <v>Y61</v>
      </c>
      <c r="J6093" s="196" t="str">
        <f>VLOOKUP(E6093,Refs!$P$2:$S$36,4,FALSE)</f>
        <v>East of England</v>
      </c>
      <c r="K6093" s="42" t="str">
        <f t="shared" si="193"/>
        <v/>
      </c>
    </row>
    <row r="6094" spans="1:11" x14ac:dyDescent="0.35">
      <c r="A6094" s="197">
        <f t="shared" si="194"/>
        <v>44317</v>
      </c>
      <c r="B6094" t="s">
        <v>1054</v>
      </c>
      <c r="C6094" t="s">
        <v>104</v>
      </c>
      <c r="D6094" t="s">
        <v>997</v>
      </c>
      <c r="E6094" t="s">
        <v>60</v>
      </c>
      <c r="F6094" t="s">
        <v>537</v>
      </c>
      <c r="G6094" t="s">
        <v>735</v>
      </c>
      <c r="H6094">
        <v>0</v>
      </c>
      <c r="I6094" s="196" t="str">
        <f>VLOOKUP(E6094,Refs!$P$2:$R$36,3,FALSE)</f>
        <v>Y61</v>
      </c>
      <c r="J6094" s="196" t="str">
        <f>VLOOKUP(E6094,Refs!$P$2:$S$36,4,FALSE)</f>
        <v>East of England</v>
      </c>
      <c r="K6094" s="42" t="str">
        <f t="shared" si="193"/>
        <v/>
      </c>
    </row>
    <row r="6095" spans="1:11" x14ac:dyDescent="0.35">
      <c r="A6095" s="197">
        <f t="shared" si="194"/>
        <v>44317</v>
      </c>
      <c r="B6095" t="s">
        <v>1054</v>
      </c>
      <c r="C6095" t="s">
        <v>104</v>
      </c>
      <c r="D6095" t="s">
        <v>997</v>
      </c>
      <c r="E6095" t="s">
        <v>60</v>
      </c>
      <c r="F6095" t="s">
        <v>537</v>
      </c>
      <c r="G6095" t="s">
        <v>736</v>
      </c>
      <c r="H6095">
        <v>0</v>
      </c>
      <c r="I6095" s="196" t="str">
        <f>VLOOKUP(E6095,Refs!$P$2:$R$36,3,FALSE)</f>
        <v>Y61</v>
      </c>
      <c r="J6095" s="196" t="str">
        <f>VLOOKUP(E6095,Refs!$P$2:$S$36,4,FALSE)</f>
        <v>East of England</v>
      </c>
      <c r="K6095" s="42" t="str">
        <f t="shared" si="193"/>
        <v/>
      </c>
    </row>
    <row r="6096" spans="1:11" x14ac:dyDescent="0.35">
      <c r="A6096" s="197">
        <f t="shared" si="194"/>
        <v>44317</v>
      </c>
      <c r="B6096" t="s">
        <v>1054</v>
      </c>
      <c r="C6096" t="s">
        <v>104</v>
      </c>
      <c r="D6096" t="s">
        <v>997</v>
      </c>
      <c r="E6096" t="s">
        <v>60</v>
      </c>
      <c r="F6096" t="s">
        <v>537</v>
      </c>
      <c r="G6096" t="s">
        <v>737</v>
      </c>
      <c r="H6096">
        <v>0</v>
      </c>
      <c r="I6096" s="196" t="str">
        <f>VLOOKUP(E6096,Refs!$P$2:$R$36,3,FALSE)</f>
        <v>Y61</v>
      </c>
      <c r="J6096" s="196" t="str">
        <f>VLOOKUP(E6096,Refs!$P$2:$S$36,4,FALSE)</f>
        <v>East of England</v>
      </c>
      <c r="K6096" s="42" t="str">
        <f t="shared" si="193"/>
        <v/>
      </c>
    </row>
    <row r="6097" spans="1:11" x14ac:dyDescent="0.35">
      <c r="A6097" s="197">
        <f t="shared" si="194"/>
        <v>44317</v>
      </c>
      <c r="B6097" t="s">
        <v>1054</v>
      </c>
      <c r="C6097" t="s">
        <v>104</v>
      </c>
      <c r="D6097" t="s">
        <v>997</v>
      </c>
      <c r="E6097" t="s">
        <v>54</v>
      </c>
      <c r="F6097" t="s">
        <v>55</v>
      </c>
      <c r="G6097" t="s">
        <v>756</v>
      </c>
      <c r="H6097">
        <v>37086</v>
      </c>
      <c r="I6097" s="196" t="str">
        <f>VLOOKUP(E6097,Refs!$P$2:$R$36,3,FALSE)</f>
        <v>Y61</v>
      </c>
      <c r="J6097" s="196" t="str">
        <f>VLOOKUP(E6097,Refs!$P$2:$S$36,4,FALSE)</f>
        <v>East of England</v>
      </c>
      <c r="K6097" s="42">
        <f t="shared" si="193"/>
        <v>37086</v>
      </c>
    </row>
    <row r="6098" spans="1:11" x14ac:dyDescent="0.35">
      <c r="A6098" s="197">
        <f t="shared" si="194"/>
        <v>44317</v>
      </c>
      <c r="B6098" t="s">
        <v>1054</v>
      </c>
      <c r="C6098" t="s">
        <v>104</v>
      </c>
      <c r="D6098" t="s">
        <v>997</v>
      </c>
      <c r="E6098" t="s">
        <v>54</v>
      </c>
      <c r="F6098" t="s">
        <v>55</v>
      </c>
      <c r="G6098" t="s">
        <v>757</v>
      </c>
      <c r="H6098">
        <v>7425</v>
      </c>
      <c r="I6098" s="196" t="str">
        <f>VLOOKUP(E6098,Refs!$P$2:$R$36,3,FALSE)</f>
        <v>Y61</v>
      </c>
      <c r="J6098" s="196" t="str">
        <f>VLOOKUP(E6098,Refs!$P$2:$S$36,4,FALSE)</f>
        <v>East of England</v>
      </c>
      <c r="K6098" s="42">
        <f t="shared" si="193"/>
        <v>7425</v>
      </c>
    </row>
    <row r="6099" spans="1:11" x14ac:dyDescent="0.35">
      <c r="A6099" s="197">
        <f t="shared" si="194"/>
        <v>44317</v>
      </c>
      <c r="B6099" t="s">
        <v>1054</v>
      </c>
      <c r="C6099" t="s">
        <v>104</v>
      </c>
      <c r="D6099" t="s">
        <v>997</v>
      </c>
      <c r="E6099" t="s">
        <v>54</v>
      </c>
      <c r="F6099" t="s">
        <v>55</v>
      </c>
      <c r="G6099" t="s">
        <v>758</v>
      </c>
      <c r="H6099">
        <v>32378</v>
      </c>
      <c r="I6099" s="196" t="str">
        <f>VLOOKUP(E6099,Refs!$P$2:$R$36,3,FALSE)</f>
        <v>Y61</v>
      </c>
      <c r="J6099" s="196" t="str">
        <f>VLOOKUP(E6099,Refs!$P$2:$S$36,4,FALSE)</f>
        <v>East of England</v>
      </c>
      <c r="K6099" s="42">
        <f t="shared" si="193"/>
        <v>32378</v>
      </c>
    </row>
    <row r="6100" spans="1:11" x14ac:dyDescent="0.35">
      <c r="A6100" s="197">
        <f t="shared" si="194"/>
        <v>44317</v>
      </c>
      <c r="B6100" t="s">
        <v>1054</v>
      </c>
      <c r="C6100" t="s">
        <v>104</v>
      </c>
      <c r="D6100" t="s">
        <v>997</v>
      </c>
      <c r="E6100" t="s">
        <v>54</v>
      </c>
      <c r="F6100" t="s">
        <v>55</v>
      </c>
      <c r="G6100" t="s">
        <v>759</v>
      </c>
      <c r="H6100">
        <v>0</v>
      </c>
      <c r="I6100" s="196" t="str">
        <f>VLOOKUP(E6100,Refs!$P$2:$R$36,3,FALSE)</f>
        <v>Y61</v>
      </c>
      <c r="J6100" s="196" t="str">
        <f>VLOOKUP(E6100,Refs!$P$2:$S$36,4,FALSE)</f>
        <v>East of England</v>
      </c>
      <c r="K6100" s="42" t="str">
        <f t="shared" si="193"/>
        <v/>
      </c>
    </row>
    <row r="6101" spans="1:11" x14ac:dyDescent="0.35">
      <c r="A6101" s="197">
        <f t="shared" si="194"/>
        <v>44317</v>
      </c>
      <c r="B6101" t="s">
        <v>1054</v>
      </c>
      <c r="C6101" t="s">
        <v>104</v>
      </c>
      <c r="D6101" t="s">
        <v>997</v>
      </c>
      <c r="E6101" t="s">
        <v>54</v>
      </c>
      <c r="F6101" t="s">
        <v>55</v>
      </c>
      <c r="G6101" t="s">
        <v>760</v>
      </c>
      <c r="H6101">
        <v>0</v>
      </c>
      <c r="I6101" s="196" t="str">
        <f>VLOOKUP(E6101,Refs!$P$2:$R$36,3,FALSE)</f>
        <v>Y61</v>
      </c>
      <c r="J6101" s="196" t="str">
        <f>VLOOKUP(E6101,Refs!$P$2:$S$36,4,FALSE)</f>
        <v>East of England</v>
      </c>
      <c r="K6101" s="42" t="str">
        <f t="shared" si="193"/>
        <v/>
      </c>
    </row>
    <row r="6102" spans="1:11" x14ac:dyDescent="0.35">
      <c r="A6102" s="197">
        <f t="shared" si="194"/>
        <v>44317</v>
      </c>
      <c r="B6102" t="s">
        <v>1054</v>
      </c>
      <c r="C6102" t="s">
        <v>104</v>
      </c>
      <c r="D6102" t="s">
        <v>997</v>
      </c>
      <c r="E6102" t="s">
        <v>54</v>
      </c>
      <c r="F6102" t="s">
        <v>55</v>
      </c>
      <c r="G6102" t="s">
        <v>761</v>
      </c>
      <c r="H6102">
        <v>63</v>
      </c>
      <c r="I6102" s="196" t="str">
        <f>VLOOKUP(E6102,Refs!$P$2:$R$36,3,FALSE)</f>
        <v>Y61</v>
      </c>
      <c r="J6102" s="196" t="str">
        <f>VLOOKUP(E6102,Refs!$P$2:$S$36,4,FALSE)</f>
        <v>East of England</v>
      </c>
      <c r="K6102" s="42">
        <f t="shared" si="193"/>
        <v>63</v>
      </c>
    </row>
    <row r="6103" spans="1:11" x14ac:dyDescent="0.35">
      <c r="A6103" s="197">
        <f t="shared" si="194"/>
        <v>44317</v>
      </c>
      <c r="B6103" t="s">
        <v>1054</v>
      </c>
      <c r="C6103" t="s">
        <v>104</v>
      </c>
      <c r="D6103" t="s">
        <v>997</v>
      </c>
      <c r="E6103" t="s">
        <v>54</v>
      </c>
      <c r="F6103" t="s">
        <v>55</v>
      </c>
      <c r="G6103" t="s">
        <v>548</v>
      </c>
      <c r="H6103">
        <v>21700</v>
      </c>
      <c r="I6103" s="196" t="str">
        <f>VLOOKUP(E6103,Refs!$P$2:$R$36,3,FALSE)</f>
        <v>Y61</v>
      </c>
      <c r="J6103" s="196" t="str">
        <f>VLOOKUP(E6103,Refs!$P$2:$S$36,4,FALSE)</f>
        <v>East of England</v>
      </c>
      <c r="K6103" s="42">
        <f t="shared" si="193"/>
        <v>21700</v>
      </c>
    </row>
    <row r="6104" spans="1:11" x14ac:dyDescent="0.35">
      <c r="A6104" s="197">
        <f t="shared" si="194"/>
        <v>44317</v>
      </c>
      <c r="B6104" t="s">
        <v>1054</v>
      </c>
      <c r="C6104" t="s">
        <v>104</v>
      </c>
      <c r="D6104" t="s">
        <v>997</v>
      </c>
      <c r="E6104" t="s">
        <v>54</v>
      </c>
      <c r="F6104" t="s">
        <v>55</v>
      </c>
      <c r="G6104" t="s">
        <v>549</v>
      </c>
      <c r="H6104">
        <v>4708</v>
      </c>
      <c r="I6104" s="196" t="str">
        <f>VLOOKUP(E6104,Refs!$P$2:$R$36,3,FALSE)</f>
        <v>Y61</v>
      </c>
      <c r="J6104" s="196" t="str">
        <f>VLOOKUP(E6104,Refs!$P$2:$S$36,4,FALSE)</f>
        <v>East of England</v>
      </c>
      <c r="K6104" s="42">
        <f t="shared" si="193"/>
        <v>4708</v>
      </c>
    </row>
    <row r="6105" spans="1:11" x14ac:dyDescent="0.35">
      <c r="A6105" s="197">
        <f t="shared" si="194"/>
        <v>44317</v>
      </c>
      <c r="B6105" t="s">
        <v>1054</v>
      </c>
      <c r="C6105" t="s">
        <v>104</v>
      </c>
      <c r="D6105" t="s">
        <v>997</v>
      </c>
      <c r="E6105" t="s">
        <v>54</v>
      </c>
      <c r="F6105" t="s">
        <v>55</v>
      </c>
      <c r="G6105" t="s">
        <v>550</v>
      </c>
      <c r="H6105">
        <v>2365</v>
      </c>
      <c r="I6105" s="196" t="str">
        <f>VLOOKUP(E6105,Refs!$P$2:$R$36,3,FALSE)</f>
        <v>Y61</v>
      </c>
      <c r="J6105" s="196" t="str">
        <f>VLOOKUP(E6105,Refs!$P$2:$S$36,4,FALSE)</f>
        <v>East of England</v>
      </c>
      <c r="K6105" s="42">
        <f t="shared" si="193"/>
        <v>2365</v>
      </c>
    </row>
    <row r="6106" spans="1:11" x14ac:dyDescent="0.35">
      <c r="A6106" s="197">
        <f t="shared" si="194"/>
        <v>44317</v>
      </c>
      <c r="B6106" t="s">
        <v>1054</v>
      </c>
      <c r="C6106" t="s">
        <v>104</v>
      </c>
      <c r="D6106" t="s">
        <v>997</v>
      </c>
      <c r="E6106" t="s">
        <v>54</v>
      </c>
      <c r="F6106" t="s">
        <v>55</v>
      </c>
      <c r="G6106" t="s">
        <v>551</v>
      </c>
      <c r="H6106">
        <v>214</v>
      </c>
      <c r="I6106" s="196" t="str">
        <f>VLOOKUP(E6106,Refs!$P$2:$R$36,3,FALSE)</f>
        <v>Y61</v>
      </c>
      <c r="J6106" s="196" t="str">
        <f>VLOOKUP(E6106,Refs!$P$2:$S$36,4,FALSE)</f>
        <v>East of England</v>
      </c>
      <c r="K6106" s="42">
        <f t="shared" si="193"/>
        <v>214</v>
      </c>
    </row>
    <row r="6107" spans="1:11" x14ac:dyDescent="0.35">
      <c r="A6107" s="197">
        <f t="shared" si="194"/>
        <v>44317</v>
      </c>
      <c r="B6107" t="s">
        <v>1054</v>
      </c>
      <c r="C6107" t="s">
        <v>104</v>
      </c>
      <c r="D6107" t="s">
        <v>997</v>
      </c>
      <c r="E6107" t="s">
        <v>54</v>
      </c>
      <c r="F6107" t="s">
        <v>55</v>
      </c>
      <c r="G6107" t="s">
        <v>552</v>
      </c>
      <c r="H6107">
        <v>2129</v>
      </c>
      <c r="I6107" s="196" t="str">
        <f>VLOOKUP(E6107,Refs!$P$2:$R$36,3,FALSE)</f>
        <v>Y61</v>
      </c>
      <c r="J6107" s="196" t="str">
        <f>VLOOKUP(E6107,Refs!$P$2:$S$36,4,FALSE)</f>
        <v>East of England</v>
      </c>
      <c r="K6107" s="42">
        <f t="shared" si="193"/>
        <v>2129</v>
      </c>
    </row>
    <row r="6108" spans="1:11" x14ac:dyDescent="0.35">
      <c r="A6108" s="197">
        <f t="shared" si="194"/>
        <v>44317</v>
      </c>
      <c r="B6108" t="s">
        <v>1054</v>
      </c>
      <c r="C6108" t="s">
        <v>104</v>
      </c>
      <c r="D6108" t="s">
        <v>997</v>
      </c>
      <c r="E6108" t="s">
        <v>54</v>
      </c>
      <c r="F6108" t="s">
        <v>55</v>
      </c>
      <c r="G6108" t="s">
        <v>553</v>
      </c>
      <c r="H6108">
        <v>2948999</v>
      </c>
      <c r="I6108" s="196" t="str">
        <f>VLOOKUP(E6108,Refs!$P$2:$R$36,3,FALSE)</f>
        <v>Y61</v>
      </c>
      <c r="J6108" s="196" t="str">
        <f>VLOOKUP(E6108,Refs!$P$2:$S$36,4,FALSE)</f>
        <v>East of England</v>
      </c>
      <c r="K6108" s="42">
        <f t="shared" si="193"/>
        <v>2948999</v>
      </c>
    </row>
    <row r="6109" spans="1:11" x14ac:dyDescent="0.35">
      <c r="A6109" s="197">
        <f t="shared" si="194"/>
        <v>44317</v>
      </c>
      <c r="B6109" t="s">
        <v>1054</v>
      </c>
      <c r="C6109" t="s">
        <v>104</v>
      </c>
      <c r="D6109" t="s">
        <v>997</v>
      </c>
      <c r="E6109" t="s">
        <v>54</v>
      </c>
      <c r="F6109" t="s">
        <v>55</v>
      </c>
      <c r="G6109" t="s">
        <v>554</v>
      </c>
      <c r="H6109">
        <v>8620</v>
      </c>
      <c r="I6109" s="196" t="str">
        <f>VLOOKUP(E6109,Refs!$P$2:$R$36,3,FALSE)</f>
        <v>Y61</v>
      </c>
      <c r="J6109" s="196" t="str">
        <f>VLOOKUP(E6109,Refs!$P$2:$S$36,4,FALSE)</f>
        <v>East of England</v>
      </c>
      <c r="K6109" s="42">
        <f t="shared" si="193"/>
        <v>8620</v>
      </c>
    </row>
    <row r="6110" spans="1:11" x14ac:dyDescent="0.35">
      <c r="A6110" s="197">
        <f t="shared" si="194"/>
        <v>44317</v>
      </c>
      <c r="B6110" t="s">
        <v>1054</v>
      </c>
      <c r="C6110" t="s">
        <v>104</v>
      </c>
      <c r="D6110" t="s">
        <v>997</v>
      </c>
      <c r="E6110" t="s">
        <v>54</v>
      </c>
      <c r="F6110" t="s">
        <v>55</v>
      </c>
      <c r="G6110" t="s">
        <v>555</v>
      </c>
      <c r="H6110">
        <v>13672</v>
      </c>
      <c r="I6110" s="196" t="str">
        <f>VLOOKUP(E6110,Refs!$P$2:$R$36,3,FALSE)</f>
        <v>Y61</v>
      </c>
      <c r="J6110" s="196" t="str">
        <f>VLOOKUP(E6110,Refs!$P$2:$S$36,4,FALSE)</f>
        <v>East of England</v>
      </c>
      <c r="K6110" s="42">
        <f t="shared" si="193"/>
        <v>13672</v>
      </c>
    </row>
    <row r="6111" spans="1:11" x14ac:dyDescent="0.35">
      <c r="A6111" s="197">
        <f t="shared" si="194"/>
        <v>44317</v>
      </c>
      <c r="B6111" t="s">
        <v>1054</v>
      </c>
      <c r="C6111" t="s">
        <v>104</v>
      </c>
      <c r="D6111" t="s">
        <v>997</v>
      </c>
      <c r="E6111" t="s">
        <v>54</v>
      </c>
      <c r="F6111" t="s">
        <v>55</v>
      </c>
      <c r="G6111" t="s">
        <v>556</v>
      </c>
      <c r="H6111">
        <v>437102</v>
      </c>
      <c r="I6111" s="196" t="str">
        <f>VLOOKUP(E6111,Refs!$P$2:$R$36,3,FALSE)</f>
        <v>Y61</v>
      </c>
      <c r="J6111" s="196" t="str">
        <f>VLOOKUP(E6111,Refs!$P$2:$S$36,4,FALSE)</f>
        <v>East of England</v>
      </c>
      <c r="K6111" s="42">
        <f t="shared" si="193"/>
        <v>437102</v>
      </c>
    </row>
    <row r="6112" spans="1:11" x14ac:dyDescent="0.35">
      <c r="A6112" s="197">
        <f t="shared" si="194"/>
        <v>44317</v>
      </c>
      <c r="B6112" t="s">
        <v>1054</v>
      </c>
      <c r="C6112" t="s">
        <v>104</v>
      </c>
      <c r="D6112" t="s">
        <v>997</v>
      </c>
      <c r="E6112" t="s">
        <v>54</v>
      </c>
      <c r="F6112" t="s">
        <v>55</v>
      </c>
      <c r="G6112" t="s">
        <v>557</v>
      </c>
      <c r="H6112">
        <v>5085</v>
      </c>
      <c r="I6112" s="196" t="str">
        <f>VLOOKUP(E6112,Refs!$P$2:$R$36,3,FALSE)</f>
        <v>Y61</v>
      </c>
      <c r="J6112" s="196" t="str">
        <f>VLOOKUP(E6112,Refs!$P$2:$S$36,4,FALSE)</f>
        <v>East of England</v>
      </c>
      <c r="K6112" s="42">
        <f t="shared" si="193"/>
        <v>5085</v>
      </c>
    </row>
    <row r="6113" spans="1:11" x14ac:dyDescent="0.35">
      <c r="A6113" s="197">
        <f t="shared" si="194"/>
        <v>44317</v>
      </c>
      <c r="B6113" t="s">
        <v>1054</v>
      </c>
      <c r="C6113" t="s">
        <v>104</v>
      </c>
      <c r="D6113" t="s">
        <v>997</v>
      </c>
      <c r="E6113" t="s">
        <v>54</v>
      </c>
      <c r="F6113" t="s">
        <v>55</v>
      </c>
      <c r="G6113" t="s">
        <v>558</v>
      </c>
      <c r="H6113">
        <v>36045337</v>
      </c>
      <c r="I6113" s="196" t="str">
        <f>VLOOKUP(E6113,Refs!$P$2:$R$36,3,FALSE)</f>
        <v>Y61</v>
      </c>
      <c r="J6113" s="196" t="str">
        <f>VLOOKUP(E6113,Refs!$P$2:$S$36,4,FALSE)</f>
        <v>East of England</v>
      </c>
      <c r="K6113" s="42">
        <f t="shared" si="193"/>
        <v>36045337</v>
      </c>
    </row>
    <row r="6114" spans="1:11" x14ac:dyDescent="0.35">
      <c r="A6114" s="197">
        <f t="shared" si="194"/>
        <v>44317</v>
      </c>
      <c r="B6114" t="s">
        <v>1054</v>
      </c>
      <c r="C6114" t="s">
        <v>104</v>
      </c>
      <c r="D6114" t="s">
        <v>997</v>
      </c>
      <c r="E6114" t="s">
        <v>54</v>
      </c>
      <c r="F6114" t="s">
        <v>55</v>
      </c>
      <c r="G6114" t="s">
        <v>566</v>
      </c>
      <c r="H6114">
        <v>30371</v>
      </c>
      <c r="I6114" s="196" t="str">
        <f>VLOOKUP(E6114,Refs!$P$2:$R$36,3,FALSE)</f>
        <v>Y61</v>
      </c>
      <c r="J6114" s="196" t="str">
        <f>VLOOKUP(E6114,Refs!$P$2:$S$36,4,FALSE)</f>
        <v>East of England</v>
      </c>
      <c r="K6114" s="42">
        <f t="shared" si="193"/>
        <v>30371</v>
      </c>
    </row>
    <row r="6115" spans="1:11" x14ac:dyDescent="0.35">
      <c r="A6115" s="197">
        <f t="shared" si="194"/>
        <v>44317</v>
      </c>
      <c r="B6115" t="s">
        <v>1054</v>
      </c>
      <c r="C6115" t="s">
        <v>104</v>
      </c>
      <c r="D6115" t="s">
        <v>997</v>
      </c>
      <c r="E6115" t="s">
        <v>54</v>
      </c>
      <c r="F6115" t="s">
        <v>55</v>
      </c>
      <c r="G6115" t="s">
        <v>567</v>
      </c>
      <c r="H6115">
        <v>845</v>
      </c>
      <c r="I6115" s="196" t="str">
        <f>VLOOKUP(E6115,Refs!$P$2:$R$36,3,FALSE)</f>
        <v>Y61</v>
      </c>
      <c r="J6115" s="196" t="str">
        <f>VLOOKUP(E6115,Refs!$P$2:$S$36,4,FALSE)</f>
        <v>East of England</v>
      </c>
      <c r="K6115" s="42">
        <f t="shared" si="193"/>
        <v>845</v>
      </c>
    </row>
    <row r="6116" spans="1:11" x14ac:dyDescent="0.35">
      <c r="A6116" s="197">
        <f t="shared" si="194"/>
        <v>44317</v>
      </c>
      <c r="B6116" t="s">
        <v>1054</v>
      </c>
      <c r="C6116" t="s">
        <v>104</v>
      </c>
      <c r="D6116" t="s">
        <v>997</v>
      </c>
      <c r="E6116" t="s">
        <v>54</v>
      </c>
      <c r="F6116" t="s">
        <v>55</v>
      </c>
      <c r="G6116" t="s">
        <v>568</v>
      </c>
      <c r="H6116">
        <v>14238</v>
      </c>
      <c r="I6116" s="196" t="str">
        <f>VLOOKUP(E6116,Refs!$P$2:$R$36,3,FALSE)</f>
        <v>Y61</v>
      </c>
      <c r="J6116" s="196" t="str">
        <f>VLOOKUP(E6116,Refs!$P$2:$S$36,4,FALSE)</f>
        <v>East of England</v>
      </c>
      <c r="K6116" s="42">
        <f t="shared" si="193"/>
        <v>14238</v>
      </c>
    </row>
    <row r="6117" spans="1:11" x14ac:dyDescent="0.35">
      <c r="A6117" s="197">
        <f t="shared" si="194"/>
        <v>44317</v>
      </c>
      <c r="B6117" t="s">
        <v>1054</v>
      </c>
      <c r="C6117" t="s">
        <v>104</v>
      </c>
      <c r="D6117" t="s">
        <v>997</v>
      </c>
      <c r="E6117" t="s">
        <v>54</v>
      </c>
      <c r="F6117" t="s">
        <v>55</v>
      </c>
      <c r="G6117" t="s">
        <v>569</v>
      </c>
      <c r="H6117">
        <v>6342</v>
      </c>
      <c r="I6117" s="196" t="str">
        <f>VLOOKUP(E6117,Refs!$P$2:$R$36,3,FALSE)</f>
        <v>Y61</v>
      </c>
      <c r="J6117" s="196" t="str">
        <f>VLOOKUP(E6117,Refs!$P$2:$S$36,4,FALSE)</f>
        <v>East of England</v>
      </c>
      <c r="K6117" s="42">
        <f t="shared" si="193"/>
        <v>6342</v>
      </c>
    </row>
    <row r="6118" spans="1:11" x14ac:dyDescent="0.35">
      <c r="A6118" s="197">
        <f t="shared" si="194"/>
        <v>44317</v>
      </c>
      <c r="B6118" t="s">
        <v>1054</v>
      </c>
      <c r="C6118" t="s">
        <v>104</v>
      </c>
      <c r="D6118" t="s">
        <v>997</v>
      </c>
      <c r="E6118" t="s">
        <v>54</v>
      </c>
      <c r="F6118" t="s">
        <v>55</v>
      </c>
      <c r="G6118" t="s">
        <v>570</v>
      </c>
      <c r="H6118">
        <v>7940</v>
      </c>
      <c r="I6118" s="196" t="str">
        <f>VLOOKUP(E6118,Refs!$P$2:$R$36,3,FALSE)</f>
        <v>Y61</v>
      </c>
      <c r="J6118" s="196" t="str">
        <f>VLOOKUP(E6118,Refs!$P$2:$S$36,4,FALSE)</f>
        <v>East of England</v>
      </c>
      <c r="K6118" s="42">
        <f t="shared" si="193"/>
        <v>7940</v>
      </c>
    </row>
    <row r="6119" spans="1:11" x14ac:dyDescent="0.35">
      <c r="A6119" s="197">
        <f t="shared" si="194"/>
        <v>44317</v>
      </c>
      <c r="B6119" t="s">
        <v>1054</v>
      </c>
      <c r="C6119" t="s">
        <v>104</v>
      </c>
      <c r="D6119" t="s">
        <v>997</v>
      </c>
      <c r="E6119" t="s">
        <v>54</v>
      </c>
      <c r="F6119" t="s">
        <v>55</v>
      </c>
      <c r="G6119" t="s">
        <v>571</v>
      </c>
      <c r="H6119">
        <v>1006</v>
      </c>
      <c r="I6119" s="196" t="str">
        <f>VLOOKUP(E6119,Refs!$P$2:$R$36,3,FALSE)</f>
        <v>Y61</v>
      </c>
      <c r="J6119" s="196" t="str">
        <f>VLOOKUP(E6119,Refs!$P$2:$S$36,4,FALSE)</f>
        <v>East of England</v>
      </c>
      <c r="K6119" s="42">
        <f t="shared" si="193"/>
        <v>1006</v>
      </c>
    </row>
    <row r="6120" spans="1:11" x14ac:dyDescent="0.35">
      <c r="A6120" s="197">
        <f t="shared" si="194"/>
        <v>44317</v>
      </c>
      <c r="B6120" t="s">
        <v>1054</v>
      </c>
      <c r="C6120" t="s">
        <v>104</v>
      </c>
      <c r="D6120" t="s">
        <v>997</v>
      </c>
      <c r="E6120" t="s">
        <v>54</v>
      </c>
      <c r="F6120" t="s">
        <v>55</v>
      </c>
      <c r="G6120" t="s">
        <v>576</v>
      </c>
      <c r="H6120">
        <v>17066</v>
      </c>
      <c r="I6120" s="196" t="str">
        <f>VLOOKUP(E6120,Refs!$P$2:$R$36,3,FALSE)</f>
        <v>Y61</v>
      </c>
      <c r="J6120" s="196" t="str">
        <f>VLOOKUP(E6120,Refs!$P$2:$S$36,4,FALSE)</f>
        <v>East of England</v>
      </c>
      <c r="K6120" s="42">
        <f t="shared" si="193"/>
        <v>17066</v>
      </c>
    </row>
    <row r="6121" spans="1:11" x14ac:dyDescent="0.35">
      <c r="A6121" s="197">
        <f t="shared" si="194"/>
        <v>44317</v>
      </c>
      <c r="B6121" t="s">
        <v>1054</v>
      </c>
      <c r="C6121" t="s">
        <v>104</v>
      </c>
      <c r="D6121" t="s">
        <v>997</v>
      </c>
      <c r="E6121" t="s">
        <v>54</v>
      </c>
      <c r="F6121" t="s">
        <v>55</v>
      </c>
      <c r="G6121" t="s">
        <v>577</v>
      </c>
      <c r="H6121">
        <v>8653</v>
      </c>
      <c r="I6121" s="196" t="str">
        <f>VLOOKUP(E6121,Refs!$P$2:$R$36,3,FALSE)</f>
        <v>Y61</v>
      </c>
      <c r="J6121" s="196" t="str">
        <f>VLOOKUP(E6121,Refs!$P$2:$S$36,4,FALSE)</f>
        <v>East of England</v>
      </c>
      <c r="K6121" s="42">
        <f t="shared" si="193"/>
        <v>8653</v>
      </c>
    </row>
    <row r="6122" spans="1:11" x14ac:dyDescent="0.35">
      <c r="A6122" s="197">
        <f t="shared" si="194"/>
        <v>44317</v>
      </c>
      <c r="B6122" t="s">
        <v>1054</v>
      </c>
      <c r="C6122" t="s">
        <v>104</v>
      </c>
      <c r="D6122" t="s">
        <v>997</v>
      </c>
      <c r="E6122" t="s">
        <v>54</v>
      </c>
      <c r="F6122" t="s">
        <v>55</v>
      </c>
      <c r="G6122" t="s">
        <v>578</v>
      </c>
      <c r="H6122">
        <v>1009</v>
      </c>
      <c r="I6122" s="196" t="str">
        <f>VLOOKUP(E6122,Refs!$P$2:$R$36,3,FALSE)</f>
        <v>Y61</v>
      </c>
      <c r="J6122" s="196" t="str">
        <f>VLOOKUP(E6122,Refs!$P$2:$S$36,4,FALSE)</f>
        <v>East of England</v>
      </c>
      <c r="K6122" s="42">
        <f t="shared" si="193"/>
        <v>1009</v>
      </c>
    </row>
    <row r="6123" spans="1:11" x14ac:dyDescent="0.35">
      <c r="A6123" s="197">
        <f t="shared" si="194"/>
        <v>44317</v>
      </c>
      <c r="B6123" t="s">
        <v>1054</v>
      </c>
      <c r="C6123" t="s">
        <v>104</v>
      </c>
      <c r="D6123" t="s">
        <v>997</v>
      </c>
      <c r="E6123" t="s">
        <v>54</v>
      </c>
      <c r="F6123" t="s">
        <v>55</v>
      </c>
      <c r="G6123" t="s">
        <v>579</v>
      </c>
      <c r="H6123">
        <v>0</v>
      </c>
      <c r="I6123" s="196" t="str">
        <f>VLOOKUP(E6123,Refs!$P$2:$R$36,3,FALSE)</f>
        <v>Y61</v>
      </c>
      <c r="J6123" s="196" t="str">
        <f>VLOOKUP(E6123,Refs!$P$2:$S$36,4,FALSE)</f>
        <v>East of England</v>
      </c>
      <c r="K6123" s="42" t="str">
        <f t="shared" si="193"/>
        <v/>
      </c>
    </row>
    <row r="6124" spans="1:11" x14ac:dyDescent="0.35">
      <c r="A6124" s="197">
        <f t="shared" si="194"/>
        <v>44317</v>
      </c>
      <c r="B6124" t="s">
        <v>1054</v>
      </c>
      <c r="C6124" t="s">
        <v>104</v>
      </c>
      <c r="D6124" t="s">
        <v>997</v>
      </c>
      <c r="E6124" t="s">
        <v>54</v>
      </c>
      <c r="F6124" t="s">
        <v>55</v>
      </c>
      <c r="G6124" t="s">
        <v>580</v>
      </c>
      <c r="H6124">
        <v>5009</v>
      </c>
      <c r="I6124" s="196" t="str">
        <f>VLOOKUP(E6124,Refs!$P$2:$R$36,3,FALSE)</f>
        <v>Y61</v>
      </c>
      <c r="J6124" s="196" t="str">
        <f>VLOOKUP(E6124,Refs!$P$2:$S$36,4,FALSE)</f>
        <v>East of England</v>
      </c>
      <c r="K6124" s="42">
        <f t="shared" si="193"/>
        <v>5009</v>
      </c>
    </row>
    <row r="6125" spans="1:11" x14ac:dyDescent="0.35">
      <c r="A6125" s="197">
        <f t="shared" si="194"/>
        <v>44317</v>
      </c>
      <c r="B6125" t="s">
        <v>1054</v>
      </c>
      <c r="C6125" t="s">
        <v>104</v>
      </c>
      <c r="D6125" t="s">
        <v>997</v>
      </c>
      <c r="E6125" t="s">
        <v>54</v>
      </c>
      <c r="F6125" t="s">
        <v>55</v>
      </c>
      <c r="G6125" t="s">
        <v>581</v>
      </c>
      <c r="H6125">
        <v>511</v>
      </c>
      <c r="I6125" s="196" t="str">
        <f>VLOOKUP(E6125,Refs!$P$2:$R$36,3,FALSE)</f>
        <v>Y61</v>
      </c>
      <c r="J6125" s="196" t="str">
        <f>VLOOKUP(E6125,Refs!$P$2:$S$36,4,FALSE)</f>
        <v>East of England</v>
      </c>
      <c r="K6125" s="42">
        <f t="shared" si="193"/>
        <v>511</v>
      </c>
    </row>
    <row r="6126" spans="1:11" x14ac:dyDescent="0.35">
      <c r="A6126" s="197">
        <f t="shared" si="194"/>
        <v>44317</v>
      </c>
      <c r="B6126" t="s">
        <v>1054</v>
      </c>
      <c r="C6126" t="s">
        <v>104</v>
      </c>
      <c r="D6126" t="s">
        <v>997</v>
      </c>
      <c r="E6126" t="s">
        <v>54</v>
      </c>
      <c r="F6126" t="s">
        <v>55</v>
      </c>
      <c r="G6126" t="s">
        <v>582</v>
      </c>
      <c r="H6126">
        <v>0</v>
      </c>
      <c r="I6126" s="196" t="str">
        <f>VLOOKUP(E6126,Refs!$P$2:$R$36,3,FALSE)</f>
        <v>Y61</v>
      </c>
      <c r="J6126" s="196" t="str">
        <f>VLOOKUP(E6126,Refs!$P$2:$S$36,4,FALSE)</f>
        <v>East of England</v>
      </c>
      <c r="K6126" s="42" t="str">
        <f t="shared" si="193"/>
        <v/>
      </c>
    </row>
    <row r="6127" spans="1:11" x14ac:dyDescent="0.35">
      <c r="A6127" s="197">
        <f t="shared" si="194"/>
        <v>44317</v>
      </c>
      <c r="B6127" t="s">
        <v>1054</v>
      </c>
      <c r="C6127" t="s">
        <v>104</v>
      </c>
      <c r="D6127" t="s">
        <v>997</v>
      </c>
      <c r="E6127" t="s">
        <v>54</v>
      </c>
      <c r="F6127" t="s">
        <v>55</v>
      </c>
      <c r="G6127" t="s">
        <v>583</v>
      </c>
      <c r="H6127">
        <v>205</v>
      </c>
      <c r="I6127" s="196" t="str">
        <f>VLOOKUP(E6127,Refs!$P$2:$R$36,3,FALSE)</f>
        <v>Y61</v>
      </c>
      <c r="J6127" s="196" t="str">
        <f>VLOOKUP(E6127,Refs!$P$2:$S$36,4,FALSE)</f>
        <v>East of England</v>
      </c>
      <c r="K6127" s="42">
        <f t="shared" si="193"/>
        <v>205</v>
      </c>
    </row>
    <row r="6128" spans="1:11" x14ac:dyDescent="0.35">
      <c r="A6128" s="197">
        <f t="shared" si="194"/>
        <v>44317</v>
      </c>
      <c r="B6128" t="s">
        <v>1054</v>
      </c>
      <c r="C6128" t="s">
        <v>104</v>
      </c>
      <c r="D6128" t="s">
        <v>997</v>
      </c>
      <c r="E6128" t="s">
        <v>54</v>
      </c>
      <c r="F6128" t="s">
        <v>55</v>
      </c>
      <c r="G6128" t="s">
        <v>584</v>
      </c>
      <c r="H6128">
        <v>1679</v>
      </c>
      <c r="I6128" s="196" t="str">
        <f>VLOOKUP(E6128,Refs!$P$2:$R$36,3,FALSE)</f>
        <v>Y61</v>
      </c>
      <c r="J6128" s="196" t="str">
        <f>VLOOKUP(E6128,Refs!$P$2:$S$36,4,FALSE)</f>
        <v>East of England</v>
      </c>
      <c r="K6128" s="42">
        <f t="shared" si="193"/>
        <v>1679</v>
      </c>
    </row>
    <row r="6129" spans="1:11" x14ac:dyDescent="0.35">
      <c r="A6129" s="197">
        <f t="shared" si="194"/>
        <v>44317</v>
      </c>
      <c r="B6129" t="s">
        <v>1054</v>
      </c>
      <c r="C6129" t="s">
        <v>104</v>
      </c>
      <c r="D6129" t="s">
        <v>997</v>
      </c>
      <c r="E6129" t="s">
        <v>54</v>
      </c>
      <c r="F6129" t="s">
        <v>55</v>
      </c>
      <c r="G6129" t="s">
        <v>585</v>
      </c>
      <c r="H6129">
        <v>1194</v>
      </c>
      <c r="I6129" s="196" t="str">
        <f>VLOOKUP(E6129,Refs!$P$2:$R$36,3,FALSE)</f>
        <v>Y61</v>
      </c>
      <c r="J6129" s="196" t="str">
        <f>VLOOKUP(E6129,Refs!$P$2:$S$36,4,FALSE)</f>
        <v>East of England</v>
      </c>
      <c r="K6129" s="42">
        <f t="shared" si="193"/>
        <v>1194</v>
      </c>
    </row>
    <row r="6130" spans="1:11" x14ac:dyDescent="0.35">
      <c r="A6130" s="197">
        <f t="shared" si="194"/>
        <v>44317</v>
      </c>
      <c r="B6130" t="s">
        <v>1054</v>
      </c>
      <c r="C6130" t="s">
        <v>104</v>
      </c>
      <c r="D6130" t="s">
        <v>997</v>
      </c>
      <c r="E6130" t="s">
        <v>54</v>
      </c>
      <c r="F6130" t="s">
        <v>55</v>
      </c>
      <c r="G6130" t="s">
        <v>586</v>
      </c>
      <c r="H6130">
        <v>0</v>
      </c>
      <c r="I6130" s="196" t="str">
        <f>VLOOKUP(E6130,Refs!$P$2:$R$36,3,FALSE)</f>
        <v>Y61</v>
      </c>
      <c r="J6130" s="196" t="str">
        <f>VLOOKUP(E6130,Refs!$P$2:$S$36,4,FALSE)</f>
        <v>East of England</v>
      </c>
      <c r="K6130" s="42" t="str">
        <f t="shared" si="193"/>
        <v/>
      </c>
    </row>
    <row r="6131" spans="1:11" x14ac:dyDescent="0.35">
      <c r="A6131" s="197">
        <f t="shared" si="194"/>
        <v>44317</v>
      </c>
      <c r="B6131" t="s">
        <v>1054</v>
      </c>
      <c r="C6131" t="s">
        <v>104</v>
      </c>
      <c r="D6131" t="s">
        <v>997</v>
      </c>
      <c r="E6131" t="s">
        <v>54</v>
      </c>
      <c r="F6131" t="s">
        <v>55</v>
      </c>
      <c r="G6131" t="s">
        <v>587</v>
      </c>
      <c r="H6131">
        <v>0</v>
      </c>
      <c r="I6131" s="196" t="str">
        <f>VLOOKUP(E6131,Refs!$P$2:$R$36,3,FALSE)</f>
        <v>Y61</v>
      </c>
      <c r="J6131" s="196" t="str">
        <f>VLOOKUP(E6131,Refs!$P$2:$S$36,4,FALSE)</f>
        <v>East of England</v>
      </c>
      <c r="K6131" s="42" t="str">
        <f t="shared" si="193"/>
        <v/>
      </c>
    </row>
    <row r="6132" spans="1:11" x14ac:dyDescent="0.35">
      <c r="A6132" s="197">
        <f t="shared" si="194"/>
        <v>44317</v>
      </c>
      <c r="B6132" t="s">
        <v>1054</v>
      </c>
      <c r="C6132" t="s">
        <v>104</v>
      </c>
      <c r="D6132" t="s">
        <v>997</v>
      </c>
      <c r="E6132" t="s">
        <v>54</v>
      </c>
      <c r="F6132" t="s">
        <v>55</v>
      </c>
      <c r="G6132" t="s">
        <v>588</v>
      </c>
      <c r="H6132">
        <v>463</v>
      </c>
      <c r="I6132" s="196" t="str">
        <f>VLOOKUP(E6132,Refs!$P$2:$R$36,3,FALSE)</f>
        <v>Y61</v>
      </c>
      <c r="J6132" s="196" t="str">
        <f>VLOOKUP(E6132,Refs!$P$2:$S$36,4,FALSE)</f>
        <v>East of England</v>
      </c>
      <c r="K6132" s="42">
        <f t="shared" si="193"/>
        <v>463</v>
      </c>
    </row>
    <row r="6133" spans="1:11" x14ac:dyDescent="0.35">
      <c r="A6133" s="197">
        <f t="shared" si="194"/>
        <v>44317</v>
      </c>
      <c r="B6133" t="s">
        <v>1054</v>
      </c>
      <c r="C6133" t="s">
        <v>104</v>
      </c>
      <c r="D6133" t="s">
        <v>997</v>
      </c>
      <c r="E6133" t="s">
        <v>54</v>
      </c>
      <c r="F6133" t="s">
        <v>55</v>
      </c>
      <c r="G6133" t="s">
        <v>589</v>
      </c>
      <c r="H6133">
        <v>168</v>
      </c>
      <c r="I6133" s="196" t="str">
        <f>VLOOKUP(E6133,Refs!$P$2:$R$36,3,FALSE)</f>
        <v>Y61</v>
      </c>
      <c r="J6133" s="196" t="str">
        <f>VLOOKUP(E6133,Refs!$P$2:$S$36,4,FALSE)</f>
        <v>East of England</v>
      </c>
      <c r="K6133" s="42">
        <f t="shared" si="193"/>
        <v>168</v>
      </c>
    </row>
    <row r="6134" spans="1:11" x14ac:dyDescent="0.35">
      <c r="A6134" s="197">
        <f t="shared" si="194"/>
        <v>44317</v>
      </c>
      <c r="B6134" t="s">
        <v>1054</v>
      </c>
      <c r="C6134" t="s">
        <v>104</v>
      </c>
      <c r="D6134" t="s">
        <v>997</v>
      </c>
      <c r="E6134" t="s">
        <v>54</v>
      </c>
      <c r="F6134" t="s">
        <v>55</v>
      </c>
      <c r="G6134" t="s">
        <v>590</v>
      </c>
      <c r="H6134">
        <v>4</v>
      </c>
      <c r="I6134" s="196" t="str">
        <f>VLOOKUP(E6134,Refs!$P$2:$R$36,3,FALSE)</f>
        <v>Y61</v>
      </c>
      <c r="J6134" s="196" t="str">
        <f>VLOOKUP(E6134,Refs!$P$2:$S$36,4,FALSE)</f>
        <v>East of England</v>
      </c>
      <c r="K6134" s="42">
        <f t="shared" si="193"/>
        <v>4</v>
      </c>
    </row>
    <row r="6135" spans="1:11" x14ac:dyDescent="0.35">
      <c r="A6135" s="197">
        <f t="shared" si="194"/>
        <v>44317</v>
      </c>
      <c r="B6135" t="s">
        <v>1054</v>
      </c>
      <c r="C6135" t="s">
        <v>104</v>
      </c>
      <c r="D6135" t="s">
        <v>997</v>
      </c>
      <c r="E6135" t="s">
        <v>54</v>
      </c>
      <c r="F6135" t="s">
        <v>55</v>
      </c>
      <c r="G6135" t="s">
        <v>591</v>
      </c>
      <c r="H6135">
        <v>0</v>
      </c>
      <c r="I6135" s="196" t="str">
        <f>VLOOKUP(E6135,Refs!$P$2:$R$36,3,FALSE)</f>
        <v>Y61</v>
      </c>
      <c r="J6135" s="196" t="str">
        <f>VLOOKUP(E6135,Refs!$P$2:$S$36,4,FALSE)</f>
        <v>East of England</v>
      </c>
      <c r="K6135" s="42" t="str">
        <f t="shared" si="193"/>
        <v/>
      </c>
    </row>
    <row r="6136" spans="1:11" x14ac:dyDescent="0.35">
      <c r="A6136" s="197">
        <f t="shared" si="194"/>
        <v>44317</v>
      </c>
      <c r="B6136" t="s">
        <v>1054</v>
      </c>
      <c r="C6136" t="s">
        <v>104</v>
      </c>
      <c r="D6136" t="s">
        <v>997</v>
      </c>
      <c r="E6136" t="s">
        <v>54</v>
      </c>
      <c r="F6136" t="s">
        <v>55</v>
      </c>
      <c r="G6136" t="s">
        <v>592</v>
      </c>
      <c r="H6136">
        <v>22</v>
      </c>
      <c r="I6136" s="196" t="str">
        <f>VLOOKUP(E6136,Refs!$P$2:$R$36,3,FALSE)</f>
        <v>Y61</v>
      </c>
      <c r="J6136" s="196" t="str">
        <f>VLOOKUP(E6136,Refs!$P$2:$S$36,4,FALSE)</f>
        <v>East of England</v>
      </c>
      <c r="K6136" s="42">
        <f t="shared" ref="K6136:K6199" si="195">IF(OR(H6136="NULL",H6136=0,H6136=""),"",H6136)</f>
        <v>22</v>
      </c>
    </row>
    <row r="6137" spans="1:11" x14ac:dyDescent="0.35">
      <c r="A6137" s="197">
        <f t="shared" si="194"/>
        <v>44317</v>
      </c>
      <c r="B6137" t="s">
        <v>1054</v>
      </c>
      <c r="C6137" t="s">
        <v>104</v>
      </c>
      <c r="D6137" t="s">
        <v>997</v>
      </c>
      <c r="E6137" t="s">
        <v>54</v>
      </c>
      <c r="F6137" t="s">
        <v>55</v>
      </c>
      <c r="G6137" t="s">
        <v>593</v>
      </c>
      <c r="H6137">
        <v>18</v>
      </c>
      <c r="I6137" s="196" t="str">
        <f>VLOOKUP(E6137,Refs!$P$2:$R$36,3,FALSE)</f>
        <v>Y61</v>
      </c>
      <c r="J6137" s="196" t="str">
        <f>VLOOKUP(E6137,Refs!$P$2:$S$36,4,FALSE)</f>
        <v>East of England</v>
      </c>
      <c r="K6137" s="42">
        <f t="shared" si="195"/>
        <v>18</v>
      </c>
    </row>
    <row r="6138" spans="1:11" x14ac:dyDescent="0.35">
      <c r="A6138" s="197">
        <f t="shared" si="194"/>
        <v>44317</v>
      </c>
      <c r="B6138" t="s">
        <v>1054</v>
      </c>
      <c r="C6138" t="s">
        <v>104</v>
      </c>
      <c r="D6138" t="s">
        <v>997</v>
      </c>
      <c r="E6138" t="s">
        <v>54</v>
      </c>
      <c r="F6138" t="s">
        <v>55</v>
      </c>
      <c r="G6138" t="s">
        <v>594</v>
      </c>
      <c r="H6138">
        <v>0</v>
      </c>
      <c r="I6138" s="196" t="str">
        <f>VLOOKUP(E6138,Refs!$P$2:$R$36,3,FALSE)</f>
        <v>Y61</v>
      </c>
      <c r="J6138" s="196" t="str">
        <f>VLOOKUP(E6138,Refs!$P$2:$S$36,4,FALSE)</f>
        <v>East of England</v>
      </c>
      <c r="K6138" s="42" t="str">
        <f t="shared" si="195"/>
        <v/>
      </c>
    </row>
    <row r="6139" spans="1:11" x14ac:dyDescent="0.35">
      <c r="A6139" s="197">
        <f t="shared" si="194"/>
        <v>44317</v>
      </c>
      <c r="B6139" t="s">
        <v>1054</v>
      </c>
      <c r="C6139" t="s">
        <v>104</v>
      </c>
      <c r="D6139" t="s">
        <v>997</v>
      </c>
      <c r="E6139" t="s">
        <v>54</v>
      </c>
      <c r="F6139" t="s">
        <v>55</v>
      </c>
      <c r="G6139" t="s">
        <v>609</v>
      </c>
      <c r="H6139">
        <v>30371</v>
      </c>
      <c r="I6139" s="196" t="str">
        <f>VLOOKUP(E6139,Refs!$P$2:$R$36,3,FALSE)</f>
        <v>Y61</v>
      </c>
      <c r="J6139" s="196" t="str">
        <f>VLOOKUP(E6139,Refs!$P$2:$S$36,4,FALSE)</f>
        <v>East of England</v>
      </c>
      <c r="K6139" s="42">
        <f t="shared" si="195"/>
        <v>30371</v>
      </c>
    </row>
    <row r="6140" spans="1:11" x14ac:dyDescent="0.35">
      <c r="A6140" s="197">
        <f t="shared" si="194"/>
        <v>44317</v>
      </c>
      <c r="B6140" t="s">
        <v>1054</v>
      </c>
      <c r="C6140" t="s">
        <v>104</v>
      </c>
      <c r="D6140" t="s">
        <v>997</v>
      </c>
      <c r="E6140" t="s">
        <v>54</v>
      </c>
      <c r="F6140" t="s">
        <v>55</v>
      </c>
      <c r="G6140" t="s">
        <v>610</v>
      </c>
      <c r="H6140">
        <v>4538</v>
      </c>
      <c r="I6140" s="196" t="str">
        <f>VLOOKUP(E6140,Refs!$P$2:$R$36,3,FALSE)</f>
        <v>Y61</v>
      </c>
      <c r="J6140" s="196" t="str">
        <f>VLOOKUP(E6140,Refs!$P$2:$S$36,4,FALSE)</f>
        <v>East of England</v>
      </c>
      <c r="K6140" s="42">
        <f t="shared" si="195"/>
        <v>4538</v>
      </c>
    </row>
    <row r="6141" spans="1:11" x14ac:dyDescent="0.35">
      <c r="A6141" s="197">
        <f t="shared" si="194"/>
        <v>44317</v>
      </c>
      <c r="B6141" t="s">
        <v>1054</v>
      </c>
      <c r="C6141" t="s">
        <v>104</v>
      </c>
      <c r="D6141" t="s">
        <v>997</v>
      </c>
      <c r="E6141" t="s">
        <v>54</v>
      </c>
      <c r="F6141" t="s">
        <v>55</v>
      </c>
      <c r="G6141" t="s">
        <v>611</v>
      </c>
      <c r="H6141">
        <v>1918</v>
      </c>
      <c r="I6141" s="196" t="str">
        <f>VLOOKUP(E6141,Refs!$P$2:$R$36,3,FALSE)</f>
        <v>Y61</v>
      </c>
      <c r="J6141" s="196" t="str">
        <f>VLOOKUP(E6141,Refs!$P$2:$S$36,4,FALSE)</f>
        <v>East of England</v>
      </c>
      <c r="K6141" s="42">
        <f t="shared" si="195"/>
        <v>1918</v>
      </c>
    </row>
    <row r="6142" spans="1:11" x14ac:dyDescent="0.35">
      <c r="A6142" s="197">
        <f t="shared" si="194"/>
        <v>44317</v>
      </c>
      <c r="B6142" t="s">
        <v>1054</v>
      </c>
      <c r="C6142" t="s">
        <v>104</v>
      </c>
      <c r="D6142" t="s">
        <v>997</v>
      </c>
      <c r="E6142" t="s">
        <v>54</v>
      </c>
      <c r="F6142" t="s">
        <v>55</v>
      </c>
      <c r="G6142" t="s">
        <v>612</v>
      </c>
      <c r="H6142">
        <v>1685</v>
      </c>
      <c r="I6142" s="196" t="str">
        <f>VLOOKUP(E6142,Refs!$P$2:$R$36,3,FALSE)</f>
        <v>Y61</v>
      </c>
      <c r="J6142" s="196" t="str">
        <f>VLOOKUP(E6142,Refs!$P$2:$S$36,4,FALSE)</f>
        <v>East of England</v>
      </c>
      <c r="K6142" s="42">
        <f t="shared" si="195"/>
        <v>1685</v>
      </c>
    </row>
    <row r="6143" spans="1:11" x14ac:dyDescent="0.35">
      <c r="A6143" s="197">
        <f t="shared" si="194"/>
        <v>44317</v>
      </c>
      <c r="B6143" t="s">
        <v>1054</v>
      </c>
      <c r="C6143" t="s">
        <v>104</v>
      </c>
      <c r="D6143" t="s">
        <v>997</v>
      </c>
      <c r="E6143" t="s">
        <v>54</v>
      </c>
      <c r="F6143" t="s">
        <v>55</v>
      </c>
      <c r="G6143" t="s">
        <v>613</v>
      </c>
      <c r="H6143">
        <v>1</v>
      </c>
      <c r="I6143" s="196" t="str">
        <f>VLOOKUP(E6143,Refs!$P$2:$R$36,3,FALSE)</f>
        <v>Y61</v>
      </c>
      <c r="J6143" s="196" t="str">
        <f>VLOOKUP(E6143,Refs!$P$2:$S$36,4,FALSE)</f>
        <v>East of England</v>
      </c>
      <c r="K6143" s="42">
        <f t="shared" si="195"/>
        <v>1</v>
      </c>
    </row>
    <row r="6144" spans="1:11" x14ac:dyDescent="0.35">
      <c r="A6144" s="197">
        <f t="shared" si="194"/>
        <v>44317</v>
      </c>
      <c r="B6144" t="s">
        <v>1054</v>
      </c>
      <c r="C6144" t="s">
        <v>104</v>
      </c>
      <c r="D6144" t="s">
        <v>997</v>
      </c>
      <c r="E6144" t="s">
        <v>54</v>
      </c>
      <c r="F6144" t="s">
        <v>55</v>
      </c>
      <c r="G6144" t="s">
        <v>615</v>
      </c>
      <c r="H6144">
        <v>8572</v>
      </c>
      <c r="I6144" s="196" t="str">
        <f>VLOOKUP(E6144,Refs!$P$2:$R$36,3,FALSE)</f>
        <v>Y61</v>
      </c>
      <c r="J6144" s="196" t="str">
        <f>VLOOKUP(E6144,Refs!$P$2:$S$36,4,FALSE)</f>
        <v>East of England</v>
      </c>
      <c r="K6144" s="42">
        <f t="shared" si="195"/>
        <v>8572</v>
      </c>
    </row>
    <row r="6145" spans="1:11" x14ac:dyDescent="0.35">
      <c r="A6145" s="197">
        <f t="shared" si="194"/>
        <v>44317</v>
      </c>
      <c r="B6145" t="s">
        <v>1054</v>
      </c>
      <c r="C6145" t="s">
        <v>104</v>
      </c>
      <c r="D6145" t="s">
        <v>997</v>
      </c>
      <c r="E6145" t="s">
        <v>54</v>
      </c>
      <c r="F6145" t="s">
        <v>55</v>
      </c>
      <c r="G6145" t="s">
        <v>616</v>
      </c>
      <c r="H6145">
        <v>5</v>
      </c>
      <c r="I6145" s="196" t="str">
        <f>VLOOKUP(E6145,Refs!$P$2:$R$36,3,FALSE)</f>
        <v>Y61</v>
      </c>
      <c r="J6145" s="196" t="str">
        <f>VLOOKUP(E6145,Refs!$P$2:$S$36,4,FALSE)</f>
        <v>East of England</v>
      </c>
      <c r="K6145" s="42">
        <f t="shared" si="195"/>
        <v>5</v>
      </c>
    </row>
    <row r="6146" spans="1:11" x14ac:dyDescent="0.35">
      <c r="A6146" s="197">
        <f t="shared" si="194"/>
        <v>44317</v>
      </c>
      <c r="B6146" t="s">
        <v>1054</v>
      </c>
      <c r="C6146" t="s">
        <v>104</v>
      </c>
      <c r="D6146" t="s">
        <v>997</v>
      </c>
      <c r="E6146" t="s">
        <v>54</v>
      </c>
      <c r="F6146" t="s">
        <v>55</v>
      </c>
      <c r="G6146" t="s">
        <v>618</v>
      </c>
      <c r="H6146">
        <v>4265</v>
      </c>
      <c r="I6146" s="196" t="str">
        <f>VLOOKUP(E6146,Refs!$P$2:$R$36,3,FALSE)</f>
        <v>Y61</v>
      </c>
      <c r="J6146" s="196" t="str">
        <f>VLOOKUP(E6146,Refs!$P$2:$S$36,4,FALSE)</f>
        <v>East of England</v>
      </c>
      <c r="K6146" s="42">
        <f t="shared" si="195"/>
        <v>4265</v>
      </c>
    </row>
    <row r="6147" spans="1:11" x14ac:dyDescent="0.35">
      <c r="A6147" s="197">
        <f t="shared" ref="A6147:A6210" si="196">DATEVALUE(RIGHT(B6147,8))</f>
        <v>44317</v>
      </c>
      <c r="B6147" t="s">
        <v>1054</v>
      </c>
      <c r="C6147" t="s">
        <v>104</v>
      </c>
      <c r="D6147" t="s">
        <v>997</v>
      </c>
      <c r="E6147" t="s">
        <v>54</v>
      </c>
      <c r="F6147" t="s">
        <v>55</v>
      </c>
      <c r="G6147" t="s">
        <v>619</v>
      </c>
      <c r="H6147">
        <v>529</v>
      </c>
      <c r="I6147" s="196" t="str">
        <f>VLOOKUP(E6147,Refs!$P$2:$R$36,3,FALSE)</f>
        <v>Y61</v>
      </c>
      <c r="J6147" s="196" t="str">
        <f>VLOOKUP(E6147,Refs!$P$2:$S$36,4,FALSE)</f>
        <v>East of England</v>
      </c>
      <c r="K6147" s="42">
        <f t="shared" si="195"/>
        <v>529</v>
      </c>
    </row>
    <row r="6148" spans="1:11" x14ac:dyDescent="0.35">
      <c r="A6148" s="197">
        <f t="shared" si="196"/>
        <v>44317</v>
      </c>
      <c r="B6148" t="s">
        <v>1054</v>
      </c>
      <c r="C6148" t="s">
        <v>104</v>
      </c>
      <c r="D6148" t="s">
        <v>997</v>
      </c>
      <c r="E6148" t="s">
        <v>54</v>
      </c>
      <c r="F6148" t="s">
        <v>55</v>
      </c>
      <c r="G6148" t="s">
        <v>620</v>
      </c>
      <c r="H6148">
        <v>2552</v>
      </c>
      <c r="I6148" s="196" t="str">
        <f>VLOOKUP(E6148,Refs!$P$2:$R$36,3,FALSE)</f>
        <v>Y61</v>
      </c>
      <c r="J6148" s="196" t="str">
        <f>VLOOKUP(E6148,Refs!$P$2:$S$36,4,FALSE)</f>
        <v>East of England</v>
      </c>
      <c r="K6148" s="42">
        <f t="shared" si="195"/>
        <v>2552</v>
      </c>
    </row>
    <row r="6149" spans="1:11" x14ac:dyDescent="0.35">
      <c r="A6149" s="197">
        <f t="shared" si="196"/>
        <v>44317</v>
      </c>
      <c r="B6149" t="s">
        <v>1054</v>
      </c>
      <c r="C6149" t="s">
        <v>104</v>
      </c>
      <c r="D6149" t="s">
        <v>997</v>
      </c>
      <c r="E6149" t="s">
        <v>54</v>
      </c>
      <c r="F6149" t="s">
        <v>55</v>
      </c>
      <c r="G6149" t="s">
        <v>621</v>
      </c>
      <c r="H6149">
        <v>116</v>
      </c>
      <c r="I6149" s="196" t="str">
        <f>VLOOKUP(E6149,Refs!$P$2:$R$36,3,FALSE)</f>
        <v>Y61</v>
      </c>
      <c r="J6149" s="196" t="str">
        <f>VLOOKUP(E6149,Refs!$P$2:$S$36,4,FALSE)</f>
        <v>East of England</v>
      </c>
      <c r="K6149" s="42">
        <f t="shared" si="195"/>
        <v>116</v>
      </c>
    </row>
    <row r="6150" spans="1:11" x14ac:dyDescent="0.35">
      <c r="A6150" s="197">
        <f t="shared" si="196"/>
        <v>44317</v>
      </c>
      <c r="B6150" t="s">
        <v>1054</v>
      </c>
      <c r="C6150" t="s">
        <v>104</v>
      </c>
      <c r="D6150" t="s">
        <v>997</v>
      </c>
      <c r="E6150" t="s">
        <v>54</v>
      </c>
      <c r="F6150" t="s">
        <v>55</v>
      </c>
      <c r="G6150" t="s">
        <v>622</v>
      </c>
      <c r="H6150">
        <v>555</v>
      </c>
      <c r="I6150" s="196" t="str">
        <f>VLOOKUP(E6150,Refs!$P$2:$R$36,3,FALSE)</f>
        <v>Y61</v>
      </c>
      <c r="J6150" s="196" t="str">
        <f>VLOOKUP(E6150,Refs!$P$2:$S$36,4,FALSE)</f>
        <v>East of England</v>
      </c>
      <c r="K6150" s="42">
        <f t="shared" si="195"/>
        <v>555</v>
      </c>
    </row>
    <row r="6151" spans="1:11" x14ac:dyDescent="0.35">
      <c r="A6151" s="197">
        <f t="shared" si="196"/>
        <v>44317</v>
      </c>
      <c r="B6151" t="s">
        <v>1054</v>
      </c>
      <c r="C6151" t="s">
        <v>104</v>
      </c>
      <c r="D6151" t="s">
        <v>997</v>
      </c>
      <c r="E6151" t="s">
        <v>54</v>
      </c>
      <c r="F6151" t="s">
        <v>55</v>
      </c>
      <c r="G6151" t="s">
        <v>623</v>
      </c>
      <c r="H6151">
        <v>58</v>
      </c>
      <c r="I6151" s="196" t="str">
        <f>VLOOKUP(E6151,Refs!$P$2:$R$36,3,FALSE)</f>
        <v>Y61</v>
      </c>
      <c r="J6151" s="196" t="str">
        <f>VLOOKUP(E6151,Refs!$P$2:$S$36,4,FALSE)</f>
        <v>East of England</v>
      </c>
      <c r="K6151" s="42">
        <f t="shared" si="195"/>
        <v>58</v>
      </c>
    </row>
    <row r="6152" spans="1:11" x14ac:dyDescent="0.35">
      <c r="A6152" s="197">
        <f t="shared" si="196"/>
        <v>44317</v>
      </c>
      <c r="B6152" t="s">
        <v>1054</v>
      </c>
      <c r="C6152" t="s">
        <v>104</v>
      </c>
      <c r="D6152" t="s">
        <v>997</v>
      </c>
      <c r="E6152" t="s">
        <v>54</v>
      </c>
      <c r="F6152" t="s">
        <v>55</v>
      </c>
      <c r="G6152" t="s">
        <v>624</v>
      </c>
      <c r="H6152">
        <v>1295</v>
      </c>
      <c r="I6152" s="196" t="str">
        <f>VLOOKUP(E6152,Refs!$P$2:$R$36,3,FALSE)</f>
        <v>Y61</v>
      </c>
      <c r="J6152" s="196" t="str">
        <f>VLOOKUP(E6152,Refs!$P$2:$S$36,4,FALSE)</f>
        <v>East of England</v>
      </c>
      <c r="K6152" s="42">
        <f t="shared" si="195"/>
        <v>1295</v>
      </c>
    </row>
    <row r="6153" spans="1:11" x14ac:dyDescent="0.35">
      <c r="A6153" s="197">
        <f t="shared" si="196"/>
        <v>44317</v>
      </c>
      <c r="B6153" t="s">
        <v>1054</v>
      </c>
      <c r="C6153" t="s">
        <v>104</v>
      </c>
      <c r="D6153" t="s">
        <v>997</v>
      </c>
      <c r="E6153" t="s">
        <v>54</v>
      </c>
      <c r="F6153" t="s">
        <v>55</v>
      </c>
      <c r="G6153" t="s">
        <v>625</v>
      </c>
      <c r="H6153">
        <v>805</v>
      </c>
      <c r="I6153" s="196" t="str">
        <f>VLOOKUP(E6153,Refs!$P$2:$R$36,3,FALSE)</f>
        <v>Y61</v>
      </c>
      <c r="J6153" s="196" t="str">
        <f>VLOOKUP(E6153,Refs!$P$2:$S$36,4,FALSE)</f>
        <v>East of England</v>
      </c>
      <c r="K6153" s="42">
        <f t="shared" si="195"/>
        <v>805</v>
      </c>
    </row>
    <row r="6154" spans="1:11" x14ac:dyDescent="0.35">
      <c r="A6154" s="197">
        <f t="shared" si="196"/>
        <v>44317</v>
      </c>
      <c r="B6154" t="s">
        <v>1054</v>
      </c>
      <c r="C6154" t="s">
        <v>104</v>
      </c>
      <c r="D6154" t="s">
        <v>997</v>
      </c>
      <c r="E6154" t="s">
        <v>54</v>
      </c>
      <c r="F6154" t="s">
        <v>55</v>
      </c>
      <c r="G6154" t="s">
        <v>626</v>
      </c>
      <c r="H6154">
        <v>5967</v>
      </c>
      <c r="I6154" s="196" t="str">
        <f>VLOOKUP(E6154,Refs!$P$2:$R$36,3,FALSE)</f>
        <v>Y61</v>
      </c>
      <c r="J6154" s="196" t="str">
        <f>VLOOKUP(E6154,Refs!$P$2:$S$36,4,FALSE)</f>
        <v>East of England</v>
      </c>
      <c r="K6154" s="42">
        <f t="shared" si="195"/>
        <v>5967</v>
      </c>
    </row>
    <row r="6155" spans="1:11" x14ac:dyDescent="0.35">
      <c r="A6155" s="197">
        <f t="shared" si="196"/>
        <v>44317</v>
      </c>
      <c r="B6155" t="s">
        <v>1054</v>
      </c>
      <c r="C6155" t="s">
        <v>104</v>
      </c>
      <c r="D6155" t="s">
        <v>997</v>
      </c>
      <c r="E6155" t="s">
        <v>54</v>
      </c>
      <c r="F6155" t="s">
        <v>55</v>
      </c>
      <c r="G6155" t="s">
        <v>642</v>
      </c>
      <c r="H6155">
        <v>3062</v>
      </c>
      <c r="I6155" s="196" t="str">
        <f>VLOOKUP(E6155,Refs!$P$2:$R$36,3,FALSE)</f>
        <v>Y61</v>
      </c>
      <c r="J6155" s="196" t="str">
        <f>VLOOKUP(E6155,Refs!$P$2:$S$36,4,FALSE)</f>
        <v>East of England</v>
      </c>
      <c r="K6155" s="42">
        <f t="shared" si="195"/>
        <v>3062</v>
      </c>
    </row>
    <row r="6156" spans="1:11" x14ac:dyDescent="0.35">
      <c r="A6156" s="197">
        <f t="shared" si="196"/>
        <v>44317</v>
      </c>
      <c r="B6156" t="s">
        <v>1054</v>
      </c>
      <c r="C6156" t="s">
        <v>104</v>
      </c>
      <c r="D6156" t="s">
        <v>997</v>
      </c>
      <c r="E6156" t="s">
        <v>54</v>
      </c>
      <c r="F6156" t="s">
        <v>55</v>
      </c>
      <c r="G6156" t="s">
        <v>643</v>
      </c>
      <c r="H6156">
        <v>3062</v>
      </c>
      <c r="I6156" s="196" t="str">
        <f>VLOOKUP(E6156,Refs!$P$2:$R$36,3,FALSE)</f>
        <v>Y61</v>
      </c>
      <c r="J6156" s="196" t="str">
        <f>VLOOKUP(E6156,Refs!$P$2:$S$36,4,FALSE)</f>
        <v>East of England</v>
      </c>
      <c r="K6156" s="42">
        <f t="shared" si="195"/>
        <v>3062</v>
      </c>
    </row>
    <row r="6157" spans="1:11" x14ac:dyDescent="0.35">
      <c r="A6157" s="197">
        <f t="shared" si="196"/>
        <v>44317</v>
      </c>
      <c r="B6157" t="s">
        <v>1054</v>
      </c>
      <c r="C6157" t="s">
        <v>104</v>
      </c>
      <c r="D6157" t="s">
        <v>997</v>
      </c>
      <c r="E6157" t="s">
        <v>54</v>
      </c>
      <c r="F6157" t="s">
        <v>55</v>
      </c>
      <c r="G6157" t="s">
        <v>644</v>
      </c>
      <c r="H6157">
        <v>0</v>
      </c>
      <c r="I6157" s="196" t="str">
        <f>VLOOKUP(E6157,Refs!$P$2:$R$36,3,FALSE)</f>
        <v>Y61</v>
      </c>
      <c r="J6157" s="196" t="str">
        <f>VLOOKUP(E6157,Refs!$P$2:$S$36,4,FALSE)</f>
        <v>East of England</v>
      </c>
      <c r="K6157" s="42" t="str">
        <f t="shared" si="195"/>
        <v/>
      </c>
    </row>
    <row r="6158" spans="1:11" x14ac:dyDescent="0.35">
      <c r="A6158" s="197">
        <f t="shared" si="196"/>
        <v>44317</v>
      </c>
      <c r="B6158" t="s">
        <v>1054</v>
      </c>
      <c r="C6158" t="s">
        <v>104</v>
      </c>
      <c r="D6158" t="s">
        <v>997</v>
      </c>
      <c r="E6158" t="s">
        <v>54</v>
      </c>
      <c r="F6158" t="s">
        <v>55</v>
      </c>
      <c r="G6158" t="s">
        <v>645</v>
      </c>
      <c r="H6158">
        <v>0</v>
      </c>
      <c r="I6158" s="196" t="str">
        <f>VLOOKUP(E6158,Refs!$P$2:$R$36,3,FALSE)</f>
        <v>Y61</v>
      </c>
      <c r="J6158" s="196" t="str">
        <f>VLOOKUP(E6158,Refs!$P$2:$S$36,4,FALSE)</f>
        <v>East of England</v>
      </c>
      <c r="K6158" s="42" t="str">
        <f t="shared" si="195"/>
        <v/>
      </c>
    </row>
    <row r="6159" spans="1:11" x14ac:dyDescent="0.35">
      <c r="A6159" s="197">
        <f t="shared" si="196"/>
        <v>44317</v>
      </c>
      <c r="B6159" t="s">
        <v>1054</v>
      </c>
      <c r="C6159" t="s">
        <v>104</v>
      </c>
      <c r="D6159" t="s">
        <v>997</v>
      </c>
      <c r="E6159" t="s">
        <v>54</v>
      </c>
      <c r="F6159" t="s">
        <v>55</v>
      </c>
      <c r="G6159" t="s">
        <v>646</v>
      </c>
      <c r="H6159">
        <v>252</v>
      </c>
      <c r="I6159" s="196" t="str">
        <f>VLOOKUP(E6159,Refs!$P$2:$R$36,3,FALSE)</f>
        <v>Y61</v>
      </c>
      <c r="J6159" s="196" t="str">
        <f>VLOOKUP(E6159,Refs!$P$2:$S$36,4,FALSE)</f>
        <v>East of England</v>
      </c>
      <c r="K6159" s="42">
        <f t="shared" si="195"/>
        <v>252</v>
      </c>
    </row>
    <row r="6160" spans="1:11" x14ac:dyDescent="0.35">
      <c r="A6160" s="197">
        <f t="shared" si="196"/>
        <v>44317</v>
      </c>
      <c r="B6160" t="s">
        <v>1054</v>
      </c>
      <c r="C6160" t="s">
        <v>104</v>
      </c>
      <c r="D6160" t="s">
        <v>997</v>
      </c>
      <c r="E6160" t="s">
        <v>54</v>
      </c>
      <c r="F6160" t="s">
        <v>55</v>
      </c>
      <c r="G6160" t="s">
        <v>647</v>
      </c>
      <c r="H6160">
        <v>1653</v>
      </c>
      <c r="I6160" s="196" t="str">
        <f>VLOOKUP(E6160,Refs!$P$2:$R$36,3,FALSE)</f>
        <v>Y61</v>
      </c>
      <c r="J6160" s="196" t="str">
        <f>VLOOKUP(E6160,Refs!$P$2:$S$36,4,FALSE)</f>
        <v>East of England</v>
      </c>
      <c r="K6160" s="42">
        <f t="shared" si="195"/>
        <v>1653</v>
      </c>
    </row>
    <row r="6161" spans="1:11" x14ac:dyDescent="0.35">
      <c r="A6161" s="197">
        <f t="shared" si="196"/>
        <v>44317</v>
      </c>
      <c r="B6161" t="s">
        <v>1054</v>
      </c>
      <c r="C6161" t="s">
        <v>104</v>
      </c>
      <c r="D6161" t="s">
        <v>997</v>
      </c>
      <c r="E6161" t="s">
        <v>54</v>
      </c>
      <c r="F6161" t="s">
        <v>55</v>
      </c>
      <c r="G6161" t="s">
        <v>648</v>
      </c>
      <c r="H6161">
        <v>0</v>
      </c>
      <c r="I6161" s="196" t="str">
        <f>VLOOKUP(E6161,Refs!$P$2:$R$36,3,FALSE)</f>
        <v>Y61</v>
      </c>
      <c r="J6161" s="196" t="str">
        <f>VLOOKUP(E6161,Refs!$P$2:$S$36,4,FALSE)</f>
        <v>East of England</v>
      </c>
      <c r="K6161" s="42" t="str">
        <f t="shared" si="195"/>
        <v/>
      </c>
    </row>
    <row r="6162" spans="1:11" x14ac:dyDescent="0.35">
      <c r="A6162" s="197">
        <f t="shared" si="196"/>
        <v>44317</v>
      </c>
      <c r="B6162" t="s">
        <v>1054</v>
      </c>
      <c r="C6162" t="s">
        <v>104</v>
      </c>
      <c r="D6162" t="s">
        <v>997</v>
      </c>
      <c r="E6162" t="s">
        <v>54</v>
      </c>
      <c r="F6162" t="s">
        <v>55</v>
      </c>
      <c r="G6162" t="s">
        <v>649</v>
      </c>
      <c r="H6162">
        <v>2673</v>
      </c>
      <c r="I6162" s="196" t="str">
        <f>VLOOKUP(E6162,Refs!$P$2:$R$36,3,FALSE)</f>
        <v>Y61</v>
      </c>
      <c r="J6162" s="196" t="str">
        <f>VLOOKUP(E6162,Refs!$P$2:$S$36,4,FALSE)</f>
        <v>East of England</v>
      </c>
      <c r="K6162" s="42">
        <f t="shared" si="195"/>
        <v>2673</v>
      </c>
    </row>
    <row r="6163" spans="1:11" x14ac:dyDescent="0.35">
      <c r="A6163" s="197">
        <f t="shared" si="196"/>
        <v>44317</v>
      </c>
      <c r="B6163" t="s">
        <v>1054</v>
      </c>
      <c r="C6163" t="s">
        <v>104</v>
      </c>
      <c r="D6163" t="s">
        <v>997</v>
      </c>
      <c r="E6163" t="s">
        <v>54</v>
      </c>
      <c r="F6163" t="s">
        <v>55</v>
      </c>
      <c r="G6163" t="s">
        <v>650</v>
      </c>
      <c r="H6163">
        <v>2673</v>
      </c>
      <c r="I6163" s="196" t="str">
        <f>VLOOKUP(E6163,Refs!$P$2:$R$36,3,FALSE)</f>
        <v>Y61</v>
      </c>
      <c r="J6163" s="196" t="str">
        <f>VLOOKUP(E6163,Refs!$P$2:$S$36,4,FALSE)</f>
        <v>East of England</v>
      </c>
      <c r="K6163" s="42">
        <f t="shared" si="195"/>
        <v>2673</v>
      </c>
    </row>
    <row r="6164" spans="1:11" x14ac:dyDescent="0.35">
      <c r="A6164" s="197">
        <f t="shared" si="196"/>
        <v>44317</v>
      </c>
      <c r="B6164" t="s">
        <v>1054</v>
      </c>
      <c r="C6164" t="s">
        <v>104</v>
      </c>
      <c r="D6164" t="s">
        <v>997</v>
      </c>
      <c r="E6164" t="s">
        <v>54</v>
      </c>
      <c r="F6164" t="s">
        <v>55</v>
      </c>
      <c r="G6164" t="s">
        <v>651</v>
      </c>
      <c r="H6164">
        <v>149</v>
      </c>
      <c r="I6164" s="196" t="str">
        <f>VLOOKUP(E6164,Refs!$P$2:$R$36,3,FALSE)</f>
        <v>Y61</v>
      </c>
      <c r="J6164" s="196" t="str">
        <f>VLOOKUP(E6164,Refs!$P$2:$S$36,4,FALSE)</f>
        <v>East of England</v>
      </c>
      <c r="K6164" s="42">
        <f t="shared" si="195"/>
        <v>149</v>
      </c>
    </row>
    <row r="6165" spans="1:11" x14ac:dyDescent="0.35">
      <c r="A6165" s="197">
        <f t="shared" si="196"/>
        <v>44317</v>
      </c>
      <c r="B6165" t="s">
        <v>1054</v>
      </c>
      <c r="C6165" t="s">
        <v>104</v>
      </c>
      <c r="D6165" t="s">
        <v>997</v>
      </c>
      <c r="E6165" t="s">
        <v>54</v>
      </c>
      <c r="F6165" t="s">
        <v>55</v>
      </c>
      <c r="G6165" t="s">
        <v>652</v>
      </c>
      <c r="H6165">
        <v>1575</v>
      </c>
      <c r="I6165" s="196" t="str">
        <f>VLOOKUP(E6165,Refs!$P$2:$R$36,3,FALSE)</f>
        <v>Y61</v>
      </c>
      <c r="J6165" s="196" t="str">
        <f>VLOOKUP(E6165,Refs!$P$2:$S$36,4,FALSE)</f>
        <v>East of England</v>
      </c>
      <c r="K6165" s="42">
        <f t="shared" si="195"/>
        <v>1575</v>
      </c>
    </row>
    <row r="6166" spans="1:11" x14ac:dyDescent="0.35">
      <c r="A6166" s="197">
        <f t="shared" si="196"/>
        <v>44317</v>
      </c>
      <c r="B6166" t="s">
        <v>1054</v>
      </c>
      <c r="C6166" t="s">
        <v>104</v>
      </c>
      <c r="D6166" t="s">
        <v>997</v>
      </c>
      <c r="E6166" t="s">
        <v>54</v>
      </c>
      <c r="F6166" t="s">
        <v>55</v>
      </c>
      <c r="G6166" t="s">
        <v>653</v>
      </c>
      <c r="H6166">
        <v>0</v>
      </c>
      <c r="I6166" s="196" t="str">
        <f>VLOOKUP(E6166,Refs!$P$2:$R$36,3,FALSE)</f>
        <v>Y61</v>
      </c>
      <c r="J6166" s="196" t="str">
        <f>VLOOKUP(E6166,Refs!$P$2:$S$36,4,FALSE)</f>
        <v>East of England</v>
      </c>
      <c r="K6166" s="42" t="str">
        <f t="shared" si="195"/>
        <v/>
      </c>
    </row>
    <row r="6167" spans="1:11" x14ac:dyDescent="0.35">
      <c r="A6167" s="197">
        <f t="shared" si="196"/>
        <v>44317</v>
      </c>
      <c r="B6167" t="s">
        <v>1054</v>
      </c>
      <c r="C6167" t="s">
        <v>104</v>
      </c>
      <c r="D6167" t="s">
        <v>997</v>
      </c>
      <c r="E6167" t="s">
        <v>54</v>
      </c>
      <c r="F6167" t="s">
        <v>55</v>
      </c>
      <c r="G6167" t="s">
        <v>654</v>
      </c>
      <c r="H6167">
        <v>483</v>
      </c>
      <c r="I6167" s="196" t="str">
        <f>VLOOKUP(E6167,Refs!$P$2:$R$36,3,FALSE)</f>
        <v>Y61</v>
      </c>
      <c r="J6167" s="196" t="str">
        <f>VLOOKUP(E6167,Refs!$P$2:$S$36,4,FALSE)</f>
        <v>East of England</v>
      </c>
      <c r="K6167" s="42">
        <f t="shared" si="195"/>
        <v>483</v>
      </c>
    </row>
    <row r="6168" spans="1:11" x14ac:dyDescent="0.35">
      <c r="A6168" s="197">
        <f t="shared" si="196"/>
        <v>44317</v>
      </c>
      <c r="B6168" t="s">
        <v>1054</v>
      </c>
      <c r="C6168" t="s">
        <v>104</v>
      </c>
      <c r="D6168" t="s">
        <v>997</v>
      </c>
      <c r="E6168" t="s">
        <v>54</v>
      </c>
      <c r="F6168" t="s">
        <v>55</v>
      </c>
      <c r="G6168" t="s">
        <v>669</v>
      </c>
      <c r="H6168">
        <v>19347</v>
      </c>
      <c r="I6168" s="196" t="str">
        <f>VLOOKUP(E6168,Refs!$P$2:$R$36,3,FALSE)</f>
        <v>Y61</v>
      </c>
      <c r="J6168" s="196" t="str">
        <f>VLOOKUP(E6168,Refs!$P$2:$S$36,4,FALSE)</f>
        <v>East of England</v>
      </c>
      <c r="K6168" s="42">
        <f t="shared" si="195"/>
        <v>19347</v>
      </c>
    </row>
    <row r="6169" spans="1:11" x14ac:dyDescent="0.35">
      <c r="A6169" s="197">
        <f t="shared" si="196"/>
        <v>44317</v>
      </c>
      <c r="B6169" t="s">
        <v>1054</v>
      </c>
      <c r="C6169" t="s">
        <v>104</v>
      </c>
      <c r="D6169" t="s">
        <v>997</v>
      </c>
      <c r="E6169" t="s">
        <v>54</v>
      </c>
      <c r="F6169" t="s">
        <v>55</v>
      </c>
      <c r="G6169" t="s">
        <v>670</v>
      </c>
      <c r="H6169">
        <v>11</v>
      </c>
      <c r="I6169" s="196" t="str">
        <f>VLOOKUP(E6169,Refs!$P$2:$R$36,3,FALSE)</f>
        <v>Y61</v>
      </c>
      <c r="J6169" s="196" t="str">
        <f>VLOOKUP(E6169,Refs!$P$2:$S$36,4,FALSE)</f>
        <v>East of England</v>
      </c>
      <c r="K6169" s="42">
        <f t="shared" si="195"/>
        <v>11</v>
      </c>
    </row>
    <row r="6170" spans="1:11" x14ac:dyDescent="0.35">
      <c r="A6170" s="197">
        <f t="shared" si="196"/>
        <v>44317</v>
      </c>
      <c r="B6170" t="s">
        <v>1054</v>
      </c>
      <c r="C6170" t="s">
        <v>104</v>
      </c>
      <c r="D6170" t="s">
        <v>997</v>
      </c>
      <c r="E6170" t="s">
        <v>54</v>
      </c>
      <c r="F6170" t="s">
        <v>55</v>
      </c>
      <c r="G6170" t="s">
        <v>671</v>
      </c>
      <c r="H6170">
        <v>12964</v>
      </c>
      <c r="I6170" s="196" t="str">
        <f>VLOOKUP(E6170,Refs!$P$2:$R$36,3,FALSE)</f>
        <v>Y61</v>
      </c>
      <c r="J6170" s="196" t="str">
        <f>VLOOKUP(E6170,Refs!$P$2:$S$36,4,FALSE)</f>
        <v>East of England</v>
      </c>
      <c r="K6170" s="42">
        <f t="shared" si="195"/>
        <v>12964</v>
      </c>
    </row>
    <row r="6171" spans="1:11" x14ac:dyDescent="0.35">
      <c r="A6171" s="197">
        <f t="shared" si="196"/>
        <v>44317</v>
      </c>
      <c r="B6171" t="s">
        <v>1054</v>
      </c>
      <c r="C6171" t="s">
        <v>104</v>
      </c>
      <c r="D6171" t="s">
        <v>997</v>
      </c>
      <c r="E6171" t="s">
        <v>54</v>
      </c>
      <c r="F6171" t="s">
        <v>55</v>
      </c>
      <c r="G6171" t="s">
        <v>675</v>
      </c>
      <c r="H6171">
        <v>4087</v>
      </c>
      <c r="I6171" s="196" t="str">
        <f>VLOOKUP(E6171,Refs!$P$2:$R$36,3,FALSE)</f>
        <v>Y61</v>
      </c>
      <c r="J6171" s="196" t="str">
        <f>VLOOKUP(E6171,Refs!$P$2:$S$36,4,FALSE)</f>
        <v>East of England</v>
      </c>
      <c r="K6171" s="42">
        <f t="shared" si="195"/>
        <v>4087</v>
      </c>
    </row>
    <row r="6172" spans="1:11" x14ac:dyDescent="0.35">
      <c r="A6172" s="197">
        <f t="shared" si="196"/>
        <v>44317</v>
      </c>
      <c r="B6172" t="s">
        <v>1054</v>
      </c>
      <c r="C6172" t="s">
        <v>104</v>
      </c>
      <c r="D6172" t="s">
        <v>997</v>
      </c>
      <c r="E6172" t="s">
        <v>54</v>
      </c>
      <c r="F6172" t="s">
        <v>55</v>
      </c>
      <c r="G6172" t="s">
        <v>678</v>
      </c>
      <c r="H6172">
        <v>3494</v>
      </c>
      <c r="I6172" s="196" t="str">
        <f>VLOOKUP(E6172,Refs!$P$2:$R$36,3,FALSE)</f>
        <v>Y61</v>
      </c>
      <c r="J6172" s="196" t="str">
        <f>VLOOKUP(E6172,Refs!$P$2:$S$36,4,FALSE)</f>
        <v>East of England</v>
      </c>
      <c r="K6172" s="42">
        <f t="shared" si="195"/>
        <v>3494</v>
      </c>
    </row>
    <row r="6173" spans="1:11" x14ac:dyDescent="0.35">
      <c r="A6173" s="197">
        <f t="shared" si="196"/>
        <v>44317</v>
      </c>
      <c r="B6173" t="s">
        <v>1054</v>
      </c>
      <c r="C6173" t="s">
        <v>104</v>
      </c>
      <c r="D6173" t="s">
        <v>997</v>
      </c>
      <c r="E6173" t="s">
        <v>54</v>
      </c>
      <c r="F6173" t="s">
        <v>55</v>
      </c>
      <c r="G6173" t="s">
        <v>679</v>
      </c>
      <c r="H6173">
        <v>1263</v>
      </c>
      <c r="I6173" s="196" t="str">
        <f>VLOOKUP(E6173,Refs!$P$2:$R$36,3,FALSE)</f>
        <v>Y61</v>
      </c>
      <c r="J6173" s="196" t="str">
        <f>VLOOKUP(E6173,Refs!$P$2:$S$36,4,FALSE)</f>
        <v>East of England</v>
      </c>
      <c r="K6173" s="42">
        <f t="shared" si="195"/>
        <v>1263</v>
      </c>
    </row>
    <row r="6174" spans="1:11" x14ac:dyDescent="0.35">
      <c r="A6174" s="197">
        <f t="shared" si="196"/>
        <v>44317</v>
      </c>
      <c r="B6174" t="s">
        <v>1054</v>
      </c>
      <c r="C6174" t="s">
        <v>104</v>
      </c>
      <c r="D6174" t="s">
        <v>997</v>
      </c>
      <c r="E6174" t="s">
        <v>54</v>
      </c>
      <c r="F6174" t="s">
        <v>55</v>
      </c>
      <c r="G6174" t="s">
        <v>680</v>
      </c>
      <c r="H6174">
        <v>10466</v>
      </c>
      <c r="I6174" s="196" t="str">
        <f>VLOOKUP(E6174,Refs!$P$2:$R$36,3,FALSE)</f>
        <v>Y61</v>
      </c>
      <c r="J6174" s="196" t="str">
        <f>VLOOKUP(E6174,Refs!$P$2:$S$36,4,FALSE)</f>
        <v>East of England</v>
      </c>
      <c r="K6174" s="42">
        <f t="shared" si="195"/>
        <v>10466</v>
      </c>
    </row>
    <row r="6175" spans="1:11" x14ac:dyDescent="0.35">
      <c r="A6175" s="197">
        <f t="shared" si="196"/>
        <v>44317</v>
      </c>
      <c r="B6175" t="s">
        <v>1054</v>
      </c>
      <c r="C6175" t="s">
        <v>104</v>
      </c>
      <c r="D6175" t="s">
        <v>997</v>
      </c>
      <c r="E6175" t="s">
        <v>54</v>
      </c>
      <c r="F6175" t="s">
        <v>55</v>
      </c>
      <c r="G6175" t="s">
        <v>681</v>
      </c>
      <c r="H6175">
        <v>1553</v>
      </c>
      <c r="I6175" s="196" t="str">
        <f>VLOOKUP(E6175,Refs!$P$2:$R$36,3,FALSE)</f>
        <v>Y61</v>
      </c>
      <c r="J6175" s="196" t="str">
        <f>VLOOKUP(E6175,Refs!$P$2:$S$36,4,FALSE)</f>
        <v>East of England</v>
      </c>
      <c r="K6175" s="42">
        <f t="shared" si="195"/>
        <v>1553</v>
      </c>
    </row>
    <row r="6176" spans="1:11" x14ac:dyDescent="0.35">
      <c r="A6176" s="197">
        <f t="shared" si="196"/>
        <v>44317</v>
      </c>
      <c r="B6176" t="s">
        <v>1054</v>
      </c>
      <c r="C6176" t="s">
        <v>104</v>
      </c>
      <c r="D6176" t="s">
        <v>997</v>
      </c>
      <c r="E6176" t="s">
        <v>54</v>
      </c>
      <c r="F6176" t="s">
        <v>55</v>
      </c>
      <c r="G6176" t="s">
        <v>682</v>
      </c>
      <c r="H6176">
        <v>317</v>
      </c>
      <c r="I6176" s="196" t="str">
        <f>VLOOKUP(E6176,Refs!$P$2:$R$36,3,FALSE)</f>
        <v>Y61</v>
      </c>
      <c r="J6176" s="196" t="str">
        <f>VLOOKUP(E6176,Refs!$P$2:$S$36,4,FALSE)</f>
        <v>East of England</v>
      </c>
      <c r="K6176" s="42">
        <f t="shared" si="195"/>
        <v>317</v>
      </c>
    </row>
    <row r="6177" spans="1:11" x14ac:dyDescent="0.35">
      <c r="A6177" s="197">
        <f t="shared" si="196"/>
        <v>44317</v>
      </c>
      <c r="B6177" t="s">
        <v>1054</v>
      </c>
      <c r="C6177" t="s">
        <v>104</v>
      </c>
      <c r="D6177" t="s">
        <v>997</v>
      </c>
      <c r="E6177" t="s">
        <v>54</v>
      </c>
      <c r="F6177" t="s">
        <v>55</v>
      </c>
      <c r="G6177" t="s">
        <v>683</v>
      </c>
      <c r="H6177">
        <v>7</v>
      </c>
      <c r="I6177" s="196" t="str">
        <f>VLOOKUP(E6177,Refs!$P$2:$R$36,3,FALSE)</f>
        <v>Y61</v>
      </c>
      <c r="J6177" s="196" t="str">
        <f>VLOOKUP(E6177,Refs!$P$2:$S$36,4,FALSE)</f>
        <v>East of England</v>
      </c>
      <c r="K6177" s="42">
        <f t="shared" si="195"/>
        <v>7</v>
      </c>
    </row>
    <row r="6178" spans="1:11" x14ac:dyDescent="0.35">
      <c r="A6178" s="197">
        <f t="shared" si="196"/>
        <v>44317</v>
      </c>
      <c r="B6178" t="s">
        <v>1054</v>
      </c>
      <c r="C6178" t="s">
        <v>104</v>
      </c>
      <c r="D6178" t="s">
        <v>997</v>
      </c>
      <c r="E6178" t="s">
        <v>54</v>
      </c>
      <c r="F6178" t="s">
        <v>55</v>
      </c>
      <c r="G6178" t="s">
        <v>684</v>
      </c>
      <c r="H6178">
        <v>1720</v>
      </c>
      <c r="I6178" s="196" t="str">
        <f>VLOOKUP(E6178,Refs!$P$2:$R$36,3,FALSE)</f>
        <v>Y61</v>
      </c>
      <c r="J6178" s="196" t="str">
        <f>VLOOKUP(E6178,Refs!$P$2:$S$36,4,FALSE)</f>
        <v>East of England</v>
      </c>
      <c r="K6178" s="42">
        <f t="shared" si="195"/>
        <v>1720</v>
      </c>
    </row>
    <row r="6179" spans="1:11" x14ac:dyDescent="0.35">
      <c r="A6179" s="197">
        <f t="shared" si="196"/>
        <v>44317</v>
      </c>
      <c r="B6179" t="s">
        <v>1054</v>
      </c>
      <c r="C6179" t="s">
        <v>104</v>
      </c>
      <c r="D6179" t="s">
        <v>997</v>
      </c>
      <c r="E6179" t="s">
        <v>54</v>
      </c>
      <c r="F6179" t="s">
        <v>55</v>
      </c>
      <c r="G6179" t="s">
        <v>685</v>
      </c>
      <c r="H6179">
        <v>1264</v>
      </c>
      <c r="I6179" s="196" t="str">
        <f>VLOOKUP(E6179,Refs!$P$2:$R$36,3,FALSE)</f>
        <v>Y61</v>
      </c>
      <c r="J6179" s="196" t="str">
        <f>VLOOKUP(E6179,Refs!$P$2:$S$36,4,FALSE)</f>
        <v>East of England</v>
      </c>
      <c r="K6179" s="42">
        <f t="shared" si="195"/>
        <v>1264</v>
      </c>
    </row>
    <row r="6180" spans="1:11" x14ac:dyDescent="0.35">
      <c r="A6180" s="197">
        <f t="shared" si="196"/>
        <v>44317</v>
      </c>
      <c r="B6180" t="s">
        <v>1054</v>
      </c>
      <c r="C6180" t="s">
        <v>104</v>
      </c>
      <c r="D6180" t="s">
        <v>997</v>
      </c>
      <c r="E6180" t="s">
        <v>54</v>
      </c>
      <c r="F6180" t="s">
        <v>55</v>
      </c>
      <c r="G6180" t="s">
        <v>686</v>
      </c>
      <c r="H6180">
        <v>0</v>
      </c>
      <c r="I6180" s="196" t="str">
        <f>VLOOKUP(E6180,Refs!$P$2:$R$36,3,FALSE)</f>
        <v>Y61</v>
      </c>
      <c r="J6180" s="196" t="str">
        <f>VLOOKUP(E6180,Refs!$P$2:$S$36,4,FALSE)</f>
        <v>East of England</v>
      </c>
      <c r="K6180" s="42" t="str">
        <f t="shared" si="195"/>
        <v/>
      </c>
    </row>
    <row r="6181" spans="1:11" x14ac:dyDescent="0.35">
      <c r="A6181" s="197">
        <f t="shared" si="196"/>
        <v>44317</v>
      </c>
      <c r="B6181" t="s">
        <v>1054</v>
      </c>
      <c r="C6181" t="s">
        <v>104</v>
      </c>
      <c r="D6181" t="s">
        <v>997</v>
      </c>
      <c r="E6181" t="s">
        <v>54</v>
      </c>
      <c r="F6181" t="s">
        <v>55</v>
      </c>
      <c r="G6181" t="s">
        <v>687</v>
      </c>
      <c r="H6181">
        <v>0</v>
      </c>
      <c r="I6181" s="196" t="str">
        <f>VLOOKUP(E6181,Refs!$P$2:$R$36,3,FALSE)</f>
        <v>Y61</v>
      </c>
      <c r="J6181" s="196" t="str">
        <f>VLOOKUP(E6181,Refs!$P$2:$S$36,4,FALSE)</f>
        <v>East of England</v>
      </c>
      <c r="K6181" s="42" t="str">
        <f t="shared" si="195"/>
        <v/>
      </c>
    </row>
    <row r="6182" spans="1:11" x14ac:dyDescent="0.35">
      <c r="A6182" s="197">
        <f t="shared" si="196"/>
        <v>44317</v>
      </c>
      <c r="B6182" t="s">
        <v>1054</v>
      </c>
      <c r="C6182" t="s">
        <v>104</v>
      </c>
      <c r="D6182" t="s">
        <v>997</v>
      </c>
      <c r="E6182" t="s">
        <v>54</v>
      </c>
      <c r="F6182" t="s">
        <v>55</v>
      </c>
      <c r="G6182" t="s">
        <v>688</v>
      </c>
      <c r="H6182">
        <v>0</v>
      </c>
      <c r="I6182" s="196" t="str">
        <f>VLOOKUP(E6182,Refs!$P$2:$R$36,3,FALSE)</f>
        <v>Y61</v>
      </c>
      <c r="J6182" s="196" t="str">
        <f>VLOOKUP(E6182,Refs!$P$2:$S$36,4,FALSE)</f>
        <v>East of England</v>
      </c>
      <c r="K6182" s="42" t="str">
        <f t="shared" si="195"/>
        <v/>
      </c>
    </row>
    <row r="6183" spans="1:11" x14ac:dyDescent="0.35">
      <c r="A6183" s="197">
        <f t="shared" si="196"/>
        <v>44317</v>
      </c>
      <c r="B6183" t="s">
        <v>1054</v>
      </c>
      <c r="C6183" t="s">
        <v>104</v>
      </c>
      <c r="D6183" t="s">
        <v>997</v>
      </c>
      <c r="E6183" t="s">
        <v>54</v>
      </c>
      <c r="F6183" t="s">
        <v>55</v>
      </c>
      <c r="G6183" t="s">
        <v>689</v>
      </c>
      <c r="H6183">
        <v>0</v>
      </c>
      <c r="I6183" s="196" t="str">
        <f>VLOOKUP(E6183,Refs!$P$2:$R$36,3,FALSE)</f>
        <v>Y61</v>
      </c>
      <c r="J6183" s="196" t="str">
        <f>VLOOKUP(E6183,Refs!$P$2:$S$36,4,FALSE)</f>
        <v>East of England</v>
      </c>
      <c r="K6183" s="42" t="str">
        <f t="shared" si="195"/>
        <v/>
      </c>
    </row>
    <row r="6184" spans="1:11" x14ac:dyDescent="0.35">
      <c r="A6184" s="197">
        <f t="shared" si="196"/>
        <v>44317</v>
      </c>
      <c r="B6184" t="s">
        <v>1054</v>
      </c>
      <c r="C6184" t="s">
        <v>104</v>
      </c>
      <c r="D6184" t="s">
        <v>997</v>
      </c>
      <c r="E6184" t="s">
        <v>54</v>
      </c>
      <c r="F6184" t="s">
        <v>55</v>
      </c>
      <c r="G6184" t="s">
        <v>690</v>
      </c>
      <c r="H6184">
        <v>0</v>
      </c>
      <c r="I6184" s="196" t="str">
        <f>VLOOKUP(E6184,Refs!$P$2:$R$36,3,FALSE)</f>
        <v>Y61</v>
      </c>
      <c r="J6184" s="196" t="str">
        <f>VLOOKUP(E6184,Refs!$P$2:$S$36,4,FALSE)</f>
        <v>East of England</v>
      </c>
      <c r="K6184" s="42" t="str">
        <f t="shared" si="195"/>
        <v/>
      </c>
    </row>
    <row r="6185" spans="1:11" x14ac:dyDescent="0.35">
      <c r="A6185" s="197">
        <f t="shared" si="196"/>
        <v>44317</v>
      </c>
      <c r="B6185" t="s">
        <v>1054</v>
      </c>
      <c r="C6185" t="s">
        <v>104</v>
      </c>
      <c r="D6185" t="s">
        <v>997</v>
      </c>
      <c r="E6185" t="s">
        <v>54</v>
      </c>
      <c r="F6185" t="s">
        <v>55</v>
      </c>
      <c r="G6185" t="s">
        <v>691</v>
      </c>
      <c r="H6185">
        <v>498</v>
      </c>
      <c r="I6185" s="196" t="str">
        <f>VLOOKUP(E6185,Refs!$P$2:$R$36,3,FALSE)</f>
        <v>Y61</v>
      </c>
      <c r="J6185" s="196" t="str">
        <f>VLOOKUP(E6185,Refs!$P$2:$S$36,4,FALSE)</f>
        <v>East of England</v>
      </c>
      <c r="K6185" s="42">
        <f t="shared" si="195"/>
        <v>498</v>
      </c>
    </row>
    <row r="6186" spans="1:11" x14ac:dyDescent="0.35">
      <c r="A6186" s="197">
        <f t="shared" si="196"/>
        <v>44317</v>
      </c>
      <c r="B6186" t="s">
        <v>1054</v>
      </c>
      <c r="C6186" t="s">
        <v>104</v>
      </c>
      <c r="D6186" t="s">
        <v>997</v>
      </c>
      <c r="E6186" t="s">
        <v>54</v>
      </c>
      <c r="F6186" t="s">
        <v>55</v>
      </c>
      <c r="G6186" t="s">
        <v>692</v>
      </c>
      <c r="H6186">
        <v>452</v>
      </c>
      <c r="I6186" s="196" t="str">
        <f>VLOOKUP(E6186,Refs!$P$2:$R$36,3,FALSE)</f>
        <v>Y61</v>
      </c>
      <c r="J6186" s="196" t="str">
        <f>VLOOKUP(E6186,Refs!$P$2:$S$36,4,FALSE)</f>
        <v>East of England</v>
      </c>
      <c r="K6186" s="42">
        <f t="shared" si="195"/>
        <v>452</v>
      </c>
    </row>
    <row r="6187" spans="1:11" x14ac:dyDescent="0.35">
      <c r="A6187" s="197">
        <f t="shared" si="196"/>
        <v>44317</v>
      </c>
      <c r="B6187" t="s">
        <v>1054</v>
      </c>
      <c r="C6187" t="s">
        <v>104</v>
      </c>
      <c r="D6187" t="s">
        <v>997</v>
      </c>
      <c r="E6187" t="s">
        <v>54</v>
      </c>
      <c r="F6187" t="s">
        <v>55</v>
      </c>
      <c r="G6187" t="s">
        <v>693</v>
      </c>
      <c r="H6187">
        <v>452</v>
      </c>
      <c r="I6187" s="196" t="str">
        <f>VLOOKUP(E6187,Refs!$P$2:$R$36,3,FALSE)</f>
        <v>Y61</v>
      </c>
      <c r="J6187" s="196" t="str">
        <f>VLOOKUP(E6187,Refs!$P$2:$S$36,4,FALSE)</f>
        <v>East of England</v>
      </c>
      <c r="K6187" s="42">
        <f t="shared" si="195"/>
        <v>452</v>
      </c>
    </row>
    <row r="6188" spans="1:11" x14ac:dyDescent="0.35">
      <c r="A6188" s="197">
        <f t="shared" si="196"/>
        <v>44317</v>
      </c>
      <c r="B6188" t="s">
        <v>1054</v>
      </c>
      <c r="C6188" t="s">
        <v>104</v>
      </c>
      <c r="D6188" t="s">
        <v>997</v>
      </c>
      <c r="E6188" t="s">
        <v>54</v>
      </c>
      <c r="F6188" t="s">
        <v>55</v>
      </c>
      <c r="G6188" t="s">
        <v>694</v>
      </c>
      <c r="H6188">
        <v>0</v>
      </c>
      <c r="I6188" s="196" t="str">
        <f>VLOOKUP(E6188,Refs!$P$2:$R$36,3,FALSE)</f>
        <v>Y61</v>
      </c>
      <c r="J6188" s="196" t="str">
        <f>VLOOKUP(E6188,Refs!$P$2:$S$36,4,FALSE)</f>
        <v>East of England</v>
      </c>
      <c r="K6188" s="42" t="str">
        <f t="shared" si="195"/>
        <v/>
      </c>
    </row>
    <row r="6189" spans="1:11" x14ac:dyDescent="0.35">
      <c r="A6189" s="197">
        <f t="shared" si="196"/>
        <v>44317</v>
      </c>
      <c r="B6189" t="s">
        <v>1054</v>
      </c>
      <c r="C6189" t="s">
        <v>104</v>
      </c>
      <c r="D6189" t="s">
        <v>997</v>
      </c>
      <c r="E6189" t="s">
        <v>54</v>
      </c>
      <c r="F6189" t="s">
        <v>55</v>
      </c>
      <c r="G6189" t="s">
        <v>695</v>
      </c>
      <c r="H6189">
        <v>0</v>
      </c>
      <c r="I6189" s="196" t="str">
        <f>VLOOKUP(E6189,Refs!$P$2:$R$36,3,FALSE)</f>
        <v>Y61</v>
      </c>
      <c r="J6189" s="196" t="str">
        <f>VLOOKUP(E6189,Refs!$P$2:$S$36,4,FALSE)</f>
        <v>East of England</v>
      </c>
      <c r="K6189" s="42" t="str">
        <f t="shared" si="195"/>
        <v/>
      </c>
    </row>
    <row r="6190" spans="1:11" x14ac:dyDescent="0.35">
      <c r="A6190" s="197">
        <f t="shared" si="196"/>
        <v>44317</v>
      </c>
      <c r="B6190" t="s">
        <v>1054</v>
      </c>
      <c r="C6190" t="s">
        <v>104</v>
      </c>
      <c r="D6190" t="s">
        <v>997</v>
      </c>
      <c r="E6190" t="s">
        <v>54</v>
      </c>
      <c r="F6190" t="s">
        <v>55</v>
      </c>
      <c r="G6190" t="s">
        <v>696</v>
      </c>
      <c r="H6190">
        <v>357</v>
      </c>
      <c r="I6190" s="196" t="str">
        <f>VLOOKUP(E6190,Refs!$P$2:$R$36,3,FALSE)</f>
        <v>Y61</v>
      </c>
      <c r="J6190" s="196" t="str">
        <f>VLOOKUP(E6190,Refs!$P$2:$S$36,4,FALSE)</f>
        <v>East of England</v>
      </c>
      <c r="K6190" s="42">
        <f t="shared" si="195"/>
        <v>357</v>
      </c>
    </row>
    <row r="6191" spans="1:11" x14ac:dyDescent="0.35">
      <c r="A6191" s="197">
        <f t="shared" si="196"/>
        <v>44317</v>
      </c>
      <c r="B6191" t="s">
        <v>1054</v>
      </c>
      <c r="C6191" t="s">
        <v>104</v>
      </c>
      <c r="D6191" t="s">
        <v>997</v>
      </c>
      <c r="E6191" t="s">
        <v>54</v>
      </c>
      <c r="F6191" t="s">
        <v>55</v>
      </c>
      <c r="G6191" t="s">
        <v>697</v>
      </c>
      <c r="H6191">
        <v>236</v>
      </c>
      <c r="I6191" s="196" t="str">
        <f>VLOOKUP(E6191,Refs!$P$2:$R$36,3,FALSE)</f>
        <v>Y61</v>
      </c>
      <c r="J6191" s="196" t="str">
        <f>VLOOKUP(E6191,Refs!$P$2:$S$36,4,FALSE)</f>
        <v>East of England</v>
      </c>
      <c r="K6191" s="42">
        <f t="shared" si="195"/>
        <v>236</v>
      </c>
    </row>
    <row r="6192" spans="1:11" x14ac:dyDescent="0.35">
      <c r="A6192" s="197">
        <f t="shared" si="196"/>
        <v>44317</v>
      </c>
      <c r="B6192" t="s">
        <v>1054</v>
      </c>
      <c r="C6192" t="s">
        <v>104</v>
      </c>
      <c r="D6192" t="s">
        <v>997</v>
      </c>
      <c r="E6192" t="s">
        <v>54</v>
      </c>
      <c r="F6192" t="s">
        <v>55</v>
      </c>
      <c r="G6192" t="s">
        <v>698</v>
      </c>
      <c r="H6192">
        <v>3379</v>
      </c>
      <c r="I6192" s="196" t="str">
        <f>VLOOKUP(E6192,Refs!$P$2:$R$36,3,FALSE)</f>
        <v>Y61</v>
      </c>
      <c r="J6192" s="196" t="str">
        <f>VLOOKUP(E6192,Refs!$P$2:$S$36,4,FALSE)</f>
        <v>East of England</v>
      </c>
      <c r="K6192" s="42">
        <f t="shared" si="195"/>
        <v>3379</v>
      </c>
    </row>
    <row r="6193" spans="1:11" x14ac:dyDescent="0.35">
      <c r="A6193" s="197">
        <f t="shared" si="196"/>
        <v>44317</v>
      </c>
      <c r="B6193" t="s">
        <v>1054</v>
      </c>
      <c r="C6193" t="s">
        <v>104</v>
      </c>
      <c r="D6193" t="s">
        <v>997</v>
      </c>
      <c r="E6193" t="s">
        <v>54</v>
      </c>
      <c r="F6193" t="s">
        <v>55</v>
      </c>
      <c r="G6193" t="s">
        <v>699</v>
      </c>
      <c r="H6193">
        <v>3173</v>
      </c>
      <c r="I6193" s="196" t="str">
        <f>VLOOKUP(E6193,Refs!$P$2:$R$36,3,FALSE)</f>
        <v>Y61</v>
      </c>
      <c r="J6193" s="196" t="str">
        <f>VLOOKUP(E6193,Refs!$P$2:$S$36,4,FALSE)</f>
        <v>East of England</v>
      </c>
      <c r="K6193" s="42">
        <f t="shared" si="195"/>
        <v>3173</v>
      </c>
    </row>
    <row r="6194" spans="1:11" x14ac:dyDescent="0.35">
      <c r="A6194" s="197">
        <f t="shared" si="196"/>
        <v>44317</v>
      </c>
      <c r="B6194" t="s">
        <v>1054</v>
      </c>
      <c r="C6194" t="s">
        <v>104</v>
      </c>
      <c r="D6194" t="s">
        <v>997</v>
      </c>
      <c r="E6194" t="s">
        <v>54</v>
      </c>
      <c r="F6194" t="s">
        <v>55</v>
      </c>
      <c r="G6194" t="s">
        <v>720</v>
      </c>
      <c r="H6194">
        <v>136</v>
      </c>
      <c r="I6194" s="196" t="str">
        <f>VLOOKUP(E6194,Refs!$P$2:$R$36,3,FALSE)</f>
        <v>Y61</v>
      </c>
      <c r="J6194" s="196" t="str">
        <f>VLOOKUP(E6194,Refs!$P$2:$S$36,4,FALSE)</f>
        <v>East of England</v>
      </c>
      <c r="K6194" s="42">
        <f t="shared" si="195"/>
        <v>136</v>
      </c>
    </row>
    <row r="6195" spans="1:11" x14ac:dyDescent="0.35">
      <c r="A6195" s="197">
        <f t="shared" si="196"/>
        <v>44317</v>
      </c>
      <c r="B6195" t="s">
        <v>1054</v>
      </c>
      <c r="C6195" t="s">
        <v>104</v>
      </c>
      <c r="D6195" t="s">
        <v>997</v>
      </c>
      <c r="E6195" t="s">
        <v>54</v>
      </c>
      <c r="F6195" t="s">
        <v>55</v>
      </c>
      <c r="G6195" t="s">
        <v>721</v>
      </c>
      <c r="H6195">
        <v>136</v>
      </c>
      <c r="I6195" s="196" t="str">
        <f>VLOOKUP(E6195,Refs!$P$2:$R$36,3,FALSE)</f>
        <v>Y61</v>
      </c>
      <c r="J6195" s="196" t="str">
        <f>VLOOKUP(E6195,Refs!$P$2:$S$36,4,FALSE)</f>
        <v>East of England</v>
      </c>
      <c r="K6195" s="42">
        <f t="shared" si="195"/>
        <v>136</v>
      </c>
    </row>
    <row r="6196" spans="1:11" x14ac:dyDescent="0.35">
      <c r="A6196" s="197">
        <f t="shared" si="196"/>
        <v>44317</v>
      </c>
      <c r="B6196" t="s">
        <v>1054</v>
      </c>
      <c r="C6196" t="s">
        <v>104</v>
      </c>
      <c r="D6196" t="s">
        <v>997</v>
      </c>
      <c r="E6196" t="s">
        <v>54</v>
      </c>
      <c r="F6196" t="s">
        <v>55</v>
      </c>
      <c r="G6196" t="s">
        <v>722</v>
      </c>
      <c r="H6196">
        <v>28</v>
      </c>
      <c r="I6196" s="196" t="str">
        <f>VLOOKUP(E6196,Refs!$P$2:$R$36,3,FALSE)</f>
        <v>Y61</v>
      </c>
      <c r="J6196" s="196" t="str">
        <f>VLOOKUP(E6196,Refs!$P$2:$S$36,4,FALSE)</f>
        <v>East of England</v>
      </c>
      <c r="K6196" s="42">
        <f t="shared" si="195"/>
        <v>28</v>
      </c>
    </row>
    <row r="6197" spans="1:11" x14ac:dyDescent="0.35">
      <c r="A6197" s="197">
        <f t="shared" si="196"/>
        <v>44317</v>
      </c>
      <c r="B6197" t="s">
        <v>1054</v>
      </c>
      <c r="C6197" t="s">
        <v>104</v>
      </c>
      <c r="D6197" t="s">
        <v>997</v>
      </c>
      <c r="E6197" t="s">
        <v>54</v>
      </c>
      <c r="F6197" t="s">
        <v>55</v>
      </c>
      <c r="G6197" t="s">
        <v>723</v>
      </c>
      <c r="H6197">
        <v>11</v>
      </c>
      <c r="I6197" s="196" t="str">
        <f>VLOOKUP(E6197,Refs!$P$2:$R$36,3,FALSE)</f>
        <v>Y61</v>
      </c>
      <c r="J6197" s="196" t="str">
        <f>VLOOKUP(E6197,Refs!$P$2:$S$36,4,FALSE)</f>
        <v>East of England</v>
      </c>
      <c r="K6197" s="42">
        <f t="shared" si="195"/>
        <v>11</v>
      </c>
    </row>
    <row r="6198" spans="1:11" x14ac:dyDescent="0.35">
      <c r="A6198" s="197">
        <f t="shared" si="196"/>
        <v>44317</v>
      </c>
      <c r="B6198" t="s">
        <v>1054</v>
      </c>
      <c r="C6198" t="s">
        <v>104</v>
      </c>
      <c r="D6198" t="s">
        <v>997</v>
      </c>
      <c r="E6198" t="s">
        <v>54</v>
      </c>
      <c r="F6198" t="s">
        <v>55</v>
      </c>
      <c r="G6198" t="s">
        <v>724</v>
      </c>
      <c r="H6198">
        <v>30</v>
      </c>
      <c r="I6198" s="196" t="str">
        <f>VLOOKUP(E6198,Refs!$P$2:$R$36,3,FALSE)</f>
        <v>Y61</v>
      </c>
      <c r="J6198" s="196" t="str">
        <f>VLOOKUP(E6198,Refs!$P$2:$S$36,4,FALSE)</f>
        <v>East of England</v>
      </c>
      <c r="K6198" s="42">
        <f t="shared" si="195"/>
        <v>30</v>
      </c>
    </row>
    <row r="6199" spans="1:11" x14ac:dyDescent="0.35">
      <c r="A6199" s="197">
        <f t="shared" si="196"/>
        <v>44317</v>
      </c>
      <c r="B6199" t="s">
        <v>1054</v>
      </c>
      <c r="C6199" t="s">
        <v>104</v>
      </c>
      <c r="D6199" t="s">
        <v>997</v>
      </c>
      <c r="E6199" t="s">
        <v>54</v>
      </c>
      <c r="F6199" t="s">
        <v>55</v>
      </c>
      <c r="G6199" t="s">
        <v>725</v>
      </c>
      <c r="H6199">
        <v>5</v>
      </c>
      <c r="I6199" s="196" t="str">
        <f>VLOOKUP(E6199,Refs!$P$2:$R$36,3,FALSE)</f>
        <v>Y61</v>
      </c>
      <c r="J6199" s="196" t="str">
        <f>VLOOKUP(E6199,Refs!$P$2:$S$36,4,FALSE)</f>
        <v>East of England</v>
      </c>
      <c r="K6199" s="42">
        <f t="shared" si="195"/>
        <v>5</v>
      </c>
    </row>
    <row r="6200" spans="1:11" x14ac:dyDescent="0.35">
      <c r="A6200" s="197">
        <f t="shared" si="196"/>
        <v>44317</v>
      </c>
      <c r="B6200" t="s">
        <v>1054</v>
      </c>
      <c r="C6200" t="s">
        <v>104</v>
      </c>
      <c r="D6200" t="s">
        <v>997</v>
      </c>
      <c r="E6200" t="s">
        <v>54</v>
      </c>
      <c r="F6200" t="s">
        <v>55</v>
      </c>
      <c r="G6200" t="s">
        <v>726</v>
      </c>
      <c r="H6200">
        <v>0</v>
      </c>
      <c r="I6200" s="196" t="str">
        <f>VLOOKUP(E6200,Refs!$P$2:$R$36,3,FALSE)</f>
        <v>Y61</v>
      </c>
      <c r="J6200" s="196" t="str">
        <f>VLOOKUP(E6200,Refs!$P$2:$S$36,4,FALSE)</f>
        <v>East of England</v>
      </c>
      <c r="K6200" s="42" t="str">
        <f t="shared" ref="K6200:K6263" si="197">IF(OR(H6200="NULL",H6200=0,H6200=""),"",H6200)</f>
        <v/>
      </c>
    </row>
    <row r="6201" spans="1:11" x14ac:dyDescent="0.35">
      <c r="A6201" s="197">
        <f t="shared" si="196"/>
        <v>44317</v>
      </c>
      <c r="B6201" t="s">
        <v>1054</v>
      </c>
      <c r="C6201" t="s">
        <v>104</v>
      </c>
      <c r="D6201" t="s">
        <v>997</v>
      </c>
      <c r="E6201" t="s">
        <v>54</v>
      </c>
      <c r="F6201" t="s">
        <v>55</v>
      </c>
      <c r="G6201" t="s">
        <v>727</v>
      </c>
      <c r="H6201">
        <v>0</v>
      </c>
      <c r="I6201" s="196" t="str">
        <f>VLOOKUP(E6201,Refs!$P$2:$R$36,3,FALSE)</f>
        <v>Y61</v>
      </c>
      <c r="J6201" s="196" t="str">
        <f>VLOOKUP(E6201,Refs!$P$2:$S$36,4,FALSE)</f>
        <v>East of England</v>
      </c>
      <c r="K6201" s="42" t="str">
        <f t="shared" si="197"/>
        <v/>
      </c>
    </row>
    <row r="6202" spans="1:11" x14ac:dyDescent="0.35">
      <c r="A6202" s="197">
        <f t="shared" si="196"/>
        <v>44317</v>
      </c>
      <c r="B6202" t="s">
        <v>1054</v>
      </c>
      <c r="C6202" t="s">
        <v>104</v>
      </c>
      <c r="D6202" t="s">
        <v>997</v>
      </c>
      <c r="E6202" t="s">
        <v>54</v>
      </c>
      <c r="F6202" t="s">
        <v>55</v>
      </c>
      <c r="G6202" t="s">
        <v>728</v>
      </c>
      <c r="H6202">
        <v>11</v>
      </c>
      <c r="I6202" s="196" t="str">
        <f>VLOOKUP(E6202,Refs!$P$2:$R$36,3,FALSE)</f>
        <v>Y61</v>
      </c>
      <c r="J6202" s="196" t="str">
        <f>VLOOKUP(E6202,Refs!$P$2:$S$36,4,FALSE)</f>
        <v>East of England</v>
      </c>
      <c r="K6202" s="42">
        <f t="shared" si="197"/>
        <v>11</v>
      </c>
    </row>
    <row r="6203" spans="1:11" x14ac:dyDescent="0.35">
      <c r="A6203" s="197">
        <f t="shared" si="196"/>
        <v>44317</v>
      </c>
      <c r="B6203" t="s">
        <v>1054</v>
      </c>
      <c r="C6203" t="s">
        <v>104</v>
      </c>
      <c r="D6203" t="s">
        <v>997</v>
      </c>
      <c r="E6203" t="s">
        <v>54</v>
      </c>
      <c r="F6203" t="s">
        <v>55</v>
      </c>
      <c r="G6203" t="s">
        <v>729</v>
      </c>
      <c r="H6203">
        <v>7</v>
      </c>
      <c r="I6203" s="196" t="str">
        <f>VLOOKUP(E6203,Refs!$P$2:$R$36,3,FALSE)</f>
        <v>Y61</v>
      </c>
      <c r="J6203" s="196" t="str">
        <f>VLOOKUP(E6203,Refs!$P$2:$S$36,4,FALSE)</f>
        <v>East of England</v>
      </c>
      <c r="K6203" s="42">
        <f t="shared" si="197"/>
        <v>7</v>
      </c>
    </row>
    <row r="6204" spans="1:11" x14ac:dyDescent="0.35">
      <c r="A6204" s="197">
        <f t="shared" si="196"/>
        <v>44317</v>
      </c>
      <c r="B6204" t="s">
        <v>1054</v>
      </c>
      <c r="C6204" t="s">
        <v>104</v>
      </c>
      <c r="D6204" t="s">
        <v>997</v>
      </c>
      <c r="E6204" t="s">
        <v>54</v>
      </c>
      <c r="F6204" t="s">
        <v>55</v>
      </c>
      <c r="G6204" t="s">
        <v>730</v>
      </c>
      <c r="H6204">
        <v>0</v>
      </c>
      <c r="I6204" s="196" t="str">
        <f>VLOOKUP(E6204,Refs!$P$2:$R$36,3,FALSE)</f>
        <v>Y61</v>
      </c>
      <c r="J6204" s="196" t="str">
        <f>VLOOKUP(E6204,Refs!$P$2:$S$36,4,FALSE)</f>
        <v>East of England</v>
      </c>
      <c r="K6204" s="42" t="str">
        <f t="shared" si="197"/>
        <v/>
      </c>
    </row>
    <row r="6205" spans="1:11" x14ac:dyDescent="0.35">
      <c r="A6205" s="197">
        <f t="shared" si="196"/>
        <v>44317</v>
      </c>
      <c r="B6205" t="s">
        <v>1054</v>
      </c>
      <c r="C6205" t="s">
        <v>104</v>
      </c>
      <c r="D6205" t="s">
        <v>997</v>
      </c>
      <c r="E6205" t="s">
        <v>54</v>
      </c>
      <c r="F6205" t="s">
        <v>55</v>
      </c>
      <c r="G6205" t="s">
        <v>731</v>
      </c>
      <c r="H6205">
        <v>0</v>
      </c>
      <c r="I6205" s="196" t="str">
        <f>VLOOKUP(E6205,Refs!$P$2:$R$36,3,FALSE)</f>
        <v>Y61</v>
      </c>
      <c r="J6205" s="196" t="str">
        <f>VLOOKUP(E6205,Refs!$P$2:$S$36,4,FALSE)</f>
        <v>East of England</v>
      </c>
      <c r="K6205" s="42" t="str">
        <f t="shared" si="197"/>
        <v/>
      </c>
    </row>
    <row r="6206" spans="1:11" x14ac:dyDescent="0.35">
      <c r="A6206" s="197">
        <f t="shared" si="196"/>
        <v>44317</v>
      </c>
      <c r="B6206" t="s">
        <v>1054</v>
      </c>
      <c r="C6206" t="s">
        <v>104</v>
      </c>
      <c r="D6206" t="s">
        <v>997</v>
      </c>
      <c r="E6206" t="s">
        <v>54</v>
      </c>
      <c r="F6206" t="s">
        <v>55</v>
      </c>
      <c r="G6206" t="s">
        <v>732</v>
      </c>
      <c r="H6206">
        <v>14</v>
      </c>
      <c r="I6206" s="196" t="str">
        <f>VLOOKUP(E6206,Refs!$P$2:$R$36,3,FALSE)</f>
        <v>Y61</v>
      </c>
      <c r="J6206" s="196" t="str">
        <f>VLOOKUP(E6206,Refs!$P$2:$S$36,4,FALSE)</f>
        <v>East of England</v>
      </c>
      <c r="K6206" s="42">
        <f t="shared" si="197"/>
        <v>14</v>
      </c>
    </row>
    <row r="6207" spans="1:11" x14ac:dyDescent="0.35">
      <c r="A6207" s="197">
        <f t="shared" si="196"/>
        <v>44317</v>
      </c>
      <c r="B6207" t="s">
        <v>1054</v>
      </c>
      <c r="C6207" t="s">
        <v>104</v>
      </c>
      <c r="D6207" t="s">
        <v>997</v>
      </c>
      <c r="E6207" t="s">
        <v>54</v>
      </c>
      <c r="F6207" t="s">
        <v>55</v>
      </c>
      <c r="G6207" t="s">
        <v>733</v>
      </c>
      <c r="H6207">
        <v>14</v>
      </c>
      <c r="I6207" s="196" t="str">
        <f>VLOOKUP(E6207,Refs!$P$2:$R$36,3,FALSE)</f>
        <v>Y61</v>
      </c>
      <c r="J6207" s="196" t="str">
        <f>VLOOKUP(E6207,Refs!$P$2:$S$36,4,FALSE)</f>
        <v>East of England</v>
      </c>
      <c r="K6207" s="42">
        <f t="shared" si="197"/>
        <v>14</v>
      </c>
    </row>
    <row r="6208" spans="1:11" x14ac:dyDescent="0.35">
      <c r="A6208" s="197">
        <f t="shared" si="196"/>
        <v>44317</v>
      </c>
      <c r="B6208" t="s">
        <v>1054</v>
      </c>
      <c r="C6208" t="s">
        <v>104</v>
      </c>
      <c r="D6208" t="s">
        <v>997</v>
      </c>
      <c r="E6208" t="s">
        <v>54</v>
      </c>
      <c r="F6208" t="s">
        <v>55</v>
      </c>
      <c r="G6208" t="s">
        <v>734</v>
      </c>
      <c r="H6208">
        <v>2</v>
      </c>
      <c r="I6208" s="196" t="str">
        <f>VLOOKUP(E6208,Refs!$P$2:$R$36,3,FALSE)</f>
        <v>Y61</v>
      </c>
      <c r="J6208" s="196" t="str">
        <f>VLOOKUP(E6208,Refs!$P$2:$S$36,4,FALSE)</f>
        <v>East of England</v>
      </c>
      <c r="K6208" s="42">
        <f t="shared" si="197"/>
        <v>2</v>
      </c>
    </row>
    <row r="6209" spans="1:11" x14ac:dyDescent="0.35">
      <c r="A6209" s="197">
        <f t="shared" si="196"/>
        <v>44317</v>
      </c>
      <c r="B6209" t="s">
        <v>1054</v>
      </c>
      <c r="C6209" t="s">
        <v>104</v>
      </c>
      <c r="D6209" t="s">
        <v>997</v>
      </c>
      <c r="E6209" t="s">
        <v>54</v>
      </c>
      <c r="F6209" t="s">
        <v>55</v>
      </c>
      <c r="G6209" t="s">
        <v>735</v>
      </c>
      <c r="H6209">
        <v>2</v>
      </c>
      <c r="I6209" s="196" t="str">
        <f>VLOOKUP(E6209,Refs!$P$2:$R$36,3,FALSE)</f>
        <v>Y61</v>
      </c>
      <c r="J6209" s="196" t="str">
        <f>VLOOKUP(E6209,Refs!$P$2:$S$36,4,FALSE)</f>
        <v>East of England</v>
      </c>
      <c r="K6209" s="42">
        <f t="shared" si="197"/>
        <v>2</v>
      </c>
    </row>
    <row r="6210" spans="1:11" x14ac:dyDescent="0.35">
      <c r="A6210" s="197">
        <f t="shared" si="196"/>
        <v>44317</v>
      </c>
      <c r="B6210" t="s">
        <v>1054</v>
      </c>
      <c r="C6210" t="s">
        <v>104</v>
      </c>
      <c r="D6210" t="s">
        <v>997</v>
      </c>
      <c r="E6210" t="s">
        <v>54</v>
      </c>
      <c r="F6210" t="s">
        <v>55</v>
      </c>
      <c r="G6210" t="s">
        <v>736</v>
      </c>
      <c r="H6210">
        <v>0</v>
      </c>
      <c r="I6210" s="196" t="str">
        <f>VLOOKUP(E6210,Refs!$P$2:$R$36,3,FALSE)</f>
        <v>Y61</v>
      </c>
      <c r="J6210" s="196" t="str">
        <f>VLOOKUP(E6210,Refs!$P$2:$S$36,4,FALSE)</f>
        <v>East of England</v>
      </c>
      <c r="K6210" s="42" t="str">
        <f t="shared" si="197"/>
        <v/>
      </c>
    </row>
    <row r="6211" spans="1:11" x14ac:dyDescent="0.35">
      <c r="A6211" s="197">
        <f t="shared" ref="A6211:A6274" si="198">DATEVALUE(RIGHT(B6211,8))</f>
        <v>44317</v>
      </c>
      <c r="B6211" t="s">
        <v>1054</v>
      </c>
      <c r="C6211" t="s">
        <v>104</v>
      </c>
      <c r="D6211" t="s">
        <v>997</v>
      </c>
      <c r="E6211" t="s">
        <v>54</v>
      </c>
      <c r="F6211" t="s">
        <v>55</v>
      </c>
      <c r="G6211" t="s">
        <v>737</v>
      </c>
      <c r="H6211">
        <v>0</v>
      </c>
      <c r="I6211" s="196" t="str">
        <f>VLOOKUP(E6211,Refs!$P$2:$R$36,3,FALSE)</f>
        <v>Y61</v>
      </c>
      <c r="J6211" s="196" t="str">
        <f>VLOOKUP(E6211,Refs!$P$2:$S$36,4,FALSE)</f>
        <v>East of England</v>
      </c>
      <c r="K6211" s="42" t="str">
        <f t="shared" si="197"/>
        <v/>
      </c>
    </row>
    <row r="6212" spans="1:11" x14ac:dyDescent="0.35">
      <c r="A6212" s="197">
        <f t="shared" si="198"/>
        <v>44317</v>
      </c>
      <c r="B6212" t="s">
        <v>1054</v>
      </c>
      <c r="C6212" t="s">
        <v>108</v>
      </c>
      <c r="D6212" t="s">
        <v>1004</v>
      </c>
      <c r="E6212" t="s">
        <v>74</v>
      </c>
      <c r="F6212" t="s">
        <v>1005</v>
      </c>
      <c r="G6212" t="s">
        <v>756</v>
      </c>
      <c r="H6212">
        <v>29888</v>
      </c>
      <c r="I6212" s="196" t="str">
        <f>VLOOKUP(E6212,Refs!$P$2:$R$36,3,FALSE)</f>
        <v>Y58</v>
      </c>
      <c r="J6212" s="196" t="str">
        <f>VLOOKUP(E6212,Refs!$P$2:$S$36,4,FALSE)</f>
        <v>South West</v>
      </c>
      <c r="K6212" s="42">
        <f t="shared" si="197"/>
        <v>29888</v>
      </c>
    </row>
    <row r="6213" spans="1:11" x14ac:dyDescent="0.35">
      <c r="A6213" s="197">
        <f t="shared" si="198"/>
        <v>44317</v>
      </c>
      <c r="B6213" t="s">
        <v>1054</v>
      </c>
      <c r="C6213" t="s">
        <v>108</v>
      </c>
      <c r="D6213" t="s">
        <v>1004</v>
      </c>
      <c r="E6213" t="s">
        <v>74</v>
      </c>
      <c r="F6213" t="s">
        <v>1005</v>
      </c>
      <c r="G6213" t="s">
        <v>757</v>
      </c>
      <c r="H6213">
        <v>26291</v>
      </c>
      <c r="I6213" s="196" t="str">
        <f>VLOOKUP(E6213,Refs!$P$2:$R$36,3,FALSE)</f>
        <v>Y58</v>
      </c>
      <c r="J6213" s="196" t="str">
        <f>VLOOKUP(E6213,Refs!$P$2:$S$36,4,FALSE)</f>
        <v>South West</v>
      </c>
      <c r="K6213" s="42">
        <f t="shared" si="197"/>
        <v>26291</v>
      </c>
    </row>
    <row r="6214" spans="1:11" x14ac:dyDescent="0.35">
      <c r="A6214" s="197">
        <f t="shared" si="198"/>
        <v>44317</v>
      </c>
      <c r="B6214" t="s">
        <v>1054</v>
      </c>
      <c r="C6214" t="s">
        <v>108</v>
      </c>
      <c r="D6214" t="s">
        <v>1004</v>
      </c>
      <c r="E6214" t="s">
        <v>74</v>
      </c>
      <c r="F6214" t="s">
        <v>1005</v>
      </c>
      <c r="G6214" t="s">
        <v>758</v>
      </c>
      <c r="H6214">
        <v>25860</v>
      </c>
      <c r="I6214" s="196" t="str">
        <f>VLOOKUP(E6214,Refs!$P$2:$R$36,3,FALSE)</f>
        <v>Y58</v>
      </c>
      <c r="J6214" s="196" t="str">
        <f>VLOOKUP(E6214,Refs!$P$2:$S$36,4,FALSE)</f>
        <v>South West</v>
      </c>
      <c r="K6214" s="42">
        <f t="shared" si="197"/>
        <v>25860</v>
      </c>
    </row>
    <row r="6215" spans="1:11" x14ac:dyDescent="0.35">
      <c r="A6215" s="197">
        <f t="shared" si="198"/>
        <v>44317</v>
      </c>
      <c r="B6215" t="s">
        <v>1054</v>
      </c>
      <c r="C6215" t="s">
        <v>108</v>
      </c>
      <c r="D6215" t="s">
        <v>1004</v>
      </c>
      <c r="E6215" t="s">
        <v>74</v>
      </c>
      <c r="F6215" t="s">
        <v>1005</v>
      </c>
      <c r="G6215" t="s">
        <v>759</v>
      </c>
      <c r="H6215">
        <v>0</v>
      </c>
      <c r="I6215" s="196" t="str">
        <f>VLOOKUP(E6215,Refs!$P$2:$R$36,3,FALSE)</f>
        <v>Y58</v>
      </c>
      <c r="J6215" s="196" t="str">
        <f>VLOOKUP(E6215,Refs!$P$2:$S$36,4,FALSE)</f>
        <v>South West</v>
      </c>
      <c r="K6215" s="42" t="str">
        <f t="shared" si="197"/>
        <v/>
      </c>
    </row>
    <row r="6216" spans="1:11" x14ac:dyDescent="0.35">
      <c r="A6216" s="197">
        <f t="shared" si="198"/>
        <v>44317</v>
      </c>
      <c r="B6216" t="s">
        <v>1054</v>
      </c>
      <c r="C6216" t="s">
        <v>108</v>
      </c>
      <c r="D6216" t="s">
        <v>1004</v>
      </c>
      <c r="E6216" t="s">
        <v>74</v>
      </c>
      <c r="F6216" t="s">
        <v>1005</v>
      </c>
      <c r="G6216" t="s">
        <v>760</v>
      </c>
      <c r="H6216">
        <v>3036</v>
      </c>
      <c r="I6216" s="196" t="str">
        <f>VLOOKUP(E6216,Refs!$P$2:$R$36,3,FALSE)</f>
        <v>Y58</v>
      </c>
      <c r="J6216" s="196" t="str">
        <f>VLOOKUP(E6216,Refs!$P$2:$S$36,4,FALSE)</f>
        <v>South West</v>
      </c>
      <c r="K6216" s="42">
        <f t="shared" si="197"/>
        <v>3036</v>
      </c>
    </row>
    <row r="6217" spans="1:11" x14ac:dyDescent="0.35">
      <c r="A6217" s="197">
        <f t="shared" si="198"/>
        <v>44317</v>
      </c>
      <c r="B6217" t="s">
        <v>1054</v>
      </c>
      <c r="C6217" t="s">
        <v>108</v>
      </c>
      <c r="D6217" t="s">
        <v>1004</v>
      </c>
      <c r="E6217" t="s">
        <v>74</v>
      </c>
      <c r="F6217" t="s">
        <v>1005</v>
      </c>
      <c r="G6217" t="s">
        <v>761</v>
      </c>
      <c r="H6217">
        <v>67</v>
      </c>
      <c r="I6217" s="196" t="str">
        <f>VLOOKUP(E6217,Refs!$P$2:$R$36,3,FALSE)</f>
        <v>Y58</v>
      </c>
      <c r="J6217" s="196" t="str">
        <f>VLOOKUP(E6217,Refs!$P$2:$S$36,4,FALSE)</f>
        <v>South West</v>
      </c>
      <c r="K6217" s="42">
        <f t="shared" si="197"/>
        <v>67</v>
      </c>
    </row>
    <row r="6218" spans="1:11" x14ac:dyDescent="0.35">
      <c r="A6218" s="197">
        <f t="shared" si="198"/>
        <v>44317</v>
      </c>
      <c r="B6218" t="s">
        <v>1054</v>
      </c>
      <c r="C6218" t="s">
        <v>108</v>
      </c>
      <c r="D6218" t="s">
        <v>1004</v>
      </c>
      <c r="E6218" t="s">
        <v>74</v>
      </c>
      <c r="F6218" t="s">
        <v>1005</v>
      </c>
      <c r="G6218" t="s">
        <v>548</v>
      </c>
      <c r="H6218">
        <v>22962</v>
      </c>
      <c r="I6218" s="196" t="str">
        <f>VLOOKUP(E6218,Refs!$P$2:$R$36,3,FALSE)</f>
        <v>Y58</v>
      </c>
      <c r="J6218" s="196" t="str">
        <f>VLOOKUP(E6218,Refs!$P$2:$S$36,4,FALSE)</f>
        <v>South West</v>
      </c>
      <c r="K6218" s="42">
        <f t="shared" si="197"/>
        <v>22962</v>
      </c>
    </row>
    <row r="6219" spans="1:11" x14ac:dyDescent="0.35">
      <c r="A6219" s="197">
        <f t="shared" si="198"/>
        <v>44317</v>
      </c>
      <c r="B6219" t="s">
        <v>1054</v>
      </c>
      <c r="C6219" t="s">
        <v>108</v>
      </c>
      <c r="D6219" t="s">
        <v>1004</v>
      </c>
      <c r="E6219" t="s">
        <v>74</v>
      </c>
      <c r="F6219" t="s">
        <v>1005</v>
      </c>
      <c r="G6219" t="s">
        <v>549</v>
      </c>
      <c r="H6219">
        <v>431</v>
      </c>
      <c r="I6219" s="196" t="str">
        <f>VLOOKUP(E6219,Refs!$P$2:$R$36,3,FALSE)</f>
        <v>Y58</v>
      </c>
      <c r="J6219" s="196" t="str">
        <f>VLOOKUP(E6219,Refs!$P$2:$S$36,4,FALSE)</f>
        <v>South West</v>
      </c>
      <c r="K6219" s="42">
        <f t="shared" si="197"/>
        <v>431</v>
      </c>
    </row>
    <row r="6220" spans="1:11" x14ac:dyDescent="0.35">
      <c r="A6220" s="197">
        <f t="shared" si="198"/>
        <v>44317</v>
      </c>
      <c r="B6220" t="s">
        <v>1054</v>
      </c>
      <c r="C6220" t="s">
        <v>108</v>
      </c>
      <c r="D6220" t="s">
        <v>1004</v>
      </c>
      <c r="E6220" t="s">
        <v>74</v>
      </c>
      <c r="F6220" t="s">
        <v>1005</v>
      </c>
      <c r="G6220" t="s">
        <v>550</v>
      </c>
      <c r="H6220">
        <v>85</v>
      </c>
      <c r="I6220" s="196" t="str">
        <f>VLOOKUP(E6220,Refs!$P$2:$R$36,3,FALSE)</f>
        <v>Y58</v>
      </c>
      <c r="J6220" s="196" t="str">
        <f>VLOOKUP(E6220,Refs!$P$2:$S$36,4,FALSE)</f>
        <v>South West</v>
      </c>
      <c r="K6220" s="42">
        <f t="shared" si="197"/>
        <v>85</v>
      </c>
    </row>
    <row r="6221" spans="1:11" x14ac:dyDescent="0.35">
      <c r="A6221" s="197">
        <f t="shared" si="198"/>
        <v>44317</v>
      </c>
      <c r="B6221" t="s">
        <v>1054</v>
      </c>
      <c r="C6221" t="s">
        <v>108</v>
      </c>
      <c r="D6221" t="s">
        <v>1004</v>
      </c>
      <c r="E6221" t="s">
        <v>74</v>
      </c>
      <c r="F6221" t="s">
        <v>1005</v>
      </c>
      <c r="G6221" t="s">
        <v>551</v>
      </c>
      <c r="H6221">
        <v>67</v>
      </c>
      <c r="I6221" s="196" t="str">
        <f>VLOOKUP(E6221,Refs!$P$2:$R$36,3,FALSE)</f>
        <v>Y58</v>
      </c>
      <c r="J6221" s="196" t="str">
        <f>VLOOKUP(E6221,Refs!$P$2:$S$36,4,FALSE)</f>
        <v>South West</v>
      </c>
      <c r="K6221" s="42">
        <f t="shared" si="197"/>
        <v>67</v>
      </c>
    </row>
    <row r="6222" spans="1:11" x14ac:dyDescent="0.35">
      <c r="A6222" s="197">
        <f t="shared" si="198"/>
        <v>44317</v>
      </c>
      <c r="B6222" t="s">
        <v>1054</v>
      </c>
      <c r="C6222" t="s">
        <v>108</v>
      </c>
      <c r="D6222" t="s">
        <v>1004</v>
      </c>
      <c r="E6222" t="s">
        <v>74</v>
      </c>
      <c r="F6222" t="s">
        <v>1005</v>
      </c>
      <c r="G6222" t="s">
        <v>552</v>
      </c>
      <c r="H6222">
        <v>279</v>
      </c>
      <c r="I6222" s="196" t="str">
        <f>VLOOKUP(E6222,Refs!$P$2:$R$36,3,FALSE)</f>
        <v>Y58</v>
      </c>
      <c r="J6222" s="196" t="str">
        <f>VLOOKUP(E6222,Refs!$P$2:$S$36,4,FALSE)</f>
        <v>South West</v>
      </c>
      <c r="K6222" s="42">
        <f t="shared" si="197"/>
        <v>279</v>
      </c>
    </row>
    <row r="6223" spans="1:11" x14ac:dyDescent="0.35">
      <c r="A6223" s="197">
        <f t="shared" si="198"/>
        <v>44317</v>
      </c>
      <c r="B6223" t="s">
        <v>1054</v>
      </c>
      <c r="C6223" t="s">
        <v>108</v>
      </c>
      <c r="D6223" t="s">
        <v>1004</v>
      </c>
      <c r="E6223" t="s">
        <v>74</v>
      </c>
      <c r="F6223" t="s">
        <v>1005</v>
      </c>
      <c r="G6223" t="s">
        <v>553</v>
      </c>
      <c r="H6223">
        <v>628494</v>
      </c>
      <c r="I6223" s="196" t="str">
        <f>VLOOKUP(E6223,Refs!$P$2:$R$36,3,FALSE)</f>
        <v>Y58</v>
      </c>
      <c r="J6223" s="196" t="str">
        <f>VLOOKUP(E6223,Refs!$P$2:$S$36,4,FALSE)</f>
        <v>South West</v>
      </c>
      <c r="K6223" s="42">
        <f t="shared" si="197"/>
        <v>628494</v>
      </c>
    </row>
    <row r="6224" spans="1:11" x14ac:dyDescent="0.35">
      <c r="A6224" s="197">
        <f t="shared" si="198"/>
        <v>44317</v>
      </c>
      <c r="B6224" t="s">
        <v>1054</v>
      </c>
      <c r="C6224" t="s">
        <v>108</v>
      </c>
      <c r="D6224" t="s">
        <v>1004</v>
      </c>
      <c r="E6224" t="s">
        <v>74</v>
      </c>
      <c r="F6224" t="s">
        <v>1005</v>
      </c>
      <c r="G6224" t="s">
        <v>554</v>
      </c>
      <c r="H6224">
        <v>158</v>
      </c>
      <c r="I6224" s="196" t="str">
        <f>VLOOKUP(E6224,Refs!$P$2:$R$36,3,FALSE)</f>
        <v>Y58</v>
      </c>
      <c r="J6224" s="196" t="str">
        <f>VLOOKUP(E6224,Refs!$P$2:$S$36,4,FALSE)</f>
        <v>South West</v>
      </c>
      <c r="K6224" s="42">
        <f t="shared" si="197"/>
        <v>158</v>
      </c>
    </row>
    <row r="6225" spans="1:11" x14ac:dyDescent="0.35">
      <c r="A6225" s="197">
        <f t="shared" si="198"/>
        <v>44317</v>
      </c>
      <c r="B6225" t="s">
        <v>1054</v>
      </c>
      <c r="C6225" t="s">
        <v>108</v>
      </c>
      <c r="D6225" t="s">
        <v>1004</v>
      </c>
      <c r="E6225" t="s">
        <v>74</v>
      </c>
      <c r="F6225" t="s">
        <v>1005</v>
      </c>
      <c r="G6225" t="s">
        <v>555</v>
      </c>
      <c r="H6225">
        <v>351</v>
      </c>
      <c r="I6225" s="196" t="str">
        <f>VLOOKUP(E6225,Refs!$P$2:$R$36,3,FALSE)</f>
        <v>Y58</v>
      </c>
      <c r="J6225" s="196" t="str">
        <f>VLOOKUP(E6225,Refs!$P$2:$S$36,4,FALSE)</f>
        <v>South West</v>
      </c>
      <c r="K6225" s="42">
        <f t="shared" si="197"/>
        <v>351</v>
      </c>
    </row>
    <row r="6226" spans="1:11" x14ac:dyDescent="0.35">
      <c r="A6226" s="197">
        <f t="shared" si="198"/>
        <v>44317</v>
      </c>
      <c r="B6226" t="s">
        <v>1054</v>
      </c>
      <c r="C6226" t="s">
        <v>108</v>
      </c>
      <c r="D6226" t="s">
        <v>1004</v>
      </c>
      <c r="E6226" t="s">
        <v>74</v>
      </c>
      <c r="F6226" t="s">
        <v>1005</v>
      </c>
      <c r="G6226" t="s">
        <v>556</v>
      </c>
      <c r="H6226">
        <v>48169</v>
      </c>
      <c r="I6226" s="196" t="str">
        <f>VLOOKUP(E6226,Refs!$P$2:$R$36,3,FALSE)</f>
        <v>Y58</v>
      </c>
      <c r="J6226" s="196" t="str">
        <f>VLOOKUP(E6226,Refs!$P$2:$S$36,4,FALSE)</f>
        <v>South West</v>
      </c>
      <c r="K6226" s="42">
        <f t="shared" si="197"/>
        <v>48169</v>
      </c>
    </row>
    <row r="6227" spans="1:11" x14ac:dyDescent="0.35">
      <c r="A6227" s="197">
        <f t="shared" si="198"/>
        <v>44317</v>
      </c>
      <c r="B6227" t="s">
        <v>1054</v>
      </c>
      <c r="C6227" t="s">
        <v>108</v>
      </c>
      <c r="D6227" t="s">
        <v>1004</v>
      </c>
      <c r="E6227" t="s">
        <v>74</v>
      </c>
      <c r="F6227" t="s">
        <v>1005</v>
      </c>
      <c r="G6227" t="s">
        <v>557</v>
      </c>
      <c r="H6227">
        <v>11414</v>
      </c>
      <c r="I6227" s="196" t="str">
        <f>VLOOKUP(E6227,Refs!$P$2:$R$36,3,FALSE)</f>
        <v>Y58</v>
      </c>
      <c r="J6227" s="196" t="str">
        <f>VLOOKUP(E6227,Refs!$P$2:$S$36,4,FALSE)</f>
        <v>South West</v>
      </c>
      <c r="K6227" s="42">
        <f t="shared" si="197"/>
        <v>11414</v>
      </c>
    </row>
    <row r="6228" spans="1:11" x14ac:dyDescent="0.35">
      <c r="A6228" s="197">
        <f t="shared" si="198"/>
        <v>44317</v>
      </c>
      <c r="B6228" t="s">
        <v>1054</v>
      </c>
      <c r="C6228" t="s">
        <v>108</v>
      </c>
      <c r="D6228" t="s">
        <v>1004</v>
      </c>
      <c r="E6228" t="s">
        <v>74</v>
      </c>
      <c r="F6228" t="s">
        <v>1005</v>
      </c>
      <c r="G6228" t="s">
        <v>558</v>
      </c>
      <c r="H6228">
        <v>92553516</v>
      </c>
      <c r="I6228" s="196" t="str">
        <f>VLOOKUP(E6228,Refs!$P$2:$R$36,3,FALSE)</f>
        <v>Y58</v>
      </c>
      <c r="J6228" s="196" t="str">
        <f>VLOOKUP(E6228,Refs!$P$2:$S$36,4,FALSE)</f>
        <v>South West</v>
      </c>
      <c r="K6228" s="42">
        <f t="shared" si="197"/>
        <v>92553516</v>
      </c>
    </row>
    <row r="6229" spans="1:11" x14ac:dyDescent="0.35">
      <c r="A6229" s="197">
        <f t="shared" si="198"/>
        <v>44317</v>
      </c>
      <c r="B6229" t="s">
        <v>1054</v>
      </c>
      <c r="C6229" t="s">
        <v>108</v>
      </c>
      <c r="D6229" t="s">
        <v>1004</v>
      </c>
      <c r="E6229" t="s">
        <v>74</v>
      </c>
      <c r="F6229" t="s">
        <v>1005</v>
      </c>
      <c r="G6229" t="s">
        <v>566</v>
      </c>
      <c r="H6229">
        <v>24145</v>
      </c>
      <c r="I6229" s="196" t="str">
        <f>VLOOKUP(E6229,Refs!$P$2:$R$36,3,FALSE)</f>
        <v>Y58</v>
      </c>
      <c r="J6229" s="196" t="str">
        <f>VLOOKUP(E6229,Refs!$P$2:$S$36,4,FALSE)</f>
        <v>South West</v>
      </c>
      <c r="K6229" s="42">
        <f t="shared" si="197"/>
        <v>24145</v>
      </c>
    </row>
    <row r="6230" spans="1:11" x14ac:dyDescent="0.35">
      <c r="A6230" s="197">
        <f t="shared" si="198"/>
        <v>44317</v>
      </c>
      <c r="B6230" t="s">
        <v>1054</v>
      </c>
      <c r="C6230" t="s">
        <v>108</v>
      </c>
      <c r="D6230" t="s">
        <v>1004</v>
      </c>
      <c r="E6230" t="s">
        <v>74</v>
      </c>
      <c r="F6230" t="s">
        <v>1005</v>
      </c>
      <c r="G6230" t="s">
        <v>567</v>
      </c>
      <c r="H6230">
        <v>0</v>
      </c>
      <c r="I6230" s="196" t="str">
        <f>VLOOKUP(E6230,Refs!$P$2:$R$36,3,FALSE)</f>
        <v>Y58</v>
      </c>
      <c r="J6230" s="196" t="str">
        <f>VLOOKUP(E6230,Refs!$P$2:$S$36,4,FALSE)</f>
        <v>South West</v>
      </c>
      <c r="K6230" s="42" t="str">
        <f t="shared" si="197"/>
        <v/>
      </c>
    </row>
    <row r="6231" spans="1:11" x14ac:dyDescent="0.35">
      <c r="A6231" s="197">
        <f t="shared" si="198"/>
        <v>44317</v>
      </c>
      <c r="B6231" t="s">
        <v>1054</v>
      </c>
      <c r="C6231" t="s">
        <v>108</v>
      </c>
      <c r="D6231" t="s">
        <v>1004</v>
      </c>
      <c r="E6231" t="s">
        <v>74</v>
      </c>
      <c r="F6231" t="s">
        <v>1005</v>
      </c>
      <c r="G6231" t="s">
        <v>568</v>
      </c>
      <c r="H6231">
        <v>13347</v>
      </c>
      <c r="I6231" s="196" t="str">
        <f>VLOOKUP(E6231,Refs!$P$2:$R$36,3,FALSE)</f>
        <v>Y58</v>
      </c>
      <c r="J6231" s="196" t="str">
        <f>VLOOKUP(E6231,Refs!$P$2:$S$36,4,FALSE)</f>
        <v>South West</v>
      </c>
      <c r="K6231" s="42">
        <f t="shared" si="197"/>
        <v>13347</v>
      </c>
    </row>
    <row r="6232" spans="1:11" x14ac:dyDescent="0.35">
      <c r="A6232" s="197">
        <f t="shared" si="198"/>
        <v>44317</v>
      </c>
      <c r="B6232" t="s">
        <v>1054</v>
      </c>
      <c r="C6232" t="s">
        <v>108</v>
      </c>
      <c r="D6232" t="s">
        <v>1004</v>
      </c>
      <c r="E6232" t="s">
        <v>74</v>
      </c>
      <c r="F6232" t="s">
        <v>1005</v>
      </c>
      <c r="G6232" t="s">
        <v>569</v>
      </c>
      <c r="H6232">
        <v>4664</v>
      </c>
      <c r="I6232" s="196" t="str">
        <f>VLOOKUP(E6232,Refs!$P$2:$R$36,3,FALSE)</f>
        <v>Y58</v>
      </c>
      <c r="J6232" s="196" t="str">
        <f>VLOOKUP(E6232,Refs!$P$2:$S$36,4,FALSE)</f>
        <v>South West</v>
      </c>
      <c r="K6232" s="42">
        <f t="shared" si="197"/>
        <v>4664</v>
      </c>
    </row>
    <row r="6233" spans="1:11" x14ac:dyDescent="0.35">
      <c r="A6233" s="197">
        <f t="shared" si="198"/>
        <v>44317</v>
      </c>
      <c r="B6233" t="s">
        <v>1054</v>
      </c>
      <c r="C6233" t="s">
        <v>108</v>
      </c>
      <c r="D6233" t="s">
        <v>1004</v>
      </c>
      <c r="E6233" t="s">
        <v>74</v>
      </c>
      <c r="F6233" t="s">
        <v>1005</v>
      </c>
      <c r="G6233" t="s">
        <v>570</v>
      </c>
      <c r="H6233">
        <v>6129</v>
      </c>
      <c r="I6233" s="196" t="str">
        <f>VLOOKUP(E6233,Refs!$P$2:$R$36,3,FALSE)</f>
        <v>Y58</v>
      </c>
      <c r="J6233" s="196" t="str">
        <f>VLOOKUP(E6233,Refs!$P$2:$S$36,4,FALSE)</f>
        <v>South West</v>
      </c>
      <c r="K6233" s="42">
        <f t="shared" si="197"/>
        <v>6129</v>
      </c>
    </row>
    <row r="6234" spans="1:11" x14ac:dyDescent="0.35">
      <c r="A6234" s="197">
        <f t="shared" si="198"/>
        <v>44317</v>
      </c>
      <c r="B6234" t="s">
        <v>1054</v>
      </c>
      <c r="C6234" t="s">
        <v>108</v>
      </c>
      <c r="D6234" t="s">
        <v>1004</v>
      </c>
      <c r="E6234" t="s">
        <v>74</v>
      </c>
      <c r="F6234" t="s">
        <v>1005</v>
      </c>
      <c r="G6234" t="s">
        <v>571</v>
      </c>
      <c r="H6234">
        <v>5</v>
      </c>
      <c r="I6234" s="196" t="str">
        <f>VLOOKUP(E6234,Refs!$P$2:$R$36,3,FALSE)</f>
        <v>Y58</v>
      </c>
      <c r="J6234" s="196" t="str">
        <f>VLOOKUP(E6234,Refs!$P$2:$S$36,4,FALSE)</f>
        <v>South West</v>
      </c>
      <c r="K6234" s="42">
        <f t="shared" si="197"/>
        <v>5</v>
      </c>
    </row>
    <row r="6235" spans="1:11" x14ac:dyDescent="0.35">
      <c r="A6235" s="197">
        <f t="shared" si="198"/>
        <v>44317</v>
      </c>
      <c r="B6235" t="s">
        <v>1054</v>
      </c>
      <c r="C6235" t="s">
        <v>108</v>
      </c>
      <c r="D6235" t="s">
        <v>1004</v>
      </c>
      <c r="E6235" t="s">
        <v>74</v>
      </c>
      <c r="F6235" t="s">
        <v>1005</v>
      </c>
      <c r="G6235" t="s">
        <v>576</v>
      </c>
      <c r="H6235">
        <v>10781</v>
      </c>
      <c r="I6235" s="196" t="str">
        <f>VLOOKUP(E6235,Refs!$P$2:$R$36,3,FALSE)</f>
        <v>Y58</v>
      </c>
      <c r="J6235" s="196" t="str">
        <f>VLOOKUP(E6235,Refs!$P$2:$S$36,4,FALSE)</f>
        <v>South West</v>
      </c>
      <c r="K6235" s="42">
        <f t="shared" si="197"/>
        <v>10781</v>
      </c>
    </row>
    <row r="6236" spans="1:11" x14ac:dyDescent="0.35">
      <c r="A6236" s="197">
        <f t="shared" si="198"/>
        <v>44317</v>
      </c>
      <c r="B6236" t="s">
        <v>1054</v>
      </c>
      <c r="C6236" t="s">
        <v>108</v>
      </c>
      <c r="D6236" t="s">
        <v>1004</v>
      </c>
      <c r="E6236" t="s">
        <v>74</v>
      </c>
      <c r="F6236" t="s">
        <v>1005</v>
      </c>
      <c r="G6236" t="s">
        <v>577</v>
      </c>
      <c r="H6236">
        <v>6129</v>
      </c>
      <c r="I6236" s="196" t="str">
        <f>VLOOKUP(E6236,Refs!$P$2:$R$36,3,FALSE)</f>
        <v>Y58</v>
      </c>
      <c r="J6236" s="196" t="str">
        <f>VLOOKUP(E6236,Refs!$P$2:$S$36,4,FALSE)</f>
        <v>South West</v>
      </c>
      <c r="K6236" s="42">
        <f t="shared" si="197"/>
        <v>6129</v>
      </c>
    </row>
    <row r="6237" spans="1:11" x14ac:dyDescent="0.35">
      <c r="A6237" s="197">
        <f t="shared" si="198"/>
        <v>44317</v>
      </c>
      <c r="B6237" t="s">
        <v>1054</v>
      </c>
      <c r="C6237" t="s">
        <v>108</v>
      </c>
      <c r="D6237" t="s">
        <v>1004</v>
      </c>
      <c r="E6237" t="s">
        <v>74</v>
      </c>
      <c r="F6237" t="s">
        <v>1005</v>
      </c>
      <c r="G6237" t="s">
        <v>578</v>
      </c>
      <c r="H6237">
        <v>56</v>
      </c>
      <c r="I6237" s="196" t="str">
        <f>VLOOKUP(E6237,Refs!$P$2:$R$36,3,FALSE)</f>
        <v>Y58</v>
      </c>
      <c r="J6237" s="196" t="str">
        <f>VLOOKUP(E6237,Refs!$P$2:$S$36,4,FALSE)</f>
        <v>South West</v>
      </c>
      <c r="K6237" s="42">
        <f t="shared" si="197"/>
        <v>56</v>
      </c>
    </row>
    <row r="6238" spans="1:11" x14ac:dyDescent="0.35">
      <c r="A6238" s="197">
        <f t="shared" si="198"/>
        <v>44317</v>
      </c>
      <c r="B6238" t="s">
        <v>1054</v>
      </c>
      <c r="C6238" t="s">
        <v>108</v>
      </c>
      <c r="D6238" t="s">
        <v>1004</v>
      </c>
      <c r="E6238" t="s">
        <v>74</v>
      </c>
      <c r="F6238" t="s">
        <v>1005</v>
      </c>
      <c r="G6238" t="s">
        <v>579</v>
      </c>
      <c r="H6238">
        <v>0</v>
      </c>
      <c r="I6238" s="196" t="str">
        <f>VLOOKUP(E6238,Refs!$P$2:$R$36,3,FALSE)</f>
        <v>Y58</v>
      </c>
      <c r="J6238" s="196" t="str">
        <f>VLOOKUP(E6238,Refs!$P$2:$S$36,4,FALSE)</f>
        <v>South West</v>
      </c>
      <c r="K6238" s="42" t="str">
        <f t="shared" si="197"/>
        <v/>
      </c>
    </row>
    <row r="6239" spans="1:11" x14ac:dyDescent="0.35">
      <c r="A6239" s="197">
        <f t="shared" si="198"/>
        <v>44317</v>
      </c>
      <c r="B6239" t="s">
        <v>1054</v>
      </c>
      <c r="C6239" t="s">
        <v>108</v>
      </c>
      <c r="D6239" t="s">
        <v>1004</v>
      </c>
      <c r="E6239" t="s">
        <v>74</v>
      </c>
      <c r="F6239" t="s">
        <v>1005</v>
      </c>
      <c r="G6239" t="s">
        <v>580</v>
      </c>
      <c r="H6239">
        <v>1936</v>
      </c>
      <c r="I6239" s="196" t="str">
        <f>VLOOKUP(E6239,Refs!$P$2:$R$36,3,FALSE)</f>
        <v>Y58</v>
      </c>
      <c r="J6239" s="196" t="str">
        <f>VLOOKUP(E6239,Refs!$P$2:$S$36,4,FALSE)</f>
        <v>South West</v>
      </c>
      <c r="K6239" s="42">
        <f t="shared" si="197"/>
        <v>1936</v>
      </c>
    </row>
    <row r="6240" spans="1:11" x14ac:dyDescent="0.35">
      <c r="A6240" s="197">
        <f t="shared" si="198"/>
        <v>44317</v>
      </c>
      <c r="B6240" t="s">
        <v>1054</v>
      </c>
      <c r="C6240" t="s">
        <v>108</v>
      </c>
      <c r="D6240" t="s">
        <v>1004</v>
      </c>
      <c r="E6240" t="s">
        <v>74</v>
      </c>
      <c r="F6240" t="s">
        <v>1005</v>
      </c>
      <c r="G6240" t="s">
        <v>581</v>
      </c>
      <c r="H6240">
        <v>1242</v>
      </c>
      <c r="I6240" s="196" t="str">
        <f>VLOOKUP(E6240,Refs!$P$2:$R$36,3,FALSE)</f>
        <v>Y58</v>
      </c>
      <c r="J6240" s="196" t="str">
        <f>VLOOKUP(E6240,Refs!$P$2:$S$36,4,FALSE)</f>
        <v>South West</v>
      </c>
      <c r="K6240" s="42">
        <f t="shared" si="197"/>
        <v>1242</v>
      </c>
    </row>
    <row r="6241" spans="1:11" x14ac:dyDescent="0.35">
      <c r="A6241" s="197">
        <f t="shared" si="198"/>
        <v>44317</v>
      </c>
      <c r="B6241" t="s">
        <v>1054</v>
      </c>
      <c r="C6241" t="s">
        <v>108</v>
      </c>
      <c r="D6241" t="s">
        <v>1004</v>
      </c>
      <c r="E6241" t="s">
        <v>74</v>
      </c>
      <c r="F6241" t="s">
        <v>1005</v>
      </c>
      <c r="G6241" t="s">
        <v>582</v>
      </c>
      <c r="H6241">
        <v>0</v>
      </c>
      <c r="I6241" s="196" t="str">
        <f>VLOOKUP(E6241,Refs!$P$2:$R$36,3,FALSE)</f>
        <v>Y58</v>
      </c>
      <c r="J6241" s="196" t="str">
        <f>VLOOKUP(E6241,Refs!$P$2:$S$36,4,FALSE)</f>
        <v>South West</v>
      </c>
      <c r="K6241" s="42" t="str">
        <f t="shared" si="197"/>
        <v/>
      </c>
    </row>
    <row r="6242" spans="1:11" x14ac:dyDescent="0.35">
      <c r="A6242" s="197">
        <f t="shared" si="198"/>
        <v>44317</v>
      </c>
      <c r="B6242" t="s">
        <v>1054</v>
      </c>
      <c r="C6242" t="s">
        <v>108</v>
      </c>
      <c r="D6242" t="s">
        <v>1004</v>
      </c>
      <c r="E6242" t="s">
        <v>74</v>
      </c>
      <c r="F6242" t="s">
        <v>1005</v>
      </c>
      <c r="G6242" t="s">
        <v>583</v>
      </c>
      <c r="H6242">
        <v>8</v>
      </c>
      <c r="I6242" s="196" t="str">
        <f>VLOOKUP(E6242,Refs!$P$2:$R$36,3,FALSE)</f>
        <v>Y58</v>
      </c>
      <c r="J6242" s="196" t="str">
        <f>VLOOKUP(E6242,Refs!$P$2:$S$36,4,FALSE)</f>
        <v>South West</v>
      </c>
      <c r="K6242" s="42">
        <f t="shared" si="197"/>
        <v>8</v>
      </c>
    </row>
    <row r="6243" spans="1:11" x14ac:dyDescent="0.35">
      <c r="A6243" s="197">
        <f t="shared" si="198"/>
        <v>44317</v>
      </c>
      <c r="B6243" t="s">
        <v>1054</v>
      </c>
      <c r="C6243" t="s">
        <v>108</v>
      </c>
      <c r="D6243" t="s">
        <v>1004</v>
      </c>
      <c r="E6243" t="s">
        <v>74</v>
      </c>
      <c r="F6243" t="s">
        <v>1005</v>
      </c>
      <c r="G6243" t="s">
        <v>584</v>
      </c>
      <c r="H6243">
        <v>1410</v>
      </c>
      <c r="I6243" s="196" t="str">
        <f>VLOOKUP(E6243,Refs!$P$2:$R$36,3,FALSE)</f>
        <v>Y58</v>
      </c>
      <c r="J6243" s="196" t="str">
        <f>VLOOKUP(E6243,Refs!$P$2:$S$36,4,FALSE)</f>
        <v>South West</v>
      </c>
      <c r="K6243" s="42">
        <f t="shared" si="197"/>
        <v>1410</v>
      </c>
    </row>
    <row r="6244" spans="1:11" x14ac:dyDescent="0.35">
      <c r="A6244" s="197">
        <f t="shared" si="198"/>
        <v>44317</v>
      </c>
      <c r="B6244" t="s">
        <v>1054</v>
      </c>
      <c r="C6244" t="s">
        <v>108</v>
      </c>
      <c r="D6244" t="s">
        <v>1004</v>
      </c>
      <c r="E6244" t="s">
        <v>74</v>
      </c>
      <c r="F6244" t="s">
        <v>1005</v>
      </c>
      <c r="G6244" t="s">
        <v>585</v>
      </c>
      <c r="H6244">
        <v>821</v>
      </c>
      <c r="I6244" s="196" t="str">
        <f>VLOOKUP(E6244,Refs!$P$2:$R$36,3,FALSE)</f>
        <v>Y58</v>
      </c>
      <c r="J6244" s="196" t="str">
        <f>VLOOKUP(E6244,Refs!$P$2:$S$36,4,FALSE)</f>
        <v>South West</v>
      </c>
      <c r="K6244" s="42">
        <f t="shared" si="197"/>
        <v>821</v>
      </c>
    </row>
    <row r="6245" spans="1:11" x14ac:dyDescent="0.35">
      <c r="A6245" s="197">
        <f t="shared" si="198"/>
        <v>44317</v>
      </c>
      <c r="B6245" t="s">
        <v>1054</v>
      </c>
      <c r="C6245" t="s">
        <v>108</v>
      </c>
      <c r="D6245" t="s">
        <v>1004</v>
      </c>
      <c r="E6245" t="s">
        <v>74</v>
      </c>
      <c r="F6245" t="s">
        <v>1005</v>
      </c>
      <c r="G6245" t="s">
        <v>586</v>
      </c>
      <c r="H6245">
        <v>21</v>
      </c>
      <c r="I6245" s="196" t="str">
        <f>VLOOKUP(E6245,Refs!$P$2:$R$36,3,FALSE)</f>
        <v>Y58</v>
      </c>
      <c r="J6245" s="196" t="str">
        <f>VLOOKUP(E6245,Refs!$P$2:$S$36,4,FALSE)</f>
        <v>South West</v>
      </c>
      <c r="K6245" s="42">
        <f t="shared" si="197"/>
        <v>21</v>
      </c>
    </row>
    <row r="6246" spans="1:11" x14ac:dyDescent="0.35">
      <c r="A6246" s="197">
        <f t="shared" si="198"/>
        <v>44317</v>
      </c>
      <c r="B6246" t="s">
        <v>1054</v>
      </c>
      <c r="C6246" t="s">
        <v>108</v>
      </c>
      <c r="D6246" t="s">
        <v>1004</v>
      </c>
      <c r="E6246" t="s">
        <v>74</v>
      </c>
      <c r="F6246" t="s">
        <v>1005</v>
      </c>
      <c r="G6246" t="s">
        <v>587</v>
      </c>
      <c r="H6246">
        <v>0</v>
      </c>
      <c r="I6246" s="196" t="str">
        <f>VLOOKUP(E6246,Refs!$P$2:$R$36,3,FALSE)</f>
        <v>Y58</v>
      </c>
      <c r="J6246" s="196" t="str">
        <f>VLOOKUP(E6246,Refs!$P$2:$S$36,4,FALSE)</f>
        <v>South West</v>
      </c>
      <c r="K6246" s="42" t="str">
        <f t="shared" si="197"/>
        <v/>
      </c>
    </row>
    <row r="6247" spans="1:11" x14ac:dyDescent="0.35">
      <c r="A6247" s="197">
        <f t="shared" si="198"/>
        <v>44317</v>
      </c>
      <c r="B6247" t="s">
        <v>1054</v>
      </c>
      <c r="C6247" t="s">
        <v>108</v>
      </c>
      <c r="D6247" t="s">
        <v>1004</v>
      </c>
      <c r="E6247" t="s">
        <v>74</v>
      </c>
      <c r="F6247" t="s">
        <v>1005</v>
      </c>
      <c r="G6247" t="s">
        <v>588</v>
      </c>
      <c r="H6247">
        <v>3091</v>
      </c>
      <c r="I6247" s="196" t="str">
        <f>VLOOKUP(E6247,Refs!$P$2:$R$36,3,FALSE)</f>
        <v>Y58</v>
      </c>
      <c r="J6247" s="196" t="str">
        <f>VLOOKUP(E6247,Refs!$P$2:$S$36,4,FALSE)</f>
        <v>South West</v>
      </c>
      <c r="K6247" s="42">
        <f t="shared" si="197"/>
        <v>3091</v>
      </c>
    </row>
    <row r="6248" spans="1:11" x14ac:dyDescent="0.35">
      <c r="A6248" s="197">
        <f t="shared" si="198"/>
        <v>44317</v>
      </c>
      <c r="B6248" t="s">
        <v>1054</v>
      </c>
      <c r="C6248" t="s">
        <v>108</v>
      </c>
      <c r="D6248" t="s">
        <v>1004</v>
      </c>
      <c r="E6248" t="s">
        <v>74</v>
      </c>
      <c r="F6248" t="s">
        <v>1005</v>
      </c>
      <c r="G6248" t="s">
        <v>589</v>
      </c>
      <c r="H6248">
        <v>873</v>
      </c>
      <c r="I6248" s="196" t="str">
        <f>VLOOKUP(E6248,Refs!$P$2:$R$36,3,FALSE)</f>
        <v>Y58</v>
      </c>
      <c r="J6248" s="196" t="str">
        <f>VLOOKUP(E6248,Refs!$P$2:$S$36,4,FALSE)</f>
        <v>South West</v>
      </c>
      <c r="K6248" s="42">
        <f t="shared" si="197"/>
        <v>873</v>
      </c>
    </row>
    <row r="6249" spans="1:11" x14ac:dyDescent="0.35">
      <c r="A6249" s="197">
        <f t="shared" si="198"/>
        <v>44317</v>
      </c>
      <c r="B6249" t="s">
        <v>1054</v>
      </c>
      <c r="C6249" t="s">
        <v>108</v>
      </c>
      <c r="D6249" t="s">
        <v>1004</v>
      </c>
      <c r="E6249" t="s">
        <v>74</v>
      </c>
      <c r="F6249" t="s">
        <v>1005</v>
      </c>
      <c r="G6249" t="s">
        <v>590</v>
      </c>
      <c r="H6249">
        <v>180</v>
      </c>
      <c r="I6249" s="196" t="str">
        <f>VLOOKUP(E6249,Refs!$P$2:$R$36,3,FALSE)</f>
        <v>Y58</v>
      </c>
      <c r="J6249" s="196" t="str">
        <f>VLOOKUP(E6249,Refs!$P$2:$S$36,4,FALSE)</f>
        <v>South West</v>
      </c>
      <c r="K6249" s="42">
        <f t="shared" si="197"/>
        <v>180</v>
      </c>
    </row>
    <row r="6250" spans="1:11" x14ac:dyDescent="0.35">
      <c r="A6250" s="197">
        <f t="shared" si="198"/>
        <v>44317</v>
      </c>
      <c r="B6250" t="s">
        <v>1054</v>
      </c>
      <c r="C6250" t="s">
        <v>108</v>
      </c>
      <c r="D6250" t="s">
        <v>1004</v>
      </c>
      <c r="E6250" t="s">
        <v>74</v>
      </c>
      <c r="F6250" t="s">
        <v>1005</v>
      </c>
      <c r="G6250" t="s">
        <v>591</v>
      </c>
      <c r="H6250">
        <v>116</v>
      </c>
      <c r="I6250" s="196" t="str">
        <f>VLOOKUP(E6250,Refs!$P$2:$R$36,3,FALSE)</f>
        <v>Y58</v>
      </c>
      <c r="J6250" s="196" t="str">
        <f>VLOOKUP(E6250,Refs!$P$2:$S$36,4,FALSE)</f>
        <v>South West</v>
      </c>
      <c r="K6250" s="42">
        <f t="shared" si="197"/>
        <v>116</v>
      </c>
    </row>
    <row r="6251" spans="1:11" x14ac:dyDescent="0.35">
      <c r="A6251" s="197">
        <f t="shared" si="198"/>
        <v>44317</v>
      </c>
      <c r="B6251" t="s">
        <v>1054</v>
      </c>
      <c r="C6251" t="s">
        <v>108</v>
      </c>
      <c r="D6251" t="s">
        <v>1004</v>
      </c>
      <c r="E6251" t="s">
        <v>74</v>
      </c>
      <c r="F6251" t="s">
        <v>1005</v>
      </c>
      <c r="G6251" t="s">
        <v>592</v>
      </c>
      <c r="H6251">
        <v>336</v>
      </c>
      <c r="I6251" s="196" t="str">
        <f>VLOOKUP(E6251,Refs!$P$2:$R$36,3,FALSE)</f>
        <v>Y58</v>
      </c>
      <c r="J6251" s="196" t="str">
        <f>VLOOKUP(E6251,Refs!$P$2:$S$36,4,FALSE)</f>
        <v>South West</v>
      </c>
      <c r="K6251" s="42">
        <f t="shared" si="197"/>
        <v>336</v>
      </c>
    </row>
    <row r="6252" spans="1:11" x14ac:dyDescent="0.35">
      <c r="A6252" s="197">
        <f t="shared" si="198"/>
        <v>44317</v>
      </c>
      <c r="B6252" t="s">
        <v>1054</v>
      </c>
      <c r="C6252" t="s">
        <v>108</v>
      </c>
      <c r="D6252" t="s">
        <v>1004</v>
      </c>
      <c r="E6252" t="s">
        <v>74</v>
      </c>
      <c r="F6252" t="s">
        <v>1005</v>
      </c>
      <c r="G6252" t="s">
        <v>593</v>
      </c>
      <c r="H6252">
        <v>174</v>
      </c>
      <c r="I6252" s="196" t="str">
        <f>VLOOKUP(E6252,Refs!$P$2:$R$36,3,FALSE)</f>
        <v>Y58</v>
      </c>
      <c r="J6252" s="196" t="str">
        <f>VLOOKUP(E6252,Refs!$P$2:$S$36,4,FALSE)</f>
        <v>South West</v>
      </c>
      <c r="K6252" s="42">
        <f t="shared" si="197"/>
        <v>174</v>
      </c>
    </row>
    <row r="6253" spans="1:11" x14ac:dyDescent="0.35">
      <c r="A6253" s="197">
        <f t="shared" si="198"/>
        <v>44317</v>
      </c>
      <c r="B6253" t="s">
        <v>1054</v>
      </c>
      <c r="C6253" t="s">
        <v>108</v>
      </c>
      <c r="D6253" t="s">
        <v>1004</v>
      </c>
      <c r="E6253" t="s">
        <v>74</v>
      </c>
      <c r="F6253" t="s">
        <v>1005</v>
      </c>
      <c r="G6253" t="s">
        <v>594</v>
      </c>
      <c r="H6253">
        <v>516</v>
      </c>
      <c r="I6253" s="196" t="str">
        <f>VLOOKUP(E6253,Refs!$P$2:$R$36,3,FALSE)</f>
        <v>Y58</v>
      </c>
      <c r="J6253" s="196" t="str">
        <f>VLOOKUP(E6253,Refs!$P$2:$S$36,4,FALSE)</f>
        <v>South West</v>
      </c>
      <c r="K6253" s="42">
        <f t="shared" si="197"/>
        <v>516</v>
      </c>
    </row>
    <row r="6254" spans="1:11" x14ac:dyDescent="0.35">
      <c r="A6254" s="197">
        <f t="shared" si="198"/>
        <v>44317</v>
      </c>
      <c r="B6254" t="s">
        <v>1054</v>
      </c>
      <c r="C6254" t="s">
        <v>108</v>
      </c>
      <c r="D6254" t="s">
        <v>1004</v>
      </c>
      <c r="E6254" t="s">
        <v>74</v>
      </c>
      <c r="F6254" t="s">
        <v>1005</v>
      </c>
      <c r="G6254" t="s">
        <v>609</v>
      </c>
      <c r="H6254">
        <v>24145</v>
      </c>
      <c r="I6254" s="196" t="str">
        <f>VLOOKUP(E6254,Refs!$P$2:$R$36,3,FALSE)</f>
        <v>Y58</v>
      </c>
      <c r="J6254" s="196" t="str">
        <f>VLOOKUP(E6254,Refs!$P$2:$S$36,4,FALSE)</f>
        <v>South West</v>
      </c>
      <c r="K6254" s="42">
        <f t="shared" si="197"/>
        <v>24145</v>
      </c>
    </row>
    <row r="6255" spans="1:11" x14ac:dyDescent="0.35">
      <c r="A6255" s="197">
        <f t="shared" si="198"/>
        <v>44317</v>
      </c>
      <c r="B6255" t="s">
        <v>1054</v>
      </c>
      <c r="C6255" t="s">
        <v>108</v>
      </c>
      <c r="D6255" t="s">
        <v>1004</v>
      </c>
      <c r="E6255" t="s">
        <v>74</v>
      </c>
      <c r="F6255" t="s">
        <v>1005</v>
      </c>
      <c r="G6255" t="s">
        <v>610</v>
      </c>
      <c r="H6255">
        <v>3373</v>
      </c>
      <c r="I6255" s="196" t="str">
        <f>VLOOKUP(E6255,Refs!$P$2:$R$36,3,FALSE)</f>
        <v>Y58</v>
      </c>
      <c r="J6255" s="196" t="str">
        <f>VLOOKUP(E6255,Refs!$P$2:$S$36,4,FALSE)</f>
        <v>South West</v>
      </c>
      <c r="K6255" s="42">
        <f t="shared" si="197"/>
        <v>3373</v>
      </c>
    </row>
    <row r="6256" spans="1:11" x14ac:dyDescent="0.35">
      <c r="A6256" s="197">
        <f t="shared" si="198"/>
        <v>44317</v>
      </c>
      <c r="B6256" t="s">
        <v>1054</v>
      </c>
      <c r="C6256" t="s">
        <v>108</v>
      </c>
      <c r="D6256" t="s">
        <v>1004</v>
      </c>
      <c r="E6256" t="s">
        <v>74</v>
      </c>
      <c r="F6256" t="s">
        <v>1005</v>
      </c>
      <c r="G6256" t="s">
        <v>611</v>
      </c>
      <c r="H6256">
        <v>2943</v>
      </c>
      <c r="I6256" s="196" t="str">
        <f>VLOOKUP(E6256,Refs!$P$2:$R$36,3,FALSE)</f>
        <v>Y58</v>
      </c>
      <c r="J6256" s="196" t="str">
        <f>VLOOKUP(E6256,Refs!$P$2:$S$36,4,FALSE)</f>
        <v>South West</v>
      </c>
      <c r="K6256" s="42">
        <f t="shared" si="197"/>
        <v>2943</v>
      </c>
    </row>
    <row r="6257" spans="1:11" x14ac:dyDescent="0.35">
      <c r="A6257" s="197">
        <f t="shared" si="198"/>
        <v>44317</v>
      </c>
      <c r="B6257" t="s">
        <v>1054</v>
      </c>
      <c r="C6257" t="s">
        <v>108</v>
      </c>
      <c r="D6257" t="s">
        <v>1004</v>
      </c>
      <c r="E6257" t="s">
        <v>74</v>
      </c>
      <c r="F6257" t="s">
        <v>1005</v>
      </c>
      <c r="G6257" t="s">
        <v>612</v>
      </c>
      <c r="H6257">
        <v>1772</v>
      </c>
      <c r="I6257" s="196" t="str">
        <f>VLOOKUP(E6257,Refs!$P$2:$R$36,3,FALSE)</f>
        <v>Y58</v>
      </c>
      <c r="J6257" s="196" t="str">
        <f>VLOOKUP(E6257,Refs!$P$2:$S$36,4,FALSE)</f>
        <v>South West</v>
      </c>
      <c r="K6257" s="42">
        <f t="shared" si="197"/>
        <v>1772</v>
      </c>
    </row>
    <row r="6258" spans="1:11" x14ac:dyDescent="0.35">
      <c r="A6258" s="197">
        <f t="shared" si="198"/>
        <v>44317</v>
      </c>
      <c r="B6258" t="s">
        <v>1054</v>
      </c>
      <c r="C6258" t="s">
        <v>108</v>
      </c>
      <c r="D6258" t="s">
        <v>1004</v>
      </c>
      <c r="E6258" t="s">
        <v>74</v>
      </c>
      <c r="F6258" t="s">
        <v>1005</v>
      </c>
      <c r="G6258" t="s">
        <v>613</v>
      </c>
      <c r="H6258">
        <v>2</v>
      </c>
      <c r="I6258" s="196" t="str">
        <f>VLOOKUP(E6258,Refs!$P$2:$R$36,3,FALSE)</f>
        <v>Y58</v>
      </c>
      <c r="J6258" s="196" t="str">
        <f>VLOOKUP(E6258,Refs!$P$2:$S$36,4,FALSE)</f>
        <v>South West</v>
      </c>
      <c r="K6258" s="42">
        <f t="shared" si="197"/>
        <v>2</v>
      </c>
    </row>
    <row r="6259" spans="1:11" x14ac:dyDescent="0.35">
      <c r="A6259" s="197">
        <f t="shared" si="198"/>
        <v>44317</v>
      </c>
      <c r="B6259" t="s">
        <v>1054</v>
      </c>
      <c r="C6259" t="s">
        <v>108</v>
      </c>
      <c r="D6259" t="s">
        <v>1004</v>
      </c>
      <c r="E6259" t="s">
        <v>74</v>
      </c>
      <c r="F6259" t="s">
        <v>1005</v>
      </c>
      <c r="G6259" t="s">
        <v>615</v>
      </c>
      <c r="H6259">
        <v>7235</v>
      </c>
      <c r="I6259" s="196" t="str">
        <f>VLOOKUP(E6259,Refs!$P$2:$R$36,3,FALSE)</f>
        <v>Y58</v>
      </c>
      <c r="J6259" s="196" t="str">
        <f>VLOOKUP(E6259,Refs!$P$2:$S$36,4,FALSE)</f>
        <v>South West</v>
      </c>
      <c r="K6259" s="42">
        <f t="shared" si="197"/>
        <v>7235</v>
      </c>
    </row>
    <row r="6260" spans="1:11" x14ac:dyDescent="0.35">
      <c r="A6260" s="197">
        <f t="shared" si="198"/>
        <v>44317</v>
      </c>
      <c r="B6260" t="s">
        <v>1054</v>
      </c>
      <c r="C6260" t="s">
        <v>108</v>
      </c>
      <c r="D6260" t="s">
        <v>1004</v>
      </c>
      <c r="E6260" t="s">
        <v>74</v>
      </c>
      <c r="F6260" t="s">
        <v>1005</v>
      </c>
      <c r="G6260" t="s">
        <v>616</v>
      </c>
      <c r="H6260">
        <v>63</v>
      </c>
      <c r="I6260" s="196" t="str">
        <f>VLOOKUP(E6260,Refs!$P$2:$R$36,3,FALSE)</f>
        <v>Y58</v>
      </c>
      <c r="J6260" s="196" t="str">
        <f>VLOOKUP(E6260,Refs!$P$2:$S$36,4,FALSE)</f>
        <v>South West</v>
      </c>
      <c r="K6260" s="42">
        <f t="shared" si="197"/>
        <v>63</v>
      </c>
    </row>
    <row r="6261" spans="1:11" x14ac:dyDescent="0.35">
      <c r="A6261" s="197">
        <f t="shared" si="198"/>
        <v>44317</v>
      </c>
      <c r="B6261" t="s">
        <v>1054</v>
      </c>
      <c r="C6261" t="s">
        <v>108</v>
      </c>
      <c r="D6261" t="s">
        <v>1004</v>
      </c>
      <c r="E6261" t="s">
        <v>74</v>
      </c>
      <c r="F6261" t="s">
        <v>1005</v>
      </c>
      <c r="G6261" t="s">
        <v>618</v>
      </c>
      <c r="H6261">
        <v>894</v>
      </c>
      <c r="I6261" s="196" t="str">
        <f>VLOOKUP(E6261,Refs!$P$2:$R$36,3,FALSE)</f>
        <v>Y58</v>
      </c>
      <c r="J6261" s="196" t="str">
        <f>VLOOKUP(E6261,Refs!$P$2:$S$36,4,FALSE)</f>
        <v>South West</v>
      </c>
      <c r="K6261" s="42">
        <f t="shared" si="197"/>
        <v>894</v>
      </c>
    </row>
    <row r="6262" spans="1:11" x14ac:dyDescent="0.35">
      <c r="A6262" s="197">
        <f t="shared" si="198"/>
        <v>44317</v>
      </c>
      <c r="B6262" t="s">
        <v>1054</v>
      </c>
      <c r="C6262" t="s">
        <v>108</v>
      </c>
      <c r="D6262" t="s">
        <v>1004</v>
      </c>
      <c r="E6262" t="s">
        <v>74</v>
      </c>
      <c r="F6262" t="s">
        <v>1005</v>
      </c>
      <c r="G6262" t="s">
        <v>619</v>
      </c>
      <c r="H6262">
        <v>162</v>
      </c>
      <c r="I6262" s="196" t="str">
        <f>VLOOKUP(E6262,Refs!$P$2:$R$36,3,FALSE)</f>
        <v>Y58</v>
      </c>
      <c r="J6262" s="196" t="str">
        <f>VLOOKUP(E6262,Refs!$P$2:$S$36,4,FALSE)</f>
        <v>South West</v>
      </c>
      <c r="K6262" s="42">
        <f t="shared" si="197"/>
        <v>162</v>
      </c>
    </row>
    <row r="6263" spans="1:11" x14ac:dyDescent="0.35">
      <c r="A6263" s="197">
        <f t="shared" si="198"/>
        <v>44317</v>
      </c>
      <c r="B6263" t="s">
        <v>1054</v>
      </c>
      <c r="C6263" t="s">
        <v>108</v>
      </c>
      <c r="D6263" t="s">
        <v>1004</v>
      </c>
      <c r="E6263" t="s">
        <v>74</v>
      </c>
      <c r="F6263" t="s">
        <v>1005</v>
      </c>
      <c r="G6263" t="s">
        <v>620</v>
      </c>
      <c r="H6263">
        <v>2889</v>
      </c>
      <c r="I6263" s="196" t="str">
        <f>VLOOKUP(E6263,Refs!$P$2:$R$36,3,FALSE)</f>
        <v>Y58</v>
      </c>
      <c r="J6263" s="196" t="str">
        <f>VLOOKUP(E6263,Refs!$P$2:$S$36,4,FALSE)</f>
        <v>South West</v>
      </c>
      <c r="K6263" s="42">
        <f t="shared" si="197"/>
        <v>2889</v>
      </c>
    </row>
    <row r="6264" spans="1:11" x14ac:dyDescent="0.35">
      <c r="A6264" s="197">
        <f t="shared" si="198"/>
        <v>44317</v>
      </c>
      <c r="B6264" t="s">
        <v>1054</v>
      </c>
      <c r="C6264" t="s">
        <v>108</v>
      </c>
      <c r="D6264" t="s">
        <v>1004</v>
      </c>
      <c r="E6264" t="s">
        <v>74</v>
      </c>
      <c r="F6264" t="s">
        <v>1005</v>
      </c>
      <c r="G6264" t="s">
        <v>621</v>
      </c>
      <c r="H6264">
        <v>69</v>
      </c>
      <c r="I6264" s="196" t="str">
        <f>VLOOKUP(E6264,Refs!$P$2:$R$36,3,FALSE)</f>
        <v>Y58</v>
      </c>
      <c r="J6264" s="196" t="str">
        <f>VLOOKUP(E6264,Refs!$P$2:$S$36,4,FALSE)</f>
        <v>South West</v>
      </c>
      <c r="K6264" s="42">
        <f t="shared" ref="K6264:K6326" si="199">IF(OR(H6264="NULL",H6264=0,H6264=""),"",H6264)</f>
        <v>69</v>
      </c>
    </row>
    <row r="6265" spans="1:11" x14ac:dyDescent="0.35">
      <c r="A6265" s="197">
        <f t="shared" si="198"/>
        <v>44317</v>
      </c>
      <c r="B6265" t="s">
        <v>1054</v>
      </c>
      <c r="C6265" t="s">
        <v>108</v>
      </c>
      <c r="D6265" t="s">
        <v>1004</v>
      </c>
      <c r="E6265" t="s">
        <v>74</v>
      </c>
      <c r="F6265" t="s">
        <v>1005</v>
      </c>
      <c r="G6265" t="s">
        <v>622</v>
      </c>
      <c r="H6265">
        <v>461</v>
      </c>
      <c r="I6265" s="196" t="str">
        <f>VLOOKUP(E6265,Refs!$P$2:$R$36,3,FALSE)</f>
        <v>Y58</v>
      </c>
      <c r="J6265" s="196" t="str">
        <f>VLOOKUP(E6265,Refs!$P$2:$S$36,4,FALSE)</f>
        <v>South West</v>
      </c>
      <c r="K6265" s="42">
        <f t="shared" si="199"/>
        <v>461</v>
      </c>
    </row>
    <row r="6266" spans="1:11" x14ac:dyDescent="0.35">
      <c r="A6266" s="197">
        <f t="shared" si="198"/>
        <v>44317</v>
      </c>
      <c r="B6266" t="s">
        <v>1054</v>
      </c>
      <c r="C6266" t="s">
        <v>108</v>
      </c>
      <c r="D6266" t="s">
        <v>1004</v>
      </c>
      <c r="E6266" t="s">
        <v>74</v>
      </c>
      <c r="F6266" t="s">
        <v>1005</v>
      </c>
      <c r="G6266" t="s">
        <v>623</v>
      </c>
      <c r="H6266">
        <v>45</v>
      </c>
      <c r="I6266" s="196" t="str">
        <f>VLOOKUP(E6266,Refs!$P$2:$R$36,3,FALSE)</f>
        <v>Y58</v>
      </c>
      <c r="J6266" s="196" t="str">
        <f>VLOOKUP(E6266,Refs!$P$2:$S$36,4,FALSE)</f>
        <v>South West</v>
      </c>
      <c r="K6266" s="42">
        <f t="shared" si="199"/>
        <v>45</v>
      </c>
    </row>
    <row r="6267" spans="1:11" x14ac:dyDescent="0.35">
      <c r="A6267" s="197">
        <f t="shared" si="198"/>
        <v>44317</v>
      </c>
      <c r="B6267" t="s">
        <v>1054</v>
      </c>
      <c r="C6267" t="s">
        <v>108</v>
      </c>
      <c r="D6267" t="s">
        <v>1004</v>
      </c>
      <c r="E6267" t="s">
        <v>74</v>
      </c>
      <c r="F6267" t="s">
        <v>1005</v>
      </c>
      <c r="G6267" t="s">
        <v>624</v>
      </c>
      <c r="H6267">
        <v>3243</v>
      </c>
      <c r="I6267" s="196" t="str">
        <f>VLOOKUP(E6267,Refs!$P$2:$R$36,3,FALSE)</f>
        <v>Y58</v>
      </c>
      <c r="J6267" s="196" t="str">
        <f>VLOOKUP(E6267,Refs!$P$2:$S$36,4,FALSE)</f>
        <v>South West</v>
      </c>
      <c r="K6267" s="42">
        <f t="shared" si="199"/>
        <v>3243</v>
      </c>
    </row>
    <row r="6268" spans="1:11" x14ac:dyDescent="0.35">
      <c r="A6268" s="197">
        <f t="shared" si="198"/>
        <v>44317</v>
      </c>
      <c r="B6268" t="s">
        <v>1054</v>
      </c>
      <c r="C6268" t="s">
        <v>108</v>
      </c>
      <c r="D6268" t="s">
        <v>1004</v>
      </c>
      <c r="E6268" t="s">
        <v>74</v>
      </c>
      <c r="F6268" t="s">
        <v>1005</v>
      </c>
      <c r="G6268" t="s">
        <v>625</v>
      </c>
      <c r="H6268">
        <v>2834</v>
      </c>
      <c r="I6268" s="196" t="str">
        <f>VLOOKUP(E6268,Refs!$P$2:$R$36,3,FALSE)</f>
        <v>Y58</v>
      </c>
      <c r="J6268" s="196" t="str">
        <f>VLOOKUP(E6268,Refs!$P$2:$S$36,4,FALSE)</f>
        <v>South West</v>
      </c>
      <c r="K6268" s="42">
        <f t="shared" si="199"/>
        <v>2834</v>
      </c>
    </row>
    <row r="6269" spans="1:11" x14ac:dyDescent="0.35">
      <c r="A6269" s="197">
        <f t="shared" si="198"/>
        <v>44317</v>
      </c>
      <c r="B6269" t="s">
        <v>1054</v>
      </c>
      <c r="C6269" t="s">
        <v>108</v>
      </c>
      <c r="D6269" t="s">
        <v>1004</v>
      </c>
      <c r="E6269" t="s">
        <v>74</v>
      </c>
      <c r="F6269" t="s">
        <v>1005</v>
      </c>
      <c r="G6269" t="s">
        <v>626</v>
      </c>
      <c r="H6269">
        <v>2766</v>
      </c>
      <c r="I6269" s="196" t="str">
        <f>VLOOKUP(E6269,Refs!$P$2:$R$36,3,FALSE)</f>
        <v>Y58</v>
      </c>
      <c r="J6269" s="196" t="str">
        <f>VLOOKUP(E6269,Refs!$P$2:$S$36,4,FALSE)</f>
        <v>South West</v>
      </c>
      <c r="K6269" s="42">
        <f t="shared" si="199"/>
        <v>2766</v>
      </c>
    </row>
    <row r="6270" spans="1:11" x14ac:dyDescent="0.35">
      <c r="A6270" s="197">
        <f t="shared" si="198"/>
        <v>44317</v>
      </c>
      <c r="B6270" t="s">
        <v>1054</v>
      </c>
      <c r="C6270" t="s">
        <v>108</v>
      </c>
      <c r="D6270" t="s">
        <v>1004</v>
      </c>
      <c r="E6270" t="s">
        <v>74</v>
      </c>
      <c r="F6270" t="s">
        <v>1005</v>
      </c>
      <c r="G6270" t="s">
        <v>642</v>
      </c>
      <c r="H6270">
        <v>2667</v>
      </c>
      <c r="I6270" s="196" t="str">
        <f>VLOOKUP(E6270,Refs!$P$2:$R$36,3,FALSE)</f>
        <v>Y58</v>
      </c>
      <c r="J6270" s="196" t="str">
        <f>VLOOKUP(E6270,Refs!$P$2:$S$36,4,FALSE)</f>
        <v>South West</v>
      </c>
      <c r="K6270" s="42">
        <f t="shared" si="199"/>
        <v>2667</v>
      </c>
    </row>
    <row r="6271" spans="1:11" x14ac:dyDescent="0.35">
      <c r="A6271" s="197">
        <f t="shared" si="198"/>
        <v>44317</v>
      </c>
      <c r="B6271" t="s">
        <v>1054</v>
      </c>
      <c r="C6271" t="s">
        <v>108</v>
      </c>
      <c r="D6271" t="s">
        <v>1004</v>
      </c>
      <c r="E6271" t="s">
        <v>74</v>
      </c>
      <c r="F6271" t="s">
        <v>1005</v>
      </c>
      <c r="G6271" t="s">
        <v>643</v>
      </c>
      <c r="H6271">
        <v>2051</v>
      </c>
      <c r="I6271" s="196" t="str">
        <f>VLOOKUP(E6271,Refs!$P$2:$R$36,3,FALSE)</f>
        <v>Y58</v>
      </c>
      <c r="J6271" s="196" t="str">
        <f>VLOOKUP(E6271,Refs!$P$2:$S$36,4,FALSE)</f>
        <v>South West</v>
      </c>
      <c r="K6271" s="42">
        <f t="shared" si="199"/>
        <v>2051</v>
      </c>
    </row>
    <row r="6272" spans="1:11" x14ac:dyDescent="0.35">
      <c r="A6272" s="197">
        <f t="shared" si="198"/>
        <v>44317</v>
      </c>
      <c r="B6272" t="s">
        <v>1054</v>
      </c>
      <c r="C6272" t="s">
        <v>108</v>
      </c>
      <c r="D6272" t="s">
        <v>1004</v>
      </c>
      <c r="E6272" t="s">
        <v>74</v>
      </c>
      <c r="F6272" t="s">
        <v>1005</v>
      </c>
      <c r="G6272" t="s">
        <v>644</v>
      </c>
      <c r="H6272">
        <v>1200</v>
      </c>
      <c r="I6272" s="196" t="str">
        <f>VLOOKUP(E6272,Refs!$P$2:$R$36,3,FALSE)</f>
        <v>Y58</v>
      </c>
      <c r="J6272" s="196" t="str">
        <f>VLOOKUP(E6272,Refs!$P$2:$S$36,4,FALSE)</f>
        <v>South West</v>
      </c>
      <c r="K6272" s="42">
        <f t="shared" si="199"/>
        <v>1200</v>
      </c>
    </row>
    <row r="6273" spans="1:11" x14ac:dyDescent="0.35">
      <c r="A6273" s="197">
        <f t="shared" si="198"/>
        <v>44317</v>
      </c>
      <c r="B6273" t="s">
        <v>1054</v>
      </c>
      <c r="C6273" t="s">
        <v>108</v>
      </c>
      <c r="D6273" t="s">
        <v>1004</v>
      </c>
      <c r="E6273" t="s">
        <v>74</v>
      </c>
      <c r="F6273" t="s">
        <v>1005</v>
      </c>
      <c r="G6273" t="s">
        <v>645</v>
      </c>
      <c r="H6273">
        <v>444</v>
      </c>
      <c r="I6273" s="196" t="str">
        <f>VLOOKUP(E6273,Refs!$P$2:$R$36,3,FALSE)</f>
        <v>Y58</v>
      </c>
      <c r="J6273" s="196" t="str">
        <f>VLOOKUP(E6273,Refs!$P$2:$S$36,4,FALSE)</f>
        <v>South West</v>
      </c>
      <c r="K6273" s="42">
        <f t="shared" si="199"/>
        <v>444</v>
      </c>
    </row>
    <row r="6274" spans="1:11" x14ac:dyDescent="0.35">
      <c r="A6274" s="197">
        <f t="shared" si="198"/>
        <v>44317</v>
      </c>
      <c r="B6274" t="s">
        <v>1054</v>
      </c>
      <c r="C6274" t="s">
        <v>108</v>
      </c>
      <c r="D6274" t="s">
        <v>1004</v>
      </c>
      <c r="E6274" t="s">
        <v>74</v>
      </c>
      <c r="F6274" t="s">
        <v>1005</v>
      </c>
      <c r="G6274" t="s">
        <v>646</v>
      </c>
      <c r="H6274">
        <v>90</v>
      </c>
      <c r="I6274" s="196" t="str">
        <f>VLOOKUP(E6274,Refs!$P$2:$R$36,3,FALSE)</f>
        <v>Y58</v>
      </c>
      <c r="J6274" s="196" t="str">
        <f>VLOOKUP(E6274,Refs!$P$2:$S$36,4,FALSE)</f>
        <v>South West</v>
      </c>
      <c r="K6274" s="42">
        <f t="shared" si="199"/>
        <v>90</v>
      </c>
    </row>
    <row r="6275" spans="1:11" x14ac:dyDescent="0.35">
      <c r="A6275" s="197">
        <f t="shared" ref="A6275:A6338" si="200">DATEVALUE(RIGHT(B6275,8))</f>
        <v>44317</v>
      </c>
      <c r="B6275" t="s">
        <v>1054</v>
      </c>
      <c r="C6275" t="s">
        <v>108</v>
      </c>
      <c r="D6275" t="s">
        <v>1004</v>
      </c>
      <c r="E6275" t="s">
        <v>74</v>
      </c>
      <c r="F6275" t="s">
        <v>1005</v>
      </c>
      <c r="G6275" t="s">
        <v>647</v>
      </c>
      <c r="H6275">
        <v>1492</v>
      </c>
      <c r="I6275" s="196" t="str">
        <f>VLOOKUP(E6275,Refs!$P$2:$R$36,3,FALSE)</f>
        <v>Y58</v>
      </c>
      <c r="J6275" s="196" t="str">
        <f>VLOOKUP(E6275,Refs!$P$2:$S$36,4,FALSE)</f>
        <v>South West</v>
      </c>
      <c r="K6275" s="42">
        <f t="shared" si="199"/>
        <v>1492</v>
      </c>
    </row>
    <row r="6276" spans="1:11" x14ac:dyDescent="0.35">
      <c r="A6276" s="197">
        <f t="shared" si="200"/>
        <v>44317</v>
      </c>
      <c r="B6276" t="s">
        <v>1054</v>
      </c>
      <c r="C6276" t="s">
        <v>108</v>
      </c>
      <c r="D6276" t="s">
        <v>1004</v>
      </c>
      <c r="E6276" t="s">
        <v>74</v>
      </c>
      <c r="F6276" t="s">
        <v>1005</v>
      </c>
      <c r="G6276" t="s">
        <v>648</v>
      </c>
      <c r="H6276">
        <v>4842238</v>
      </c>
      <c r="I6276" s="196" t="str">
        <f>VLOOKUP(E6276,Refs!$P$2:$R$36,3,FALSE)</f>
        <v>Y58</v>
      </c>
      <c r="J6276" s="196" t="str">
        <f>VLOOKUP(E6276,Refs!$P$2:$S$36,4,FALSE)</f>
        <v>South West</v>
      </c>
      <c r="K6276" s="42">
        <f t="shared" si="199"/>
        <v>4842238</v>
      </c>
    </row>
    <row r="6277" spans="1:11" x14ac:dyDescent="0.35">
      <c r="A6277" s="197">
        <f t="shared" si="200"/>
        <v>44317</v>
      </c>
      <c r="B6277" t="s">
        <v>1054</v>
      </c>
      <c r="C6277" t="s">
        <v>108</v>
      </c>
      <c r="D6277" t="s">
        <v>1004</v>
      </c>
      <c r="E6277" t="s">
        <v>74</v>
      </c>
      <c r="F6277" t="s">
        <v>1005</v>
      </c>
      <c r="G6277" t="s">
        <v>649</v>
      </c>
      <c r="H6277">
        <v>2504</v>
      </c>
      <c r="I6277" s="196" t="str">
        <f>VLOOKUP(E6277,Refs!$P$2:$R$36,3,FALSE)</f>
        <v>Y58</v>
      </c>
      <c r="J6277" s="196" t="str">
        <f>VLOOKUP(E6277,Refs!$P$2:$S$36,4,FALSE)</f>
        <v>South West</v>
      </c>
      <c r="K6277" s="42">
        <f t="shared" si="199"/>
        <v>2504</v>
      </c>
    </row>
    <row r="6278" spans="1:11" x14ac:dyDescent="0.35">
      <c r="A6278" s="197">
        <f t="shared" si="200"/>
        <v>44317</v>
      </c>
      <c r="B6278" t="s">
        <v>1054</v>
      </c>
      <c r="C6278" t="s">
        <v>108</v>
      </c>
      <c r="D6278" t="s">
        <v>1004</v>
      </c>
      <c r="E6278" t="s">
        <v>74</v>
      </c>
      <c r="F6278" t="s">
        <v>1005</v>
      </c>
      <c r="G6278" t="s">
        <v>650</v>
      </c>
      <c r="H6278">
        <v>1655</v>
      </c>
      <c r="I6278" s="196" t="str">
        <f>VLOOKUP(E6278,Refs!$P$2:$R$36,3,FALSE)</f>
        <v>Y58</v>
      </c>
      <c r="J6278" s="196" t="str">
        <f>VLOOKUP(E6278,Refs!$P$2:$S$36,4,FALSE)</f>
        <v>South West</v>
      </c>
      <c r="K6278" s="42">
        <f t="shared" si="199"/>
        <v>1655</v>
      </c>
    </row>
    <row r="6279" spans="1:11" x14ac:dyDescent="0.35">
      <c r="A6279" s="197">
        <f t="shared" si="200"/>
        <v>44317</v>
      </c>
      <c r="B6279" t="s">
        <v>1054</v>
      </c>
      <c r="C6279" t="s">
        <v>108</v>
      </c>
      <c r="D6279" t="s">
        <v>1004</v>
      </c>
      <c r="E6279" t="s">
        <v>74</v>
      </c>
      <c r="F6279" t="s">
        <v>1005</v>
      </c>
      <c r="G6279" t="s">
        <v>651</v>
      </c>
      <c r="H6279">
        <v>60</v>
      </c>
      <c r="I6279" s="196" t="str">
        <f>VLOOKUP(E6279,Refs!$P$2:$R$36,3,FALSE)</f>
        <v>Y58</v>
      </c>
      <c r="J6279" s="196" t="str">
        <f>VLOOKUP(E6279,Refs!$P$2:$S$36,4,FALSE)</f>
        <v>South West</v>
      </c>
      <c r="K6279" s="42">
        <f t="shared" si="199"/>
        <v>60</v>
      </c>
    </row>
    <row r="6280" spans="1:11" x14ac:dyDescent="0.35">
      <c r="A6280" s="197">
        <f t="shared" si="200"/>
        <v>44317</v>
      </c>
      <c r="B6280" t="s">
        <v>1054</v>
      </c>
      <c r="C6280" t="s">
        <v>108</v>
      </c>
      <c r="D6280" t="s">
        <v>1004</v>
      </c>
      <c r="E6280" t="s">
        <v>74</v>
      </c>
      <c r="F6280" t="s">
        <v>1005</v>
      </c>
      <c r="G6280" t="s">
        <v>652</v>
      </c>
      <c r="H6280">
        <v>548</v>
      </c>
      <c r="I6280" s="196" t="str">
        <f>VLOOKUP(E6280,Refs!$P$2:$R$36,3,FALSE)</f>
        <v>Y58</v>
      </c>
      <c r="J6280" s="196" t="str">
        <f>VLOOKUP(E6280,Refs!$P$2:$S$36,4,FALSE)</f>
        <v>South West</v>
      </c>
      <c r="K6280" s="42">
        <f t="shared" si="199"/>
        <v>548</v>
      </c>
    </row>
    <row r="6281" spans="1:11" x14ac:dyDescent="0.35">
      <c r="A6281" s="197">
        <f t="shared" si="200"/>
        <v>44317</v>
      </c>
      <c r="B6281" t="s">
        <v>1054</v>
      </c>
      <c r="C6281" t="s">
        <v>108</v>
      </c>
      <c r="D6281" t="s">
        <v>1004</v>
      </c>
      <c r="E6281" t="s">
        <v>74</v>
      </c>
      <c r="F6281" t="s">
        <v>1005</v>
      </c>
      <c r="G6281" t="s">
        <v>653</v>
      </c>
      <c r="H6281">
        <v>10389302</v>
      </c>
      <c r="I6281" s="196" t="str">
        <f>VLOOKUP(E6281,Refs!$P$2:$R$36,3,FALSE)</f>
        <v>Y58</v>
      </c>
      <c r="J6281" s="196" t="str">
        <f>VLOOKUP(E6281,Refs!$P$2:$S$36,4,FALSE)</f>
        <v>South West</v>
      </c>
      <c r="K6281" s="42">
        <f t="shared" si="199"/>
        <v>10389302</v>
      </c>
    </row>
    <row r="6282" spans="1:11" x14ac:dyDescent="0.35">
      <c r="A6282" s="197">
        <f t="shared" si="200"/>
        <v>44317</v>
      </c>
      <c r="B6282" t="s">
        <v>1054</v>
      </c>
      <c r="C6282" t="s">
        <v>108</v>
      </c>
      <c r="D6282" t="s">
        <v>1004</v>
      </c>
      <c r="E6282" t="s">
        <v>74</v>
      </c>
      <c r="F6282" t="s">
        <v>1005</v>
      </c>
      <c r="G6282" t="s">
        <v>654</v>
      </c>
      <c r="H6282">
        <v>486</v>
      </c>
      <c r="I6282" s="196" t="str">
        <f>VLOOKUP(E6282,Refs!$P$2:$R$36,3,FALSE)</f>
        <v>Y58</v>
      </c>
      <c r="J6282" s="196" t="str">
        <f>VLOOKUP(E6282,Refs!$P$2:$S$36,4,FALSE)</f>
        <v>South West</v>
      </c>
      <c r="K6282" s="42">
        <f t="shared" si="199"/>
        <v>486</v>
      </c>
    </row>
    <row r="6283" spans="1:11" x14ac:dyDescent="0.35">
      <c r="A6283" s="197">
        <f t="shared" si="200"/>
        <v>44317</v>
      </c>
      <c r="B6283" t="s">
        <v>1054</v>
      </c>
      <c r="C6283" t="s">
        <v>108</v>
      </c>
      <c r="D6283" t="s">
        <v>1004</v>
      </c>
      <c r="E6283" t="s">
        <v>74</v>
      </c>
      <c r="F6283" t="s">
        <v>1005</v>
      </c>
      <c r="G6283" t="s">
        <v>669</v>
      </c>
      <c r="H6283">
        <v>16131</v>
      </c>
      <c r="I6283" s="196" t="str">
        <f>VLOOKUP(E6283,Refs!$P$2:$R$36,3,FALSE)</f>
        <v>Y58</v>
      </c>
      <c r="J6283" s="196" t="str">
        <f>VLOOKUP(E6283,Refs!$P$2:$S$36,4,FALSE)</f>
        <v>South West</v>
      </c>
      <c r="K6283" s="42">
        <f t="shared" si="199"/>
        <v>16131</v>
      </c>
    </row>
    <row r="6284" spans="1:11" x14ac:dyDescent="0.35">
      <c r="A6284" s="197">
        <f t="shared" si="200"/>
        <v>44317</v>
      </c>
      <c r="B6284" t="s">
        <v>1054</v>
      </c>
      <c r="C6284" t="s">
        <v>108</v>
      </c>
      <c r="D6284" t="s">
        <v>1004</v>
      </c>
      <c r="E6284" t="s">
        <v>74</v>
      </c>
      <c r="F6284" t="s">
        <v>1005</v>
      </c>
      <c r="G6284" t="s">
        <v>670</v>
      </c>
      <c r="H6284">
        <v>8</v>
      </c>
      <c r="I6284" s="196" t="str">
        <f>VLOOKUP(E6284,Refs!$P$2:$R$36,3,FALSE)</f>
        <v>Y58</v>
      </c>
      <c r="J6284" s="196" t="str">
        <f>VLOOKUP(E6284,Refs!$P$2:$S$36,4,FALSE)</f>
        <v>South West</v>
      </c>
      <c r="K6284" s="42">
        <f t="shared" si="199"/>
        <v>8</v>
      </c>
    </row>
    <row r="6285" spans="1:11" x14ac:dyDescent="0.35">
      <c r="A6285" s="197">
        <f t="shared" si="200"/>
        <v>44317</v>
      </c>
      <c r="B6285" t="s">
        <v>1054</v>
      </c>
      <c r="C6285" t="s">
        <v>108</v>
      </c>
      <c r="D6285" t="s">
        <v>1004</v>
      </c>
      <c r="E6285" t="s">
        <v>74</v>
      </c>
      <c r="F6285" t="s">
        <v>1005</v>
      </c>
      <c r="G6285" t="s">
        <v>671</v>
      </c>
      <c r="H6285">
        <v>13155</v>
      </c>
      <c r="I6285" s="196" t="str">
        <f>VLOOKUP(E6285,Refs!$P$2:$R$36,3,FALSE)</f>
        <v>Y58</v>
      </c>
      <c r="J6285" s="196" t="str">
        <f>VLOOKUP(E6285,Refs!$P$2:$S$36,4,FALSE)</f>
        <v>South West</v>
      </c>
      <c r="K6285" s="42">
        <f t="shared" si="199"/>
        <v>13155</v>
      </c>
    </row>
    <row r="6286" spans="1:11" x14ac:dyDescent="0.35">
      <c r="A6286" s="197">
        <f t="shared" si="200"/>
        <v>44317</v>
      </c>
      <c r="B6286" t="s">
        <v>1054</v>
      </c>
      <c r="C6286" t="s">
        <v>108</v>
      </c>
      <c r="D6286" t="s">
        <v>1004</v>
      </c>
      <c r="E6286" t="s">
        <v>74</v>
      </c>
      <c r="F6286" t="s">
        <v>1005</v>
      </c>
      <c r="G6286" t="s">
        <v>675</v>
      </c>
      <c r="H6286">
        <v>2643</v>
      </c>
      <c r="I6286" s="196" t="str">
        <f>VLOOKUP(E6286,Refs!$P$2:$R$36,3,FALSE)</f>
        <v>Y58</v>
      </c>
      <c r="J6286" s="196" t="str">
        <f>VLOOKUP(E6286,Refs!$P$2:$S$36,4,FALSE)</f>
        <v>South West</v>
      </c>
      <c r="K6286" s="42">
        <f t="shared" si="199"/>
        <v>2643</v>
      </c>
    </row>
    <row r="6287" spans="1:11" x14ac:dyDescent="0.35">
      <c r="A6287" s="197">
        <f t="shared" si="200"/>
        <v>44317</v>
      </c>
      <c r="B6287" t="s">
        <v>1054</v>
      </c>
      <c r="C6287" t="s">
        <v>108</v>
      </c>
      <c r="D6287" t="s">
        <v>1004</v>
      </c>
      <c r="E6287" t="s">
        <v>74</v>
      </c>
      <c r="F6287" t="s">
        <v>1005</v>
      </c>
      <c r="G6287" t="s">
        <v>678</v>
      </c>
      <c r="H6287">
        <v>2253</v>
      </c>
      <c r="I6287" s="196" t="str">
        <f>VLOOKUP(E6287,Refs!$P$2:$R$36,3,FALSE)</f>
        <v>Y58</v>
      </c>
      <c r="J6287" s="196" t="str">
        <f>VLOOKUP(E6287,Refs!$P$2:$S$36,4,FALSE)</f>
        <v>South West</v>
      </c>
      <c r="K6287" s="42">
        <f t="shared" si="199"/>
        <v>2253</v>
      </c>
    </row>
    <row r="6288" spans="1:11" x14ac:dyDescent="0.35">
      <c r="A6288" s="197">
        <f t="shared" si="200"/>
        <v>44317</v>
      </c>
      <c r="B6288" t="s">
        <v>1054</v>
      </c>
      <c r="C6288" t="s">
        <v>108</v>
      </c>
      <c r="D6288" t="s">
        <v>1004</v>
      </c>
      <c r="E6288" t="s">
        <v>74</v>
      </c>
      <c r="F6288" t="s">
        <v>1005</v>
      </c>
      <c r="G6288" t="s">
        <v>679</v>
      </c>
      <c r="H6288">
        <v>0</v>
      </c>
      <c r="I6288" s="196" t="str">
        <f>VLOOKUP(E6288,Refs!$P$2:$R$36,3,FALSE)</f>
        <v>Y58</v>
      </c>
      <c r="J6288" s="196" t="str">
        <f>VLOOKUP(E6288,Refs!$P$2:$S$36,4,FALSE)</f>
        <v>South West</v>
      </c>
      <c r="K6288" s="42" t="str">
        <f t="shared" si="199"/>
        <v/>
      </c>
    </row>
    <row r="6289" spans="1:11" x14ac:dyDescent="0.35">
      <c r="A6289" s="197">
        <f t="shared" si="200"/>
        <v>44317</v>
      </c>
      <c r="B6289" t="s">
        <v>1054</v>
      </c>
      <c r="C6289" t="s">
        <v>108</v>
      </c>
      <c r="D6289" t="s">
        <v>1004</v>
      </c>
      <c r="E6289" t="s">
        <v>74</v>
      </c>
      <c r="F6289" t="s">
        <v>1005</v>
      </c>
      <c r="G6289" t="s">
        <v>680</v>
      </c>
      <c r="H6289">
        <v>3489</v>
      </c>
      <c r="I6289" s="196" t="str">
        <f>VLOOKUP(E6289,Refs!$P$2:$R$36,3,FALSE)</f>
        <v>Y58</v>
      </c>
      <c r="J6289" s="196" t="str">
        <f>VLOOKUP(E6289,Refs!$P$2:$S$36,4,FALSE)</f>
        <v>South West</v>
      </c>
      <c r="K6289" s="42">
        <f t="shared" si="199"/>
        <v>3489</v>
      </c>
    </row>
    <row r="6290" spans="1:11" x14ac:dyDescent="0.35">
      <c r="A6290" s="197">
        <f t="shared" si="200"/>
        <v>44317</v>
      </c>
      <c r="B6290" t="s">
        <v>1054</v>
      </c>
      <c r="C6290" t="s">
        <v>108</v>
      </c>
      <c r="D6290" t="s">
        <v>1004</v>
      </c>
      <c r="E6290" t="s">
        <v>74</v>
      </c>
      <c r="F6290" t="s">
        <v>1005</v>
      </c>
      <c r="G6290" t="s">
        <v>681</v>
      </c>
      <c r="H6290">
        <v>1821</v>
      </c>
      <c r="I6290" s="196" t="str">
        <f>VLOOKUP(E6290,Refs!$P$2:$R$36,3,FALSE)</f>
        <v>Y58</v>
      </c>
      <c r="J6290" s="196" t="str">
        <f>VLOOKUP(E6290,Refs!$P$2:$S$36,4,FALSE)</f>
        <v>South West</v>
      </c>
      <c r="K6290" s="42">
        <f t="shared" si="199"/>
        <v>1821</v>
      </c>
    </row>
    <row r="6291" spans="1:11" x14ac:dyDescent="0.35">
      <c r="A6291" s="197">
        <f t="shared" si="200"/>
        <v>44317</v>
      </c>
      <c r="B6291" t="s">
        <v>1054</v>
      </c>
      <c r="C6291" t="s">
        <v>108</v>
      </c>
      <c r="D6291" t="s">
        <v>1004</v>
      </c>
      <c r="E6291" t="s">
        <v>74</v>
      </c>
      <c r="F6291" t="s">
        <v>1005</v>
      </c>
      <c r="G6291" t="s">
        <v>682</v>
      </c>
      <c r="H6291">
        <v>218</v>
      </c>
      <c r="I6291" s="196" t="str">
        <f>VLOOKUP(E6291,Refs!$P$2:$R$36,3,FALSE)</f>
        <v>Y58</v>
      </c>
      <c r="J6291" s="196" t="str">
        <f>VLOOKUP(E6291,Refs!$P$2:$S$36,4,FALSE)</f>
        <v>South West</v>
      </c>
      <c r="K6291" s="42">
        <f t="shared" si="199"/>
        <v>218</v>
      </c>
    </row>
    <row r="6292" spans="1:11" x14ac:dyDescent="0.35">
      <c r="A6292" s="197">
        <f t="shared" si="200"/>
        <v>44317</v>
      </c>
      <c r="B6292" t="s">
        <v>1054</v>
      </c>
      <c r="C6292" t="s">
        <v>108</v>
      </c>
      <c r="D6292" t="s">
        <v>1004</v>
      </c>
      <c r="E6292" t="s">
        <v>74</v>
      </c>
      <c r="F6292" t="s">
        <v>1005</v>
      </c>
      <c r="G6292" t="s">
        <v>683</v>
      </c>
      <c r="H6292">
        <v>128</v>
      </c>
      <c r="I6292" s="196" t="str">
        <f>VLOOKUP(E6292,Refs!$P$2:$R$36,3,FALSE)</f>
        <v>Y58</v>
      </c>
      <c r="J6292" s="196" t="str">
        <f>VLOOKUP(E6292,Refs!$P$2:$S$36,4,FALSE)</f>
        <v>South West</v>
      </c>
      <c r="K6292" s="42">
        <f t="shared" si="199"/>
        <v>128</v>
      </c>
    </row>
    <row r="6293" spans="1:11" x14ac:dyDescent="0.35">
      <c r="A6293" s="197">
        <f t="shared" si="200"/>
        <v>44317</v>
      </c>
      <c r="B6293" t="s">
        <v>1054</v>
      </c>
      <c r="C6293" t="s">
        <v>108</v>
      </c>
      <c r="D6293" t="s">
        <v>1004</v>
      </c>
      <c r="E6293" t="s">
        <v>74</v>
      </c>
      <c r="F6293" t="s">
        <v>1005</v>
      </c>
      <c r="G6293" t="s">
        <v>684</v>
      </c>
      <c r="H6293">
        <v>976</v>
      </c>
      <c r="I6293" s="196" t="str">
        <f>VLOOKUP(E6293,Refs!$P$2:$R$36,3,FALSE)</f>
        <v>Y58</v>
      </c>
      <c r="J6293" s="196" t="str">
        <f>VLOOKUP(E6293,Refs!$P$2:$S$36,4,FALSE)</f>
        <v>South West</v>
      </c>
      <c r="K6293" s="42">
        <f t="shared" si="199"/>
        <v>976</v>
      </c>
    </row>
    <row r="6294" spans="1:11" x14ac:dyDescent="0.35">
      <c r="A6294" s="197">
        <f t="shared" si="200"/>
        <v>44317</v>
      </c>
      <c r="B6294" t="s">
        <v>1054</v>
      </c>
      <c r="C6294" t="s">
        <v>108</v>
      </c>
      <c r="D6294" t="s">
        <v>1004</v>
      </c>
      <c r="E6294" t="s">
        <v>74</v>
      </c>
      <c r="F6294" t="s">
        <v>1005</v>
      </c>
      <c r="G6294" t="s">
        <v>685</v>
      </c>
      <c r="H6294">
        <v>209</v>
      </c>
      <c r="I6294" s="196" t="str">
        <f>VLOOKUP(E6294,Refs!$P$2:$R$36,3,FALSE)</f>
        <v>Y58</v>
      </c>
      <c r="J6294" s="196" t="str">
        <f>VLOOKUP(E6294,Refs!$P$2:$S$36,4,FALSE)</f>
        <v>South West</v>
      </c>
      <c r="K6294" s="42">
        <f t="shared" si="199"/>
        <v>209</v>
      </c>
    </row>
    <row r="6295" spans="1:11" x14ac:dyDescent="0.35">
      <c r="A6295" s="197">
        <f t="shared" si="200"/>
        <v>44317</v>
      </c>
      <c r="B6295" t="s">
        <v>1054</v>
      </c>
      <c r="C6295" t="s">
        <v>108</v>
      </c>
      <c r="D6295" t="s">
        <v>1004</v>
      </c>
      <c r="E6295" t="s">
        <v>74</v>
      </c>
      <c r="F6295" t="s">
        <v>1005</v>
      </c>
      <c r="G6295" t="s">
        <v>686</v>
      </c>
      <c r="H6295">
        <v>2</v>
      </c>
      <c r="I6295" s="196" t="str">
        <f>VLOOKUP(E6295,Refs!$P$2:$R$36,3,FALSE)</f>
        <v>Y58</v>
      </c>
      <c r="J6295" s="196" t="str">
        <f>VLOOKUP(E6295,Refs!$P$2:$S$36,4,FALSE)</f>
        <v>South West</v>
      </c>
      <c r="K6295" s="42">
        <f t="shared" si="199"/>
        <v>2</v>
      </c>
    </row>
    <row r="6296" spans="1:11" x14ac:dyDescent="0.35">
      <c r="A6296" s="197">
        <f t="shared" si="200"/>
        <v>44317</v>
      </c>
      <c r="B6296" t="s">
        <v>1054</v>
      </c>
      <c r="C6296" t="s">
        <v>108</v>
      </c>
      <c r="D6296" t="s">
        <v>1004</v>
      </c>
      <c r="E6296" t="s">
        <v>74</v>
      </c>
      <c r="F6296" t="s">
        <v>1005</v>
      </c>
      <c r="G6296" t="s">
        <v>687</v>
      </c>
      <c r="H6296">
        <v>0</v>
      </c>
      <c r="I6296" s="196" t="str">
        <f>VLOOKUP(E6296,Refs!$P$2:$R$36,3,FALSE)</f>
        <v>Y58</v>
      </c>
      <c r="J6296" s="196" t="str">
        <f>VLOOKUP(E6296,Refs!$P$2:$S$36,4,FALSE)</f>
        <v>South West</v>
      </c>
      <c r="K6296" s="42" t="str">
        <f t="shared" si="199"/>
        <v/>
      </c>
    </row>
    <row r="6297" spans="1:11" x14ac:dyDescent="0.35">
      <c r="A6297" s="197">
        <f t="shared" si="200"/>
        <v>44317</v>
      </c>
      <c r="B6297" t="s">
        <v>1054</v>
      </c>
      <c r="C6297" t="s">
        <v>108</v>
      </c>
      <c r="D6297" t="s">
        <v>1004</v>
      </c>
      <c r="E6297" t="s">
        <v>74</v>
      </c>
      <c r="F6297" t="s">
        <v>1005</v>
      </c>
      <c r="G6297" t="s">
        <v>688</v>
      </c>
      <c r="H6297">
        <v>0</v>
      </c>
      <c r="I6297" s="196" t="str">
        <f>VLOOKUP(E6297,Refs!$P$2:$R$36,3,FALSE)</f>
        <v>Y58</v>
      </c>
      <c r="J6297" s="196" t="str">
        <f>VLOOKUP(E6297,Refs!$P$2:$S$36,4,FALSE)</f>
        <v>South West</v>
      </c>
      <c r="K6297" s="42" t="str">
        <f t="shared" si="199"/>
        <v/>
      </c>
    </row>
    <row r="6298" spans="1:11" x14ac:dyDescent="0.35">
      <c r="A6298" s="197">
        <f t="shared" si="200"/>
        <v>44317</v>
      </c>
      <c r="B6298" t="s">
        <v>1054</v>
      </c>
      <c r="C6298" t="s">
        <v>108</v>
      </c>
      <c r="D6298" t="s">
        <v>1004</v>
      </c>
      <c r="E6298" t="s">
        <v>74</v>
      </c>
      <c r="F6298" t="s">
        <v>1005</v>
      </c>
      <c r="G6298" t="s">
        <v>689</v>
      </c>
      <c r="H6298">
        <v>0</v>
      </c>
      <c r="I6298" s="196" t="str">
        <f>VLOOKUP(E6298,Refs!$P$2:$R$36,3,FALSE)</f>
        <v>Y58</v>
      </c>
      <c r="J6298" s="196" t="str">
        <f>VLOOKUP(E6298,Refs!$P$2:$S$36,4,FALSE)</f>
        <v>South West</v>
      </c>
      <c r="K6298" s="42" t="str">
        <f t="shared" si="199"/>
        <v/>
      </c>
    </row>
    <row r="6299" spans="1:11" x14ac:dyDescent="0.35">
      <c r="A6299" s="197">
        <f t="shared" si="200"/>
        <v>44317</v>
      </c>
      <c r="B6299" t="s">
        <v>1054</v>
      </c>
      <c r="C6299" t="s">
        <v>108</v>
      </c>
      <c r="D6299" t="s">
        <v>1004</v>
      </c>
      <c r="E6299" t="s">
        <v>74</v>
      </c>
      <c r="F6299" t="s">
        <v>1005</v>
      </c>
      <c r="G6299" t="s">
        <v>690</v>
      </c>
      <c r="H6299">
        <v>485</v>
      </c>
      <c r="I6299" s="196" t="str">
        <f>VLOOKUP(E6299,Refs!$P$2:$R$36,3,FALSE)</f>
        <v>Y58</v>
      </c>
      <c r="J6299" s="196" t="str">
        <f>VLOOKUP(E6299,Refs!$P$2:$S$36,4,FALSE)</f>
        <v>South West</v>
      </c>
      <c r="K6299" s="42">
        <f t="shared" si="199"/>
        <v>485</v>
      </c>
    </row>
    <row r="6300" spans="1:11" x14ac:dyDescent="0.35">
      <c r="A6300" s="197">
        <f t="shared" si="200"/>
        <v>44317</v>
      </c>
      <c r="B6300" t="s">
        <v>1054</v>
      </c>
      <c r="C6300" t="s">
        <v>108</v>
      </c>
      <c r="D6300" t="s">
        <v>1004</v>
      </c>
      <c r="E6300" t="s">
        <v>74</v>
      </c>
      <c r="F6300" t="s">
        <v>1005</v>
      </c>
      <c r="G6300" t="s">
        <v>691</v>
      </c>
      <c r="H6300">
        <v>2</v>
      </c>
      <c r="I6300" s="196" t="str">
        <f>VLOOKUP(E6300,Refs!$P$2:$R$36,3,FALSE)</f>
        <v>Y58</v>
      </c>
      <c r="J6300" s="196" t="str">
        <f>VLOOKUP(E6300,Refs!$P$2:$S$36,4,FALSE)</f>
        <v>South West</v>
      </c>
      <c r="K6300" s="42">
        <f t="shared" si="199"/>
        <v>2</v>
      </c>
    </row>
    <row r="6301" spans="1:11" x14ac:dyDescent="0.35">
      <c r="A6301" s="197">
        <f t="shared" si="200"/>
        <v>44317</v>
      </c>
      <c r="B6301" t="s">
        <v>1054</v>
      </c>
      <c r="C6301" t="s">
        <v>108</v>
      </c>
      <c r="D6301" t="s">
        <v>1004</v>
      </c>
      <c r="E6301" t="s">
        <v>74</v>
      </c>
      <c r="F6301" t="s">
        <v>1005</v>
      </c>
      <c r="G6301" t="s">
        <v>692</v>
      </c>
      <c r="H6301">
        <v>456</v>
      </c>
      <c r="I6301" s="196" t="str">
        <f>VLOOKUP(E6301,Refs!$P$2:$R$36,3,FALSE)</f>
        <v>Y58</v>
      </c>
      <c r="J6301" s="196" t="str">
        <f>VLOOKUP(E6301,Refs!$P$2:$S$36,4,FALSE)</f>
        <v>South West</v>
      </c>
      <c r="K6301" s="42">
        <f t="shared" si="199"/>
        <v>456</v>
      </c>
    </row>
    <row r="6302" spans="1:11" x14ac:dyDescent="0.35">
      <c r="A6302" s="197">
        <f t="shared" si="200"/>
        <v>44317</v>
      </c>
      <c r="B6302" t="s">
        <v>1054</v>
      </c>
      <c r="C6302" t="s">
        <v>108</v>
      </c>
      <c r="D6302" t="s">
        <v>1004</v>
      </c>
      <c r="E6302" t="s">
        <v>74</v>
      </c>
      <c r="F6302" t="s">
        <v>1005</v>
      </c>
      <c r="G6302" t="s">
        <v>693</v>
      </c>
      <c r="H6302">
        <v>440</v>
      </c>
      <c r="I6302" s="196" t="str">
        <f>VLOOKUP(E6302,Refs!$P$2:$R$36,3,FALSE)</f>
        <v>Y58</v>
      </c>
      <c r="J6302" s="196" t="str">
        <f>VLOOKUP(E6302,Refs!$P$2:$S$36,4,FALSE)</f>
        <v>South West</v>
      </c>
      <c r="K6302" s="42">
        <f t="shared" si="199"/>
        <v>440</v>
      </c>
    </row>
    <row r="6303" spans="1:11" x14ac:dyDescent="0.35">
      <c r="A6303" s="197">
        <f t="shared" si="200"/>
        <v>44317</v>
      </c>
      <c r="B6303" t="s">
        <v>1054</v>
      </c>
      <c r="C6303" t="s">
        <v>108</v>
      </c>
      <c r="D6303" t="s">
        <v>1004</v>
      </c>
      <c r="E6303" t="s">
        <v>74</v>
      </c>
      <c r="F6303" t="s">
        <v>1005</v>
      </c>
      <c r="G6303" t="s">
        <v>694</v>
      </c>
      <c r="H6303">
        <v>0</v>
      </c>
      <c r="I6303" s="196" t="str">
        <f>VLOOKUP(E6303,Refs!$P$2:$R$36,3,FALSE)</f>
        <v>Y58</v>
      </c>
      <c r="J6303" s="196" t="str">
        <f>VLOOKUP(E6303,Refs!$P$2:$S$36,4,FALSE)</f>
        <v>South West</v>
      </c>
      <c r="K6303" s="42" t="str">
        <f t="shared" si="199"/>
        <v/>
      </c>
    </row>
    <row r="6304" spans="1:11" x14ac:dyDescent="0.35">
      <c r="A6304" s="197">
        <f t="shared" si="200"/>
        <v>44317</v>
      </c>
      <c r="B6304" t="s">
        <v>1054</v>
      </c>
      <c r="C6304" t="s">
        <v>108</v>
      </c>
      <c r="D6304" t="s">
        <v>1004</v>
      </c>
      <c r="E6304" t="s">
        <v>74</v>
      </c>
      <c r="F6304" t="s">
        <v>1005</v>
      </c>
      <c r="G6304" t="s">
        <v>695</v>
      </c>
      <c r="H6304">
        <v>0</v>
      </c>
      <c r="I6304" s="196" t="str">
        <f>VLOOKUP(E6304,Refs!$P$2:$R$36,3,FALSE)</f>
        <v>Y58</v>
      </c>
      <c r="J6304" s="196" t="str">
        <f>VLOOKUP(E6304,Refs!$P$2:$S$36,4,FALSE)</f>
        <v>South West</v>
      </c>
      <c r="K6304" s="42" t="str">
        <f t="shared" si="199"/>
        <v/>
      </c>
    </row>
    <row r="6305" spans="1:11" x14ac:dyDescent="0.35">
      <c r="A6305" s="197">
        <f t="shared" si="200"/>
        <v>44317</v>
      </c>
      <c r="B6305" t="s">
        <v>1054</v>
      </c>
      <c r="C6305" t="s">
        <v>108</v>
      </c>
      <c r="D6305" t="s">
        <v>1004</v>
      </c>
      <c r="E6305" t="s">
        <v>74</v>
      </c>
      <c r="F6305" t="s">
        <v>1005</v>
      </c>
      <c r="G6305" t="s">
        <v>696</v>
      </c>
      <c r="H6305">
        <v>577</v>
      </c>
      <c r="I6305" s="196" t="str">
        <f>VLOOKUP(E6305,Refs!$P$2:$R$36,3,FALSE)</f>
        <v>Y58</v>
      </c>
      <c r="J6305" s="196" t="str">
        <f>VLOOKUP(E6305,Refs!$P$2:$S$36,4,FALSE)</f>
        <v>South West</v>
      </c>
      <c r="K6305" s="42">
        <f t="shared" si="199"/>
        <v>577</v>
      </c>
    </row>
    <row r="6306" spans="1:11" x14ac:dyDescent="0.35">
      <c r="A6306" s="197">
        <f t="shared" si="200"/>
        <v>44317</v>
      </c>
      <c r="B6306" t="s">
        <v>1054</v>
      </c>
      <c r="C6306" t="s">
        <v>108</v>
      </c>
      <c r="D6306" t="s">
        <v>1004</v>
      </c>
      <c r="E6306" t="s">
        <v>74</v>
      </c>
      <c r="F6306" t="s">
        <v>1005</v>
      </c>
      <c r="G6306" t="s">
        <v>697</v>
      </c>
      <c r="H6306">
        <v>514</v>
      </c>
      <c r="I6306" s="196" t="str">
        <f>VLOOKUP(E6306,Refs!$P$2:$R$36,3,FALSE)</f>
        <v>Y58</v>
      </c>
      <c r="J6306" s="196" t="str">
        <f>VLOOKUP(E6306,Refs!$P$2:$S$36,4,FALSE)</f>
        <v>South West</v>
      </c>
      <c r="K6306" s="42">
        <f t="shared" si="199"/>
        <v>514</v>
      </c>
    </row>
    <row r="6307" spans="1:11" x14ac:dyDescent="0.35">
      <c r="A6307" s="197">
        <f t="shared" si="200"/>
        <v>44317</v>
      </c>
      <c r="B6307" t="s">
        <v>1054</v>
      </c>
      <c r="C6307" t="s">
        <v>108</v>
      </c>
      <c r="D6307" t="s">
        <v>1004</v>
      </c>
      <c r="E6307" t="s">
        <v>74</v>
      </c>
      <c r="F6307" t="s">
        <v>1005</v>
      </c>
      <c r="G6307" t="s">
        <v>698</v>
      </c>
      <c r="H6307">
        <v>966</v>
      </c>
      <c r="I6307" s="196" t="str">
        <f>VLOOKUP(E6307,Refs!$P$2:$R$36,3,FALSE)</f>
        <v>Y58</v>
      </c>
      <c r="J6307" s="196" t="str">
        <f>VLOOKUP(E6307,Refs!$P$2:$S$36,4,FALSE)</f>
        <v>South West</v>
      </c>
      <c r="K6307" s="42">
        <f t="shared" si="199"/>
        <v>966</v>
      </c>
    </row>
    <row r="6308" spans="1:11" x14ac:dyDescent="0.35">
      <c r="A6308" s="197">
        <f t="shared" si="200"/>
        <v>44317</v>
      </c>
      <c r="B6308" t="s">
        <v>1054</v>
      </c>
      <c r="C6308" t="s">
        <v>108</v>
      </c>
      <c r="D6308" t="s">
        <v>1004</v>
      </c>
      <c r="E6308" t="s">
        <v>74</v>
      </c>
      <c r="F6308" t="s">
        <v>1005</v>
      </c>
      <c r="G6308" t="s">
        <v>699</v>
      </c>
      <c r="H6308">
        <v>851</v>
      </c>
      <c r="I6308" s="196" t="str">
        <f>VLOOKUP(E6308,Refs!$P$2:$R$36,3,FALSE)</f>
        <v>Y58</v>
      </c>
      <c r="J6308" s="196" t="str">
        <f>VLOOKUP(E6308,Refs!$P$2:$S$36,4,FALSE)</f>
        <v>South West</v>
      </c>
      <c r="K6308" s="42">
        <f t="shared" si="199"/>
        <v>851</v>
      </c>
    </row>
    <row r="6309" spans="1:11" x14ac:dyDescent="0.35">
      <c r="A6309" s="197">
        <f t="shared" si="200"/>
        <v>44317</v>
      </c>
      <c r="B6309" t="s">
        <v>1054</v>
      </c>
      <c r="C6309" t="s">
        <v>108</v>
      </c>
      <c r="D6309" t="s">
        <v>1004</v>
      </c>
      <c r="E6309" t="s">
        <v>74</v>
      </c>
      <c r="F6309" t="s">
        <v>1005</v>
      </c>
      <c r="G6309" t="s">
        <v>720</v>
      </c>
      <c r="H6309">
        <v>581</v>
      </c>
      <c r="I6309" s="196" t="str">
        <f>VLOOKUP(E6309,Refs!$P$2:$R$36,3,FALSE)</f>
        <v>Y58</v>
      </c>
      <c r="J6309" s="196" t="str">
        <f>VLOOKUP(E6309,Refs!$P$2:$S$36,4,FALSE)</f>
        <v>South West</v>
      </c>
      <c r="K6309" s="42">
        <f t="shared" si="199"/>
        <v>581</v>
      </c>
    </row>
    <row r="6310" spans="1:11" x14ac:dyDescent="0.35">
      <c r="A6310" s="197">
        <f t="shared" si="200"/>
        <v>44317</v>
      </c>
      <c r="B6310" t="s">
        <v>1054</v>
      </c>
      <c r="C6310" t="s">
        <v>108</v>
      </c>
      <c r="D6310" t="s">
        <v>1004</v>
      </c>
      <c r="E6310" t="s">
        <v>74</v>
      </c>
      <c r="F6310" t="s">
        <v>1005</v>
      </c>
      <c r="G6310" t="s">
        <v>721</v>
      </c>
      <c r="H6310">
        <v>420</v>
      </c>
      <c r="I6310" s="196" t="str">
        <f>VLOOKUP(E6310,Refs!$P$2:$R$36,3,FALSE)</f>
        <v>Y58</v>
      </c>
      <c r="J6310" s="196" t="str">
        <f>VLOOKUP(E6310,Refs!$P$2:$S$36,4,FALSE)</f>
        <v>South West</v>
      </c>
      <c r="K6310" s="42">
        <f t="shared" si="199"/>
        <v>420</v>
      </c>
    </row>
    <row r="6311" spans="1:11" x14ac:dyDescent="0.35">
      <c r="A6311" s="197">
        <f t="shared" si="200"/>
        <v>44317</v>
      </c>
      <c r="B6311" t="s">
        <v>1054</v>
      </c>
      <c r="C6311" t="s">
        <v>108</v>
      </c>
      <c r="D6311" t="s">
        <v>1004</v>
      </c>
      <c r="E6311" t="s">
        <v>74</v>
      </c>
      <c r="F6311" t="s">
        <v>1005</v>
      </c>
      <c r="G6311" t="s">
        <v>722</v>
      </c>
      <c r="H6311">
        <v>27</v>
      </c>
      <c r="I6311" s="196" t="str">
        <f>VLOOKUP(E6311,Refs!$P$2:$R$36,3,FALSE)</f>
        <v>Y58</v>
      </c>
      <c r="J6311" s="196" t="str">
        <f>VLOOKUP(E6311,Refs!$P$2:$S$36,4,FALSE)</f>
        <v>South West</v>
      </c>
      <c r="K6311" s="42">
        <f t="shared" si="199"/>
        <v>27</v>
      </c>
    </row>
    <row r="6312" spans="1:11" x14ac:dyDescent="0.35">
      <c r="A6312" s="197">
        <f t="shared" si="200"/>
        <v>44317</v>
      </c>
      <c r="B6312" t="s">
        <v>1054</v>
      </c>
      <c r="C6312" t="s">
        <v>108</v>
      </c>
      <c r="D6312" t="s">
        <v>1004</v>
      </c>
      <c r="E6312" t="s">
        <v>74</v>
      </c>
      <c r="F6312" t="s">
        <v>1005</v>
      </c>
      <c r="G6312" t="s">
        <v>723</v>
      </c>
      <c r="H6312">
        <v>0</v>
      </c>
      <c r="I6312" s="196" t="str">
        <f>VLOOKUP(E6312,Refs!$P$2:$R$36,3,FALSE)</f>
        <v>Y58</v>
      </c>
      <c r="J6312" s="196" t="str">
        <f>VLOOKUP(E6312,Refs!$P$2:$S$36,4,FALSE)</f>
        <v>South West</v>
      </c>
      <c r="K6312" s="42" t="str">
        <f t="shared" si="199"/>
        <v/>
      </c>
    </row>
    <row r="6313" spans="1:11" x14ac:dyDescent="0.35">
      <c r="A6313" s="197">
        <f t="shared" si="200"/>
        <v>44317</v>
      </c>
      <c r="B6313" t="s">
        <v>1054</v>
      </c>
      <c r="C6313" t="s">
        <v>108</v>
      </c>
      <c r="D6313" t="s">
        <v>1004</v>
      </c>
      <c r="E6313" t="s">
        <v>74</v>
      </c>
      <c r="F6313" t="s">
        <v>1005</v>
      </c>
      <c r="G6313" t="s">
        <v>724</v>
      </c>
      <c r="H6313">
        <v>48</v>
      </c>
      <c r="I6313" s="196" t="str">
        <f>VLOOKUP(E6313,Refs!$P$2:$R$36,3,FALSE)</f>
        <v>Y58</v>
      </c>
      <c r="J6313" s="196" t="str">
        <f>VLOOKUP(E6313,Refs!$P$2:$S$36,4,FALSE)</f>
        <v>South West</v>
      </c>
      <c r="K6313" s="42">
        <f t="shared" si="199"/>
        <v>48</v>
      </c>
    </row>
    <row r="6314" spans="1:11" x14ac:dyDescent="0.35">
      <c r="A6314" s="197">
        <f t="shared" si="200"/>
        <v>44317</v>
      </c>
      <c r="B6314" t="s">
        <v>1054</v>
      </c>
      <c r="C6314" t="s">
        <v>108</v>
      </c>
      <c r="D6314" t="s">
        <v>1004</v>
      </c>
      <c r="E6314" t="s">
        <v>74</v>
      </c>
      <c r="F6314" t="s">
        <v>1005</v>
      </c>
      <c r="G6314" t="s">
        <v>725</v>
      </c>
      <c r="H6314">
        <v>24</v>
      </c>
      <c r="I6314" s="196" t="str">
        <f>VLOOKUP(E6314,Refs!$P$2:$R$36,3,FALSE)</f>
        <v>Y58</v>
      </c>
      <c r="J6314" s="196" t="str">
        <f>VLOOKUP(E6314,Refs!$P$2:$S$36,4,FALSE)</f>
        <v>South West</v>
      </c>
      <c r="K6314" s="42">
        <f t="shared" si="199"/>
        <v>24</v>
      </c>
    </row>
    <row r="6315" spans="1:11" x14ac:dyDescent="0.35">
      <c r="A6315" s="197">
        <f t="shared" si="200"/>
        <v>44317</v>
      </c>
      <c r="B6315" t="s">
        <v>1054</v>
      </c>
      <c r="C6315" t="s">
        <v>108</v>
      </c>
      <c r="D6315" t="s">
        <v>1004</v>
      </c>
      <c r="E6315" t="s">
        <v>74</v>
      </c>
      <c r="F6315" t="s">
        <v>1005</v>
      </c>
      <c r="G6315" t="s">
        <v>726</v>
      </c>
      <c r="H6315">
        <v>3</v>
      </c>
      <c r="I6315" s="196" t="str">
        <f>VLOOKUP(E6315,Refs!$P$2:$R$36,3,FALSE)</f>
        <v>Y58</v>
      </c>
      <c r="J6315" s="196" t="str">
        <f>VLOOKUP(E6315,Refs!$P$2:$S$36,4,FALSE)</f>
        <v>South West</v>
      </c>
      <c r="K6315" s="42">
        <f t="shared" si="199"/>
        <v>3</v>
      </c>
    </row>
    <row r="6316" spans="1:11" x14ac:dyDescent="0.35">
      <c r="A6316" s="197">
        <f t="shared" si="200"/>
        <v>44317</v>
      </c>
      <c r="B6316" t="s">
        <v>1054</v>
      </c>
      <c r="C6316" t="s">
        <v>108</v>
      </c>
      <c r="D6316" t="s">
        <v>1004</v>
      </c>
      <c r="E6316" t="s">
        <v>74</v>
      </c>
      <c r="F6316" t="s">
        <v>1005</v>
      </c>
      <c r="G6316" t="s">
        <v>727</v>
      </c>
      <c r="H6316">
        <v>0</v>
      </c>
      <c r="I6316" s="196" t="str">
        <f>VLOOKUP(E6316,Refs!$P$2:$R$36,3,FALSE)</f>
        <v>Y58</v>
      </c>
      <c r="J6316" s="196" t="str">
        <f>VLOOKUP(E6316,Refs!$P$2:$S$36,4,FALSE)</f>
        <v>South West</v>
      </c>
      <c r="K6316" s="42" t="str">
        <f t="shared" si="199"/>
        <v/>
      </c>
    </row>
    <row r="6317" spans="1:11" x14ac:dyDescent="0.35">
      <c r="A6317" s="197">
        <f t="shared" si="200"/>
        <v>44317</v>
      </c>
      <c r="B6317" t="s">
        <v>1054</v>
      </c>
      <c r="C6317" t="s">
        <v>108</v>
      </c>
      <c r="D6317" t="s">
        <v>1004</v>
      </c>
      <c r="E6317" t="s">
        <v>74</v>
      </c>
      <c r="F6317" t="s">
        <v>1005</v>
      </c>
      <c r="G6317" t="s">
        <v>728</v>
      </c>
      <c r="H6317">
        <v>6</v>
      </c>
      <c r="I6317" s="196" t="str">
        <f>VLOOKUP(E6317,Refs!$P$2:$R$36,3,FALSE)</f>
        <v>Y58</v>
      </c>
      <c r="J6317" s="196" t="str">
        <f>VLOOKUP(E6317,Refs!$P$2:$S$36,4,FALSE)</f>
        <v>South West</v>
      </c>
      <c r="K6317" s="42">
        <f t="shared" si="199"/>
        <v>6</v>
      </c>
    </row>
    <row r="6318" spans="1:11" x14ac:dyDescent="0.35">
      <c r="A6318" s="197">
        <f t="shared" si="200"/>
        <v>44317</v>
      </c>
      <c r="B6318" t="s">
        <v>1054</v>
      </c>
      <c r="C6318" t="s">
        <v>108</v>
      </c>
      <c r="D6318" t="s">
        <v>1004</v>
      </c>
      <c r="E6318" t="s">
        <v>74</v>
      </c>
      <c r="F6318" t="s">
        <v>1005</v>
      </c>
      <c r="G6318" t="s">
        <v>729</v>
      </c>
      <c r="H6318">
        <v>1</v>
      </c>
      <c r="I6318" s="196" t="str">
        <f>VLOOKUP(E6318,Refs!$P$2:$R$36,3,FALSE)</f>
        <v>Y58</v>
      </c>
      <c r="J6318" s="196" t="str">
        <f>VLOOKUP(E6318,Refs!$P$2:$S$36,4,FALSE)</f>
        <v>South West</v>
      </c>
      <c r="K6318" s="42">
        <f t="shared" si="199"/>
        <v>1</v>
      </c>
    </row>
    <row r="6319" spans="1:11" x14ac:dyDescent="0.35">
      <c r="A6319" s="197">
        <f t="shared" si="200"/>
        <v>44317</v>
      </c>
      <c r="B6319" t="s">
        <v>1054</v>
      </c>
      <c r="C6319" t="s">
        <v>108</v>
      </c>
      <c r="D6319" t="s">
        <v>1004</v>
      </c>
      <c r="E6319" t="s">
        <v>74</v>
      </c>
      <c r="F6319" t="s">
        <v>1005</v>
      </c>
      <c r="G6319" t="s">
        <v>730</v>
      </c>
      <c r="H6319">
        <v>0</v>
      </c>
      <c r="I6319" s="196" t="str">
        <f>VLOOKUP(E6319,Refs!$P$2:$R$36,3,FALSE)</f>
        <v>Y58</v>
      </c>
      <c r="J6319" s="196" t="str">
        <f>VLOOKUP(E6319,Refs!$P$2:$S$36,4,FALSE)</f>
        <v>South West</v>
      </c>
      <c r="K6319" s="42" t="str">
        <f t="shared" si="199"/>
        <v/>
      </c>
    </row>
    <row r="6320" spans="1:11" x14ac:dyDescent="0.35">
      <c r="A6320" s="197">
        <f t="shared" si="200"/>
        <v>44317</v>
      </c>
      <c r="B6320" t="s">
        <v>1054</v>
      </c>
      <c r="C6320" t="s">
        <v>108</v>
      </c>
      <c r="D6320" t="s">
        <v>1004</v>
      </c>
      <c r="E6320" t="s">
        <v>74</v>
      </c>
      <c r="F6320" t="s">
        <v>1005</v>
      </c>
      <c r="G6320" t="s">
        <v>731</v>
      </c>
      <c r="H6320">
        <v>0</v>
      </c>
      <c r="I6320" s="196" t="str">
        <f>VLOOKUP(E6320,Refs!$P$2:$R$36,3,FALSE)</f>
        <v>Y58</v>
      </c>
      <c r="J6320" s="196" t="str">
        <f>VLOOKUP(E6320,Refs!$P$2:$S$36,4,FALSE)</f>
        <v>South West</v>
      </c>
      <c r="K6320" s="42" t="str">
        <f t="shared" si="199"/>
        <v/>
      </c>
    </row>
    <row r="6321" spans="1:11" x14ac:dyDescent="0.35">
      <c r="A6321" s="197">
        <f t="shared" si="200"/>
        <v>44317</v>
      </c>
      <c r="B6321" t="s">
        <v>1054</v>
      </c>
      <c r="C6321" t="s">
        <v>108</v>
      </c>
      <c r="D6321" t="s">
        <v>1004</v>
      </c>
      <c r="E6321" t="s">
        <v>74</v>
      </c>
      <c r="F6321" t="s">
        <v>1005</v>
      </c>
      <c r="G6321" t="s">
        <v>732</v>
      </c>
      <c r="H6321">
        <v>82</v>
      </c>
      <c r="I6321" s="196" t="str">
        <f>VLOOKUP(E6321,Refs!$P$2:$R$36,3,FALSE)</f>
        <v>Y58</v>
      </c>
      <c r="J6321" s="196" t="str">
        <f>VLOOKUP(E6321,Refs!$P$2:$S$36,4,FALSE)</f>
        <v>South West</v>
      </c>
      <c r="K6321" s="42">
        <f t="shared" si="199"/>
        <v>82</v>
      </c>
    </row>
    <row r="6322" spans="1:11" x14ac:dyDescent="0.35">
      <c r="A6322" s="197">
        <f t="shared" si="200"/>
        <v>44317</v>
      </c>
      <c r="B6322" t="s">
        <v>1054</v>
      </c>
      <c r="C6322" t="s">
        <v>108</v>
      </c>
      <c r="D6322" t="s">
        <v>1004</v>
      </c>
      <c r="E6322" t="s">
        <v>74</v>
      </c>
      <c r="F6322" t="s">
        <v>1005</v>
      </c>
      <c r="G6322" t="s">
        <v>733</v>
      </c>
      <c r="H6322">
        <v>23</v>
      </c>
      <c r="I6322" s="196" t="str">
        <f>VLOOKUP(E6322,Refs!$P$2:$R$36,3,FALSE)</f>
        <v>Y58</v>
      </c>
      <c r="J6322" s="196" t="str">
        <f>VLOOKUP(E6322,Refs!$P$2:$S$36,4,FALSE)</f>
        <v>South West</v>
      </c>
      <c r="K6322" s="42">
        <f t="shared" si="199"/>
        <v>23</v>
      </c>
    </row>
    <row r="6323" spans="1:11" x14ac:dyDescent="0.35">
      <c r="A6323" s="197">
        <f t="shared" si="200"/>
        <v>44317</v>
      </c>
      <c r="B6323" t="s">
        <v>1054</v>
      </c>
      <c r="C6323" t="s">
        <v>108</v>
      </c>
      <c r="D6323" t="s">
        <v>1004</v>
      </c>
      <c r="E6323" t="s">
        <v>74</v>
      </c>
      <c r="F6323" t="s">
        <v>1005</v>
      </c>
      <c r="G6323" t="s">
        <v>734</v>
      </c>
      <c r="H6323">
        <v>7</v>
      </c>
      <c r="I6323" s="196" t="str">
        <f>VLOOKUP(E6323,Refs!$P$2:$R$36,3,FALSE)</f>
        <v>Y58</v>
      </c>
      <c r="J6323" s="196" t="str">
        <f>VLOOKUP(E6323,Refs!$P$2:$S$36,4,FALSE)</f>
        <v>South West</v>
      </c>
      <c r="K6323" s="42">
        <f t="shared" si="199"/>
        <v>7</v>
      </c>
    </row>
    <row r="6324" spans="1:11" x14ac:dyDescent="0.35">
      <c r="A6324" s="197">
        <f t="shared" si="200"/>
        <v>44317</v>
      </c>
      <c r="B6324" t="s">
        <v>1054</v>
      </c>
      <c r="C6324" t="s">
        <v>108</v>
      </c>
      <c r="D6324" t="s">
        <v>1004</v>
      </c>
      <c r="E6324" t="s">
        <v>74</v>
      </c>
      <c r="F6324" t="s">
        <v>1005</v>
      </c>
      <c r="G6324" t="s">
        <v>735</v>
      </c>
      <c r="H6324">
        <v>0</v>
      </c>
      <c r="I6324" s="196" t="str">
        <f>VLOOKUP(E6324,Refs!$P$2:$R$36,3,FALSE)</f>
        <v>Y58</v>
      </c>
      <c r="J6324" s="196" t="str">
        <f>VLOOKUP(E6324,Refs!$P$2:$S$36,4,FALSE)</f>
        <v>South West</v>
      </c>
      <c r="K6324" s="42" t="str">
        <f t="shared" si="199"/>
        <v/>
      </c>
    </row>
    <row r="6325" spans="1:11" x14ac:dyDescent="0.35">
      <c r="A6325" s="197">
        <f t="shared" si="200"/>
        <v>44317</v>
      </c>
      <c r="B6325" t="s">
        <v>1054</v>
      </c>
      <c r="C6325" t="s">
        <v>108</v>
      </c>
      <c r="D6325" t="s">
        <v>1004</v>
      </c>
      <c r="E6325" t="s">
        <v>74</v>
      </c>
      <c r="F6325" t="s">
        <v>1005</v>
      </c>
      <c r="G6325" t="s">
        <v>736</v>
      </c>
      <c r="H6325">
        <v>0</v>
      </c>
      <c r="I6325" s="196" t="str">
        <f>VLOOKUP(E6325,Refs!$P$2:$R$36,3,FALSE)</f>
        <v>Y58</v>
      </c>
      <c r="J6325" s="196" t="str">
        <f>VLOOKUP(E6325,Refs!$P$2:$S$36,4,FALSE)</f>
        <v>South West</v>
      </c>
      <c r="K6325" s="42" t="str">
        <f t="shared" si="199"/>
        <v/>
      </c>
    </row>
    <row r="6326" spans="1:11" x14ac:dyDescent="0.35">
      <c r="A6326" s="197">
        <f t="shared" si="200"/>
        <v>44317</v>
      </c>
      <c r="B6326" t="s">
        <v>1054</v>
      </c>
      <c r="C6326" t="s">
        <v>108</v>
      </c>
      <c r="D6326" t="s">
        <v>1004</v>
      </c>
      <c r="E6326" t="s">
        <v>74</v>
      </c>
      <c r="F6326" t="s">
        <v>1005</v>
      </c>
      <c r="G6326" t="s">
        <v>737</v>
      </c>
      <c r="H6326">
        <v>0</v>
      </c>
      <c r="I6326" s="196" t="str">
        <f>VLOOKUP(E6326,Refs!$P$2:$R$36,3,FALSE)</f>
        <v>Y58</v>
      </c>
      <c r="J6326" s="196" t="str">
        <f>VLOOKUP(E6326,Refs!$P$2:$S$36,4,FALSE)</f>
        <v>South West</v>
      </c>
      <c r="K6326" s="42" t="str">
        <f t="shared" si="199"/>
        <v/>
      </c>
    </row>
    <row r="6327" spans="1:11" x14ac:dyDescent="0.35">
      <c r="A6327" s="197">
        <f t="shared" si="200"/>
        <v>44317</v>
      </c>
      <c r="B6327" t="s">
        <v>1054</v>
      </c>
      <c r="C6327" t="s">
        <v>106</v>
      </c>
      <c r="D6327" t="s">
        <v>1008</v>
      </c>
      <c r="E6327" t="s">
        <v>21</v>
      </c>
      <c r="F6327" t="s">
        <v>22</v>
      </c>
      <c r="G6327" t="s">
        <v>756</v>
      </c>
      <c r="H6327">
        <v>10445</v>
      </c>
      <c r="I6327" s="196" t="str">
        <f>VLOOKUP(E6327,Refs!$P$2:$R$36,3,FALSE)</f>
        <v>Y59</v>
      </c>
      <c r="J6327" s="196" t="str">
        <f>VLOOKUP(E6327,Refs!$P$2:$S$36,4,FALSE)</f>
        <v>South East</v>
      </c>
      <c r="K6327" s="42">
        <f t="shared" ref="K6327:K6390" si="201">IF(OR(H6327="NULL",H6327=0,H6327=""),"",H6327)</f>
        <v>10445</v>
      </c>
    </row>
    <row r="6328" spans="1:11" x14ac:dyDescent="0.35">
      <c r="A6328" s="197">
        <f t="shared" si="200"/>
        <v>44317</v>
      </c>
      <c r="B6328" t="s">
        <v>1054</v>
      </c>
      <c r="C6328" t="s">
        <v>106</v>
      </c>
      <c r="D6328" t="s">
        <v>1008</v>
      </c>
      <c r="E6328" t="s">
        <v>21</v>
      </c>
      <c r="F6328" t="s">
        <v>22</v>
      </c>
      <c r="G6328" t="s">
        <v>757</v>
      </c>
      <c r="H6328">
        <v>0</v>
      </c>
      <c r="I6328" s="196" t="str">
        <f>VLOOKUP(E6328,Refs!$P$2:$R$36,3,FALSE)</f>
        <v>Y59</v>
      </c>
      <c r="J6328" s="196" t="str">
        <f>VLOOKUP(E6328,Refs!$P$2:$S$36,4,FALSE)</f>
        <v>South East</v>
      </c>
      <c r="K6328" s="42" t="str">
        <f t="shared" si="201"/>
        <v/>
      </c>
    </row>
    <row r="6329" spans="1:11" x14ac:dyDescent="0.35">
      <c r="A6329" s="197">
        <f t="shared" si="200"/>
        <v>44317</v>
      </c>
      <c r="B6329" t="s">
        <v>1054</v>
      </c>
      <c r="C6329" t="s">
        <v>106</v>
      </c>
      <c r="D6329" t="s">
        <v>1008</v>
      </c>
      <c r="E6329" t="s">
        <v>21</v>
      </c>
      <c r="F6329" t="s">
        <v>22</v>
      </c>
      <c r="G6329" t="s">
        <v>758</v>
      </c>
      <c r="H6329">
        <v>9785</v>
      </c>
      <c r="I6329" s="196" t="str">
        <f>VLOOKUP(E6329,Refs!$P$2:$R$36,3,FALSE)</f>
        <v>Y59</v>
      </c>
      <c r="J6329" s="196" t="str">
        <f>VLOOKUP(E6329,Refs!$P$2:$S$36,4,FALSE)</f>
        <v>South East</v>
      </c>
      <c r="K6329" s="42">
        <f t="shared" si="201"/>
        <v>9785</v>
      </c>
    </row>
    <row r="6330" spans="1:11" x14ac:dyDescent="0.35">
      <c r="A6330" s="197">
        <f t="shared" si="200"/>
        <v>44317</v>
      </c>
      <c r="B6330" t="s">
        <v>1054</v>
      </c>
      <c r="C6330" t="s">
        <v>106</v>
      </c>
      <c r="D6330" t="s">
        <v>1008</v>
      </c>
      <c r="E6330" t="s">
        <v>21</v>
      </c>
      <c r="F6330" t="s">
        <v>22</v>
      </c>
      <c r="G6330" t="s">
        <v>759</v>
      </c>
      <c r="H6330">
        <v>206</v>
      </c>
      <c r="I6330" s="196" t="str">
        <f>VLOOKUP(E6330,Refs!$P$2:$R$36,3,FALSE)</f>
        <v>Y59</v>
      </c>
      <c r="J6330" s="196" t="str">
        <f>VLOOKUP(E6330,Refs!$P$2:$S$36,4,FALSE)</f>
        <v>South East</v>
      </c>
      <c r="K6330" s="42">
        <f t="shared" si="201"/>
        <v>206</v>
      </c>
    </row>
    <row r="6331" spans="1:11" x14ac:dyDescent="0.35">
      <c r="A6331" s="197">
        <f t="shared" si="200"/>
        <v>44317</v>
      </c>
      <c r="B6331" t="s">
        <v>1054</v>
      </c>
      <c r="C6331" t="s">
        <v>106</v>
      </c>
      <c r="D6331" t="s">
        <v>1008</v>
      </c>
      <c r="E6331" t="s">
        <v>21</v>
      </c>
      <c r="F6331" t="s">
        <v>22</v>
      </c>
      <c r="G6331" t="s">
        <v>760</v>
      </c>
      <c r="H6331">
        <v>747</v>
      </c>
      <c r="I6331" s="196" t="str">
        <f>VLOOKUP(E6331,Refs!$P$2:$R$36,3,FALSE)</f>
        <v>Y59</v>
      </c>
      <c r="J6331" s="196" t="str">
        <f>VLOOKUP(E6331,Refs!$P$2:$S$36,4,FALSE)</f>
        <v>South East</v>
      </c>
      <c r="K6331" s="42">
        <f t="shared" si="201"/>
        <v>747</v>
      </c>
    </row>
    <row r="6332" spans="1:11" x14ac:dyDescent="0.35">
      <c r="A6332" s="197">
        <f t="shared" si="200"/>
        <v>44317</v>
      </c>
      <c r="B6332" t="s">
        <v>1054</v>
      </c>
      <c r="C6332" t="s">
        <v>106</v>
      </c>
      <c r="D6332" t="s">
        <v>1008</v>
      </c>
      <c r="E6332" t="s">
        <v>21</v>
      </c>
      <c r="F6332" t="s">
        <v>22</v>
      </c>
      <c r="G6332" t="s">
        <v>761</v>
      </c>
      <c r="H6332">
        <v>1504</v>
      </c>
      <c r="I6332" s="196" t="str">
        <f>VLOOKUP(E6332,Refs!$P$2:$R$36,3,FALSE)</f>
        <v>Y59</v>
      </c>
      <c r="J6332" s="196" t="str">
        <f>VLOOKUP(E6332,Refs!$P$2:$S$36,4,FALSE)</f>
        <v>South East</v>
      </c>
      <c r="K6332" s="42">
        <f t="shared" si="201"/>
        <v>1504</v>
      </c>
    </row>
    <row r="6333" spans="1:11" x14ac:dyDescent="0.35">
      <c r="A6333" s="197">
        <f t="shared" si="200"/>
        <v>44317</v>
      </c>
      <c r="B6333" t="s">
        <v>1054</v>
      </c>
      <c r="C6333" t="s">
        <v>106</v>
      </c>
      <c r="D6333" t="s">
        <v>1008</v>
      </c>
      <c r="E6333" t="s">
        <v>21</v>
      </c>
      <c r="F6333" t="s">
        <v>22</v>
      </c>
      <c r="G6333" t="s">
        <v>548</v>
      </c>
      <c r="H6333">
        <v>8506</v>
      </c>
      <c r="I6333" s="196" t="str">
        <f>VLOOKUP(E6333,Refs!$P$2:$R$36,3,FALSE)</f>
        <v>Y59</v>
      </c>
      <c r="J6333" s="196" t="str">
        <f>VLOOKUP(E6333,Refs!$P$2:$S$36,4,FALSE)</f>
        <v>South East</v>
      </c>
      <c r="K6333" s="42">
        <f t="shared" si="201"/>
        <v>8506</v>
      </c>
    </row>
    <row r="6334" spans="1:11" x14ac:dyDescent="0.35">
      <c r="A6334" s="197">
        <f t="shared" si="200"/>
        <v>44317</v>
      </c>
      <c r="B6334" t="s">
        <v>1054</v>
      </c>
      <c r="C6334" t="s">
        <v>106</v>
      </c>
      <c r="D6334" t="s">
        <v>1008</v>
      </c>
      <c r="E6334" t="s">
        <v>21</v>
      </c>
      <c r="F6334" t="s">
        <v>22</v>
      </c>
      <c r="G6334" t="s">
        <v>549</v>
      </c>
      <c r="H6334">
        <v>514</v>
      </c>
      <c r="I6334" s="196" t="str">
        <f>VLOOKUP(E6334,Refs!$P$2:$R$36,3,FALSE)</f>
        <v>Y59</v>
      </c>
      <c r="J6334" s="196" t="str">
        <f>VLOOKUP(E6334,Refs!$P$2:$S$36,4,FALSE)</f>
        <v>South East</v>
      </c>
      <c r="K6334" s="42">
        <f t="shared" si="201"/>
        <v>514</v>
      </c>
    </row>
    <row r="6335" spans="1:11" x14ac:dyDescent="0.35">
      <c r="A6335" s="197">
        <f t="shared" si="200"/>
        <v>44317</v>
      </c>
      <c r="B6335" t="s">
        <v>1054</v>
      </c>
      <c r="C6335" t="s">
        <v>106</v>
      </c>
      <c r="D6335" t="s">
        <v>1008</v>
      </c>
      <c r="E6335" t="s">
        <v>21</v>
      </c>
      <c r="F6335" t="s">
        <v>22</v>
      </c>
      <c r="G6335" t="s">
        <v>550</v>
      </c>
      <c r="H6335">
        <v>80</v>
      </c>
      <c r="I6335" s="196" t="str">
        <f>VLOOKUP(E6335,Refs!$P$2:$R$36,3,FALSE)</f>
        <v>Y59</v>
      </c>
      <c r="J6335" s="196" t="str">
        <f>VLOOKUP(E6335,Refs!$P$2:$S$36,4,FALSE)</f>
        <v>South East</v>
      </c>
      <c r="K6335" s="42">
        <f t="shared" si="201"/>
        <v>80</v>
      </c>
    </row>
    <row r="6336" spans="1:11" x14ac:dyDescent="0.35">
      <c r="A6336" s="197">
        <f t="shared" si="200"/>
        <v>44317</v>
      </c>
      <c r="B6336" t="s">
        <v>1054</v>
      </c>
      <c r="C6336" t="s">
        <v>106</v>
      </c>
      <c r="D6336" t="s">
        <v>1008</v>
      </c>
      <c r="E6336" t="s">
        <v>21</v>
      </c>
      <c r="F6336" t="s">
        <v>22</v>
      </c>
      <c r="G6336" t="s">
        <v>551</v>
      </c>
      <c r="H6336">
        <v>77</v>
      </c>
      <c r="I6336" s="196" t="str">
        <f>VLOOKUP(E6336,Refs!$P$2:$R$36,3,FALSE)</f>
        <v>Y59</v>
      </c>
      <c r="J6336" s="196" t="str">
        <f>VLOOKUP(E6336,Refs!$P$2:$S$36,4,FALSE)</f>
        <v>South East</v>
      </c>
      <c r="K6336" s="42">
        <f t="shared" si="201"/>
        <v>77</v>
      </c>
    </row>
    <row r="6337" spans="1:11" x14ac:dyDescent="0.35">
      <c r="A6337" s="197">
        <f t="shared" si="200"/>
        <v>44317</v>
      </c>
      <c r="B6337" t="s">
        <v>1054</v>
      </c>
      <c r="C6337" t="s">
        <v>106</v>
      </c>
      <c r="D6337" t="s">
        <v>1008</v>
      </c>
      <c r="E6337" t="s">
        <v>21</v>
      </c>
      <c r="F6337" t="s">
        <v>22</v>
      </c>
      <c r="G6337" t="s">
        <v>552</v>
      </c>
      <c r="H6337">
        <v>357</v>
      </c>
      <c r="I6337" s="196" t="str">
        <f>VLOOKUP(E6337,Refs!$P$2:$R$36,3,FALSE)</f>
        <v>Y59</v>
      </c>
      <c r="J6337" s="196" t="str">
        <f>VLOOKUP(E6337,Refs!$P$2:$S$36,4,FALSE)</f>
        <v>South East</v>
      </c>
      <c r="K6337" s="42">
        <f t="shared" si="201"/>
        <v>357</v>
      </c>
    </row>
    <row r="6338" spans="1:11" x14ac:dyDescent="0.35">
      <c r="A6338" s="197">
        <f t="shared" si="200"/>
        <v>44317</v>
      </c>
      <c r="B6338" t="s">
        <v>1054</v>
      </c>
      <c r="C6338" t="s">
        <v>106</v>
      </c>
      <c r="D6338" t="s">
        <v>1008</v>
      </c>
      <c r="E6338" t="s">
        <v>21</v>
      </c>
      <c r="F6338" t="s">
        <v>22</v>
      </c>
      <c r="G6338" t="s">
        <v>553</v>
      </c>
      <c r="H6338">
        <v>307033</v>
      </c>
      <c r="I6338" s="196" t="str">
        <f>VLOOKUP(E6338,Refs!$P$2:$R$36,3,FALSE)</f>
        <v>Y59</v>
      </c>
      <c r="J6338" s="196" t="str">
        <f>VLOOKUP(E6338,Refs!$P$2:$S$36,4,FALSE)</f>
        <v>South East</v>
      </c>
      <c r="K6338" s="42">
        <f t="shared" si="201"/>
        <v>307033</v>
      </c>
    </row>
    <row r="6339" spans="1:11" x14ac:dyDescent="0.35">
      <c r="A6339" s="197">
        <f t="shared" ref="A6339:A6402" si="202">DATEVALUE(RIGHT(B6339,8))</f>
        <v>44317</v>
      </c>
      <c r="B6339" t="s">
        <v>1054</v>
      </c>
      <c r="C6339" t="s">
        <v>106</v>
      </c>
      <c r="D6339" t="s">
        <v>1008</v>
      </c>
      <c r="E6339" t="s">
        <v>21</v>
      </c>
      <c r="F6339" t="s">
        <v>22</v>
      </c>
      <c r="G6339" t="s">
        <v>554</v>
      </c>
      <c r="H6339">
        <v>226</v>
      </c>
      <c r="I6339" s="196" t="str">
        <f>VLOOKUP(E6339,Refs!$P$2:$R$36,3,FALSE)</f>
        <v>Y59</v>
      </c>
      <c r="J6339" s="196" t="str">
        <f>VLOOKUP(E6339,Refs!$P$2:$S$36,4,FALSE)</f>
        <v>South East</v>
      </c>
      <c r="K6339" s="42">
        <f t="shared" si="201"/>
        <v>226</v>
      </c>
    </row>
    <row r="6340" spans="1:11" x14ac:dyDescent="0.35">
      <c r="A6340" s="197">
        <f t="shared" si="202"/>
        <v>44317</v>
      </c>
      <c r="B6340" t="s">
        <v>1054</v>
      </c>
      <c r="C6340" t="s">
        <v>106</v>
      </c>
      <c r="D6340" t="s">
        <v>1008</v>
      </c>
      <c r="E6340" t="s">
        <v>21</v>
      </c>
      <c r="F6340" t="s">
        <v>22</v>
      </c>
      <c r="G6340" t="s">
        <v>555</v>
      </c>
      <c r="H6340">
        <v>483</v>
      </c>
      <c r="I6340" s="196" t="str">
        <f>VLOOKUP(E6340,Refs!$P$2:$R$36,3,FALSE)</f>
        <v>Y59</v>
      </c>
      <c r="J6340" s="196" t="str">
        <f>VLOOKUP(E6340,Refs!$P$2:$S$36,4,FALSE)</f>
        <v>South East</v>
      </c>
      <c r="K6340" s="42">
        <f t="shared" si="201"/>
        <v>483</v>
      </c>
    </row>
    <row r="6341" spans="1:11" x14ac:dyDescent="0.35">
      <c r="A6341" s="197">
        <f t="shared" si="202"/>
        <v>44317</v>
      </c>
      <c r="B6341" t="s">
        <v>1054</v>
      </c>
      <c r="C6341" t="s">
        <v>106</v>
      </c>
      <c r="D6341" t="s">
        <v>1008</v>
      </c>
      <c r="E6341" t="s">
        <v>21</v>
      </c>
      <c r="F6341" t="s">
        <v>22</v>
      </c>
      <c r="G6341" t="s">
        <v>556</v>
      </c>
      <c r="H6341">
        <v>63263</v>
      </c>
      <c r="I6341" s="196" t="str">
        <f>VLOOKUP(E6341,Refs!$P$2:$R$36,3,FALSE)</f>
        <v>Y59</v>
      </c>
      <c r="J6341" s="196" t="str">
        <f>VLOOKUP(E6341,Refs!$P$2:$S$36,4,FALSE)</f>
        <v>South East</v>
      </c>
      <c r="K6341" s="42">
        <f t="shared" si="201"/>
        <v>63263</v>
      </c>
    </row>
    <row r="6342" spans="1:11" x14ac:dyDescent="0.35">
      <c r="A6342" s="197">
        <f t="shared" si="202"/>
        <v>44317</v>
      </c>
      <c r="B6342" t="s">
        <v>1054</v>
      </c>
      <c r="C6342" t="s">
        <v>106</v>
      </c>
      <c r="D6342" t="s">
        <v>1008</v>
      </c>
      <c r="E6342" t="s">
        <v>21</v>
      </c>
      <c r="F6342" t="s">
        <v>22</v>
      </c>
      <c r="G6342" t="s">
        <v>557</v>
      </c>
      <c r="H6342">
        <v>506</v>
      </c>
      <c r="I6342" s="196" t="str">
        <f>VLOOKUP(E6342,Refs!$P$2:$R$36,3,FALSE)</f>
        <v>Y59</v>
      </c>
      <c r="J6342" s="196" t="str">
        <f>VLOOKUP(E6342,Refs!$P$2:$S$36,4,FALSE)</f>
        <v>South East</v>
      </c>
      <c r="K6342" s="42">
        <f t="shared" si="201"/>
        <v>506</v>
      </c>
    </row>
    <row r="6343" spans="1:11" x14ac:dyDescent="0.35">
      <c r="A6343" s="197">
        <f t="shared" si="202"/>
        <v>44317</v>
      </c>
      <c r="B6343" t="s">
        <v>1054</v>
      </c>
      <c r="C6343" t="s">
        <v>106</v>
      </c>
      <c r="D6343" t="s">
        <v>1008</v>
      </c>
      <c r="E6343" t="s">
        <v>21</v>
      </c>
      <c r="F6343" t="s">
        <v>22</v>
      </c>
      <c r="G6343" t="s">
        <v>558</v>
      </c>
      <c r="H6343">
        <v>408821</v>
      </c>
      <c r="I6343" s="196" t="str">
        <f>VLOOKUP(E6343,Refs!$P$2:$R$36,3,FALSE)</f>
        <v>Y59</v>
      </c>
      <c r="J6343" s="196" t="str">
        <f>VLOOKUP(E6343,Refs!$P$2:$S$36,4,FALSE)</f>
        <v>South East</v>
      </c>
      <c r="K6343" s="42">
        <f t="shared" si="201"/>
        <v>408821</v>
      </c>
    </row>
    <row r="6344" spans="1:11" x14ac:dyDescent="0.35">
      <c r="A6344" s="197">
        <f t="shared" si="202"/>
        <v>44317</v>
      </c>
      <c r="B6344" t="s">
        <v>1054</v>
      </c>
      <c r="C6344" t="s">
        <v>106</v>
      </c>
      <c r="D6344" t="s">
        <v>1008</v>
      </c>
      <c r="E6344" t="s">
        <v>21</v>
      </c>
      <c r="F6344" t="s">
        <v>22</v>
      </c>
      <c r="G6344" t="s">
        <v>566</v>
      </c>
      <c r="H6344">
        <v>9770</v>
      </c>
      <c r="I6344" s="196" t="str">
        <f>VLOOKUP(E6344,Refs!$P$2:$R$36,3,FALSE)</f>
        <v>Y59</v>
      </c>
      <c r="J6344" s="196" t="str">
        <f>VLOOKUP(E6344,Refs!$P$2:$S$36,4,FALSE)</f>
        <v>South East</v>
      </c>
      <c r="K6344" s="42">
        <f t="shared" si="201"/>
        <v>9770</v>
      </c>
    </row>
    <row r="6345" spans="1:11" x14ac:dyDescent="0.35">
      <c r="A6345" s="197">
        <f t="shared" si="202"/>
        <v>44317</v>
      </c>
      <c r="B6345" t="s">
        <v>1054</v>
      </c>
      <c r="C6345" t="s">
        <v>106</v>
      </c>
      <c r="D6345" t="s">
        <v>1008</v>
      </c>
      <c r="E6345" t="s">
        <v>21</v>
      </c>
      <c r="F6345" t="s">
        <v>22</v>
      </c>
      <c r="G6345" t="s">
        <v>567</v>
      </c>
      <c r="H6345">
        <v>0</v>
      </c>
      <c r="I6345" s="196" t="str">
        <f>VLOOKUP(E6345,Refs!$P$2:$R$36,3,FALSE)</f>
        <v>Y59</v>
      </c>
      <c r="J6345" s="196" t="str">
        <f>VLOOKUP(E6345,Refs!$P$2:$S$36,4,FALSE)</f>
        <v>South East</v>
      </c>
      <c r="K6345" s="42" t="str">
        <f t="shared" si="201"/>
        <v/>
      </c>
    </row>
    <row r="6346" spans="1:11" x14ac:dyDescent="0.35">
      <c r="A6346" s="197">
        <f t="shared" si="202"/>
        <v>44317</v>
      </c>
      <c r="B6346" t="s">
        <v>1054</v>
      </c>
      <c r="C6346" t="s">
        <v>106</v>
      </c>
      <c r="D6346" t="s">
        <v>1008</v>
      </c>
      <c r="E6346" t="s">
        <v>21</v>
      </c>
      <c r="F6346" t="s">
        <v>22</v>
      </c>
      <c r="G6346" t="s">
        <v>568</v>
      </c>
      <c r="H6346">
        <v>5331</v>
      </c>
      <c r="I6346" s="196" t="str">
        <f>VLOOKUP(E6346,Refs!$P$2:$R$36,3,FALSE)</f>
        <v>Y59</v>
      </c>
      <c r="J6346" s="196" t="str">
        <f>VLOOKUP(E6346,Refs!$P$2:$S$36,4,FALSE)</f>
        <v>South East</v>
      </c>
      <c r="K6346" s="42">
        <f t="shared" si="201"/>
        <v>5331</v>
      </c>
    </row>
    <row r="6347" spans="1:11" x14ac:dyDescent="0.35">
      <c r="A6347" s="197">
        <f t="shared" si="202"/>
        <v>44317</v>
      </c>
      <c r="B6347" t="s">
        <v>1054</v>
      </c>
      <c r="C6347" t="s">
        <v>106</v>
      </c>
      <c r="D6347" t="s">
        <v>1008</v>
      </c>
      <c r="E6347" t="s">
        <v>21</v>
      </c>
      <c r="F6347" t="s">
        <v>22</v>
      </c>
      <c r="G6347" t="s">
        <v>569</v>
      </c>
      <c r="H6347">
        <v>2200</v>
      </c>
      <c r="I6347" s="196" t="str">
        <f>VLOOKUP(E6347,Refs!$P$2:$R$36,3,FALSE)</f>
        <v>Y59</v>
      </c>
      <c r="J6347" s="196" t="str">
        <f>VLOOKUP(E6347,Refs!$P$2:$S$36,4,FALSE)</f>
        <v>South East</v>
      </c>
      <c r="K6347" s="42">
        <f t="shared" si="201"/>
        <v>2200</v>
      </c>
    </row>
    <row r="6348" spans="1:11" x14ac:dyDescent="0.35">
      <c r="A6348" s="197">
        <f t="shared" si="202"/>
        <v>44317</v>
      </c>
      <c r="B6348" t="s">
        <v>1054</v>
      </c>
      <c r="C6348" t="s">
        <v>106</v>
      </c>
      <c r="D6348" t="s">
        <v>1008</v>
      </c>
      <c r="E6348" t="s">
        <v>21</v>
      </c>
      <c r="F6348" t="s">
        <v>22</v>
      </c>
      <c r="G6348" t="s">
        <v>570</v>
      </c>
      <c r="H6348">
        <v>2239</v>
      </c>
      <c r="I6348" s="196" t="str">
        <f>VLOOKUP(E6348,Refs!$P$2:$R$36,3,FALSE)</f>
        <v>Y59</v>
      </c>
      <c r="J6348" s="196" t="str">
        <f>VLOOKUP(E6348,Refs!$P$2:$S$36,4,FALSE)</f>
        <v>South East</v>
      </c>
      <c r="K6348" s="42">
        <f t="shared" si="201"/>
        <v>2239</v>
      </c>
    </row>
    <row r="6349" spans="1:11" x14ac:dyDescent="0.35">
      <c r="A6349" s="197">
        <f t="shared" si="202"/>
        <v>44317</v>
      </c>
      <c r="B6349" t="s">
        <v>1054</v>
      </c>
      <c r="C6349" t="s">
        <v>106</v>
      </c>
      <c r="D6349" t="s">
        <v>1008</v>
      </c>
      <c r="E6349" t="s">
        <v>21</v>
      </c>
      <c r="F6349" t="s">
        <v>22</v>
      </c>
      <c r="G6349" t="s">
        <v>571</v>
      </c>
      <c r="H6349">
        <v>0</v>
      </c>
      <c r="I6349" s="196" t="str">
        <f>VLOOKUP(E6349,Refs!$P$2:$R$36,3,FALSE)</f>
        <v>Y59</v>
      </c>
      <c r="J6349" s="196" t="str">
        <f>VLOOKUP(E6349,Refs!$P$2:$S$36,4,FALSE)</f>
        <v>South East</v>
      </c>
      <c r="K6349" s="42" t="str">
        <f t="shared" si="201"/>
        <v/>
      </c>
    </row>
    <row r="6350" spans="1:11" x14ac:dyDescent="0.35">
      <c r="A6350" s="197">
        <f t="shared" si="202"/>
        <v>44317</v>
      </c>
      <c r="B6350" t="s">
        <v>1054</v>
      </c>
      <c r="C6350" t="s">
        <v>106</v>
      </c>
      <c r="D6350" t="s">
        <v>1008</v>
      </c>
      <c r="E6350" t="s">
        <v>21</v>
      </c>
      <c r="F6350" t="s">
        <v>22</v>
      </c>
      <c r="G6350" t="s">
        <v>576</v>
      </c>
      <c r="H6350">
        <v>5341</v>
      </c>
      <c r="I6350" s="196" t="str">
        <f>VLOOKUP(E6350,Refs!$P$2:$R$36,3,FALSE)</f>
        <v>Y59</v>
      </c>
      <c r="J6350" s="196" t="str">
        <f>VLOOKUP(E6350,Refs!$P$2:$S$36,4,FALSE)</f>
        <v>South East</v>
      </c>
      <c r="K6350" s="42">
        <f t="shared" si="201"/>
        <v>5341</v>
      </c>
    </row>
    <row r="6351" spans="1:11" x14ac:dyDescent="0.35">
      <c r="A6351" s="197">
        <f t="shared" si="202"/>
        <v>44317</v>
      </c>
      <c r="B6351" t="s">
        <v>1054</v>
      </c>
      <c r="C6351" t="s">
        <v>106</v>
      </c>
      <c r="D6351" t="s">
        <v>1008</v>
      </c>
      <c r="E6351" t="s">
        <v>21</v>
      </c>
      <c r="F6351" t="s">
        <v>22</v>
      </c>
      <c r="G6351" t="s">
        <v>577</v>
      </c>
      <c r="H6351">
        <v>2359</v>
      </c>
      <c r="I6351" s="196" t="str">
        <f>VLOOKUP(E6351,Refs!$P$2:$R$36,3,FALSE)</f>
        <v>Y59</v>
      </c>
      <c r="J6351" s="196" t="str">
        <f>VLOOKUP(E6351,Refs!$P$2:$S$36,4,FALSE)</f>
        <v>South East</v>
      </c>
      <c r="K6351" s="42">
        <f t="shared" si="201"/>
        <v>2359</v>
      </c>
    </row>
    <row r="6352" spans="1:11" x14ac:dyDescent="0.35">
      <c r="A6352" s="197">
        <f t="shared" si="202"/>
        <v>44317</v>
      </c>
      <c r="B6352" t="s">
        <v>1054</v>
      </c>
      <c r="C6352" t="s">
        <v>106</v>
      </c>
      <c r="D6352" t="s">
        <v>1008</v>
      </c>
      <c r="E6352" t="s">
        <v>21</v>
      </c>
      <c r="F6352" t="s">
        <v>22</v>
      </c>
      <c r="G6352" t="s">
        <v>578</v>
      </c>
      <c r="H6352">
        <v>0</v>
      </c>
      <c r="I6352" s="196" t="str">
        <f>VLOOKUP(E6352,Refs!$P$2:$R$36,3,FALSE)</f>
        <v>Y59</v>
      </c>
      <c r="J6352" s="196" t="str">
        <f>VLOOKUP(E6352,Refs!$P$2:$S$36,4,FALSE)</f>
        <v>South East</v>
      </c>
      <c r="K6352" s="42" t="str">
        <f t="shared" si="201"/>
        <v/>
      </c>
    </row>
    <row r="6353" spans="1:11" x14ac:dyDescent="0.35">
      <c r="A6353" s="197">
        <f t="shared" si="202"/>
        <v>44317</v>
      </c>
      <c r="B6353" t="s">
        <v>1054</v>
      </c>
      <c r="C6353" t="s">
        <v>106</v>
      </c>
      <c r="D6353" t="s">
        <v>1008</v>
      </c>
      <c r="E6353" t="s">
        <v>21</v>
      </c>
      <c r="F6353" t="s">
        <v>22</v>
      </c>
      <c r="G6353" t="s">
        <v>579</v>
      </c>
      <c r="H6353">
        <v>137</v>
      </c>
      <c r="I6353" s="196" t="str">
        <f>VLOOKUP(E6353,Refs!$P$2:$R$36,3,FALSE)</f>
        <v>Y59</v>
      </c>
      <c r="J6353" s="196" t="str">
        <f>VLOOKUP(E6353,Refs!$P$2:$S$36,4,FALSE)</f>
        <v>South East</v>
      </c>
      <c r="K6353" s="42">
        <f t="shared" si="201"/>
        <v>137</v>
      </c>
    </row>
    <row r="6354" spans="1:11" x14ac:dyDescent="0.35">
      <c r="A6354" s="197">
        <f t="shared" si="202"/>
        <v>44317</v>
      </c>
      <c r="B6354" t="s">
        <v>1054</v>
      </c>
      <c r="C6354" t="s">
        <v>106</v>
      </c>
      <c r="D6354" t="s">
        <v>1008</v>
      </c>
      <c r="E6354" t="s">
        <v>21</v>
      </c>
      <c r="F6354" t="s">
        <v>22</v>
      </c>
      <c r="G6354" t="s">
        <v>580</v>
      </c>
      <c r="H6354">
        <v>0</v>
      </c>
      <c r="I6354" s="196" t="str">
        <f>VLOOKUP(E6354,Refs!$P$2:$R$36,3,FALSE)</f>
        <v>Y59</v>
      </c>
      <c r="J6354" s="196" t="str">
        <f>VLOOKUP(E6354,Refs!$P$2:$S$36,4,FALSE)</f>
        <v>South East</v>
      </c>
      <c r="K6354" s="42" t="str">
        <f t="shared" si="201"/>
        <v/>
      </c>
    </row>
    <row r="6355" spans="1:11" x14ac:dyDescent="0.35">
      <c r="A6355" s="197">
        <f t="shared" si="202"/>
        <v>44317</v>
      </c>
      <c r="B6355" t="s">
        <v>1054</v>
      </c>
      <c r="C6355" t="s">
        <v>106</v>
      </c>
      <c r="D6355" t="s">
        <v>1008</v>
      </c>
      <c r="E6355" t="s">
        <v>21</v>
      </c>
      <c r="F6355" t="s">
        <v>22</v>
      </c>
      <c r="G6355" t="s">
        <v>581</v>
      </c>
      <c r="H6355">
        <v>0</v>
      </c>
      <c r="I6355" s="196" t="str">
        <f>VLOOKUP(E6355,Refs!$P$2:$R$36,3,FALSE)</f>
        <v>Y59</v>
      </c>
      <c r="J6355" s="196" t="str">
        <f>VLOOKUP(E6355,Refs!$P$2:$S$36,4,FALSE)</f>
        <v>South East</v>
      </c>
      <c r="K6355" s="42" t="str">
        <f t="shared" si="201"/>
        <v/>
      </c>
    </row>
    <row r="6356" spans="1:11" x14ac:dyDescent="0.35">
      <c r="A6356" s="197">
        <f t="shared" si="202"/>
        <v>44317</v>
      </c>
      <c r="B6356" t="s">
        <v>1054</v>
      </c>
      <c r="C6356" t="s">
        <v>106</v>
      </c>
      <c r="D6356" t="s">
        <v>1008</v>
      </c>
      <c r="E6356" t="s">
        <v>21</v>
      </c>
      <c r="F6356" t="s">
        <v>22</v>
      </c>
      <c r="G6356" t="s">
        <v>582</v>
      </c>
      <c r="H6356">
        <v>645</v>
      </c>
      <c r="I6356" s="196" t="str">
        <f>VLOOKUP(E6356,Refs!$P$2:$R$36,3,FALSE)</f>
        <v>Y59</v>
      </c>
      <c r="J6356" s="196" t="str">
        <f>VLOOKUP(E6356,Refs!$P$2:$S$36,4,FALSE)</f>
        <v>South East</v>
      </c>
      <c r="K6356" s="42">
        <f t="shared" si="201"/>
        <v>645</v>
      </c>
    </row>
    <row r="6357" spans="1:11" x14ac:dyDescent="0.35">
      <c r="A6357" s="197">
        <f t="shared" si="202"/>
        <v>44317</v>
      </c>
      <c r="B6357" t="s">
        <v>1054</v>
      </c>
      <c r="C6357" t="s">
        <v>106</v>
      </c>
      <c r="D6357" t="s">
        <v>1008</v>
      </c>
      <c r="E6357" t="s">
        <v>21</v>
      </c>
      <c r="F6357" t="s">
        <v>22</v>
      </c>
      <c r="G6357" t="s">
        <v>583</v>
      </c>
      <c r="H6357">
        <v>0</v>
      </c>
      <c r="I6357" s="196" t="str">
        <f>VLOOKUP(E6357,Refs!$P$2:$R$36,3,FALSE)</f>
        <v>Y59</v>
      </c>
      <c r="J6357" s="196" t="str">
        <f>VLOOKUP(E6357,Refs!$P$2:$S$36,4,FALSE)</f>
        <v>South East</v>
      </c>
      <c r="K6357" s="42" t="str">
        <f t="shared" si="201"/>
        <v/>
      </c>
    </row>
    <row r="6358" spans="1:11" x14ac:dyDescent="0.35">
      <c r="A6358" s="197">
        <f t="shared" si="202"/>
        <v>44317</v>
      </c>
      <c r="B6358" t="s">
        <v>1054</v>
      </c>
      <c r="C6358" t="s">
        <v>106</v>
      </c>
      <c r="D6358" t="s">
        <v>1008</v>
      </c>
      <c r="E6358" t="s">
        <v>21</v>
      </c>
      <c r="F6358" t="s">
        <v>22</v>
      </c>
      <c r="G6358" t="s">
        <v>584</v>
      </c>
      <c r="H6358">
        <v>2200</v>
      </c>
      <c r="I6358" s="196" t="str">
        <f>VLOOKUP(E6358,Refs!$P$2:$R$36,3,FALSE)</f>
        <v>Y59</v>
      </c>
      <c r="J6358" s="196" t="str">
        <f>VLOOKUP(E6358,Refs!$P$2:$S$36,4,FALSE)</f>
        <v>South East</v>
      </c>
      <c r="K6358" s="42">
        <f t="shared" si="201"/>
        <v>2200</v>
      </c>
    </row>
    <row r="6359" spans="1:11" x14ac:dyDescent="0.35">
      <c r="A6359" s="197">
        <f t="shared" si="202"/>
        <v>44317</v>
      </c>
      <c r="B6359" t="s">
        <v>1054</v>
      </c>
      <c r="C6359" t="s">
        <v>106</v>
      </c>
      <c r="D6359" t="s">
        <v>1008</v>
      </c>
      <c r="E6359" t="s">
        <v>21</v>
      </c>
      <c r="F6359" t="s">
        <v>22</v>
      </c>
      <c r="G6359" t="s">
        <v>585</v>
      </c>
      <c r="H6359">
        <v>1548</v>
      </c>
      <c r="I6359" s="196" t="str">
        <f>VLOOKUP(E6359,Refs!$P$2:$R$36,3,FALSE)</f>
        <v>Y59</v>
      </c>
      <c r="J6359" s="196" t="str">
        <f>VLOOKUP(E6359,Refs!$P$2:$S$36,4,FALSE)</f>
        <v>South East</v>
      </c>
      <c r="K6359" s="42">
        <f t="shared" si="201"/>
        <v>1548</v>
      </c>
    </row>
    <row r="6360" spans="1:11" x14ac:dyDescent="0.35">
      <c r="A6360" s="197">
        <f t="shared" si="202"/>
        <v>44317</v>
      </c>
      <c r="B6360" t="s">
        <v>1054</v>
      </c>
      <c r="C6360" t="s">
        <v>106</v>
      </c>
      <c r="D6360" t="s">
        <v>1008</v>
      </c>
      <c r="E6360" t="s">
        <v>21</v>
      </c>
      <c r="F6360" t="s">
        <v>22</v>
      </c>
      <c r="G6360" t="s">
        <v>586</v>
      </c>
      <c r="H6360">
        <v>455</v>
      </c>
      <c r="I6360" s="196" t="str">
        <f>VLOOKUP(E6360,Refs!$P$2:$R$36,3,FALSE)</f>
        <v>Y59</v>
      </c>
      <c r="J6360" s="196" t="str">
        <f>VLOOKUP(E6360,Refs!$P$2:$S$36,4,FALSE)</f>
        <v>South East</v>
      </c>
      <c r="K6360" s="42">
        <f t="shared" si="201"/>
        <v>455</v>
      </c>
    </row>
    <row r="6361" spans="1:11" x14ac:dyDescent="0.35">
      <c r="A6361" s="197">
        <f t="shared" si="202"/>
        <v>44317</v>
      </c>
      <c r="B6361" t="s">
        <v>1054</v>
      </c>
      <c r="C6361" t="s">
        <v>106</v>
      </c>
      <c r="D6361" t="s">
        <v>1008</v>
      </c>
      <c r="E6361" t="s">
        <v>21</v>
      </c>
      <c r="F6361" t="s">
        <v>22</v>
      </c>
      <c r="G6361" t="s">
        <v>587</v>
      </c>
      <c r="H6361">
        <v>0</v>
      </c>
      <c r="I6361" s="196" t="str">
        <f>VLOOKUP(E6361,Refs!$P$2:$R$36,3,FALSE)</f>
        <v>Y59</v>
      </c>
      <c r="J6361" s="196" t="str">
        <f>VLOOKUP(E6361,Refs!$P$2:$S$36,4,FALSE)</f>
        <v>South East</v>
      </c>
      <c r="K6361" s="42" t="str">
        <f t="shared" si="201"/>
        <v/>
      </c>
    </row>
    <row r="6362" spans="1:11" x14ac:dyDescent="0.35">
      <c r="A6362" s="197">
        <f t="shared" si="202"/>
        <v>44317</v>
      </c>
      <c r="B6362" t="s">
        <v>1054</v>
      </c>
      <c r="C6362" t="s">
        <v>106</v>
      </c>
      <c r="D6362" t="s">
        <v>1008</v>
      </c>
      <c r="E6362" t="s">
        <v>21</v>
      </c>
      <c r="F6362" t="s">
        <v>22</v>
      </c>
      <c r="G6362" t="s">
        <v>588</v>
      </c>
      <c r="H6362">
        <v>300</v>
      </c>
      <c r="I6362" s="196" t="str">
        <f>VLOOKUP(E6362,Refs!$P$2:$R$36,3,FALSE)</f>
        <v>Y59</v>
      </c>
      <c r="J6362" s="196" t="str">
        <f>VLOOKUP(E6362,Refs!$P$2:$S$36,4,FALSE)</f>
        <v>South East</v>
      </c>
      <c r="K6362" s="42">
        <f t="shared" si="201"/>
        <v>300</v>
      </c>
    </row>
    <row r="6363" spans="1:11" x14ac:dyDescent="0.35">
      <c r="A6363" s="197">
        <f t="shared" si="202"/>
        <v>44317</v>
      </c>
      <c r="B6363" t="s">
        <v>1054</v>
      </c>
      <c r="C6363" t="s">
        <v>106</v>
      </c>
      <c r="D6363" t="s">
        <v>1008</v>
      </c>
      <c r="E6363" t="s">
        <v>21</v>
      </c>
      <c r="F6363" t="s">
        <v>22</v>
      </c>
      <c r="G6363" t="s">
        <v>589</v>
      </c>
      <c r="H6363">
        <v>248</v>
      </c>
      <c r="I6363" s="196" t="str">
        <f>VLOOKUP(E6363,Refs!$P$2:$R$36,3,FALSE)</f>
        <v>Y59</v>
      </c>
      <c r="J6363" s="196" t="str">
        <f>VLOOKUP(E6363,Refs!$P$2:$S$36,4,FALSE)</f>
        <v>South East</v>
      </c>
      <c r="K6363" s="42">
        <f t="shared" si="201"/>
        <v>248</v>
      </c>
    </row>
    <row r="6364" spans="1:11" x14ac:dyDescent="0.35">
      <c r="A6364" s="197">
        <f t="shared" si="202"/>
        <v>44317</v>
      </c>
      <c r="B6364" t="s">
        <v>1054</v>
      </c>
      <c r="C6364" t="s">
        <v>106</v>
      </c>
      <c r="D6364" t="s">
        <v>1008</v>
      </c>
      <c r="E6364" t="s">
        <v>21</v>
      </c>
      <c r="F6364" t="s">
        <v>22</v>
      </c>
      <c r="G6364" t="s">
        <v>590</v>
      </c>
      <c r="H6364">
        <v>2</v>
      </c>
      <c r="I6364" s="196" t="str">
        <f>VLOOKUP(E6364,Refs!$P$2:$R$36,3,FALSE)</f>
        <v>Y59</v>
      </c>
      <c r="J6364" s="196" t="str">
        <f>VLOOKUP(E6364,Refs!$P$2:$S$36,4,FALSE)</f>
        <v>South East</v>
      </c>
      <c r="K6364" s="42">
        <f t="shared" si="201"/>
        <v>2</v>
      </c>
    </row>
    <row r="6365" spans="1:11" x14ac:dyDescent="0.35">
      <c r="A6365" s="197">
        <f t="shared" si="202"/>
        <v>44317</v>
      </c>
      <c r="B6365" t="s">
        <v>1054</v>
      </c>
      <c r="C6365" t="s">
        <v>106</v>
      </c>
      <c r="D6365" t="s">
        <v>1008</v>
      </c>
      <c r="E6365" t="s">
        <v>21</v>
      </c>
      <c r="F6365" t="s">
        <v>22</v>
      </c>
      <c r="G6365" t="s">
        <v>591</v>
      </c>
      <c r="H6365">
        <v>2</v>
      </c>
      <c r="I6365" s="196" t="str">
        <f>VLOOKUP(E6365,Refs!$P$2:$R$36,3,FALSE)</f>
        <v>Y59</v>
      </c>
      <c r="J6365" s="196" t="str">
        <f>VLOOKUP(E6365,Refs!$P$2:$S$36,4,FALSE)</f>
        <v>South East</v>
      </c>
      <c r="K6365" s="42">
        <f t="shared" si="201"/>
        <v>2</v>
      </c>
    </row>
    <row r="6366" spans="1:11" x14ac:dyDescent="0.35">
      <c r="A6366" s="197">
        <f t="shared" si="202"/>
        <v>44317</v>
      </c>
      <c r="B6366" t="s">
        <v>1054</v>
      </c>
      <c r="C6366" t="s">
        <v>106</v>
      </c>
      <c r="D6366" t="s">
        <v>1008</v>
      </c>
      <c r="E6366" t="s">
        <v>21</v>
      </c>
      <c r="F6366" t="s">
        <v>22</v>
      </c>
      <c r="G6366" t="s">
        <v>592</v>
      </c>
      <c r="H6366">
        <v>46</v>
      </c>
      <c r="I6366" s="196" t="str">
        <f>VLOOKUP(E6366,Refs!$P$2:$R$36,3,FALSE)</f>
        <v>Y59</v>
      </c>
      <c r="J6366" s="196" t="str">
        <f>VLOOKUP(E6366,Refs!$P$2:$S$36,4,FALSE)</f>
        <v>South East</v>
      </c>
      <c r="K6366" s="42">
        <f t="shared" si="201"/>
        <v>46</v>
      </c>
    </row>
    <row r="6367" spans="1:11" x14ac:dyDescent="0.35">
      <c r="A6367" s="197">
        <f t="shared" si="202"/>
        <v>44317</v>
      </c>
      <c r="B6367" t="s">
        <v>1054</v>
      </c>
      <c r="C6367" t="s">
        <v>106</v>
      </c>
      <c r="D6367" t="s">
        <v>1008</v>
      </c>
      <c r="E6367" t="s">
        <v>21</v>
      </c>
      <c r="F6367" t="s">
        <v>22</v>
      </c>
      <c r="G6367" t="s">
        <v>593</v>
      </c>
      <c r="H6367">
        <v>46</v>
      </c>
      <c r="I6367" s="196" t="str">
        <f>VLOOKUP(E6367,Refs!$P$2:$R$36,3,FALSE)</f>
        <v>Y59</v>
      </c>
      <c r="J6367" s="196" t="str">
        <f>VLOOKUP(E6367,Refs!$P$2:$S$36,4,FALSE)</f>
        <v>South East</v>
      </c>
      <c r="K6367" s="42">
        <f t="shared" si="201"/>
        <v>46</v>
      </c>
    </row>
    <row r="6368" spans="1:11" x14ac:dyDescent="0.35">
      <c r="A6368" s="197">
        <f t="shared" si="202"/>
        <v>44317</v>
      </c>
      <c r="B6368" t="s">
        <v>1054</v>
      </c>
      <c r="C6368" t="s">
        <v>106</v>
      </c>
      <c r="D6368" t="s">
        <v>1008</v>
      </c>
      <c r="E6368" t="s">
        <v>21</v>
      </c>
      <c r="F6368" t="s">
        <v>22</v>
      </c>
      <c r="G6368" t="s">
        <v>594</v>
      </c>
      <c r="H6368">
        <v>0</v>
      </c>
      <c r="I6368" s="196" t="str">
        <f>VLOOKUP(E6368,Refs!$P$2:$R$36,3,FALSE)</f>
        <v>Y59</v>
      </c>
      <c r="J6368" s="196" t="str">
        <f>VLOOKUP(E6368,Refs!$P$2:$S$36,4,FALSE)</f>
        <v>South East</v>
      </c>
      <c r="K6368" s="42" t="str">
        <f t="shared" si="201"/>
        <v/>
      </c>
    </row>
    <row r="6369" spans="1:11" x14ac:dyDescent="0.35">
      <c r="A6369" s="197">
        <f t="shared" si="202"/>
        <v>44317</v>
      </c>
      <c r="B6369" t="s">
        <v>1054</v>
      </c>
      <c r="C6369" t="s">
        <v>106</v>
      </c>
      <c r="D6369" t="s">
        <v>1008</v>
      </c>
      <c r="E6369" t="s">
        <v>21</v>
      </c>
      <c r="F6369" t="s">
        <v>22</v>
      </c>
      <c r="G6369" t="s">
        <v>609</v>
      </c>
      <c r="H6369">
        <v>9770</v>
      </c>
      <c r="I6369" s="196" t="str">
        <f>VLOOKUP(E6369,Refs!$P$2:$R$36,3,FALSE)</f>
        <v>Y59</v>
      </c>
      <c r="J6369" s="196" t="str">
        <f>VLOOKUP(E6369,Refs!$P$2:$S$36,4,FALSE)</f>
        <v>South East</v>
      </c>
      <c r="K6369" s="42">
        <f t="shared" si="201"/>
        <v>9770</v>
      </c>
    </row>
    <row r="6370" spans="1:11" x14ac:dyDescent="0.35">
      <c r="A6370" s="197">
        <f t="shared" si="202"/>
        <v>44317</v>
      </c>
      <c r="B6370" t="s">
        <v>1054</v>
      </c>
      <c r="C6370" t="s">
        <v>106</v>
      </c>
      <c r="D6370" t="s">
        <v>1008</v>
      </c>
      <c r="E6370" t="s">
        <v>21</v>
      </c>
      <c r="F6370" t="s">
        <v>22</v>
      </c>
      <c r="G6370" t="s">
        <v>610</v>
      </c>
      <c r="H6370">
        <v>1060</v>
      </c>
      <c r="I6370" s="196" t="str">
        <f>VLOOKUP(E6370,Refs!$P$2:$R$36,3,FALSE)</f>
        <v>Y59</v>
      </c>
      <c r="J6370" s="196" t="str">
        <f>VLOOKUP(E6370,Refs!$P$2:$S$36,4,FALSE)</f>
        <v>South East</v>
      </c>
      <c r="K6370" s="42">
        <f t="shared" si="201"/>
        <v>1060</v>
      </c>
    </row>
    <row r="6371" spans="1:11" x14ac:dyDescent="0.35">
      <c r="A6371" s="197">
        <f t="shared" si="202"/>
        <v>44317</v>
      </c>
      <c r="B6371" t="s">
        <v>1054</v>
      </c>
      <c r="C6371" t="s">
        <v>106</v>
      </c>
      <c r="D6371" t="s">
        <v>1008</v>
      </c>
      <c r="E6371" t="s">
        <v>21</v>
      </c>
      <c r="F6371" t="s">
        <v>22</v>
      </c>
      <c r="G6371" t="s">
        <v>611</v>
      </c>
      <c r="H6371">
        <v>1587</v>
      </c>
      <c r="I6371" s="196" t="str">
        <f>VLOOKUP(E6371,Refs!$P$2:$R$36,3,FALSE)</f>
        <v>Y59</v>
      </c>
      <c r="J6371" s="196" t="str">
        <f>VLOOKUP(E6371,Refs!$P$2:$S$36,4,FALSE)</f>
        <v>South East</v>
      </c>
      <c r="K6371" s="42">
        <f t="shared" si="201"/>
        <v>1587</v>
      </c>
    </row>
    <row r="6372" spans="1:11" x14ac:dyDescent="0.35">
      <c r="A6372" s="197">
        <f t="shared" si="202"/>
        <v>44317</v>
      </c>
      <c r="B6372" t="s">
        <v>1054</v>
      </c>
      <c r="C6372" t="s">
        <v>106</v>
      </c>
      <c r="D6372" t="s">
        <v>1008</v>
      </c>
      <c r="E6372" t="s">
        <v>21</v>
      </c>
      <c r="F6372" t="s">
        <v>22</v>
      </c>
      <c r="G6372" t="s">
        <v>612</v>
      </c>
      <c r="H6372">
        <v>567</v>
      </c>
      <c r="I6372" s="196" t="str">
        <f>VLOOKUP(E6372,Refs!$P$2:$R$36,3,FALSE)</f>
        <v>Y59</v>
      </c>
      <c r="J6372" s="196" t="str">
        <f>VLOOKUP(E6372,Refs!$P$2:$S$36,4,FALSE)</f>
        <v>South East</v>
      </c>
      <c r="K6372" s="42">
        <f t="shared" si="201"/>
        <v>567</v>
      </c>
    </row>
    <row r="6373" spans="1:11" x14ac:dyDescent="0.35">
      <c r="A6373" s="197">
        <f t="shared" si="202"/>
        <v>44317</v>
      </c>
      <c r="B6373" t="s">
        <v>1054</v>
      </c>
      <c r="C6373" t="s">
        <v>106</v>
      </c>
      <c r="D6373" t="s">
        <v>1008</v>
      </c>
      <c r="E6373" t="s">
        <v>21</v>
      </c>
      <c r="F6373" t="s">
        <v>22</v>
      </c>
      <c r="G6373" t="s">
        <v>613</v>
      </c>
      <c r="H6373">
        <v>0</v>
      </c>
      <c r="I6373" s="196" t="str">
        <f>VLOOKUP(E6373,Refs!$P$2:$R$36,3,FALSE)</f>
        <v>Y59</v>
      </c>
      <c r="J6373" s="196" t="str">
        <f>VLOOKUP(E6373,Refs!$P$2:$S$36,4,FALSE)</f>
        <v>South East</v>
      </c>
      <c r="K6373" s="42" t="str">
        <f t="shared" si="201"/>
        <v/>
      </c>
    </row>
    <row r="6374" spans="1:11" x14ac:dyDescent="0.35">
      <c r="A6374" s="197">
        <f t="shared" si="202"/>
        <v>44317</v>
      </c>
      <c r="B6374" t="s">
        <v>1054</v>
      </c>
      <c r="C6374" t="s">
        <v>106</v>
      </c>
      <c r="D6374" t="s">
        <v>1008</v>
      </c>
      <c r="E6374" t="s">
        <v>21</v>
      </c>
      <c r="F6374" t="s">
        <v>22</v>
      </c>
      <c r="G6374" t="s">
        <v>615</v>
      </c>
      <c r="H6374">
        <v>3287</v>
      </c>
      <c r="I6374" s="196" t="str">
        <f>VLOOKUP(E6374,Refs!$P$2:$R$36,3,FALSE)</f>
        <v>Y59</v>
      </c>
      <c r="J6374" s="196" t="str">
        <f>VLOOKUP(E6374,Refs!$P$2:$S$36,4,FALSE)</f>
        <v>South East</v>
      </c>
      <c r="K6374" s="42">
        <f t="shared" si="201"/>
        <v>3287</v>
      </c>
    </row>
    <row r="6375" spans="1:11" x14ac:dyDescent="0.35">
      <c r="A6375" s="197">
        <f t="shared" si="202"/>
        <v>44317</v>
      </c>
      <c r="B6375" t="s">
        <v>1054</v>
      </c>
      <c r="C6375" t="s">
        <v>106</v>
      </c>
      <c r="D6375" t="s">
        <v>1008</v>
      </c>
      <c r="E6375" t="s">
        <v>21</v>
      </c>
      <c r="F6375" t="s">
        <v>22</v>
      </c>
      <c r="G6375" t="s">
        <v>616</v>
      </c>
      <c r="H6375">
        <v>0</v>
      </c>
      <c r="I6375" s="196" t="str">
        <f>VLOOKUP(E6375,Refs!$P$2:$R$36,3,FALSE)</f>
        <v>Y59</v>
      </c>
      <c r="J6375" s="196" t="str">
        <f>VLOOKUP(E6375,Refs!$P$2:$S$36,4,FALSE)</f>
        <v>South East</v>
      </c>
      <c r="K6375" s="42" t="str">
        <f t="shared" si="201"/>
        <v/>
      </c>
    </row>
    <row r="6376" spans="1:11" x14ac:dyDescent="0.35">
      <c r="A6376" s="197">
        <f t="shared" si="202"/>
        <v>44317</v>
      </c>
      <c r="B6376" t="s">
        <v>1054</v>
      </c>
      <c r="C6376" t="s">
        <v>106</v>
      </c>
      <c r="D6376" t="s">
        <v>1008</v>
      </c>
      <c r="E6376" t="s">
        <v>21</v>
      </c>
      <c r="F6376" t="s">
        <v>22</v>
      </c>
      <c r="G6376" t="s">
        <v>618</v>
      </c>
      <c r="H6376">
        <v>1204</v>
      </c>
      <c r="I6376" s="196" t="str">
        <f>VLOOKUP(E6376,Refs!$P$2:$R$36,3,FALSE)</f>
        <v>Y59</v>
      </c>
      <c r="J6376" s="196" t="str">
        <f>VLOOKUP(E6376,Refs!$P$2:$S$36,4,FALSE)</f>
        <v>South East</v>
      </c>
      <c r="K6376" s="42">
        <f t="shared" si="201"/>
        <v>1204</v>
      </c>
    </row>
    <row r="6377" spans="1:11" x14ac:dyDescent="0.35">
      <c r="A6377" s="197">
        <f t="shared" si="202"/>
        <v>44317</v>
      </c>
      <c r="B6377" t="s">
        <v>1054</v>
      </c>
      <c r="C6377" t="s">
        <v>106</v>
      </c>
      <c r="D6377" t="s">
        <v>1008</v>
      </c>
      <c r="E6377" t="s">
        <v>21</v>
      </c>
      <c r="F6377" t="s">
        <v>22</v>
      </c>
      <c r="G6377" t="s">
        <v>619</v>
      </c>
      <c r="H6377">
        <v>49</v>
      </c>
      <c r="I6377" s="196" t="str">
        <f>VLOOKUP(E6377,Refs!$P$2:$R$36,3,FALSE)</f>
        <v>Y59</v>
      </c>
      <c r="J6377" s="196" t="str">
        <f>VLOOKUP(E6377,Refs!$P$2:$S$36,4,FALSE)</f>
        <v>South East</v>
      </c>
      <c r="K6377" s="42">
        <f t="shared" si="201"/>
        <v>49</v>
      </c>
    </row>
    <row r="6378" spans="1:11" x14ac:dyDescent="0.35">
      <c r="A6378" s="197">
        <f t="shared" si="202"/>
        <v>44317</v>
      </c>
      <c r="B6378" t="s">
        <v>1054</v>
      </c>
      <c r="C6378" t="s">
        <v>106</v>
      </c>
      <c r="D6378" t="s">
        <v>1008</v>
      </c>
      <c r="E6378" t="s">
        <v>21</v>
      </c>
      <c r="F6378" t="s">
        <v>22</v>
      </c>
      <c r="G6378" t="s">
        <v>620</v>
      </c>
      <c r="H6378">
        <v>676</v>
      </c>
      <c r="I6378" s="196" t="str">
        <f>VLOOKUP(E6378,Refs!$P$2:$R$36,3,FALSE)</f>
        <v>Y59</v>
      </c>
      <c r="J6378" s="196" t="str">
        <f>VLOOKUP(E6378,Refs!$P$2:$S$36,4,FALSE)</f>
        <v>South East</v>
      </c>
      <c r="K6378" s="42">
        <f t="shared" si="201"/>
        <v>676</v>
      </c>
    </row>
    <row r="6379" spans="1:11" x14ac:dyDescent="0.35">
      <c r="A6379" s="197">
        <f t="shared" si="202"/>
        <v>44317</v>
      </c>
      <c r="B6379" t="s">
        <v>1054</v>
      </c>
      <c r="C6379" t="s">
        <v>106</v>
      </c>
      <c r="D6379" t="s">
        <v>1008</v>
      </c>
      <c r="E6379" t="s">
        <v>21</v>
      </c>
      <c r="F6379" t="s">
        <v>22</v>
      </c>
      <c r="G6379" t="s">
        <v>621</v>
      </c>
      <c r="H6379">
        <v>26</v>
      </c>
      <c r="I6379" s="196" t="str">
        <f>VLOOKUP(E6379,Refs!$P$2:$R$36,3,FALSE)</f>
        <v>Y59</v>
      </c>
      <c r="J6379" s="196" t="str">
        <f>VLOOKUP(E6379,Refs!$P$2:$S$36,4,FALSE)</f>
        <v>South East</v>
      </c>
      <c r="K6379" s="42">
        <f t="shared" si="201"/>
        <v>26</v>
      </c>
    </row>
    <row r="6380" spans="1:11" x14ac:dyDescent="0.35">
      <c r="A6380" s="197">
        <f t="shared" si="202"/>
        <v>44317</v>
      </c>
      <c r="B6380" t="s">
        <v>1054</v>
      </c>
      <c r="C6380" t="s">
        <v>106</v>
      </c>
      <c r="D6380" t="s">
        <v>1008</v>
      </c>
      <c r="E6380" t="s">
        <v>21</v>
      </c>
      <c r="F6380" t="s">
        <v>22</v>
      </c>
      <c r="G6380" t="s">
        <v>622</v>
      </c>
      <c r="H6380">
        <v>74</v>
      </c>
      <c r="I6380" s="196" t="str">
        <f>VLOOKUP(E6380,Refs!$P$2:$R$36,3,FALSE)</f>
        <v>Y59</v>
      </c>
      <c r="J6380" s="196" t="str">
        <f>VLOOKUP(E6380,Refs!$P$2:$S$36,4,FALSE)</f>
        <v>South East</v>
      </c>
      <c r="K6380" s="42">
        <f t="shared" si="201"/>
        <v>74</v>
      </c>
    </row>
    <row r="6381" spans="1:11" x14ac:dyDescent="0.35">
      <c r="A6381" s="197">
        <f t="shared" si="202"/>
        <v>44317</v>
      </c>
      <c r="B6381" t="s">
        <v>1054</v>
      </c>
      <c r="C6381" t="s">
        <v>106</v>
      </c>
      <c r="D6381" t="s">
        <v>1008</v>
      </c>
      <c r="E6381" t="s">
        <v>21</v>
      </c>
      <c r="F6381" t="s">
        <v>22</v>
      </c>
      <c r="G6381" t="s">
        <v>623</v>
      </c>
      <c r="H6381">
        <v>21</v>
      </c>
      <c r="I6381" s="196" t="str">
        <f>VLOOKUP(E6381,Refs!$P$2:$R$36,3,FALSE)</f>
        <v>Y59</v>
      </c>
      <c r="J6381" s="196" t="str">
        <f>VLOOKUP(E6381,Refs!$P$2:$S$36,4,FALSE)</f>
        <v>South East</v>
      </c>
      <c r="K6381" s="42">
        <f t="shared" si="201"/>
        <v>21</v>
      </c>
    </row>
    <row r="6382" spans="1:11" x14ac:dyDescent="0.35">
      <c r="A6382" s="197">
        <f t="shared" si="202"/>
        <v>44317</v>
      </c>
      <c r="B6382" t="s">
        <v>1054</v>
      </c>
      <c r="C6382" t="s">
        <v>106</v>
      </c>
      <c r="D6382" t="s">
        <v>1008</v>
      </c>
      <c r="E6382" t="s">
        <v>21</v>
      </c>
      <c r="F6382" t="s">
        <v>22</v>
      </c>
      <c r="G6382" t="s">
        <v>624</v>
      </c>
      <c r="H6382">
        <v>359</v>
      </c>
      <c r="I6382" s="196" t="str">
        <f>VLOOKUP(E6382,Refs!$P$2:$R$36,3,FALSE)</f>
        <v>Y59</v>
      </c>
      <c r="J6382" s="196" t="str">
        <f>VLOOKUP(E6382,Refs!$P$2:$S$36,4,FALSE)</f>
        <v>South East</v>
      </c>
      <c r="K6382" s="42">
        <f t="shared" si="201"/>
        <v>359</v>
      </c>
    </row>
    <row r="6383" spans="1:11" x14ac:dyDescent="0.35">
      <c r="A6383" s="197">
        <f t="shared" si="202"/>
        <v>44317</v>
      </c>
      <c r="B6383" t="s">
        <v>1054</v>
      </c>
      <c r="C6383" t="s">
        <v>106</v>
      </c>
      <c r="D6383" t="s">
        <v>1008</v>
      </c>
      <c r="E6383" t="s">
        <v>21</v>
      </c>
      <c r="F6383" t="s">
        <v>22</v>
      </c>
      <c r="G6383" t="s">
        <v>625</v>
      </c>
      <c r="H6383">
        <v>182</v>
      </c>
      <c r="I6383" s="196" t="str">
        <f>VLOOKUP(E6383,Refs!$P$2:$R$36,3,FALSE)</f>
        <v>Y59</v>
      </c>
      <c r="J6383" s="196" t="str">
        <f>VLOOKUP(E6383,Refs!$P$2:$S$36,4,FALSE)</f>
        <v>South East</v>
      </c>
      <c r="K6383" s="42">
        <f t="shared" si="201"/>
        <v>182</v>
      </c>
    </row>
    <row r="6384" spans="1:11" x14ac:dyDescent="0.35">
      <c r="A6384" s="197">
        <f t="shared" si="202"/>
        <v>44317</v>
      </c>
      <c r="B6384" t="s">
        <v>1054</v>
      </c>
      <c r="C6384" t="s">
        <v>106</v>
      </c>
      <c r="D6384" t="s">
        <v>1008</v>
      </c>
      <c r="E6384" t="s">
        <v>21</v>
      </c>
      <c r="F6384" t="s">
        <v>22</v>
      </c>
      <c r="G6384" t="s">
        <v>626</v>
      </c>
      <c r="H6384">
        <v>1427</v>
      </c>
      <c r="I6384" s="196" t="str">
        <f>VLOOKUP(E6384,Refs!$P$2:$R$36,3,FALSE)</f>
        <v>Y59</v>
      </c>
      <c r="J6384" s="196" t="str">
        <f>VLOOKUP(E6384,Refs!$P$2:$S$36,4,FALSE)</f>
        <v>South East</v>
      </c>
      <c r="K6384" s="42">
        <f t="shared" si="201"/>
        <v>1427</v>
      </c>
    </row>
    <row r="6385" spans="1:11" x14ac:dyDescent="0.35">
      <c r="A6385" s="197">
        <f t="shared" si="202"/>
        <v>44317</v>
      </c>
      <c r="B6385" t="s">
        <v>1054</v>
      </c>
      <c r="C6385" t="s">
        <v>106</v>
      </c>
      <c r="D6385" t="s">
        <v>1008</v>
      </c>
      <c r="E6385" t="s">
        <v>21</v>
      </c>
      <c r="F6385" t="s">
        <v>22</v>
      </c>
      <c r="G6385" t="s">
        <v>642</v>
      </c>
      <c r="H6385">
        <v>887</v>
      </c>
      <c r="I6385" s="196" t="str">
        <f>VLOOKUP(E6385,Refs!$P$2:$R$36,3,FALSE)</f>
        <v>Y59</v>
      </c>
      <c r="J6385" s="196" t="str">
        <f>VLOOKUP(E6385,Refs!$P$2:$S$36,4,FALSE)</f>
        <v>South East</v>
      </c>
      <c r="K6385" s="42">
        <f t="shared" si="201"/>
        <v>887</v>
      </c>
    </row>
    <row r="6386" spans="1:11" x14ac:dyDescent="0.35">
      <c r="A6386" s="197">
        <f t="shared" si="202"/>
        <v>44317</v>
      </c>
      <c r="B6386" t="s">
        <v>1054</v>
      </c>
      <c r="C6386" t="s">
        <v>106</v>
      </c>
      <c r="D6386" t="s">
        <v>1008</v>
      </c>
      <c r="E6386" t="s">
        <v>21</v>
      </c>
      <c r="F6386" t="s">
        <v>22</v>
      </c>
      <c r="G6386" t="s">
        <v>643</v>
      </c>
      <c r="H6386">
        <v>633</v>
      </c>
      <c r="I6386" s="196" t="str">
        <f>VLOOKUP(E6386,Refs!$P$2:$R$36,3,FALSE)</f>
        <v>Y59</v>
      </c>
      <c r="J6386" s="196" t="str">
        <f>VLOOKUP(E6386,Refs!$P$2:$S$36,4,FALSE)</f>
        <v>South East</v>
      </c>
      <c r="K6386" s="42">
        <f t="shared" si="201"/>
        <v>633</v>
      </c>
    </row>
    <row r="6387" spans="1:11" x14ac:dyDescent="0.35">
      <c r="A6387" s="197">
        <f t="shared" si="202"/>
        <v>44317</v>
      </c>
      <c r="B6387" t="s">
        <v>1054</v>
      </c>
      <c r="C6387" t="s">
        <v>106</v>
      </c>
      <c r="D6387" t="s">
        <v>1008</v>
      </c>
      <c r="E6387" t="s">
        <v>21</v>
      </c>
      <c r="F6387" t="s">
        <v>22</v>
      </c>
      <c r="G6387" t="s">
        <v>644</v>
      </c>
      <c r="H6387">
        <v>630</v>
      </c>
      <c r="I6387" s="196" t="str">
        <f>VLOOKUP(E6387,Refs!$P$2:$R$36,3,FALSE)</f>
        <v>Y59</v>
      </c>
      <c r="J6387" s="196" t="str">
        <f>VLOOKUP(E6387,Refs!$P$2:$S$36,4,FALSE)</f>
        <v>South East</v>
      </c>
      <c r="K6387" s="42">
        <f t="shared" si="201"/>
        <v>630</v>
      </c>
    </row>
    <row r="6388" spans="1:11" x14ac:dyDescent="0.35">
      <c r="A6388" s="197">
        <f t="shared" si="202"/>
        <v>44317</v>
      </c>
      <c r="B6388" t="s">
        <v>1054</v>
      </c>
      <c r="C6388" t="s">
        <v>106</v>
      </c>
      <c r="D6388" t="s">
        <v>1008</v>
      </c>
      <c r="E6388" t="s">
        <v>21</v>
      </c>
      <c r="F6388" t="s">
        <v>22</v>
      </c>
      <c r="G6388" t="s">
        <v>645</v>
      </c>
      <c r="H6388">
        <v>2</v>
      </c>
      <c r="I6388" s="196" t="str">
        <f>VLOOKUP(E6388,Refs!$P$2:$R$36,3,FALSE)</f>
        <v>Y59</v>
      </c>
      <c r="J6388" s="196" t="str">
        <f>VLOOKUP(E6388,Refs!$P$2:$S$36,4,FALSE)</f>
        <v>South East</v>
      </c>
      <c r="K6388" s="42">
        <f t="shared" si="201"/>
        <v>2</v>
      </c>
    </row>
    <row r="6389" spans="1:11" x14ac:dyDescent="0.35">
      <c r="A6389" s="197">
        <f t="shared" si="202"/>
        <v>44317</v>
      </c>
      <c r="B6389" t="s">
        <v>1054</v>
      </c>
      <c r="C6389" t="s">
        <v>106</v>
      </c>
      <c r="D6389" t="s">
        <v>1008</v>
      </c>
      <c r="E6389" t="s">
        <v>21</v>
      </c>
      <c r="F6389" t="s">
        <v>22</v>
      </c>
      <c r="G6389" t="s">
        <v>646</v>
      </c>
      <c r="H6389">
        <v>89</v>
      </c>
      <c r="I6389" s="196" t="str">
        <f>VLOOKUP(E6389,Refs!$P$2:$R$36,3,FALSE)</f>
        <v>Y59</v>
      </c>
      <c r="J6389" s="196" t="str">
        <f>VLOOKUP(E6389,Refs!$P$2:$S$36,4,FALSE)</f>
        <v>South East</v>
      </c>
      <c r="K6389" s="42">
        <f t="shared" si="201"/>
        <v>89</v>
      </c>
    </row>
    <row r="6390" spans="1:11" x14ac:dyDescent="0.35">
      <c r="A6390" s="197">
        <f t="shared" si="202"/>
        <v>44317</v>
      </c>
      <c r="B6390" t="s">
        <v>1054</v>
      </c>
      <c r="C6390" t="s">
        <v>106</v>
      </c>
      <c r="D6390" t="s">
        <v>1008</v>
      </c>
      <c r="E6390" t="s">
        <v>21</v>
      </c>
      <c r="F6390" t="s">
        <v>22</v>
      </c>
      <c r="G6390" t="s">
        <v>647</v>
      </c>
      <c r="H6390">
        <v>400</v>
      </c>
      <c r="I6390" s="196" t="str">
        <f>VLOOKUP(E6390,Refs!$P$2:$R$36,3,FALSE)</f>
        <v>Y59</v>
      </c>
      <c r="J6390" s="196" t="str">
        <f>VLOOKUP(E6390,Refs!$P$2:$S$36,4,FALSE)</f>
        <v>South East</v>
      </c>
      <c r="K6390" s="42">
        <f t="shared" si="201"/>
        <v>400</v>
      </c>
    </row>
    <row r="6391" spans="1:11" x14ac:dyDescent="0.35">
      <c r="A6391" s="197">
        <f t="shared" si="202"/>
        <v>44317</v>
      </c>
      <c r="B6391" t="s">
        <v>1054</v>
      </c>
      <c r="C6391" t="s">
        <v>106</v>
      </c>
      <c r="D6391" t="s">
        <v>1008</v>
      </c>
      <c r="E6391" t="s">
        <v>21</v>
      </c>
      <c r="F6391" t="s">
        <v>22</v>
      </c>
      <c r="G6391" t="s">
        <v>648</v>
      </c>
      <c r="H6391">
        <v>53307</v>
      </c>
      <c r="I6391" s="196" t="str">
        <f>VLOOKUP(E6391,Refs!$P$2:$R$36,3,FALSE)</f>
        <v>Y59</v>
      </c>
      <c r="J6391" s="196" t="str">
        <f>VLOOKUP(E6391,Refs!$P$2:$S$36,4,FALSE)</f>
        <v>South East</v>
      </c>
      <c r="K6391" s="42">
        <f t="shared" ref="K6391:K6454" si="203">IF(OR(H6391="NULL",H6391=0,H6391=""),"",H6391)</f>
        <v>53307</v>
      </c>
    </row>
    <row r="6392" spans="1:11" x14ac:dyDescent="0.35">
      <c r="A6392" s="197">
        <f t="shared" si="202"/>
        <v>44317</v>
      </c>
      <c r="B6392" t="s">
        <v>1054</v>
      </c>
      <c r="C6392" t="s">
        <v>106</v>
      </c>
      <c r="D6392" t="s">
        <v>1008</v>
      </c>
      <c r="E6392" t="s">
        <v>21</v>
      </c>
      <c r="F6392" t="s">
        <v>22</v>
      </c>
      <c r="G6392" t="s">
        <v>649</v>
      </c>
      <c r="H6392">
        <v>1241</v>
      </c>
      <c r="I6392" s="196" t="str">
        <f>VLOOKUP(E6392,Refs!$P$2:$R$36,3,FALSE)</f>
        <v>Y59</v>
      </c>
      <c r="J6392" s="196" t="str">
        <f>VLOOKUP(E6392,Refs!$P$2:$S$36,4,FALSE)</f>
        <v>South East</v>
      </c>
      <c r="K6392" s="42">
        <f t="shared" si="203"/>
        <v>1241</v>
      </c>
    </row>
    <row r="6393" spans="1:11" x14ac:dyDescent="0.35">
      <c r="A6393" s="197">
        <f t="shared" si="202"/>
        <v>44317</v>
      </c>
      <c r="B6393" t="s">
        <v>1054</v>
      </c>
      <c r="C6393" t="s">
        <v>106</v>
      </c>
      <c r="D6393" t="s">
        <v>1008</v>
      </c>
      <c r="E6393" t="s">
        <v>21</v>
      </c>
      <c r="F6393" t="s">
        <v>22</v>
      </c>
      <c r="G6393" t="s">
        <v>650</v>
      </c>
      <c r="H6393">
        <v>196</v>
      </c>
      <c r="I6393" s="196" t="str">
        <f>VLOOKUP(E6393,Refs!$P$2:$R$36,3,FALSE)</f>
        <v>Y59</v>
      </c>
      <c r="J6393" s="196" t="str">
        <f>VLOOKUP(E6393,Refs!$P$2:$S$36,4,FALSE)</f>
        <v>South East</v>
      </c>
      <c r="K6393" s="42">
        <f t="shared" si="203"/>
        <v>196</v>
      </c>
    </row>
    <row r="6394" spans="1:11" x14ac:dyDescent="0.35">
      <c r="A6394" s="197">
        <f t="shared" si="202"/>
        <v>44317</v>
      </c>
      <c r="B6394" t="s">
        <v>1054</v>
      </c>
      <c r="C6394" t="s">
        <v>106</v>
      </c>
      <c r="D6394" t="s">
        <v>1008</v>
      </c>
      <c r="E6394" t="s">
        <v>21</v>
      </c>
      <c r="F6394" t="s">
        <v>22</v>
      </c>
      <c r="G6394" t="s">
        <v>651</v>
      </c>
      <c r="H6394">
        <v>32</v>
      </c>
      <c r="I6394" s="196" t="str">
        <f>VLOOKUP(E6394,Refs!$P$2:$R$36,3,FALSE)</f>
        <v>Y59</v>
      </c>
      <c r="J6394" s="196" t="str">
        <f>VLOOKUP(E6394,Refs!$P$2:$S$36,4,FALSE)</f>
        <v>South East</v>
      </c>
      <c r="K6394" s="42">
        <f t="shared" si="203"/>
        <v>32</v>
      </c>
    </row>
    <row r="6395" spans="1:11" x14ac:dyDescent="0.35">
      <c r="A6395" s="197">
        <f t="shared" si="202"/>
        <v>44317</v>
      </c>
      <c r="B6395" t="s">
        <v>1054</v>
      </c>
      <c r="C6395" t="s">
        <v>106</v>
      </c>
      <c r="D6395" t="s">
        <v>1008</v>
      </c>
      <c r="E6395" t="s">
        <v>21</v>
      </c>
      <c r="F6395" t="s">
        <v>22</v>
      </c>
      <c r="G6395" t="s">
        <v>652</v>
      </c>
      <c r="H6395">
        <v>37</v>
      </c>
      <c r="I6395" s="196" t="str">
        <f>VLOOKUP(E6395,Refs!$P$2:$R$36,3,FALSE)</f>
        <v>Y59</v>
      </c>
      <c r="J6395" s="196" t="str">
        <f>VLOOKUP(E6395,Refs!$P$2:$S$36,4,FALSE)</f>
        <v>South East</v>
      </c>
      <c r="K6395" s="42">
        <f t="shared" si="203"/>
        <v>37</v>
      </c>
    </row>
    <row r="6396" spans="1:11" x14ac:dyDescent="0.35">
      <c r="A6396" s="197">
        <f t="shared" si="202"/>
        <v>44317</v>
      </c>
      <c r="B6396" t="s">
        <v>1054</v>
      </c>
      <c r="C6396" t="s">
        <v>106</v>
      </c>
      <c r="D6396" t="s">
        <v>1008</v>
      </c>
      <c r="E6396" t="s">
        <v>21</v>
      </c>
      <c r="F6396" t="s">
        <v>22</v>
      </c>
      <c r="G6396" t="s">
        <v>653</v>
      </c>
      <c r="H6396">
        <v>57417</v>
      </c>
      <c r="I6396" s="196" t="str">
        <f>VLOOKUP(E6396,Refs!$P$2:$R$36,3,FALSE)</f>
        <v>Y59</v>
      </c>
      <c r="J6396" s="196" t="str">
        <f>VLOOKUP(E6396,Refs!$P$2:$S$36,4,FALSE)</f>
        <v>South East</v>
      </c>
      <c r="K6396" s="42">
        <f t="shared" si="203"/>
        <v>57417</v>
      </c>
    </row>
    <row r="6397" spans="1:11" x14ac:dyDescent="0.35">
      <c r="A6397" s="197">
        <f t="shared" si="202"/>
        <v>44317</v>
      </c>
      <c r="B6397" t="s">
        <v>1054</v>
      </c>
      <c r="C6397" t="s">
        <v>106</v>
      </c>
      <c r="D6397" t="s">
        <v>1008</v>
      </c>
      <c r="E6397" t="s">
        <v>21</v>
      </c>
      <c r="F6397" t="s">
        <v>22</v>
      </c>
      <c r="G6397" t="s">
        <v>654</v>
      </c>
      <c r="H6397">
        <v>1017</v>
      </c>
      <c r="I6397" s="196" t="str">
        <f>VLOOKUP(E6397,Refs!$P$2:$R$36,3,FALSE)</f>
        <v>Y59</v>
      </c>
      <c r="J6397" s="196" t="str">
        <f>VLOOKUP(E6397,Refs!$P$2:$S$36,4,FALSE)</f>
        <v>South East</v>
      </c>
      <c r="K6397" s="42">
        <f t="shared" si="203"/>
        <v>1017</v>
      </c>
    </row>
    <row r="6398" spans="1:11" x14ac:dyDescent="0.35">
      <c r="A6398" s="197">
        <f t="shared" si="202"/>
        <v>44317</v>
      </c>
      <c r="B6398" t="s">
        <v>1054</v>
      </c>
      <c r="C6398" t="s">
        <v>106</v>
      </c>
      <c r="D6398" t="s">
        <v>1008</v>
      </c>
      <c r="E6398" t="s">
        <v>21</v>
      </c>
      <c r="F6398" t="s">
        <v>22</v>
      </c>
      <c r="G6398" t="s">
        <v>669</v>
      </c>
      <c r="H6398">
        <v>7322</v>
      </c>
      <c r="I6398" s="196" t="str">
        <f>VLOOKUP(E6398,Refs!$P$2:$R$36,3,FALSE)</f>
        <v>Y59</v>
      </c>
      <c r="J6398" s="196" t="str">
        <f>VLOOKUP(E6398,Refs!$P$2:$S$36,4,FALSE)</f>
        <v>South East</v>
      </c>
      <c r="K6398" s="42">
        <f t="shared" si="203"/>
        <v>7322</v>
      </c>
    </row>
    <row r="6399" spans="1:11" x14ac:dyDescent="0.35">
      <c r="A6399" s="197">
        <f t="shared" si="202"/>
        <v>44317</v>
      </c>
      <c r="B6399" t="s">
        <v>1054</v>
      </c>
      <c r="C6399" t="s">
        <v>106</v>
      </c>
      <c r="D6399" t="s">
        <v>1008</v>
      </c>
      <c r="E6399" t="s">
        <v>21</v>
      </c>
      <c r="F6399" t="s">
        <v>22</v>
      </c>
      <c r="G6399" t="s">
        <v>670</v>
      </c>
      <c r="H6399">
        <v>8</v>
      </c>
      <c r="I6399" s="196" t="str">
        <f>VLOOKUP(E6399,Refs!$P$2:$R$36,3,FALSE)</f>
        <v>Y59</v>
      </c>
      <c r="J6399" s="196" t="str">
        <f>VLOOKUP(E6399,Refs!$P$2:$S$36,4,FALSE)</f>
        <v>South East</v>
      </c>
      <c r="K6399" s="42">
        <f t="shared" si="203"/>
        <v>8</v>
      </c>
    </row>
    <row r="6400" spans="1:11" x14ac:dyDescent="0.35">
      <c r="A6400" s="197">
        <f t="shared" si="202"/>
        <v>44317</v>
      </c>
      <c r="B6400" t="s">
        <v>1054</v>
      </c>
      <c r="C6400" t="s">
        <v>106</v>
      </c>
      <c r="D6400" t="s">
        <v>1008</v>
      </c>
      <c r="E6400" t="s">
        <v>21</v>
      </c>
      <c r="F6400" t="s">
        <v>22</v>
      </c>
      <c r="G6400" t="s">
        <v>671</v>
      </c>
      <c r="H6400">
        <v>369</v>
      </c>
      <c r="I6400" s="196" t="str">
        <f>VLOOKUP(E6400,Refs!$P$2:$R$36,3,FALSE)</f>
        <v>Y59</v>
      </c>
      <c r="J6400" s="196" t="str">
        <f>VLOOKUP(E6400,Refs!$P$2:$S$36,4,FALSE)</f>
        <v>South East</v>
      </c>
      <c r="K6400" s="42">
        <f t="shared" si="203"/>
        <v>369</v>
      </c>
    </row>
    <row r="6401" spans="1:11" x14ac:dyDescent="0.35">
      <c r="A6401" s="197">
        <f t="shared" si="202"/>
        <v>44317</v>
      </c>
      <c r="B6401" t="s">
        <v>1054</v>
      </c>
      <c r="C6401" t="s">
        <v>106</v>
      </c>
      <c r="D6401" t="s">
        <v>1008</v>
      </c>
      <c r="E6401" t="s">
        <v>21</v>
      </c>
      <c r="F6401" t="s">
        <v>22</v>
      </c>
      <c r="G6401" t="s">
        <v>675</v>
      </c>
      <c r="H6401">
        <v>1366</v>
      </c>
      <c r="I6401" s="196" t="str">
        <f>VLOOKUP(E6401,Refs!$P$2:$R$36,3,FALSE)</f>
        <v>Y59</v>
      </c>
      <c r="J6401" s="196" t="str">
        <f>VLOOKUP(E6401,Refs!$P$2:$S$36,4,FALSE)</f>
        <v>South East</v>
      </c>
      <c r="K6401" s="42">
        <f t="shared" si="203"/>
        <v>1366</v>
      </c>
    </row>
    <row r="6402" spans="1:11" x14ac:dyDescent="0.35">
      <c r="A6402" s="197">
        <f t="shared" si="202"/>
        <v>44317</v>
      </c>
      <c r="B6402" t="s">
        <v>1054</v>
      </c>
      <c r="C6402" t="s">
        <v>106</v>
      </c>
      <c r="D6402" t="s">
        <v>1008</v>
      </c>
      <c r="E6402" t="s">
        <v>21</v>
      </c>
      <c r="F6402" t="s">
        <v>22</v>
      </c>
      <c r="G6402" t="s">
        <v>678</v>
      </c>
      <c r="H6402">
        <v>1437</v>
      </c>
      <c r="I6402" s="196" t="str">
        <f>VLOOKUP(E6402,Refs!$P$2:$R$36,3,FALSE)</f>
        <v>Y59</v>
      </c>
      <c r="J6402" s="196" t="str">
        <f>VLOOKUP(E6402,Refs!$P$2:$S$36,4,FALSE)</f>
        <v>South East</v>
      </c>
      <c r="K6402" s="42">
        <f t="shared" si="203"/>
        <v>1437</v>
      </c>
    </row>
    <row r="6403" spans="1:11" x14ac:dyDescent="0.35">
      <c r="A6403" s="197">
        <f t="shared" ref="A6403:A6466" si="204">DATEVALUE(RIGHT(B6403,8))</f>
        <v>44317</v>
      </c>
      <c r="B6403" t="s">
        <v>1054</v>
      </c>
      <c r="C6403" t="s">
        <v>106</v>
      </c>
      <c r="D6403" t="s">
        <v>1008</v>
      </c>
      <c r="E6403" t="s">
        <v>21</v>
      </c>
      <c r="F6403" t="s">
        <v>22</v>
      </c>
      <c r="G6403" t="s">
        <v>679</v>
      </c>
      <c r="H6403">
        <v>1258</v>
      </c>
      <c r="I6403" s="196" t="str">
        <f>VLOOKUP(E6403,Refs!$P$2:$R$36,3,FALSE)</f>
        <v>Y59</v>
      </c>
      <c r="J6403" s="196" t="str">
        <f>VLOOKUP(E6403,Refs!$P$2:$S$36,4,FALSE)</f>
        <v>South East</v>
      </c>
      <c r="K6403" s="42">
        <f t="shared" si="203"/>
        <v>1258</v>
      </c>
    </row>
    <row r="6404" spans="1:11" x14ac:dyDescent="0.35">
      <c r="A6404" s="197">
        <f t="shared" si="204"/>
        <v>44317</v>
      </c>
      <c r="B6404" t="s">
        <v>1054</v>
      </c>
      <c r="C6404" t="s">
        <v>106</v>
      </c>
      <c r="D6404" t="s">
        <v>1008</v>
      </c>
      <c r="E6404" t="s">
        <v>21</v>
      </c>
      <c r="F6404" t="s">
        <v>22</v>
      </c>
      <c r="G6404" t="s">
        <v>680</v>
      </c>
      <c r="H6404">
        <v>1938</v>
      </c>
      <c r="I6404" s="196" t="str">
        <f>VLOOKUP(E6404,Refs!$P$2:$R$36,3,FALSE)</f>
        <v>Y59</v>
      </c>
      <c r="J6404" s="196" t="str">
        <f>VLOOKUP(E6404,Refs!$P$2:$S$36,4,FALSE)</f>
        <v>South East</v>
      </c>
      <c r="K6404" s="42">
        <f t="shared" si="203"/>
        <v>1938</v>
      </c>
    </row>
    <row r="6405" spans="1:11" x14ac:dyDescent="0.35">
      <c r="A6405" s="197">
        <f t="shared" si="204"/>
        <v>44317</v>
      </c>
      <c r="B6405" t="s">
        <v>1054</v>
      </c>
      <c r="C6405" t="s">
        <v>106</v>
      </c>
      <c r="D6405" t="s">
        <v>1008</v>
      </c>
      <c r="E6405" t="s">
        <v>21</v>
      </c>
      <c r="F6405" t="s">
        <v>22</v>
      </c>
      <c r="G6405" t="s">
        <v>681</v>
      </c>
      <c r="H6405">
        <v>0</v>
      </c>
      <c r="I6405" s="196" t="str">
        <f>VLOOKUP(E6405,Refs!$P$2:$R$36,3,FALSE)</f>
        <v>Y59</v>
      </c>
      <c r="J6405" s="196" t="str">
        <f>VLOOKUP(E6405,Refs!$P$2:$S$36,4,FALSE)</f>
        <v>South East</v>
      </c>
      <c r="K6405" s="42" t="str">
        <f t="shared" si="203"/>
        <v/>
      </c>
    </row>
    <row r="6406" spans="1:11" x14ac:dyDescent="0.35">
      <c r="A6406" s="197">
        <f t="shared" si="204"/>
        <v>44317</v>
      </c>
      <c r="B6406" t="s">
        <v>1054</v>
      </c>
      <c r="C6406" t="s">
        <v>106</v>
      </c>
      <c r="D6406" t="s">
        <v>1008</v>
      </c>
      <c r="E6406" t="s">
        <v>21</v>
      </c>
      <c r="F6406" t="s">
        <v>22</v>
      </c>
      <c r="G6406" t="s">
        <v>682</v>
      </c>
      <c r="H6406">
        <v>151</v>
      </c>
      <c r="I6406" s="196" t="str">
        <f>VLOOKUP(E6406,Refs!$P$2:$R$36,3,FALSE)</f>
        <v>Y59</v>
      </c>
      <c r="J6406" s="196" t="str">
        <f>VLOOKUP(E6406,Refs!$P$2:$S$36,4,FALSE)</f>
        <v>South East</v>
      </c>
      <c r="K6406" s="42">
        <f t="shared" si="203"/>
        <v>151</v>
      </c>
    </row>
    <row r="6407" spans="1:11" x14ac:dyDescent="0.35">
      <c r="A6407" s="197">
        <f t="shared" si="204"/>
        <v>44317</v>
      </c>
      <c r="B6407" t="s">
        <v>1054</v>
      </c>
      <c r="C6407" t="s">
        <v>106</v>
      </c>
      <c r="D6407" t="s">
        <v>1008</v>
      </c>
      <c r="E6407" t="s">
        <v>21</v>
      </c>
      <c r="F6407" t="s">
        <v>22</v>
      </c>
      <c r="G6407" t="s">
        <v>683</v>
      </c>
      <c r="H6407">
        <v>49</v>
      </c>
      <c r="I6407" s="196" t="str">
        <f>VLOOKUP(E6407,Refs!$P$2:$R$36,3,FALSE)</f>
        <v>Y59</v>
      </c>
      <c r="J6407" s="196" t="str">
        <f>VLOOKUP(E6407,Refs!$P$2:$S$36,4,FALSE)</f>
        <v>South East</v>
      </c>
      <c r="K6407" s="42">
        <f t="shared" si="203"/>
        <v>49</v>
      </c>
    </row>
    <row r="6408" spans="1:11" x14ac:dyDescent="0.35">
      <c r="A6408" s="197">
        <f t="shared" si="204"/>
        <v>44317</v>
      </c>
      <c r="B6408" t="s">
        <v>1054</v>
      </c>
      <c r="C6408" t="s">
        <v>106</v>
      </c>
      <c r="D6408" t="s">
        <v>1008</v>
      </c>
      <c r="E6408" t="s">
        <v>21</v>
      </c>
      <c r="F6408" t="s">
        <v>22</v>
      </c>
      <c r="G6408" t="s">
        <v>684</v>
      </c>
      <c r="H6408">
        <v>567</v>
      </c>
      <c r="I6408" s="196" t="str">
        <f>VLOOKUP(E6408,Refs!$P$2:$R$36,3,FALSE)</f>
        <v>Y59</v>
      </c>
      <c r="J6408" s="196" t="str">
        <f>VLOOKUP(E6408,Refs!$P$2:$S$36,4,FALSE)</f>
        <v>South East</v>
      </c>
      <c r="K6408" s="42">
        <f t="shared" si="203"/>
        <v>567</v>
      </c>
    </row>
    <row r="6409" spans="1:11" x14ac:dyDescent="0.35">
      <c r="A6409" s="197">
        <f t="shared" si="204"/>
        <v>44317</v>
      </c>
      <c r="B6409" t="s">
        <v>1054</v>
      </c>
      <c r="C6409" t="s">
        <v>106</v>
      </c>
      <c r="D6409" t="s">
        <v>1008</v>
      </c>
      <c r="E6409" t="s">
        <v>21</v>
      </c>
      <c r="F6409" t="s">
        <v>22</v>
      </c>
      <c r="G6409" t="s">
        <v>685</v>
      </c>
      <c r="H6409">
        <v>49</v>
      </c>
      <c r="I6409" s="196" t="str">
        <f>VLOOKUP(E6409,Refs!$P$2:$R$36,3,FALSE)</f>
        <v>Y59</v>
      </c>
      <c r="J6409" s="196" t="str">
        <f>VLOOKUP(E6409,Refs!$P$2:$S$36,4,FALSE)</f>
        <v>South East</v>
      </c>
      <c r="K6409" s="42">
        <f t="shared" si="203"/>
        <v>49</v>
      </c>
    </row>
    <row r="6410" spans="1:11" x14ac:dyDescent="0.35">
      <c r="A6410" s="197">
        <f t="shared" si="204"/>
        <v>44317</v>
      </c>
      <c r="B6410" t="s">
        <v>1054</v>
      </c>
      <c r="C6410" t="s">
        <v>106</v>
      </c>
      <c r="D6410" t="s">
        <v>1008</v>
      </c>
      <c r="E6410" t="s">
        <v>21</v>
      </c>
      <c r="F6410" t="s">
        <v>22</v>
      </c>
      <c r="G6410" t="s">
        <v>686</v>
      </c>
      <c r="H6410">
        <v>0</v>
      </c>
      <c r="I6410" s="196" t="str">
        <f>VLOOKUP(E6410,Refs!$P$2:$R$36,3,FALSE)</f>
        <v>Y59</v>
      </c>
      <c r="J6410" s="196" t="str">
        <f>VLOOKUP(E6410,Refs!$P$2:$S$36,4,FALSE)</f>
        <v>South East</v>
      </c>
      <c r="K6410" s="42" t="str">
        <f t="shared" si="203"/>
        <v/>
      </c>
    </row>
    <row r="6411" spans="1:11" x14ac:dyDescent="0.35">
      <c r="A6411" s="197">
        <f t="shared" si="204"/>
        <v>44317</v>
      </c>
      <c r="B6411" t="s">
        <v>1054</v>
      </c>
      <c r="C6411" t="s">
        <v>106</v>
      </c>
      <c r="D6411" t="s">
        <v>1008</v>
      </c>
      <c r="E6411" t="s">
        <v>21</v>
      </c>
      <c r="F6411" t="s">
        <v>22</v>
      </c>
      <c r="G6411" t="s">
        <v>687</v>
      </c>
      <c r="H6411">
        <v>0</v>
      </c>
      <c r="I6411" s="196" t="str">
        <f>VLOOKUP(E6411,Refs!$P$2:$R$36,3,FALSE)</f>
        <v>Y59</v>
      </c>
      <c r="J6411" s="196" t="str">
        <f>VLOOKUP(E6411,Refs!$P$2:$S$36,4,FALSE)</f>
        <v>South East</v>
      </c>
      <c r="K6411" s="42" t="str">
        <f t="shared" si="203"/>
        <v/>
      </c>
    </row>
    <row r="6412" spans="1:11" x14ac:dyDescent="0.35">
      <c r="A6412" s="197">
        <f t="shared" si="204"/>
        <v>44317</v>
      </c>
      <c r="B6412" t="s">
        <v>1054</v>
      </c>
      <c r="C6412" t="s">
        <v>106</v>
      </c>
      <c r="D6412" t="s">
        <v>1008</v>
      </c>
      <c r="E6412" t="s">
        <v>21</v>
      </c>
      <c r="F6412" t="s">
        <v>22</v>
      </c>
      <c r="G6412" t="s">
        <v>688</v>
      </c>
      <c r="H6412">
        <v>0</v>
      </c>
      <c r="I6412" s="196" t="str">
        <f>VLOOKUP(E6412,Refs!$P$2:$R$36,3,FALSE)</f>
        <v>Y59</v>
      </c>
      <c r="J6412" s="196" t="str">
        <f>VLOOKUP(E6412,Refs!$P$2:$S$36,4,FALSE)</f>
        <v>South East</v>
      </c>
      <c r="K6412" s="42" t="str">
        <f t="shared" si="203"/>
        <v/>
      </c>
    </row>
    <row r="6413" spans="1:11" x14ac:dyDescent="0.35">
      <c r="A6413" s="197">
        <f t="shared" si="204"/>
        <v>44317</v>
      </c>
      <c r="B6413" t="s">
        <v>1054</v>
      </c>
      <c r="C6413" t="s">
        <v>106</v>
      </c>
      <c r="D6413" t="s">
        <v>1008</v>
      </c>
      <c r="E6413" t="s">
        <v>21</v>
      </c>
      <c r="F6413" t="s">
        <v>22</v>
      </c>
      <c r="G6413" t="s">
        <v>689</v>
      </c>
      <c r="H6413">
        <v>0</v>
      </c>
      <c r="I6413" s="196" t="str">
        <f>VLOOKUP(E6413,Refs!$P$2:$R$36,3,FALSE)</f>
        <v>Y59</v>
      </c>
      <c r="J6413" s="196" t="str">
        <f>VLOOKUP(E6413,Refs!$P$2:$S$36,4,FALSE)</f>
        <v>South East</v>
      </c>
      <c r="K6413" s="42" t="str">
        <f t="shared" si="203"/>
        <v/>
      </c>
    </row>
    <row r="6414" spans="1:11" x14ac:dyDescent="0.35">
      <c r="A6414" s="197">
        <f t="shared" si="204"/>
        <v>44317</v>
      </c>
      <c r="B6414" t="s">
        <v>1054</v>
      </c>
      <c r="C6414" t="s">
        <v>106</v>
      </c>
      <c r="D6414" t="s">
        <v>1008</v>
      </c>
      <c r="E6414" t="s">
        <v>21</v>
      </c>
      <c r="F6414" t="s">
        <v>22</v>
      </c>
      <c r="G6414" t="s">
        <v>690</v>
      </c>
      <c r="H6414">
        <v>10</v>
      </c>
      <c r="I6414" s="196" t="str">
        <f>VLOOKUP(E6414,Refs!$P$2:$R$36,3,FALSE)</f>
        <v>Y59</v>
      </c>
      <c r="J6414" s="196" t="str">
        <f>VLOOKUP(E6414,Refs!$P$2:$S$36,4,FALSE)</f>
        <v>South East</v>
      </c>
      <c r="K6414" s="42">
        <f t="shared" si="203"/>
        <v>10</v>
      </c>
    </row>
    <row r="6415" spans="1:11" x14ac:dyDescent="0.35">
      <c r="A6415" s="197">
        <f t="shared" si="204"/>
        <v>44317</v>
      </c>
      <c r="B6415" t="s">
        <v>1054</v>
      </c>
      <c r="C6415" t="s">
        <v>106</v>
      </c>
      <c r="D6415" t="s">
        <v>1008</v>
      </c>
      <c r="E6415" t="s">
        <v>21</v>
      </c>
      <c r="F6415" t="s">
        <v>22</v>
      </c>
      <c r="G6415" t="s">
        <v>691</v>
      </c>
      <c r="H6415">
        <v>0</v>
      </c>
      <c r="I6415" s="196" t="str">
        <f>VLOOKUP(E6415,Refs!$P$2:$R$36,3,FALSE)</f>
        <v>Y59</v>
      </c>
      <c r="J6415" s="196" t="str">
        <f>VLOOKUP(E6415,Refs!$P$2:$S$36,4,FALSE)</f>
        <v>South East</v>
      </c>
      <c r="K6415" s="42" t="str">
        <f t="shared" si="203"/>
        <v/>
      </c>
    </row>
    <row r="6416" spans="1:11" x14ac:dyDescent="0.35">
      <c r="A6416" s="197">
        <f t="shared" si="204"/>
        <v>44317</v>
      </c>
      <c r="B6416" t="s">
        <v>1054</v>
      </c>
      <c r="C6416" t="s">
        <v>106</v>
      </c>
      <c r="D6416" t="s">
        <v>1008</v>
      </c>
      <c r="E6416" t="s">
        <v>21</v>
      </c>
      <c r="F6416" t="s">
        <v>22</v>
      </c>
      <c r="G6416" t="s">
        <v>692</v>
      </c>
      <c r="H6416">
        <v>0</v>
      </c>
      <c r="I6416" s="196" t="str">
        <f>VLOOKUP(E6416,Refs!$P$2:$R$36,3,FALSE)</f>
        <v>Y59</v>
      </c>
      <c r="J6416" s="196" t="str">
        <f>VLOOKUP(E6416,Refs!$P$2:$S$36,4,FALSE)</f>
        <v>South East</v>
      </c>
      <c r="K6416" s="42" t="str">
        <f t="shared" si="203"/>
        <v/>
      </c>
    </row>
    <row r="6417" spans="1:11" x14ac:dyDescent="0.35">
      <c r="A6417" s="197">
        <f t="shared" si="204"/>
        <v>44317</v>
      </c>
      <c r="B6417" t="s">
        <v>1054</v>
      </c>
      <c r="C6417" t="s">
        <v>106</v>
      </c>
      <c r="D6417" t="s">
        <v>1008</v>
      </c>
      <c r="E6417" t="s">
        <v>21</v>
      </c>
      <c r="F6417" t="s">
        <v>22</v>
      </c>
      <c r="G6417" t="s">
        <v>693</v>
      </c>
      <c r="H6417">
        <v>0</v>
      </c>
      <c r="I6417" s="196" t="str">
        <f>VLOOKUP(E6417,Refs!$P$2:$R$36,3,FALSE)</f>
        <v>Y59</v>
      </c>
      <c r="J6417" s="196" t="str">
        <f>VLOOKUP(E6417,Refs!$P$2:$S$36,4,FALSE)</f>
        <v>South East</v>
      </c>
      <c r="K6417" s="42" t="str">
        <f t="shared" si="203"/>
        <v/>
      </c>
    </row>
    <row r="6418" spans="1:11" x14ac:dyDescent="0.35">
      <c r="A6418" s="197">
        <f t="shared" si="204"/>
        <v>44317</v>
      </c>
      <c r="B6418" t="s">
        <v>1054</v>
      </c>
      <c r="C6418" t="s">
        <v>106</v>
      </c>
      <c r="D6418" t="s">
        <v>1008</v>
      </c>
      <c r="E6418" t="s">
        <v>21</v>
      </c>
      <c r="F6418" t="s">
        <v>22</v>
      </c>
      <c r="G6418" t="s">
        <v>694</v>
      </c>
      <c r="H6418">
        <v>0</v>
      </c>
      <c r="I6418" s="196" t="str">
        <f>VLOOKUP(E6418,Refs!$P$2:$R$36,3,FALSE)</f>
        <v>Y59</v>
      </c>
      <c r="J6418" s="196" t="str">
        <f>VLOOKUP(E6418,Refs!$P$2:$S$36,4,FALSE)</f>
        <v>South East</v>
      </c>
      <c r="K6418" s="42" t="str">
        <f t="shared" si="203"/>
        <v/>
      </c>
    </row>
    <row r="6419" spans="1:11" x14ac:dyDescent="0.35">
      <c r="A6419" s="197">
        <f t="shared" si="204"/>
        <v>44317</v>
      </c>
      <c r="B6419" t="s">
        <v>1054</v>
      </c>
      <c r="C6419" t="s">
        <v>106</v>
      </c>
      <c r="D6419" t="s">
        <v>1008</v>
      </c>
      <c r="E6419" t="s">
        <v>21</v>
      </c>
      <c r="F6419" t="s">
        <v>22</v>
      </c>
      <c r="G6419" t="s">
        <v>695</v>
      </c>
      <c r="H6419">
        <v>0</v>
      </c>
      <c r="I6419" s="196" t="str">
        <f>VLOOKUP(E6419,Refs!$P$2:$R$36,3,FALSE)</f>
        <v>Y59</v>
      </c>
      <c r="J6419" s="196" t="str">
        <f>VLOOKUP(E6419,Refs!$P$2:$S$36,4,FALSE)</f>
        <v>South East</v>
      </c>
      <c r="K6419" s="42" t="str">
        <f t="shared" si="203"/>
        <v/>
      </c>
    </row>
    <row r="6420" spans="1:11" x14ac:dyDescent="0.35">
      <c r="A6420" s="197">
        <f t="shared" si="204"/>
        <v>44317</v>
      </c>
      <c r="B6420" t="s">
        <v>1054</v>
      </c>
      <c r="C6420" t="s">
        <v>106</v>
      </c>
      <c r="D6420" t="s">
        <v>1008</v>
      </c>
      <c r="E6420" t="s">
        <v>21</v>
      </c>
      <c r="F6420" t="s">
        <v>22</v>
      </c>
      <c r="G6420" t="s">
        <v>696</v>
      </c>
      <c r="H6420">
        <v>0</v>
      </c>
      <c r="I6420" s="196" t="str">
        <f>VLOOKUP(E6420,Refs!$P$2:$R$36,3,FALSE)</f>
        <v>Y59</v>
      </c>
      <c r="J6420" s="196" t="str">
        <f>VLOOKUP(E6420,Refs!$P$2:$S$36,4,FALSE)</f>
        <v>South East</v>
      </c>
      <c r="K6420" s="42" t="str">
        <f t="shared" si="203"/>
        <v/>
      </c>
    </row>
    <row r="6421" spans="1:11" x14ac:dyDescent="0.35">
      <c r="A6421" s="197">
        <f t="shared" si="204"/>
        <v>44317</v>
      </c>
      <c r="B6421" t="s">
        <v>1054</v>
      </c>
      <c r="C6421" t="s">
        <v>106</v>
      </c>
      <c r="D6421" t="s">
        <v>1008</v>
      </c>
      <c r="E6421" t="s">
        <v>21</v>
      </c>
      <c r="F6421" t="s">
        <v>22</v>
      </c>
      <c r="G6421" t="s">
        <v>697</v>
      </c>
      <c r="H6421">
        <v>0</v>
      </c>
      <c r="I6421" s="196" t="str">
        <f>VLOOKUP(E6421,Refs!$P$2:$R$36,3,FALSE)</f>
        <v>Y59</v>
      </c>
      <c r="J6421" s="196" t="str">
        <f>VLOOKUP(E6421,Refs!$P$2:$S$36,4,FALSE)</f>
        <v>South East</v>
      </c>
      <c r="K6421" s="42" t="str">
        <f t="shared" si="203"/>
        <v/>
      </c>
    </row>
    <row r="6422" spans="1:11" x14ac:dyDescent="0.35">
      <c r="A6422" s="197">
        <f t="shared" si="204"/>
        <v>44317</v>
      </c>
      <c r="B6422" t="s">
        <v>1054</v>
      </c>
      <c r="C6422" t="s">
        <v>106</v>
      </c>
      <c r="D6422" t="s">
        <v>1008</v>
      </c>
      <c r="E6422" t="s">
        <v>21</v>
      </c>
      <c r="F6422" t="s">
        <v>22</v>
      </c>
      <c r="G6422" t="s">
        <v>698</v>
      </c>
      <c r="H6422">
        <v>0</v>
      </c>
      <c r="I6422" s="196" t="str">
        <f>VLOOKUP(E6422,Refs!$P$2:$R$36,3,FALSE)</f>
        <v>Y59</v>
      </c>
      <c r="J6422" s="196" t="str">
        <f>VLOOKUP(E6422,Refs!$P$2:$S$36,4,FALSE)</f>
        <v>South East</v>
      </c>
      <c r="K6422" s="42" t="str">
        <f t="shared" si="203"/>
        <v/>
      </c>
    </row>
    <row r="6423" spans="1:11" x14ac:dyDescent="0.35">
      <c r="A6423" s="197">
        <f t="shared" si="204"/>
        <v>44317</v>
      </c>
      <c r="B6423" t="s">
        <v>1054</v>
      </c>
      <c r="C6423" t="s">
        <v>106</v>
      </c>
      <c r="D6423" t="s">
        <v>1008</v>
      </c>
      <c r="E6423" t="s">
        <v>21</v>
      </c>
      <c r="F6423" t="s">
        <v>22</v>
      </c>
      <c r="G6423" t="s">
        <v>699</v>
      </c>
      <c r="H6423">
        <v>0</v>
      </c>
      <c r="I6423" s="196" t="str">
        <f>VLOOKUP(E6423,Refs!$P$2:$R$36,3,FALSE)</f>
        <v>Y59</v>
      </c>
      <c r="J6423" s="196" t="str">
        <f>VLOOKUP(E6423,Refs!$P$2:$S$36,4,FALSE)</f>
        <v>South East</v>
      </c>
      <c r="K6423" s="42" t="str">
        <f t="shared" si="203"/>
        <v/>
      </c>
    </row>
    <row r="6424" spans="1:11" x14ac:dyDescent="0.35">
      <c r="A6424" s="197">
        <f t="shared" si="204"/>
        <v>44317</v>
      </c>
      <c r="B6424" t="s">
        <v>1054</v>
      </c>
      <c r="C6424" t="s">
        <v>106</v>
      </c>
      <c r="D6424" t="s">
        <v>1008</v>
      </c>
      <c r="E6424" t="s">
        <v>21</v>
      </c>
      <c r="F6424" t="s">
        <v>22</v>
      </c>
      <c r="G6424" t="s">
        <v>720</v>
      </c>
      <c r="H6424">
        <v>90</v>
      </c>
      <c r="I6424" s="196" t="str">
        <f>VLOOKUP(E6424,Refs!$P$2:$R$36,3,FALSE)</f>
        <v>Y59</v>
      </c>
      <c r="J6424" s="196" t="str">
        <f>VLOOKUP(E6424,Refs!$P$2:$S$36,4,FALSE)</f>
        <v>South East</v>
      </c>
      <c r="K6424" s="42">
        <f t="shared" si="203"/>
        <v>90</v>
      </c>
    </row>
    <row r="6425" spans="1:11" x14ac:dyDescent="0.35">
      <c r="A6425" s="197">
        <f t="shared" si="204"/>
        <v>44317</v>
      </c>
      <c r="B6425" t="s">
        <v>1054</v>
      </c>
      <c r="C6425" t="s">
        <v>106</v>
      </c>
      <c r="D6425" t="s">
        <v>1008</v>
      </c>
      <c r="E6425" t="s">
        <v>21</v>
      </c>
      <c r="F6425" t="s">
        <v>22</v>
      </c>
      <c r="G6425" t="s">
        <v>721</v>
      </c>
      <c r="H6425">
        <v>86</v>
      </c>
      <c r="I6425" s="196" t="str">
        <f>VLOOKUP(E6425,Refs!$P$2:$R$36,3,FALSE)</f>
        <v>Y59</v>
      </c>
      <c r="J6425" s="196" t="str">
        <f>VLOOKUP(E6425,Refs!$P$2:$S$36,4,FALSE)</f>
        <v>South East</v>
      </c>
      <c r="K6425" s="42">
        <f t="shared" si="203"/>
        <v>86</v>
      </c>
    </row>
    <row r="6426" spans="1:11" x14ac:dyDescent="0.35">
      <c r="A6426" s="197">
        <f t="shared" si="204"/>
        <v>44317</v>
      </c>
      <c r="B6426" t="s">
        <v>1054</v>
      </c>
      <c r="C6426" t="s">
        <v>106</v>
      </c>
      <c r="D6426" t="s">
        <v>1008</v>
      </c>
      <c r="E6426" t="s">
        <v>21</v>
      </c>
      <c r="F6426" t="s">
        <v>22</v>
      </c>
      <c r="G6426" t="s">
        <v>722</v>
      </c>
      <c r="H6426">
        <v>5</v>
      </c>
      <c r="I6426" s="196" t="str">
        <f>VLOOKUP(E6426,Refs!$P$2:$R$36,3,FALSE)</f>
        <v>Y59</v>
      </c>
      <c r="J6426" s="196" t="str">
        <f>VLOOKUP(E6426,Refs!$P$2:$S$36,4,FALSE)</f>
        <v>South East</v>
      </c>
      <c r="K6426" s="42">
        <f t="shared" si="203"/>
        <v>5</v>
      </c>
    </row>
    <row r="6427" spans="1:11" x14ac:dyDescent="0.35">
      <c r="A6427" s="197">
        <f t="shared" si="204"/>
        <v>44317</v>
      </c>
      <c r="B6427" t="s">
        <v>1054</v>
      </c>
      <c r="C6427" t="s">
        <v>106</v>
      </c>
      <c r="D6427" t="s">
        <v>1008</v>
      </c>
      <c r="E6427" t="s">
        <v>21</v>
      </c>
      <c r="F6427" t="s">
        <v>22</v>
      </c>
      <c r="G6427" t="s">
        <v>723</v>
      </c>
      <c r="H6427">
        <v>5</v>
      </c>
      <c r="I6427" s="196" t="str">
        <f>VLOOKUP(E6427,Refs!$P$2:$R$36,3,FALSE)</f>
        <v>Y59</v>
      </c>
      <c r="J6427" s="196" t="str">
        <f>VLOOKUP(E6427,Refs!$P$2:$S$36,4,FALSE)</f>
        <v>South East</v>
      </c>
      <c r="K6427" s="42">
        <f t="shared" si="203"/>
        <v>5</v>
      </c>
    </row>
    <row r="6428" spans="1:11" x14ac:dyDescent="0.35">
      <c r="A6428" s="197">
        <f t="shared" si="204"/>
        <v>44317</v>
      </c>
      <c r="B6428" t="s">
        <v>1054</v>
      </c>
      <c r="C6428" t="s">
        <v>106</v>
      </c>
      <c r="D6428" t="s">
        <v>1008</v>
      </c>
      <c r="E6428" t="s">
        <v>21</v>
      </c>
      <c r="F6428" t="s">
        <v>22</v>
      </c>
      <c r="G6428" t="s">
        <v>724</v>
      </c>
      <c r="H6428">
        <v>25</v>
      </c>
      <c r="I6428" s="196" t="str">
        <f>VLOOKUP(E6428,Refs!$P$2:$R$36,3,FALSE)</f>
        <v>Y59</v>
      </c>
      <c r="J6428" s="196" t="str">
        <f>VLOOKUP(E6428,Refs!$P$2:$S$36,4,FALSE)</f>
        <v>South East</v>
      </c>
      <c r="K6428" s="42">
        <f t="shared" si="203"/>
        <v>25</v>
      </c>
    </row>
    <row r="6429" spans="1:11" x14ac:dyDescent="0.35">
      <c r="A6429" s="197">
        <f t="shared" si="204"/>
        <v>44317</v>
      </c>
      <c r="B6429" t="s">
        <v>1054</v>
      </c>
      <c r="C6429" t="s">
        <v>106</v>
      </c>
      <c r="D6429" t="s">
        <v>1008</v>
      </c>
      <c r="E6429" t="s">
        <v>21</v>
      </c>
      <c r="F6429" t="s">
        <v>22</v>
      </c>
      <c r="G6429" t="s">
        <v>725</v>
      </c>
      <c r="H6429">
        <v>0</v>
      </c>
      <c r="I6429" s="196" t="str">
        <f>VLOOKUP(E6429,Refs!$P$2:$R$36,3,FALSE)</f>
        <v>Y59</v>
      </c>
      <c r="J6429" s="196" t="str">
        <f>VLOOKUP(E6429,Refs!$P$2:$S$36,4,FALSE)</f>
        <v>South East</v>
      </c>
      <c r="K6429" s="42" t="str">
        <f t="shared" si="203"/>
        <v/>
      </c>
    </row>
    <row r="6430" spans="1:11" x14ac:dyDescent="0.35">
      <c r="A6430" s="197">
        <f t="shared" si="204"/>
        <v>44317</v>
      </c>
      <c r="B6430" t="s">
        <v>1054</v>
      </c>
      <c r="C6430" t="s">
        <v>106</v>
      </c>
      <c r="D6430" t="s">
        <v>1008</v>
      </c>
      <c r="E6430" t="s">
        <v>21</v>
      </c>
      <c r="F6430" t="s">
        <v>22</v>
      </c>
      <c r="G6430" t="s">
        <v>726</v>
      </c>
      <c r="H6430">
        <v>10</v>
      </c>
      <c r="I6430" s="196" t="str">
        <f>VLOOKUP(E6430,Refs!$P$2:$R$36,3,FALSE)</f>
        <v>Y59</v>
      </c>
      <c r="J6430" s="196" t="str">
        <f>VLOOKUP(E6430,Refs!$P$2:$S$36,4,FALSE)</f>
        <v>South East</v>
      </c>
      <c r="K6430" s="42">
        <f t="shared" si="203"/>
        <v>10</v>
      </c>
    </row>
    <row r="6431" spans="1:11" x14ac:dyDescent="0.35">
      <c r="A6431" s="197">
        <f t="shared" si="204"/>
        <v>44317</v>
      </c>
      <c r="B6431" t="s">
        <v>1054</v>
      </c>
      <c r="C6431" t="s">
        <v>106</v>
      </c>
      <c r="D6431" t="s">
        <v>1008</v>
      </c>
      <c r="E6431" t="s">
        <v>21</v>
      </c>
      <c r="F6431" t="s">
        <v>22</v>
      </c>
      <c r="G6431" t="s">
        <v>727</v>
      </c>
      <c r="H6431">
        <v>0</v>
      </c>
      <c r="I6431" s="196" t="str">
        <f>VLOOKUP(E6431,Refs!$P$2:$R$36,3,FALSE)</f>
        <v>Y59</v>
      </c>
      <c r="J6431" s="196" t="str">
        <f>VLOOKUP(E6431,Refs!$P$2:$S$36,4,FALSE)</f>
        <v>South East</v>
      </c>
      <c r="K6431" s="42" t="str">
        <f t="shared" si="203"/>
        <v/>
      </c>
    </row>
    <row r="6432" spans="1:11" x14ac:dyDescent="0.35">
      <c r="A6432" s="197">
        <f t="shared" si="204"/>
        <v>44317</v>
      </c>
      <c r="B6432" t="s">
        <v>1054</v>
      </c>
      <c r="C6432" t="s">
        <v>106</v>
      </c>
      <c r="D6432" t="s">
        <v>1008</v>
      </c>
      <c r="E6432" t="s">
        <v>21</v>
      </c>
      <c r="F6432" t="s">
        <v>22</v>
      </c>
      <c r="G6432" t="s">
        <v>728</v>
      </c>
      <c r="H6432">
        <v>0</v>
      </c>
      <c r="I6432" s="196" t="str">
        <f>VLOOKUP(E6432,Refs!$P$2:$R$36,3,FALSE)</f>
        <v>Y59</v>
      </c>
      <c r="J6432" s="196" t="str">
        <f>VLOOKUP(E6432,Refs!$P$2:$S$36,4,FALSE)</f>
        <v>South East</v>
      </c>
      <c r="K6432" s="42" t="str">
        <f t="shared" si="203"/>
        <v/>
      </c>
    </row>
    <row r="6433" spans="1:11" x14ac:dyDescent="0.35">
      <c r="A6433" s="197">
        <f t="shared" si="204"/>
        <v>44317</v>
      </c>
      <c r="B6433" t="s">
        <v>1054</v>
      </c>
      <c r="C6433" t="s">
        <v>106</v>
      </c>
      <c r="D6433" t="s">
        <v>1008</v>
      </c>
      <c r="E6433" t="s">
        <v>21</v>
      </c>
      <c r="F6433" t="s">
        <v>22</v>
      </c>
      <c r="G6433" t="s">
        <v>729</v>
      </c>
      <c r="H6433">
        <v>0</v>
      </c>
      <c r="I6433" s="196" t="str">
        <f>VLOOKUP(E6433,Refs!$P$2:$R$36,3,FALSE)</f>
        <v>Y59</v>
      </c>
      <c r="J6433" s="196" t="str">
        <f>VLOOKUP(E6433,Refs!$P$2:$S$36,4,FALSE)</f>
        <v>South East</v>
      </c>
      <c r="K6433" s="42" t="str">
        <f t="shared" si="203"/>
        <v/>
      </c>
    </row>
    <row r="6434" spans="1:11" x14ac:dyDescent="0.35">
      <c r="A6434" s="197">
        <f t="shared" si="204"/>
        <v>44317</v>
      </c>
      <c r="B6434" t="s">
        <v>1054</v>
      </c>
      <c r="C6434" t="s">
        <v>106</v>
      </c>
      <c r="D6434" t="s">
        <v>1008</v>
      </c>
      <c r="E6434" t="s">
        <v>21</v>
      </c>
      <c r="F6434" t="s">
        <v>22</v>
      </c>
      <c r="G6434" t="s">
        <v>730</v>
      </c>
      <c r="H6434">
        <v>0</v>
      </c>
      <c r="I6434" s="196" t="str">
        <f>VLOOKUP(E6434,Refs!$P$2:$R$36,3,FALSE)</f>
        <v>Y59</v>
      </c>
      <c r="J6434" s="196" t="str">
        <f>VLOOKUP(E6434,Refs!$P$2:$S$36,4,FALSE)</f>
        <v>South East</v>
      </c>
      <c r="K6434" s="42" t="str">
        <f t="shared" si="203"/>
        <v/>
      </c>
    </row>
    <row r="6435" spans="1:11" x14ac:dyDescent="0.35">
      <c r="A6435" s="197">
        <f t="shared" si="204"/>
        <v>44317</v>
      </c>
      <c r="B6435" t="s">
        <v>1054</v>
      </c>
      <c r="C6435" t="s">
        <v>106</v>
      </c>
      <c r="D6435" t="s">
        <v>1008</v>
      </c>
      <c r="E6435" t="s">
        <v>21</v>
      </c>
      <c r="F6435" t="s">
        <v>22</v>
      </c>
      <c r="G6435" t="s">
        <v>731</v>
      </c>
      <c r="H6435">
        <v>0</v>
      </c>
      <c r="I6435" s="196" t="str">
        <f>VLOOKUP(E6435,Refs!$P$2:$R$36,3,FALSE)</f>
        <v>Y59</v>
      </c>
      <c r="J6435" s="196" t="str">
        <f>VLOOKUP(E6435,Refs!$P$2:$S$36,4,FALSE)</f>
        <v>South East</v>
      </c>
      <c r="K6435" s="42" t="str">
        <f t="shared" si="203"/>
        <v/>
      </c>
    </row>
    <row r="6436" spans="1:11" x14ac:dyDescent="0.35">
      <c r="A6436" s="197">
        <f t="shared" si="204"/>
        <v>44317</v>
      </c>
      <c r="B6436" t="s">
        <v>1054</v>
      </c>
      <c r="C6436" t="s">
        <v>106</v>
      </c>
      <c r="D6436" t="s">
        <v>1008</v>
      </c>
      <c r="E6436" t="s">
        <v>21</v>
      </c>
      <c r="F6436" t="s">
        <v>22</v>
      </c>
      <c r="G6436" t="s">
        <v>732</v>
      </c>
      <c r="H6436">
        <v>21</v>
      </c>
      <c r="I6436" s="196" t="str">
        <f>VLOOKUP(E6436,Refs!$P$2:$R$36,3,FALSE)</f>
        <v>Y59</v>
      </c>
      <c r="J6436" s="196" t="str">
        <f>VLOOKUP(E6436,Refs!$P$2:$S$36,4,FALSE)</f>
        <v>South East</v>
      </c>
      <c r="K6436" s="42">
        <f t="shared" si="203"/>
        <v>21</v>
      </c>
    </row>
    <row r="6437" spans="1:11" x14ac:dyDescent="0.35">
      <c r="A6437" s="197">
        <f t="shared" si="204"/>
        <v>44317</v>
      </c>
      <c r="B6437" t="s">
        <v>1054</v>
      </c>
      <c r="C6437" t="s">
        <v>106</v>
      </c>
      <c r="D6437" t="s">
        <v>1008</v>
      </c>
      <c r="E6437" t="s">
        <v>21</v>
      </c>
      <c r="F6437" t="s">
        <v>22</v>
      </c>
      <c r="G6437" t="s">
        <v>733</v>
      </c>
      <c r="H6437">
        <v>2</v>
      </c>
      <c r="I6437" s="196" t="str">
        <f>VLOOKUP(E6437,Refs!$P$2:$R$36,3,FALSE)</f>
        <v>Y59</v>
      </c>
      <c r="J6437" s="196" t="str">
        <f>VLOOKUP(E6437,Refs!$P$2:$S$36,4,FALSE)</f>
        <v>South East</v>
      </c>
      <c r="K6437" s="42">
        <f t="shared" si="203"/>
        <v>2</v>
      </c>
    </row>
    <row r="6438" spans="1:11" x14ac:dyDescent="0.35">
      <c r="A6438" s="197">
        <f t="shared" si="204"/>
        <v>44317</v>
      </c>
      <c r="B6438" t="s">
        <v>1054</v>
      </c>
      <c r="C6438" t="s">
        <v>106</v>
      </c>
      <c r="D6438" t="s">
        <v>1008</v>
      </c>
      <c r="E6438" t="s">
        <v>21</v>
      </c>
      <c r="F6438" t="s">
        <v>22</v>
      </c>
      <c r="G6438" t="s">
        <v>734</v>
      </c>
      <c r="H6438">
        <v>0</v>
      </c>
      <c r="I6438" s="196" t="str">
        <f>VLOOKUP(E6438,Refs!$P$2:$R$36,3,FALSE)</f>
        <v>Y59</v>
      </c>
      <c r="J6438" s="196" t="str">
        <f>VLOOKUP(E6438,Refs!$P$2:$S$36,4,FALSE)</f>
        <v>South East</v>
      </c>
      <c r="K6438" s="42" t="str">
        <f t="shared" si="203"/>
        <v/>
      </c>
    </row>
    <row r="6439" spans="1:11" x14ac:dyDescent="0.35">
      <c r="A6439" s="197">
        <f t="shared" si="204"/>
        <v>44317</v>
      </c>
      <c r="B6439" t="s">
        <v>1054</v>
      </c>
      <c r="C6439" t="s">
        <v>106</v>
      </c>
      <c r="D6439" t="s">
        <v>1008</v>
      </c>
      <c r="E6439" t="s">
        <v>21</v>
      </c>
      <c r="F6439" t="s">
        <v>22</v>
      </c>
      <c r="G6439" t="s">
        <v>735</v>
      </c>
      <c r="H6439">
        <v>0</v>
      </c>
      <c r="I6439" s="196" t="str">
        <f>VLOOKUP(E6439,Refs!$P$2:$R$36,3,FALSE)</f>
        <v>Y59</v>
      </c>
      <c r="J6439" s="196" t="str">
        <f>VLOOKUP(E6439,Refs!$P$2:$S$36,4,FALSE)</f>
        <v>South East</v>
      </c>
      <c r="K6439" s="42" t="str">
        <f t="shared" si="203"/>
        <v/>
      </c>
    </row>
    <row r="6440" spans="1:11" x14ac:dyDescent="0.35">
      <c r="A6440" s="197">
        <f t="shared" si="204"/>
        <v>44317</v>
      </c>
      <c r="B6440" t="s">
        <v>1054</v>
      </c>
      <c r="C6440" t="s">
        <v>106</v>
      </c>
      <c r="D6440" t="s">
        <v>1008</v>
      </c>
      <c r="E6440" t="s">
        <v>21</v>
      </c>
      <c r="F6440" t="s">
        <v>22</v>
      </c>
      <c r="G6440" t="s">
        <v>736</v>
      </c>
      <c r="H6440">
        <v>0</v>
      </c>
      <c r="I6440" s="196" t="str">
        <f>VLOOKUP(E6440,Refs!$P$2:$R$36,3,FALSE)</f>
        <v>Y59</v>
      </c>
      <c r="J6440" s="196" t="str">
        <f>VLOOKUP(E6440,Refs!$P$2:$S$36,4,FALSE)</f>
        <v>South East</v>
      </c>
      <c r="K6440" s="42" t="str">
        <f t="shared" si="203"/>
        <v/>
      </c>
    </row>
    <row r="6441" spans="1:11" x14ac:dyDescent="0.35">
      <c r="A6441" s="197">
        <f t="shared" si="204"/>
        <v>44317</v>
      </c>
      <c r="B6441" t="s">
        <v>1054</v>
      </c>
      <c r="C6441" t="s">
        <v>106</v>
      </c>
      <c r="D6441" t="s">
        <v>1008</v>
      </c>
      <c r="E6441" t="s">
        <v>21</v>
      </c>
      <c r="F6441" t="s">
        <v>22</v>
      </c>
      <c r="G6441" t="s">
        <v>737</v>
      </c>
      <c r="H6441">
        <v>0</v>
      </c>
      <c r="I6441" s="196" t="str">
        <f>VLOOKUP(E6441,Refs!$P$2:$R$36,3,FALSE)</f>
        <v>Y59</v>
      </c>
      <c r="J6441" s="196" t="str">
        <f>VLOOKUP(E6441,Refs!$P$2:$S$36,4,FALSE)</f>
        <v>South East</v>
      </c>
      <c r="K6441" s="42" t="str">
        <f t="shared" si="203"/>
        <v/>
      </c>
    </row>
    <row r="6442" spans="1:11" x14ac:dyDescent="0.35">
      <c r="A6442" s="197">
        <f t="shared" si="204"/>
        <v>44317</v>
      </c>
      <c r="B6442" t="s">
        <v>1054</v>
      </c>
      <c r="C6442" t="s">
        <v>500</v>
      </c>
      <c r="D6442"/>
      <c r="E6442" t="s">
        <v>785</v>
      </c>
      <c r="F6442" t="s">
        <v>786</v>
      </c>
      <c r="G6442" t="s">
        <v>756</v>
      </c>
      <c r="H6442">
        <v>40036</v>
      </c>
      <c r="I6442" s="196" t="str">
        <f>VLOOKUP(E6442,Refs!$P$2:$R$36,3,FALSE)</f>
        <v>Y60</v>
      </c>
      <c r="J6442" s="196" t="str">
        <f>VLOOKUP(E6442,Refs!$P$2:$S$36,4,FALSE)</f>
        <v>Midlands</v>
      </c>
      <c r="K6442" s="42">
        <f t="shared" si="203"/>
        <v>40036</v>
      </c>
    </row>
    <row r="6443" spans="1:11" x14ac:dyDescent="0.35">
      <c r="A6443" s="197">
        <f t="shared" si="204"/>
        <v>44317</v>
      </c>
      <c r="B6443" t="s">
        <v>1054</v>
      </c>
      <c r="C6443" t="s">
        <v>500</v>
      </c>
      <c r="D6443"/>
      <c r="E6443" t="s">
        <v>785</v>
      </c>
      <c r="F6443" t="s">
        <v>786</v>
      </c>
      <c r="G6443" t="s">
        <v>757</v>
      </c>
      <c r="H6443">
        <v>36236</v>
      </c>
      <c r="I6443" s="196" t="str">
        <f>VLOOKUP(E6443,Refs!$P$2:$R$36,3,FALSE)</f>
        <v>Y60</v>
      </c>
      <c r="J6443" s="196" t="str">
        <f>VLOOKUP(E6443,Refs!$P$2:$S$36,4,FALSE)</f>
        <v>Midlands</v>
      </c>
      <c r="K6443" s="42">
        <f t="shared" si="203"/>
        <v>36236</v>
      </c>
    </row>
    <row r="6444" spans="1:11" x14ac:dyDescent="0.35">
      <c r="A6444" s="197">
        <f t="shared" si="204"/>
        <v>44317</v>
      </c>
      <c r="B6444" t="s">
        <v>1054</v>
      </c>
      <c r="C6444" t="s">
        <v>500</v>
      </c>
      <c r="D6444"/>
      <c r="E6444" t="s">
        <v>785</v>
      </c>
      <c r="F6444" t="s">
        <v>786</v>
      </c>
      <c r="G6444" t="s">
        <v>758</v>
      </c>
      <c r="H6444">
        <v>37042</v>
      </c>
      <c r="I6444" s="196" t="str">
        <f>VLOOKUP(E6444,Refs!$P$2:$R$36,3,FALSE)</f>
        <v>Y60</v>
      </c>
      <c r="J6444" s="196" t="str">
        <f>VLOOKUP(E6444,Refs!$P$2:$S$36,4,FALSE)</f>
        <v>Midlands</v>
      </c>
      <c r="K6444" s="42">
        <f t="shared" si="203"/>
        <v>37042</v>
      </c>
    </row>
    <row r="6445" spans="1:11" x14ac:dyDescent="0.35">
      <c r="A6445" s="197">
        <f t="shared" si="204"/>
        <v>44317</v>
      </c>
      <c r="B6445" t="s">
        <v>1054</v>
      </c>
      <c r="C6445" t="s">
        <v>500</v>
      </c>
      <c r="D6445"/>
      <c r="E6445" t="s">
        <v>785</v>
      </c>
      <c r="F6445" t="s">
        <v>786</v>
      </c>
      <c r="G6445" t="s">
        <v>759</v>
      </c>
      <c r="H6445" t="s">
        <v>999</v>
      </c>
      <c r="I6445" s="196" t="str">
        <f>VLOOKUP(E6445,Refs!$P$2:$R$36,3,FALSE)</f>
        <v>Y60</v>
      </c>
      <c r="J6445" s="196" t="str">
        <f>VLOOKUP(E6445,Refs!$P$2:$S$36,4,FALSE)</f>
        <v>Midlands</v>
      </c>
      <c r="K6445" s="42" t="str">
        <f t="shared" si="203"/>
        <v>-</v>
      </c>
    </row>
    <row r="6446" spans="1:11" x14ac:dyDescent="0.35">
      <c r="A6446" s="197">
        <f t="shared" si="204"/>
        <v>44317</v>
      </c>
      <c r="B6446" t="s">
        <v>1054</v>
      </c>
      <c r="C6446" t="s">
        <v>500</v>
      </c>
      <c r="D6446"/>
      <c r="E6446" t="s">
        <v>785</v>
      </c>
      <c r="F6446" t="s">
        <v>786</v>
      </c>
      <c r="G6446" t="s">
        <v>760</v>
      </c>
      <c r="H6446">
        <v>687</v>
      </c>
      <c r="I6446" s="196" t="str">
        <f>VLOOKUP(E6446,Refs!$P$2:$R$36,3,FALSE)</f>
        <v>Y60</v>
      </c>
      <c r="J6446" s="196" t="str">
        <f>VLOOKUP(E6446,Refs!$P$2:$S$36,4,FALSE)</f>
        <v>Midlands</v>
      </c>
      <c r="K6446" s="42">
        <f t="shared" si="203"/>
        <v>687</v>
      </c>
    </row>
    <row r="6447" spans="1:11" x14ac:dyDescent="0.35">
      <c r="A6447" s="197">
        <f t="shared" si="204"/>
        <v>44317</v>
      </c>
      <c r="B6447" t="s">
        <v>1054</v>
      </c>
      <c r="C6447" t="s">
        <v>500</v>
      </c>
      <c r="D6447"/>
      <c r="E6447" t="s">
        <v>785</v>
      </c>
      <c r="F6447" t="s">
        <v>786</v>
      </c>
      <c r="G6447" t="s">
        <v>761</v>
      </c>
      <c r="H6447">
        <v>0</v>
      </c>
      <c r="I6447" s="196" t="str">
        <f>VLOOKUP(E6447,Refs!$P$2:$R$36,3,FALSE)</f>
        <v>Y60</v>
      </c>
      <c r="J6447" s="196" t="str">
        <f>VLOOKUP(E6447,Refs!$P$2:$S$36,4,FALSE)</f>
        <v>Midlands</v>
      </c>
      <c r="K6447" s="42" t="str">
        <f t="shared" si="203"/>
        <v/>
      </c>
    </row>
    <row r="6448" spans="1:11" x14ac:dyDescent="0.35">
      <c r="A6448" s="197">
        <f t="shared" si="204"/>
        <v>44317</v>
      </c>
      <c r="B6448" t="s">
        <v>1054</v>
      </c>
      <c r="C6448" t="s">
        <v>500</v>
      </c>
      <c r="D6448"/>
      <c r="E6448" t="s">
        <v>785</v>
      </c>
      <c r="F6448" t="s">
        <v>786</v>
      </c>
      <c r="G6448" t="s">
        <v>548</v>
      </c>
      <c r="H6448">
        <v>34104</v>
      </c>
      <c r="I6448" s="196" t="str">
        <f>VLOOKUP(E6448,Refs!$P$2:$R$36,3,FALSE)</f>
        <v>Y60</v>
      </c>
      <c r="J6448" s="196" t="str">
        <f>VLOOKUP(E6448,Refs!$P$2:$S$36,4,FALSE)</f>
        <v>Midlands</v>
      </c>
      <c r="K6448" s="42">
        <f t="shared" si="203"/>
        <v>34104</v>
      </c>
    </row>
    <row r="6449" spans="1:11" x14ac:dyDescent="0.35">
      <c r="A6449" s="197">
        <f t="shared" si="204"/>
        <v>44317</v>
      </c>
      <c r="B6449" t="s">
        <v>1054</v>
      </c>
      <c r="C6449" t="s">
        <v>500</v>
      </c>
      <c r="D6449"/>
      <c r="E6449" t="s">
        <v>785</v>
      </c>
      <c r="F6449" t="s">
        <v>786</v>
      </c>
      <c r="G6449" t="s">
        <v>549</v>
      </c>
      <c r="H6449">
        <v>299</v>
      </c>
      <c r="I6449" s="196" t="str">
        <f>VLOOKUP(E6449,Refs!$P$2:$R$36,3,FALSE)</f>
        <v>Y60</v>
      </c>
      <c r="J6449" s="196" t="str">
        <f>VLOOKUP(E6449,Refs!$P$2:$S$36,4,FALSE)</f>
        <v>Midlands</v>
      </c>
      <c r="K6449" s="42">
        <f t="shared" si="203"/>
        <v>299</v>
      </c>
    </row>
    <row r="6450" spans="1:11" x14ac:dyDescent="0.35">
      <c r="A6450" s="197">
        <f t="shared" si="204"/>
        <v>44317</v>
      </c>
      <c r="B6450" t="s">
        <v>1054</v>
      </c>
      <c r="C6450" t="s">
        <v>500</v>
      </c>
      <c r="D6450"/>
      <c r="E6450" t="s">
        <v>785</v>
      </c>
      <c r="F6450" t="s">
        <v>786</v>
      </c>
      <c r="G6450" t="s">
        <v>550</v>
      </c>
      <c r="H6450">
        <v>168</v>
      </c>
      <c r="I6450" s="196" t="str">
        <f>VLOOKUP(E6450,Refs!$P$2:$R$36,3,FALSE)</f>
        <v>Y60</v>
      </c>
      <c r="J6450" s="196" t="str">
        <f>VLOOKUP(E6450,Refs!$P$2:$S$36,4,FALSE)</f>
        <v>Midlands</v>
      </c>
      <c r="K6450" s="42">
        <f t="shared" si="203"/>
        <v>168</v>
      </c>
    </row>
    <row r="6451" spans="1:11" x14ac:dyDescent="0.35">
      <c r="A6451" s="197">
        <f t="shared" si="204"/>
        <v>44317</v>
      </c>
      <c r="B6451" t="s">
        <v>1054</v>
      </c>
      <c r="C6451" t="s">
        <v>500</v>
      </c>
      <c r="D6451"/>
      <c r="E6451" t="s">
        <v>785</v>
      </c>
      <c r="F6451" t="s">
        <v>786</v>
      </c>
      <c r="G6451" t="s">
        <v>551</v>
      </c>
      <c r="H6451">
        <v>129</v>
      </c>
      <c r="I6451" s="196" t="str">
        <f>VLOOKUP(E6451,Refs!$P$2:$R$36,3,FALSE)</f>
        <v>Y60</v>
      </c>
      <c r="J6451" s="196" t="str">
        <f>VLOOKUP(E6451,Refs!$P$2:$S$36,4,FALSE)</f>
        <v>Midlands</v>
      </c>
      <c r="K6451" s="42">
        <f t="shared" si="203"/>
        <v>129</v>
      </c>
    </row>
    <row r="6452" spans="1:11" x14ac:dyDescent="0.35">
      <c r="A6452" s="197">
        <f t="shared" si="204"/>
        <v>44317</v>
      </c>
      <c r="B6452" t="s">
        <v>1054</v>
      </c>
      <c r="C6452" t="s">
        <v>500</v>
      </c>
      <c r="D6452"/>
      <c r="E6452" t="s">
        <v>785</v>
      </c>
      <c r="F6452" t="s">
        <v>786</v>
      </c>
      <c r="G6452" t="s">
        <v>552</v>
      </c>
      <c r="H6452">
        <v>0</v>
      </c>
      <c r="I6452" s="196" t="str">
        <f>VLOOKUP(E6452,Refs!$P$2:$R$36,3,FALSE)</f>
        <v>Y60</v>
      </c>
      <c r="J6452" s="196" t="str">
        <f>VLOOKUP(E6452,Refs!$P$2:$S$36,4,FALSE)</f>
        <v>Midlands</v>
      </c>
      <c r="K6452" s="42" t="str">
        <f t="shared" si="203"/>
        <v/>
      </c>
    </row>
    <row r="6453" spans="1:11" x14ac:dyDescent="0.35">
      <c r="A6453" s="197">
        <f t="shared" si="204"/>
        <v>44317</v>
      </c>
      <c r="B6453" t="s">
        <v>1054</v>
      </c>
      <c r="C6453" t="s">
        <v>500</v>
      </c>
      <c r="D6453"/>
      <c r="E6453" t="s">
        <v>785</v>
      </c>
      <c r="F6453" t="s">
        <v>786</v>
      </c>
      <c r="G6453" t="s">
        <v>553</v>
      </c>
      <c r="H6453">
        <v>465407</v>
      </c>
      <c r="I6453" s="196" t="str">
        <f>VLOOKUP(E6453,Refs!$P$2:$R$36,3,FALSE)</f>
        <v>Y60</v>
      </c>
      <c r="J6453" s="196" t="str">
        <f>VLOOKUP(E6453,Refs!$P$2:$S$36,4,FALSE)</f>
        <v>Midlands</v>
      </c>
      <c r="K6453" s="42">
        <f t="shared" si="203"/>
        <v>465407</v>
      </c>
    </row>
    <row r="6454" spans="1:11" x14ac:dyDescent="0.35">
      <c r="A6454" s="197">
        <f t="shared" si="204"/>
        <v>44317</v>
      </c>
      <c r="B6454" t="s">
        <v>1054</v>
      </c>
      <c r="C6454" t="s">
        <v>500</v>
      </c>
      <c r="D6454"/>
      <c r="E6454" t="s">
        <v>785</v>
      </c>
      <c r="F6454" t="s">
        <v>786</v>
      </c>
      <c r="G6454" t="s">
        <v>554</v>
      </c>
      <c r="H6454">
        <v>71</v>
      </c>
      <c r="I6454" s="196" t="str">
        <f>VLOOKUP(E6454,Refs!$P$2:$R$36,3,FALSE)</f>
        <v>Y60</v>
      </c>
      <c r="J6454" s="196" t="str">
        <f>VLOOKUP(E6454,Refs!$P$2:$S$36,4,FALSE)</f>
        <v>Midlands</v>
      </c>
      <c r="K6454" s="42">
        <f t="shared" si="203"/>
        <v>71</v>
      </c>
    </row>
    <row r="6455" spans="1:11" x14ac:dyDescent="0.35">
      <c r="A6455" s="197">
        <f t="shared" si="204"/>
        <v>44317</v>
      </c>
      <c r="B6455" t="s">
        <v>1054</v>
      </c>
      <c r="C6455" t="s">
        <v>500</v>
      </c>
      <c r="D6455"/>
      <c r="E6455" t="s">
        <v>785</v>
      </c>
      <c r="F6455" t="s">
        <v>786</v>
      </c>
      <c r="G6455" t="s">
        <v>555</v>
      </c>
      <c r="H6455">
        <v>163</v>
      </c>
      <c r="I6455" s="196" t="str">
        <f>VLOOKUP(E6455,Refs!$P$2:$R$36,3,FALSE)</f>
        <v>Y60</v>
      </c>
      <c r="J6455" s="196" t="str">
        <f>VLOOKUP(E6455,Refs!$P$2:$S$36,4,FALSE)</f>
        <v>Midlands</v>
      </c>
      <c r="K6455" s="42">
        <f t="shared" ref="K6455:K6518" si="205">IF(OR(H6455="NULL",H6455=0,H6455=""),"",H6455)</f>
        <v>163</v>
      </c>
    </row>
    <row r="6456" spans="1:11" x14ac:dyDescent="0.35">
      <c r="A6456" s="197">
        <f t="shared" si="204"/>
        <v>44317</v>
      </c>
      <c r="B6456" t="s">
        <v>1054</v>
      </c>
      <c r="C6456" t="s">
        <v>500</v>
      </c>
      <c r="D6456"/>
      <c r="E6456" t="s">
        <v>785</v>
      </c>
      <c r="F6456" t="s">
        <v>786</v>
      </c>
      <c r="G6456" t="s">
        <v>556</v>
      </c>
      <c r="H6456">
        <v>24293</v>
      </c>
      <c r="I6456" s="196" t="str">
        <f>VLOOKUP(E6456,Refs!$P$2:$R$36,3,FALSE)</f>
        <v>Y60</v>
      </c>
      <c r="J6456" s="196" t="str">
        <f>VLOOKUP(E6456,Refs!$P$2:$S$36,4,FALSE)</f>
        <v>Midlands</v>
      </c>
      <c r="K6456" s="42">
        <f t="shared" si="205"/>
        <v>24293</v>
      </c>
    </row>
    <row r="6457" spans="1:11" x14ac:dyDescent="0.35">
      <c r="A6457" s="197">
        <f t="shared" si="204"/>
        <v>44317</v>
      </c>
      <c r="B6457" t="s">
        <v>1054</v>
      </c>
      <c r="C6457" t="s">
        <v>500</v>
      </c>
      <c r="D6457"/>
      <c r="E6457" t="s">
        <v>785</v>
      </c>
      <c r="F6457" t="s">
        <v>786</v>
      </c>
      <c r="G6457" t="s">
        <v>557</v>
      </c>
      <c r="H6457">
        <v>9380</v>
      </c>
      <c r="I6457" s="196" t="str">
        <f>VLOOKUP(E6457,Refs!$P$2:$R$36,3,FALSE)</f>
        <v>Y60</v>
      </c>
      <c r="J6457" s="196" t="str">
        <f>VLOOKUP(E6457,Refs!$P$2:$S$36,4,FALSE)</f>
        <v>Midlands</v>
      </c>
      <c r="K6457" s="42">
        <f t="shared" si="205"/>
        <v>9380</v>
      </c>
    </row>
    <row r="6458" spans="1:11" x14ac:dyDescent="0.35">
      <c r="A6458" s="197">
        <f t="shared" si="204"/>
        <v>44317</v>
      </c>
      <c r="B6458" t="s">
        <v>1054</v>
      </c>
      <c r="C6458" t="s">
        <v>500</v>
      </c>
      <c r="D6458"/>
      <c r="E6458" t="s">
        <v>785</v>
      </c>
      <c r="F6458" t="s">
        <v>786</v>
      </c>
      <c r="G6458" t="s">
        <v>558</v>
      </c>
      <c r="H6458">
        <v>24472516</v>
      </c>
      <c r="I6458" s="196" t="str">
        <f>VLOOKUP(E6458,Refs!$P$2:$R$36,3,FALSE)</f>
        <v>Y60</v>
      </c>
      <c r="J6458" s="196" t="str">
        <f>VLOOKUP(E6458,Refs!$P$2:$S$36,4,FALSE)</f>
        <v>Midlands</v>
      </c>
      <c r="K6458" s="42">
        <f t="shared" si="205"/>
        <v>24472516</v>
      </c>
    </row>
    <row r="6459" spans="1:11" x14ac:dyDescent="0.35">
      <c r="A6459" s="197">
        <f t="shared" si="204"/>
        <v>44317</v>
      </c>
      <c r="B6459" t="s">
        <v>1054</v>
      </c>
      <c r="C6459" t="s">
        <v>500</v>
      </c>
      <c r="D6459"/>
      <c r="E6459" t="s">
        <v>785</v>
      </c>
      <c r="F6459" t="s">
        <v>786</v>
      </c>
      <c r="G6459" t="s">
        <v>566</v>
      </c>
      <c r="H6459">
        <v>35983</v>
      </c>
      <c r="I6459" s="196" t="str">
        <f>VLOOKUP(E6459,Refs!$P$2:$R$36,3,FALSE)</f>
        <v>Y60</v>
      </c>
      <c r="J6459" s="196" t="str">
        <f>VLOOKUP(E6459,Refs!$P$2:$S$36,4,FALSE)</f>
        <v>Midlands</v>
      </c>
      <c r="K6459" s="42">
        <f t="shared" si="205"/>
        <v>35983</v>
      </c>
    </row>
    <row r="6460" spans="1:11" x14ac:dyDescent="0.35">
      <c r="A6460" s="197">
        <f t="shared" si="204"/>
        <v>44317</v>
      </c>
      <c r="B6460" t="s">
        <v>1054</v>
      </c>
      <c r="C6460" t="s">
        <v>500</v>
      </c>
      <c r="D6460"/>
      <c r="E6460" t="s">
        <v>785</v>
      </c>
      <c r="F6460" t="s">
        <v>786</v>
      </c>
      <c r="G6460" t="s">
        <v>567</v>
      </c>
      <c r="H6460">
        <v>590</v>
      </c>
      <c r="I6460" s="196" t="str">
        <f>VLOOKUP(E6460,Refs!$P$2:$R$36,3,FALSE)</f>
        <v>Y60</v>
      </c>
      <c r="J6460" s="196" t="str">
        <f>VLOOKUP(E6460,Refs!$P$2:$S$36,4,FALSE)</f>
        <v>Midlands</v>
      </c>
      <c r="K6460" s="42">
        <f t="shared" si="205"/>
        <v>590</v>
      </c>
    </row>
    <row r="6461" spans="1:11" x14ac:dyDescent="0.35">
      <c r="A6461" s="197">
        <f t="shared" si="204"/>
        <v>44317</v>
      </c>
      <c r="B6461" t="s">
        <v>1054</v>
      </c>
      <c r="C6461" t="s">
        <v>500</v>
      </c>
      <c r="D6461"/>
      <c r="E6461" t="s">
        <v>785</v>
      </c>
      <c r="F6461" t="s">
        <v>786</v>
      </c>
      <c r="G6461" t="s">
        <v>568</v>
      </c>
      <c r="H6461">
        <v>24280</v>
      </c>
      <c r="I6461" s="196" t="str">
        <f>VLOOKUP(E6461,Refs!$P$2:$R$36,3,FALSE)</f>
        <v>Y60</v>
      </c>
      <c r="J6461" s="196" t="str">
        <f>VLOOKUP(E6461,Refs!$P$2:$S$36,4,FALSE)</f>
        <v>Midlands</v>
      </c>
      <c r="K6461" s="42">
        <f t="shared" si="205"/>
        <v>24280</v>
      </c>
    </row>
    <row r="6462" spans="1:11" x14ac:dyDescent="0.35">
      <c r="A6462" s="197">
        <f t="shared" si="204"/>
        <v>44317</v>
      </c>
      <c r="B6462" t="s">
        <v>1054</v>
      </c>
      <c r="C6462" t="s">
        <v>500</v>
      </c>
      <c r="D6462"/>
      <c r="E6462" t="s">
        <v>785</v>
      </c>
      <c r="F6462" t="s">
        <v>786</v>
      </c>
      <c r="G6462" t="s">
        <v>569</v>
      </c>
      <c r="H6462">
        <v>9405</v>
      </c>
      <c r="I6462" s="196" t="str">
        <f>VLOOKUP(E6462,Refs!$P$2:$R$36,3,FALSE)</f>
        <v>Y60</v>
      </c>
      <c r="J6462" s="196" t="str">
        <f>VLOOKUP(E6462,Refs!$P$2:$S$36,4,FALSE)</f>
        <v>Midlands</v>
      </c>
      <c r="K6462" s="42">
        <f t="shared" si="205"/>
        <v>9405</v>
      </c>
    </row>
    <row r="6463" spans="1:11" x14ac:dyDescent="0.35">
      <c r="A6463" s="197">
        <f t="shared" si="204"/>
        <v>44317</v>
      </c>
      <c r="B6463" t="s">
        <v>1054</v>
      </c>
      <c r="C6463" t="s">
        <v>500</v>
      </c>
      <c r="D6463"/>
      <c r="E6463" t="s">
        <v>785</v>
      </c>
      <c r="F6463" t="s">
        <v>786</v>
      </c>
      <c r="G6463" t="s">
        <v>570</v>
      </c>
      <c r="H6463">
        <v>1062</v>
      </c>
      <c r="I6463" s="196" t="str">
        <f>VLOOKUP(E6463,Refs!$P$2:$R$36,3,FALSE)</f>
        <v>Y60</v>
      </c>
      <c r="J6463" s="196" t="str">
        <f>VLOOKUP(E6463,Refs!$P$2:$S$36,4,FALSE)</f>
        <v>Midlands</v>
      </c>
      <c r="K6463" s="42">
        <f t="shared" si="205"/>
        <v>1062</v>
      </c>
    </row>
    <row r="6464" spans="1:11" x14ac:dyDescent="0.35">
      <c r="A6464" s="197">
        <f t="shared" si="204"/>
        <v>44317</v>
      </c>
      <c r="B6464" t="s">
        <v>1054</v>
      </c>
      <c r="C6464" t="s">
        <v>500</v>
      </c>
      <c r="D6464"/>
      <c r="E6464" t="s">
        <v>785</v>
      </c>
      <c r="F6464" t="s">
        <v>786</v>
      </c>
      <c r="G6464" t="s">
        <v>571</v>
      </c>
      <c r="H6464">
        <v>646</v>
      </c>
      <c r="I6464" s="196" t="str">
        <f>VLOOKUP(E6464,Refs!$P$2:$R$36,3,FALSE)</f>
        <v>Y60</v>
      </c>
      <c r="J6464" s="196" t="str">
        <f>VLOOKUP(E6464,Refs!$P$2:$S$36,4,FALSE)</f>
        <v>Midlands</v>
      </c>
      <c r="K6464" s="42">
        <f t="shared" si="205"/>
        <v>646</v>
      </c>
    </row>
    <row r="6465" spans="1:11" x14ac:dyDescent="0.35">
      <c r="A6465" s="197">
        <f t="shared" si="204"/>
        <v>44317</v>
      </c>
      <c r="B6465" t="s">
        <v>1054</v>
      </c>
      <c r="C6465" t="s">
        <v>500</v>
      </c>
      <c r="D6465"/>
      <c r="E6465" t="s">
        <v>785</v>
      </c>
      <c r="F6465" t="s">
        <v>786</v>
      </c>
      <c r="G6465" t="s">
        <v>576</v>
      </c>
      <c r="H6465">
        <v>11112</v>
      </c>
      <c r="I6465" s="196" t="str">
        <f>VLOOKUP(E6465,Refs!$P$2:$R$36,3,FALSE)</f>
        <v>Y60</v>
      </c>
      <c r="J6465" s="196" t="str">
        <f>VLOOKUP(E6465,Refs!$P$2:$S$36,4,FALSE)</f>
        <v>Midlands</v>
      </c>
      <c r="K6465" s="42">
        <f t="shared" si="205"/>
        <v>11112</v>
      </c>
    </row>
    <row r="6466" spans="1:11" x14ac:dyDescent="0.35">
      <c r="A6466" s="197">
        <f t="shared" si="204"/>
        <v>44317</v>
      </c>
      <c r="B6466" t="s">
        <v>1054</v>
      </c>
      <c r="C6466" t="s">
        <v>500</v>
      </c>
      <c r="D6466"/>
      <c r="E6466" t="s">
        <v>785</v>
      </c>
      <c r="F6466" t="s">
        <v>786</v>
      </c>
      <c r="G6466" t="s">
        <v>577</v>
      </c>
      <c r="H6466">
        <v>124</v>
      </c>
      <c r="I6466" s="196" t="str">
        <f>VLOOKUP(E6466,Refs!$P$2:$R$36,3,FALSE)</f>
        <v>Y60</v>
      </c>
      <c r="J6466" s="196" t="str">
        <f>VLOOKUP(E6466,Refs!$P$2:$S$36,4,FALSE)</f>
        <v>Midlands</v>
      </c>
      <c r="K6466" s="42">
        <f t="shared" si="205"/>
        <v>124</v>
      </c>
    </row>
    <row r="6467" spans="1:11" x14ac:dyDescent="0.35">
      <c r="A6467" s="197">
        <f t="shared" ref="A6467:A6530" si="206">DATEVALUE(RIGHT(B6467,8))</f>
        <v>44317</v>
      </c>
      <c r="B6467" t="s">
        <v>1054</v>
      </c>
      <c r="C6467" t="s">
        <v>500</v>
      </c>
      <c r="D6467"/>
      <c r="E6467" t="s">
        <v>785</v>
      </c>
      <c r="F6467" t="s">
        <v>786</v>
      </c>
      <c r="G6467" t="s">
        <v>578</v>
      </c>
      <c r="H6467">
        <v>162</v>
      </c>
      <c r="I6467" s="196" t="str">
        <f>VLOOKUP(E6467,Refs!$P$2:$R$36,3,FALSE)</f>
        <v>Y60</v>
      </c>
      <c r="J6467" s="196" t="str">
        <f>VLOOKUP(E6467,Refs!$P$2:$S$36,4,FALSE)</f>
        <v>Midlands</v>
      </c>
      <c r="K6467" s="42">
        <f t="shared" si="205"/>
        <v>162</v>
      </c>
    </row>
    <row r="6468" spans="1:11" x14ac:dyDescent="0.35">
      <c r="A6468" s="197">
        <f t="shared" si="206"/>
        <v>44317</v>
      </c>
      <c r="B6468" t="s">
        <v>1054</v>
      </c>
      <c r="C6468" t="s">
        <v>500</v>
      </c>
      <c r="D6468"/>
      <c r="E6468" t="s">
        <v>785</v>
      </c>
      <c r="F6468" t="s">
        <v>786</v>
      </c>
      <c r="G6468" t="s">
        <v>579</v>
      </c>
      <c r="H6468">
        <v>0</v>
      </c>
      <c r="I6468" s="196" t="str">
        <f>VLOOKUP(E6468,Refs!$P$2:$R$36,3,FALSE)</f>
        <v>Y60</v>
      </c>
      <c r="J6468" s="196" t="str">
        <f>VLOOKUP(E6468,Refs!$P$2:$S$36,4,FALSE)</f>
        <v>Midlands</v>
      </c>
      <c r="K6468" s="42" t="str">
        <f t="shared" si="205"/>
        <v/>
      </c>
    </row>
    <row r="6469" spans="1:11" x14ac:dyDescent="0.35">
      <c r="A6469" s="197">
        <f t="shared" si="206"/>
        <v>44317</v>
      </c>
      <c r="B6469" t="s">
        <v>1054</v>
      </c>
      <c r="C6469" t="s">
        <v>500</v>
      </c>
      <c r="D6469"/>
      <c r="E6469" t="s">
        <v>785</v>
      </c>
      <c r="F6469" t="s">
        <v>786</v>
      </c>
      <c r="G6469" t="s">
        <v>580</v>
      </c>
      <c r="H6469">
        <v>9405</v>
      </c>
      <c r="I6469" s="196" t="str">
        <f>VLOOKUP(E6469,Refs!$P$2:$R$36,3,FALSE)</f>
        <v>Y60</v>
      </c>
      <c r="J6469" s="196" t="str">
        <f>VLOOKUP(E6469,Refs!$P$2:$S$36,4,FALSE)</f>
        <v>Midlands</v>
      </c>
      <c r="K6469" s="42">
        <f t="shared" si="205"/>
        <v>9405</v>
      </c>
    </row>
    <row r="6470" spans="1:11" x14ac:dyDescent="0.35">
      <c r="A6470" s="197">
        <f t="shared" si="206"/>
        <v>44317</v>
      </c>
      <c r="B6470" t="s">
        <v>1054</v>
      </c>
      <c r="C6470" t="s">
        <v>500</v>
      </c>
      <c r="D6470"/>
      <c r="E6470" t="s">
        <v>785</v>
      </c>
      <c r="F6470" t="s">
        <v>786</v>
      </c>
      <c r="G6470" t="s">
        <v>581</v>
      </c>
      <c r="H6470">
        <v>0</v>
      </c>
      <c r="I6470" s="196" t="str">
        <f>VLOOKUP(E6470,Refs!$P$2:$R$36,3,FALSE)</f>
        <v>Y60</v>
      </c>
      <c r="J6470" s="196" t="str">
        <f>VLOOKUP(E6470,Refs!$P$2:$S$36,4,FALSE)</f>
        <v>Midlands</v>
      </c>
      <c r="K6470" s="42" t="str">
        <f t="shared" si="205"/>
        <v/>
      </c>
    </row>
    <row r="6471" spans="1:11" x14ac:dyDescent="0.35">
      <c r="A6471" s="197">
        <f t="shared" si="206"/>
        <v>44317</v>
      </c>
      <c r="B6471" t="s">
        <v>1054</v>
      </c>
      <c r="C6471" t="s">
        <v>500</v>
      </c>
      <c r="D6471"/>
      <c r="E6471" t="s">
        <v>785</v>
      </c>
      <c r="F6471" t="s">
        <v>786</v>
      </c>
      <c r="G6471" t="s">
        <v>582</v>
      </c>
      <c r="H6471">
        <v>1062</v>
      </c>
      <c r="I6471" s="196" t="str">
        <f>VLOOKUP(E6471,Refs!$P$2:$R$36,3,FALSE)</f>
        <v>Y60</v>
      </c>
      <c r="J6471" s="196" t="str">
        <f>VLOOKUP(E6471,Refs!$P$2:$S$36,4,FALSE)</f>
        <v>Midlands</v>
      </c>
      <c r="K6471" s="42">
        <f t="shared" si="205"/>
        <v>1062</v>
      </c>
    </row>
    <row r="6472" spans="1:11" x14ac:dyDescent="0.35">
      <c r="A6472" s="197">
        <f t="shared" si="206"/>
        <v>44317</v>
      </c>
      <c r="B6472" t="s">
        <v>1054</v>
      </c>
      <c r="C6472" t="s">
        <v>500</v>
      </c>
      <c r="D6472"/>
      <c r="E6472" t="s">
        <v>785</v>
      </c>
      <c r="F6472" t="s">
        <v>786</v>
      </c>
      <c r="G6472" t="s">
        <v>583</v>
      </c>
      <c r="H6472">
        <v>353</v>
      </c>
      <c r="I6472" s="196" t="str">
        <f>VLOOKUP(E6472,Refs!$P$2:$R$36,3,FALSE)</f>
        <v>Y60</v>
      </c>
      <c r="J6472" s="196" t="str">
        <f>VLOOKUP(E6472,Refs!$P$2:$S$36,4,FALSE)</f>
        <v>Midlands</v>
      </c>
      <c r="K6472" s="42">
        <f t="shared" si="205"/>
        <v>353</v>
      </c>
    </row>
    <row r="6473" spans="1:11" x14ac:dyDescent="0.35">
      <c r="A6473" s="197">
        <f t="shared" si="206"/>
        <v>44317</v>
      </c>
      <c r="B6473" t="s">
        <v>1054</v>
      </c>
      <c r="C6473" t="s">
        <v>500</v>
      </c>
      <c r="D6473"/>
      <c r="E6473" t="s">
        <v>785</v>
      </c>
      <c r="F6473" t="s">
        <v>786</v>
      </c>
      <c r="G6473" t="s">
        <v>584</v>
      </c>
      <c r="H6473">
        <v>6</v>
      </c>
      <c r="I6473" s="196" t="str">
        <f>VLOOKUP(E6473,Refs!$P$2:$R$36,3,FALSE)</f>
        <v>Y60</v>
      </c>
      <c r="J6473" s="196" t="str">
        <f>VLOOKUP(E6473,Refs!$P$2:$S$36,4,FALSE)</f>
        <v>Midlands</v>
      </c>
      <c r="K6473" s="42">
        <f t="shared" si="205"/>
        <v>6</v>
      </c>
    </row>
    <row r="6474" spans="1:11" x14ac:dyDescent="0.35">
      <c r="A6474" s="197">
        <f t="shared" si="206"/>
        <v>44317</v>
      </c>
      <c r="B6474" t="s">
        <v>1054</v>
      </c>
      <c r="C6474" t="s">
        <v>500</v>
      </c>
      <c r="D6474"/>
      <c r="E6474" t="s">
        <v>785</v>
      </c>
      <c r="F6474" t="s">
        <v>786</v>
      </c>
      <c r="G6474" t="s">
        <v>585</v>
      </c>
      <c r="H6474">
        <v>1327</v>
      </c>
      <c r="I6474" s="196" t="str">
        <f>VLOOKUP(E6474,Refs!$P$2:$R$36,3,FALSE)</f>
        <v>Y60</v>
      </c>
      <c r="J6474" s="196" t="str">
        <f>VLOOKUP(E6474,Refs!$P$2:$S$36,4,FALSE)</f>
        <v>Midlands</v>
      </c>
      <c r="K6474" s="42">
        <f t="shared" si="205"/>
        <v>1327</v>
      </c>
    </row>
    <row r="6475" spans="1:11" x14ac:dyDescent="0.35">
      <c r="A6475" s="197">
        <f t="shared" si="206"/>
        <v>44317</v>
      </c>
      <c r="B6475" t="s">
        <v>1054</v>
      </c>
      <c r="C6475" t="s">
        <v>500</v>
      </c>
      <c r="D6475"/>
      <c r="E6475" t="s">
        <v>785</v>
      </c>
      <c r="F6475" t="s">
        <v>786</v>
      </c>
      <c r="G6475" t="s">
        <v>586</v>
      </c>
      <c r="H6475">
        <v>1043</v>
      </c>
      <c r="I6475" s="196" t="str">
        <f>VLOOKUP(E6475,Refs!$P$2:$R$36,3,FALSE)</f>
        <v>Y60</v>
      </c>
      <c r="J6475" s="196" t="str">
        <f>VLOOKUP(E6475,Refs!$P$2:$S$36,4,FALSE)</f>
        <v>Midlands</v>
      </c>
      <c r="K6475" s="42">
        <f t="shared" si="205"/>
        <v>1043</v>
      </c>
    </row>
    <row r="6476" spans="1:11" x14ac:dyDescent="0.35">
      <c r="A6476" s="197">
        <f t="shared" si="206"/>
        <v>44317</v>
      </c>
      <c r="B6476" t="s">
        <v>1054</v>
      </c>
      <c r="C6476" t="s">
        <v>500</v>
      </c>
      <c r="D6476"/>
      <c r="E6476" t="s">
        <v>785</v>
      </c>
      <c r="F6476" t="s">
        <v>786</v>
      </c>
      <c r="G6476" t="s">
        <v>587</v>
      </c>
      <c r="H6476" t="s">
        <v>999</v>
      </c>
      <c r="I6476" s="196" t="str">
        <f>VLOOKUP(E6476,Refs!$P$2:$R$36,3,FALSE)</f>
        <v>Y60</v>
      </c>
      <c r="J6476" s="196" t="str">
        <f>VLOOKUP(E6476,Refs!$P$2:$S$36,4,FALSE)</f>
        <v>Midlands</v>
      </c>
      <c r="K6476" s="42" t="str">
        <f t="shared" si="205"/>
        <v>-</v>
      </c>
    </row>
    <row r="6477" spans="1:11" x14ac:dyDescent="0.35">
      <c r="A6477" s="197">
        <f t="shared" si="206"/>
        <v>44317</v>
      </c>
      <c r="B6477" t="s">
        <v>1054</v>
      </c>
      <c r="C6477" t="s">
        <v>500</v>
      </c>
      <c r="D6477"/>
      <c r="E6477" t="s">
        <v>785</v>
      </c>
      <c r="F6477" t="s">
        <v>786</v>
      </c>
      <c r="G6477" t="s">
        <v>588</v>
      </c>
      <c r="H6477">
        <v>8276</v>
      </c>
      <c r="I6477" s="196" t="str">
        <f>VLOOKUP(E6477,Refs!$P$2:$R$36,3,FALSE)</f>
        <v>Y60</v>
      </c>
      <c r="J6477" s="196" t="str">
        <f>VLOOKUP(E6477,Refs!$P$2:$S$36,4,FALSE)</f>
        <v>Midlands</v>
      </c>
      <c r="K6477" s="42">
        <f t="shared" si="205"/>
        <v>8276</v>
      </c>
    </row>
    <row r="6478" spans="1:11" x14ac:dyDescent="0.35">
      <c r="A6478" s="197">
        <f t="shared" si="206"/>
        <v>44317</v>
      </c>
      <c r="B6478" t="s">
        <v>1054</v>
      </c>
      <c r="C6478" t="s">
        <v>500</v>
      </c>
      <c r="D6478"/>
      <c r="E6478" t="s">
        <v>785</v>
      </c>
      <c r="F6478" t="s">
        <v>786</v>
      </c>
      <c r="G6478" t="s">
        <v>589</v>
      </c>
      <c r="H6478">
        <v>4310</v>
      </c>
      <c r="I6478" s="196" t="str">
        <f>VLOOKUP(E6478,Refs!$P$2:$R$36,3,FALSE)</f>
        <v>Y60</v>
      </c>
      <c r="J6478" s="196" t="str">
        <f>VLOOKUP(E6478,Refs!$P$2:$S$36,4,FALSE)</f>
        <v>Midlands</v>
      </c>
      <c r="K6478" s="42">
        <f t="shared" si="205"/>
        <v>4310</v>
      </c>
    </row>
    <row r="6479" spans="1:11" x14ac:dyDescent="0.35">
      <c r="A6479" s="197">
        <f t="shared" si="206"/>
        <v>44317</v>
      </c>
      <c r="B6479" t="s">
        <v>1054</v>
      </c>
      <c r="C6479" t="s">
        <v>500</v>
      </c>
      <c r="D6479"/>
      <c r="E6479" t="s">
        <v>785</v>
      </c>
      <c r="F6479" t="s">
        <v>786</v>
      </c>
      <c r="G6479" t="s">
        <v>590</v>
      </c>
      <c r="H6479">
        <v>428</v>
      </c>
      <c r="I6479" s="196" t="str">
        <f>VLOOKUP(E6479,Refs!$P$2:$R$36,3,FALSE)</f>
        <v>Y60</v>
      </c>
      <c r="J6479" s="196" t="str">
        <f>VLOOKUP(E6479,Refs!$P$2:$S$36,4,FALSE)</f>
        <v>Midlands</v>
      </c>
      <c r="K6479" s="42">
        <f t="shared" si="205"/>
        <v>428</v>
      </c>
    </row>
    <row r="6480" spans="1:11" x14ac:dyDescent="0.35">
      <c r="A6480" s="197">
        <f t="shared" si="206"/>
        <v>44317</v>
      </c>
      <c r="B6480" t="s">
        <v>1054</v>
      </c>
      <c r="C6480" t="s">
        <v>500</v>
      </c>
      <c r="D6480"/>
      <c r="E6480" t="s">
        <v>785</v>
      </c>
      <c r="F6480" t="s">
        <v>786</v>
      </c>
      <c r="G6480" t="s">
        <v>591</v>
      </c>
      <c r="H6480">
        <v>22</v>
      </c>
      <c r="I6480" s="196" t="str">
        <f>VLOOKUP(E6480,Refs!$P$2:$R$36,3,FALSE)</f>
        <v>Y60</v>
      </c>
      <c r="J6480" s="196" t="str">
        <f>VLOOKUP(E6480,Refs!$P$2:$S$36,4,FALSE)</f>
        <v>Midlands</v>
      </c>
      <c r="K6480" s="42">
        <f t="shared" si="205"/>
        <v>22</v>
      </c>
    </row>
    <row r="6481" spans="1:11" x14ac:dyDescent="0.35">
      <c r="A6481" s="197">
        <f t="shared" si="206"/>
        <v>44317</v>
      </c>
      <c r="B6481" t="s">
        <v>1054</v>
      </c>
      <c r="C6481" t="s">
        <v>500</v>
      </c>
      <c r="D6481"/>
      <c r="E6481" t="s">
        <v>785</v>
      </c>
      <c r="F6481" t="s">
        <v>786</v>
      </c>
      <c r="G6481" t="s">
        <v>592</v>
      </c>
      <c r="H6481">
        <v>676</v>
      </c>
      <c r="I6481" s="196" t="str">
        <f>VLOOKUP(E6481,Refs!$P$2:$R$36,3,FALSE)</f>
        <v>Y60</v>
      </c>
      <c r="J6481" s="196" t="str">
        <f>VLOOKUP(E6481,Refs!$P$2:$S$36,4,FALSE)</f>
        <v>Midlands</v>
      </c>
      <c r="K6481" s="42">
        <f t="shared" si="205"/>
        <v>676</v>
      </c>
    </row>
    <row r="6482" spans="1:11" x14ac:dyDescent="0.35">
      <c r="A6482" s="197">
        <f t="shared" si="206"/>
        <v>44317</v>
      </c>
      <c r="B6482" t="s">
        <v>1054</v>
      </c>
      <c r="C6482" t="s">
        <v>500</v>
      </c>
      <c r="D6482"/>
      <c r="E6482" t="s">
        <v>785</v>
      </c>
      <c r="F6482" t="s">
        <v>786</v>
      </c>
      <c r="G6482" t="s">
        <v>593</v>
      </c>
      <c r="H6482">
        <v>244</v>
      </c>
      <c r="I6482" s="196" t="str">
        <f>VLOOKUP(E6482,Refs!$P$2:$R$36,3,FALSE)</f>
        <v>Y60</v>
      </c>
      <c r="J6482" s="196" t="str">
        <f>VLOOKUP(E6482,Refs!$P$2:$S$36,4,FALSE)</f>
        <v>Midlands</v>
      </c>
      <c r="K6482" s="42">
        <f t="shared" si="205"/>
        <v>244</v>
      </c>
    </row>
    <row r="6483" spans="1:11" x14ac:dyDescent="0.35">
      <c r="A6483" s="197">
        <f t="shared" si="206"/>
        <v>44317</v>
      </c>
      <c r="B6483" t="s">
        <v>1054</v>
      </c>
      <c r="C6483" t="s">
        <v>500</v>
      </c>
      <c r="D6483"/>
      <c r="E6483" t="s">
        <v>785</v>
      </c>
      <c r="F6483" t="s">
        <v>786</v>
      </c>
      <c r="G6483" t="s">
        <v>594</v>
      </c>
      <c r="H6483">
        <v>15</v>
      </c>
      <c r="I6483" s="196" t="str">
        <f>VLOOKUP(E6483,Refs!$P$2:$R$36,3,FALSE)</f>
        <v>Y60</v>
      </c>
      <c r="J6483" s="196" t="str">
        <f>VLOOKUP(E6483,Refs!$P$2:$S$36,4,FALSE)</f>
        <v>Midlands</v>
      </c>
      <c r="K6483" s="42">
        <f t="shared" si="205"/>
        <v>15</v>
      </c>
    </row>
    <row r="6484" spans="1:11" x14ac:dyDescent="0.35">
      <c r="A6484" s="197">
        <f t="shared" si="206"/>
        <v>44317</v>
      </c>
      <c r="B6484" t="s">
        <v>1054</v>
      </c>
      <c r="C6484" t="s">
        <v>500</v>
      </c>
      <c r="D6484"/>
      <c r="E6484" t="s">
        <v>785</v>
      </c>
      <c r="F6484" t="s">
        <v>786</v>
      </c>
      <c r="G6484" t="s">
        <v>609</v>
      </c>
      <c r="H6484">
        <v>35983</v>
      </c>
      <c r="I6484" s="196" t="str">
        <f>VLOOKUP(E6484,Refs!$P$2:$R$36,3,FALSE)</f>
        <v>Y60</v>
      </c>
      <c r="J6484" s="196" t="str">
        <f>VLOOKUP(E6484,Refs!$P$2:$S$36,4,FALSE)</f>
        <v>Midlands</v>
      </c>
      <c r="K6484" s="42">
        <f t="shared" si="205"/>
        <v>35983</v>
      </c>
    </row>
    <row r="6485" spans="1:11" x14ac:dyDescent="0.35">
      <c r="A6485" s="197">
        <f t="shared" si="206"/>
        <v>44317</v>
      </c>
      <c r="B6485" t="s">
        <v>1054</v>
      </c>
      <c r="C6485" t="s">
        <v>500</v>
      </c>
      <c r="D6485"/>
      <c r="E6485" t="s">
        <v>785</v>
      </c>
      <c r="F6485" t="s">
        <v>786</v>
      </c>
      <c r="G6485" t="s">
        <v>610</v>
      </c>
      <c r="H6485">
        <v>4877</v>
      </c>
      <c r="I6485" s="196" t="str">
        <f>VLOOKUP(E6485,Refs!$P$2:$R$36,3,FALSE)</f>
        <v>Y60</v>
      </c>
      <c r="J6485" s="196" t="str">
        <f>VLOOKUP(E6485,Refs!$P$2:$S$36,4,FALSE)</f>
        <v>Midlands</v>
      </c>
      <c r="K6485" s="42">
        <f t="shared" si="205"/>
        <v>4877</v>
      </c>
    </row>
    <row r="6486" spans="1:11" x14ac:dyDescent="0.35">
      <c r="A6486" s="197">
        <f t="shared" si="206"/>
        <v>44317</v>
      </c>
      <c r="B6486" t="s">
        <v>1054</v>
      </c>
      <c r="C6486" t="s">
        <v>500</v>
      </c>
      <c r="D6486"/>
      <c r="E6486" t="s">
        <v>785</v>
      </c>
      <c r="F6486" t="s">
        <v>786</v>
      </c>
      <c r="G6486" t="s">
        <v>611</v>
      </c>
      <c r="H6486">
        <v>4434</v>
      </c>
      <c r="I6486" s="196" t="str">
        <f>VLOOKUP(E6486,Refs!$P$2:$R$36,3,FALSE)</f>
        <v>Y60</v>
      </c>
      <c r="J6486" s="196" t="str">
        <f>VLOOKUP(E6486,Refs!$P$2:$S$36,4,FALSE)</f>
        <v>Midlands</v>
      </c>
      <c r="K6486" s="42">
        <f t="shared" si="205"/>
        <v>4434</v>
      </c>
    </row>
    <row r="6487" spans="1:11" x14ac:dyDescent="0.35">
      <c r="A6487" s="197">
        <f t="shared" si="206"/>
        <v>44317</v>
      </c>
      <c r="B6487" t="s">
        <v>1054</v>
      </c>
      <c r="C6487" t="s">
        <v>500</v>
      </c>
      <c r="D6487"/>
      <c r="E6487" t="s">
        <v>785</v>
      </c>
      <c r="F6487" t="s">
        <v>786</v>
      </c>
      <c r="G6487" t="s">
        <v>612</v>
      </c>
      <c r="H6487">
        <v>691</v>
      </c>
      <c r="I6487" s="196" t="str">
        <f>VLOOKUP(E6487,Refs!$P$2:$R$36,3,FALSE)</f>
        <v>Y60</v>
      </c>
      <c r="J6487" s="196" t="str">
        <f>VLOOKUP(E6487,Refs!$P$2:$S$36,4,FALSE)</f>
        <v>Midlands</v>
      </c>
      <c r="K6487" s="42">
        <f t="shared" si="205"/>
        <v>691</v>
      </c>
    </row>
    <row r="6488" spans="1:11" x14ac:dyDescent="0.35">
      <c r="A6488" s="197">
        <f t="shared" si="206"/>
        <v>44317</v>
      </c>
      <c r="B6488" t="s">
        <v>1054</v>
      </c>
      <c r="C6488" t="s">
        <v>500</v>
      </c>
      <c r="D6488"/>
      <c r="E6488" t="s">
        <v>785</v>
      </c>
      <c r="F6488" t="s">
        <v>786</v>
      </c>
      <c r="G6488" t="s">
        <v>613</v>
      </c>
      <c r="H6488">
        <v>1</v>
      </c>
      <c r="I6488" s="196" t="str">
        <f>VLOOKUP(E6488,Refs!$P$2:$R$36,3,FALSE)</f>
        <v>Y60</v>
      </c>
      <c r="J6488" s="196" t="str">
        <f>VLOOKUP(E6488,Refs!$P$2:$S$36,4,FALSE)</f>
        <v>Midlands</v>
      </c>
      <c r="K6488" s="42">
        <f t="shared" si="205"/>
        <v>1</v>
      </c>
    </row>
    <row r="6489" spans="1:11" x14ac:dyDescent="0.35">
      <c r="A6489" s="197">
        <f t="shared" si="206"/>
        <v>44317</v>
      </c>
      <c r="B6489" t="s">
        <v>1054</v>
      </c>
      <c r="C6489" t="s">
        <v>500</v>
      </c>
      <c r="D6489"/>
      <c r="E6489" t="s">
        <v>785</v>
      </c>
      <c r="F6489" t="s">
        <v>786</v>
      </c>
      <c r="G6489" t="s">
        <v>615</v>
      </c>
      <c r="H6489">
        <v>9882</v>
      </c>
      <c r="I6489" s="196" t="str">
        <f>VLOOKUP(E6489,Refs!$P$2:$R$36,3,FALSE)</f>
        <v>Y60</v>
      </c>
      <c r="J6489" s="196" t="str">
        <f>VLOOKUP(E6489,Refs!$P$2:$S$36,4,FALSE)</f>
        <v>Midlands</v>
      </c>
      <c r="K6489" s="42">
        <f t="shared" si="205"/>
        <v>9882</v>
      </c>
    </row>
    <row r="6490" spans="1:11" x14ac:dyDescent="0.35">
      <c r="A6490" s="197">
        <f t="shared" si="206"/>
        <v>44317</v>
      </c>
      <c r="B6490" t="s">
        <v>1054</v>
      </c>
      <c r="C6490" t="s">
        <v>500</v>
      </c>
      <c r="D6490"/>
      <c r="E6490" t="s">
        <v>785</v>
      </c>
      <c r="F6490" t="s">
        <v>786</v>
      </c>
      <c r="G6490" t="s">
        <v>616</v>
      </c>
      <c r="H6490">
        <v>47</v>
      </c>
      <c r="I6490" s="196" t="str">
        <f>VLOOKUP(E6490,Refs!$P$2:$R$36,3,FALSE)</f>
        <v>Y60</v>
      </c>
      <c r="J6490" s="196" t="str">
        <f>VLOOKUP(E6490,Refs!$P$2:$S$36,4,FALSE)</f>
        <v>Midlands</v>
      </c>
      <c r="K6490" s="42">
        <f t="shared" si="205"/>
        <v>47</v>
      </c>
    </row>
    <row r="6491" spans="1:11" x14ac:dyDescent="0.35">
      <c r="A6491" s="197">
        <f t="shared" si="206"/>
        <v>44317</v>
      </c>
      <c r="B6491" t="s">
        <v>1054</v>
      </c>
      <c r="C6491" t="s">
        <v>500</v>
      </c>
      <c r="D6491"/>
      <c r="E6491" t="s">
        <v>785</v>
      </c>
      <c r="F6491" t="s">
        <v>786</v>
      </c>
      <c r="G6491" t="s">
        <v>618</v>
      </c>
      <c r="H6491">
        <v>5012</v>
      </c>
      <c r="I6491" s="196" t="str">
        <f>VLOOKUP(E6491,Refs!$P$2:$R$36,3,FALSE)</f>
        <v>Y60</v>
      </c>
      <c r="J6491" s="196" t="str">
        <f>VLOOKUP(E6491,Refs!$P$2:$S$36,4,FALSE)</f>
        <v>Midlands</v>
      </c>
      <c r="K6491" s="42">
        <f t="shared" si="205"/>
        <v>5012</v>
      </c>
    </row>
    <row r="6492" spans="1:11" x14ac:dyDescent="0.35">
      <c r="A6492" s="197">
        <f t="shared" si="206"/>
        <v>44317</v>
      </c>
      <c r="B6492" t="s">
        <v>1054</v>
      </c>
      <c r="C6492" t="s">
        <v>500</v>
      </c>
      <c r="D6492"/>
      <c r="E6492" t="s">
        <v>785</v>
      </c>
      <c r="F6492" t="s">
        <v>786</v>
      </c>
      <c r="G6492" t="s">
        <v>619</v>
      </c>
      <c r="H6492">
        <v>263</v>
      </c>
      <c r="I6492" s="196" t="str">
        <f>VLOOKUP(E6492,Refs!$P$2:$R$36,3,FALSE)</f>
        <v>Y60</v>
      </c>
      <c r="J6492" s="196" t="str">
        <f>VLOOKUP(E6492,Refs!$P$2:$S$36,4,FALSE)</f>
        <v>Midlands</v>
      </c>
      <c r="K6492" s="42">
        <f t="shared" si="205"/>
        <v>263</v>
      </c>
    </row>
    <row r="6493" spans="1:11" x14ac:dyDescent="0.35">
      <c r="A6493" s="197">
        <f t="shared" si="206"/>
        <v>44317</v>
      </c>
      <c r="B6493" t="s">
        <v>1054</v>
      </c>
      <c r="C6493" t="s">
        <v>500</v>
      </c>
      <c r="D6493"/>
      <c r="E6493" t="s">
        <v>785</v>
      </c>
      <c r="F6493" t="s">
        <v>786</v>
      </c>
      <c r="G6493" t="s">
        <v>620</v>
      </c>
      <c r="H6493">
        <v>3946</v>
      </c>
      <c r="I6493" s="196" t="str">
        <f>VLOOKUP(E6493,Refs!$P$2:$R$36,3,FALSE)</f>
        <v>Y60</v>
      </c>
      <c r="J6493" s="196" t="str">
        <f>VLOOKUP(E6493,Refs!$P$2:$S$36,4,FALSE)</f>
        <v>Midlands</v>
      </c>
      <c r="K6493" s="42">
        <f t="shared" si="205"/>
        <v>3946</v>
      </c>
    </row>
    <row r="6494" spans="1:11" x14ac:dyDescent="0.35">
      <c r="A6494" s="197">
        <f t="shared" si="206"/>
        <v>44317</v>
      </c>
      <c r="B6494" t="s">
        <v>1054</v>
      </c>
      <c r="C6494" t="s">
        <v>500</v>
      </c>
      <c r="D6494"/>
      <c r="E6494" t="s">
        <v>785</v>
      </c>
      <c r="F6494" t="s">
        <v>786</v>
      </c>
      <c r="G6494" t="s">
        <v>621</v>
      </c>
      <c r="H6494">
        <v>99</v>
      </c>
      <c r="I6494" s="196" t="str">
        <f>VLOOKUP(E6494,Refs!$P$2:$R$36,3,FALSE)</f>
        <v>Y60</v>
      </c>
      <c r="J6494" s="196" t="str">
        <f>VLOOKUP(E6494,Refs!$P$2:$S$36,4,FALSE)</f>
        <v>Midlands</v>
      </c>
      <c r="K6494" s="42">
        <f t="shared" si="205"/>
        <v>99</v>
      </c>
    </row>
    <row r="6495" spans="1:11" x14ac:dyDescent="0.35">
      <c r="A6495" s="197">
        <f t="shared" si="206"/>
        <v>44317</v>
      </c>
      <c r="B6495" t="s">
        <v>1054</v>
      </c>
      <c r="C6495" t="s">
        <v>500</v>
      </c>
      <c r="D6495"/>
      <c r="E6495" t="s">
        <v>785</v>
      </c>
      <c r="F6495" t="s">
        <v>786</v>
      </c>
      <c r="G6495" t="s">
        <v>622</v>
      </c>
      <c r="H6495">
        <v>666</v>
      </c>
      <c r="I6495" s="196" t="str">
        <f>VLOOKUP(E6495,Refs!$P$2:$R$36,3,FALSE)</f>
        <v>Y60</v>
      </c>
      <c r="J6495" s="196" t="str">
        <f>VLOOKUP(E6495,Refs!$P$2:$S$36,4,FALSE)</f>
        <v>Midlands</v>
      </c>
      <c r="K6495" s="42">
        <f t="shared" si="205"/>
        <v>666</v>
      </c>
    </row>
    <row r="6496" spans="1:11" x14ac:dyDescent="0.35">
      <c r="A6496" s="197">
        <f t="shared" si="206"/>
        <v>44317</v>
      </c>
      <c r="B6496" t="s">
        <v>1054</v>
      </c>
      <c r="C6496" t="s">
        <v>500</v>
      </c>
      <c r="D6496"/>
      <c r="E6496" t="s">
        <v>785</v>
      </c>
      <c r="F6496" t="s">
        <v>786</v>
      </c>
      <c r="G6496" t="s">
        <v>623</v>
      </c>
      <c r="H6496">
        <v>879</v>
      </c>
      <c r="I6496" s="196" t="str">
        <f>VLOOKUP(E6496,Refs!$P$2:$R$36,3,FALSE)</f>
        <v>Y60</v>
      </c>
      <c r="J6496" s="196" t="str">
        <f>VLOOKUP(E6496,Refs!$P$2:$S$36,4,FALSE)</f>
        <v>Midlands</v>
      </c>
      <c r="K6496" s="42">
        <f t="shared" si="205"/>
        <v>879</v>
      </c>
    </row>
    <row r="6497" spans="1:11" x14ac:dyDescent="0.35">
      <c r="A6497" s="197">
        <f t="shared" si="206"/>
        <v>44317</v>
      </c>
      <c r="B6497" t="s">
        <v>1054</v>
      </c>
      <c r="C6497" t="s">
        <v>500</v>
      </c>
      <c r="D6497"/>
      <c r="E6497" t="s">
        <v>785</v>
      </c>
      <c r="F6497" t="s">
        <v>786</v>
      </c>
      <c r="G6497" t="s">
        <v>624</v>
      </c>
      <c r="H6497">
        <v>1885</v>
      </c>
      <c r="I6497" s="196" t="str">
        <f>VLOOKUP(E6497,Refs!$P$2:$R$36,3,FALSE)</f>
        <v>Y60</v>
      </c>
      <c r="J6497" s="196" t="str">
        <f>VLOOKUP(E6497,Refs!$P$2:$S$36,4,FALSE)</f>
        <v>Midlands</v>
      </c>
      <c r="K6497" s="42">
        <f t="shared" si="205"/>
        <v>1885</v>
      </c>
    </row>
    <row r="6498" spans="1:11" x14ac:dyDescent="0.35">
      <c r="A6498" s="197">
        <f t="shared" si="206"/>
        <v>44317</v>
      </c>
      <c r="B6498" t="s">
        <v>1054</v>
      </c>
      <c r="C6498" t="s">
        <v>500</v>
      </c>
      <c r="D6498"/>
      <c r="E6498" t="s">
        <v>785</v>
      </c>
      <c r="F6498" t="s">
        <v>786</v>
      </c>
      <c r="G6498" t="s">
        <v>625</v>
      </c>
      <c r="H6498">
        <v>1219</v>
      </c>
      <c r="I6498" s="196" t="str">
        <f>VLOOKUP(E6498,Refs!$P$2:$R$36,3,FALSE)</f>
        <v>Y60</v>
      </c>
      <c r="J6498" s="196" t="str">
        <f>VLOOKUP(E6498,Refs!$P$2:$S$36,4,FALSE)</f>
        <v>Midlands</v>
      </c>
      <c r="K6498" s="42">
        <f t="shared" si="205"/>
        <v>1219</v>
      </c>
    </row>
    <row r="6499" spans="1:11" x14ac:dyDescent="0.35">
      <c r="A6499" s="197">
        <f t="shared" si="206"/>
        <v>44317</v>
      </c>
      <c r="B6499" t="s">
        <v>1054</v>
      </c>
      <c r="C6499" t="s">
        <v>500</v>
      </c>
      <c r="D6499"/>
      <c r="E6499" t="s">
        <v>785</v>
      </c>
      <c r="F6499" t="s">
        <v>786</v>
      </c>
      <c r="G6499" t="s">
        <v>626</v>
      </c>
      <c r="H6499">
        <v>3992</v>
      </c>
      <c r="I6499" s="196" t="str">
        <f>VLOOKUP(E6499,Refs!$P$2:$R$36,3,FALSE)</f>
        <v>Y60</v>
      </c>
      <c r="J6499" s="196" t="str">
        <f>VLOOKUP(E6499,Refs!$P$2:$S$36,4,FALSE)</f>
        <v>Midlands</v>
      </c>
      <c r="K6499" s="42">
        <f t="shared" si="205"/>
        <v>3992</v>
      </c>
    </row>
    <row r="6500" spans="1:11" x14ac:dyDescent="0.35">
      <c r="A6500" s="197">
        <f t="shared" si="206"/>
        <v>44317</v>
      </c>
      <c r="B6500" t="s">
        <v>1054</v>
      </c>
      <c r="C6500" t="s">
        <v>500</v>
      </c>
      <c r="D6500"/>
      <c r="E6500" t="s">
        <v>785</v>
      </c>
      <c r="F6500" t="s">
        <v>786</v>
      </c>
      <c r="G6500" t="s">
        <v>642</v>
      </c>
      <c r="H6500">
        <v>3649</v>
      </c>
      <c r="I6500" s="196" t="str">
        <f>VLOOKUP(E6500,Refs!$P$2:$R$36,3,FALSE)</f>
        <v>Y60</v>
      </c>
      <c r="J6500" s="196" t="str">
        <f>VLOOKUP(E6500,Refs!$P$2:$S$36,4,FALSE)</f>
        <v>Midlands</v>
      </c>
      <c r="K6500" s="42">
        <f t="shared" si="205"/>
        <v>3649</v>
      </c>
    </row>
    <row r="6501" spans="1:11" x14ac:dyDescent="0.35">
      <c r="A6501" s="197">
        <f t="shared" si="206"/>
        <v>44317</v>
      </c>
      <c r="B6501" t="s">
        <v>1054</v>
      </c>
      <c r="C6501" t="s">
        <v>500</v>
      </c>
      <c r="D6501"/>
      <c r="E6501" t="s">
        <v>785</v>
      </c>
      <c r="F6501" t="s">
        <v>786</v>
      </c>
      <c r="G6501" t="s">
        <v>643</v>
      </c>
      <c r="H6501">
        <v>3523</v>
      </c>
      <c r="I6501" s="196" t="str">
        <f>VLOOKUP(E6501,Refs!$P$2:$R$36,3,FALSE)</f>
        <v>Y60</v>
      </c>
      <c r="J6501" s="196" t="str">
        <f>VLOOKUP(E6501,Refs!$P$2:$S$36,4,FALSE)</f>
        <v>Midlands</v>
      </c>
      <c r="K6501" s="42">
        <f t="shared" si="205"/>
        <v>3523</v>
      </c>
    </row>
    <row r="6502" spans="1:11" x14ac:dyDescent="0.35">
      <c r="A6502" s="197">
        <f t="shared" si="206"/>
        <v>44317</v>
      </c>
      <c r="B6502" t="s">
        <v>1054</v>
      </c>
      <c r="C6502" t="s">
        <v>500</v>
      </c>
      <c r="D6502"/>
      <c r="E6502" t="s">
        <v>785</v>
      </c>
      <c r="F6502" t="s">
        <v>786</v>
      </c>
      <c r="G6502" t="s">
        <v>644</v>
      </c>
      <c r="H6502">
        <v>3371</v>
      </c>
      <c r="I6502" s="196" t="str">
        <f>VLOOKUP(E6502,Refs!$P$2:$R$36,3,FALSE)</f>
        <v>Y60</v>
      </c>
      <c r="J6502" s="196" t="str">
        <f>VLOOKUP(E6502,Refs!$P$2:$S$36,4,FALSE)</f>
        <v>Midlands</v>
      </c>
      <c r="K6502" s="42">
        <f t="shared" si="205"/>
        <v>3371</v>
      </c>
    </row>
    <row r="6503" spans="1:11" x14ac:dyDescent="0.35">
      <c r="A6503" s="197">
        <f t="shared" si="206"/>
        <v>44317</v>
      </c>
      <c r="B6503" t="s">
        <v>1054</v>
      </c>
      <c r="C6503" t="s">
        <v>500</v>
      </c>
      <c r="D6503"/>
      <c r="E6503" t="s">
        <v>785</v>
      </c>
      <c r="F6503" t="s">
        <v>786</v>
      </c>
      <c r="G6503" t="s">
        <v>645</v>
      </c>
      <c r="H6503">
        <v>69</v>
      </c>
      <c r="I6503" s="196" t="str">
        <f>VLOOKUP(E6503,Refs!$P$2:$R$36,3,FALSE)</f>
        <v>Y60</v>
      </c>
      <c r="J6503" s="196" t="str">
        <f>VLOOKUP(E6503,Refs!$P$2:$S$36,4,FALSE)</f>
        <v>Midlands</v>
      </c>
      <c r="K6503" s="42">
        <f t="shared" si="205"/>
        <v>69</v>
      </c>
    </row>
    <row r="6504" spans="1:11" x14ac:dyDescent="0.35">
      <c r="A6504" s="197">
        <f t="shared" si="206"/>
        <v>44317</v>
      </c>
      <c r="B6504" t="s">
        <v>1054</v>
      </c>
      <c r="C6504" t="s">
        <v>500</v>
      </c>
      <c r="D6504"/>
      <c r="E6504" t="s">
        <v>785</v>
      </c>
      <c r="F6504" t="s">
        <v>786</v>
      </c>
      <c r="G6504" t="s">
        <v>646</v>
      </c>
      <c r="H6504">
        <v>178</v>
      </c>
      <c r="I6504" s="196" t="str">
        <f>VLOOKUP(E6504,Refs!$P$2:$R$36,3,FALSE)</f>
        <v>Y60</v>
      </c>
      <c r="J6504" s="196" t="str">
        <f>VLOOKUP(E6504,Refs!$P$2:$S$36,4,FALSE)</f>
        <v>Midlands</v>
      </c>
      <c r="K6504" s="42">
        <f t="shared" si="205"/>
        <v>178</v>
      </c>
    </row>
    <row r="6505" spans="1:11" x14ac:dyDescent="0.35">
      <c r="A6505" s="197">
        <f t="shared" si="206"/>
        <v>44317</v>
      </c>
      <c r="B6505" t="s">
        <v>1054</v>
      </c>
      <c r="C6505" t="s">
        <v>500</v>
      </c>
      <c r="D6505"/>
      <c r="E6505" t="s">
        <v>785</v>
      </c>
      <c r="F6505" t="s">
        <v>786</v>
      </c>
      <c r="G6505" t="s">
        <v>647</v>
      </c>
      <c r="H6505">
        <v>1677</v>
      </c>
      <c r="I6505" s="196" t="str">
        <f>VLOOKUP(E6505,Refs!$P$2:$R$36,3,FALSE)</f>
        <v>Y60</v>
      </c>
      <c r="J6505" s="196" t="str">
        <f>VLOOKUP(E6505,Refs!$P$2:$S$36,4,FALSE)</f>
        <v>Midlands</v>
      </c>
      <c r="K6505" s="42">
        <f t="shared" si="205"/>
        <v>1677</v>
      </c>
    </row>
    <row r="6506" spans="1:11" x14ac:dyDescent="0.35">
      <c r="A6506" s="197">
        <f t="shared" si="206"/>
        <v>44317</v>
      </c>
      <c r="B6506" t="s">
        <v>1054</v>
      </c>
      <c r="C6506" t="s">
        <v>500</v>
      </c>
      <c r="D6506"/>
      <c r="E6506" t="s">
        <v>785</v>
      </c>
      <c r="F6506" t="s">
        <v>786</v>
      </c>
      <c r="G6506" t="s">
        <v>648</v>
      </c>
      <c r="H6506">
        <v>4109543</v>
      </c>
      <c r="I6506" s="196" t="str">
        <f>VLOOKUP(E6506,Refs!$P$2:$R$36,3,FALSE)</f>
        <v>Y60</v>
      </c>
      <c r="J6506" s="196" t="str">
        <f>VLOOKUP(E6506,Refs!$P$2:$S$36,4,FALSE)</f>
        <v>Midlands</v>
      </c>
      <c r="K6506" s="42">
        <f t="shared" si="205"/>
        <v>4109543</v>
      </c>
    </row>
    <row r="6507" spans="1:11" x14ac:dyDescent="0.35">
      <c r="A6507" s="197">
        <f t="shared" si="206"/>
        <v>44317</v>
      </c>
      <c r="B6507" t="s">
        <v>1054</v>
      </c>
      <c r="C6507" t="s">
        <v>500</v>
      </c>
      <c r="D6507"/>
      <c r="E6507" t="s">
        <v>785</v>
      </c>
      <c r="F6507" t="s">
        <v>786</v>
      </c>
      <c r="G6507" t="s">
        <v>649</v>
      </c>
      <c r="H6507">
        <v>0</v>
      </c>
      <c r="I6507" s="196" t="str">
        <f>VLOOKUP(E6507,Refs!$P$2:$R$36,3,FALSE)</f>
        <v>Y60</v>
      </c>
      <c r="J6507" s="196" t="str">
        <f>VLOOKUP(E6507,Refs!$P$2:$S$36,4,FALSE)</f>
        <v>Midlands</v>
      </c>
      <c r="K6507" s="42" t="str">
        <f t="shared" si="205"/>
        <v/>
      </c>
    </row>
    <row r="6508" spans="1:11" x14ac:dyDescent="0.35">
      <c r="A6508" s="197">
        <f t="shared" si="206"/>
        <v>44317</v>
      </c>
      <c r="B6508" t="s">
        <v>1054</v>
      </c>
      <c r="C6508" t="s">
        <v>500</v>
      </c>
      <c r="D6508"/>
      <c r="E6508" t="s">
        <v>785</v>
      </c>
      <c r="F6508" t="s">
        <v>786</v>
      </c>
      <c r="G6508" t="s">
        <v>650</v>
      </c>
      <c r="H6508">
        <v>0</v>
      </c>
      <c r="I6508" s="196" t="str">
        <f>VLOOKUP(E6508,Refs!$P$2:$R$36,3,FALSE)</f>
        <v>Y60</v>
      </c>
      <c r="J6508" s="196" t="str">
        <f>VLOOKUP(E6508,Refs!$P$2:$S$36,4,FALSE)</f>
        <v>Midlands</v>
      </c>
      <c r="K6508" s="42" t="str">
        <f t="shared" si="205"/>
        <v/>
      </c>
    </row>
    <row r="6509" spans="1:11" x14ac:dyDescent="0.35">
      <c r="A6509" s="197">
        <f t="shared" si="206"/>
        <v>44317</v>
      </c>
      <c r="B6509" t="s">
        <v>1054</v>
      </c>
      <c r="C6509" t="s">
        <v>500</v>
      </c>
      <c r="D6509"/>
      <c r="E6509" t="s">
        <v>785</v>
      </c>
      <c r="F6509" t="s">
        <v>786</v>
      </c>
      <c r="G6509" t="s">
        <v>651</v>
      </c>
      <c r="H6509">
        <v>0</v>
      </c>
      <c r="I6509" s="196" t="str">
        <f>VLOOKUP(E6509,Refs!$P$2:$R$36,3,FALSE)</f>
        <v>Y60</v>
      </c>
      <c r="J6509" s="196" t="str">
        <f>VLOOKUP(E6509,Refs!$P$2:$S$36,4,FALSE)</f>
        <v>Midlands</v>
      </c>
      <c r="K6509" s="42" t="str">
        <f t="shared" si="205"/>
        <v/>
      </c>
    </row>
    <row r="6510" spans="1:11" x14ac:dyDescent="0.35">
      <c r="A6510" s="197">
        <f t="shared" si="206"/>
        <v>44317</v>
      </c>
      <c r="B6510" t="s">
        <v>1054</v>
      </c>
      <c r="C6510" t="s">
        <v>500</v>
      </c>
      <c r="D6510"/>
      <c r="E6510" t="s">
        <v>785</v>
      </c>
      <c r="F6510" t="s">
        <v>786</v>
      </c>
      <c r="G6510" t="s">
        <v>652</v>
      </c>
      <c r="H6510">
        <v>0</v>
      </c>
      <c r="I6510" s="196" t="str">
        <f>VLOOKUP(E6510,Refs!$P$2:$R$36,3,FALSE)</f>
        <v>Y60</v>
      </c>
      <c r="J6510" s="196" t="str">
        <f>VLOOKUP(E6510,Refs!$P$2:$S$36,4,FALSE)</f>
        <v>Midlands</v>
      </c>
      <c r="K6510" s="42" t="str">
        <f t="shared" si="205"/>
        <v/>
      </c>
    </row>
    <row r="6511" spans="1:11" x14ac:dyDescent="0.35">
      <c r="A6511" s="197">
        <f t="shared" si="206"/>
        <v>44317</v>
      </c>
      <c r="B6511" t="s">
        <v>1054</v>
      </c>
      <c r="C6511" t="s">
        <v>500</v>
      </c>
      <c r="D6511"/>
      <c r="E6511" t="s">
        <v>785</v>
      </c>
      <c r="F6511" t="s">
        <v>786</v>
      </c>
      <c r="G6511" t="s">
        <v>653</v>
      </c>
      <c r="H6511">
        <v>0</v>
      </c>
      <c r="I6511" s="196" t="str">
        <f>VLOOKUP(E6511,Refs!$P$2:$R$36,3,FALSE)</f>
        <v>Y60</v>
      </c>
      <c r="J6511" s="196" t="str">
        <f>VLOOKUP(E6511,Refs!$P$2:$S$36,4,FALSE)</f>
        <v>Midlands</v>
      </c>
      <c r="K6511" s="42" t="str">
        <f t="shared" si="205"/>
        <v/>
      </c>
    </row>
    <row r="6512" spans="1:11" x14ac:dyDescent="0.35">
      <c r="A6512" s="197">
        <f t="shared" si="206"/>
        <v>44317</v>
      </c>
      <c r="B6512" t="s">
        <v>1054</v>
      </c>
      <c r="C6512" t="s">
        <v>500</v>
      </c>
      <c r="D6512"/>
      <c r="E6512" t="s">
        <v>785</v>
      </c>
      <c r="F6512" t="s">
        <v>786</v>
      </c>
      <c r="G6512" t="s">
        <v>654</v>
      </c>
      <c r="H6512">
        <v>3444</v>
      </c>
      <c r="I6512" s="196" t="str">
        <f>VLOOKUP(E6512,Refs!$P$2:$R$36,3,FALSE)</f>
        <v>Y60</v>
      </c>
      <c r="J6512" s="196" t="str">
        <f>VLOOKUP(E6512,Refs!$P$2:$S$36,4,FALSE)</f>
        <v>Midlands</v>
      </c>
      <c r="K6512" s="42">
        <f t="shared" si="205"/>
        <v>3444</v>
      </c>
    </row>
    <row r="6513" spans="1:11" x14ac:dyDescent="0.35">
      <c r="A6513" s="197">
        <f t="shared" si="206"/>
        <v>44317</v>
      </c>
      <c r="B6513" t="s">
        <v>1054</v>
      </c>
      <c r="C6513" t="s">
        <v>500</v>
      </c>
      <c r="D6513"/>
      <c r="E6513" t="s">
        <v>785</v>
      </c>
      <c r="F6513" t="s">
        <v>786</v>
      </c>
      <c r="G6513" t="s">
        <v>669</v>
      </c>
      <c r="H6513">
        <v>24520</v>
      </c>
      <c r="I6513" s="196" t="str">
        <f>VLOOKUP(E6513,Refs!$P$2:$R$36,3,FALSE)</f>
        <v>Y60</v>
      </c>
      <c r="J6513" s="196" t="str">
        <f>VLOOKUP(E6513,Refs!$P$2:$S$36,4,FALSE)</f>
        <v>Midlands</v>
      </c>
      <c r="K6513" s="42">
        <f t="shared" si="205"/>
        <v>24520</v>
      </c>
    </row>
    <row r="6514" spans="1:11" x14ac:dyDescent="0.35">
      <c r="A6514" s="197">
        <f t="shared" si="206"/>
        <v>44317</v>
      </c>
      <c r="B6514" t="s">
        <v>1054</v>
      </c>
      <c r="C6514" t="s">
        <v>500</v>
      </c>
      <c r="D6514"/>
      <c r="E6514" t="s">
        <v>785</v>
      </c>
      <c r="F6514" t="s">
        <v>786</v>
      </c>
      <c r="G6514" t="s">
        <v>670</v>
      </c>
      <c r="H6514">
        <v>25</v>
      </c>
      <c r="I6514" s="196" t="str">
        <f>VLOOKUP(E6514,Refs!$P$2:$R$36,3,FALSE)</f>
        <v>Y60</v>
      </c>
      <c r="J6514" s="196" t="str">
        <f>VLOOKUP(E6514,Refs!$P$2:$S$36,4,FALSE)</f>
        <v>Midlands</v>
      </c>
      <c r="K6514" s="42">
        <f t="shared" si="205"/>
        <v>25</v>
      </c>
    </row>
    <row r="6515" spans="1:11" x14ac:dyDescent="0.35">
      <c r="A6515" s="197">
        <f t="shared" si="206"/>
        <v>44317</v>
      </c>
      <c r="B6515" t="s">
        <v>1054</v>
      </c>
      <c r="C6515" t="s">
        <v>500</v>
      </c>
      <c r="D6515"/>
      <c r="E6515" t="s">
        <v>785</v>
      </c>
      <c r="F6515" t="s">
        <v>786</v>
      </c>
      <c r="G6515" t="s">
        <v>671</v>
      </c>
      <c r="H6515">
        <v>18627</v>
      </c>
      <c r="I6515" s="196" t="str">
        <f>VLOOKUP(E6515,Refs!$P$2:$R$36,3,FALSE)</f>
        <v>Y60</v>
      </c>
      <c r="J6515" s="196" t="str">
        <f>VLOOKUP(E6515,Refs!$P$2:$S$36,4,FALSE)</f>
        <v>Midlands</v>
      </c>
      <c r="K6515" s="42">
        <f t="shared" si="205"/>
        <v>18627</v>
      </c>
    </row>
    <row r="6516" spans="1:11" x14ac:dyDescent="0.35">
      <c r="A6516" s="197">
        <f t="shared" si="206"/>
        <v>44317</v>
      </c>
      <c r="B6516" t="s">
        <v>1054</v>
      </c>
      <c r="C6516" t="s">
        <v>500</v>
      </c>
      <c r="D6516"/>
      <c r="E6516" t="s">
        <v>785</v>
      </c>
      <c r="F6516" t="s">
        <v>786</v>
      </c>
      <c r="G6516" t="s">
        <v>675</v>
      </c>
      <c r="H6516">
        <v>2664</v>
      </c>
      <c r="I6516" s="196" t="str">
        <f>VLOOKUP(E6516,Refs!$P$2:$R$36,3,FALSE)</f>
        <v>Y60</v>
      </c>
      <c r="J6516" s="196" t="str">
        <f>VLOOKUP(E6516,Refs!$P$2:$S$36,4,FALSE)</f>
        <v>Midlands</v>
      </c>
      <c r="K6516" s="42">
        <f t="shared" si="205"/>
        <v>2664</v>
      </c>
    </row>
    <row r="6517" spans="1:11" x14ac:dyDescent="0.35">
      <c r="A6517" s="197">
        <f t="shared" si="206"/>
        <v>44317</v>
      </c>
      <c r="B6517" t="s">
        <v>1054</v>
      </c>
      <c r="C6517" t="s">
        <v>500</v>
      </c>
      <c r="D6517"/>
      <c r="E6517" t="s">
        <v>785</v>
      </c>
      <c r="F6517" t="s">
        <v>786</v>
      </c>
      <c r="G6517" t="s">
        <v>678</v>
      </c>
      <c r="H6517">
        <v>4280</v>
      </c>
      <c r="I6517" s="196" t="str">
        <f>VLOOKUP(E6517,Refs!$P$2:$R$36,3,FALSE)</f>
        <v>Y60</v>
      </c>
      <c r="J6517" s="196" t="str">
        <f>VLOOKUP(E6517,Refs!$P$2:$S$36,4,FALSE)</f>
        <v>Midlands</v>
      </c>
      <c r="K6517" s="42">
        <f t="shared" si="205"/>
        <v>4280</v>
      </c>
    </row>
    <row r="6518" spans="1:11" x14ac:dyDescent="0.35">
      <c r="A6518" s="197">
        <f t="shared" si="206"/>
        <v>44317</v>
      </c>
      <c r="B6518" t="s">
        <v>1054</v>
      </c>
      <c r="C6518" t="s">
        <v>500</v>
      </c>
      <c r="D6518"/>
      <c r="E6518" t="s">
        <v>785</v>
      </c>
      <c r="F6518" t="s">
        <v>786</v>
      </c>
      <c r="G6518" t="s">
        <v>679</v>
      </c>
      <c r="H6518">
        <v>2104</v>
      </c>
      <c r="I6518" s="196" t="str">
        <f>VLOOKUP(E6518,Refs!$P$2:$R$36,3,FALSE)</f>
        <v>Y60</v>
      </c>
      <c r="J6518" s="196" t="str">
        <f>VLOOKUP(E6518,Refs!$P$2:$S$36,4,FALSE)</f>
        <v>Midlands</v>
      </c>
      <c r="K6518" s="42">
        <f t="shared" si="205"/>
        <v>2104</v>
      </c>
    </row>
    <row r="6519" spans="1:11" x14ac:dyDescent="0.35">
      <c r="A6519" s="197">
        <f t="shared" si="206"/>
        <v>44317</v>
      </c>
      <c r="B6519" t="s">
        <v>1054</v>
      </c>
      <c r="C6519" t="s">
        <v>500</v>
      </c>
      <c r="D6519"/>
      <c r="E6519" t="s">
        <v>785</v>
      </c>
      <c r="F6519" t="s">
        <v>786</v>
      </c>
      <c r="G6519" t="s">
        <v>680</v>
      </c>
      <c r="H6519">
        <v>8733</v>
      </c>
      <c r="I6519" s="196" t="str">
        <f>VLOOKUP(E6519,Refs!$P$2:$R$36,3,FALSE)</f>
        <v>Y60</v>
      </c>
      <c r="J6519" s="196" t="str">
        <f>VLOOKUP(E6519,Refs!$P$2:$S$36,4,FALSE)</f>
        <v>Midlands</v>
      </c>
      <c r="K6519" s="42">
        <f t="shared" ref="K6519:K6582" si="207">IF(OR(H6519="NULL",H6519=0,H6519=""),"",H6519)</f>
        <v>8733</v>
      </c>
    </row>
    <row r="6520" spans="1:11" x14ac:dyDescent="0.35">
      <c r="A6520" s="197">
        <f t="shared" si="206"/>
        <v>44317</v>
      </c>
      <c r="B6520" t="s">
        <v>1054</v>
      </c>
      <c r="C6520" t="s">
        <v>500</v>
      </c>
      <c r="D6520"/>
      <c r="E6520" t="s">
        <v>785</v>
      </c>
      <c r="F6520" t="s">
        <v>786</v>
      </c>
      <c r="G6520" t="s">
        <v>681</v>
      </c>
      <c r="H6520">
        <v>7</v>
      </c>
      <c r="I6520" s="196" t="str">
        <f>VLOOKUP(E6520,Refs!$P$2:$R$36,3,FALSE)</f>
        <v>Y60</v>
      </c>
      <c r="J6520" s="196" t="str">
        <f>VLOOKUP(E6520,Refs!$P$2:$S$36,4,FALSE)</f>
        <v>Midlands</v>
      </c>
      <c r="K6520" s="42">
        <f t="shared" si="207"/>
        <v>7</v>
      </c>
    </row>
    <row r="6521" spans="1:11" x14ac:dyDescent="0.35">
      <c r="A6521" s="197">
        <f t="shared" si="206"/>
        <v>44317</v>
      </c>
      <c r="B6521" t="s">
        <v>1054</v>
      </c>
      <c r="C6521" t="s">
        <v>500</v>
      </c>
      <c r="D6521"/>
      <c r="E6521" t="s">
        <v>785</v>
      </c>
      <c r="F6521" t="s">
        <v>786</v>
      </c>
      <c r="G6521" t="s">
        <v>682</v>
      </c>
      <c r="H6521">
        <v>571</v>
      </c>
      <c r="I6521" s="196" t="str">
        <f>VLOOKUP(E6521,Refs!$P$2:$R$36,3,FALSE)</f>
        <v>Y60</v>
      </c>
      <c r="J6521" s="196" t="str">
        <f>VLOOKUP(E6521,Refs!$P$2:$S$36,4,FALSE)</f>
        <v>Midlands</v>
      </c>
      <c r="K6521" s="42">
        <f t="shared" si="207"/>
        <v>571</v>
      </c>
    </row>
    <row r="6522" spans="1:11" x14ac:dyDescent="0.35">
      <c r="A6522" s="197">
        <f t="shared" si="206"/>
        <v>44317</v>
      </c>
      <c r="B6522" t="s">
        <v>1054</v>
      </c>
      <c r="C6522" t="s">
        <v>500</v>
      </c>
      <c r="D6522"/>
      <c r="E6522" t="s">
        <v>785</v>
      </c>
      <c r="F6522" t="s">
        <v>786</v>
      </c>
      <c r="G6522" t="s">
        <v>683</v>
      </c>
      <c r="H6522">
        <v>428</v>
      </c>
      <c r="I6522" s="196" t="str">
        <f>VLOOKUP(E6522,Refs!$P$2:$R$36,3,FALSE)</f>
        <v>Y60</v>
      </c>
      <c r="J6522" s="196" t="str">
        <f>VLOOKUP(E6522,Refs!$P$2:$S$36,4,FALSE)</f>
        <v>Midlands</v>
      </c>
      <c r="K6522" s="42">
        <f t="shared" si="207"/>
        <v>428</v>
      </c>
    </row>
    <row r="6523" spans="1:11" x14ac:dyDescent="0.35">
      <c r="A6523" s="197">
        <f t="shared" si="206"/>
        <v>44317</v>
      </c>
      <c r="B6523" t="s">
        <v>1054</v>
      </c>
      <c r="C6523" t="s">
        <v>500</v>
      </c>
      <c r="D6523"/>
      <c r="E6523" t="s">
        <v>785</v>
      </c>
      <c r="F6523" t="s">
        <v>786</v>
      </c>
      <c r="G6523" t="s">
        <v>684</v>
      </c>
      <c r="H6523">
        <v>691</v>
      </c>
      <c r="I6523" s="196" t="str">
        <f>VLOOKUP(E6523,Refs!$P$2:$R$36,3,FALSE)</f>
        <v>Y60</v>
      </c>
      <c r="J6523" s="196" t="str">
        <f>VLOOKUP(E6523,Refs!$P$2:$S$36,4,FALSE)</f>
        <v>Midlands</v>
      </c>
      <c r="K6523" s="42">
        <f t="shared" si="207"/>
        <v>691</v>
      </c>
    </row>
    <row r="6524" spans="1:11" x14ac:dyDescent="0.35">
      <c r="A6524" s="197">
        <f t="shared" si="206"/>
        <v>44317</v>
      </c>
      <c r="B6524" t="s">
        <v>1054</v>
      </c>
      <c r="C6524" t="s">
        <v>500</v>
      </c>
      <c r="D6524"/>
      <c r="E6524" t="s">
        <v>785</v>
      </c>
      <c r="F6524" t="s">
        <v>786</v>
      </c>
      <c r="G6524" t="s">
        <v>685</v>
      </c>
      <c r="H6524">
        <v>118</v>
      </c>
      <c r="I6524" s="196" t="str">
        <f>VLOOKUP(E6524,Refs!$P$2:$R$36,3,FALSE)</f>
        <v>Y60</v>
      </c>
      <c r="J6524" s="196" t="str">
        <f>VLOOKUP(E6524,Refs!$P$2:$S$36,4,FALSE)</f>
        <v>Midlands</v>
      </c>
      <c r="K6524" s="42">
        <f t="shared" si="207"/>
        <v>118</v>
      </c>
    </row>
    <row r="6525" spans="1:11" x14ac:dyDescent="0.35">
      <c r="A6525" s="197">
        <f t="shared" si="206"/>
        <v>44317</v>
      </c>
      <c r="B6525" t="s">
        <v>1054</v>
      </c>
      <c r="C6525" t="s">
        <v>500</v>
      </c>
      <c r="D6525"/>
      <c r="E6525" t="s">
        <v>785</v>
      </c>
      <c r="F6525" t="s">
        <v>786</v>
      </c>
      <c r="G6525" t="s">
        <v>686</v>
      </c>
      <c r="H6525">
        <v>0</v>
      </c>
      <c r="I6525" s="196" t="str">
        <f>VLOOKUP(E6525,Refs!$P$2:$R$36,3,FALSE)</f>
        <v>Y60</v>
      </c>
      <c r="J6525" s="196" t="str">
        <f>VLOOKUP(E6525,Refs!$P$2:$S$36,4,FALSE)</f>
        <v>Midlands</v>
      </c>
      <c r="K6525" s="42" t="str">
        <f t="shared" si="207"/>
        <v/>
      </c>
    </row>
    <row r="6526" spans="1:11" x14ac:dyDescent="0.35">
      <c r="A6526" s="197">
        <f t="shared" si="206"/>
        <v>44317</v>
      </c>
      <c r="B6526" t="s">
        <v>1054</v>
      </c>
      <c r="C6526" t="s">
        <v>500</v>
      </c>
      <c r="D6526"/>
      <c r="E6526" t="s">
        <v>785</v>
      </c>
      <c r="F6526" t="s">
        <v>786</v>
      </c>
      <c r="G6526" t="s">
        <v>687</v>
      </c>
      <c r="H6526">
        <v>0</v>
      </c>
      <c r="I6526" s="196" t="str">
        <f>VLOOKUP(E6526,Refs!$P$2:$R$36,3,FALSE)</f>
        <v>Y60</v>
      </c>
      <c r="J6526" s="196" t="str">
        <f>VLOOKUP(E6526,Refs!$P$2:$S$36,4,FALSE)</f>
        <v>Midlands</v>
      </c>
      <c r="K6526" s="42" t="str">
        <f t="shared" si="207"/>
        <v/>
      </c>
    </row>
    <row r="6527" spans="1:11" x14ac:dyDescent="0.35">
      <c r="A6527" s="197">
        <f t="shared" si="206"/>
        <v>44317</v>
      </c>
      <c r="B6527" t="s">
        <v>1054</v>
      </c>
      <c r="C6527" t="s">
        <v>500</v>
      </c>
      <c r="D6527"/>
      <c r="E6527" t="s">
        <v>785</v>
      </c>
      <c r="F6527" t="s">
        <v>786</v>
      </c>
      <c r="G6527" t="s">
        <v>688</v>
      </c>
      <c r="H6527" t="s">
        <v>999</v>
      </c>
      <c r="I6527" s="196" t="str">
        <f>VLOOKUP(E6527,Refs!$P$2:$R$36,3,FALSE)</f>
        <v>Y60</v>
      </c>
      <c r="J6527" s="196" t="str">
        <f>VLOOKUP(E6527,Refs!$P$2:$S$36,4,FALSE)</f>
        <v>Midlands</v>
      </c>
      <c r="K6527" s="42" t="str">
        <f t="shared" si="207"/>
        <v>-</v>
      </c>
    </row>
    <row r="6528" spans="1:11" x14ac:dyDescent="0.35">
      <c r="A6528" s="197">
        <f t="shared" si="206"/>
        <v>44317</v>
      </c>
      <c r="B6528" t="s">
        <v>1054</v>
      </c>
      <c r="C6528" t="s">
        <v>500</v>
      </c>
      <c r="D6528"/>
      <c r="E6528" t="s">
        <v>785</v>
      </c>
      <c r="F6528" t="s">
        <v>786</v>
      </c>
      <c r="G6528" t="s">
        <v>689</v>
      </c>
      <c r="H6528" t="s">
        <v>999</v>
      </c>
      <c r="I6528" s="196" t="str">
        <f>VLOOKUP(E6528,Refs!$P$2:$R$36,3,FALSE)</f>
        <v>Y60</v>
      </c>
      <c r="J6528" s="196" t="str">
        <f>VLOOKUP(E6528,Refs!$P$2:$S$36,4,FALSE)</f>
        <v>Midlands</v>
      </c>
      <c r="K6528" s="42" t="str">
        <f t="shared" si="207"/>
        <v>-</v>
      </c>
    </row>
    <row r="6529" spans="1:11" x14ac:dyDescent="0.35">
      <c r="A6529" s="197">
        <f t="shared" si="206"/>
        <v>44317</v>
      </c>
      <c r="B6529" t="s">
        <v>1054</v>
      </c>
      <c r="C6529" t="s">
        <v>500</v>
      </c>
      <c r="D6529"/>
      <c r="E6529" t="s">
        <v>785</v>
      </c>
      <c r="F6529" t="s">
        <v>786</v>
      </c>
      <c r="G6529" t="s">
        <v>690</v>
      </c>
      <c r="H6529">
        <v>7</v>
      </c>
      <c r="I6529" s="196" t="str">
        <f>VLOOKUP(E6529,Refs!$P$2:$R$36,3,FALSE)</f>
        <v>Y60</v>
      </c>
      <c r="J6529" s="196" t="str">
        <f>VLOOKUP(E6529,Refs!$P$2:$S$36,4,FALSE)</f>
        <v>Midlands</v>
      </c>
      <c r="K6529" s="42">
        <f t="shared" si="207"/>
        <v>7</v>
      </c>
    </row>
    <row r="6530" spans="1:11" x14ac:dyDescent="0.35">
      <c r="A6530" s="197">
        <f t="shared" si="206"/>
        <v>44317</v>
      </c>
      <c r="B6530" t="s">
        <v>1054</v>
      </c>
      <c r="C6530" t="s">
        <v>500</v>
      </c>
      <c r="D6530"/>
      <c r="E6530" t="s">
        <v>785</v>
      </c>
      <c r="F6530" t="s">
        <v>786</v>
      </c>
      <c r="G6530" t="s">
        <v>691</v>
      </c>
      <c r="H6530">
        <v>17</v>
      </c>
      <c r="I6530" s="196" t="str">
        <f>VLOOKUP(E6530,Refs!$P$2:$R$36,3,FALSE)</f>
        <v>Y60</v>
      </c>
      <c r="J6530" s="196" t="str">
        <f>VLOOKUP(E6530,Refs!$P$2:$S$36,4,FALSE)</f>
        <v>Midlands</v>
      </c>
      <c r="K6530" s="42">
        <f t="shared" si="207"/>
        <v>17</v>
      </c>
    </row>
    <row r="6531" spans="1:11" x14ac:dyDescent="0.35">
      <c r="A6531" s="197">
        <f t="shared" ref="A6531:A6594" si="208">DATEVALUE(RIGHT(B6531,8))</f>
        <v>44317</v>
      </c>
      <c r="B6531" t="s">
        <v>1054</v>
      </c>
      <c r="C6531" t="s">
        <v>500</v>
      </c>
      <c r="D6531"/>
      <c r="E6531" t="s">
        <v>785</v>
      </c>
      <c r="F6531" t="s">
        <v>786</v>
      </c>
      <c r="G6531" t="s">
        <v>692</v>
      </c>
      <c r="H6531" t="s">
        <v>999</v>
      </c>
      <c r="I6531" s="196" t="str">
        <f>VLOOKUP(E6531,Refs!$P$2:$R$36,3,FALSE)</f>
        <v>Y60</v>
      </c>
      <c r="J6531" s="196" t="str">
        <f>VLOOKUP(E6531,Refs!$P$2:$S$36,4,FALSE)</f>
        <v>Midlands</v>
      </c>
      <c r="K6531" s="42" t="str">
        <f t="shared" si="207"/>
        <v>-</v>
      </c>
    </row>
    <row r="6532" spans="1:11" x14ac:dyDescent="0.35">
      <c r="A6532" s="197">
        <f t="shared" si="208"/>
        <v>44317</v>
      </c>
      <c r="B6532" t="s">
        <v>1054</v>
      </c>
      <c r="C6532" t="s">
        <v>500</v>
      </c>
      <c r="D6532"/>
      <c r="E6532" t="s">
        <v>785</v>
      </c>
      <c r="F6532" t="s">
        <v>786</v>
      </c>
      <c r="G6532" t="s">
        <v>693</v>
      </c>
      <c r="H6532" t="s">
        <v>999</v>
      </c>
      <c r="I6532" s="196" t="str">
        <f>VLOOKUP(E6532,Refs!$P$2:$R$36,3,FALSE)</f>
        <v>Y60</v>
      </c>
      <c r="J6532" s="196" t="str">
        <f>VLOOKUP(E6532,Refs!$P$2:$S$36,4,FALSE)</f>
        <v>Midlands</v>
      </c>
      <c r="K6532" s="42" t="str">
        <f t="shared" si="207"/>
        <v>-</v>
      </c>
    </row>
    <row r="6533" spans="1:11" x14ac:dyDescent="0.35">
      <c r="A6533" s="197">
        <f t="shared" si="208"/>
        <v>44317</v>
      </c>
      <c r="B6533" t="s">
        <v>1054</v>
      </c>
      <c r="C6533" t="s">
        <v>500</v>
      </c>
      <c r="D6533"/>
      <c r="E6533" t="s">
        <v>785</v>
      </c>
      <c r="F6533" t="s">
        <v>786</v>
      </c>
      <c r="G6533" t="s">
        <v>694</v>
      </c>
      <c r="H6533" t="s">
        <v>999</v>
      </c>
      <c r="I6533" s="196" t="str">
        <f>VLOOKUP(E6533,Refs!$P$2:$R$36,3,FALSE)</f>
        <v>Y60</v>
      </c>
      <c r="J6533" s="196" t="str">
        <f>VLOOKUP(E6533,Refs!$P$2:$S$36,4,FALSE)</f>
        <v>Midlands</v>
      </c>
      <c r="K6533" s="42" t="str">
        <f t="shared" si="207"/>
        <v>-</v>
      </c>
    </row>
    <row r="6534" spans="1:11" x14ac:dyDescent="0.35">
      <c r="A6534" s="197">
        <f t="shared" si="208"/>
        <v>44317</v>
      </c>
      <c r="B6534" t="s">
        <v>1054</v>
      </c>
      <c r="C6534" t="s">
        <v>500</v>
      </c>
      <c r="D6534"/>
      <c r="E6534" t="s">
        <v>785</v>
      </c>
      <c r="F6534" t="s">
        <v>786</v>
      </c>
      <c r="G6534" t="s">
        <v>695</v>
      </c>
      <c r="H6534" t="s">
        <v>999</v>
      </c>
      <c r="I6534" s="196" t="str">
        <f>VLOOKUP(E6534,Refs!$P$2:$R$36,3,FALSE)</f>
        <v>Y60</v>
      </c>
      <c r="J6534" s="196" t="str">
        <f>VLOOKUP(E6534,Refs!$P$2:$S$36,4,FALSE)</f>
        <v>Midlands</v>
      </c>
      <c r="K6534" s="42" t="str">
        <f t="shared" si="207"/>
        <v>-</v>
      </c>
    </row>
    <row r="6535" spans="1:11" x14ac:dyDescent="0.35">
      <c r="A6535" s="197">
        <f t="shared" si="208"/>
        <v>44317</v>
      </c>
      <c r="B6535" t="s">
        <v>1054</v>
      </c>
      <c r="C6535" t="s">
        <v>500</v>
      </c>
      <c r="D6535"/>
      <c r="E6535" t="s">
        <v>785</v>
      </c>
      <c r="F6535" t="s">
        <v>786</v>
      </c>
      <c r="G6535" t="s">
        <v>696</v>
      </c>
      <c r="H6535">
        <v>9</v>
      </c>
      <c r="I6535" s="196" t="str">
        <f>VLOOKUP(E6535,Refs!$P$2:$R$36,3,FALSE)</f>
        <v>Y60</v>
      </c>
      <c r="J6535" s="196" t="str">
        <f>VLOOKUP(E6535,Refs!$P$2:$S$36,4,FALSE)</f>
        <v>Midlands</v>
      </c>
      <c r="K6535" s="42">
        <f t="shared" si="207"/>
        <v>9</v>
      </c>
    </row>
    <row r="6536" spans="1:11" x14ac:dyDescent="0.35">
      <c r="A6536" s="197">
        <f t="shared" si="208"/>
        <v>44317</v>
      </c>
      <c r="B6536" t="s">
        <v>1054</v>
      </c>
      <c r="C6536" t="s">
        <v>500</v>
      </c>
      <c r="D6536"/>
      <c r="E6536" t="s">
        <v>785</v>
      </c>
      <c r="F6536" t="s">
        <v>786</v>
      </c>
      <c r="G6536" t="s">
        <v>697</v>
      </c>
      <c r="H6536">
        <v>8</v>
      </c>
      <c r="I6536" s="196" t="str">
        <f>VLOOKUP(E6536,Refs!$P$2:$R$36,3,FALSE)</f>
        <v>Y60</v>
      </c>
      <c r="J6536" s="196" t="str">
        <f>VLOOKUP(E6536,Refs!$P$2:$S$36,4,FALSE)</f>
        <v>Midlands</v>
      </c>
      <c r="K6536" s="42">
        <f t="shared" si="207"/>
        <v>8</v>
      </c>
    </row>
    <row r="6537" spans="1:11" x14ac:dyDescent="0.35">
      <c r="A6537" s="197">
        <f t="shared" si="208"/>
        <v>44317</v>
      </c>
      <c r="B6537" t="s">
        <v>1054</v>
      </c>
      <c r="C6537" t="s">
        <v>500</v>
      </c>
      <c r="D6537"/>
      <c r="E6537" t="s">
        <v>785</v>
      </c>
      <c r="F6537" t="s">
        <v>786</v>
      </c>
      <c r="G6537" t="s">
        <v>698</v>
      </c>
      <c r="H6537">
        <v>40</v>
      </c>
      <c r="I6537" s="196" t="str">
        <f>VLOOKUP(E6537,Refs!$P$2:$R$36,3,FALSE)</f>
        <v>Y60</v>
      </c>
      <c r="J6537" s="196" t="str">
        <f>VLOOKUP(E6537,Refs!$P$2:$S$36,4,FALSE)</f>
        <v>Midlands</v>
      </c>
      <c r="K6537" s="42">
        <f t="shared" si="207"/>
        <v>40</v>
      </c>
    </row>
    <row r="6538" spans="1:11" x14ac:dyDescent="0.35">
      <c r="A6538" s="197">
        <f t="shared" si="208"/>
        <v>44317</v>
      </c>
      <c r="B6538" t="s">
        <v>1054</v>
      </c>
      <c r="C6538" t="s">
        <v>500</v>
      </c>
      <c r="D6538"/>
      <c r="E6538" t="s">
        <v>785</v>
      </c>
      <c r="F6538" t="s">
        <v>786</v>
      </c>
      <c r="G6538" t="s">
        <v>699</v>
      </c>
      <c r="H6538">
        <v>36</v>
      </c>
      <c r="I6538" s="196" t="str">
        <f>VLOOKUP(E6538,Refs!$P$2:$R$36,3,FALSE)</f>
        <v>Y60</v>
      </c>
      <c r="J6538" s="196" t="str">
        <f>VLOOKUP(E6538,Refs!$P$2:$S$36,4,FALSE)</f>
        <v>Midlands</v>
      </c>
      <c r="K6538" s="42">
        <f t="shared" si="207"/>
        <v>36</v>
      </c>
    </row>
    <row r="6539" spans="1:11" x14ac:dyDescent="0.35">
      <c r="A6539" s="197">
        <f t="shared" si="208"/>
        <v>44317</v>
      </c>
      <c r="B6539" t="s">
        <v>1054</v>
      </c>
      <c r="C6539" t="s">
        <v>500</v>
      </c>
      <c r="D6539"/>
      <c r="E6539" t="s">
        <v>785</v>
      </c>
      <c r="F6539" t="s">
        <v>786</v>
      </c>
      <c r="G6539" t="s">
        <v>720</v>
      </c>
      <c r="H6539">
        <v>316</v>
      </c>
      <c r="I6539" s="196" t="str">
        <f>VLOOKUP(E6539,Refs!$P$2:$R$36,3,FALSE)</f>
        <v>Y60</v>
      </c>
      <c r="J6539" s="196" t="str">
        <f>VLOOKUP(E6539,Refs!$P$2:$S$36,4,FALSE)</f>
        <v>Midlands</v>
      </c>
      <c r="K6539" s="42">
        <f t="shared" si="207"/>
        <v>316</v>
      </c>
    </row>
    <row r="6540" spans="1:11" x14ac:dyDescent="0.35">
      <c r="A6540" s="197">
        <f t="shared" si="208"/>
        <v>44317</v>
      </c>
      <c r="B6540" t="s">
        <v>1054</v>
      </c>
      <c r="C6540" t="s">
        <v>500</v>
      </c>
      <c r="D6540"/>
      <c r="E6540" t="s">
        <v>785</v>
      </c>
      <c r="F6540" t="s">
        <v>786</v>
      </c>
      <c r="G6540" t="s">
        <v>721</v>
      </c>
      <c r="H6540">
        <v>268</v>
      </c>
      <c r="I6540" s="196" t="str">
        <f>VLOOKUP(E6540,Refs!$P$2:$R$36,3,FALSE)</f>
        <v>Y60</v>
      </c>
      <c r="J6540" s="196" t="str">
        <f>VLOOKUP(E6540,Refs!$P$2:$S$36,4,FALSE)</f>
        <v>Midlands</v>
      </c>
      <c r="K6540" s="42">
        <f t="shared" si="207"/>
        <v>268</v>
      </c>
    </row>
    <row r="6541" spans="1:11" x14ac:dyDescent="0.35">
      <c r="A6541" s="197">
        <f t="shared" si="208"/>
        <v>44317</v>
      </c>
      <c r="B6541" t="s">
        <v>1054</v>
      </c>
      <c r="C6541" t="s">
        <v>500</v>
      </c>
      <c r="D6541"/>
      <c r="E6541" t="s">
        <v>785</v>
      </c>
      <c r="F6541" t="s">
        <v>786</v>
      </c>
      <c r="G6541" t="s">
        <v>722</v>
      </c>
      <c r="H6541">
        <v>26</v>
      </c>
      <c r="I6541" s="196" t="str">
        <f>VLOOKUP(E6541,Refs!$P$2:$R$36,3,FALSE)</f>
        <v>Y60</v>
      </c>
      <c r="J6541" s="196" t="str">
        <f>VLOOKUP(E6541,Refs!$P$2:$S$36,4,FALSE)</f>
        <v>Midlands</v>
      </c>
      <c r="K6541" s="42">
        <f t="shared" si="207"/>
        <v>26</v>
      </c>
    </row>
    <row r="6542" spans="1:11" x14ac:dyDescent="0.35">
      <c r="A6542" s="197">
        <f t="shared" si="208"/>
        <v>44317</v>
      </c>
      <c r="B6542" t="s">
        <v>1054</v>
      </c>
      <c r="C6542" t="s">
        <v>500</v>
      </c>
      <c r="D6542"/>
      <c r="E6542" t="s">
        <v>785</v>
      </c>
      <c r="F6542" t="s">
        <v>786</v>
      </c>
      <c r="G6542" t="s">
        <v>723</v>
      </c>
      <c r="H6542">
        <v>12</v>
      </c>
      <c r="I6542" s="196" t="str">
        <f>VLOOKUP(E6542,Refs!$P$2:$R$36,3,FALSE)</f>
        <v>Y60</v>
      </c>
      <c r="J6542" s="196" t="str">
        <f>VLOOKUP(E6542,Refs!$P$2:$S$36,4,FALSE)</f>
        <v>Midlands</v>
      </c>
      <c r="K6542" s="42">
        <f t="shared" si="207"/>
        <v>12</v>
      </c>
    </row>
    <row r="6543" spans="1:11" x14ac:dyDescent="0.35">
      <c r="A6543" s="197">
        <f t="shared" si="208"/>
        <v>44317</v>
      </c>
      <c r="B6543" t="s">
        <v>1054</v>
      </c>
      <c r="C6543" t="s">
        <v>500</v>
      </c>
      <c r="D6543"/>
      <c r="E6543" t="s">
        <v>785</v>
      </c>
      <c r="F6543" t="s">
        <v>786</v>
      </c>
      <c r="G6543" t="s">
        <v>724</v>
      </c>
      <c r="H6543">
        <v>51</v>
      </c>
      <c r="I6543" s="196" t="str">
        <f>VLOOKUP(E6543,Refs!$P$2:$R$36,3,FALSE)</f>
        <v>Y60</v>
      </c>
      <c r="J6543" s="196" t="str">
        <f>VLOOKUP(E6543,Refs!$P$2:$S$36,4,FALSE)</f>
        <v>Midlands</v>
      </c>
      <c r="K6543" s="42">
        <f t="shared" si="207"/>
        <v>51</v>
      </c>
    </row>
    <row r="6544" spans="1:11" x14ac:dyDescent="0.35">
      <c r="A6544" s="197">
        <f t="shared" si="208"/>
        <v>44317</v>
      </c>
      <c r="B6544" t="s">
        <v>1054</v>
      </c>
      <c r="C6544" t="s">
        <v>500</v>
      </c>
      <c r="D6544"/>
      <c r="E6544" t="s">
        <v>785</v>
      </c>
      <c r="F6544" t="s">
        <v>786</v>
      </c>
      <c r="G6544" t="s">
        <v>725</v>
      </c>
      <c r="H6544">
        <v>0</v>
      </c>
      <c r="I6544" s="196" t="str">
        <f>VLOOKUP(E6544,Refs!$P$2:$R$36,3,FALSE)</f>
        <v>Y60</v>
      </c>
      <c r="J6544" s="196" t="str">
        <f>VLOOKUP(E6544,Refs!$P$2:$S$36,4,FALSE)</f>
        <v>Midlands</v>
      </c>
      <c r="K6544" s="42" t="str">
        <f t="shared" si="207"/>
        <v/>
      </c>
    </row>
    <row r="6545" spans="1:11" x14ac:dyDescent="0.35">
      <c r="A6545" s="197">
        <f t="shared" si="208"/>
        <v>44317</v>
      </c>
      <c r="B6545" t="s">
        <v>1054</v>
      </c>
      <c r="C6545" t="s">
        <v>500</v>
      </c>
      <c r="D6545"/>
      <c r="E6545" t="s">
        <v>785</v>
      </c>
      <c r="F6545" t="s">
        <v>786</v>
      </c>
      <c r="G6545" t="s">
        <v>726</v>
      </c>
      <c r="H6545">
        <v>2</v>
      </c>
      <c r="I6545" s="196" t="str">
        <f>VLOOKUP(E6545,Refs!$P$2:$R$36,3,FALSE)</f>
        <v>Y60</v>
      </c>
      <c r="J6545" s="196" t="str">
        <f>VLOOKUP(E6545,Refs!$P$2:$S$36,4,FALSE)</f>
        <v>Midlands</v>
      </c>
      <c r="K6545" s="42">
        <f t="shared" si="207"/>
        <v>2</v>
      </c>
    </row>
    <row r="6546" spans="1:11" x14ac:dyDescent="0.35">
      <c r="A6546" s="197">
        <f t="shared" si="208"/>
        <v>44317</v>
      </c>
      <c r="B6546" t="s">
        <v>1054</v>
      </c>
      <c r="C6546" t="s">
        <v>500</v>
      </c>
      <c r="D6546"/>
      <c r="E6546" t="s">
        <v>785</v>
      </c>
      <c r="F6546" t="s">
        <v>786</v>
      </c>
      <c r="G6546" t="s">
        <v>727</v>
      </c>
      <c r="H6546">
        <v>2</v>
      </c>
      <c r="I6546" s="196" t="str">
        <f>VLOOKUP(E6546,Refs!$P$2:$R$36,3,FALSE)</f>
        <v>Y60</v>
      </c>
      <c r="J6546" s="196" t="str">
        <f>VLOOKUP(E6546,Refs!$P$2:$S$36,4,FALSE)</f>
        <v>Midlands</v>
      </c>
      <c r="K6546" s="42">
        <f t="shared" si="207"/>
        <v>2</v>
      </c>
    </row>
    <row r="6547" spans="1:11" x14ac:dyDescent="0.35">
      <c r="A6547" s="197">
        <f t="shared" si="208"/>
        <v>44317</v>
      </c>
      <c r="B6547" t="s">
        <v>1054</v>
      </c>
      <c r="C6547" t="s">
        <v>500</v>
      </c>
      <c r="D6547"/>
      <c r="E6547" t="s">
        <v>785</v>
      </c>
      <c r="F6547" t="s">
        <v>786</v>
      </c>
      <c r="G6547" t="s">
        <v>728</v>
      </c>
      <c r="H6547">
        <v>19</v>
      </c>
      <c r="I6547" s="196" t="str">
        <f>VLOOKUP(E6547,Refs!$P$2:$R$36,3,FALSE)</f>
        <v>Y60</v>
      </c>
      <c r="J6547" s="196" t="str">
        <f>VLOOKUP(E6547,Refs!$P$2:$S$36,4,FALSE)</f>
        <v>Midlands</v>
      </c>
      <c r="K6547" s="42">
        <f t="shared" si="207"/>
        <v>19</v>
      </c>
    </row>
    <row r="6548" spans="1:11" x14ac:dyDescent="0.35">
      <c r="A6548" s="197">
        <f t="shared" si="208"/>
        <v>44317</v>
      </c>
      <c r="B6548" t="s">
        <v>1054</v>
      </c>
      <c r="C6548" t="s">
        <v>500</v>
      </c>
      <c r="D6548"/>
      <c r="E6548" t="s">
        <v>785</v>
      </c>
      <c r="F6548" t="s">
        <v>786</v>
      </c>
      <c r="G6548" t="s">
        <v>729</v>
      </c>
      <c r="H6548">
        <v>2</v>
      </c>
      <c r="I6548" s="196" t="str">
        <f>VLOOKUP(E6548,Refs!$P$2:$R$36,3,FALSE)</f>
        <v>Y60</v>
      </c>
      <c r="J6548" s="196" t="str">
        <f>VLOOKUP(E6548,Refs!$P$2:$S$36,4,FALSE)</f>
        <v>Midlands</v>
      </c>
      <c r="K6548" s="42">
        <f t="shared" si="207"/>
        <v>2</v>
      </c>
    </row>
    <row r="6549" spans="1:11" x14ac:dyDescent="0.35">
      <c r="A6549" s="197">
        <f t="shared" si="208"/>
        <v>44317</v>
      </c>
      <c r="B6549" t="s">
        <v>1054</v>
      </c>
      <c r="C6549" t="s">
        <v>500</v>
      </c>
      <c r="D6549"/>
      <c r="E6549" t="s">
        <v>785</v>
      </c>
      <c r="F6549" t="s">
        <v>786</v>
      </c>
      <c r="G6549" t="s">
        <v>730</v>
      </c>
      <c r="H6549">
        <v>0</v>
      </c>
      <c r="I6549" s="196" t="str">
        <f>VLOOKUP(E6549,Refs!$P$2:$R$36,3,FALSE)</f>
        <v>Y60</v>
      </c>
      <c r="J6549" s="196" t="str">
        <f>VLOOKUP(E6549,Refs!$P$2:$S$36,4,FALSE)</f>
        <v>Midlands</v>
      </c>
      <c r="K6549" s="42" t="str">
        <f t="shared" si="207"/>
        <v/>
      </c>
    </row>
    <row r="6550" spans="1:11" x14ac:dyDescent="0.35">
      <c r="A6550" s="197">
        <f t="shared" si="208"/>
        <v>44317</v>
      </c>
      <c r="B6550" t="s">
        <v>1054</v>
      </c>
      <c r="C6550" t="s">
        <v>500</v>
      </c>
      <c r="D6550"/>
      <c r="E6550" t="s">
        <v>785</v>
      </c>
      <c r="F6550" t="s">
        <v>786</v>
      </c>
      <c r="G6550" t="s">
        <v>731</v>
      </c>
      <c r="H6550">
        <v>0</v>
      </c>
      <c r="I6550" s="196" t="str">
        <f>VLOOKUP(E6550,Refs!$P$2:$R$36,3,FALSE)</f>
        <v>Y60</v>
      </c>
      <c r="J6550" s="196" t="str">
        <f>VLOOKUP(E6550,Refs!$P$2:$S$36,4,FALSE)</f>
        <v>Midlands</v>
      </c>
      <c r="K6550" s="42" t="str">
        <f t="shared" si="207"/>
        <v/>
      </c>
    </row>
    <row r="6551" spans="1:11" x14ac:dyDescent="0.35">
      <c r="A6551" s="197">
        <f t="shared" si="208"/>
        <v>44317</v>
      </c>
      <c r="B6551" t="s">
        <v>1054</v>
      </c>
      <c r="C6551" t="s">
        <v>500</v>
      </c>
      <c r="D6551"/>
      <c r="E6551" t="s">
        <v>785</v>
      </c>
      <c r="F6551" t="s">
        <v>786</v>
      </c>
      <c r="G6551" t="s">
        <v>732</v>
      </c>
      <c r="H6551">
        <v>24</v>
      </c>
      <c r="I6551" s="196" t="str">
        <f>VLOOKUP(E6551,Refs!$P$2:$R$36,3,FALSE)</f>
        <v>Y60</v>
      </c>
      <c r="J6551" s="196" t="str">
        <f>VLOOKUP(E6551,Refs!$P$2:$S$36,4,FALSE)</f>
        <v>Midlands</v>
      </c>
      <c r="K6551" s="42">
        <f t="shared" si="207"/>
        <v>24</v>
      </c>
    </row>
    <row r="6552" spans="1:11" x14ac:dyDescent="0.35">
      <c r="A6552" s="197">
        <f t="shared" si="208"/>
        <v>44317</v>
      </c>
      <c r="B6552" t="s">
        <v>1054</v>
      </c>
      <c r="C6552" t="s">
        <v>500</v>
      </c>
      <c r="D6552"/>
      <c r="E6552" t="s">
        <v>785</v>
      </c>
      <c r="F6552" t="s">
        <v>786</v>
      </c>
      <c r="G6552" t="s">
        <v>733</v>
      </c>
      <c r="H6552">
        <v>2</v>
      </c>
      <c r="I6552" s="196" t="str">
        <f>VLOOKUP(E6552,Refs!$P$2:$R$36,3,FALSE)</f>
        <v>Y60</v>
      </c>
      <c r="J6552" s="196" t="str">
        <f>VLOOKUP(E6552,Refs!$P$2:$S$36,4,FALSE)</f>
        <v>Midlands</v>
      </c>
      <c r="K6552" s="42">
        <f t="shared" si="207"/>
        <v>2</v>
      </c>
    </row>
    <row r="6553" spans="1:11" x14ac:dyDescent="0.35">
      <c r="A6553" s="197">
        <f t="shared" si="208"/>
        <v>44317</v>
      </c>
      <c r="B6553" t="s">
        <v>1054</v>
      </c>
      <c r="C6553" t="s">
        <v>500</v>
      </c>
      <c r="D6553"/>
      <c r="E6553" t="s">
        <v>785</v>
      </c>
      <c r="F6553" t="s">
        <v>786</v>
      </c>
      <c r="G6553" t="s">
        <v>734</v>
      </c>
      <c r="H6553">
        <v>0</v>
      </c>
      <c r="I6553" s="196" t="str">
        <f>VLOOKUP(E6553,Refs!$P$2:$R$36,3,FALSE)</f>
        <v>Y60</v>
      </c>
      <c r="J6553" s="196" t="str">
        <f>VLOOKUP(E6553,Refs!$P$2:$S$36,4,FALSE)</f>
        <v>Midlands</v>
      </c>
      <c r="K6553" s="42" t="str">
        <f t="shared" si="207"/>
        <v/>
      </c>
    </row>
    <row r="6554" spans="1:11" x14ac:dyDescent="0.35">
      <c r="A6554" s="197">
        <f t="shared" si="208"/>
        <v>44317</v>
      </c>
      <c r="B6554" t="s">
        <v>1054</v>
      </c>
      <c r="C6554" t="s">
        <v>500</v>
      </c>
      <c r="D6554"/>
      <c r="E6554" t="s">
        <v>785</v>
      </c>
      <c r="F6554" t="s">
        <v>786</v>
      </c>
      <c r="G6554" t="s">
        <v>735</v>
      </c>
      <c r="H6554">
        <v>0</v>
      </c>
      <c r="I6554" s="196" t="str">
        <f>VLOOKUP(E6554,Refs!$P$2:$R$36,3,FALSE)</f>
        <v>Y60</v>
      </c>
      <c r="J6554" s="196" t="str">
        <f>VLOOKUP(E6554,Refs!$P$2:$S$36,4,FALSE)</f>
        <v>Midlands</v>
      </c>
      <c r="K6554" s="42" t="str">
        <f t="shared" si="207"/>
        <v/>
      </c>
    </row>
    <row r="6555" spans="1:11" x14ac:dyDescent="0.35">
      <c r="A6555" s="197">
        <f t="shared" si="208"/>
        <v>44317</v>
      </c>
      <c r="B6555" t="s">
        <v>1054</v>
      </c>
      <c r="C6555" t="s">
        <v>500</v>
      </c>
      <c r="D6555"/>
      <c r="E6555" t="s">
        <v>785</v>
      </c>
      <c r="F6555" t="s">
        <v>786</v>
      </c>
      <c r="G6555" t="s">
        <v>736</v>
      </c>
      <c r="H6555">
        <v>0</v>
      </c>
      <c r="I6555" s="196" t="str">
        <f>VLOOKUP(E6555,Refs!$P$2:$R$36,3,FALSE)</f>
        <v>Y60</v>
      </c>
      <c r="J6555" s="196" t="str">
        <f>VLOOKUP(E6555,Refs!$P$2:$S$36,4,FALSE)</f>
        <v>Midlands</v>
      </c>
      <c r="K6555" s="42" t="str">
        <f t="shared" si="207"/>
        <v/>
      </c>
    </row>
    <row r="6556" spans="1:11" x14ac:dyDescent="0.35">
      <c r="A6556" s="197">
        <f t="shared" si="208"/>
        <v>44317</v>
      </c>
      <c r="B6556" t="s">
        <v>1054</v>
      </c>
      <c r="C6556" t="s">
        <v>500</v>
      </c>
      <c r="D6556"/>
      <c r="E6556" t="s">
        <v>785</v>
      </c>
      <c r="F6556" t="s">
        <v>786</v>
      </c>
      <c r="G6556" t="s">
        <v>737</v>
      </c>
      <c r="H6556">
        <v>0</v>
      </c>
      <c r="I6556" s="196" t="str">
        <f>VLOOKUP(E6556,Refs!$P$2:$R$36,3,FALSE)</f>
        <v>Y60</v>
      </c>
      <c r="J6556" s="196" t="str">
        <f>VLOOKUP(E6556,Refs!$P$2:$S$36,4,FALSE)</f>
        <v>Midlands</v>
      </c>
      <c r="K6556" s="42" t="str">
        <f t="shared" si="207"/>
        <v/>
      </c>
    </row>
    <row r="6557" spans="1:11" x14ac:dyDescent="0.35">
      <c r="A6557" s="197">
        <f t="shared" si="208"/>
        <v>44317</v>
      </c>
      <c r="B6557" t="s">
        <v>1054</v>
      </c>
      <c r="C6557" t="s">
        <v>121</v>
      </c>
      <c r="D6557" t="s">
        <v>1003</v>
      </c>
      <c r="E6557" t="s">
        <v>46</v>
      </c>
      <c r="F6557" t="s">
        <v>47</v>
      </c>
      <c r="G6557" t="s">
        <v>756</v>
      </c>
      <c r="H6557">
        <v>23282</v>
      </c>
      <c r="I6557" s="196" t="str">
        <f>VLOOKUP(E6557,Refs!$P$2:$R$36,3,FALSE)</f>
        <v>Y58</v>
      </c>
      <c r="J6557" s="196" t="str">
        <f>VLOOKUP(E6557,Refs!$P$2:$S$36,4,FALSE)</f>
        <v>South West</v>
      </c>
      <c r="K6557" s="42">
        <f t="shared" si="207"/>
        <v>23282</v>
      </c>
    </row>
    <row r="6558" spans="1:11" x14ac:dyDescent="0.35">
      <c r="A6558" s="197">
        <f t="shared" si="208"/>
        <v>44317</v>
      </c>
      <c r="B6558" t="s">
        <v>1054</v>
      </c>
      <c r="C6558" t="s">
        <v>121</v>
      </c>
      <c r="D6558" t="s">
        <v>1003</v>
      </c>
      <c r="E6558" t="s">
        <v>46</v>
      </c>
      <c r="F6558" t="s">
        <v>47</v>
      </c>
      <c r="G6558" t="s">
        <v>757</v>
      </c>
      <c r="H6558">
        <v>23282</v>
      </c>
      <c r="I6558" s="196" t="str">
        <f>VLOOKUP(E6558,Refs!$P$2:$R$36,3,FALSE)</f>
        <v>Y58</v>
      </c>
      <c r="J6558" s="196" t="str">
        <f>VLOOKUP(E6558,Refs!$P$2:$S$36,4,FALSE)</f>
        <v>South West</v>
      </c>
      <c r="K6558" s="42">
        <f t="shared" si="207"/>
        <v>23282</v>
      </c>
    </row>
    <row r="6559" spans="1:11" x14ac:dyDescent="0.35">
      <c r="A6559" s="197">
        <f t="shared" si="208"/>
        <v>44317</v>
      </c>
      <c r="B6559" t="s">
        <v>1054</v>
      </c>
      <c r="C6559" t="s">
        <v>121</v>
      </c>
      <c r="D6559" t="s">
        <v>1003</v>
      </c>
      <c r="E6559" t="s">
        <v>46</v>
      </c>
      <c r="F6559" t="s">
        <v>47</v>
      </c>
      <c r="G6559" t="s">
        <v>758</v>
      </c>
      <c r="H6559">
        <v>19805</v>
      </c>
      <c r="I6559" s="196" t="str">
        <f>VLOOKUP(E6559,Refs!$P$2:$R$36,3,FALSE)</f>
        <v>Y58</v>
      </c>
      <c r="J6559" s="196" t="str">
        <f>VLOOKUP(E6559,Refs!$P$2:$S$36,4,FALSE)</f>
        <v>South West</v>
      </c>
      <c r="K6559" s="42">
        <f t="shared" si="207"/>
        <v>19805</v>
      </c>
    </row>
    <row r="6560" spans="1:11" x14ac:dyDescent="0.35">
      <c r="A6560" s="197">
        <f t="shared" si="208"/>
        <v>44317</v>
      </c>
      <c r="B6560" t="s">
        <v>1054</v>
      </c>
      <c r="C6560" t="s">
        <v>121</v>
      </c>
      <c r="D6560" t="s">
        <v>1003</v>
      </c>
      <c r="E6560" t="s">
        <v>46</v>
      </c>
      <c r="F6560" t="s">
        <v>47</v>
      </c>
      <c r="G6560" t="s">
        <v>759</v>
      </c>
      <c r="H6560">
        <v>0</v>
      </c>
      <c r="I6560" s="196" t="str">
        <f>VLOOKUP(E6560,Refs!$P$2:$R$36,3,FALSE)</f>
        <v>Y58</v>
      </c>
      <c r="J6560" s="196" t="str">
        <f>VLOOKUP(E6560,Refs!$P$2:$S$36,4,FALSE)</f>
        <v>South West</v>
      </c>
      <c r="K6560" s="42" t="str">
        <f t="shared" si="207"/>
        <v/>
      </c>
    </row>
    <row r="6561" spans="1:11" x14ac:dyDescent="0.35">
      <c r="A6561" s="197">
        <f t="shared" si="208"/>
        <v>44317</v>
      </c>
      <c r="B6561" t="s">
        <v>1054</v>
      </c>
      <c r="C6561" t="s">
        <v>121</v>
      </c>
      <c r="D6561" t="s">
        <v>1003</v>
      </c>
      <c r="E6561" t="s">
        <v>46</v>
      </c>
      <c r="F6561" t="s">
        <v>47</v>
      </c>
      <c r="G6561" t="s">
        <v>760</v>
      </c>
      <c r="H6561">
        <v>12</v>
      </c>
      <c r="I6561" s="196" t="str">
        <f>VLOOKUP(E6561,Refs!$P$2:$R$36,3,FALSE)</f>
        <v>Y58</v>
      </c>
      <c r="J6561" s="196" t="str">
        <f>VLOOKUP(E6561,Refs!$P$2:$S$36,4,FALSE)</f>
        <v>South West</v>
      </c>
      <c r="K6561" s="42">
        <f t="shared" si="207"/>
        <v>12</v>
      </c>
    </row>
    <row r="6562" spans="1:11" x14ac:dyDescent="0.35">
      <c r="A6562" s="197">
        <f t="shared" si="208"/>
        <v>44317</v>
      </c>
      <c r="B6562" t="s">
        <v>1054</v>
      </c>
      <c r="C6562" t="s">
        <v>121</v>
      </c>
      <c r="D6562" t="s">
        <v>1003</v>
      </c>
      <c r="E6562" t="s">
        <v>46</v>
      </c>
      <c r="F6562" t="s">
        <v>47</v>
      </c>
      <c r="G6562" t="s">
        <v>761</v>
      </c>
      <c r="H6562">
        <v>24</v>
      </c>
      <c r="I6562" s="196" t="str">
        <f>VLOOKUP(E6562,Refs!$P$2:$R$36,3,FALSE)</f>
        <v>Y58</v>
      </c>
      <c r="J6562" s="196" t="str">
        <f>VLOOKUP(E6562,Refs!$P$2:$S$36,4,FALSE)</f>
        <v>South West</v>
      </c>
      <c r="K6562" s="42">
        <f t="shared" si="207"/>
        <v>24</v>
      </c>
    </row>
    <row r="6563" spans="1:11" x14ac:dyDescent="0.35">
      <c r="A6563" s="197">
        <f t="shared" si="208"/>
        <v>44317</v>
      </c>
      <c r="B6563" t="s">
        <v>1054</v>
      </c>
      <c r="C6563" t="s">
        <v>121</v>
      </c>
      <c r="D6563" t="s">
        <v>1003</v>
      </c>
      <c r="E6563" t="s">
        <v>46</v>
      </c>
      <c r="F6563" t="s">
        <v>47</v>
      </c>
      <c r="G6563" t="s">
        <v>548</v>
      </c>
      <c r="H6563">
        <v>11662</v>
      </c>
      <c r="I6563" s="196" t="str">
        <f>VLOOKUP(E6563,Refs!$P$2:$R$36,3,FALSE)</f>
        <v>Y58</v>
      </c>
      <c r="J6563" s="196" t="str">
        <f>VLOOKUP(E6563,Refs!$P$2:$S$36,4,FALSE)</f>
        <v>South West</v>
      </c>
      <c r="K6563" s="42">
        <f t="shared" si="207"/>
        <v>11662</v>
      </c>
    </row>
    <row r="6564" spans="1:11" x14ac:dyDescent="0.35">
      <c r="A6564" s="197">
        <f t="shared" si="208"/>
        <v>44317</v>
      </c>
      <c r="B6564" t="s">
        <v>1054</v>
      </c>
      <c r="C6564" t="s">
        <v>121</v>
      </c>
      <c r="D6564" t="s">
        <v>1003</v>
      </c>
      <c r="E6564" t="s">
        <v>46</v>
      </c>
      <c r="F6564" t="s">
        <v>47</v>
      </c>
      <c r="G6564" t="s">
        <v>549</v>
      </c>
      <c r="H6564">
        <v>3477</v>
      </c>
      <c r="I6564" s="196" t="str">
        <f>VLOOKUP(E6564,Refs!$P$2:$R$36,3,FALSE)</f>
        <v>Y58</v>
      </c>
      <c r="J6564" s="196" t="str">
        <f>VLOOKUP(E6564,Refs!$P$2:$S$36,4,FALSE)</f>
        <v>South West</v>
      </c>
      <c r="K6564" s="42">
        <f t="shared" si="207"/>
        <v>3477</v>
      </c>
    </row>
    <row r="6565" spans="1:11" x14ac:dyDescent="0.35">
      <c r="A6565" s="197">
        <f t="shared" si="208"/>
        <v>44317</v>
      </c>
      <c r="B6565" t="s">
        <v>1054</v>
      </c>
      <c r="C6565" t="s">
        <v>121</v>
      </c>
      <c r="D6565" t="s">
        <v>1003</v>
      </c>
      <c r="E6565" t="s">
        <v>46</v>
      </c>
      <c r="F6565" t="s">
        <v>47</v>
      </c>
      <c r="G6565" t="s">
        <v>550</v>
      </c>
      <c r="H6565">
        <v>2056</v>
      </c>
      <c r="I6565" s="196" t="str">
        <f>VLOOKUP(E6565,Refs!$P$2:$R$36,3,FALSE)</f>
        <v>Y58</v>
      </c>
      <c r="J6565" s="196" t="str">
        <f>VLOOKUP(E6565,Refs!$P$2:$S$36,4,FALSE)</f>
        <v>South West</v>
      </c>
      <c r="K6565" s="42">
        <f t="shared" si="207"/>
        <v>2056</v>
      </c>
    </row>
    <row r="6566" spans="1:11" x14ac:dyDescent="0.35">
      <c r="A6566" s="197">
        <f t="shared" si="208"/>
        <v>44317</v>
      </c>
      <c r="B6566" t="s">
        <v>1054</v>
      </c>
      <c r="C6566" t="s">
        <v>121</v>
      </c>
      <c r="D6566" t="s">
        <v>1003</v>
      </c>
      <c r="E6566" t="s">
        <v>46</v>
      </c>
      <c r="F6566" t="s">
        <v>47</v>
      </c>
      <c r="G6566" t="s">
        <v>551</v>
      </c>
      <c r="H6566">
        <v>322</v>
      </c>
      <c r="I6566" s="196" t="str">
        <f>VLOOKUP(E6566,Refs!$P$2:$R$36,3,FALSE)</f>
        <v>Y58</v>
      </c>
      <c r="J6566" s="196" t="str">
        <f>VLOOKUP(E6566,Refs!$P$2:$S$36,4,FALSE)</f>
        <v>South West</v>
      </c>
      <c r="K6566" s="42">
        <f t="shared" si="207"/>
        <v>322</v>
      </c>
    </row>
    <row r="6567" spans="1:11" x14ac:dyDescent="0.35">
      <c r="A6567" s="197">
        <f t="shared" si="208"/>
        <v>44317</v>
      </c>
      <c r="B6567" t="s">
        <v>1054</v>
      </c>
      <c r="C6567" t="s">
        <v>121</v>
      </c>
      <c r="D6567" t="s">
        <v>1003</v>
      </c>
      <c r="E6567" t="s">
        <v>46</v>
      </c>
      <c r="F6567" t="s">
        <v>47</v>
      </c>
      <c r="G6567" t="s">
        <v>552</v>
      </c>
      <c r="H6567">
        <v>1099</v>
      </c>
      <c r="I6567" s="196" t="str">
        <f>VLOOKUP(E6567,Refs!$P$2:$R$36,3,FALSE)</f>
        <v>Y58</v>
      </c>
      <c r="J6567" s="196" t="str">
        <f>VLOOKUP(E6567,Refs!$P$2:$S$36,4,FALSE)</f>
        <v>South West</v>
      </c>
      <c r="K6567" s="42">
        <f t="shared" si="207"/>
        <v>1099</v>
      </c>
    </row>
    <row r="6568" spans="1:11" x14ac:dyDescent="0.35">
      <c r="A6568" s="197">
        <f t="shared" si="208"/>
        <v>44317</v>
      </c>
      <c r="B6568" t="s">
        <v>1054</v>
      </c>
      <c r="C6568" t="s">
        <v>121</v>
      </c>
      <c r="D6568" t="s">
        <v>1003</v>
      </c>
      <c r="E6568" t="s">
        <v>46</v>
      </c>
      <c r="F6568" t="s">
        <v>47</v>
      </c>
      <c r="G6568" t="s">
        <v>553</v>
      </c>
      <c r="H6568">
        <v>2624385</v>
      </c>
      <c r="I6568" s="196" t="str">
        <f>VLOOKUP(E6568,Refs!$P$2:$R$36,3,FALSE)</f>
        <v>Y58</v>
      </c>
      <c r="J6568" s="196" t="str">
        <f>VLOOKUP(E6568,Refs!$P$2:$S$36,4,FALSE)</f>
        <v>South West</v>
      </c>
      <c r="K6568" s="42">
        <f t="shared" si="207"/>
        <v>2624385</v>
      </c>
    </row>
    <row r="6569" spans="1:11" x14ac:dyDescent="0.35">
      <c r="A6569" s="197">
        <f t="shared" si="208"/>
        <v>44317</v>
      </c>
      <c r="B6569" t="s">
        <v>1054</v>
      </c>
      <c r="C6569" t="s">
        <v>121</v>
      </c>
      <c r="D6569" t="s">
        <v>1003</v>
      </c>
      <c r="E6569" t="s">
        <v>46</v>
      </c>
      <c r="F6569" t="s">
        <v>47</v>
      </c>
      <c r="G6569" t="s">
        <v>554</v>
      </c>
      <c r="H6569">
        <v>590</v>
      </c>
      <c r="I6569" s="196" t="str">
        <f>VLOOKUP(E6569,Refs!$P$2:$R$36,3,FALSE)</f>
        <v>Y58</v>
      </c>
      <c r="J6569" s="196" t="str">
        <f>VLOOKUP(E6569,Refs!$P$2:$S$36,4,FALSE)</f>
        <v>South West</v>
      </c>
      <c r="K6569" s="42">
        <f t="shared" si="207"/>
        <v>590</v>
      </c>
    </row>
    <row r="6570" spans="1:11" x14ac:dyDescent="0.35">
      <c r="A6570" s="197">
        <f t="shared" si="208"/>
        <v>44317</v>
      </c>
      <c r="B6570" t="s">
        <v>1054</v>
      </c>
      <c r="C6570" t="s">
        <v>121</v>
      </c>
      <c r="D6570" t="s">
        <v>1003</v>
      </c>
      <c r="E6570" t="s">
        <v>46</v>
      </c>
      <c r="F6570" t="s">
        <v>47</v>
      </c>
      <c r="G6570" t="s">
        <v>555</v>
      </c>
      <c r="H6570">
        <v>787</v>
      </c>
      <c r="I6570" s="196" t="str">
        <f>VLOOKUP(E6570,Refs!$P$2:$R$36,3,FALSE)</f>
        <v>Y58</v>
      </c>
      <c r="J6570" s="196" t="str">
        <f>VLOOKUP(E6570,Refs!$P$2:$S$36,4,FALSE)</f>
        <v>South West</v>
      </c>
      <c r="K6570" s="42">
        <f t="shared" si="207"/>
        <v>787</v>
      </c>
    </row>
    <row r="6571" spans="1:11" x14ac:dyDescent="0.35">
      <c r="A6571" s="197">
        <f t="shared" si="208"/>
        <v>44317</v>
      </c>
      <c r="B6571" t="s">
        <v>1054</v>
      </c>
      <c r="C6571" t="s">
        <v>121</v>
      </c>
      <c r="D6571" t="s">
        <v>1003</v>
      </c>
      <c r="E6571" t="s">
        <v>46</v>
      </c>
      <c r="F6571" t="s">
        <v>47</v>
      </c>
      <c r="G6571" t="s">
        <v>556</v>
      </c>
      <c r="H6571">
        <v>227032</v>
      </c>
      <c r="I6571" s="196" t="str">
        <f>VLOOKUP(E6571,Refs!$P$2:$R$36,3,FALSE)</f>
        <v>Y58</v>
      </c>
      <c r="J6571" s="196" t="str">
        <f>VLOOKUP(E6571,Refs!$P$2:$S$36,4,FALSE)</f>
        <v>South West</v>
      </c>
      <c r="K6571" s="42">
        <f t="shared" si="207"/>
        <v>227032</v>
      </c>
    </row>
    <row r="6572" spans="1:11" x14ac:dyDescent="0.35">
      <c r="A6572" s="197">
        <f t="shared" si="208"/>
        <v>44317</v>
      </c>
      <c r="B6572" t="s">
        <v>1054</v>
      </c>
      <c r="C6572" t="s">
        <v>121</v>
      </c>
      <c r="D6572" t="s">
        <v>1003</v>
      </c>
      <c r="E6572" t="s">
        <v>46</v>
      </c>
      <c r="F6572" t="s">
        <v>47</v>
      </c>
      <c r="G6572" t="s">
        <v>557</v>
      </c>
      <c r="H6572">
        <v>11757</v>
      </c>
      <c r="I6572" s="196" t="str">
        <f>VLOOKUP(E6572,Refs!$P$2:$R$36,3,FALSE)</f>
        <v>Y58</v>
      </c>
      <c r="J6572" s="196" t="str">
        <f>VLOOKUP(E6572,Refs!$P$2:$S$36,4,FALSE)</f>
        <v>South West</v>
      </c>
      <c r="K6572" s="42">
        <f t="shared" si="207"/>
        <v>11757</v>
      </c>
    </row>
    <row r="6573" spans="1:11" x14ac:dyDescent="0.35">
      <c r="A6573" s="197">
        <f t="shared" si="208"/>
        <v>44317</v>
      </c>
      <c r="B6573" t="s">
        <v>1054</v>
      </c>
      <c r="C6573" t="s">
        <v>121</v>
      </c>
      <c r="D6573" t="s">
        <v>1003</v>
      </c>
      <c r="E6573" t="s">
        <v>46</v>
      </c>
      <c r="F6573" t="s">
        <v>47</v>
      </c>
      <c r="G6573" t="s">
        <v>558</v>
      </c>
      <c r="H6573">
        <v>68661612</v>
      </c>
      <c r="I6573" s="196" t="str">
        <f>VLOOKUP(E6573,Refs!$P$2:$R$36,3,FALSE)</f>
        <v>Y58</v>
      </c>
      <c r="J6573" s="196" t="str">
        <f>VLOOKUP(E6573,Refs!$P$2:$S$36,4,FALSE)</f>
        <v>South West</v>
      </c>
      <c r="K6573" s="42">
        <f t="shared" si="207"/>
        <v>68661612</v>
      </c>
    </row>
    <row r="6574" spans="1:11" x14ac:dyDescent="0.35">
      <c r="A6574" s="197">
        <f t="shared" si="208"/>
        <v>44317</v>
      </c>
      <c r="B6574" t="s">
        <v>1054</v>
      </c>
      <c r="C6574" t="s">
        <v>121</v>
      </c>
      <c r="D6574" t="s">
        <v>1003</v>
      </c>
      <c r="E6574" t="s">
        <v>46</v>
      </c>
      <c r="F6574" t="s">
        <v>47</v>
      </c>
      <c r="G6574" t="s">
        <v>566</v>
      </c>
      <c r="H6574">
        <v>16622</v>
      </c>
      <c r="I6574" s="196" t="str">
        <f>VLOOKUP(E6574,Refs!$P$2:$R$36,3,FALSE)</f>
        <v>Y58</v>
      </c>
      <c r="J6574" s="196" t="str">
        <f>VLOOKUP(E6574,Refs!$P$2:$S$36,4,FALSE)</f>
        <v>South West</v>
      </c>
      <c r="K6574" s="42">
        <f t="shared" si="207"/>
        <v>16622</v>
      </c>
    </row>
    <row r="6575" spans="1:11" x14ac:dyDescent="0.35">
      <c r="A6575" s="197">
        <f t="shared" si="208"/>
        <v>44317</v>
      </c>
      <c r="B6575" t="s">
        <v>1054</v>
      </c>
      <c r="C6575" t="s">
        <v>121</v>
      </c>
      <c r="D6575" t="s">
        <v>1003</v>
      </c>
      <c r="E6575" t="s">
        <v>46</v>
      </c>
      <c r="F6575" t="s">
        <v>47</v>
      </c>
      <c r="G6575" t="s">
        <v>567</v>
      </c>
      <c r="H6575">
        <v>0</v>
      </c>
      <c r="I6575" s="196" t="str">
        <f>VLOOKUP(E6575,Refs!$P$2:$R$36,3,FALSE)</f>
        <v>Y58</v>
      </c>
      <c r="J6575" s="196" t="str">
        <f>VLOOKUP(E6575,Refs!$P$2:$S$36,4,FALSE)</f>
        <v>South West</v>
      </c>
      <c r="K6575" s="42" t="str">
        <f t="shared" si="207"/>
        <v/>
      </c>
    </row>
    <row r="6576" spans="1:11" x14ac:dyDescent="0.35">
      <c r="A6576" s="197">
        <f t="shared" si="208"/>
        <v>44317</v>
      </c>
      <c r="B6576" t="s">
        <v>1054</v>
      </c>
      <c r="C6576" t="s">
        <v>121</v>
      </c>
      <c r="D6576" t="s">
        <v>1003</v>
      </c>
      <c r="E6576" t="s">
        <v>46</v>
      </c>
      <c r="F6576" t="s">
        <v>47</v>
      </c>
      <c r="G6576" t="s">
        <v>568</v>
      </c>
      <c r="H6576">
        <v>4278</v>
      </c>
      <c r="I6576" s="196" t="str">
        <f>VLOOKUP(E6576,Refs!$P$2:$R$36,3,FALSE)</f>
        <v>Y58</v>
      </c>
      <c r="J6576" s="196" t="str">
        <f>VLOOKUP(E6576,Refs!$P$2:$S$36,4,FALSE)</f>
        <v>South West</v>
      </c>
      <c r="K6576" s="42">
        <f t="shared" si="207"/>
        <v>4278</v>
      </c>
    </row>
    <row r="6577" spans="1:11" x14ac:dyDescent="0.35">
      <c r="A6577" s="197">
        <f t="shared" si="208"/>
        <v>44317</v>
      </c>
      <c r="B6577" t="s">
        <v>1054</v>
      </c>
      <c r="C6577" t="s">
        <v>121</v>
      </c>
      <c r="D6577" t="s">
        <v>1003</v>
      </c>
      <c r="E6577" t="s">
        <v>46</v>
      </c>
      <c r="F6577" t="s">
        <v>47</v>
      </c>
      <c r="G6577" t="s">
        <v>569</v>
      </c>
      <c r="H6577">
        <v>2135</v>
      </c>
      <c r="I6577" s="196" t="str">
        <f>VLOOKUP(E6577,Refs!$P$2:$R$36,3,FALSE)</f>
        <v>Y58</v>
      </c>
      <c r="J6577" s="196" t="str">
        <f>VLOOKUP(E6577,Refs!$P$2:$S$36,4,FALSE)</f>
        <v>South West</v>
      </c>
      <c r="K6577" s="42">
        <f t="shared" si="207"/>
        <v>2135</v>
      </c>
    </row>
    <row r="6578" spans="1:11" x14ac:dyDescent="0.35">
      <c r="A6578" s="197">
        <f t="shared" si="208"/>
        <v>44317</v>
      </c>
      <c r="B6578" t="s">
        <v>1054</v>
      </c>
      <c r="C6578" t="s">
        <v>121</v>
      </c>
      <c r="D6578" t="s">
        <v>1003</v>
      </c>
      <c r="E6578" t="s">
        <v>46</v>
      </c>
      <c r="F6578" t="s">
        <v>47</v>
      </c>
      <c r="G6578" t="s">
        <v>570</v>
      </c>
      <c r="H6578">
        <v>10209</v>
      </c>
      <c r="I6578" s="196" t="str">
        <f>VLOOKUP(E6578,Refs!$P$2:$R$36,3,FALSE)</f>
        <v>Y58</v>
      </c>
      <c r="J6578" s="196" t="str">
        <f>VLOOKUP(E6578,Refs!$P$2:$S$36,4,FALSE)</f>
        <v>South West</v>
      </c>
      <c r="K6578" s="42">
        <f t="shared" si="207"/>
        <v>10209</v>
      </c>
    </row>
    <row r="6579" spans="1:11" x14ac:dyDescent="0.35">
      <c r="A6579" s="197">
        <f t="shared" si="208"/>
        <v>44317</v>
      </c>
      <c r="B6579" t="s">
        <v>1054</v>
      </c>
      <c r="C6579" t="s">
        <v>121</v>
      </c>
      <c r="D6579" t="s">
        <v>1003</v>
      </c>
      <c r="E6579" t="s">
        <v>46</v>
      </c>
      <c r="F6579" t="s">
        <v>47</v>
      </c>
      <c r="G6579" t="s">
        <v>571</v>
      </c>
      <c r="H6579">
        <v>0</v>
      </c>
      <c r="I6579" s="196" t="str">
        <f>VLOOKUP(E6579,Refs!$P$2:$R$36,3,FALSE)</f>
        <v>Y58</v>
      </c>
      <c r="J6579" s="196" t="str">
        <f>VLOOKUP(E6579,Refs!$P$2:$S$36,4,FALSE)</f>
        <v>South West</v>
      </c>
      <c r="K6579" s="42" t="str">
        <f t="shared" si="207"/>
        <v/>
      </c>
    </row>
    <row r="6580" spans="1:11" x14ac:dyDescent="0.35">
      <c r="A6580" s="197">
        <f t="shared" si="208"/>
        <v>44317</v>
      </c>
      <c r="B6580" t="s">
        <v>1054</v>
      </c>
      <c r="C6580" t="s">
        <v>121</v>
      </c>
      <c r="D6580" t="s">
        <v>1003</v>
      </c>
      <c r="E6580" t="s">
        <v>46</v>
      </c>
      <c r="F6580" t="s">
        <v>47</v>
      </c>
      <c r="G6580" t="s">
        <v>576</v>
      </c>
      <c r="H6580">
        <v>12346</v>
      </c>
      <c r="I6580" s="196" t="str">
        <f>VLOOKUP(E6580,Refs!$P$2:$R$36,3,FALSE)</f>
        <v>Y58</v>
      </c>
      <c r="J6580" s="196" t="str">
        <f>VLOOKUP(E6580,Refs!$P$2:$S$36,4,FALSE)</f>
        <v>South West</v>
      </c>
      <c r="K6580" s="42">
        <f t="shared" si="207"/>
        <v>12346</v>
      </c>
    </row>
    <row r="6581" spans="1:11" x14ac:dyDescent="0.35">
      <c r="A6581" s="197">
        <f t="shared" si="208"/>
        <v>44317</v>
      </c>
      <c r="B6581" t="s">
        <v>1054</v>
      </c>
      <c r="C6581" t="s">
        <v>121</v>
      </c>
      <c r="D6581" t="s">
        <v>1003</v>
      </c>
      <c r="E6581" t="s">
        <v>46</v>
      </c>
      <c r="F6581" t="s">
        <v>47</v>
      </c>
      <c r="G6581" t="s">
        <v>577</v>
      </c>
      <c r="H6581">
        <v>10209</v>
      </c>
      <c r="I6581" s="196" t="str">
        <f>VLOOKUP(E6581,Refs!$P$2:$R$36,3,FALSE)</f>
        <v>Y58</v>
      </c>
      <c r="J6581" s="196" t="str">
        <f>VLOOKUP(E6581,Refs!$P$2:$S$36,4,FALSE)</f>
        <v>South West</v>
      </c>
      <c r="K6581" s="42">
        <f t="shared" si="207"/>
        <v>10209</v>
      </c>
    </row>
    <row r="6582" spans="1:11" x14ac:dyDescent="0.35">
      <c r="A6582" s="197">
        <f t="shared" si="208"/>
        <v>44317</v>
      </c>
      <c r="B6582" t="s">
        <v>1054</v>
      </c>
      <c r="C6582" t="s">
        <v>121</v>
      </c>
      <c r="D6582" t="s">
        <v>1003</v>
      </c>
      <c r="E6582" t="s">
        <v>46</v>
      </c>
      <c r="F6582" t="s">
        <v>47</v>
      </c>
      <c r="G6582" t="s">
        <v>578</v>
      </c>
      <c r="H6582">
        <v>0</v>
      </c>
      <c r="I6582" s="196" t="str">
        <f>VLOOKUP(E6582,Refs!$P$2:$R$36,3,FALSE)</f>
        <v>Y58</v>
      </c>
      <c r="J6582" s="196" t="str">
        <f>VLOOKUP(E6582,Refs!$P$2:$S$36,4,FALSE)</f>
        <v>South West</v>
      </c>
      <c r="K6582" s="42" t="str">
        <f t="shared" si="207"/>
        <v/>
      </c>
    </row>
    <row r="6583" spans="1:11" x14ac:dyDescent="0.35">
      <c r="A6583" s="197">
        <f t="shared" si="208"/>
        <v>44317</v>
      </c>
      <c r="B6583" t="s">
        <v>1054</v>
      </c>
      <c r="C6583" t="s">
        <v>121</v>
      </c>
      <c r="D6583" t="s">
        <v>1003</v>
      </c>
      <c r="E6583" t="s">
        <v>46</v>
      </c>
      <c r="F6583" t="s">
        <v>47</v>
      </c>
      <c r="G6583" t="s">
        <v>579</v>
      </c>
      <c r="H6583">
        <v>0</v>
      </c>
      <c r="I6583" s="196" t="str">
        <f>VLOOKUP(E6583,Refs!$P$2:$R$36,3,FALSE)</f>
        <v>Y58</v>
      </c>
      <c r="J6583" s="196" t="str">
        <f>VLOOKUP(E6583,Refs!$P$2:$S$36,4,FALSE)</f>
        <v>South West</v>
      </c>
      <c r="K6583" s="42" t="str">
        <f t="shared" ref="K6583:K6646" si="209">IF(OR(H6583="NULL",H6583=0,H6583=""),"",H6583)</f>
        <v/>
      </c>
    </row>
    <row r="6584" spans="1:11" x14ac:dyDescent="0.35">
      <c r="A6584" s="197">
        <f t="shared" si="208"/>
        <v>44317</v>
      </c>
      <c r="B6584" t="s">
        <v>1054</v>
      </c>
      <c r="C6584" t="s">
        <v>121</v>
      </c>
      <c r="D6584" t="s">
        <v>1003</v>
      </c>
      <c r="E6584" t="s">
        <v>46</v>
      </c>
      <c r="F6584" t="s">
        <v>47</v>
      </c>
      <c r="G6584" t="s">
        <v>580</v>
      </c>
      <c r="H6584">
        <v>2137</v>
      </c>
      <c r="I6584" s="196" t="str">
        <f>VLOOKUP(E6584,Refs!$P$2:$R$36,3,FALSE)</f>
        <v>Y58</v>
      </c>
      <c r="J6584" s="196" t="str">
        <f>VLOOKUP(E6584,Refs!$P$2:$S$36,4,FALSE)</f>
        <v>South West</v>
      </c>
      <c r="K6584" s="42">
        <f t="shared" si="209"/>
        <v>2137</v>
      </c>
    </row>
    <row r="6585" spans="1:11" x14ac:dyDescent="0.35">
      <c r="A6585" s="197">
        <f t="shared" si="208"/>
        <v>44317</v>
      </c>
      <c r="B6585" t="s">
        <v>1054</v>
      </c>
      <c r="C6585" t="s">
        <v>121</v>
      </c>
      <c r="D6585" t="s">
        <v>1003</v>
      </c>
      <c r="E6585" t="s">
        <v>46</v>
      </c>
      <c r="F6585" t="s">
        <v>47</v>
      </c>
      <c r="G6585" t="s">
        <v>581</v>
      </c>
      <c r="H6585">
        <v>0</v>
      </c>
      <c r="I6585" s="196" t="str">
        <f>VLOOKUP(E6585,Refs!$P$2:$R$36,3,FALSE)</f>
        <v>Y58</v>
      </c>
      <c r="J6585" s="196" t="str">
        <f>VLOOKUP(E6585,Refs!$P$2:$S$36,4,FALSE)</f>
        <v>South West</v>
      </c>
      <c r="K6585" s="42" t="str">
        <f t="shared" si="209"/>
        <v/>
      </c>
    </row>
    <row r="6586" spans="1:11" x14ac:dyDescent="0.35">
      <c r="A6586" s="197">
        <f t="shared" si="208"/>
        <v>44317</v>
      </c>
      <c r="B6586" t="s">
        <v>1054</v>
      </c>
      <c r="C6586" t="s">
        <v>121</v>
      </c>
      <c r="D6586" t="s">
        <v>1003</v>
      </c>
      <c r="E6586" t="s">
        <v>46</v>
      </c>
      <c r="F6586" t="s">
        <v>47</v>
      </c>
      <c r="G6586" t="s">
        <v>582</v>
      </c>
      <c r="H6586">
        <v>0</v>
      </c>
      <c r="I6586" s="196" t="str">
        <f>VLOOKUP(E6586,Refs!$P$2:$R$36,3,FALSE)</f>
        <v>Y58</v>
      </c>
      <c r="J6586" s="196" t="str">
        <f>VLOOKUP(E6586,Refs!$P$2:$S$36,4,FALSE)</f>
        <v>South West</v>
      </c>
      <c r="K6586" s="42" t="str">
        <f t="shared" si="209"/>
        <v/>
      </c>
    </row>
    <row r="6587" spans="1:11" x14ac:dyDescent="0.35">
      <c r="A6587" s="197">
        <f t="shared" si="208"/>
        <v>44317</v>
      </c>
      <c r="B6587" t="s">
        <v>1054</v>
      </c>
      <c r="C6587" t="s">
        <v>121</v>
      </c>
      <c r="D6587" t="s">
        <v>1003</v>
      </c>
      <c r="E6587" t="s">
        <v>46</v>
      </c>
      <c r="F6587" t="s">
        <v>47</v>
      </c>
      <c r="G6587" t="s">
        <v>583</v>
      </c>
      <c r="H6587">
        <v>0</v>
      </c>
      <c r="I6587" s="196" t="str">
        <f>VLOOKUP(E6587,Refs!$P$2:$R$36,3,FALSE)</f>
        <v>Y58</v>
      </c>
      <c r="J6587" s="196" t="str">
        <f>VLOOKUP(E6587,Refs!$P$2:$S$36,4,FALSE)</f>
        <v>South West</v>
      </c>
      <c r="K6587" s="42" t="str">
        <f t="shared" si="209"/>
        <v/>
      </c>
    </row>
    <row r="6588" spans="1:11" x14ac:dyDescent="0.35">
      <c r="A6588" s="197">
        <f t="shared" si="208"/>
        <v>44317</v>
      </c>
      <c r="B6588" t="s">
        <v>1054</v>
      </c>
      <c r="C6588" t="s">
        <v>121</v>
      </c>
      <c r="D6588" t="s">
        <v>1003</v>
      </c>
      <c r="E6588" t="s">
        <v>46</v>
      </c>
      <c r="F6588" t="s">
        <v>47</v>
      </c>
      <c r="G6588" t="s">
        <v>584</v>
      </c>
      <c r="H6588">
        <v>0</v>
      </c>
      <c r="I6588" s="196" t="str">
        <f>VLOOKUP(E6588,Refs!$P$2:$R$36,3,FALSE)</f>
        <v>Y58</v>
      </c>
      <c r="J6588" s="196" t="str">
        <f>VLOOKUP(E6588,Refs!$P$2:$S$36,4,FALSE)</f>
        <v>South West</v>
      </c>
      <c r="K6588" s="42" t="str">
        <f t="shared" si="209"/>
        <v/>
      </c>
    </row>
    <row r="6589" spans="1:11" x14ac:dyDescent="0.35">
      <c r="A6589" s="197">
        <f t="shared" si="208"/>
        <v>44317</v>
      </c>
      <c r="B6589" t="s">
        <v>1054</v>
      </c>
      <c r="C6589" t="s">
        <v>121</v>
      </c>
      <c r="D6589" t="s">
        <v>1003</v>
      </c>
      <c r="E6589" t="s">
        <v>46</v>
      </c>
      <c r="F6589" t="s">
        <v>47</v>
      </c>
      <c r="G6589" t="s">
        <v>585</v>
      </c>
      <c r="H6589">
        <v>397</v>
      </c>
      <c r="I6589" s="196" t="str">
        <f>VLOOKUP(E6589,Refs!$P$2:$R$36,3,FALSE)</f>
        <v>Y58</v>
      </c>
      <c r="J6589" s="196" t="str">
        <f>VLOOKUP(E6589,Refs!$P$2:$S$36,4,FALSE)</f>
        <v>South West</v>
      </c>
      <c r="K6589" s="42">
        <f t="shared" si="209"/>
        <v>397</v>
      </c>
    </row>
    <row r="6590" spans="1:11" x14ac:dyDescent="0.35">
      <c r="A6590" s="197">
        <f t="shared" si="208"/>
        <v>44317</v>
      </c>
      <c r="B6590" t="s">
        <v>1054</v>
      </c>
      <c r="C6590" t="s">
        <v>121</v>
      </c>
      <c r="D6590" t="s">
        <v>1003</v>
      </c>
      <c r="E6590" t="s">
        <v>46</v>
      </c>
      <c r="F6590" t="s">
        <v>47</v>
      </c>
      <c r="G6590" t="s">
        <v>586</v>
      </c>
      <c r="H6590">
        <v>171</v>
      </c>
      <c r="I6590" s="196" t="str">
        <f>VLOOKUP(E6590,Refs!$P$2:$R$36,3,FALSE)</f>
        <v>Y58</v>
      </c>
      <c r="J6590" s="196" t="str">
        <f>VLOOKUP(E6590,Refs!$P$2:$S$36,4,FALSE)</f>
        <v>South West</v>
      </c>
      <c r="K6590" s="42">
        <f t="shared" si="209"/>
        <v>171</v>
      </c>
    </row>
    <row r="6591" spans="1:11" x14ac:dyDescent="0.35">
      <c r="A6591" s="197">
        <f t="shared" si="208"/>
        <v>44317</v>
      </c>
      <c r="B6591" t="s">
        <v>1054</v>
      </c>
      <c r="C6591" t="s">
        <v>121</v>
      </c>
      <c r="D6591" t="s">
        <v>1003</v>
      </c>
      <c r="E6591" t="s">
        <v>46</v>
      </c>
      <c r="F6591" t="s">
        <v>47</v>
      </c>
      <c r="G6591" t="s">
        <v>587</v>
      </c>
      <c r="H6591">
        <v>0</v>
      </c>
      <c r="I6591" s="196" t="str">
        <f>VLOOKUP(E6591,Refs!$P$2:$R$36,3,FALSE)</f>
        <v>Y58</v>
      </c>
      <c r="J6591" s="196" t="str">
        <f>VLOOKUP(E6591,Refs!$P$2:$S$36,4,FALSE)</f>
        <v>South West</v>
      </c>
      <c r="K6591" s="42" t="str">
        <f t="shared" si="209"/>
        <v/>
      </c>
    </row>
    <row r="6592" spans="1:11" x14ac:dyDescent="0.35">
      <c r="A6592" s="197">
        <f t="shared" si="208"/>
        <v>44317</v>
      </c>
      <c r="B6592" t="s">
        <v>1054</v>
      </c>
      <c r="C6592" t="s">
        <v>121</v>
      </c>
      <c r="D6592" t="s">
        <v>1003</v>
      </c>
      <c r="E6592" t="s">
        <v>46</v>
      </c>
      <c r="F6592" t="s">
        <v>47</v>
      </c>
      <c r="G6592" t="s">
        <v>588</v>
      </c>
      <c r="H6592">
        <v>4817</v>
      </c>
      <c r="I6592" s="196" t="str">
        <f>VLOOKUP(E6592,Refs!$P$2:$R$36,3,FALSE)</f>
        <v>Y58</v>
      </c>
      <c r="J6592" s="196" t="str">
        <f>VLOOKUP(E6592,Refs!$P$2:$S$36,4,FALSE)</f>
        <v>South West</v>
      </c>
      <c r="K6592" s="42">
        <f t="shared" si="209"/>
        <v>4817</v>
      </c>
    </row>
    <row r="6593" spans="1:11" x14ac:dyDescent="0.35">
      <c r="A6593" s="197">
        <f t="shared" si="208"/>
        <v>44317</v>
      </c>
      <c r="B6593" t="s">
        <v>1054</v>
      </c>
      <c r="C6593" t="s">
        <v>121</v>
      </c>
      <c r="D6593" t="s">
        <v>1003</v>
      </c>
      <c r="E6593" t="s">
        <v>46</v>
      </c>
      <c r="F6593" t="s">
        <v>47</v>
      </c>
      <c r="G6593" t="s">
        <v>589</v>
      </c>
      <c r="H6593">
        <v>2055</v>
      </c>
      <c r="I6593" s="196" t="str">
        <f>VLOOKUP(E6593,Refs!$P$2:$R$36,3,FALSE)</f>
        <v>Y58</v>
      </c>
      <c r="J6593" s="196" t="str">
        <f>VLOOKUP(E6593,Refs!$P$2:$S$36,4,FALSE)</f>
        <v>South West</v>
      </c>
      <c r="K6593" s="42">
        <f t="shared" si="209"/>
        <v>2055</v>
      </c>
    </row>
    <row r="6594" spans="1:11" x14ac:dyDescent="0.35">
      <c r="A6594" s="197">
        <f t="shared" si="208"/>
        <v>44317</v>
      </c>
      <c r="B6594" t="s">
        <v>1054</v>
      </c>
      <c r="C6594" t="s">
        <v>121</v>
      </c>
      <c r="D6594" t="s">
        <v>1003</v>
      </c>
      <c r="E6594" t="s">
        <v>46</v>
      </c>
      <c r="F6594" t="s">
        <v>47</v>
      </c>
      <c r="G6594" t="s">
        <v>590</v>
      </c>
      <c r="H6594">
        <v>2355</v>
      </c>
      <c r="I6594" s="196" t="str">
        <f>VLOOKUP(E6594,Refs!$P$2:$R$36,3,FALSE)</f>
        <v>Y58</v>
      </c>
      <c r="J6594" s="196" t="str">
        <f>VLOOKUP(E6594,Refs!$P$2:$S$36,4,FALSE)</f>
        <v>South West</v>
      </c>
      <c r="K6594" s="42">
        <f t="shared" si="209"/>
        <v>2355</v>
      </c>
    </row>
    <row r="6595" spans="1:11" x14ac:dyDescent="0.35">
      <c r="A6595" s="197">
        <f t="shared" ref="A6595:A6658" si="210">DATEVALUE(RIGHT(B6595,8))</f>
        <v>44317</v>
      </c>
      <c r="B6595" t="s">
        <v>1054</v>
      </c>
      <c r="C6595" t="s">
        <v>121</v>
      </c>
      <c r="D6595" t="s">
        <v>1003</v>
      </c>
      <c r="E6595" t="s">
        <v>46</v>
      </c>
      <c r="F6595" t="s">
        <v>47</v>
      </c>
      <c r="G6595" t="s">
        <v>591</v>
      </c>
      <c r="H6595">
        <v>1367</v>
      </c>
      <c r="I6595" s="196" t="str">
        <f>VLOOKUP(E6595,Refs!$P$2:$R$36,3,FALSE)</f>
        <v>Y58</v>
      </c>
      <c r="J6595" s="196" t="str">
        <f>VLOOKUP(E6595,Refs!$P$2:$S$36,4,FALSE)</f>
        <v>South West</v>
      </c>
      <c r="K6595" s="42">
        <f t="shared" si="209"/>
        <v>1367</v>
      </c>
    </row>
    <row r="6596" spans="1:11" x14ac:dyDescent="0.35">
      <c r="A6596" s="197">
        <f t="shared" si="210"/>
        <v>44317</v>
      </c>
      <c r="B6596" t="s">
        <v>1054</v>
      </c>
      <c r="C6596" t="s">
        <v>121</v>
      </c>
      <c r="D6596" t="s">
        <v>1003</v>
      </c>
      <c r="E6596" t="s">
        <v>46</v>
      </c>
      <c r="F6596" t="s">
        <v>47</v>
      </c>
      <c r="G6596" t="s">
        <v>592</v>
      </c>
      <c r="H6596">
        <v>4031</v>
      </c>
      <c r="I6596" s="196" t="str">
        <f>VLOOKUP(E6596,Refs!$P$2:$R$36,3,FALSE)</f>
        <v>Y58</v>
      </c>
      <c r="J6596" s="196" t="str">
        <f>VLOOKUP(E6596,Refs!$P$2:$S$36,4,FALSE)</f>
        <v>South West</v>
      </c>
      <c r="K6596" s="42">
        <f t="shared" si="209"/>
        <v>4031</v>
      </c>
    </row>
    <row r="6597" spans="1:11" x14ac:dyDescent="0.35">
      <c r="A6597" s="197">
        <f t="shared" si="210"/>
        <v>44317</v>
      </c>
      <c r="B6597" t="s">
        <v>1054</v>
      </c>
      <c r="C6597" t="s">
        <v>121</v>
      </c>
      <c r="D6597" t="s">
        <v>1003</v>
      </c>
      <c r="E6597" t="s">
        <v>46</v>
      </c>
      <c r="F6597" t="s">
        <v>47</v>
      </c>
      <c r="G6597" t="s">
        <v>593</v>
      </c>
      <c r="H6597">
        <v>3096</v>
      </c>
      <c r="I6597" s="196" t="str">
        <f>VLOOKUP(E6597,Refs!$P$2:$R$36,3,FALSE)</f>
        <v>Y58</v>
      </c>
      <c r="J6597" s="196" t="str">
        <f>VLOOKUP(E6597,Refs!$P$2:$S$36,4,FALSE)</f>
        <v>South West</v>
      </c>
      <c r="K6597" s="42">
        <f t="shared" si="209"/>
        <v>3096</v>
      </c>
    </row>
    <row r="6598" spans="1:11" x14ac:dyDescent="0.35">
      <c r="A6598" s="197">
        <f t="shared" si="210"/>
        <v>44317</v>
      </c>
      <c r="B6598" t="s">
        <v>1054</v>
      </c>
      <c r="C6598" t="s">
        <v>121</v>
      </c>
      <c r="D6598" t="s">
        <v>1003</v>
      </c>
      <c r="E6598" t="s">
        <v>46</v>
      </c>
      <c r="F6598" t="s">
        <v>47</v>
      </c>
      <c r="G6598" t="s">
        <v>594</v>
      </c>
      <c r="H6598">
        <v>522</v>
      </c>
      <c r="I6598" s="196" t="str">
        <f>VLOOKUP(E6598,Refs!$P$2:$R$36,3,FALSE)</f>
        <v>Y58</v>
      </c>
      <c r="J6598" s="196" t="str">
        <f>VLOOKUP(E6598,Refs!$P$2:$S$36,4,FALSE)</f>
        <v>South West</v>
      </c>
      <c r="K6598" s="42">
        <f t="shared" si="209"/>
        <v>522</v>
      </c>
    </row>
    <row r="6599" spans="1:11" x14ac:dyDescent="0.35">
      <c r="A6599" s="197">
        <f t="shared" si="210"/>
        <v>44317</v>
      </c>
      <c r="B6599" t="s">
        <v>1054</v>
      </c>
      <c r="C6599" t="s">
        <v>121</v>
      </c>
      <c r="D6599" t="s">
        <v>1003</v>
      </c>
      <c r="E6599" t="s">
        <v>46</v>
      </c>
      <c r="F6599" t="s">
        <v>47</v>
      </c>
      <c r="G6599" t="s">
        <v>609</v>
      </c>
      <c r="H6599">
        <v>16622</v>
      </c>
      <c r="I6599" s="196" t="str">
        <f>VLOOKUP(E6599,Refs!$P$2:$R$36,3,FALSE)</f>
        <v>Y58</v>
      </c>
      <c r="J6599" s="196" t="str">
        <f>VLOOKUP(E6599,Refs!$P$2:$S$36,4,FALSE)</f>
        <v>South West</v>
      </c>
      <c r="K6599" s="42">
        <f t="shared" si="209"/>
        <v>16622</v>
      </c>
    </row>
    <row r="6600" spans="1:11" x14ac:dyDescent="0.35">
      <c r="A6600" s="197">
        <f t="shared" si="210"/>
        <v>44317</v>
      </c>
      <c r="B6600" t="s">
        <v>1054</v>
      </c>
      <c r="C6600" t="s">
        <v>121</v>
      </c>
      <c r="D6600" t="s">
        <v>1003</v>
      </c>
      <c r="E6600" t="s">
        <v>46</v>
      </c>
      <c r="F6600" t="s">
        <v>47</v>
      </c>
      <c r="G6600" t="s">
        <v>610</v>
      </c>
      <c r="H6600">
        <v>1866</v>
      </c>
      <c r="I6600" s="196" t="str">
        <f>VLOOKUP(E6600,Refs!$P$2:$R$36,3,FALSE)</f>
        <v>Y58</v>
      </c>
      <c r="J6600" s="196" t="str">
        <f>VLOOKUP(E6600,Refs!$P$2:$S$36,4,FALSE)</f>
        <v>South West</v>
      </c>
      <c r="K6600" s="42">
        <f t="shared" si="209"/>
        <v>1866</v>
      </c>
    </row>
    <row r="6601" spans="1:11" x14ac:dyDescent="0.35">
      <c r="A6601" s="197">
        <f t="shared" si="210"/>
        <v>44317</v>
      </c>
      <c r="B6601" t="s">
        <v>1054</v>
      </c>
      <c r="C6601" t="s">
        <v>121</v>
      </c>
      <c r="D6601" t="s">
        <v>1003</v>
      </c>
      <c r="E6601" t="s">
        <v>46</v>
      </c>
      <c r="F6601" t="s">
        <v>47</v>
      </c>
      <c r="G6601" t="s">
        <v>611</v>
      </c>
      <c r="H6601">
        <v>1387</v>
      </c>
      <c r="I6601" s="196" t="str">
        <f>VLOOKUP(E6601,Refs!$P$2:$R$36,3,FALSE)</f>
        <v>Y58</v>
      </c>
      <c r="J6601" s="196" t="str">
        <f>VLOOKUP(E6601,Refs!$P$2:$S$36,4,FALSE)</f>
        <v>South West</v>
      </c>
      <c r="K6601" s="42">
        <f t="shared" si="209"/>
        <v>1387</v>
      </c>
    </row>
    <row r="6602" spans="1:11" x14ac:dyDescent="0.35">
      <c r="A6602" s="197">
        <f t="shared" si="210"/>
        <v>44317</v>
      </c>
      <c r="B6602" t="s">
        <v>1054</v>
      </c>
      <c r="C6602" t="s">
        <v>121</v>
      </c>
      <c r="D6602" t="s">
        <v>1003</v>
      </c>
      <c r="E6602" t="s">
        <v>46</v>
      </c>
      <c r="F6602" t="s">
        <v>47</v>
      </c>
      <c r="G6602" t="s">
        <v>612</v>
      </c>
      <c r="H6602">
        <v>6</v>
      </c>
      <c r="I6602" s="196" t="str">
        <f>VLOOKUP(E6602,Refs!$P$2:$R$36,3,FALSE)</f>
        <v>Y58</v>
      </c>
      <c r="J6602" s="196" t="str">
        <f>VLOOKUP(E6602,Refs!$P$2:$S$36,4,FALSE)</f>
        <v>South West</v>
      </c>
      <c r="K6602" s="42">
        <f t="shared" si="209"/>
        <v>6</v>
      </c>
    </row>
    <row r="6603" spans="1:11" x14ac:dyDescent="0.35">
      <c r="A6603" s="197">
        <f t="shared" si="210"/>
        <v>44317</v>
      </c>
      <c r="B6603" t="s">
        <v>1054</v>
      </c>
      <c r="C6603" t="s">
        <v>121</v>
      </c>
      <c r="D6603" t="s">
        <v>1003</v>
      </c>
      <c r="E6603" t="s">
        <v>46</v>
      </c>
      <c r="F6603" t="s">
        <v>47</v>
      </c>
      <c r="G6603" t="s">
        <v>613</v>
      </c>
      <c r="H6603">
        <v>0</v>
      </c>
      <c r="I6603" s="196" t="str">
        <f>VLOOKUP(E6603,Refs!$P$2:$R$36,3,FALSE)</f>
        <v>Y58</v>
      </c>
      <c r="J6603" s="196" t="str">
        <f>VLOOKUP(E6603,Refs!$P$2:$S$36,4,FALSE)</f>
        <v>South West</v>
      </c>
      <c r="K6603" s="42" t="str">
        <f t="shared" si="209"/>
        <v/>
      </c>
    </row>
    <row r="6604" spans="1:11" x14ac:dyDescent="0.35">
      <c r="A6604" s="197">
        <f t="shared" si="210"/>
        <v>44317</v>
      </c>
      <c r="B6604" t="s">
        <v>1054</v>
      </c>
      <c r="C6604" t="s">
        <v>121</v>
      </c>
      <c r="D6604" t="s">
        <v>1003</v>
      </c>
      <c r="E6604" t="s">
        <v>46</v>
      </c>
      <c r="F6604" t="s">
        <v>47</v>
      </c>
      <c r="G6604" t="s">
        <v>615</v>
      </c>
      <c r="H6604">
        <v>3160</v>
      </c>
      <c r="I6604" s="196" t="str">
        <f>VLOOKUP(E6604,Refs!$P$2:$R$36,3,FALSE)</f>
        <v>Y58</v>
      </c>
      <c r="J6604" s="196" t="str">
        <f>VLOOKUP(E6604,Refs!$P$2:$S$36,4,FALSE)</f>
        <v>South West</v>
      </c>
      <c r="K6604" s="42">
        <f t="shared" si="209"/>
        <v>3160</v>
      </c>
    </row>
    <row r="6605" spans="1:11" x14ac:dyDescent="0.35">
      <c r="A6605" s="197">
        <f t="shared" si="210"/>
        <v>44317</v>
      </c>
      <c r="B6605" t="s">
        <v>1054</v>
      </c>
      <c r="C6605" t="s">
        <v>121</v>
      </c>
      <c r="D6605" t="s">
        <v>1003</v>
      </c>
      <c r="E6605" t="s">
        <v>46</v>
      </c>
      <c r="F6605" t="s">
        <v>47</v>
      </c>
      <c r="G6605" t="s">
        <v>616</v>
      </c>
      <c r="H6605">
        <v>298</v>
      </c>
      <c r="I6605" s="196" t="str">
        <f>VLOOKUP(E6605,Refs!$P$2:$R$36,3,FALSE)</f>
        <v>Y58</v>
      </c>
      <c r="J6605" s="196" t="str">
        <f>VLOOKUP(E6605,Refs!$P$2:$S$36,4,FALSE)</f>
        <v>South West</v>
      </c>
      <c r="K6605" s="42">
        <f t="shared" si="209"/>
        <v>298</v>
      </c>
    </row>
    <row r="6606" spans="1:11" x14ac:dyDescent="0.35">
      <c r="A6606" s="197">
        <f t="shared" si="210"/>
        <v>44317</v>
      </c>
      <c r="B6606" t="s">
        <v>1054</v>
      </c>
      <c r="C6606" t="s">
        <v>121</v>
      </c>
      <c r="D6606" t="s">
        <v>1003</v>
      </c>
      <c r="E6606" t="s">
        <v>46</v>
      </c>
      <c r="F6606" t="s">
        <v>47</v>
      </c>
      <c r="G6606" t="s">
        <v>618</v>
      </c>
      <c r="H6606">
        <v>571</v>
      </c>
      <c r="I6606" s="196" t="str">
        <f>VLOOKUP(E6606,Refs!$P$2:$R$36,3,FALSE)</f>
        <v>Y58</v>
      </c>
      <c r="J6606" s="196" t="str">
        <f>VLOOKUP(E6606,Refs!$P$2:$S$36,4,FALSE)</f>
        <v>South West</v>
      </c>
      <c r="K6606" s="42">
        <f t="shared" si="209"/>
        <v>571</v>
      </c>
    </row>
    <row r="6607" spans="1:11" x14ac:dyDescent="0.35">
      <c r="A6607" s="197">
        <f t="shared" si="210"/>
        <v>44317</v>
      </c>
      <c r="B6607" t="s">
        <v>1054</v>
      </c>
      <c r="C6607" t="s">
        <v>121</v>
      </c>
      <c r="D6607" t="s">
        <v>1003</v>
      </c>
      <c r="E6607" t="s">
        <v>46</v>
      </c>
      <c r="F6607" t="s">
        <v>47</v>
      </c>
      <c r="G6607" t="s">
        <v>619</v>
      </c>
      <c r="H6607">
        <v>23</v>
      </c>
      <c r="I6607" s="196" t="str">
        <f>VLOOKUP(E6607,Refs!$P$2:$R$36,3,FALSE)</f>
        <v>Y58</v>
      </c>
      <c r="J6607" s="196" t="str">
        <f>VLOOKUP(E6607,Refs!$P$2:$S$36,4,FALSE)</f>
        <v>South West</v>
      </c>
      <c r="K6607" s="42">
        <f t="shared" si="209"/>
        <v>23</v>
      </c>
    </row>
    <row r="6608" spans="1:11" x14ac:dyDescent="0.35">
      <c r="A6608" s="197">
        <f t="shared" si="210"/>
        <v>44317</v>
      </c>
      <c r="B6608" t="s">
        <v>1054</v>
      </c>
      <c r="C6608" t="s">
        <v>121</v>
      </c>
      <c r="D6608" t="s">
        <v>1003</v>
      </c>
      <c r="E6608" t="s">
        <v>46</v>
      </c>
      <c r="F6608" t="s">
        <v>47</v>
      </c>
      <c r="G6608" t="s">
        <v>620</v>
      </c>
      <c r="H6608">
        <v>542</v>
      </c>
      <c r="I6608" s="196" t="str">
        <f>VLOOKUP(E6608,Refs!$P$2:$R$36,3,FALSE)</f>
        <v>Y58</v>
      </c>
      <c r="J6608" s="196" t="str">
        <f>VLOOKUP(E6608,Refs!$P$2:$S$36,4,FALSE)</f>
        <v>South West</v>
      </c>
      <c r="K6608" s="42">
        <f t="shared" si="209"/>
        <v>542</v>
      </c>
    </row>
    <row r="6609" spans="1:11" x14ac:dyDescent="0.35">
      <c r="A6609" s="197">
        <f t="shared" si="210"/>
        <v>44317</v>
      </c>
      <c r="B6609" t="s">
        <v>1054</v>
      </c>
      <c r="C6609" t="s">
        <v>121</v>
      </c>
      <c r="D6609" t="s">
        <v>1003</v>
      </c>
      <c r="E6609" t="s">
        <v>46</v>
      </c>
      <c r="F6609" t="s">
        <v>47</v>
      </c>
      <c r="G6609" t="s">
        <v>621</v>
      </c>
      <c r="H6609">
        <v>150</v>
      </c>
      <c r="I6609" s="196" t="str">
        <f>VLOOKUP(E6609,Refs!$P$2:$R$36,3,FALSE)</f>
        <v>Y58</v>
      </c>
      <c r="J6609" s="196" t="str">
        <f>VLOOKUP(E6609,Refs!$P$2:$S$36,4,FALSE)</f>
        <v>South West</v>
      </c>
      <c r="K6609" s="42">
        <f t="shared" si="209"/>
        <v>150</v>
      </c>
    </row>
    <row r="6610" spans="1:11" x14ac:dyDescent="0.35">
      <c r="A6610" s="197">
        <f t="shared" si="210"/>
        <v>44317</v>
      </c>
      <c r="B6610" t="s">
        <v>1054</v>
      </c>
      <c r="C6610" t="s">
        <v>121</v>
      </c>
      <c r="D6610" t="s">
        <v>1003</v>
      </c>
      <c r="E6610" t="s">
        <v>46</v>
      </c>
      <c r="F6610" t="s">
        <v>47</v>
      </c>
      <c r="G6610" t="s">
        <v>622</v>
      </c>
      <c r="H6610">
        <v>87</v>
      </c>
      <c r="I6610" s="196" t="str">
        <f>VLOOKUP(E6610,Refs!$P$2:$R$36,3,FALSE)</f>
        <v>Y58</v>
      </c>
      <c r="J6610" s="196" t="str">
        <f>VLOOKUP(E6610,Refs!$P$2:$S$36,4,FALSE)</f>
        <v>South West</v>
      </c>
      <c r="K6610" s="42">
        <f t="shared" si="209"/>
        <v>87</v>
      </c>
    </row>
    <row r="6611" spans="1:11" x14ac:dyDescent="0.35">
      <c r="A6611" s="197">
        <f t="shared" si="210"/>
        <v>44317</v>
      </c>
      <c r="B6611" t="s">
        <v>1054</v>
      </c>
      <c r="C6611" t="s">
        <v>121</v>
      </c>
      <c r="D6611" t="s">
        <v>1003</v>
      </c>
      <c r="E6611" t="s">
        <v>46</v>
      </c>
      <c r="F6611" t="s">
        <v>47</v>
      </c>
      <c r="G6611" t="s">
        <v>623</v>
      </c>
      <c r="H6611">
        <v>105</v>
      </c>
      <c r="I6611" s="196" t="str">
        <f>VLOOKUP(E6611,Refs!$P$2:$R$36,3,FALSE)</f>
        <v>Y58</v>
      </c>
      <c r="J6611" s="196" t="str">
        <f>VLOOKUP(E6611,Refs!$P$2:$S$36,4,FALSE)</f>
        <v>South West</v>
      </c>
      <c r="K6611" s="42">
        <f t="shared" si="209"/>
        <v>105</v>
      </c>
    </row>
    <row r="6612" spans="1:11" x14ac:dyDescent="0.35">
      <c r="A6612" s="197">
        <f t="shared" si="210"/>
        <v>44317</v>
      </c>
      <c r="B6612" t="s">
        <v>1054</v>
      </c>
      <c r="C6612" t="s">
        <v>121</v>
      </c>
      <c r="D6612" t="s">
        <v>1003</v>
      </c>
      <c r="E6612" t="s">
        <v>46</v>
      </c>
      <c r="F6612" t="s">
        <v>47</v>
      </c>
      <c r="G6612" t="s">
        <v>624</v>
      </c>
      <c r="H6612">
        <v>7095</v>
      </c>
      <c r="I6612" s="196" t="str">
        <f>VLOOKUP(E6612,Refs!$P$2:$R$36,3,FALSE)</f>
        <v>Y58</v>
      </c>
      <c r="J6612" s="196" t="str">
        <f>VLOOKUP(E6612,Refs!$P$2:$S$36,4,FALSE)</f>
        <v>South West</v>
      </c>
      <c r="K6612" s="42">
        <f t="shared" si="209"/>
        <v>7095</v>
      </c>
    </row>
    <row r="6613" spans="1:11" x14ac:dyDescent="0.35">
      <c r="A6613" s="197">
        <f t="shared" si="210"/>
        <v>44317</v>
      </c>
      <c r="B6613" t="s">
        <v>1054</v>
      </c>
      <c r="C6613" t="s">
        <v>121</v>
      </c>
      <c r="D6613" t="s">
        <v>1003</v>
      </c>
      <c r="E6613" t="s">
        <v>46</v>
      </c>
      <c r="F6613" t="s">
        <v>47</v>
      </c>
      <c r="G6613" t="s">
        <v>625</v>
      </c>
      <c r="H6613">
        <v>6952</v>
      </c>
      <c r="I6613" s="196" t="str">
        <f>VLOOKUP(E6613,Refs!$P$2:$R$36,3,FALSE)</f>
        <v>Y58</v>
      </c>
      <c r="J6613" s="196" t="str">
        <f>VLOOKUP(E6613,Refs!$P$2:$S$36,4,FALSE)</f>
        <v>South West</v>
      </c>
      <c r="K6613" s="42">
        <f t="shared" si="209"/>
        <v>6952</v>
      </c>
    </row>
    <row r="6614" spans="1:11" x14ac:dyDescent="0.35">
      <c r="A6614" s="197">
        <f t="shared" si="210"/>
        <v>44317</v>
      </c>
      <c r="B6614" t="s">
        <v>1054</v>
      </c>
      <c r="C6614" t="s">
        <v>121</v>
      </c>
      <c r="D6614" t="s">
        <v>1003</v>
      </c>
      <c r="E6614" t="s">
        <v>46</v>
      </c>
      <c r="F6614" t="s">
        <v>47</v>
      </c>
      <c r="G6614" t="s">
        <v>626</v>
      </c>
      <c r="H6614">
        <v>1338</v>
      </c>
      <c r="I6614" s="196" t="str">
        <f>VLOOKUP(E6614,Refs!$P$2:$R$36,3,FALSE)</f>
        <v>Y58</v>
      </c>
      <c r="J6614" s="196" t="str">
        <f>VLOOKUP(E6614,Refs!$P$2:$S$36,4,FALSE)</f>
        <v>South West</v>
      </c>
      <c r="K6614" s="42">
        <f t="shared" si="209"/>
        <v>1338</v>
      </c>
    </row>
    <row r="6615" spans="1:11" x14ac:dyDescent="0.35">
      <c r="A6615" s="197">
        <f t="shared" si="210"/>
        <v>44317</v>
      </c>
      <c r="B6615" t="s">
        <v>1054</v>
      </c>
      <c r="C6615" t="s">
        <v>121</v>
      </c>
      <c r="D6615" t="s">
        <v>1003</v>
      </c>
      <c r="E6615" t="s">
        <v>46</v>
      </c>
      <c r="F6615" t="s">
        <v>47</v>
      </c>
      <c r="G6615" t="s">
        <v>642</v>
      </c>
      <c r="H6615">
        <v>1913</v>
      </c>
      <c r="I6615" s="196" t="str">
        <f>VLOOKUP(E6615,Refs!$P$2:$R$36,3,FALSE)</f>
        <v>Y58</v>
      </c>
      <c r="J6615" s="196" t="str">
        <f>VLOOKUP(E6615,Refs!$P$2:$S$36,4,FALSE)</f>
        <v>South West</v>
      </c>
      <c r="K6615" s="42">
        <f t="shared" si="209"/>
        <v>1913</v>
      </c>
    </row>
    <row r="6616" spans="1:11" x14ac:dyDescent="0.35">
      <c r="A6616" s="197">
        <f t="shared" si="210"/>
        <v>44317</v>
      </c>
      <c r="B6616" t="s">
        <v>1054</v>
      </c>
      <c r="C6616" t="s">
        <v>121</v>
      </c>
      <c r="D6616" t="s">
        <v>1003</v>
      </c>
      <c r="E6616" t="s">
        <v>46</v>
      </c>
      <c r="F6616" t="s">
        <v>47</v>
      </c>
      <c r="G6616" t="s">
        <v>643</v>
      </c>
      <c r="H6616">
        <v>1802</v>
      </c>
      <c r="I6616" s="196" t="str">
        <f>VLOOKUP(E6616,Refs!$P$2:$R$36,3,FALSE)</f>
        <v>Y58</v>
      </c>
      <c r="J6616" s="196" t="str">
        <f>VLOOKUP(E6616,Refs!$P$2:$S$36,4,FALSE)</f>
        <v>South West</v>
      </c>
      <c r="K6616" s="42">
        <f t="shared" si="209"/>
        <v>1802</v>
      </c>
    </row>
    <row r="6617" spans="1:11" x14ac:dyDescent="0.35">
      <c r="A6617" s="197">
        <f t="shared" si="210"/>
        <v>44317</v>
      </c>
      <c r="B6617" t="s">
        <v>1054</v>
      </c>
      <c r="C6617" t="s">
        <v>121</v>
      </c>
      <c r="D6617" t="s">
        <v>1003</v>
      </c>
      <c r="E6617" t="s">
        <v>46</v>
      </c>
      <c r="F6617" t="s">
        <v>47</v>
      </c>
      <c r="G6617" t="s">
        <v>644</v>
      </c>
      <c r="H6617">
        <v>797</v>
      </c>
      <c r="I6617" s="196" t="str">
        <f>VLOOKUP(E6617,Refs!$P$2:$R$36,3,FALSE)</f>
        <v>Y58</v>
      </c>
      <c r="J6617" s="196" t="str">
        <f>VLOOKUP(E6617,Refs!$P$2:$S$36,4,FALSE)</f>
        <v>South West</v>
      </c>
      <c r="K6617" s="42">
        <f t="shared" si="209"/>
        <v>797</v>
      </c>
    </row>
    <row r="6618" spans="1:11" x14ac:dyDescent="0.35">
      <c r="A6618" s="197">
        <f t="shared" si="210"/>
        <v>44317</v>
      </c>
      <c r="B6618" t="s">
        <v>1054</v>
      </c>
      <c r="C6618" t="s">
        <v>121</v>
      </c>
      <c r="D6618" t="s">
        <v>1003</v>
      </c>
      <c r="E6618" t="s">
        <v>46</v>
      </c>
      <c r="F6618" t="s">
        <v>47</v>
      </c>
      <c r="G6618" t="s">
        <v>645</v>
      </c>
      <c r="H6618">
        <v>303</v>
      </c>
      <c r="I6618" s="196" t="str">
        <f>VLOOKUP(E6618,Refs!$P$2:$R$36,3,FALSE)</f>
        <v>Y58</v>
      </c>
      <c r="J6618" s="196" t="str">
        <f>VLOOKUP(E6618,Refs!$P$2:$S$36,4,FALSE)</f>
        <v>South West</v>
      </c>
      <c r="K6618" s="42">
        <f t="shared" si="209"/>
        <v>303</v>
      </c>
    </row>
    <row r="6619" spans="1:11" x14ac:dyDescent="0.35">
      <c r="A6619" s="197">
        <f t="shared" si="210"/>
        <v>44317</v>
      </c>
      <c r="B6619" t="s">
        <v>1054</v>
      </c>
      <c r="C6619" t="s">
        <v>121</v>
      </c>
      <c r="D6619" t="s">
        <v>1003</v>
      </c>
      <c r="E6619" t="s">
        <v>46</v>
      </c>
      <c r="F6619" t="s">
        <v>47</v>
      </c>
      <c r="G6619" t="s">
        <v>646</v>
      </c>
      <c r="H6619">
        <v>23</v>
      </c>
      <c r="I6619" s="196" t="str">
        <f>VLOOKUP(E6619,Refs!$P$2:$R$36,3,FALSE)</f>
        <v>Y58</v>
      </c>
      <c r="J6619" s="196" t="str">
        <f>VLOOKUP(E6619,Refs!$P$2:$S$36,4,FALSE)</f>
        <v>South West</v>
      </c>
      <c r="K6619" s="42">
        <f t="shared" si="209"/>
        <v>23</v>
      </c>
    </row>
    <row r="6620" spans="1:11" x14ac:dyDescent="0.35">
      <c r="A6620" s="197">
        <f t="shared" si="210"/>
        <v>44317</v>
      </c>
      <c r="B6620" t="s">
        <v>1054</v>
      </c>
      <c r="C6620" t="s">
        <v>121</v>
      </c>
      <c r="D6620" t="s">
        <v>1003</v>
      </c>
      <c r="E6620" t="s">
        <v>46</v>
      </c>
      <c r="F6620" t="s">
        <v>47</v>
      </c>
      <c r="G6620" t="s">
        <v>647</v>
      </c>
      <c r="H6620">
        <v>1657</v>
      </c>
      <c r="I6620" s="196" t="str">
        <f>VLOOKUP(E6620,Refs!$P$2:$R$36,3,FALSE)</f>
        <v>Y58</v>
      </c>
      <c r="J6620" s="196" t="str">
        <f>VLOOKUP(E6620,Refs!$P$2:$S$36,4,FALSE)</f>
        <v>South West</v>
      </c>
      <c r="K6620" s="42">
        <f t="shared" si="209"/>
        <v>1657</v>
      </c>
    </row>
    <row r="6621" spans="1:11" x14ac:dyDescent="0.35">
      <c r="A6621" s="197">
        <f t="shared" si="210"/>
        <v>44317</v>
      </c>
      <c r="B6621" t="s">
        <v>1054</v>
      </c>
      <c r="C6621" t="s">
        <v>121</v>
      </c>
      <c r="D6621" t="s">
        <v>1003</v>
      </c>
      <c r="E6621" t="s">
        <v>46</v>
      </c>
      <c r="F6621" t="s">
        <v>47</v>
      </c>
      <c r="G6621" t="s">
        <v>648</v>
      </c>
      <c r="H6621">
        <v>7330249</v>
      </c>
      <c r="I6621" s="196" t="str">
        <f>VLOOKUP(E6621,Refs!$P$2:$R$36,3,FALSE)</f>
        <v>Y58</v>
      </c>
      <c r="J6621" s="196" t="str">
        <f>VLOOKUP(E6621,Refs!$P$2:$S$36,4,FALSE)</f>
        <v>South West</v>
      </c>
      <c r="K6621" s="42">
        <f t="shared" si="209"/>
        <v>7330249</v>
      </c>
    </row>
    <row r="6622" spans="1:11" x14ac:dyDescent="0.35">
      <c r="A6622" s="197">
        <f t="shared" si="210"/>
        <v>44317</v>
      </c>
      <c r="B6622" t="s">
        <v>1054</v>
      </c>
      <c r="C6622" t="s">
        <v>121</v>
      </c>
      <c r="D6622" t="s">
        <v>1003</v>
      </c>
      <c r="E6622" t="s">
        <v>46</v>
      </c>
      <c r="F6622" t="s">
        <v>47</v>
      </c>
      <c r="G6622" t="s">
        <v>649</v>
      </c>
      <c r="H6622">
        <v>2837</v>
      </c>
      <c r="I6622" s="196" t="str">
        <f>VLOOKUP(E6622,Refs!$P$2:$R$36,3,FALSE)</f>
        <v>Y58</v>
      </c>
      <c r="J6622" s="196" t="str">
        <f>VLOOKUP(E6622,Refs!$P$2:$S$36,4,FALSE)</f>
        <v>South West</v>
      </c>
      <c r="K6622" s="42">
        <f t="shared" si="209"/>
        <v>2837</v>
      </c>
    </row>
    <row r="6623" spans="1:11" x14ac:dyDescent="0.35">
      <c r="A6623" s="197">
        <f t="shared" si="210"/>
        <v>44317</v>
      </c>
      <c r="B6623" t="s">
        <v>1054</v>
      </c>
      <c r="C6623" t="s">
        <v>121</v>
      </c>
      <c r="D6623" t="s">
        <v>1003</v>
      </c>
      <c r="E6623" t="s">
        <v>46</v>
      </c>
      <c r="F6623" t="s">
        <v>47</v>
      </c>
      <c r="G6623" t="s">
        <v>650</v>
      </c>
      <c r="H6623">
        <v>2684</v>
      </c>
      <c r="I6623" s="196" t="str">
        <f>VLOOKUP(E6623,Refs!$P$2:$R$36,3,FALSE)</f>
        <v>Y58</v>
      </c>
      <c r="J6623" s="196" t="str">
        <f>VLOOKUP(E6623,Refs!$P$2:$S$36,4,FALSE)</f>
        <v>South West</v>
      </c>
      <c r="K6623" s="42">
        <f t="shared" si="209"/>
        <v>2684</v>
      </c>
    </row>
    <row r="6624" spans="1:11" x14ac:dyDescent="0.35">
      <c r="A6624" s="197">
        <f t="shared" si="210"/>
        <v>44317</v>
      </c>
      <c r="B6624" t="s">
        <v>1054</v>
      </c>
      <c r="C6624" t="s">
        <v>121</v>
      </c>
      <c r="D6624" t="s">
        <v>1003</v>
      </c>
      <c r="E6624" t="s">
        <v>46</v>
      </c>
      <c r="F6624" t="s">
        <v>47</v>
      </c>
      <c r="G6624" t="s">
        <v>651</v>
      </c>
      <c r="H6624">
        <v>38</v>
      </c>
      <c r="I6624" s="196" t="str">
        <f>VLOOKUP(E6624,Refs!$P$2:$R$36,3,FALSE)</f>
        <v>Y58</v>
      </c>
      <c r="J6624" s="196" t="str">
        <f>VLOOKUP(E6624,Refs!$P$2:$S$36,4,FALSE)</f>
        <v>South West</v>
      </c>
      <c r="K6624" s="42">
        <f t="shared" si="209"/>
        <v>38</v>
      </c>
    </row>
    <row r="6625" spans="1:11" x14ac:dyDescent="0.35">
      <c r="A6625" s="197">
        <f t="shared" si="210"/>
        <v>44317</v>
      </c>
      <c r="B6625" t="s">
        <v>1054</v>
      </c>
      <c r="C6625" t="s">
        <v>121</v>
      </c>
      <c r="D6625" t="s">
        <v>1003</v>
      </c>
      <c r="E6625" t="s">
        <v>46</v>
      </c>
      <c r="F6625" t="s">
        <v>47</v>
      </c>
      <c r="G6625" t="s">
        <v>652</v>
      </c>
      <c r="H6625">
        <v>2019</v>
      </c>
      <c r="I6625" s="196" t="str">
        <f>VLOOKUP(E6625,Refs!$P$2:$R$36,3,FALSE)</f>
        <v>Y58</v>
      </c>
      <c r="J6625" s="196" t="str">
        <f>VLOOKUP(E6625,Refs!$P$2:$S$36,4,FALSE)</f>
        <v>South West</v>
      </c>
      <c r="K6625" s="42">
        <f t="shared" si="209"/>
        <v>2019</v>
      </c>
    </row>
    <row r="6626" spans="1:11" x14ac:dyDescent="0.35">
      <c r="A6626" s="197">
        <f t="shared" si="210"/>
        <v>44317</v>
      </c>
      <c r="B6626" t="s">
        <v>1054</v>
      </c>
      <c r="C6626" t="s">
        <v>121</v>
      </c>
      <c r="D6626" t="s">
        <v>1003</v>
      </c>
      <c r="E6626" t="s">
        <v>46</v>
      </c>
      <c r="F6626" t="s">
        <v>47</v>
      </c>
      <c r="G6626" t="s">
        <v>653</v>
      </c>
      <c r="H6626">
        <v>11575660</v>
      </c>
      <c r="I6626" s="196" t="str">
        <f>VLOOKUP(E6626,Refs!$P$2:$R$36,3,FALSE)</f>
        <v>Y58</v>
      </c>
      <c r="J6626" s="196" t="str">
        <f>VLOOKUP(E6626,Refs!$P$2:$S$36,4,FALSE)</f>
        <v>South West</v>
      </c>
      <c r="K6626" s="42">
        <f t="shared" si="209"/>
        <v>11575660</v>
      </c>
    </row>
    <row r="6627" spans="1:11" x14ac:dyDescent="0.35">
      <c r="A6627" s="197">
        <f t="shared" si="210"/>
        <v>44317</v>
      </c>
      <c r="B6627" t="s">
        <v>1054</v>
      </c>
      <c r="C6627" t="s">
        <v>121</v>
      </c>
      <c r="D6627" t="s">
        <v>1003</v>
      </c>
      <c r="E6627" t="s">
        <v>46</v>
      </c>
      <c r="F6627" t="s">
        <v>47</v>
      </c>
      <c r="G6627" t="s">
        <v>654</v>
      </c>
      <c r="H6627">
        <v>1</v>
      </c>
      <c r="I6627" s="196" t="str">
        <f>VLOOKUP(E6627,Refs!$P$2:$R$36,3,FALSE)</f>
        <v>Y58</v>
      </c>
      <c r="J6627" s="196" t="str">
        <f>VLOOKUP(E6627,Refs!$P$2:$S$36,4,FALSE)</f>
        <v>South West</v>
      </c>
      <c r="K6627" s="42">
        <f t="shared" si="209"/>
        <v>1</v>
      </c>
    </row>
    <row r="6628" spans="1:11" x14ac:dyDescent="0.35">
      <c r="A6628" s="197">
        <f t="shared" si="210"/>
        <v>44317</v>
      </c>
      <c r="B6628" t="s">
        <v>1054</v>
      </c>
      <c r="C6628" t="s">
        <v>121</v>
      </c>
      <c r="D6628" t="s">
        <v>1003</v>
      </c>
      <c r="E6628" t="s">
        <v>46</v>
      </c>
      <c r="F6628" t="s">
        <v>47</v>
      </c>
      <c r="G6628" t="s">
        <v>669</v>
      </c>
      <c r="H6628">
        <v>11387</v>
      </c>
      <c r="I6628" s="196" t="str">
        <f>VLOOKUP(E6628,Refs!$P$2:$R$36,3,FALSE)</f>
        <v>Y58</v>
      </c>
      <c r="J6628" s="196" t="str">
        <f>VLOOKUP(E6628,Refs!$P$2:$S$36,4,FALSE)</f>
        <v>South West</v>
      </c>
      <c r="K6628" s="42">
        <f t="shared" si="209"/>
        <v>11387</v>
      </c>
    </row>
    <row r="6629" spans="1:11" x14ac:dyDescent="0.35">
      <c r="A6629" s="197">
        <f t="shared" si="210"/>
        <v>44317</v>
      </c>
      <c r="B6629" t="s">
        <v>1054</v>
      </c>
      <c r="C6629" t="s">
        <v>121</v>
      </c>
      <c r="D6629" t="s">
        <v>1003</v>
      </c>
      <c r="E6629" t="s">
        <v>46</v>
      </c>
      <c r="F6629" t="s">
        <v>47</v>
      </c>
      <c r="G6629" t="s">
        <v>670</v>
      </c>
      <c r="H6629">
        <v>7</v>
      </c>
      <c r="I6629" s="196" t="str">
        <f>VLOOKUP(E6629,Refs!$P$2:$R$36,3,FALSE)</f>
        <v>Y58</v>
      </c>
      <c r="J6629" s="196" t="str">
        <f>VLOOKUP(E6629,Refs!$P$2:$S$36,4,FALSE)</f>
        <v>South West</v>
      </c>
      <c r="K6629" s="42">
        <f t="shared" si="209"/>
        <v>7</v>
      </c>
    </row>
    <row r="6630" spans="1:11" x14ac:dyDescent="0.35">
      <c r="A6630" s="197">
        <f t="shared" si="210"/>
        <v>44317</v>
      </c>
      <c r="B6630" t="s">
        <v>1054</v>
      </c>
      <c r="C6630" t="s">
        <v>121</v>
      </c>
      <c r="D6630" t="s">
        <v>1003</v>
      </c>
      <c r="E6630" t="s">
        <v>46</v>
      </c>
      <c r="F6630" t="s">
        <v>47</v>
      </c>
      <c r="G6630" t="s">
        <v>671</v>
      </c>
      <c r="H6630">
        <v>2632</v>
      </c>
      <c r="I6630" s="196" t="str">
        <f>VLOOKUP(E6630,Refs!$P$2:$R$36,3,FALSE)</f>
        <v>Y58</v>
      </c>
      <c r="J6630" s="196" t="str">
        <f>VLOOKUP(E6630,Refs!$P$2:$S$36,4,FALSE)</f>
        <v>South West</v>
      </c>
      <c r="K6630" s="42">
        <f t="shared" si="209"/>
        <v>2632</v>
      </c>
    </row>
    <row r="6631" spans="1:11" x14ac:dyDescent="0.35">
      <c r="A6631" s="197">
        <f t="shared" si="210"/>
        <v>44317</v>
      </c>
      <c r="B6631" t="s">
        <v>1054</v>
      </c>
      <c r="C6631" t="s">
        <v>121</v>
      </c>
      <c r="D6631" t="s">
        <v>1003</v>
      </c>
      <c r="E6631" t="s">
        <v>46</v>
      </c>
      <c r="F6631" t="s">
        <v>47</v>
      </c>
      <c r="G6631" t="s">
        <v>675</v>
      </c>
      <c r="H6631">
        <v>2025</v>
      </c>
      <c r="I6631" s="196" t="str">
        <f>VLOOKUP(E6631,Refs!$P$2:$R$36,3,FALSE)</f>
        <v>Y58</v>
      </c>
      <c r="J6631" s="196" t="str">
        <f>VLOOKUP(E6631,Refs!$P$2:$S$36,4,FALSE)</f>
        <v>South West</v>
      </c>
      <c r="K6631" s="42">
        <f t="shared" si="209"/>
        <v>2025</v>
      </c>
    </row>
    <row r="6632" spans="1:11" x14ac:dyDescent="0.35">
      <c r="A6632" s="197">
        <f t="shared" si="210"/>
        <v>44317</v>
      </c>
      <c r="B6632" t="s">
        <v>1054</v>
      </c>
      <c r="C6632" t="s">
        <v>121</v>
      </c>
      <c r="D6632" t="s">
        <v>1003</v>
      </c>
      <c r="E6632" t="s">
        <v>46</v>
      </c>
      <c r="F6632" t="s">
        <v>47</v>
      </c>
      <c r="G6632" t="s">
        <v>678</v>
      </c>
      <c r="H6632">
        <v>1299</v>
      </c>
      <c r="I6632" s="196" t="str">
        <f>VLOOKUP(E6632,Refs!$P$2:$R$36,3,FALSE)</f>
        <v>Y58</v>
      </c>
      <c r="J6632" s="196" t="str">
        <f>VLOOKUP(E6632,Refs!$P$2:$S$36,4,FALSE)</f>
        <v>South West</v>
      </c>
      <c r="K6632" s="42">
        <f t="shared" si="209"/>
        <v>1299</v>
      </c>
    </row>
    <row r="6633" spans="1:11" x14ac:dyDescent="0.35">
      <c r="A6633" s="197">
        <f t="shared" si="210"/>
        <v>44317</v>
      </c>
      <c r="B6633" t="s">
        <v>1054</v>
      </c>
      <c r="C6633" t="s">
        <v>121</v>
      </c>
      <c r="D6633" t="s">
        <v>1003</v>
      </c>
      <c r="E6633" t="s">
        <v>46</v>
      </c>
      <c r="F6633" t="s">
        <v>47</v>
      </c>
      <c r="G6633" t="s">
        <v>679</v>
      </c>
      <c r="H6633">
        <v>711</v>
      </c>
      <c r="I6633" s="196" t="str">
        <f>VLOOKUP(E6633,Refs!$P$2:$R$36,3,FALSE)</f>
        <v>Y58</v>
      </c>
      <c r="J6633" s="196" t="str">
        <f>VLOOKUP(E6633,Refs!$P$2:$S$36,4,FALSE)</f>
        <v>South West</v>
      </c>
      <c r="K6633" s="42">
        <f t="shared" si="209"/>
        <v>711</v>
      </c>
    </row>
    <row r="6634" spans="1:11" x14ac:dyDescent="0.35">
      <c r="A6634" s="197">
        <f t="shared" si="210"/>
        <v>44317</v>
      </c>
      <c r="B6634" t="s">
        <v>1054</v>
      </c>
      <c r="C6634" t="s">
        <v>121</v>
      </c>
      <c r="D6634" t="s">
        <v>1003</v>
      </c>
      <c r="E6634" t="s">
        <v>46</v>
      </c>
      <c r="F6634" t="s">
        <v>47</v>
      </c>
      <c r="G6634" t="s">
        <v>680</v>
      </c>
      <c r="H6634">
        <v>159</v>
      </c>
      <c r="I6634" s="196" t="str">
        <f>VLOOKUP(E6634,Refs!$P$2:$R$36,3,FALSE)</f>
        <v>Y58</v>
      </c>
      <c r="J6634" s="196" t="str">
        <f>VLOOKUP(E6634,Refs!$P$2:$S$36,4,FALSE)</f>
        <v>South West</v>
      </c>
      <c r="K6634" s="42">
        <f t="shared" si="209"/>
        <v>159</v>
      </c>
    </row>
    <row r="6635" spans="1:11" x14ac:dyDescent="0.35">
      <c r="A6635" s="197">
        <f t="shared" si="210"/>
        <v>44317</v>
      </c>
      <c r="B6635" t="s">
        <v>1054</v>
      </c>
      <c r="C6635" t="s">
        <v>121</v>
      </c>
      <c r="D6635" t="s">
        <v>1003</v>
      </c>
      <c r="E6635" t="s">
        <v>46</v>
      </c>
      <c r="F6635" t="s">
        <v>47</v>
      </c>
      <c r="G6635" t="s">
        <v>681</v>
      </c>
      <c r="H6635">
        <v>0</v>
      </c>
      <c r="I6635" s="196" t="str">
        <f>VLOOKUP(E6635,Refs!$P$2:$R$36,3,FALSE)</f>
        <v>Y58</v>
      </c>
      <c r="J6635" s="196" t="str">
        <f>VLOOKUP(E6635,Refs!$P$2:$S$36,4,FALSE)</f>
        <v>South West</v>
      </c>
      <c r="K6635" s="42" t="str">
        <f t="shared" si="209"/>
        <v/>
      </c>
    </row>
    <row r="6636" spans="1:11" x14ac:dyDescent="0.35">
      <c r="A6636" s="197">
        <f t="shared" si="210"/>
        <v>44317</v>
      </c>
      <c r="B6636" t="s">
        <v>1054</v>
      </c>
      <c r="C6636" t="s">
        <v>121</v>
      </c>
      <c r="D6636" t="s">
        <v>1003</v>
      </c>
      <c r="E6636" t="s">
        <v>46</v>
      </c>
      <c r="F6636" t="s">
        <v>47</v>
      </c>
      <c r="G6636" t="s">
        <v>682</v>
      </c>
      <c r="H6636">
        <v>130</v>
      </c>
      <c r="I6636" s="196" t="str">
        <f>VLOOKUP(E6636,Refs!$P$2:$R$36,3,FALSE)</f>
        <v>Y58</v>
      </c>
      <c r="J6636" s="196" t="str">
        <f>VLOOKUP(E6636,Refs!$P$2:$S$36,4,FALSE)</f>
        <v>South West</v>
      </c>
      <c r="K6636" s="42">
        <f t="shared" si="209"/>
        <v>130</v>
      </c>
    </row>
    <row r="6637" spans="1:11" x14ac:dyDescent="0.35">
      <c r="A6637" s="197">
        <f t="shared" si="210"/>
        <v>44317</v>
      </c>
      <c r="B6637" t="s">
        <v>1054</v>
      </c>
      <c r="C6637" t="s">
        <v>121</v>
      </c>
      <c r="D6637" t="s">
        <v>1003</v>
      </c>
      <c r="E6637" t="s">
        <v>46</v>
      </c>
      <c r="F6637" t="s">
        <v>47</v>
      </c>
      <c r="G6637" t="s">
        <v>683</v>
      </c>
      <c r="H6637">
        <v>27</v>
      </c>
      <c r="I6637" s="196" t="str">
        <f>VLOOKUP(E6637,Refs!$P$2:$R$36,3,FALSE)</f>
        <v>Y58</v>
      </c>
      <c r="J6637" s="196" t="str">
        <f>VLOOKUP(E6637,Refs!$P$2:$S$36,4,FALSE)</f>
        <v>South West</v>
      </c>
      <c r="K6637" s="42">
        <f t="shared" si="209"/>
        <v>27</v>
      </c>
    </row>
    <row r="6638" spans="1:11" x14ac:dyDescent="0.35">
      <c r="A6638" s="197">
        <f t="shared" si="210"/>
        <v>44317</v>
      </c>
      <c r="B6638" t="s">
        <v>1054</v>
      </c>
      <c r="C6638" t="s">
        <v>121</v>
      </c>
      <c r="D6638" t="s">
        <v>1003</v>
      </c>
      <c r="E6638" t="s">
        <v>46</v>
      </c>
      <c r="F6638" t="s">
        <v>47</v>
      </c>
      <c r="G6638" t="s">
        <v>684</v>
      </c>
      <c r="H6638">
        <v>263</v>
      </c>
      <c r="I6638" s="196" t="str">
        <f>VLOOKUP(E6638,Refs!$P$2:$R$36,3,FALSE)</f>
        <v>Y58</v>
      </c>
      <c r="J6638" s="196" t="str">
        <f>VLOOKUP(E6638,Refs!$P$2:$S$36,4,FALSE)</f>
        <v>South West</v>
      </c>
      <c r="K6638" s="42">
        <f t="shared" si="209"/>
        <v>263</v>
      </c>
    </row>
    <row r="6639" spans="1:11" x14ac:dyDescent="0.35">
      <c r="A6639" s="197">
        <f t="shared" si="210"/>
        <v>44317</v>
      </c>
      <c r="B6639" t="s">
        <v>1054</v>
      </c>
      <c r="C6639" t="s">
        <v>121</v>
      </c>
      <c r="D6639" t="s">
        <v>1003</v>
      </c>
      <c r="E6639" t="s">
        <v>46</v>
      </c>
      <c r="F6639" t="s">
        <v>47</v>
      </c>
      <c r="G6639" t="s">
        <v>685</v>
      </c>
      <c r="H6639">
        <v>169</v>
      </c>
      <c r="I6639" s="196" t="str">
        <f>VLOOKUP(E6639,Refs!$P$2:$R$36,3,FALSE)</f>
        <v>Y58</v>
      </c>
      <c r="J6639" s="196" t="str">
        <f>VLOOKUP(E6639,Refs!$P$2:$S$36,4,FALSE)</f>
        <v>South West</v>
      </c>
      <c r="K6639" s="42">
        <f t="shared" si="209"/>
        <v>169</v>
      </c>
    </row>
    <row r="6640" spans="1:11" x14ac:dyDescent="0.35">
      <c r="A6640" s="197">
        <f t="shared" si="210"/>
        <v>44317</v>
      </c>
      <c r="B6640" t="s">
        <v>1054</v>
      </c>
      <c r="C6640" t="s">
        <v>121</v>
      </c>
      <c r="D6640" t="s">
        <v>1003</v>
      </c>
      <c r="E6640" t="s">
        <v>46</v>
      </c>
      <c r="F6640" t="s">
        <v>47</v>
      </c>
      <c r="G6640" t="s">
        <v>686</v>
      </c>
      <c r="H6640">
        <v>0</v>
      </c>
      <c r="I6640" s="196" t="str">
        <f>VLOOKUP(E6640,Refs!$P$2:$R$36,3,FALSE)</f>
        <v>Y58</v>
      </c>
      <c r="J6640" s="196" t="str">
        <f>VLOOKUP(E6640,Refs!$P$2:$S$36,4,FALSE)</f>
        <v>South West</v>
      </c>
      <c r="K6640" s="42" t="str">
        <f t="shared" si="209"/>
        <v/>
      </c>
    </row>
    <row r="6641" spans="1:11" x14ac:dyDescent="0.35">
      <c r="A6641" s="197">
        <f t="shared" si="210"/>
        <v>44317</v>
      </c>
      <c r="B6641" t="s">
        <v>1054</v>
      </c>
      <c r="C6641" t="s">
        <v>121</v>
      </c>
      <c r="D6641" t="s">
        <v>1003</v>
      </c>
      <c r="E6641" t="s">
        <v>46</v>
      </c>
      <c r="F6641" t="s">
        <v>47</v>
      </c>
      <c r="G6641" t="s">
        <v>687</v>
      </c>
      <c r="H6641">
        <v>0</v>
      </c>
      <c r="I6641" s="196" t="str">
        <f>VLOOKUP(E6641,Refs!$P$2:$R$36,3,FALSE)</f>
        <v>Y58</v>
      </c>
      <c r="J6641" s="196" t="str">
        <f>VLOOKUP(E6641,Refs!$P$2:$S$36,4,FALSE)</f>
        <v>South West</v>
      </c>
      <c r="K6641" s="42" t="str">
        <f t="shared" si="209"/>
        <v/>
      </c>
    </row>
    <row r="6642" spans="1:11" x14ac:dyDescent="0.35">
      <c r="A6642" s="197">
        <f t="shared" si="210"/>
        <v>44317</v>
      </c>
      <c r="B6642" t="s">
        <v>1054</v>
      </c>
      <c r="C6642" t="s">
        <v>121</v>
      </c>
      <c r="D6642" t="s">
        <v>1003</v>
      </c>
      <c r="E6642" t="s">
        <v>46</v>
      </c>
      <c r="F6642" t="s">
        <v>47</v>
      </c>
      <c r="G6642" t="s">
        <v>688</v>
      </c>
      <c r="H6642">
        <v>0</v>
      </c>
      <c r="I6642" s="196" t="str">
        <f>VLOOKUP(E6642,Refs!$P$2:$R$36,3,FALSE)</f>
        <v>Y58</v>
      </c>
      <c r="J6642" s="196" t="str">
        <f>VLOOKUP(E6642,Refs!$P$2:$S$36,4,FALSE)</f>
        <v>South West</v>
      </c>
      <c r="K6642" s="42" t="str">
        <f t="shared" si="209"/>
        <v/>
      </c>
    </row>
    <row r="6643" spans="1:11" x14ac:dyDescent="0.35">
      <c r="A6643" s="197">
        <f t="shared" si="210"/>
        <v>44317</v>
      </c>
      <c r="B6643" t="s">
        <v>1054</v>
      </c>
      <c r="C6643" t="s">
        <v>121</v>
      </c>
      <c r="D6643" t="s">
        <v>1003</v>
      </c>
      <c r="E6643" t="s">
        <v>46</v>
      </c>
      <c r="F6643" t="s">
        <v>47</v>
      </c>
      <c r="G6643" t="s">
        <v>689</v>
      </c>
      <c r="H6643">
        <v>0</v>
      </c>
      <c r="I6643" s="196" t="str">
        <f>VLOOKUP(E6643,Refs!$P$2:$R$36,3,FALSE)</f>
        <v>Y58</v>
      </c>
      <c r="J6643" s="196" t="str">
        <f>VLOOKUP(E6643,Refs!$P$2:$S$36,4,FALSE)</f>
        <v>South West</v>
      </c>
      <c r="K6643" s="42" t="str">
        <f t="shared" si="209"/>
        <v/>
      </c>
    </row>
    <row r="6644" spans="1:11" x14ac:dyDescent="0.35">
      <c r="A6644" s="197">
        <f t="shared" si="210"/>
        <v>44317</v>
      </c>
      <c r="B6644" t="s">
        <v>1054</v>
      </c>
      <c r="C6644" t="s">
        <v>121</v>
      </c>
      <c r="D6644" t="s">
        <v>1003</v>
      </c>
      <c r="E6644" t="s">
        <v>46</v>
      </c>
      <c r="F6644" t="s">
        <v>47</v>
      </c>
      <c r="G6644" t="s">
        <v>690</v>
      </c>
      <c r="H6644">
        <v>1118</v>
      </c>
      <c r="I6644" s="196" t="str">
        <f>VLOOKUP(E6644,Refs!$P$2:$R$36,3,FALSE)</f>
        <v>Y58</v>
      </c>
      <c r="J6644" s="196" t="str">
        <f>VLOOKUP(E6644,Refs!$P$2:$S$36,4,FALSE)</f>
        <v>South West</v>
      </c>
      <c r="K6644" s="42">
        <f t="shared" si="209"/>
        <v>1118</v>
      </c>
    </row>
    <row r="6645" spans="1:11" x14ac:dyDescent="0.35">
      <c r="A6645" s="197">
        <f t="shared" si="210"/>
        <v>44317</v>
      </c>
      <c r="B6645" t="s">
        <v>1054</v>
      </c>
      <c r="C6645" t="s">
        <v>121</v>
      </c>
      <c r="D6645" t="s">
        <v>1003</v>
      </c>
      <c r="E6645" t="s">
        <v>46</v>
      </c>
      <c r="F6645" t="s">
        <v>47</v>
      </c>
      <c r="G6645" t="s">
        <v>691</v>
      </c>
      <c r="H6645">
        <v>19</v>
      </c>
      <c r="I6645" s="196" t="str">
        <f>VLOOKUP(E6645,Refs!$P$2:$R$36,3,FALSE)</f>
        <v>Y58</v>
      </c>
      <c r="J6645" s="196" t="str">
        <f>VLOOKUP(E6645,Refs!$P$2:$S$36,4,FALSE)</f>
        <v>South West</v>
      </c>
      <c r="K6645" s="42">
        <f t="shared" si="209"/>
        <v>19</v>
      </c>
    </row>
    <row r="6646" spans="1:11" x14ac:dyDescent="0.35">
      <c r="A6646" s="197">
        <f t="shared" si="210"/>
        <v>44317</v>
      </c>
      <c r="B6646" t="s">
        <v>1054</v>
      </c>
      <c r="C6646" t="s">
        <v>121</v>
      </c>
      <c r="D6646" t="s">
        <v>1003</v>
      </c>
      <c r="E6646" t="s">
        <v>46</v>
      </c>
      <c r="F6646" t="s">
        <v>47</v>
      </c>
      <c r="G6646" t="s">
        <v>692</v>
      </c>
      <c r="H6646" t="s">
        <v>999</v>
      </c>
      <c r="I6646" s="196" t="str">
        <f>VLOOKUP(E6646,Refs!$P$2:$R$36,3,FALSE)</f>
        <v>Y58</v>
      </c>
      <c r="J6646" s="196" t="str">
        <f>VLOOKUP(E6646,Refs!$P$2:$S$36,4,FALSE)</f>
        <v>South West</v>
      </c>
      <c r="K6646" s="42" t="str">
        <f t="shared" si="209"/>
        <v>-</v>
      </c>
    </row>
    <row r="6647" spans="1:11" x14ac:dyDescent="0.35">
      <c r="A6647" s="197">
        <f t="shared" si="210"/>
        <v>44317</v>
      </c>
      <c r="B6647" t="s">
        <v>1054</v>
      </c>
      <c r="C6647" t="s">
        <v>121</v>
      </c>
      <c r="D6647" t="s">
        <v>1003</v>
      </c>
      <c r="E6647" t="s">
        <v>46</v>
      </c>
      <c r="F6647" t="s">
        <v>47</v>
      </c>
      <c r="G6647" t="s">
        <v>693</v>
      </c>
      <c r="H6647" t="s">
        <v>999</v>
      </c>
      <c r="I6647" s="196" t="str">
        <f>VLOOKUP(E6647,Refs!$P$2:$R$36,3,FALSE)</f>
        <v>Y58</v>
      </c>
      <c r="J6647" s="196" t="str">
        <f>VLOOKUP(E6647,Refs!$P$2:$S$36,4,FALSE)</f>
        <v>South West</v>
      </c>
      <c r="K6647" s="42" t="str">
        <f t="shared" ref="K6647:K6710" si="211">IF(OR(H6647="NULL",H6647=0,H6647=""),"",H6647)</f>
        <v>-</v>
      </c>
    </row>
    <row r="6648" spans="1:11" x14ac:dyDescent="0.35">
      <c r="A6648" s="197">
        <f t="shared" si="210"/>
        <v>44317</v>
      </c>
      <c r="B6648" t="s">
        <v>1054</v>
      </c>
      <c r="C6648" t="s">
        <v>121</v>
      </c>
      <c r="D6648" t="s">
        <v>1003</v>
      </c>
      <c r="E6648" t="s">
        <v>46</v>
      </c>
      <c r="F6648" t="s">
        <v>47</v>
      </c>
      <c r="G6648" t="s">
        <v>694</v>
      </c>
      <c r="H6648">
        <v>0</v>
      </c>
      <c r="I6648" s="196" t="str">
        <f>VLOOKUP(E6648,Refs!$P$2:$R$36,3,FALSE)</f>
        <v>Y58</v>
      </c>
      <c r="J6648" s="196" t="str">
        <f>VLOOKUP(E6648,Refs!$P$2:$S$36,4,FALSE)</f>
        <v>South West</v>
      </c>
      <c r="K6648" s="42" t="str">
        <f t="shared" si="211"/>
        <v/>
      </c>
    </row>
    <row r="6649" spans="1:11" x14ac:dyDescent="0.35">
      <c r="A6649" s="197">
        <f t="shared" si="210"/>
        <v>44317</v>
      </c>
      <c r="B6649" t="s">
        <v>1054</v>
      </c>
      <c r="C6649" t="s">
        <v>121</v>
      </c>
      <c r="D6649" t="s">
        <v>1003</v>
      </c>
      <c r="E6649" t="s">
        <v>46</v>
      </c>
      <c r="F6649" t="s">
        <v>47</v>
      </c>
      <c r="G6649" t="s">
        <v>695</v>
      </c>
      <c r="H6649">
        <v>0</v>
      </c>
      <c r="I6649" s="196" t="str">
        <f>VLOOKUP(E6649,Refs!$P$2:$R$36,3,FALSE)</f>
        <v>Y58</v>
      </c>
      <c r="J6649" s="196" t="str">
        <f>VLOOKUP(E6649,Refs!$P$2:$S$36,4,FALSE)</f>
        <v>South West</v>
      </c>
      <c r="K6649" s="42" t="str">
        <f t="shared" si="211"/>
        <v/>
      </c>
    </row>
    <row r="6650" spans="1:11" x14ac:dyDescent="0.35">
      <c r="A6650" s="197">
        <f t="shared" si="210"/>
        <v>44317</v>
      </c>
      <c r="B6650" t="s">
        <v>1054</v>
      </c>
      <c r="C6650" t="s">
        <v>121</v>
      </c>
      <c r="D6650" t="s">
        <v>1003</v>
      </c>
      <c r="E6650" t="s">
        <v>46</v>
      </c>
      <c r="F6650" t="s">
        <v>47</v>
      </c>
      <c r="G6650" t="s">
        <v>696</v>
      </c>
      <c r="H6650">
        <v>784</v>
      </c>
      <c r="I6650" s="196" t="str">
        <f>VLOOKUP(E6650,Refs!$P$2:$R$36,3,FALSE)</f>
        <v>Y58</v>
      </c>
      <c r="J6650" s="196" t="str">
        <f>VLOOKUP(E6650,Refs!$P$2:$S$36,4,FALSE)</f>
        <v>South West</v>
      </c>
      <c r="K6650" s="42">
        <f t="shared" si="211"/>
        <v>784</v>
      </c>
    </row>
    <row r="6651" spans="1:11" x14ac:dyDescent="0.35">
      <c r="A6651" s="197">
        <f t="shared" si="210"/>
        <v>44317</v>
      </c>
      <c r="B6651" t="s">
        <v>1054</v>
      </c>
      <c r="C6651" t="s">
        <v>121</v>
      </c>
      <c r="D6651" t="s">
        <v>1003</v>
      </c>
      <c r="E6651" t="s">
        <v>46</v>
      </c>
      <c r="F6651" t="s">
        <v>47</v>
      </c>
      <c r="G6651" t="s">
        <v>697</v>
      </c>
      <c r="H6651">
        <v>695</v>
      </c>
      <c r="I6651" s="196" t="str">
        <f>VLOOKUP(E6651,Refs!$P$2:$R$36,3,FALSE)</f>
        <v>Y58</v>
      </c>
      <c r="J6651" s="196" t="str">
        <f>VLOOKUP(E6651,Refs!$P$2:$S$36,4,FALSE)</f>
        <v>South West</v>
      </c>
      <c r="K6651" s="42">
        <f t="shared" si="211"/>
        <v>695</v>
      </c>
    </row>
    <row r="6652" spans="1:11" x14ac:dyDescent="0.35">
      <c r="A6652" s="197">
        <f t="shared" si="210"/>
        <v>44317</v>
      </c>
      <c r="B6652" t="s">
        <v>1054</v>
      </c>
      <c r="C6652" t="s">
        <v>121</v>
      </c>
      <c r="D6652" t="s">
        <v>1003</v>
      </c>
      <c r="E6652" t="s">
        <v>46</v>
      </c>
      <c r="F6652" t="s">
        <v>47</v>
      </c>
      <c r="G6652" t="s">
        <v>698</v>
      </c>
      <c r="H6652">
        <v>1117</v>
      </c>
      <c r="I6652" s="196" t="str">
        <f>VLOOKUP(E6652,Refs!$P$2:$R$36,3,FALSE)</f>
        <v>Y58</v>
      </c>
      <c r="J6652" s="196" t="str">
        <f>VLOOKUP(E6652,Refs!$P$2:$S$36,4,FALSE)</f>
        <v>South West</v>
      </c>
      <c r="K6652" s="42">
        <f t="shared" si="211"/>
        <v>1117</v>
      </c>
    </row>
    <row r="6653" spans="1:11" x14ac:dyDescent="0.35">
      <c r="A6653" s="197">
        <f t="shared" si="210"/>
        <v>44317</v>
      </c>
      <c r="B6653" t="s">
        <v>1054</v>
      </c>
      <c r="C6653" t="s">
        <v>121</v>
      </c>
      <c r="D6653" t="s">
        <v>1003</v>
      </c>
      <c r="E6653" t="s">
        <v>46</v>
      </c>
      <c r="F6653" t="s">
        <v>47</v>
      </c>
      <c r="G6653" t="s">
        <v>699</v>
      </c>
      <c r="H6653">
        <v>960</v>
      </c>
      <c r="I6653" s="196" t="str">
        <f>VLOOKUP(E6653,Refs!$P$2:$R$36,3,FALSE)</f>
        <v>Y58</v>
      </c>
      <c r="J6653" s="196" t="str">
        <f>VLOOKUP(E6653,Refs!$P$2:$S$36,4,FALSE)</f>
        <v>South West</v>
      </c>
      <c r="K6653" s="42">
        <f t="shared" si="211"/>
        <v>960</v>
      </c>
    </row>
    <row r="6654" spans="1:11" x14ac:dyDescent="0.35">
      <c r="A6654" s="197">
        <f t="shared" si="210"/>
        <v>44317</v>
      </c>
      <c r="B6654" t="s">
        <v>1054</v>
      </c>
      <c r="C6654" t="s">
        <v>121</v>
      </c>
      <c r="D6654" t="s">
        <v>1003</v>
      </c>
      <c r="E6654" t="s">
        <v>46</v>
      </c>
      <c r="F6654" t="s">
        <v>47</v>
      </c>
      <c r="G6654" t="s">
        <v>720</v>
      </c>
      <c r="H6654">
        <v>1033</v>
      </c>
      <c r="I6654" s="196" t="str">
        <f>VLOOKUP(E6654,Refs!$P$2:$R$36,3,FALSE)</f>
        <v>Y58</v>
      </c>
      <c r="J6654" s="196" t="str">
        <f>VLOOKUP(E6654,Refs!$P$2:$S$36,4,FALSE)</f>
        <v>South West</v>
      </c>
      <c r="K6654" s="42">
        <f t="shared" si="211"/>
        <v>1033</v>
      </c>
    </row>
    <row r="6655" spans="1:11" x14ac:dyDescent="0.35">
      <c r="A6655" s="197">
        <f t="shared" si="210"/>
        <v>44317</v>
      </c>
      <c r="B6655" t="s">
        <v>1054</v>
      </c>
      <c r="C6655" t="s">
        <v>121</v>
      </c>
      <c r="D6655" t="s">
        <v>1003</v>
      </c>
      <c r="E6655" t="s">
        <v>46</v>
      </c>
      <c r="F6655" t="s">
        <v>47</v>
      </c>
      <c r="G6655" t="s">
        <v>721</v>
      </c>
      <c r="H6655">
        <v>1033</v>
      </c>
      <c r="I6655" s="196" t="str">
        <f>VLOOKUP(E6655,Refs!$P$2:$R$36,3,FALSE)</f>
        <v>Y58</v>
      </c>
      <c r="J6655" s="196" t="str">
        <f>VLOOKUP(E6655,Refs!$P$2:$S$36,4,FALSE)</f>
        <v>South West</v>
      </c>
      <c r="K6655" s="42">
        <f t="shared" si="211"/>
        <v>1033</v>
      </c>
    </row>
    <row r="6656" spans="1:11" x14ac:dyDescent="0.35">
      <c r="A6656" s="197">
        <f t="shared" si="210"/>
        <v>44317</v>
      </c>
      <c r="B6656" t="s">
        <v>1054</v>
      </c>
      <c r="C6656" t="s">
        <v>121</v>
      </c>
      <c r="D6656" t="s">
        <v>1003</v>
      </c>
      <c r="E6656" t="s">
        <v>46</v>
      </c>
      <c r="F6656" t="s">
        <v>47</v>
      </c>
      <c r="G6656" t="s">
        <v>722</v>
      </c>
      <c r="H6656">
        <v>26</v>
      </c>
      <c r="I6656" s="196" t="str">
        <f>VLOOKUP(E6656,Refs!$P$2:$R$36,3,FALSE)</f>
        <v>Y58</v>
      </c>
      <c r="J6656" s="196" t="str">
        <f>VLOOKUP(E6656,Refs!$P$2:$S$36,4,FALSE)</f>
        <v>South West</v>
      </c>
      <c r="K6656" s="42">
        <f t="shared" si="211"/>
        <v>26</v>
      </c>
    </row>
    <row r="6657" spans="1:11" x14ac:dyDescent="0.35">
      <c r="A6657" s="197">
        <f t="shared" si="210"/>
        <v>44317</v>
      </c>
      <c r="B6657" t="s">
        <v>1054</v>
      </c>
      <c r="C6657" t="s">
        <v>121</v>
      </c>
      <c r="D6657" t="s">
        <v>1003</v>
      </c>
      <c r="E6657" t="s">
        <v>46</v>
      </c>
      <c r="F6657" t="s">
        <v>47</v>
      </c>
      <c r="G6657" t="s">
        <v>723</v>
      </c>
      <c r="H6657">
        <v>13</v>
      </c>
      <c r="I6657" s="196" t="str">
        <f>VLOOKUP(E6657,Refs!$P$2:$R$36,3,FALSE)</f>
        <v>Y58</v>
      </c>
      <c r="J6657" s="196" t="str">
        <f>VLOOKUP(E6657,Refs!$P$2:$S$36,4,FALSE)</f>
        <v>South West</v>
      </c>
      <c r="K6657" s="42">
        <f t="shared" si="211"/>
        <v>13</v>
      </c>
    </row>
    <row r="6658" spans="1:11" x14ac:dyDescent="0.35">
      <c r="A6658" s="197">
        <f t="shared" si="210"/>
        <v>44317</v>
      </c>
      <c r="B6658" t="s">
        <v>1054</v>
      </c>
      <c r="C6658" t="s">
        <v>121</v>
      </c>
      <c r="D6658" t="s">
        <v>1003</v>
      </c>
      <c r="E6658" t="s">
        <v>46</v>
      </c>
      <c r="F6658" t="s">
        <v>47</v>
      </c>
      <c r="G6658" t="s">
        <v>724</v>
      </c>
      <c r="H6658">
        <v>0</v>
      </c>
      <c r="I6658" s="196" t="str">
        <f>VLOOKUP(E6658,Refs!$P$2:$R$36,3,FALSE)</f>
        <v>Y58</v>
      </c>
      <c r="J6658" s="196" t="str">
        <f>VLOOKUP(E6658,Refs!$P$2:$S$36,4,FALSE)</f>
        <v>South West</v>
      </c>
      <c r="K6658" s="42" t="str">
        <f t="shared" si="211"/>
        <v/>
      </c>
    </row>
    <row r="6659" spans="1:11" x14ac:dyDescent="0.35">
      <c r="A6659" s="197">
        <f t="shared" ref="A6659:A6722" si="212">DATEVALUE(RIGHT(B6659,8))</f>
        <v>44317</v>
      </c>
      <c r="B6659" t="s">
        <v>1054</v>
      </c>
      <c r="C6659" t="s">
        <v>121</v>
      </c>
      <c r="D6659" t="s">
        <v>1003</v>
      </c>
      <c r="E6659" t="s">
        <v>46</v>
      </c>
      <c r="F6659" t="s">
        <v>47</v>
      </c>
      <c r="G6659" t="s">
        <v>725</v>
      </c>
      <c r="H6659">
        <v>0</v>
      </c>
      <c r="I6659" s="196" t="str">
        <f>VLOOKUP(E6659,Refs!$P$2:$R$36,3,FALSE)</f>
        <v>Y58</v>
      </c>
      <c r="J6659" s="196" t="str">
        <f>VLOOKUP(E6659,Refs!$P$2:$S$36,4,FALSE)</f>
        <v>South West</v>
      </c>
      <c r="K6659" s="42" t="str">
        <f t="shared" si="211"/>
        <v/>
      </c>
    </row>
    <row r="6660" spans="1:11" x14ac:dyDescent="0.35">
      <c r="A6660" s="197">
        <f t="shared" si="212"/>
        <v>44317</v>
      </c>
      <c r="B6660" t="s">
        <v>1054</v>
      </c>
      <c r="C6660" t="s">
        <v>121</v>
      </c>
      <c r="D6660" t="s">
        <v>1003</v>
      </c>
      <c r="E6660" t="s">
        <v>46</v>
      </c>
      <c r="F6660" t="s">
        <v>47</v>
      </c>
      <c r="G6660" t="s">
        <v>726</v>
      </c>
      <c r="H6660">
        <v>0</v>
      </c>
      <c r="I6660" s="196" t="str">
        <f>VLOOKUP(E6660,Refs!$P$2:$R$36,3,FALSE)</f>
        <v>Y58</v>
      </c>
      <c r="J6660" s="196" t="str">
        <f>VLOOKUP(E6660,Refs!$P$2:$S$36,4,FALSE)</f>
        <v>South West</v>
      </c>
      <c r="K6660" s="42" t="str">
        <f t="shared" si="211"/>
        <v/>
      </c>
    </row>
    <row r="6661" spans="1:11" x14ac:dyDescent="0.35">
      <c r="A6661" s="197">
        <f t="shared" si="212"/>
        <v>44317</v>
      </c>
      <c r="B6661" t="s">
        <v>1054</v>
      </c>
      <c r="C6661" t="s">
        <v>121</v>
      </c>
      <c r="D6661" t="s">
        <v>1003</v>
      </c>
      <c r="E6661" t="s">
        <v>46</v>
      </c>
      <c r="F6661" t="s">
        <v>47</v>
      </c>
      <c r="G6661" t="s">
        <v>727</v>
      </c>
      <c r="H6661">
        <v>0</v>
      </c>
      <c r="I6661" s="196" t="str">
        <f>VLOOKUP(E6661,Refs!$P$2:$R$36,3,FALSE)</f>
        <v>Y58</v>
      </c>
      <c r="J6661" s="196" t="str">
        <f>VLOOKUP(E6661,Refs!$P$2:$S$36,4,FALSE)</f>
        <v>South West</v>
      </c>
      <c r="K6661" s="42" t="str">
        <f t="shared" si="211"/>
        <v/>
      </c>
    </row>
    <row r="6662" spans="1:11" x14ac:dyDescent="0.35">
      <c r="A6662" s="197">
        <f t="shared" si="212"/>
        <v>44317</v>
      </c>
      <c r="B6662" t="s">
        <v>1054</v>
      </c>
      <c r="C6662" t="s">
        <v>121</v>
      </c>
      <c r="D6662" t="s">
        <v>1003</v>
      </c>
      <c r="E6662" t="s">
        <v>46</v>
      </c>
      <c r="F6662" t="s">
        <v>47</v>
      </c>
      <c r="G6662" t="s">
        <v>728</v>
      </c>
      <c r="H6662">
        <v>8</v>
      </c>
      <c r="I6662" s="196" t="str">
        <f>VLOOKUP(E6662,Refs!$P$2:$R$36,3,FALSE)</f>
        <v>Y58</v>
      </c>
      <c r="J6662" s="196" t="str">
        <f>VLOOKUP(E6662,Refs!$P$2:$S$36,4,FALSE)</f>
        <v>South West</v>
      </c>
      <c r="K6662" s="42">
        <f t="shared" si="211"/>
        <v>8</v>
      </c>
    </row>
    <row r="6663" spans="1:11" x14ac:dyDescent="0.35">
      <c r="A6663" s="197">
        <f t="shared" si="212"/>
        <v>44317</v>
      </c>
      <c r="B6663" t="s">
        <v>1054</v>
      </c>
      <c r="C6663" t="s">
        <v>121</v>
      </c>
      <c r="D6663" t="s">
        <v>1003</v>
      </c>
      <c r="E6663" t="s">
        <v>46</v>
      </c>
      <c r="F6663" t="s">
        <v>47</v>
      </c>
      <c r="G6663" t="s">
        <v>729</v>
      </c>
      <c r="H6663">
        <v>5</v>
      </c>
      <c r="I6663" s="196" t="str">
        <f>VLOOKUP(E6663,Refs!$P$2:$R$36,3,FALSE)</f>
        <v>Y58</v>
      </c>
      <c r="J6663" s="196" t="str">
        <f>VLOOKUP(E6663,Refs!$P$2:$S$36,4,FALSE)</f>
        <v>South West</v>
      </c>
      <c r="K6663" s="42">
        <f t="shared" si="211"/>
        <v>5</v>
      </c>
    </row>
    <row r="6664" spans="1:11" x14ac:dyDescent="0.35">
      <c r="A6664" s="197">
        <f t="shared" si="212"/>
        <v>44317</v>
      </c>
      <c r="B6664" t="s">
        <v>1054</v>
      </c>
      <c r="C6664" t="s">
        <v>121</v>
      </c>
      <c r="D6664" t="s">
        <v>1003</v>
      </c>
      <c r="E6664" t="s">
        <v>46</v>
      </c>
      <c r="F6664" t="s">
        <v>47</v>
      </c>
      <c r="G6664" t="s">
        <v>730</v>
      </c>
      <c r="H6664">
        <v>0</v>
      </c>
      <c r="I6664" s="196" t="str">
        <f>VLOOKUP(E6664,Refs!$P$2:$R$36,3,FALSE)</f>
        <v>Y58</v>
      </c>
      <c r="J6664" s="196" t="str">
        <f>VLOOKUP(E6664,Refs!$P$2:$S$36,4,FALSE)</f>
        <v>South West</v>
      </c>
      <c r="K6664" s="42" t="str">
        <f t="shared" si="211"/>
        <v/>
      </c>
    </row>
    <row r="6665" spans="1:11" x14ac:dyDescent="0.35">
      <c r="A6665" s="197">
        <f t="shared" si="212"/>
        <v>44317</v>
      </c>
      <c r="B6665" t="s">
        <v>1054</v>
      </c>
      <c r="C6665" t="s">
        <v>121</v>
      </c>
      <c r="D6665" t="s">
        <v>1003</v>
      </c>
      <c r="E6665" t="s">
        <v>46</v>
      </c>
      <c r="F6665" t="s">
        <v>47</v>
      </c>
      <c r="G6665" t="s">
        <v>731</v>
      </c>
      <c r="H6665">
        <v>0</v>
      </c>
      <c r="I6665" s="196" t="str">
        <f>VLOOKUP(E6665,Refs!$P$2:$R$36,3,FALSE)</f>
        <v>Y58</v>
      </c>
      <c r="J6665" s="196" t="str">
        <f>VLOOKUP(E6665,Refs!$P$2:$S$36,4,FALSE)</f>
        <v>South West</v>
      </c>
      <c r="K6665" s="42" t="str">
        <f t="shared" si="211"/>
        <v/>
      </c>
    </row>
    <row r="6666" spans="1:11" x14ac:dyDescent="0.35">
      <c r="A6666" s="197">
        <f t="shared" si="212"/>
        <v>44317</v>
      </c>
      <c r="B6666" t="s">
        <v>1054</v>
      </c>
      <c r="C6666" t="s">
        <v>121</v>
      </c>
      <c r="D6666" t="s">
        <v>1003</v>
      </c>
      <c r="E6666" t="s">
        <v>46</v>
      </c>
      <c r="F6666" t="s">
        <v>47</v>
      </c>
      <c r="G6666" t="s">
        <v>732</v>
      </c>
      <c r="H6666">
        <v>53</v>
      </c>
      <c r="I6666" s="196" t="str">
        <f>VLOOKUP(E6666,Refs!$P$2:$R$36,3,FALSE)</f>
        <v>Y58</v>
      </c>
      <c r="J6666" s="196" t="str">
        <f>VLOOKUP(E6666,Refs!$P$2:$S$36,4,FALSE)</f>
        <v>South West</v>
      </c>
      <c r="K6666" s="42">
        <f t="shared" si="211"/>
        <v>53</v>
      </c>
    </row>
    <row r="6667" spans="1:11" x14ac:dyDescent="0.35">
      <c r="A6667" s="197">
        <f t="shared" si="212"/>
        <v>44317</v>
      </c>
      <c r="B6667" t="s">
        <v>1054</v>
      </c>
      <c r="C6667" t="s">
        <v>121</v>
      </c>
      <c r="D6667" t="s">
        <v>1003</v>
      </c>
      <c r="E6667" t="s">
        <v>46</v>
      </c>
      <c r="F6667" t="s">
        <v>47</v>
      </c>
      <c r="G6667" t="s">
        <v>733</v>
      </c>
      <c r="H6667">
        <v>46</v>
      </c>
      <c r="I6667" s="196" t="str">
        <f>VLOOKUP(E6667,Refs!$P$2:$R$36,3,FALSE)</f>
        <v>Y58</v>
      </c>
      <c r="J6667" s="196" t="str">
        <f>VLOOKUP(E6667,Refs!$P$2:$S$36,4,FALSE)</f>
        <v>South West</v>
      </c>
      <c r="K6667" s="42">
        <f t="shared" si="211"/>
        <v>46</v>
      </c>
    </row>
    <row r="6668" spans="1:11" x14ac:dyDescent="0.35">
      <c r="A6668" s="197">
        <f t="shared" si="212"/>
        <v>44317</v>
      </c>
      <c r="B6668" t="s">
        <v>1054</v>
      </c>
      <c r="C6668" t="s">
        <v>121</v>
      </c>
      <c r="D6668" t="s">
        <v>1003</v>
      </c>
      <c r="E6668" t="s">
        <v>46</v>
      </c>
      <c r="F6668" t="s">
        <v>47</v>
      </c>
      <c r="G6668" t="s">
        <v>734</v>
      </c>
      <c r="H6668">
        <v>10</v>
      </c>
      <c r="I6668" s="196" t="str">
        <f>VLOOKUP(E6668,Refs!$P$2:$R$36,3,FALSE)</f>
        <v>Y58</v>
      </c>
      <c r="J6668" s="196" t="str">
        <f>VLOOKUP(E6668,Refs!$P$2:$S$36,4,FALSE)</f>
        <v>South West</v>
      </c>
      <c r="K6668" s="42">
        <f t="shared" si="211"/>
        <v>10</v>
      </c>
    </row>
    <row r="6669" spans="1:11" x14ac:dyDescent="0.35">
      <c r="A6669" s="197">
        <f t="shared" si="212"/>
        <v>44317</v>
      </c>
      <c r="B6669" t="s">
        <v>1054</v>
      </c>
      <c r="C6669" t="s">
        <v>121</v>
      </c>
      <c r="D6669" t="s">
        <v>1003</v>
      </c>
      <c r="E6669" t="s">
        <v>46</v>
      </c>
      <c r="F6669" t="s">
        <v>47</v>
      </c>
      <c r="G6669" t="s">
        <v>735</v>
      </c>
      <c r="H6669">
        <v>9</v>
      </c>
      <c r="I6669" s="196" t="str">
        <f>VLOOKUP(E6669,Refs!$P$2:$R$36,3,FALSE)</f>
        <v>Y58</v>
      </c>
      <c r="J6669" s="196" t="str">
        <f>VLOOKUP(E6669,Refs!$P$2:$S$36,4,FALSE)</f>
        <v>South West</v>
      </c>
      <c r="K6669" s="42">
        <f t="shared" si="211"/>
        <v>9</v>
      </c>
    </row>
    <row r="6670" spans="1:11" x14ac:dyDescent="0.35">
      <c r="A6670" s="197">
        <f t="shared" si="212"/>
        <v>44317</v>
      </c>
      <c r="B6670" t="s">
        <v>1054</v>
      </c>
      <c r="C6670" t="s">
        <v>121</v>
      </c>
      <c r="D6670" t="s">
        <v>1003</v>
      </c>
      <c r="E6670" t="s">
        <v>46</v>
      </c>
      <c r="F6670" t="s">
        <v>47</v>
      </c>
      <c r="G6670" t="s">
        <v>736</v>
      </c>
      <c r="H6670">
        <v>13</v>
      </c>
      <c r="I6670" s="196" t="str">
        <f>VLOOKUP(E6670,Refs!$P$2:$R$36,3,FALSE)</f>
        <v>Y58</v>
      </c>
      <c r="J6670" s="196" t="str">
        <f>VLOOKUP(E6670,Refs!$P$2:$S$36,4,FALSE)</f>
        <v>South West</v>
      </c>
      <c r="K6670" s="42">
        <f t="shared" si="211"/>
        <v>13</v>
      </c>
    </row>
    <row r="6671" spans="1:11" x14ac:dyDescent="0.35">
      <c r="A6671" s="197">
        <f t="shared" si="212"/>
        <v>44317</v>
      </c>
      <c r="B6671" t="s">
        <v>1054</v>
      </c>
      <c r="C6671" t="s">
        <v>121</v>
      </c>
      <c r="D6671" t="s">
        <v>1003</v>
      </c>
      <c r="E6671" t="s">
        <v>46</v>
      </c>
      <c r="F6671" t="s">
        <v>47</v>
      </c>
      <c r="G6671" t="s">
        <v>737</v>
      </c>
      <c r="H6671">
        <v>13</v>
      </c>
      <c r="I6671" s="196" t="str">
        <f>VLOOKUP(E6671,Refs!$P$2:$R$36,3,FALSE)</f>
        <v>Y58</v>
      </c>
      <c r="J6671" s="196" t="str">
        <f>VLOOKUP(E6671,Refs!$P$2:$S$36,4,FALSE)</f>
        <v>South West</v>
      </c>
      <c r="K6671" s="42">
        <f t="shared" si="211"/>
        <v>13</v>
      </c>
    </row>
    <row r="6672" spans="1:11" x14ac:dyDescent="0.35">
      <c r="A6672" s="197">
        <f t="shared" si="212"/>
        <v>44317</v>
      </c>
      <c r="B6672" t="s">
        <v>1054</v>
      </c>
      <c r="C6672" t="s">
        <v>121</v>
      </c>
      <c r="D6672" t="s">
        <v>1003</v>
      </c>
      <c r="E6672" t="s">
        <v>50</v>
      </c>
      <c r="F6672" t="s">
        <v>51</v>
      </c>
      <c r="G6672" t="s">
        <v>756</v>
      </c>
      <c r="H6672">
        <v>43870</v>
      </c>
      <c r="I6672" s="196" t="str">
        <f>VLOOKUP(E6672,Refs!$P$2:$R$36,3,FALSE)</f>
        <v>Y56</v>
      </c>
      <c r="J6672" s="196" t="str">
        <f>VLOOKUP(E6672,Refs!$P$2:$S$36,4,FALSE)</f>
        <v>London</v>
      </c>
      <c r="K6672" s="42">
        <f t="shared" si="211"/>
        <v>43870</v>
      </c>
    </row>
    <row r="6673" spans="1:11" x14ac:dyDescent="0.35">
      <c r="A6673" s="197">
        <f t="shared" si="212"/>
        <v>44317</v>
      </c>
      <c r="B6673" t="s">
        <v>1054</v>
      </c>
      <c r="C6673" t="s">
        <v>121</v>
      </c>
      <c r="D6673" t="s">
        <v>1003</v>
      </c>
      <c r="E6673" t="s">
        <v>50</v>
      </c>
      <c r="F6673" t="s">
        <v>51</v>
      </c>
      <c r="G6673" t="s">
        <v>757</v>
      </c>
      <c r="H6673">
        <v>43870</v>
      </c>
      <c r="I6673" s="196" t="str">
        <f>VLOOKUP(E6673,Refs!$P$2:$R$36,3,FALSE)</f>
        <v>Y56</v>
      </c>
      <c r="J6673" s="196" t="str">
        <f>VLOOKUP(E6673,Refs!$P$2:$S$36,4,FALSE)</f>
        <v>London</v>
      </c>
      <c r="K6673" s="42">
        <f t="shared" si="211"/>
        <v>43870</v>
      </c>
    </row>
    <row r="6674" spans="1:11" x14ac:dyDescent="0.35">
      <c r="A6674" s="197">
        <f t="shared" si="212"/>
        <v>44317</v>
      </c>
      <c r="B6674" t="s">
        <v>1054</v>
      </c>
      <c r="C6674" t="s">
        <v>121</v>
      </c>
      <c r="D6674" t="s">
        <v>1003</v>
      </c>
      <c r="E6674" t="s">
        <v>50</v>
      </c>
      <c r="F6674" t="s">
        <v>51</v>
      </c>
      <c r="G6674" t="s">
        <v>758</v>
      </c>
      <c r="H6674">
        <v>38160</v>
      </c>
      <c r="I6674" s="196" t="str">
        <f>VLOOKUP(E6674,Refs!$P$2:$R$36,3,FALSE)</f>
        <v>Y56</v>
      </c>
      <c r="J6674" s="196" t="str">
        <f>VLOOKUP(E6674,Refs!$P$2:$S$36,4,FALSE)</f>
        <v>London</v>
      </c>
      <c r="K6674" s="42">
        <f t="shared" si="211"/>
        <v>38160</v>
      </c>
    </row>
    <row r="6675" spans="1:11" x14ac:dyDescent="0.35">
      <c r="A6675" s="197">
        <f t="shared" si="212"/>
        <v>44317</v>
      </c>
      <c r="B6675" t="s">
        <v>1054</v>
      </c>
      <c r="C6675" t="s">
        <v>121</v>
      </c>
      <c r="D6675" t="s">
        <v>1003</v>
      </c>
      <c r="E6675" t="s">
        <v>50</v>
      </c>
      <c r="F6675" t="s">
        <v>51</v>
      </c>
      <c r="G6675" t="s">
        <v>759</v>
      </c>
      <c r="H6675">
        <v>0</v>
      </c>
      <c r="I6675" s="196" t="str">
        <f>VLOOKUP(E6675,Refs!$P$2:$R$36,3,FALSE)</f>
        <v>Y56</v>
      </c>
      <c r="J6675" s="196" t="str">
        <f>VLOOKUP(E6675,Refs!$P$2:$S$36,4,FALSE)</f>
        <v>London</v>
      </c>
      <c r="K6675" s="42" t="str">
        <f t="shared" si="211"/>
        <v/>
      </c>
    </row>
    <row r="6676" spans="1:11" x14ac:dyDescent="0.35">
      <c r="A6676" s="197">
        <f t="shared" si="212"/>
        <v>44317</v>
      </c>
      <c r="B6676" t="s">
        <v>1054</v>
      </c>
      <c r="C6676" t="s">
        <v>121</v>
      </c>
      <c r="D6676" t="s">
        <v>1003</v>
      </c>
      <c r="E6676" t="s">
        <v>50</v>
      </c>
      <c r="F6676" t="s">
        <v>51</v>
      </c>
      <c r="G6676" t="s">
        <v>760</v>
      </c>
      <c r="H6676">
        <v>68</v>
      </c>
      <c r="I6676" s="196" t="str">
        <f>VLOOKUP(E6676,Refs!$P$2:$R$36,3,FALSE)</f>
        <v>Y56</v>
      </c>
      <c r="J6676" s="196" t="str">
        <f>VLOOKUP(E6676,Refs!$P$2:$S$36,4,FALSE)</f>
        <v>London</v>
      </c>
      <c r="K6676" s="42">
        <f t="shared" si="211"/>
        <v>68</v>
      </c>
    </row>
    <row r="6677" spans="1:11" x14ac:dyDescent="0.35">
      <c r="A6677" s="197">
        <f t="shared" si="212"/>
        <v>44317</v>
      </c>
      <c r="B6677" t="s">
        <v>1054</v>
      </c>
      <c r="C6677" t="s">
        <v>121</v>
      </c>
      <c r="D6677" t="s">
        <v>1003</v>
      </c>
      <c r="E6677" t="s">
        <v>50</v>
      </c>
      <c r="F6677" t="s">
        <v>51</v>
      </c>
      <c r="G6677" t="s">
        <v>761</v>
      </c>
      <c r="H6677">
        <v>584</v>
      </c>
      <c r="I6677" s="196" t="str">
        <f>VLOOKUP(E6677,Refs!$P$2:$R$36,3,FALSE)</f>
        <v>Y56</v>
      </c>
      <c r="J6677" s="196" t="str">
        <f>VLOOKUP(E6677,Refs!$P$2:$S$36,4,FALSE)</f>
        <v>London</v>
      </c>
      <c r="K6677" s="42">
        <f t="shared" si="211"/>
        <v>584</v>
      </c>
    </row>
    <row r="6678" spans="1:11" x14ac:dyDescent="0.35">
      <c r="A6678" s="197">
        <f t="shared" si="212"/>
        <v>44317</v>
      </c>
      <c r="B6678" t="s">
        <v>1054</v>
      </c>
      <c r="C6678" t="s">
        <v>121</v>
      </c>
      <c r="D6678" t="s">
        <v>1003</v>
      </c>
      <c r="E6678" t="s">
        <v>50</v>
      </c>
      <c r="F6678" t="s">
        <v>51</v>
      </c>
      <c r="G6678" t="s">
        <v>548</v>
      </c>
      <c r="H6678">
        <v>21549</v>
      </c>
      <c r="I6678" s="196" t="str">
        <f>VLOOKUP(E6678,Refs!$P$2:$R$36,3,FALSE)</f>
        <v>Y56</v>
      </c>
      <c r="J6678" s="196" t="str">
        <f>VLOOKUP(E6678,Refs!$P$2:$S$36,4,FALSE)</f>
        <v>London</v>
      </c>
      <c r="K6678" s="42">
        <f t="shared" si="211"/>
        <v>21549</v>
      </c>
    </row>
    <row r="6679" spans="1:11" x14ac:dyDescent="0.35">
      <c r="A6679" s="197">
        <f t="shared" si="212"/>
        <v>44317</v>
      </c>
      <c r="B6679" t="s">
        <v>1054</v>
      </c>
      <c r="C6679" t="s">
        <v>121</v>
      </c>
      <c r="D6679" t="s">
        <v>1003</v>
      </c>
      <c r="E6679" t="s">
        <v>50</v>
      </c>
      <c r="F6679" t="s">
        <v>51</v>
      </c>
      <c r="G6679" t="s">
        <v>549</v>
      </c>
      <c r="H6679">
        <v>5710</v>
      </c>
      <c r="I6679" s="196" t="str">
        <f>VLOOKUP(E6679,Refs!$P$2:$R$36,3,FALSE)</f>
        <v>Y56</v>
      </c>
      <c r="J6679" s="196" t="str">
        <f>VLOOKUP(E6679,Refs!$P$2:$S$36,4,FALSE)</f>
        <v>London</v>
      </c>
      <c r="K6679" s="42">
        <f t="shared" si="211"/>
        <v>5710</v>
      </c>
    </row>
    <row r="6680" spans="1:11" x14ac:dyDescent="0.35">
      <c r="A6680" s="197">
        <f t="shared" si="212"/>
        <v>44317</v>
      </c>
      <c r="B6680" t="s">
        <v>1054</v>
      </c>
      <c r="C6680" t="s">
        <v>121</v>
      </c>
      <c r="D6680" t="s">
        <v>1003</v>
      </c>
      <c r="E6680" t="s">
        <v>50</v>
      </c>
      <c r="F6680" t="s">
        <v>51</v>
      </c>
      <c r="G6680" t="s">
        <v>550</v>
      </c>
      <c r="H6680">
        <v>2666</v>
      </c>
      <c r="I6680" s="196" t="str">
        <f>VLOOKUP(E6680,Refs!$P$2:$R$36,3,FALSE)</f>
        <v>Y56</v>
      </c>
      <c r="J6680" s="196" t="str">
        <f>VLOOKUP(E6680,Refs!$P$2:$S$36,4,FALSE)</f>
        <v>London</v>
      </c>
      <c r="K6680" s="42">
        <f t="shared" si="211"/>
        <v>2666</v>
      </c>
    </row>
    <row r="6681" spans="1:11" x14ac:dyDescent="0.35">
      <c r="A6681" s="197">
        <f t="shared" si="212"/>
        <v>44317</v>
      </c>
      <c r="B6681" t="s">
        <v>1054</v>
      </c>
      <c r="C6681" t="s">
        <v>121</v>
      </c>
      <c r="D6681" t="s">
        <v>1003</v>
      </c>
      <c r="E6681" t="s">
        <v>50</v>
      </c>
      <c r="F6681" t="s">
        <v>51</v>
      </c>
      <c r="G6681" t="s">
        <v>551</v>
      </c>
      <c r="H6681">
        <v>633</v>
      </c>
      <c r="I6681" s="196" t="str">
        <f>VLOOKUP(E6681,Refs!$P$2:$R$36,3,FALSE)</f>
        <v>Y56</v>
      </c>
      <c r="J6681" s="196" t="str">
        <f>VLOOKUP(E6681,Refs!$P$2:$S$36,4,FALSE)</f>
        <v>London</v>
      </c>
      <c r="K6681" s="42">
        <f t="shared" si="211"/>
        <v>633</v>
      </c>
    </row>
    <row r="6682" spans="1:11" x14ac:dyDescent="0.35">
      <c r="A6682" s="197">
        <f t="shared" si="212"/>
        <v>44317</v>
      </c>
      <c r="B6682" t="s">
        <v>1054</v>
      </c>
      <c r="C6682" t="s">
        <v>121</v>
      </c>
      <c r="D6682" t="s">
        <v>1003</v>
      </c>
      <c r="E6682" t="s">
        <v>50</v>
      </c>
      <c r="F6682" t="s">
        <v>51</v>
      </c>
      <c r="G6682" t="s">
        <v>552</v>
      </c>
      <c r="H6682">
        <v>2411</v>
      </c>
      <c r="I6682" s="196" t="str">
        <f>VLOOKUP(E6682,Refs!$P$2:$R$36,3,FALSE)</f>
        <v>Y56</v>
      </c>
      <c r="J6682" s="196" t="str">
        <f>VLOOKUP(E6682,Refs!$P$2:$S$36,4,FALSE)</f>
        <v>London</v>
      </c>
      <c r="K6682" s="42">
        <f t="shared" si="211"/>
        <v>2411</v>
      </c>
    </row>
    <row r="6683" spans="1:11" x14ac:dyDescent="0.35">
      <c r="A6683" s="197">
        <f t="shared" si="212"/>
        <v>44317</v>
      </c>
      <c r="B6683" t="s">
        <v>1054</v>
      </c>
      <c r="C6683" t="s">
        <v>121</v>
      </c>
      <c r="D6683" t="s">
        <v>1003</v>
      </c>
      <c r="E6683" t="s">
        <v>50</v>
      </c>
      <c r="F6683" t="s">
        <v>51</v>
      </c>
      <c r="G6683" t="s">
        <v>553</v>
      </c>
      <c r="H6683">
        <v>5224225</v>
      </c>
      <c r="I6683" s="196" t="str">
        <f>VLOOKUP(E6683,Refs!$P$2:$R$36,3,FALSE)</f>
        <v>Y56</v>
      </c>
      <c r="J6683" s="196" t="str">
        <f>VLOOKUP(E6683,Refs!$P$2:$S$36,4,FALSE)</f>
        <v>London</v>
      </c>
      <c r="K6683" s="42">
        <f t="shared" si="211"/>
        <v>5224225</v>
      </c>
    </row>
    <row r="6684" spans="1:11" x14ac:dyDescent="0.35">
      <c r="A6684" s="197">
        <f t="shared" si="212"/>
        <v>44317</v>
      </c>
      <c r="B6684" t="s">
        <v>1054</v>
      </c>
      <c r="C6684" t="s">
        <v>121</v>
      </c>
      <c r="D6684" t="s">
        <v>1003</v>
      </c>
      <c r="E6684" t="s">
        <v>50</v>
      </c>
      <c r="F6684" t="s">
        <v>51</v>
      </c>
      <c r="G6684" t="s">
        <v>554</v>
      </c>
      <c r="H6684">
        <v>591</v>
      </c>
      <c r="I6684" s="196" t="str">
        <f>VLOOKUP(E6684,Refs!$P$2:$R$36,3,FALSE)</f>
        <v>Y56</v>
      </c>
      <c r="J6684" s="196" t="str">
        <f>VLOOKUP(E6684,Refs!$P$2:$S$36,4,FALSE)</f>
        <v>London</v>
      </c>
      <c r="K6684" s="42">
        <f t="shared" si="211"/>
        <v>591</v>
      </c>
    </row>
    <row r="6685" spans="1:11" x14ac:dyDescent="0.35">
      <c r="A6685" s="197">
        <f t="shared" si="212"/>
        <v>44317</v>
      </c>
      <c r="B6685" t="s">
        <v>1054</v>
      </c>
      <c r="C6685" t="s">
        <v>121</v>
      </c>
      <c r="D6685" t="s">
        <v>1003</v>
      </c>
      <c r="E6685" t="s">
        <v>50</v>
      </c>
      <c r="F6685" t="s">
        <v>51</v>
      </c>
      <c r="G6685" t="s">
        <v>555</v>
      </c>
      <c r="H6685">
        <v>790</v>
      </c>
      <c r="I6685" s="196" t="str">
        <f>VLOOKUP(E6685,Refs!$P$2:$R$36,3,FALSE)</f>
        <v>Y56</v>
      </c>
      <c r="J6685" s="196" t="str">
        <f>VLOOKUP(E6685,Refs!$P$2:$S$36,4,FALSE)</f>
        <v>London</v>
      </c>
      <c r="K6685" s="42">
        <f t="shared" si="211"/>
        <v>790</v>
      </c>
    </row>
    <row r="6686" spans="1:11" x14ac:dyDescent="0.35">
      <c r="A6686" s="197">
        <f t="shared" si="212"/>
        <v>44317</v>
      </c>
      <c r="B6686" t="s">
        <v>1054</v>
      </c>
      <c r="C6686" t="s">
        <v>121</v>
      </c>
      <c r="D6686" t="s">
        <v>1003</v>
      </c>
      <c r="E6686" t="s">
        <v>50</v>
      </c>
      <c r="F6686" t="s">
        <v>51</v>
      </c>
      <c r="G6686" t="s">
        <v>556</v>
      </c>
      <c r="H6686">
        <v>495361</v>
      </c>
      <c r="I6686" s="196" t="str">
        <f>VLOOKUP(E6686,Refs!$P$2:$R$36,3,FALSE)</f>
        <v>Y56</v>
      </c>
      <c r="J6686" s="196" t="str">
        <f>VLOOKUP(E6686,Refs!$P$2:$S$36,4,FALSE)</f>
        <v>London</v>
      </c>
      <c r="K6686" s="42">
        <f t="shared" si="211"/>
        <v>495361</v>
      </c>
    </row>
    <row r="6687" spans="1:11" x14ac:dyDescent="0.35">
      <c r="A6687" s="197">
        <f t="shared" si="212"/>
        <v>44317</v>
      </c>
      <c r="B6687" t="s">
        <v>1054</v>
      </c>
      <c r="C6687" t="s">
        <v>121</v>
      </c>
      <c r="D6687" t="s">
        <v>1003</v>
      </c>
      <c r="E6687" t="s">
        <v>50</v>
      </c>
      <c r="F6687" t="s">
        <v>51</v>
      </c>
      <c r="G6687" t="s">
        <v>557</v>
      </c>
      <c r="H6687">
        <v>15246</v>
      </c>
      <c r="I6687" s="196" t="str">
        <f>VLOOKUP(E6687,Refs!$P$2:$R$36,3,FALSE)</f>
        <v>Y56</v>
      </c>
      <c r="J6687" s="196" t="str">
        <f>VLOOKUP(E6687,Refs!$P$2:$S$36,4,FALSE)</f>
        <v>London</v>
      </c>
      <c r="K6687" s="42">
        <f t="shared" si="211"/>
        <v>15246</v>
      </c>
    </row>
    <row r="6688" spans="1:11" x14ac:dyDescent="0.35">
      <c r="A6688" s="197">
        <f t="shared" si="212"/>
        <v>44317</v>
      </c>
      <c r="B6688" t="s">
        <v>1054</v>
      </c>
      <c r="C6688" t="s">
        <v>121</v>
      </c>
      <c r="D6688" t="s">
        <v>1003</v>
      </c>
      <c r="E6688" t="s">
        <v>50</v>
      </c>
      <c r="F6688" t="s">
        <v>51</v>
      </c>
      <c r="G6688" t="s">
        <v>558</v>
      </c>
      <c r="H6688">
        <v>87387436</v>
      </c>
      <c r="I6688" s="196" t="str">
        <f>VLOOKUP(E6688,Refs!$P$2:$R$36,3,FALSE)</f>
        <v>Y56</v>
      </c>
      <c r="J6688" s="196" t="str">
        <f>VLOOKUP(E6688,Refs!$P$2:$S$36,4,FALSE)</f>
        <v>London</v>
      </c>
      <c r="K6688" s="42">
        <f t="shared" si="211"/>
        <v>87387436</v>
      </c>
    </row>
    <row r="6689" spans="1:11" x14ac:dyDescent="0.35">
      <c r="A6689" s="197">
        <f t="shared" si="212"/>
        <v>44317</v>
      </c>
      <c r="B6689" t="s">
        <v>1054</v>
      </c>
      <c r="C6689" t="s">
        <v>121</v>
      </c>
      <c r="D6689" t="s">
        <v>1003</v>
      </c>
      <c r="E6689" t="s">
        <v>50</v>
      </c>
      <c r="F6689" t="s">
        <v>51</v>
      </c>
      <c r="G6689" t="s">
        <v>566</v>
      </c>
      <c r="H6689">
        <v>34597</v>
      </c>
      <c r="I6689" s="196" t="str">
        <f>VLOOKUP(E6689,Refs!$P$2:$R$36,3,FALSE)</f>
        <v>Y56</v>
      </c>
      <c r="J6689" s="196" t="str">
        <f>VLOOKUP(E6689,Refs!$P$2:$S$36,4,FALSE)</f>
        <v>London</v>
      </c>
      <c r="K6689" s="42">
        <f t="shared" si="211"/>
        <v>34597</v>
      </c>
    </row>
    <row r="6690" spans="1:11" x14ac:dyDescent="0.35">
      <c r="A6690" s="197">
        <f t="shared" si="212"/>
        <v>44317</v>
      </c>
      <c r="B6690" t="s">
        <v>1054</v>
      </c>
      <c r="C6690" t="s">
        <v>121</v>
      </c>
      <c r="D6690" t="s">
        <v>1003</v>
      </c>
      <c r="E6690" t="s">
        <v>50</v>
      </c>
      <c r="F6690" t="s">
        <v>51</v>
      </c>
      <c r="G6690" t="s">
        <v>567</v>
      </c>
      <c r="H6690">
        <v>0</v>
      </c>
      <c r="I6690" s="196" t="str">
        <f>VLOOKUP(E6690,Refs!$P$2:$R$36,3,FALSE)</f>
        <v>Y56</v>
      </c>
      <c r="J6690" s="196" t="str">
        <f>VLOOKUP(E6690,Refs!$P$2:$S$36,4,FALSE)</f>
        <v>London</v>
      </c>
      <c r="K6690" s="42" t="str">
        <f t="shared" si="211"/>
        <v/>
      </c>
    </row>
    <row r="6691" spans="1:11" x14ac:dyDescent="0.35">
      <c r="A6691" s="197">
        <f t="shared" si="212"/>
        <v>44317</v>
      </c>
      <c r="B6691" t="s">
        <v>1054</v>
      </c>
      <c r="C6691" t="s">
        <v>121</v>
      </c>
      <c r="D6691" t="s">
        <v>1003</v>
      </c>
      <c r="E6691" t="s">
        <v>50</v>
      </c>
      <c r="F6691" t="s">
        <v>51</v>
      </c>
      <c r="G6691" t="s">
        <v>568</v>
      </c>
      <c r="H6691">
        <v>17577</v>
      </c>
      <c r="I6691" s="196" t="str">
        <f>VLOOKUP(E6691,Refs!$P$2:$R$36,3,FALSE)</f>
        <v>Y56</v>
      </c>
      <c r="J6691" s="196" t="str">
        <f>VLOOKUP(E6691,Refs!$P$2:$S$36,4,FALSE)</f>
        <v>London</v>
      </c>
      <c r="K6691" s="42">
        <f t="shared" si="211"/>
        <v>17577</v>
      </c>
    </row>
    <row r="6692" spans="1:11" x14ac:dyDescent="0.35">
      <c r="A6692" s="197">
        <f t="shared" si="212"/>
        <v>44317</v>
      </c>
      <c r="B6692" t="s">
        <v>1054</v>
      </c>
      <c r="C6692" t="s">
        <v>121</v>
      </c>
      <c r="D6692" t="s">
        <v>1003</v>
      </c>
      <c r="E6692" t="s">
        <v>50</v>
      </c>
      <c r="F6692" t="s">
        <v>51</v>
      </c>
      <c r="G6692" t="s">
        <v>569</v>
      </c>
      <c r="H6692">
        <v>10697</v>
      </c>
      <c r="I6692" s="196" t="str">
        <f>VLOOKUP(E6692,Refs!$P$2:$R$36,3,FALSE)</f>
        <v>Y56</v>
      </c>
      <c r="J6692" s="196" t="str">
        <f>VLOOKUP(E6692,Refs!$P$2:$S$36,4,FALSE)</f>
        <v>London</v>
      </c>
      <c r="K6692" s="42">
        <f t="shared" si="211"/>
        <v>10697</v>
      </c>
    </row>
    <row r="6693" spans="1:11" x14ac:dyDescent="0.35">
      <c r="A6693" s="197">
        <f t="shared" si="212"/>
        <v>44317</v>
      </c>
      <c r="B6693" t="s">
        <v>1054</v>
      </c>
      <c r="C6693" t="s">
        <v>121</v>
      </c>
      <c r="D6693" t="s">
        <v>1003</v>
      </c>
      <c r="E6693" t="s">
        <v>50</v>
      </c>
      <c r="F6693" t="s">
        <v>51</v>
      </c>
      <c r="G6693" t="s">
        <v>570</v>
      </c>
      <c r="H6693">
        <v>6323</v>
      </c>
      <c r="I6693" s="196" t="str">
        <f>VLOOKUP(E6693,Refs!$P$2:$R$36,3,FALSE)</f>
        <v>Y56</v>
      </c>
      <c r="J6693" s="196" t="str">
        <f>VLOOKUP(E6693,Refs!$P$2:$S$36,4,FALSE)</f>
        <v>London</v>
      </c>
      <c r="K6693" s="42">
        <f t="shared" si="211"/>
        <v>6323</v>
      </c>
    </row>
    <row r="6694" spans="1:11" x14ac:dyDescent="0.35">
      <c r="A6694" s="197">
        <f t="shared" si="212"/>
        <v>44317</v>
      </c>
      <c r="B6694" t="s">
        <v>1054</v>
      </c>
      <c r="C6694" t="s">
        <v>121</v>
      </c>
      <c r="D6694" t="s">
        <v>1003</v>
      </c>
      <c r="E6694" t="s">
        <v>50</v>
      </c>
      <c r="F6694" t="s">
        <v>51</v>
      </c>
      <c r="G6694" t="s">
        <v>571</v>
      </c>
      <c r="H6694">
        <v>0</v>
      </c>
      <c r="I6694" s="196" t="str">
        <f>VLOOKUP(E6694,Refs!$P$2:$R$36,3,FALSE)</f>
        <v>Y56</v>
      </c>
      <c r="J6694" s="196" t="str">
        <f>VLOOKUP(E6694,Refs!$P$2:$S$36,4,FALSE)</f>
        <v>London</v>
      </c>
      <c r="K6694" s="42" t="str">
        <f t="shared" si="211"/>
        <v/>
      </c>
    </row>
    <row r="6695" spans="1:11" x14ac:dyDescent="0.35">
      <c r="A6695" s="197">
        <f t="shared" si="212"/>
        <v>44317</v>
      </c>
      <c r="B6695" t="s">
        <v>1054</v>
      </c>
      <c r="C6695" t="s">
        <v>121</v>
      </c>
      <c r="D6695" t="s">
        <v>1003</v>
      </c>
      <c r="E6695" t="s">
        <v>50</v>
      </c>
      <c r="F6695" t="s">
        <v>51</v>
      </c>
      <c r="G6695" t="s">
        <v>576</v>
      </c>
      <c r="H6695">
        <v>17049</v>
      </c>
      <c r="I6695" s="196" t="str">
        <f>VLOOKUP(E6695,Refs!$P$2:$R$36,3,FALSE)</f>
        <v>Y56</v>
      </c>
      <c r="J6695" s="196" t="str">
        <f>VLOOKUP(E6695,Refs!$P$2:$S$36,4,FALSE)</f>
        <v>London</v>
      </c>
      <c r="K6695" s="42">
        <f t="shared" si="211"/>
        <v>17049</v>
      </c>
    </row>
    <row r="6696" spans="1:11" x14ac:dyDescent="0.35">
      <c r="A6696" s="197">
        <f t="shared" si="212"/>
        <v>44317</v>
      </c>
      <c r="B6696" t="s">
        <v>1054</v>
      </c>
      <c r="C6696" t="s">
        <v>121</v>
      </c>
      <c r="D6696" t="s">
        <v>1003</v>
      </c>
      <c r="E6696" t="s">
        <v>50</v>
      </c>
      <c r="F6696" t="s">
        <v>51</v>
      </c>
      <c r="G6696" t="s">
        <v>577</v>
      </c>
      <c r="H6696">
        <v>6323</v>
      </c>
      <c r="I6696" s="196" t="str">
        <f>VLOOKUP(E6696,Refs!$P$2:$R$36,3,FALSE)</f>
        <v>Y56</v>
      </c>
      <c r="J6696" s="196" t="str">
        <f>VLOOKUP(E6696,Refs!$P$2:$S$36,4,FALSE)</f>
        <v>London</v>
      </c>
      <c r="K6696" s="42">
        <f t="shared" si="211"/>
        <v>6323</v>
      </c>
    </row>
    <row r="6697" spans="1:11" x14ac:dyDescent="0.35">
      <c r="A6697" s="197">
        <f t="shared" si="212"/>
        <v>44317</v>
      </c>
      <c r="B6697" t="s">
        <v>1054</v>
      </c>
      <c r="C6697" t="s">
        <v>121</v>
      </c>
      <c r="D6697" t="s">
        <v>1003</v>
      </c>
      <c r="E6697" t="s">
        <v>50</v>
      </c>
      <c r="F6697" t="s">
        <v>51</v>
      </c>
      <c r="G6697" t="s">
        <v>578</v>
      </c>
      <c r="H6697">
        <v>0</v>
      </c>
      <c r="I6697" s="196" t="str">
        <f>VLOOKUP(E6697,Refs!$P$2:$R$36,3,FALSE)</f>
        <v>Y56</v>
      </c>
      <c r="J6697" s="196" t="str">
        <f>VLOOKUP(E6697,Refs!$P$2:$S$36,4,FALSE)</f>
        <v>London</v>
      </c>
      <c r="K6697" s="42" t="str">
        <f t="shared" si="211"/>
        <v/>
      </c>
    </row>
    <row r="6698" spans="1:11" x14ac:dyDescent="0.35">
      <c r="A6698" s="197">
        <f t="shared" si="212"/>
        <v>44317</v>
      </c>
      <c r="B6698" t="s">
        <v>1054</v>
      </c>
      <c r="C6698" t="s">
        <v>121</v>
      </c>
      <c r="D6698" t="s">
        <v>1003</v>
      </c>
      <c r="E6698" t="s">
        <v>50</v>
      </c>
      <c r="F6698" t="s">
        <v>51</v>
      </c>
      <c r="G6698" t="s">
        <v>579</v>
      </c>
      <c r="H6698">
        <v>0</v>
      </c>
      <c r="I6698" s="196" t="str">
        <f>VLOOKUP(E6698,Refs!$P$2:$R$36,3,FALSE)</f>
        <v>Y56</v>
      </c>
      <c r="J6698" s="196" t="str">
        <f>VLOOKUP(E6698,Refs!$P$2:$S$36,4,FALSE)</f>
        <v>London</v>
      </c>
      <c r="K6698" s="42" t="str">
        <f t="shared" si="211"/>
        <v/>
      </c>
    </row>
    <row r="6699" spans="1:11" x14ac:dyDescent="0.35">
      <c r="A6699" s="197">
        <f t="shared" si="212"/>
        <v>44317</v>
      </c>
      <c r="B6699" t="s">
        <v>1054</v>
      </c>
      <c r="C6699" t="s">
        <v>121</v>
      </c>
      <c r="D6699" t="s">
        <v>1003</v>
      </c>
      <c r="E6699" t="s">
        <v>50</v>
      </c>
      <c r="F6699" t="s">
        <v>51</v>
      </c>
      <c r="G6699" t="s">
        <v>580</v>
      </c>
      <c r="H6699">
        <v>10726</v>
      </c>
      <c r="I6699" s="196" t="str">
        <f>VLOOKUP(E6699,Refs!$P$2:$R$36,3,FALSE)</f>
        <v>Y56</v>
      </c>
      <c r="J6699" s="196" t="str">
        <f>VLOOKUP(E6699,Refs!$P$2:$S$36,4,FALSE)</f>
        <v>London</v>
      </c>
      <c r="K6699" s="42">
        <f t="shared" si="211"/>
        <v>10726</v>
      </c>
    </row>
    <row r="6700" spans="1:11" x14ac:dyDescent="0.35">
      <c r="A6700" s="197">
        <f t="shared" si="212"/>
        <v>44317</v>
      </c>
      <c r="B6700" t="s">
        <v>1054</v>
      </c>
      <c r="C6700" t="s">
        <v>121</v>
      </c>
      <c r="D6700" t="s">
        <v>1003</v>
      </c>
      <c r="E6700" t="s">
        <v>50</v>
      </c>
      <c r="F6700" t="s">
        <v>51</v>
      </c>
      <c r="G6700" t="s">
        <v>581</v>
      </c>
      <c r="H6700">
        <v>0</v>
      </c>
      <c r="I6700" s="196" t="str">
        <f>VLOOKUP(E6700,Refs!$P$2:$R$36,3,FALSE)</f>
        <v>Y56</v>
      </c>
      <c r="J6700" s="196" t="str">
        <f>VLOOKUP(E6700,Refs!$P$2:$S$36,4,FALSE)</f>
        <v>London</v>
      </c>
      <c r="K6700" s="42" t="str">
        <f t="shared" si="211"/>
        <v/>
      </c>
    </row>
    <row r="6701" spans="1:11" x14ac:dyDescent="0.35">
      <c r="A6701" s="197">
        <f t="shared" si="212"/>
        <v>44317</v>
      </c>
      <c r="B6701" t="s">
        <v>1054</v>
      </c>
      <c r="C6701" t="s">
        <v>121</v>
      </c>
      <c r="D6701" t="s">
        <v>1003</v>
      </c>
      <c r="E6701" t="s">
        <v>50</v>
      </c>
      <c r="F6701" t="s">
        <v>51</v>
      </c>
      <c r="G6701" t="s">
        <v>582</v>
      </c>
      <c r="H6701">
        <v>0</v>
      </c>
      <c r="I6701" s="196" t="str">
        <f>VLOOKUP(E6701,Refs!$P$2:$R$36,3,FALSE)</f>
        <v>Y56</v>
      </c>
      <c r="J6701" s="196" t="str">
        <f>VLOOKUP(E6701,Refs!$P$2:$S$36,4,FALSE)</f>
        <v>London</v>
      </c>
      <c r="K6701" s="42" t="str">
        <f t="shared" si="211"/>
        <v/>
      </c>
    </row>
    <row r="6702" spans="1:11" x14ac:dyDescent="0.35">
      <c r="A6702" s="197">
        <f t="shared" si="212"/>
        <v>44317</v>
      </c>
      <c r="B6702" t="s">
        <v>1054</v>
      </c>
      <c r="C6702" t="s">
        <v>121</v>
      </c>
      <c r="D6702" t="s">
        <v>1003</v>
      </c>
      <c r="E6702" t="s">
        <v>50</v>
      </c>
      <c r="F6702" t="s">
        <v>51</v>
      </c>
      <c r="G6702" t="s">
        <v>583</v>
      </c>
      <c r="H6702">
        <v>0</v>
      </c>
      <c r="I6702" s="196" t="str">
        <f>VLOOKUP(E6702,Refs!$P$2:$R$36,3,FALSE)</f>
        <v>Y56</v>
      </c>
      <c r="J6702" s="196" t="str">
        <f>VLOOKUP(E6702,Refs!$P$2:$S$36,4,FALSE)</f>
        <v>London</v>
      </c>
      <c r="K6702" s="42" t="str">
        <f t="shared" si="211"/>
        <v/>
      </c>
    </row>
    <row r="6703" spans="1:11" x14ac:dyDescent="0.35">
      <c r="A6703" s="197">
        <f t="shared" si="212"/>
        <v>44317</v>
      </c>
      <c r="B6703" t="s">
        <v>1054</v>
      </c>
      <c r="C6703" t="s">
        <v>121</v>
      </c>
      <c r="D6703" t="s">
        <v>1003</v>
      </c>
      <c r="E6703" t="s">
        <v>50</v>
      </c>
      <c r="F6703" t="s">
        <v>51</v>
      </c>
      <c r="G6703" t="s">
        <v>584</v>
      </c>
      <c r="H6703">
        <v>0</v>
      </c>
      <c r="I6703" s="196" t="str">
        <f>VLOOKUP(E6703,Refs!$P$2:$R$36,3,FALSE)</f>
        <v>Y56</v>
      </c>
      <c r="J6703" s="196" t="str">
        <f>VLOOKUP(E6703,Refs!$P$2:$S$36,4,FALSE)</f>
        <v>London</v>
      </c>
      <c r="K6703" s="42" t="str">
        <f t="shared" si="211"/>
        <v/>
      </c>
    </row>
    <row r="6704" spans="1:11" x14ac:dyDescent="0.35">
      <c r="A6704" s="197">
        <f t="shared" si="212"/>
        <v>44317</v>
      </c>
      <c r="B6704" t="s">
        <v>1054</v>
      </c>
      <c r="C6704" t="s">
        <v>121</v>
      </c>
      <c r="D6704" t="s">
        <v>1003</v>
      </c>
      <c r="E6704" t="s">
        <v>50</v>
      </c>
      <c r="F6704" t="s">
        <v>51</v>
      </c>
      <c r="G6704" t="s">
        <v>585</v>
      </c>
      <c r="H6704">
        <v>1359</v>
      </c>
      <c r="I6704" s="196" t="str">
        <f>VLOOKUP(E6704,Refs!$P$2:$R$36,3,FALSE)</f>
        <v>Y56</v>
      </c>
      <c r="J6704" s="196" t="str">
        <f>VLOOKUP(E6704,Refs!$P$2:$S$36,4,FALSE)</f>
        <v>London</v>
      </c>
      <c r="K6704" s="42">
        <f t="shared" si="211"/>
        <v>1359</v>
      </c>
    </row>
    <row r="6705" spans="1:11" x14ac:dyDescent="0.35">
      <c r="A6705" s="197">
        <f t="shared" si="212"/>
        <v>44317</v>
      </c>
      <c r="B6705" t="s">
        <v>1054</v>
      </c>
      <c r="C6705" t="s">
        <v>121</v>
      </c>
      <c r="D6705" t="s">
        <v>1003</v>
      </c>
      <c r="E6705" t="s">
        <v>50</v>
      </c>
      <c r="F6705" t="s">
        <v>51</v>
      </c>
      <c r="G6705" t="s">
        <v>586</v>
      </c>
      <c r="H6705">
        <v>700</v>
      </c>
      <c r="I6705" s="196" t="str">
        <f>VLOOKUP(E6705,Refs!$P$2:$R$36,3,FALSE)</f>
        <v>Y56</v>
      </c>
      <c r="J6705" s="196" t="str">
        <f>VLOOKUP(E6705,Refs!$P$2:$S$36,4,FALSE)</f>
        <v>London</v>
      </c>
      <c r="K6705" s="42">
        <f t="shared" si="211"/>
        <v>700</v>
      </c>
    </row>
    <row r="6706" spans="1:11" x14ac:dyDescent="0.35">
      <c r="A6706" s="197">
        <f t="shared" si="212"/>
        <v>44317</v>
      </c>
      <c r="B6706" t="s">
        <v>1054</v>
      </c>
      <c r="C6706" t="s">
        <v>121</v>
      </c>
      <c r="D6706" t="s">
        <v>1003</v>
      </c>
      <c r="E6706" t="s">
        <v>50</v>
      </c>
      <c r="F6706" t="s">
        <v>51</v>
      </c>
      <c r="G6706" t="s">
        <v>587</v>
      </c>
      <c r="H6706">
        <v>0</v>
      </c>
      <c r="I6706" s="196" t="str">
        <f>VLOOKUP(E6706,Refs!$P$2:$R$36,3,FALSE)</f>
        <v>Y56</v>
      </c>
      <c r="J6706" s="196" t="str">
        <f>VLOOKUP(E6706,Refs!$P$2:$S$36,4,FALSE)</f>
        <v>London</v>
      </c>
      <c r="K6706" s="42" t="str">
        <f t="shared" si="211"/>
        <v/>
      </c>
    </row>
    <row r="6707" spans="1:11" x14ac:dyDescent="0.35">
      <c r="A6707" s="197">
        <f t="shared" si="212"/>
        <v>44317</v>
      </c>
      <c r="B6707" t="s">
        <v>1054</v>
      </c>
      <c r="C6707" t="s">
        <v>121</v>
      </c>
      <c r="D6707" t="s">
        <v>1003</v>
      </c>
      <c r="E6707" t="s">
        <v>50</v>
      </c>
      <c r="F6707" t="s">
        <v>51</v>
      </c>
      <c r="G6707" t="s">
        <v>588</v>
      </c>
      <c r="H6707">
        <v>6966</v>
      </c>
      <c r="I6707" s="196" t="str">
        <f>VLOOKUP(E6707,Refs!$P$2:$R$36,3,FALSE)</f>
        <v>Y56</v>
      </c>
      <c r="J6707" s="196" t="str">
        <f>VLOOKUP(E6707,Refs!$P$2:$S$36,4,FALSE)</f>
        <v>London</v>
      </c>
      <c r="K6707" s="42">
        <f t="shared" si="211"/>
        <v>6966</v>
      </c>
    </row>
    <row r="6708" spans="1:11" x14ac:dyDescent="0.35">
      <c r="A6708" s="197">
        <f t="shared" si="212"/>
        <v>44317</v>
      </c>
      <c r="B6708" t="s">
        <v>1054</v>
      </c>
      <c r="C6708" t="s">
        <v>121</v>
      </c>
      <c r="D6708" t="s">
        <v>1003</v>
      </c>
      <c r="E6708" t="s">
        <v>50</v>
      </c>
      <c r="F6708" t="s">
        <v>51</v>
      </c>
      <c r="G6708" t="s">
        <v>589</v>
      </c>
      <c r="H6708">
        <v>2520</v>
      </c>
      <c r="I6708" s="196" t="str">
        <f>VLOOKUP(E6708,Refs!$P$2:$R$36,3,FALSE)</f>
        <v>Y56</v>
      </c>
      <c r="J6708" s="196" t="str">
        <f>VLOOKUP(E6708,Refs!$P$2:$S$36,4,FALSE)</f>
        <v>London</v>
      </c>
      <c r="K6708" s="42">
        <f t="shared" si="211"/>
        <v>2520</v>
      </c>
    </row>
    <row r="6709" spans="1:11" x14ac:dyDescent="0.35">
      <c r="A6709" s="197">
        <f t="shared" si="212"/>
        <v>44317</v>
      </c>
      <c r="B6709" t="s">
        <v>1054</v>
      </c>
      <c r="C6709" t="s">
        <v>121</v>
      </c>
      <c r="D6709" t="s">
        <v>1003</v>
      </c>
      <c r="E6709" t="s">
        <v>50</v>
      </c>
      <c r="F6709" t="s">
        <v>51</v>
      </c>
      <c r="G6709" t="s">
        <v>590</v>
      </c>
      <c r="H6709">
        <v>2652</v>
      </c>
      <c r="I6709" s="196" t="str">
        <f>VLOOKUP(E6709,Refs!$P$2:$R$36,3,FALSE)</f>
        <v>Y56</v>
      </c>
      <c r="J6709" s="196" t="str">
        <f>VLOOKUP(E6709,Refs!$P$2:$S$36,4,FALSE)</f>
        <v>London</v>
      </c>
      <c r="K6709" s="42">
        <f t="shared" si="211"/>
        <v>2652</v>
      </c>
    </row>
    <row r="6710" spans="1:11" x14ac:dyDescent="0.35">
      <c r="A6710" s="197">
        <f t="shared" si="212"/>
        <v>44317</v>
      </c>
      <c r="B6710" t="s">
        <v>1054</v>
      </c>
      <c r="C6710" t="s">
        <v>121</v>
      </c>
      <c r="D6710" t="s">
        <v>1003</v>
      </c>
      <c r="E6710" t="s">
        <v>50</v>
      </c>
      <c r="F6710" t="s">
        <v>51</v>
      </c>
      <c r="G6710" t="s">
        <v>591</v>
      </c>
      <c r="H6710">
        <v>1540</v>
      </c>
      <c r="I6710" s="196" t="str">
        <f>VLOOKUP(E6710,Refs!$P$2:$R$36,3,FALSE)</f>
        <v>Y56</v>
      </c>
      <c r="J6710" s="196" t="str">
        <f>VLOOKUP(E6710,Refs!$P$2:$S$36,4,FALSE)</f>
        <v>London</v>
      </c>
      <c r="K6710" s="42">
        <f t="shared" si="211"/>
        <v>1540</v>
      </c>
    </row>
    <row r="6711" spans="1:11" x14ac:dyDescent="0.35">
      <c r="A6711" s="197">
        <f t="shared" si="212"/>
        <v>44317</v>
      </c>
      <c r="B6711" t="s">
        <v>1054</v>
      </c>
      <c r="C6711" t="s">
        <v>121</v>
      </c>
      <c r="D6711" t="s">
        <v>1003</v>
      </c>
      <c r="E6711" t="s">
        <v>50</v>
      </c>
      <c r="F6711" t="s">
        <v>51</v>
      </c>
      <c r="G6711" t="s">
        <v>592</v>
      </c>
      <c r="H6711">
        <v>4342</v>
      </c>
      <c r="I6711" s="196" t="str">
        <f>VLOOKUP(E6711,Refs!$P$2:$R$36,3,FALSE)</f>
        <v>Y56</v>
      </c>
      <c r="J6711" s="196" t="str">
        <f>VLOOKUP(E6711,Refs!$P$2:$S$36,4,FALSE)</f>
        <v>London</v>
      </c>
      <c r="K6711" s="42">
        <f t="shared" ref="K6711:K6774" si="213">IF(OR(H6711="NULL",H6711=0,H6711=""),"",H6711)</f>
        <v>4342</v>
      </c>
    </row>
    <row r="6712" spans="1:11" x14ac:dyDescent="0.35">
      <c r="A6712" s="197">
        <f t="shared" si="212"/>
        <v>44317</v>
      </c>
      <c r="B6712" t="s">
        <v>1054</v>
      </c>
      <c r="C6712" t="s">
        <v>121</v>
      </c>
      <c r="D6712" t="s">
        <v>1003</v>
      </c>
      <c r="E6712" t="s">
        <v>50</v>
      </c>
      <c r="F6712" t="s">
        <v>51</v>
      </c>
      <c r="G6712" t="s">
        <v>593</v>
      </c>
      <c r="H6712">
        <v>3239</v>
      </c>
      <c r="I6712" s="196" t="str">
        <f>VLOOKUP(E6712,Refs!$P$2:$R$36,3,FALSE)</f>
        <v>Y56</v>
      </c>
      <c r="J6712" s="196" t="str">
        <f>VLOOKUP(E6712,Refs!$P$2:$S$36,4,FALSE)</f>
        <v>London</v>
      </c>
      <c r="K6712" s="42">
        <f t="shared" si="213"/>
        <v>3239</v>
      </c>
    </row>
    <row r="6713" spans="1:11" x14ac:dyDescent="0.35">
      <c r="A6713" s="197">
        <f t="shared" si="212"/>
        <v>44317</v>
      </c>
      <c r="B6713" t="s">
        <v>1054</v>
      </c>
      <c r="C6713" t="s">
        <v>121</v>
      </c>
      <c r="D6713" t="s">
        <v>1003</v>
      </c>
      <c r="E6713" t="s">
        <v>50</v>
      </c>
      <c r="F6713" t="s">
        <v>51</v>
      </c>
      <c r="G6713" t="s">
        <v>594</v>
      </c>
      <c r="H6713">
        <v>1756</v>
      </c>
      <c r="I6713" s="196" t="str">
        <f>VLOOKUP(E6713,Refs!$P$2:$R$36,3,FALSE)</f>
        <v>Y56</v>
      </c>
      <c r="J6713" s="196" t="str">
        <f>VLOOKUP(E6713,Refs!$P$2:$S$36,4,FALSE)</f>
        <v>London</v>
      </c>
      <c r="K6713" s="42">
        <f t="shared" si="213"/>
        <v>1756</v>
      </c>
    </row>
    <row r="6714" spans="1:11" x14ac:dyDescent="0.35">
      <c r="A6714" s="197">
        <f t="shared" si="212"/>
        <v>44317</v>
      </c>
      <c r="B6714" t="s">
        <v>1054</v>
      </c>
      <c r="C6714" t="s">
        <v>121</v>
      </c>
      <c r="D6714" t="s">
        <v>1003</v>
      </c>
      <c r="E6714" t="s">
        <v>50</v>
      </c>
      <c r="F6714" t="s">
        <v>51</v>
      </c>
      <c r="G6714" t="s">
        <v>609</v>
      </c>
      <c r="H6714">
        <v>34597</v>
      </c>
      <c r="I6714" s="196" t="str">
        <f>VLOOKUP(E6714,Refs!$P$2:$R$36,3,FALSE)</f>
        <v>Y56</v>
      </c>
      <c r="J6714" s="196" t="str">
        <f>VLOOKUP(E6714,Refs!$P$2:$S$36,4,FALSE)</f>
        <v>London</v>
      </c>
      <c r="K6714" s="42">
        <f t="shared" si="213"/>
        <v>34597</v>
      </c>
    </row>
    <row r="6715" spans="1:11" x14ac:dyDescent="0.35">
      <c r="A6715" s="197">
        <f t="shared" si="212"/>
        <v>44317</v>
      </c>
      <c r="B6715" t="s">
        <v>1054</v>
      </c>
      <c r="C6715" t="s">
        <v>121</v>
      </c>
      <c r="D6715" t="s">
        <v>1003</v>
      </c>
      <c r="E6715" t="s">
        <v>50</v>
      </c>
      <c r="F6715" t="s">
        <v>51</v>
      </c>
      <c r="G6715" t="s">
        <v>610</v>
      </c>
      <c r="H6715">
        <v>3559</v>
      </c>
      <c r="I6715" s="196" t="str">
        <f>VLOOKUP(E6715,Refs!$P$2:$R$36,3,FALSE)</f>
        <v>Y56</v>
      </c>
      <c r="J6715" s="196" t="str">
        <f>VLOOKUP(E6715,Refs!$P$2:$S$36,4,FALSE)</f>
        <v>London</v>
      </c>
      <c r="K6715" s="42">
        <f t="shared" si="213"/>
        <v>3559</v>
      </c>
    </row>
    <row r="6716" spans="1:11" x14ac:dyDescent="0.35">
      <c r="A6716" s="197">
        <f t="shared" si="212"/>
        <v>44317</v>
      </c>
      <c r="B6716" t="s">
        <v>1054</v>
      </c>
      <c r="C6716" t="s">
        <v>121</v>
      </c>
      <c r="D6716" t="s">
        <v>1003</v>
      </c>
      <c r="E6716" t="s">
        <v>50</v>
      </c>
      <c r="F6716" t="s">
        <v>51</v>
      </c>
      <c r="G6716" t="s">
        <v>611</v>
      </c>
      <c r="H6716">
        <v>4933</v>
      </c>
      <c r="I6716" s="196" t="str">
        <f>VLOOKUP(E6716,Refs!$P$2:$R$36,3,FALSE)</f>
        <v>Y56</v>
      </c>
      <c r="J6716" s="196" t="str">
        <f>VLOOKUP(E6716,Refs!$P$2:$S$36,4,FALSE)</f>
        <v>London</v>
      </c>
      <c r="K6716" s="42">
        <f t="shared" si="213"/>
        <v>4933</v>
      </c>
    </row>
    <row r="6717" spans="1:11" x14ac:dyDescent="0.35">
      <c r="A6717" s="197">
        <f t="shared" si="212"/>
        <v>44317</v>
      </c>
      <c r="B6717" t="s">
        <v>1054</v>
      </c>
      <c r="C6717" t="s">
        <v>121</v>
      </c>
      <c r="D6717" t="s">
        <v>1003</v>
      </c>
      <c r="E6717" t="s">
        <v>50</v>
      </c>
      <c r="F6717" t="s">
        <v>51</v>
      </c>
      <c r="G6717" t="s">
        <v>612</v>
      </c>
      <c r="H6717">
        <v>963</v>
      </c>
      <c r="I6717" s="196" t="str">
        <f>VLOOKUP(E6717,Refs!$P$2:$R$36,3,FALSE)</f>
        <v>Y56</v>
      </c>
      <c r="J6717" s="196" t="str">
        <f>VLOOKUP(E6717,Refs!$P$2:$S$36,4,FALSE)</f>
        <v>London</v>
      </c>
      <c r="K6717" s="42">
        <f t="shared" si="213"/>
        <v>963</v>
      </c>
    </row>
    <row r="6718" spans="1:11" x14ac:dyDescent="0.35">
      <c r="A6718" s="197">
        <f t="shared" si="212"/>
        <v>44317</v>
      </c>
      <c r="B6718" t="s">
        <v>1054</v>
      </c>
      <c r="C6718" t="s">
        <v>121</v>
      </c>
      <c r="D6718" t="s">
        <v>1003</v>
      </c>
      <c r="E6718" t="s">
        <v>50</v>
      </c>
      <c r="F6718" t="s">
        <v>51</v>
      </c>
      <c r="G6718" t="s">
        <v>613</v>
      </c>
      <c r="H6718">
        <v>0</v>
      </c>
      <c r="I6718" s="196" t="str">
        <f>VLOOKUP(E6718,Refs!$P$2:$R$36,3,FALSE)</f>
        <v>Y56</v>
      </c>
      <c r="J6718" s="196" t="str">
        <f>VLOOKUP(E6718,Refs!$P$2:$S$36,4,FALSE)</f>
        <v>London</v>
      </c>
      <c r="K6718" s="42" t="str">
        <f t="shared" si="213"/>
        <v/>
      </c>
    </row>
    <row r="6719" spans="1:11" x14ac:dyDescent="0.35">
      <c r="A6719" s="197">
        <f t="shared" si="212"/>
        <v>44317</v>
      </c>
      <c r="B6719" t="s">
        <v>1054</v>
      </c>
      <c r="C6719" t="s">
        <v>121</v>
      </c>
      <c r="D6719" t="s">
        <v>1003</v>
      </c>
      <c r="E6719" t="s">
        <v>50</v>
      </c>
      <c r="F6719" t="s">
        <v>51</v>
      </c>
      <c r="G6719" t="s">
        <v>615</v>
      </c>
      <c r="H6719">
        <v>8735</v>
      </c>
      <c r="I6719" s="196" t="str">
        <f>VLOOKUP(E6719,Refs!$P$2:$R$36,3,FALSE)</f>
        <v>Y56</v>
      </c>
      <c r="J6719" s="196" t="str">
        <f>VLOOKUP(E6719,Refs!$P$2:$S$36,4,FALSE)</f>
        <v>London</v>
      </c>
      <c r="K6719" s="42">
        <f t="shared" si="213"/>
        <v>8735</v>
      </c>
    </row>
    <row r="6720" spans="1:11" x14ac:dyDescent="0.35">
      <c r="A6720" s="197">
        <f t="shared" si="212"/>
        <v>44317</v>
      </c>
      <c r="B6720" t="s">
        <v>1054</v>
      </c>
      <c r="C6720" t="s">
        <v>121</v>
      </c>
      <c r="D6720" t="s">
        <v>1003</v>
      </c>
      <c r="E6720" t="s">
        <v>50</v>
      </c>
      <c r="F6720" t="s">
        <v>51</v>
      </c>
      <c r="G6720" t="s">
        <v>616</v>
      </c>
      <c r="H6720">
        <v>263</v>
      </c>
      <c r="I6720" s="196" t="str">
        <f>VLOOKUP(E6720,Refs!$P$2:$R$36,3,FALSE)</f>
        <v>Y56</v>
      </c>
      <c r="J6720" s="196" t="str">
        <f>VLOOKUP(E6720,Refs!$P$2:$S$36,4,FALSE)</f>
        <v>London</v>
      </c>
      <c r="K6720" s="42">
        <f t="shared" si="213"/>
        <v>263</v>
      </c>
    </row>
    <row r="6721" spans="1:11" x14ac:dyDescent="0.35">
      <c r="A6721" s="197">
        <f t="shared" si="212"/>
        <v>44317</v>
      </c>
      <c r="B6721" t="s">
        <v>1054</v>
      </c>
      <c r="C6721" t="s">
        <v>121</v>
      </c>
      <c r="D6721" t="s">
        <v>1003</v>
      </c>
      <c r="E6721" t="s">
        <v>50</v>
      </c>
      <c r="F6721" t="s">
        <v>51</v>
      </c>
      <c r="G6721" t="s">
        <v>618</v>
      </c>
      <c r="H6721">
        <v>3435</v>
      </c>
      <c r="I6721" s="196" t="str">
        <f>VLOOKUP(E6721,Refs!$P$2:$R$36,3,FALSE)</f>
        <v>Y56</v>
      </c>
      <c r="J6721" s="196" t="str">
        <f>VLOOKUP(E6721,Refs!$P$2:$S$36,4,FALSE)</f>
        <v>London</v>
      </c>
      <c r="K6721" s="42">
        <f t="shared" si="213"/>
        <v>3435</v>
      </c>
    </row>
    <row r="6722" spans="1:11" x14ac:dyDescent="0.35">
      <c r="A6722" s="197">
        <f t="shared" si="212"/>
        <v>44317</v>
      </c>
      <c r="B6722" t="s">
        <v>1054</v>
      </c>
      <c r="C6722" t="s">
        <v>121</v>
      </c>
      <c r="D6722" t="s">
        <v>1003</v>
      </c>
      <c r="E6722" t="s">
        <v>50</v>
      </c>
      <c r="F6722" t="s">
        <v>51</v>
      </c>
      <c r="G6722" t="s">
        <v>619</v>
      </c>
      <c r="H6722">
        <v>154</v>
      </c>
      <c r="I6722" s="196" t="str">
        <f>VLOOKUP(E6722,Refs!$P$2:$R$36,3,FALSE)</f>
        <v>Y56</v>
      </c>
      <c r="J6722" s="196" t="str">
        <f>VLOOKUP(E6722,Refs!$P$2:$S$36,4,FALSE)</f>
        <v>London</v>
      </c>
      <c r="K6722" s="42">
        <f t="shared" si="213"/>
        <v>154</v>
      </c>
    </row>
    <row r="6723" spans="1:11" x14ac:dyDescent="0.35">
      <c r="A6723" s="197">
        <f t="shared" ref="A6723:A6786" si="214">DATEVALUE(RIGHT(B6723,8))</f>
        <v>44317</v>
      </c>
      <c r="B6723" t="s">
        <v>1054</v>
      </c>
      <c r="C6723" t="s">
        <v>121</v>
      </c>
      <c r="D6723" t="s">
        <v>1003</v>
      </c>
      <c r="E6723" t="s">
        <v>50</v>
      </c>
      <c r="F6723" t="s">
        <v>51</v>
      </c>
      <c r="G6723" t="s">
        <v>620</v>
      </c>
      <c r="H6723">
        <v>3444</v>
      </c>
      <c r="I6723" s="196" t="str">
        <f>VLOOKUP(E6723,Refs!$P$2:$R$36,3,FALSE)</f>
        <v>Y56</v>
      </c>
      <c r="J6723" s="196" t="str">
        <f>VLOOKUP(E6723,Refs!$P$2:$S$36,4,FALSE)</f>
        <v>London</v>
      </c>
      <c r="K6723" s="42">
        <f t="shared" si="213"/>
        <v>3444</v>
      </c>
    </row>
    <row r="6724" spans="1:11" x14ac:dyDescent="0.35">
      <c r="A6724" s="197">
        <f t="shared" si="214"/>
        <v>44317</v>
      </c>
      <c r="B6724" t="s">
        <v>1054</v>
      </c>
      <c r="C6724" t="s">
        <v>121</v>
      </c>
      <c r="D6724" t="s">
        <v>1003</v>
      </c>
      <c r="E6724" t="s">
        <v>50</v>
      </c>
      <c r="F6724" t="s">
        <v>51</v>
      </c>
      <c r="G6724" t="s">
        <v>621</v>
      </c>
      <c r="H6724">
        <v>304</v>
      </c>
      <c r="I6724" s="196" t="str">
        <f>VLOOKUP(E6724,Refs!$P$2:$R$36,3,FALSE)</f>
        <v>Y56</v>
      </c>
      <c r="J6724" s="196" t="str">
        <f>VLOOKUP(E6724,Refs!$P$2:$S$36,4,FALSE)</f>
        <v>London</v>
      </c>
      <c r="K6724" s="42">
        <f t="shared" si="213"/>
        <v>304</v>
      </c>
    </row>
    <row r="6725" spans="1:11" x14ac:dyDescent="0.35">
      <c r="A6725" s="197">
        <f t="shared" si="214"/>
        <v>44317</v>
      </c>
      <c r="B6725" t="s">
        <v>1054</v>
      </c>
      <c r="C6725" t="s">
        <v>121</v>
      </c>
      <c r="D6725" t="s">
        <v>1003</v>
      </c>
      <c r="E6725" t="s">
        <v>50</v>
      </c>
      <c r="F6725" t="s">
        <v>51</v>
      </c>
      <c r="G6725" t="s">
        <v>622</v>
      </c>
      <c r="H6725">
        <v>645</v>
      </c>
      <c r="I6725" s="196" t="str">
        <f>VLOOKUP(E6725,Refs!$P$2:$R$36,3,FALSE)</f>
        <v>Y56</v>
      </c>
      <c r="J6725" s="196" t="str">
        <f>VLOOKUP(E6725,Refs!$P$2:$S$36,4,FALSE)</f>
        <v>London</v>
      </c>
      <c r="K6725" s="42">
        <f t="shared" si="213"/>
        <v>645</v>
      </c>
    </row>
    <row r="6726" spans="1:11" x14ac:dyDescent="0.35">
      <c r="A6726" s="197">
        <f t="shared" si="214"/>
        <v>44317</v>
      </c>
      <c r="B6726" t="s">
        <v>1054</v>
      </c>
      <c r="C6726" t="s">
        <v>121</v>
      </c>
      <c r="D6726" t="s">
        <v>1003</v>
      </c>
      <c r="E6726" t="s">
        <v>50</v>
      </c>
      <c r="F6726" t="s">
        <v>51</v>
      </c>
      <c r="G6726" t="s">
        <v>623</v>
      </c>
      <c r="H6726">
        <v>268</v>
      </c>
      <c r="I6726" s="196" t="str">
        <f>VLOOKUP(E6726,Refs!$P$2:$R$36,3,FALSE)</f>
        <v>Y56</v>
      </c>
      <c r="J6726" s="196" t="str">
        <f>VLOOKUP(E6726,Refs!$P$2:$S$36,4,FALSE)</f>
        <v>London</v>
      </c>
      <c r="K6726" s="42">
        <f t="shared" si="213"/>
        <v>268</v>
      </c>
    </row>
    <row r="6727" spans="1:11" x14ac:dyDescent="0.35">
      <c r="A6727" s="197">
        <f t="shared" si="214"/>
        <v>44317</v>
      </c>
      <c r="B6727" t="s">
        <v>1054</v>
      </c>
      <c r="C6727" t="s">
        <v>121</v>
      </c>
      <c r="D6727" t="s">
        <v>1003</v>
      </c>
      <c r="E6727" t="s">
        <v>50</v>
      </c>
      <c r="F6727" t="s">
        <v>51</v>
      </c>
      <c r="G6727" t="s">
        <v>624</v>
      </c>
      <c r="H6727">
        <v>4863</v>
      </c>
      <c r="I6727" s="196" t="str">
        <f>VLOOKUP(E6727,Refs!$P$2:$R$36,3,FALSE)</f>
        <v>Y56</v>
      </c>
      <c r="J6727" s="196" t="str">
        <f>VLOOKUP(E6727,Refs!$P$2:$S$36,4,FALSE)</f>
        <v>London</v>
      </c>
      <c r="K6727" s="42">
        <f t="shared" si="213"/>
        <v>4863</v>
      </c>
    </row>
    <row r="6728" spans="1:11" x14ac:dyDescent="0.35">
      <c r="A6728" s="197">
        <f t="shared" si="214"/>
        <v>44317</v>
      </c>
      <c r="B6728" t="s">
        <v>1054</v>
      </c>
      <c r="C6728" t="s">
        <v>121</v>
      </c>
      <c r="D6728" t="s">
        <v>1003</v>
      </c>
      <c r="E6728" t="s">
        <v>50</v>
      </c>
      <c r="F6728" t="s">
        <v>51</v>
      </c>
      <c r="G6728" t="s">
        <v>625</v>
      </c>
      <c r="H6728">
        <v>4290</v>
      </c>
      <c r="I6728" s="196" t="str">
        <f>VLOOKUP(E6728,Refs!$P$2:$R$36,3,FALSE)</f>
        <v>Y56</v>
      </c>
      <c r="J6728" s="196" t="str">
        <f>VLOOKUP(E6728,Refs!$P$2:$S$36,4,FALSE)</f>
        <v>London</v>
      </c>
      <c r="K6728" s="42">
        <f t="shared" si="213"/>
        <v>4290</v>
      </c>
    </row>
    <row r="6729" spans="1:11" x14ac:dyDescent="0.35">
      <c r="A6729" s="197">
        <f t="shared" si="214"/>
        <v>44317</v>
      </c>
      <c r="B6729" t="s">
        <v>1054</v>
      </c>
      <c r="C6729" t="s">
        <v>121</v>
      </c>
      <c r="D6729" t="s">
        <v>1003</v>
      </c>
      <c r="E6729" t="s">
        <v>50</v>
      </c>
      <c r="F6729" t="s">
        <v>51</v>
      </c>
      <c r="G6729" t="s">
        <v>626</v>
      </c>
      <c r="H6729">
        <v>3994</v>
      </c>
      <c r="I6729" s="196" t="str">
        <f>VLOOKUP(E6729,Refs!$P$2:$R$36,3,FALSE)</f>
        <v>Y56</v>
      </c>
      <c r="J6729" s="196" t="str">
        <f>VLOOKUP(E6729,Refs!$P$2:$S$36,4,FALSE)</f>
        <v>London</v>
      </c>
      <c r="K6729" s="42">
        <f t="shared" si="213"/>
        <v>3994</v>
      </c>
    </row>
    <row r="6730" spans="1:11" x14ac:dyDescent="0.35">
      <c r="A6730" s="197">
        <f t="shared" si="214"/>
        <v>44317</v>
      </c>
      <c r="B6730" t="s">
        <v>1054</v>
      </c>
      <c r="C6730" t="s">
        <v>121</v>
      </c>
      <c r="D6730" t="s">
        <v>1003</v>
      </c>
      <c r="E6730" t="s">
        <v>50</v>
      </c>
      <c r="F6730" t="s">
        <v>51</v>
      </c>
      <c r="G6730" t="s">
        <v>642</v>
      </c>
      <c r="H6730">
        <v>3287</v>
      </c>
      <c r="I6730" s="196" t="str">
        <f>VLOOKUP(E6730,Refs!$P$2:$R$36,3,FALSE)</f>
        <v>Y56</v>
      </c>
      <c r="J6730" s="196" t="str">
        <f>VLOOKUP(E6730,Refs!$P$2:$S$36,4,FALSE)</f>
        <v>London</v>
      </c>
      <c r="K6730" s="42">
        <f t="shared" si="213"/>
        <v>3287</v>
      </c>
    </row>
    <row r="6731" spans="1:11" x14ac:dyDescent="0.35">
      <c r="A6731" s="197">
        <f t="shared" si="214"/>
        <v>44317</v>
      </c>
      <c r="B6731" t="s">
        <v>1054</v>
      </c>
      <c r="C6731" t="s">
        <v>121</v>
      </c>
      <c r="D6731" t="s">
        <v>1003</v>
      </c>
      <c r="E6731" t="s">
        <v>50</v>
      </c>
      <c r="F6731" t="s">
        <v>51</v>
      </c>
      <c r="G6731" t="s">
        <v>643</v>
      </c>
      <c r="H6731">
        <v>2939</v>
      </c>
      <c r="I6731" s="196" t="str">
        <f>VLOOKUP(E6731,Refs!$P$2:$R$36,3,FALSE)</f>
        <v>Y56</v>
      </c>
      <c r="J6731" s="196" t="str">
        <f>VLOOKUP(E6731,Refs!$P$2:$S$36,4,FALSE)</f>
        <v>London</v>
      </c>
      <c r="K6731" s="42">
        <f t="shared" si="213"/>
        <v>2939</v>
      </c>
    </row>
    <row r="6732" spans="1:11" x14ac:dyDescent="0.35">
      <c r="A6732" s="197">
        <f t="shared" si="214"/>
        <v>44317</v>
      </c>
      <c r="B6732" t="s">
        <v>1054</v>
      </c>
      <c r="C6732" t="s">
        <v>121</v>
      </c>
      <c r="D6732" t="s">
        <v>1003</v>
      </c>
      <c r="E6732" t="s">
        <v>50</v>
      </c>
      <c r="F6732" t="s">
        <v>51</v>
      </c>
      <c r="G6732" t="s">
        <v>644</v>
      </c>
      <c r="H6732">
        <v>1195</v>
      </c>
      <c r="I6732" s="196" t="str">
        <f>VLOOKUP(E6732,Refs!$P$2:$R$36,3,FALSE)</f>
        <v>Y56</v>
      </c>
      <c r="J6732" s="196" t="str">
        <f>VLOOKUP(E6732,Refs!$P$2:$S$36,4,FALSE)</f>
        <v>London</v>
      </c>
      <c r="K6732" s="42">
        <f t="shared" si="213"/>
        <v>1195</v>
      </c>
    </row>
    <row r="6733" spans="1:11" x14ac:dyDescent="0.35">
      <c r="A6733" s="197">
        <f t="shared" si="214"/>
        <v>44317</v>
      </c>
      <c r="B6733" t="s">
        <v>1054</v>
      </c>
      <c r="C6733" t="s">
        <v>121</v>
      </c>
      <c r="D6733" t="s">
        <v>1003</v>
      </c>
      <c r="E6733" t="s">
        <v>50</v>
      </c>
      <c r="F6733" t="s">
        <v>51</v>
      </c>
      <c r="G6733" t="s">
        <v>645</v>
      </c>
      <c r="H6733">
        <v>599</v>
      </c>
      <c r="I6733" s="196" t="str">
        <f>VLOOKUP(E6733,Refs!$P$2:$R$36,3,FALSE)</f>
        <v>Y56</v>
      </c>
      <c r="J6733" s="196" t="str">
        <f>VLOOKUP(E6733,Refs!$P$2:$S$36,4,FALSE)</f>
        <v>London</v>
      </c>
      <c r="K6733" s="42">
        <f t="shared" si="213"/>
        <v>599</v>
      </c>
    </row>
    <row r="6734" spans="1:11" x14ac:dyDescent="0.35">
      <c r="A6734" s="197">
        <f t="shared" si="214"/>
        <v>44317</v>
      </c>
      <c r="B6734" t="s">
        <v>1054</v>
      </c>
      <c r="C6734" t="s">
        <v>121</v>
      </c>
      <c r="D6734" t="s">
        <v>1003</v>
      </c>
      <c r="E6734" t="s">
        <v>50</v>
      </c>
      <c r="F6734" t="s">
        <v>51</v>
      </c>
      <c r="G6734" t="s">
        <v>646</v>
      </c>
      <c r="H6734">
        <v>141</v>
      </c>
      <c r="I6734" s="196" t="str">
        <f>VLOOKUP(E6734,Refs!$P$2:$R$36,3,FALSE)</f>
        <v>Y56</v>
      </c>
      <c r="J6734" s="196" t="str">
        <f>VLOOKUP(E6734,Refs!$P$2:$S$36,4,FALSE)</f>
        <v>London</v>
      </c>
      <c r="K6734" s="42">
        <f t="shared" si="213"/>
        <v>141</v>
      </c>
    </row>
    <row r="6735" spans="1:11" x14ac:dyDescent="0.35">
      <c r="A6735" s="197">
        <f t="shared" si="214"/>
        <v>44317</v>
      </c>
      <c r="B6735" t="s">
        <v>1054</v>
      </c>
      <c r="C6735" t="s">
        <v>121</v>
      </c>
      <c r="D6735" t="s">
        <v>1003</v>
      </c>
      <c r="E6735" t="s">
        <v>50</v>
      </c>
      <c r="F6735" t="s">
        <v>51</v>
      </c>
      <c r="G6735" t="s">
        <v>647</v>
      </c>
      <c r="H6735">
        <v>2179</v>
      </c>
      <c r="I6735" s="196" t="str">
        <f>VLOOKUP(E6735,Refs!$P$2:$R$36,3,FALSE)</f>
        <v>Y56</v>
      </c>
      <c r="J6735" s="196" t="str">
        <f>VLOOKUP(E6735,Refs!$P$2:$S$36,4,FALSE)</f>
        <v>London</v>
      </c>
      <c r="K6735" s="42">
        <f t="shared" si="213"/>
        <v>2179</v>
      </c>
    </row>
    <row r="6736" spans="1:11" x14ac:dyDescent="0.35">
      <c r="A6736" s="197">
        <f t="shared" si="214"/>
        <v>44317</v>
      </c>
      <c r="B6736" t="s">
        <v>1054</v>
      </c>
      <c r="C6736" t="s">
        <v>121</v>
      </c>
      <c r="D6736" t="s">
        <v>1003</v>
      </c>
      <c r="E6736" t="s">
        <v>50</v>
      </c>
      <c r="F6736" t="s">
        <v>51</v>
      </c>
      <c r="G6736" t="s">
        <v>648</v>
      </c>
      <c r="H6736">
        <v>8552740</v>
      </c>
      <c r="I6736" s="196" t="str">
        <f>VLOOKUP(E6736,Refs!$P$2:$R$36,3,FALSE)</f>
        <v>Y56</v>
      </c>
      <c r="J6736" s="196" t="str">
        <f>VLOOKUP(E6736,Refs!$P$2:$S$36,4,FALSE)</f>
        <v>London</v>
      </c>
      <c r="K6736" s="42">
        <f t="shared" si="213"/>
        <v>8552740</v>
      </c>
    </row>
    <row r="6737" spans="1:11" x14ac:dyDescent="0.35">
      <c r="A6737" s="197">
        <f t="shared" si="214"/>
        <v>44317</v>
      </c>
      <c r="B6737" t="s">
        <v>1054</v>
      </c>
      <c r="C6737" t="s">
        <v>121</v>
      </c>
      <c r="D6737" t="s">
        <v>1003</v>
      </c>
      <c r="E6737" t="s">
        <v>50</v>
      </c>
      <c r="F6737" t="s">
        <v>51</v>
      </c>
      <c r="G6737" t="s">
        <v>649</v>
      </c>
      <c r="H6737">
        <v>3950</v>
      </c>
      <c r="I6737" s="196" t="str">
        <f>VLOOKUP(E6737,Refs!$P$2:$R$36,3,FALSE)</f>
        <v>Y56</v>
      </c>
      <c r="J6737" s="196" t="str">
        <f>VLOOKUP(E6737,Refs!$P$2:$S$36,4,FALSE)</f>
        <v>London</v>
      </c>
      <c r="K6737" s="42">
        <f t="shared" si="213"/>
        <v>3950</v>
      </c>
    </row>
    <row r="6738" spans="1:11" x14ac:dyDescent="0.35">
      <c r="A6738" s="197">
        <f t="shared" si="214"/>
        <v>44317</v>
      </c>
      <c r="B6738" t="s">
        <v>1054</v>
      </c>
      <c r="C6738" t="s">
        <v>121</v>
      </c>
      <c r="D6738" t="s">
        <v>1003</v>
      </c>
      <c r="E6738" t="s">
        <v>50</v>
      </c>
      <c r="F6738" t="s">
        <v>51</v>
      </c>
      <c r="G6738" t="s">
        <v>650</v>
      </c>
      <c r="H6738">
        <v>2904</v>
      </c>
      <c r="I6738" s="196" t="str">
        <f>VLOOKUP(E6738,Refs!$P$2:$R$36,3,FALSE)</f>
        <v>Y56</v>
      </c>
      <c r="J6738" s="196" t="str">
        <f>VLOOKUP(E6738,Refs!$P$2:$S$36,4,FALSE)</f>
        <v>London</v>
      </c>
      <c r="K6738" s="42">
        <f t="shared" si="213"/>
        <v>2904</v>
      </c>
    </row>
    <row r="6739" spans="1:11" x14ac:dyDescent="0.35">
      <c r="A6739" s="197">
        <f t="shared" si="214"/>
        <v>44317</v>
      </c>
      <c r="B6739" t="s">
        <v>1054</v>
      </c>
      <c r="C6739" t="s">
        <v>121</v>
      </c>
      <c r="D6739" t="s">
        <v>1003</v>
      </c>
      <c r="E6739" t="s">
        <v>50</v>
      </c>
      <c r="F6739" t="s">
        <v>51</v>
      </c>
      <c r="G6739" t="s">
        <v>651</v>
      </c>
      <c r="H6739">
        <v>127</v>
      </c>
      <c r="I6739" s="196" t="str">
        <f>VLOOKUP(E6739,Refs!$P$2:$R$36,3,FALSE)</f>
        <v>Y56</v>
      </c>
      <c r="J6739" s="196" t="str">
        <f>VLOOKUP(E6739,Refs!$P$2:$S$36,4,FALSE)</f>
        <v>London</v>
      </c>
      <c r="K6739" s="42">
        <f t="shared" si="213"/>
        <v>127</v>
      </c>
    </row>
    <row r="6740" spans="1:11" x14ac:dyDescent="0.35">
      <c r="A6740" s="197">
        <f t="shared" si="214"/>
        <v>44317</v>
      </c>
      <c r="B6740" t="s">
        <v>1054</v>
      </c>
      <c r="C6740" t="s">
        <v>121</v>
      </c>
      <c r="D6740" t="s">
        <v>1003</v>
      </c>
      <c r="E6740" t="s">
        <v>50</v>
      </c>
      <c r="F6740" t="s">
        <v>51</v>
      </c>
      <c r="G6740" t="s">
        <v>652</v>
      </c>
      <c r="H6740">
        <v>1483</v>
      </c>
      <c r="I6740" s="196" t="str">
        <f>VLOOKUP(E6740,Refs!$P$2:$R$36,3,FALSE)</f>
        <v>Y56</v>
      </c>
      <c r="J6740" s="196" t="str">
        <f>VLOOKUP(E6740,Refs!$P$2:$S$36,4,FALSE)</f>
        <v>London</v>
      </c>
      <c r="K6740" s="42">
        <f t="shared" si="213"/>
        <v>1483</v>
      </c>
    </row>
    <row r="6741" spans="1:11" x14ac:dyDescent="0.35">
      <c r="A6741" s="197">
        <f t="shared" si="214"/>
        <v>44317</v>
      </c>
      <c r="B6741" t="s">
        <v>1054</v>
      </c>
      <c r="C6741" t="s">
        <v>121</v>
      </c>
      <c r="D6741" t="s">
        <v>1003</v>
      </c>
      <c r="E6741" t="s">
        <v>50</v>
      </c>
      <c r="F6741" t="s">
        <v>51</v>
      </c>
      <c r="G6741" t="s">
        <v>653</v>
      </c>
      <c r="H6741">
        <v>10800438</v>
      </c>
      <c r="I6741" s="196" t="str">
        <f>VLOOKUP(E6741,Refs!$P$2:$R$36,3,FALSE)</f>
        <v>Y56</v>
      </c>
      <c r="J6741" s="196" t="str">
        <f>VLOOKUP(E6741,Refs!$P$2:$S$36,4,FALSE)</f>
        <v>London</v>
      </c>
      <c r="K6741" s="42">
        <f t="shared" si="213"/>
        <v>10800438</v>
      </c>
    </row>
    <row r="6742" spans="1:11" x14ac:dyDescent="0.35">
      <c r="A6742" s="197">
        <f t="shared" si="214"/>
        <v>44317</v>
      </c>
      <c r="B6742" t="s">
        <v>1054</v>
      </c>
      <c r="C6742" t="s">
        <v>121</v>
      </c>
      <c r="D6742" t="s">
        <v>1003</v>
      </c>
      <c r="E6742" t="s">
        <v>50</v>
      </c>
      <c r="F6742" t="s">
        <v>51</v>
      </c>
      <c r="G6742" t="s">
        <v>654</v>
      </c>
      <c r="H6742">
        <v>68</v>
      </c>
      <c r="I6742" s="196" t="str">
        <f>VLOOKUP(E6742,Refs!$P$2:$R$36,3,FALSE)</f>
        <v>Y56</v>
      </c>
      <c r="J6742" s="196" t="str">
        <f>VLOOKUP(E6742,Refs!$P$2:$S$36,4,FALSE)</f>
        <v>London</v>
      </c>
      <c r="K6742" s="42">
        <f t="shared" si="213"/>
        <v>68</v>
      </c>
    </row>
    <row r="6743" spans="1:11" x14ac:dyDescent="0.35">
      <c r="A6743" s="197">
        <f t="shared" si="214"/>
        <v>44317</v>
      </c>
      <c r="B6743" t="s">
        <v>1054</v>
      </c>
      <c r="C6743" t="s">
        <v>121</v>
      </c>
      <c r="D6743" t="s">
        <v>1003</v>
      </c>
      <c r="E6743" t="s">
        <v>50</v>
      </c>
      <c r="F6743" t="s">
        <v>51</v>
      </c>
      <c r="G6743" t="s">
        <v>669</v>
      </c>
      <c r="H6743">
        <v>27591</v>
      </c>
      <c r="I6743" s="196" t="str">
        <f>VLOOKUP(E6743,Refs!$P$2:$R$36,3,FALSE)</f>
        <v>Y56</v>
      </c>
      <c r="J6743" s="196" t="str">
        <f>VLOOKUP(E6743,Refs!$P$2:$S$36,4,FALSE)</f>
        <v>London</v>
      </c>
      <c r="K6743" s="42">
        <f t="shared" si="213"/>
        <v>27591</v>
      </c>
    </row>
    <row r="6744" spans="1:11" x14ac:dyDescent="0.35">
      <c r="A6744" s="197">
        <f t="shared" si="214"/>
        <v>44317</v>
      </c>
      <c r="B6744" t="s">
        <v>1054</v>
      </c>
      <c r="C6744" t="s">
        <v>121</v>
      </c>
      <c r="D6744" t="s">
        <v>1003</v>
      </c>
      <c r="E6744" t="s">
        <v>50</v>
      </c>
      <c r="F6744" t="s">
        <v>51</v>
      </c>
      <c r="G6744" t="s">
        <v>670</v>
      </c>
      <c r="H6744">
        <v>7</v>
      </c>
      <c r="I6744" s="196" t="str">
        <f>VLOOKUP(E6744,Refs!$P$2:$R$36,3,FALSE)</f>
        <v>Y56</v>
      </c>
      <c r="J6744" s="196" t="str">
        <f>VLOOKUP(E6744,Refs!$P$2:$S$36,4,FALSE)</f>
        <v>London</v>
      </c>
      <c r="K6744" s="42">
        <f t="shared" si="213"/>
        <v>7</v>
      </c>
    </row>
    <row r="6745" spans="1:11" x14ac:dyDescent="0.35">
      <c r="A6745" s="197">
        <f t="shared" si="214"/>
        <v>44317</v>
      </c>
      <c r="B6745" t="s">
        <v>1054</v>
      </c>
      <c r="C6745" t="s">
        <v>121</v>
      </c>
      <c r="D6745" t="s">
        <v>1003</v>
      </c>
      <c r="E6745" t="s">
        <v>50</v>
      </c>
      <c r="F6745" t="s">
        <v>51</v>
      </c>
      <c r="G6745" t="s">
        <v>671</v>
      </c>
      <c r="H6745">
        <v>11192</v>
      </c>
      <c r="I6745" s="196" t="str">
        <f>VLOOKUP(E6745,Refs!$P$2:$R$36,3,FALSE)</f>
        <v>Y56</v>
      </c>
      <c r="J6745" s="196" t="str">
        <f>VLOOKUP(E6745,Refs!$P$2:$S$36,4,FALSE)</f>
        <v>London</v>
      </c>
      <c r="K6745" s="42">
        <f t="shared" si="213"/>
        <v>11192</v>
      </c>
    </row>
    <row r="6746" spans="1:11" x14ac:dyDescent="0.35">
      <c r="A6746" s="197">
        <f t="shared" si="214"/>
        <v>44317</v>
      </c>
      <c r="B6746" t="s">
        <v>1054</v>
      </c>
      <c r="C6746" t="s">
        <v>121</v>
      </c>
      <c r="D6746" t="s">
        <v>1003</v>
      </c>
      <c r="E6746" t="s">
        <v>50</v>
      </c>
      <c r="F6746" t="s">
        <v>51</v>
      </c>
      <c r="G6746" t="s">
        <v>675</v>
      </c>
      <c r="H6746">
        <v>7709</v>
      </c>
      <c r="I6746" s="196" t="str">
        <f>VLOOKUP(E6746,Refs!$P$2:$R$36,3,FALSE)</f>
        <v>Y56</v>
      </c>
      <c r="J6746" s="196" t="str">
        <f>VLOOKUP(E6746,Refs!$P$2:$S$36,4,FALSE)</f>
        <v>London</v>
      </c>
      <c r="K6746" s="42">
        <f t="shared" si="213"/>
        <v>7709</v>
      </c>
    </row>
    <row r="6747" spans="1:11" x14ac:dyDescent="0.35">
      <c r="A6747" s="197">
        <f t="shared" si="214"/>
        <v>44317</v>
      </c>
      <c r="B6747" t="s">
        <v>1054</v>
      </c>
      <c r="C6747" t="s">
        <v>121</v>
      </c>
      <c r="D6747" t="s">
        <v>1003</v>
      </c>
      <c r="E6747" t="s">
        <v>50</v>
      </c>
      <c r="F6747" t="s">
        <v>51</v>
      </c>
      <c r="G6747" t="s">
        <v>678</v>
      </c>
      <c r="H6747">
        <v>6047</v>
      </c>
      <c r="I6747" s="196" t="str">
        <f>VLOOKUP(E6747,Refs!$P$2:$R$36,3,FALSE)</f>
        <v>Y56</v>
      </c>
      <c r="J6747" s="196" t="str">
        <f>VLOOKUP(E6747,Refs!$P$2:$S$36,4,FALSE)</f>
        <v>London</v>
      </c>
      <c r="K6747" s="42">
        <f t="shared" si="213"/>
        <v>6047</v>
      </c>
    </row>
    <row r="6748" spans="1:11" x14ac:dyDescent="0.35">
      <c r="A6748" s="197">
        <f t="shared" si="214"/>
        <v>44317</v>
      </c>
      <c r="B6748" t="s">
        <v>1054</v>
      </c>
      <c r="C6748" t="s">
        <v>121</v>
      </c>
      <c r="D6748" t="s">
        <v>1003</v>
      </c>
      <c r="E6748" t="s">
        <v>50</v>
      </c>
      <c r="F6748" t="s">
        <v>51</v>
      </c>
      <c r="G6748" t="s">
        <v>679</v>
      </c>
      <c r="H6748">
        <v>3699</v>
      </c>
      <c r="I6748" s="196" t="str">
        <f>VLOOKUP(E6748,Refs!$P$2:$R$36,3,FALSE)</f>
        <v>Y56</v>
      </c>
      <c r="J6748" s="196" t="str">
        <f>VLOOKUP(E6748,Refs!$P$2:$S$36,4,FALSE)</f>
        <v>London</v>
      </c>
      <c r="K6748" s="42">
        <f t="shared" si="213"/>
        <v>3699</v>
      </c>
    </row>
    <row r="6749" spans="1:11" x14ac:dyDescent="0.35">
      <c r="A6749" s="197">
        <f t="shared" si="214"/>
        <v>44317</v>
      </c>
      <c r="B6749" t="s">
        <v>1054</v>
      </c>
      <c r="C6749" t="s">
        <v>121</v>
      </c>
      <c r="D6749" t="s">
        <v>1003</v>
      </c>
      <c r="E6749" t="s">
        <v>50</v>
      </c>
      <c r="F6749" t="s">
        <v>51</v>
      </c>
      <c r="G6749" t="s">
        <v>680</v>
      </c>
      <c r="H6749">
        <v>3354</v>
      </c>
      <c r="I6749" s="196" t="str">
        <f>VLOOKUP(E6749,Refs!$P$2:$R$36,3,FALSE)</f>
        <v>Y56</v>
      </c>
      <c r="J6749" s="196" t="str">
        <f>VLOOKUP(E6749,Refs!$P$2:$S$36,4,FALSE)</f>
        <v>London</v>
      </c>
      <c r="K6749" s="42">
        <f t="shared" si="213"/>
        <v>3354</v>
      </c>
    </row>
    <row r="6750" spans="1:11" x14ac:dyDescent="0.35">
      <c r="A6750" s="197">
        <f t="shared" si="214"/>
        <v>44317</v>
      </c>
      <c r="B6750" t="s">
        <v>1054</v>
      </c>
      <c r="C6750" t="s">
        <v>121</v>
      </c>
      <c r="D6750" t="s">
        <v>1003</v>
      </c>
      <c r="E6750" t="s">
        <v>50</v>
      </c>
      <c r="F6750" t="s">
        <v>51</v>
      </c>
      <c r="G6750" t="s">
        <v>681</v>
      </c>
      <c r="H6750">
        <v>197</v>
      </c>
      <c r="I6750" s="196" t="str">
        <f>VLOOKUP(E6750,Refs!$P$2:$R$36,3,FALSE)</f>
        <v>Y56</v>
      </c>
      <c r="J6750" s="196" t="str">
        <f>VLOOKUP(E6750,Refs!$P$2:$S$36,4,FALSE)</f>
        <v>London</v>
      </c>
      <c r="K6750" s="42">
        <f t="shared" si="213"/>
        <v>197</v>
      </c>
    </row>
    <row r="6751" spans="1:11" x14ac:dyDescent="0.35">
      <c r="A6751" s="197">
        <f t="shared" si="214"/>
        <v>44317</v>
      </c>
      <c r="B6751" t="s">
        <v>1054</v>
      </c>
      <c r="C6751" t="s">
        <v>121</v>
      </c>
      <c r="D6751" t="s">
        <v>1003</v>
      </c>
      <c r="E6751" t="s">
        <v>50</v>
      </c>
      <c r="F6751" t="s">
        <v>51</v>
      </c>
      <c r="G6751" t="s">
        <v>682</v>
      </c>
      <c r="H6751">
        <v>1352</v>
      </c>
      <c r="I6751" s="196" t="str">
        <f>VLOOKUP(E6751,Refs!$P$2:$R$36,3,FALSE)</f>
        <v>Y56</v>
      </c>
      <c r="J6751" s="196" t="str">
        <f>VLOOKUP(E6751,Refs!$P$2:$S$36,4,FALSE)</f>
        <v>London</v>
      </c>
      <c r="K6751" s="42">
        <f t="shared" si="213"/>
        <v>1352</v>
      </c>
    </row>
    <row r="6752" spans="1:11" x14ac:dyDescent="0.35">
      <c r="A6752" s="197">
        <f t="shared" si="214"/>
        <v>44317</v>
      </c>
      <c r="B6752" t="s">
        <v>1054</v>
      </c>
      <c r="C6752" t="s">
        <v>121</v>
      </c>
      <c r="D6752" t="s">
        <v>1003</v>
      </c>
      <c r="E6752" t="s">
        <v>50</v>
      </c>
      <c r="F6752" t="s">
        <v>51</v>
      </c>
      <c r="G6752" t="s">
        <v>683</v>
      </c>
      <c r="H6752">
        <v>751</v>
      </c>
      <c r="I6752" s="196" t="str">
        <f>VLOOKUP(E6752,Refs!$P$2:$R$36,3,FALSE)</f>
        <v>Y56</v>
      </c>
      <c r="J6752" s="196" t="str">
        <f>VLOOKUP(E6752,Refs!$P$2:$S$36,4,FALSE)</f>
        <v>London</v>
      </c>
      <c r="K6752" s="42">
        <f t="shared" si="213"/>
        <v>751</v>
      </c>
    </row>
    <row r="6753" spans="1:11" x14ac:dyDescent="0.35">
      <c r="A6753" s="197">
        <f t="shared" si="214"/>
        <v>44317</v>
      </c>
      <c r="B6753" t="s">
        <v>1054</v>
      </c>
      <c r="C6753" t="s">
        <v>121</v>
      </c>
      <c r="D6753" t="s">
        <v>1003</v>
      </c>
      <c r="E6753" t="s">
        <v>50</v>
      </c>
      <c r="F6753" t="s">
        <v>51</v>
      </c>
      <c r="G6753" t="s">
        <v>684</v>
      </c>
      <c r="H6753">
        <v>2640</v>
      </c>
      <c r="I6753" s="196" t="str">
        <f>VLOOKUP(E6753,Refs!$P$2:$R$36,3,FALSE)</f>
        <v>Y56</v>
      </c>
      <c r="J6753" s="196" t="str">
        <f>VLOOKUP(E6753,Refs!$P$2:$S$36,4,FALSE)</f>
        <v>London</v>
      </c>
      <c r="K6753" s="42">
        <f t="shared" si="213"/>
        <v>2640</v>
      </c>
    </row>
    <row r="6754" spans="1:11" x14ac:dyDescent="0.35">
      <c r="A6754" s="197">
        <f t="shared" si="214"/>
        <v>44317</v>
      </c>
      <c r="B6754" t="s">
        <v>1054</v>
      </c>
      <c r="C6754" t="s">
        <v>121</v>
      </c>
      <c r="D6754" t="s">
        <v>1003</v>
      </c>
      <c r="E6754" t="s">
        <v>50</v>
      </c>
      <c r="F6754" t="s">
        <v>51</v>
      </c>
      <c r="G6754" t="s">
        <v>685</v>
      </c>
      <c r="H6754">
        <v>1911</v>
      </c>
      <c r="I6754" s="196" t="str">
        <f>VLOOKUP(E6754,Refs!$P$2:$R$36,3,FALSE)</f>
        <v>Y56</v>
      </c>
      <c r="J6754" s="196" t="str">
        <f>VLOOKUP(E6754,Refs!$P$2:$S$36,4,FALSE)</f>
        <v>London</v>
      </c>
      <c r="K6754" s="42">
        <f t="shared" si="213"/>
        <v>1911</v>
      </c>
    </row>
    <row r="6755" spans="1:11" x14ac:dyDescent="0.35">
      <c r="A6755" s="197">
        <f t="shared" si="214"/>
        <v>44317</v>
      </c>
      <c r="B6755" t="s">
        <v>1054</v>
      </c>
      <c r="C6755" t="s">
        <v>121</v>
      </c>
      <c r="D6755" t="s">
        <v>1003</v>
      </c>
      <c r="E6755" t="s">
        <v>50</v>
      </c>
      <c r="F6755" t="s">
        <v>51</v>
      </c>
      <c r="G6755" t="s">
        <v>686</v>
      </c>
      <c r="H6755">
        <v>2</v>
      </c>
      <c r="I6755" s="196" t="str">
        <f>VLOOKUP(E6755,Refs!$P$2:$R$36,3,FALSE)</f>
        <v>Y56</v>
      </c>
      <c r="J6755" s="196" t="str">
        <f>VLOOKUP(E6755,Refs!$P$2:$S$36,4,FALSE)</f>
        <v>London</v>
      </c>
      <c r="K6755" s="42">
        <f t="shared" si="213"/>
        <v>2</v>
      </c>
    </row>
    <row r="6756" spans="1:11" x14ac:dyDescent="0.35">
      <c r="A6756" s="197">
        <f t="shared" si="214"/>
        <v>44317</v>
      </c>
      <c r="B6756" t="s">
        <v>1054</v>
      </c>
      <c r="C6756" t="s">
        <v>121</v>
      </c>
      <c r="D6756" t="s">
        <v>1003</v>
      </c>
      <c r="E6756" t="s">
        <v>50</v>
      </c>
      <c r="F6756" t="s">
        <v>51</v>
      </c>
      <c r="G6756" t="s">
        <v>687</v>
      </c>
      <c r="H6756">
        <v>1</v>
      </c>
      <c r="I6756" s="196" t="str">
        <f>VLOOKUP(E6756,Refs!$P$2:$R$36,3,FALSE)</f>
        <v>Y56</v>
      </c>
      <c r="J6756" s="196" t="str">
        <f>VLOOKUP(E6756,Refs!$P$2:$S$36,4,FALSE)</f>
        <v>London</v>
      </c>
      <c r="K6756" s="42">
        <f t="shared" si="213"/>
        <v>1</v>
      </c>
    </row>
    <row r="6757" spans="1:11" x14ac:dyDescent="0.35">
      <c r="A6757" s="197">
        <f t="shared" si="214"/>
        <v>44317</v>
      </c>
      <c r="B6757" t="s">
        <v>1054</v>
      </c>
      <c r="C6757" t="s">
        <v>121</v>
      </c>
      <c r="D6757" t="s">
        <v>1003</v>
      </c>
      <c r="E6757" t="s">
        <v>50</v>
      </c>
      <c r="F6757" t="s">
        <v>51</v>
      </c>
      <c r="G6757" t="s">
        <v>688</v>
      </c>
      <c r="H6757">
        <v>0</v>
      </c>
      <c r="I6757" s="196" t="str">
        <f>VLOOKUP(E6757,Refs!$P$2:$R$36,3,FALSE)</f>
        <v>Y56</v>
      </c>
      <c r="J6757" s="196" t="str">
        <f>VLOOKUP(E6757,Refs!$P$2:$S$36,4,FALSE)</f>
        <v>London</v>
      </c>
      <c r="K6757" s="42" t="str">
        <f t="shared" si="213"/>
        <v/>
      </c>
    </row>
    <row r="6758" spans="1:11" x14ac:dyDescent="0.35">
      <c r="A6758" s="197">
        <f t="shared" si="214"/>
        <v>44317</v>
      </c>
      <c r="B6758" t="s">
        <v>1054</v>
      </c>
      <c r="C6758" t="s">
        <v>121</v>
      </c>
      <c r="D6758" t="s">
        <v>1003</v>
      </c>
      <c r="E6758" t="s">
        <v>50</v>
      </c>
      <c r="F6758" t="s">
        <v>51</v>
      </c>
      <c r="G6758" t="s">
        <v>689</v>
      </c>
      <c r="H6758">
        <v>0</v>
      </c>
      <c r="I6758" s="196" t="str">
        <f>VLOOKUP(E6758,Refs!$P$2:$R$36,3,FALSE)</f>
        <v>Y56</v>
      </c>
      <c r="J6758" s="196" t="str">
        <f>VLOOKUP(E6758,Refs!$P$2:$S$36,4,FALSE)</f>
        <v>London</v>
      </c>
      <c r="K6758" s="42" t="str">
        <f t="shared" si="213"/>
        <v/>
      </c>
    </row>
    <row r="6759" spans="1:11" x14ac:dyDescent="0.35">
      <c r="A6759" s="197">
        <f t="shared" si="214"/>
        <v>44317</v>
      </c>
      <c r="B6759" t="s">
        <v>1054</v>
      </c>
      <c r="C6759" t="s">
        <v>121</v>
      </c>
      <c r="D6759" t="s">
        <v>1003</v>
      </c>
      <c r="E6759" t="s">
        <v>50</v>
      </c>
      <c r="F6759" t="s">
        <v>51</v>
      </c>
      <c r="G6759" t="s">
        <v>690</v>
      </c>
      <c r="H6759">
        <v>1150</v>
      </c>
      <c r="I6759" s="196" t="str">
        <f>VLOOKUP(E6759,Refs!$P$2:$R$36,3,FALSE)</f>
        <v>Y56</v>
      </c>
      <c r="J6759" s="196" t="str">
        <f>VLOOKUP(E6759,Refs!$P$2:$S$36,4,FALSE)</f>
        <v>London</v>
      </c>
      <c r="K6759" s="42">
        <f t="shared" si="213"/>
        <v>1150</v>
      </c>
    </row>
    <row r="6760" spans="1:11" x14ac:dyDescent="0.35">
      <c r="A6760" s="197">
        <f t="shared" si="214"/>
        <v>44317</v>
      </c>
      <c r="B6760" t="s">
        <v>1054</v>
      </c>
      <c r="C6760" t="s">
        <v>121</v>
      </c>
      <c r="D6760" t="s">
        <v>1003</v>
      </c>
      <c r="E6760" t="s">
        <v>50</v>
      </c>
      <c r="F6760" t="s">
        <v>51</v>
      </c>
      <c r="G6760" t="s">
        <v>691</v>
      </c>
      <c r="H6760">
        <v>39</v>
      </c>
      <c r="I6760" s="196" t="str">
        <f>VLOOKUP(E6760,Refs!$P$2:$R$36,3,FALSE)</f>
        <v>Y56</v>
      </c>
      <c r="J6760" s="196" t="str">
        <f>VLOOKUP(E6760,Refs!$P$2:$S$36,4,FALSE)</f>
        <v>London</v>
      </c>
      <c r="K6760" s="42">
        <f t="shared" si="213"/>
        <v>39</v>
      </c>
    </row>
    <row r="6761" spans="1:11" x14ac:dyDescent="0.35">
      <c r="A6761" s="197">
        <f t="shared" si="214"/>
        <v>44317</v>
      </c>
      <c r="B6761" t="s">
        <v>1054</v>
      </c>
      <c r="C6761" t="s">
        <v>121</v>
      </c>
      <c r="D6761" t="s">
        <v>1003</v>
      </c>
      <c r="E6761" t="s">
        <v>50</v>
      </c>
      <c r="F6761" t="s">
        <v>51</v>
      </c>
      <c r="G6761" t="s">
        <v>692</v>
      </c>
      <c r="H6761" t="s">
        <v>999</v>
      </c>
      <c r="I6761" s="196" t="str">
        <f>VLOOKUP(E6761,Refs!$P$2:$R$36,3,FALSE)</f>
        <v>Y56</v>
      </c>
      <c r="J6761" s="196" t="str">
        <f>VLOOKUP(E6761,Refs!$P$2:$S$36,4,FALSE)</f>
        <v>London</v>
      </c>
      <c r="K6761" s="42" t="str">
        <f t="shared" si="213"/>
        <v>-</v>
      </c>
    </row>
    <row r="6762" spans="1:11" x14ac:dyDescent="0.35">
      <c r="A6762" s="197">
        <f t="shared" si="214"/>
        <v>44317</v>
      </c>
      <c r="B6762" t="s">
        <v>1054</v>
      </c>
      <c r="C6762" t="s">
        <v>121</v>
      </c>
      <c r="D6762" t="s">
        <v>1003</v>
      </c>
      <c r="E6762" t="s">
        <v>50</v>
      </c>
      <c r="F6762" t="s">
        <v>51</v>
      </c>
      <c r="G6762" t="s">
        <v>693</v>
      </c>
      <c r="H6762" t="s">
        <v>999</v>
      </c>
      <c r="I6762" s="196" t="str">
        <f>VLOOKUP(E6762,Refs!$P$2:$R$36,3,FALSE)</f>
        <v>Y56</v>
      </c>
      <c r="J6762" s="196" t="str">
        <f>VLOOKUP(E6762,Refs!$P$2:$S$36,4,FALSE)</f>
        <v>London</v>
      </c>
      <c r="K6762" s="42" t="str">
        <f t="shared" si="213"/>
        <v>-</v>
      </c>
    </row>
    <row r="6763" spans="1:11" x14ac:dyDescent="0.35">
      <c r="A6763" s="197">
        <f t="shared" si="214"/>
        <v>44317</v>
      </c>
      <c r="B6763" t="s">
        <v>1054</v>
      </c>
      <c r="C6763" t="s">
        <v>121</v>
      </c>
      <c r="D6763" t="s">
        <v>1003</v>
      </c>
      <c r="E6763" t="s">
        <v>50</v>
      </c>
      <c r="F6763" t="s">
        <v>51</v>
      </c>
      <c r="G6763" t="s">
        <v>694</v>
      </c>
      <c r="H6763">
        <v>0</v>
      </c>
      <c r="I6763" s="196" t="str">
        <f>VLOOKUP(E6763,Refs!$P$2:$R$36,3,FALSE)</f>
        <v>Y56</v>
      </c>
      <c r="J6763" s="196" t="str">
        <f>VLOOKUP(E6763,Refs!$P$2:$S$36,4,FALSE)</f>
        <v>London</v>
      </c>
      <c r="K6763" s="42" t="str">
        <f t="shared" si="213"/>
        <v/>
      </c>
    </row>
    <row r="6764" spans="1:11" x14ac:dyDescent="0.35">
      <c r="A6764" s="197">
        <f t="shared" si="214"/>
        <v>44317</v>
      </c>
      <c r="B6764" t="s">
        <v>1054</v>
      </c>
      <c r="C6764" t="s">
        <v>121</v>
      </c>
      <c r="D6764" t="s">
        <v>1003</v>
      </c>
      <c r="E6764" t="s">
        <v>50</v>
      </c>
      <c r="F6764" t="s">
        <v>51</v>
      </c>
      <c r="G6764" t="s">
        <v>695</v>
      </c>
      <c r="H6764">
        <v>0</v>
      </c>
      <c r="I6764" s="196" t="str">
        <f>VLOOKUP(E6764,Refs!$P$2:$R$36,3,FALSE)</f>
        <v>Y56</v>
      </c>
      <c r="J6764" s="196" t="str">
        <f>VLOOKUP(E6764,Refs!$P$2:$S$36,4,FALSE)</f>
        <v>London</v>
      </c>
      <c r="K6764" s="42" t="str">
        <f t="shared" si="213"/>
        <v/>
      </c>
    </row>
    <row r="6765" spans="1:11" x14ac:dyDescent="0.35">
      <c r="A6765" s="197">
        <f t="shared" si="214"/>
        <v>44317</v>
      </c>
      <c r="B6765" t="s">
        <v>1054</v>
      </c>
      <c r="C6765" t="s">
        <v>121</v>
      </c>
      <c r="D6765" t="s">
        <v>1003</v>
      </c>
      <c r="E6765" t="s">
        <v>50</v>
      </c>
      <c r="F6765" t="s">
        <v>51</v>
      </c>
      <c r="G6765" t="s">
        <v>696</v>
      </c>
      <c r="H6765">
        <v>201</v>
      </c>
      <c r="I6765" s="196" t="str">
        <f>VLOOKUP(E6765,Refs!$P$2:$R$36,3,FALSE)</f>
        <v>Y56</v>
      </c>
      <c r="J6765" s="196" t="str">
        <f>VLOOKUP(E6765,Refs!$P$2:$S$36,4,FALSE)</f>
        <v>London</v>
      </c>
      <c r="K6765" s="42">
        <f t="shared" si="213"/>
        <v>201</v>
      </c>
    </row>
    <row r="6766" spans="1:11" x14ac:dyDescent="0.35">
      <c r="A6766" s="197">
        <f t="shared" si="214"/>
        <v>44317</v>
      </c>
      <c r="B6766" t="s">
        <v>1054</v>
      </c>
      <c r="C6766" t="s">
        <v>121</v>
      </c>
      <c r="D6766" t="s">
        <v>1003</v>
      </c>
      <c r="E6766" t="s">
        <v>50</v>
      </c>
      <c r="F6766" t="s">
        <v>51</v>
      </c>
      <c r="G6766" t="s">
        <v>697</v>
      </c>
      <c r="H6766">
        <v>145</v>
      </c>
      <c r="I6766" s="196" t="str">
        <f>VLOOKUP(E6766,Refs!$P$2:$R$36,3,FALSE)</f>
        <v>Y56</v>
      </c>
      <c r="J6766" s="196" t="str">
        <f>VLOOKUP(E6766,Refs!$P$2:$S$36,4,FALSE)</f>
        <v>London</v>
      </c>
      <c r="K6766" s="42">
        <f t="shared" si="213"/>
        <v>145</v>
      </c>
    </row>
    <row r="6767" spans="1:11" x14ac:dyDescent="0.35">
      <c r="A6767" s="197">
        <f t="shared" si="214"/>
        <v>44317</v>
      </c>
      <c r="B6767" t="s">
        <v>1054</v>
      </c>
      <c r="C6767" t="s">
        <v>121</v>
      </c>
      <c r="D6767" t="s">
        <v>1003</v>
      </c>
      <c r="E6767" t="s">
        <v>50</v>
      </c>
      <c r="F6767" t="s">
        <v>51</v>
      </c>
      <c r="G6767" t="s">
        <v>698</v>
      </c>
      <c r="H6767">
        <v>1055</v>
      </c>
      <c r="I6767" s="196" t="str">
        <f>VLOOKUP(E6767,Refs!$P$2:$R$36,3,FALSE)</f>
        <v>Y56</v>
      </c>
      <c r="J6767" s="196" t="str">
        <f>VLOOKUP(E6767,Refs!$P$2:$S$36,4,FALSE)</f>
        <v>London</v>
      </c>
      <c r="K6767" s="42">
        <f t="shared" si="213"/>
        <v>1055</v>
      </c>
    </row>
    <row r="6768" spans="1:11" x14ac:dyDescent="0.35">
      <c r="A6768" s="197">
        <f t="shared" si="214"/>
        <v>44317</v>
      </c>
      <c r="B6768" t="s">
        <v>1054</v>
      </c>
      <c r="C6768" t="s">
        <v>121</v>
      </c>
      <c r="D6768" t="s">
        <v>1003</v>
      </c>
      <c r="E6768" t="s">
        <v>50</v>
      </c>
      <c r="F6768" t="s">
        <v>51</v>
      </c>
      <c r="G6768" t="s">
        <v>699</v>
      </c>
      <c r="H6768">
        <v>822</v>
      </c>
      <c r="I6768" s="196" t="str">
        <f>VLOOKUP(E6768,Refs!$P$2:$R$36,3,FALSE)</f>
        <v>Y56</v>
      </c>
      <c r="J6768" s="196" t="str">
        <f>VLOOKUP(E6768,Refs!$P$2:$S$36,4,FALSE)</f>
        <v>London</v>
      </c>
      <c r="K6768" s="42">
        <f t="shared" si="213"/>
        <v>822</v>
      </c>
    </row>
    <row r="6769" spans="1:11" x14ac:dyDescent="0.35">
      <c r="A6769" s="197">
        <f t="shared" si="214"/>
        <v>44317</v>
      </c>
      <c r="B6769" t="s">
        <v>1054</v>
      </c>
      <c r="C6769" t="s">
        <v>121</v>
      </c>
      <c r="D6769" t="s">
        <v>1003</v>
      </c>
      <c r="E6769" t="s">
        <v>50</v>
      </c>
      <c r="F6769" t="s">
        <v>51</v>
      </c>
      <c r="G6769" t="s">
        <v>720</v>
      </c>
      <c r="H6769">
        <v>1061</v>
      </c>
      <c r="I6769" s="196" t="str">
        <f>VLOOKUP(E6769,Refs!$P$2:$R$36,3,FALSE)</f>
        <v>Y56</v>
      </c>
      <c r="J6769" s="196" t="str">
        <f>VLOOKUP(E6769,Refs!$P$2:$S$36,4,FALSE)</f>
        <v>London</v>
      </c>
      <c r="K6769" s="42">
        <f t="shared" si="213"/>
        <v>1061</v>
      </c>
    </row>
    <row r="6770" spans="1:11" x14ac:dyDescent="0.35">
      <c r="A6770" s="197">
        <f t="shared" si="214"/>
        <v>44317</v>
      </c>
      <c r="B6770" t="s">
        <v>1054</v>
      </c>
      <c r="C6770" t="s">
        <v>121</v>
      </c>
      <c r="D6770" t="s">
        <v>1003</v>
      </c>
      <c r="E6770" t="s">
        <v>50</v>
      </c>
      <c r="F6770" t="s">
        <v>51</v>
      </c>
      <c r="G6770" t="s">
        <v>721</v>
      </c>
      <c r="H6770">
        <v>1061</v>
      </c>
      <c r="I6770" s="196" t="str">
        <f>VLOOKUP(E6770,Refs!$P$2:$R$36,3,FALSE)</f>
        <v>Y56</v>
      </c>
      <c r="J6770" s="196" t="str">
        <f>VLOOKUP(E6770,Refs!$P$2:$S$36,4,FALSE)</f>
        <v>London</v>
      </c>
      <c r="K6770" s="42">
        <f t="shared" si="213"/>
        <v>1061</v>
      </c>
    </row>
    <row r="6771" spans="1:11" x14ac:dyDescent="0.35">
      <c r="A6771" s="197">
        <f t="shared" si="214"/>
        <v>44317</v>
      </c>
      <c r="B6771" t="s">
        <v>1054</v>
      </c>
      <c r="C6771" t="s">
        <v>121</v>
      </c>
      <c r="D6771" t="s">
        <v>1003</v>
      </c>
      <c r="E6771" t="s">
        <v>50</v>
      </c>
      <c r="F6771" t="s">
        <v>51</v>
      </c>
      <c r="G6771" t="s">
        <v>722</v>
      </c>
      <c r="H6771">
        <v>139</v>
      </c>
      <c r="I6771" s="196" t="str">
        <f>VLOOKUP(E6771,Refs!$P$2:$R$36,3,FALSE)</f>
        <v>Y56</v>
      </c>
      <c r="J6771" s="196" t="str">
        <f>VLOOKUP(E6771,Refs!$P$2:$S$36,4,FALSE)</f>
        <v>London</v>
      </c>
      <c r="K6771" s="42">
        <f t="shared" si="213"/>
        <v>139</v>
      </c>
    </row>
    <row r="6772" spans="1:11" x14ac:dyDescent="0.35">
      <c r="A6772" s="197">
        <f t="shared" si="214"/>
        <v>44317</v>
      </c>
      <c r="B6772" t="s">
        <v>1054</v>
      </c>
      <c r="C6772" t="s">
        <v>121</v>
      </c>
      <c r="D6772" t="s">
        <v>1003</v>
      </c>
      <c r="E6772" t="s">
        <v>50</v>
      </c>
      <c r="F6772" t="s">
        <v>51</v>
      </c>
      <c r="G6772" t="s">
        <v>723</v>
      </c>
      <c r="H6772">
        <v>91</v>
      </c>
      <c r="I6772" s="196" t="str">
        <f>VLOOKUP(E6772,Refs!$P$2:$R$36,3,FALSE)</f>
        <v>Y56</v>
      </c>
      <c r="J6772" s="196" t="str">
        <f>VLOOKUP(E6772,Refs!$P$2:$S$36,4,FALSE)</f>
        <v>London</v>
      </c>
      <c r="K6772" s="42">
        <f t="shared" si="213"/>
        <v>91</v>
      </c>
    </row>
    <row r="6773" spans="1:11" x14ac:dyDescent="0.35">
      <c r="A6773" s="197">
        <f t="shared" si="214"/>
        <v>44317</v>
      </c>
      <c r="B6773" t="s">
        <v>1054</v>
      </c>
      <c r="C6773" t="s">
        <v>121</v>
      </c>
      <c r="D6773" t="s">
        <v>1003</v>
      </c>
      <c r="E6773" t="s">
        <v>50</v>
      </c>
      <c r="F6773" t="s">
        <v>51</v>
      </c>
      <c r="G6773" t="s">
        <v>724</v>
      </c>
      <c r="H6773">
        <v>71</v>
      </c>
      <c r="I6773" s="196" t="str">
        <f>VLOOKUP(E6773,Refs!$P$2:$R$36,3,FALSE)</f>
        <v>Y56</v>
      </c>
      <c r="J6773" s="196" t="str">
        <f>VLOOKUP(E6773,Refs!$P$2:$S$36,4,FALSE)</f>
        <v>London</v>
      </c>
      <c r="K6773" s="42">
        <f t="shared" si="213"/>
        <v>71</v>
      </c>
    </row>
    <row r="6774" spans="1:11" x14ac:dyDescent="0.35">
      <c r="A6774" s="197">
        <f t="shared" si="214"/>
        <v>44317</v>
      </c>
      <c r="B6774" t="s">
        <v>1054</v>
      </c>
      <c r="C6774" t="s">
        <v>121</v>
      </c>
      <c r="D6774" t="s">
        <v>1003</v>
      </c>
      <c r="E6774" t="s">
        <v>50</v>
      </c>
      <c r="F6774" t="s">
        <v>51</v>
      </c>
      <c r="G6774" t="s">
        <v>725</v>
      </c>
      <c r="H6774">
        <v>9</v>
      </c>
      <c r="I6774" s="196" t="str">
        <f>VLOOKUP(E6774,Refs!$P$2:$R$36,3,FALSE)</f>
        <v>Y56</v>
      </c>
      <c r="J6774" s="196" t="str">
        <f>VLOOKUP(E6774,Refs!$P$2:$S$36,4,FALSE)</f>
        <v>London</v>
      </c>
      <c r="K6774" s="42">
        <f t="shared" si="213"/>
        <v>9</v>
      </c>
    </row>
    <row r="6775" spans="1:11" x14ac:dyDescent="0.35">
      <c r="A6775" s="197">
        <f t="shared" si="214"/>
        <v>44317</v>
      </c>
      <c r="B6775" t="s">
        <v>1054</v>
      </c>
      <c r="C6775" t="s">
        <v>121</v>
      </c>
      <c r="D6775" t="s">
        <v>1003</v>
      </c>
      <c r="E6775" t="s">
        <v>50</v>
      </c>
      <c r="F6775" t="s">
        <v>51</v>
      </c>
      <c r="G6775" t="s">
        <v>726</v>
      </c>
      <c r="H6775">
        <v>62</v>
      </c>
      <c r="I6775" s="196" t="str">
        <f>VLOOKUP(E6775,Refs!$P$2:$R$36,3,FALSE)</f>
        <v>Y56</v>
      </c>
      <c r="J6775" s="196" t="str">
        <f>VLOOKUP(E6775,Refs!$P$2:$S$36,4,FALSE)</f>
        <v>London</v>
      </c>
      <c r="K6775" s="42">
        <f t="shared" ref="K6775:K6838" si="215">IF(OR(H6775="NULL",H6775=0,H6775=""),"",H6775)</f>
        <v>62</v>
      </c>
    </row>
    <row r="6776" spans="1:11" x14ac:dyDescent="0.35">
      <c r="A6776" s="197">
        <f t="shared" si="214"/>
        <v>44317</v>
      </c>
      <c r="B6776" t="s">
        <v>1054</v>
      </c>
      <c r="C6776" t="s">
        <v>121</v>
      </c>
      <c r="D6776" t="s">
        <v>1003</v>
      </c>
      <c r="E6776" t="s">
        <v>50</v>
      </c>
      <c r="F6776" t="s">
        <v>51</v>
      </c>
      <c r="G6776" t="s">
        <v>727</v>
      </c>
      <c r="H6776">
        <v>31</v>
      </c>
      <c r="I6776" s="196" t="str">
        <f>VLOOKUP(E6776,Refs!$P$2:$R$36,3,FALSE)</f>
        <v>Y56</v>
      </c>
      <c r="J6776" s="196" t="str">
        <f>VLOOKUP(E6776,Refs!$P$2:$S$36,4,FALSE)</f>
        <v>London</v>
      </c>
      <c r="K6776" s="42">
        <f t="shared" si="215"/>
        <v>31</v>
      </c>
    </row>
    <row r="6777" spans="1:11" x14ac:dyDescent="0.35">
      <c r="A6777" s="197">
        <f t="shared" si="214"/>
        <v>44317</v>
      </c>
      <c r="B6777" t="s">
        <v>1054</v>
      </c>
      <c r="C6777" t="s">
        <v>121</v>
      </c>
      <c r="D6777" t="s">
        <v>1003</v>
      </c>
      <c r="E6777" t="s">
        <v>50</v>
      </c>
      <c r="F6777" t="s">
        <v>51</v>
      </c>
      <c r="G6777" t="s">
        <v>728</v>
      </c>
      <c r="H6777">
        <v>181</v>
      </c>
      <c r="I6777" s="196" t="str">
        <f>VLOOKUP(E6777,Refs!$P$2:$R$36,3,FALSE)</f>
        <v>Y56</v>
      </c>
      <c r="J6777" s="196" t="str">
        <f>VLOOKUP(E6777,Refs!$P$2:$S$36,4,FALSE)</f>
        <v>London</v>
      </c>
      <c r="K6777" s="42">
        <f t="shared" si="215"/>
        <v>181</v>
      </c>
    </row>
    <row r="6778" spans="1:11" x14ac:dyDescent="0.35">
      <c r="A6778" s="197">
        <f t="shared" si="214"/>
        <v>44317</v>
      </c>
      <c r="B6778" t="s">
        <v>1054</v>
      </c>
      <c r="C6778" t="s">
        <v>121</v>
      </c>
      <c r="D6778" t="s">
        <v>1003</v>
      </c>
      <c r="E6778" t="s">
        <v>50</v>
      </c>
      <c r="F6778" t="s">
        <v>51</v>
      </c>
      <c r="G6778" t="s">
        <v>729</v>
      </c>
      <c r="H6778">
        <v>144</v>
      </c>
      <c r="I6778" s="196" t="str">
        <f>VLOOKUP(E6778,Refs!$P$2:$R$36,3,FALSE)</f>
        <v>Y56</v>
      </c>
      <c r="J6778" s="196" t="str">
        <f>VLOOKUP(E6778,Refs!$P$2:$S$36,4,FALSE)</f>
        <v>London</v>
      </c>
      <c r="K6778" s="42">
        <f t="shared" si="215"/>
        <v>144</v>
      </c>
    </row>
    <row r="6779" spans="1:11" x14ac:dyDescent="0.35">
      <c r="A6779" s="197">
        <f t="shared" si="214"/>
        <v>44317</v>
      </c>
      <c r="B6779" t="s">
        <v>1054</v>
      </c>
      <c r="C6779" t="s">
        <v>121</v>
      </c>
      <c r="D6779" t="s">
        <v>1003</v>
      </c>
      <c r="E6779" t="s">
        <v>50</v>
      </c>
      <c r="F6779" t="s">
        <v>51</v>
      </c>
      <c r="G6779" t="s">
        <v>730</v>
      </c>
      <c r="H6779">
        <v>0</v>
      </c>
      <c r="I6779" s="196" t="str">
        <f>VLOOKUP(E6779,Refs!$P$2:$R$36,3,FALSE)</f>
        <v>Y56</v>
      </c>
      <c r="J6779" s="196" t="str">
        <f>VLOOKUP(E6779,Refs!$P$2:$S$36,4,FALSE)</f>
        <v>London</v>
      </c>
      <c r="K6779" s="42" t="str">
        <f t="shared" si="215"/>
        <v/>
      </c>
    </row>
    <row r="6780" spans="1:11" x14ac:dyDescent="0.35">
      <c r="A6780" s="197">
        <f t="shared" si="214"/>
        <v>44317</v>
      </c>
      <c r="B6780" t="s">
        <v>1054</v>
      </c>
      <c r="C6780" t="s">
        <v>121</v>
      </c>
      <c r="D6780" t="s">
        <v>1003</v>
      </c>
      <c r="E6780" t="s">
        <v>50</v>
      </c>
      <c r="F6780" t="s">
        <v>51</v>
      </c>
      <c r="G6780" t="s">
        <v>731</v>
      </c>
      <c r="H6780">
        <v>0</v>
      </c>
      <c r="I6780" s="196" t="str">
        <f>VLOOKUP(E6780,Refs!$P$2:$R$36,3,FALSE)</f>
        <v>Y56</v>
      </c>
      <c r="J6780" s="196" t="str">
        <f>VLOOKUP(E6780,Refs!$P$2:$S$36,4,FALSE)</f>
        <v>London</v>
      </c>
      <c r="K6780" s="42" t="str">
        <f t="shared" si="215"/>
        <v/>
      </c>
    </row>
    <row r="6781" spans="1:11" x14ac:dyDescent="0.35">
      <c r="A6781" s="197">
        <f t="shared" si="214"/>
        <v>44317</v>
      </c>
      <c r="B6781" t="s">
        <v>1054</v>
      </c>
      <c r="C6781" t="s">
        <v>121</v>
      </c>
      <c r="D6781" t="s">
        <v>1003</v>
      </c>
      <c r="E6781" t="s">
        <v>50</v>
      </c>
      <c r="F6781" t="s">
        <v>51</v>
      </c>
      <c r="G6781" t="s">
        <v>732</v>
      </c>
      <c r="H6781">
        <v>72</v>
      </c>
      <c r="I6781" s="196" t="str">
        <f>VLOOKUP(E6781,Refs!$P$2:$R$36,3,FALSE)</f>
        <v>Y56</v>
      </c>
      <c r="J6781" s="196" t="str">
        <f>VLOOKUP(E6781,Refs!$P$2:$S$36,4,FALSE)</f>
        <v>London</v>
      </c>
      <c r="K6781" s="42">
        <f t="shared" si="215"/>
        <v>72</v>
      </c>
    </row>
    <row r="6782" spans="1:11" x14ac:dyDescent="0.35">
      <c r="A6782" s="197">
        <f t="shared" si="214"/>
        <v>44317</v>
      </c>
      <c r="B6782" t="s">
        <v>1054</v>
      </c>
      <c r="C6782" t="s">
        <v>121</v>
      </c>
      <c r="D6782" t="s">
        <v>1003</v>
      </c>
      <c r="E6782" t="s">
        <v>50</v>
      </c>
      <c r="F6782" t="s">
        <v>51</v>
      </c>
      <c r="G6782" t="s">
        <v>733</v>
      </c>
      <c r="H6782">
        <v>58</v>
      </c>
      <c r="I6782" s="196" t="str">
        <f>VLOOKUP(E6782,Refs!$P$2:$R$36,3,FALSE)</f>
        <v>Y56</v>
      </c>
      <c r="J6782" s="196" t="str">
        <f>VLOOKUP(E6782,Refs!$P$2:$S$36,4,FALSE)</f>
        <v>London</v>
      </c>
      <c r="K6782" s="42">
        <f t="shared" si="215"/>
        <v>58</v>
      </c>
    </row>
    <row r="6783" spans="1:11" x14ac:dyDescent="0.35">
      <c r="A6783" s="197">
        <f t="shared" si="214"/>
        <v>44317</v>
      </c>
      <c r="B6783" t="s">
        <v>1054</v>
      </c>
      <c r="C6783" t="s">
        <v>121</v>
      </c>
      <c r="D6783" t="s">
        <v>1003</v>
      </c>
      <c r="E6783" t="s">
        <v>50</v>
      </c>
      <c r="F6783" t="s">
        <v>51</v>
      </c>
      <c r="G6783" t="s">
        <v>734</v>
      </c>
      <c r="H6783">
        <v>2</v>
      </c>
      <c r="I6783" s="196" t="str">
        <f>VLOOKUP(E6783,Refs!$P$2:$R$36,3,FALSE)</f>
        <v>Y56</v>
      </c>
      <c r="J6783" s="196" t="str">
        <f>VLOOKUP(E6783,Refs!$P$2:$S$36,4,FALSE)</f>
        <v>London</v>
      </c>
      <c r="K6783" s="42">
        <f t="shared" si="215"/>
        <v>2</v>
      </c>
    </row>
    <row r="6784" spans="1:11" x14ac:dyDescent="0.35">
      <c r="A6784" s="197">
        <f t="shared" si="214"/>
        <v>44317</v>
      </c>
      <c r="B6784" t="s">
        <v>1054</v>
      </c>
      <c r="C6784" t="s">
        <v>121</v>
      </c>
      <c r="D6784" t="s">
        <v>1003</v>
      </c>
      <c r="E6784" t="s">
        <v>50</v>
      </c>
      <c r="F6784" t="s">
        <v>51</v>
      </c>
      <c r="G6784" t="s">
        <v>735</v>
      </c>
      <c r="H6784">
        <v>1</v>
      </c>
      <c r="I6784" s="196" t="str">
        <f>VLOOKUP(E6784,Refs!$P$2:$R$36,3,FALSE)</f>
        <v>Y56</v>
      </c>
      <c r="J6784" s="196" t="str">
        <f>VLOOKUP(E6784,Refs!$P$2:$S$36,4,FALSE)</f>
        <v>London</v>
      </c>
      <c r="K6784" s="42">
        <f t="shared" si="215"/>
        <v>1</v>
      </c>
    </row>
    <row r="6785" spans="1:11" x14ac:dyDescent="0.35">
      <c r="A6785" s="197">
        <f t="shared" si="214"/>
        <v>44317</v>
      </c>
      <c r="B6785" t="s">
        <v>1054</v>
      </c>
      <c r="C6785" t="s">
        <v>121</v>
      </c>
      <c r="D6785" t="s">
        <v>1003</v>
      </c>
      <c r="E6785" t="s">
        <v>50</v>
      </c>
      <c r="F6785" t="s">
        <v>51</v>
      </c>
      <c r="G6785" t="s">
        <v>736</v>
      </c>
      <c r="H6785">
        <v>257</v>
      </c>
      <c r="I6785" s="196" t="str">
        <f>VLOOKUP(E6785,Refs!$P$2:$R$36,3,FALSE)</f>
        <v>Y56</v>
      </c>
      <c r="J6785" s="196" t="str">
        <f>VLOOKUP(E6785,Refs!$P$2:$S$36,4,FALSE)</f>
        <v>London</v>
      </c>
      <c r="K6785" s="42">
        <f t="shared" si="215"/>
        <v>257</v>
      </c>
    </row>
    <row r="6786" spans="1:11" x14ac:dyDescent="0.35">
      <c r="A6786" s="197">
        <f t="shared" si="214"/>
        <v>44317</v>
      </c>
      <c r="B6786" t="s">
        <v>1054</v>
      </c>
      <c r="C6786" t="s">
        <v>121</v>
      </c>
      <c r="D6786" t="s">
        <v>1003</v>
      </c>
      <c r="E6786" t="s">
        <v>50</v>
      </c>
      <c r="F6786" t="s">
        <v>51</v>
      </c>
      <c r="G6786" t="s">
        <v>737</v>
      </c>
      <c r="H6786">
        <v>244</v>
      </c>
      <c r="I6786" s="196" t="str">
        <f>VLOOKUP(E6786,Refs!$P$2:$R$36,3,FALSE)</f>
        <v>Y56</v>
      </c>
      <c r="J6786" s="196" t="str">
        <f>VLOOKUP(E6786,Refs!$P$2:$S$36,4,FALSE)</f>
        <v>London</v>
      </c>
      <c r="K6786" s="42">
        <f t="shared" si="215"/>
        <v>244</v>
      </c>
    </row>
    <row r="6787" spans="1:11" x14ac:dyDescent="0.35">
      <c r="A6787" s="197">
        <f t="shared" ref="A6787:A6850" si="216">DATEVALUE(RIGHT(B6787,8))</f>
        <v>44317</v>
      </c>
      <c r="B6787" t="s">
        <v>1054</v>
      </c>
      <c r="C6787" t="s">
        <v>121</v>
      </c>
      <c r="D6787" t="s">
        <v>1003</v>
      </c>
      <c r="E6787" t="s">
        <v>48</v>
      </c>
      <c r="F6787" t="s">
        <v>49</v>
      </c>
      <c r="G6787" t="s">
        <v>756</v>
      </c>
      <c r="H6787">
        <v>38205</v>
      </c>
      <c r="I6787" s="196" t="str">
        <f>VLOOKUP(E6787,Refs!$P$2:$R$36,3,FALSE)</f>
        <v>Y60</v>
      </c>
      <c r="J6787" s="196" t="str">
        <f>VLOOKUP(E6787,Refs!$P$2:$S$36,4,FALSE)</f>
        <v>Midlands</v>
      </c>
      <c r="K6787" s="42">
        <f t="shared" si="215"/>
        <v>38205</v>
      </c>
    </row>
    <row r="6788" spans="1:11" x14ac:dyDescent="0.35">
      <c r="A6788" s="197">
        <f t="shared" si="216"/>
        <v>44317</v>
      </c>
      <c r="B6788" t="s">
        <v>1054</v>
      </c>
      <c r="C6788" t="s">
        <v>121</v>
      </c>
      <c r="D6788" t="s">
        <v>1003</v>
      </c>
      <c r="E6788" t="s">
        <v>48</v>
      </c>
      <c r="F6788" t="s">
        <v>49</v>
      </c>
      <c r="G6788" t="s">
        <v>757</v>
      </c>
      <c r="H6788">
        <v>38205</v>
      </c>
      <c r="I6788" s="196" t="str">
        <f>VLOOKUP(E6788,Refs!$P$2:$R$36,3,FALSE)</f>
        <v>Y60</v>
      </c>
      <c r="J6788" s="196" t="str">
        <f>VLOOKUP(E6788,Refs!$P$2:$S$36,4,FALSE)</f>
        <v>Midlands</v>
      </c>
      <c r="K6788" s="42">
        <f t="shared" si="215"/>
        <v>38205</v>
      </c>
    </row>
    <row r="6789" spans="1:11" x14ac:dyDescent="0.35">
      <c r="A6789" s="197">
        <f t="shared" si="216"/>
        <v>44317</v>
      </c>
      <c r="B6789" t="s">
        <v>1054</v>
      </c>
      <c r="C6789" t="s">
        <v>121</v>
      </c>
      <c r="D6789" t="s">
        <v>1003</v>
      </c>
      <c r="E6789" t="s">
        <v>48</v>
      </c>
      <c r="F6789" t="s">
        <v>49</v>
      </c>
      <c r="G6789" t="s">
        <v>758</v>
      </c>
      <c r="H6789">
        <v>32099</v>
      </c>
      <c r="I6789" s="196" t="str">
        <f>VLOOKUP(E6789,Refs!$P$2:$R$36,3,FALSE)</f>
        <v>Y60</v>
      </c>
      <c r="J6789" s="196" t="str">
        <f>VLOOKUP(E6789,Refs!$P$2:$S$36,4,FALSE)</f>
        <v>Midlands</v>
      </c>
      <c r="K6789" s="42">
        <f t="shared" si="215"/>
        <v>32099</v>
      </c>
    </row>
    <row r="6790" spans="1:11" x14ac:dyDescent="0.35">
      <c r="A6790" s="197">
        <f t="shared" si="216"/>
        <v>44317</v>
      </c>
      <c r="B6790" t="s">
        <v>1054</v>
      </c>
      <c r="C6790" t="s">
        <v>121</v>
      </c>
      <c r="D6790" t="s">
        <v>1003</v>
      </c>
      <c r="E6790" t="s">
        <v>48</v>
      </c>
      <c r="F6790" t="s">
        <v>49</v>
      </c>
      <c r="G6790" t="s">
        <v>759</v>
      </c>
      <c r="H6790">
        <v>0</v>
      </c>
      <c r="I6790" s="196" t="str">
        <f>VLOOKUP(E6790,Refs!$P$2:$R$36,3,FALSE)</f>
        <v>Y60</v>
      </c>
      <c r="J6790" s="196" t="str">
        <f>VLOOKUP(E6790,Refs!$P$2:$S$36,4,FALSE)</f>
        <v>Midlands</v>
      </c>
      <c r="K6790" s="42" t="str">
        <f t="shared" si="215"/>
        <v/>
      </c>
    </row>
    <row r="6791" spans="1:11" x14ac:dyDescent="0.35">
      <c r="A6791" s="197">
        <f t="shared" si="216"/>
        <v>44317</v>
      </c>
      <c r="B6791" t="s">
        <v>1054</v>
      </c>
      <c r="C6791" t="s">
        <v>121</v>
      </c>
      <c r="D6791" t="s">
        <v>1003</v>
      </c>
      <c r="E6791" t="s">
        <v>48</v>
      </c>
      <c r="F6791" t="s">
        <v>49</v>
      </c>
      <c r="G6791" t="s">
        <v>760</v>
      </c>
      <c r="H6791">
        <v>147</v>
      </c>
      <c r="I6791" s="196" t="str">
        <f>VLOOKUP(E6791,Refs!$P$2:$R$36,3,FALSE)</f>
        <v>Y60</v>
      </c>
      <c r="J6791" s="196" t="str">
        <f>VLOOKUP(E6791,Refs!$P$2:$S$36,4,FALSE)</f>
        <v>Midlands</v>
      </c>
      <c r="K6791" s="42">
        <f t="shared" si="215"/>
        <v>147</v>
      </c>
    </row>
    <row r="6792" spans="1:11" x14ac:dyDescent="0.35">
      <c r="A6792" s="197">
        <f t="shared" si="216"/>
        <v>44317</v>
      </c>
      <c r="B6792" t="s">
        <v>1054</v>
      </c>
      <c r="C6792" t="s">
        <v>121</v>
      </c>
      <c r="D6792" t="s">
        <v>1003</v>
      </c>
      <c r="E6792" t="s">
        <v>48</v>
      </c>
      <c r="F6792" t="s">
        <v>49</v>
      </c>
      <c r="G6792" t="s">
        <v>761</v>
      </c>
      <c r="H6792">
        <v>4019</v>
      </c>
      <c r="I6792" s="196" t="str">
        <f>VLOOKUP(E6792,Refs!$P$2:$R$36,3,FALSE)</f>
        <v>Y60</v>
      </c>
      <c r="J6792" s="196" t="str">
        <f>VLOOKUP(E6792,Refs!$P$2:$S$36,4,FALSE)</f>
        <v>Midlands</v>
      </c>
      <c r="K6792" s="42">
        <f t="shared" si="215"/>
        <v>4019</v>
      </c>
    </row>
    <row r="6793" spans="1:11" x14ac:dyDescent="0.35">
      <c r="A6793" s="197">
        <f t="shared" si="216"/>
        <v>44317</v>
      </c>
      <c r="B6793" t="s">
        <v>1054</v>
      </c>
      <c r="C6793" t="s">
        <v>121</v>
      </c>
      <c r="D6793" t="s">
        <v>1003</v>
      </c>
      <c r="E6793" t="s">
        <v>48</v>
      </c>
      <c r="F6793" t="s">
        <v>49</v>
      </c>
      <c r="G6793" t="s">
        <v>548</v>
      </c>
      <c r="H6793">
        <v>17334</v>
      </c>
      <c r="I6793" s="196" t="str">
        <f>VLOOKUP(E6793,Refs!$P$2:$R$36,3,FALSE)</f>
        <v>Y60</v>
      </c>
      <c r="J6793" s="196" t="str">
        <f>VLOOKUP(E6793,Refs!$P$2:$S$36,4,FALSE)</f>
        <v>Midlands</v>
      </c>
      <c r="K6793" s="42">
        <f t="shared" si="215"/>
        <v>17334</v>
      </c>
    </row>
    <row r="6794" spans="1:11" x14ac:dyDescent="0.35">
      <c r="A6794" s="197">
        <f t="shared" si="216"/>
        <v>44317</v>
      </c>
      <c r="B6794" t="s">
        <v>1054</v>
      </c>
      <c r="C6794" t="s">
        <v>121</v>
      </c>
      <c r="D6794" t="s">
        <v>1003</v>
      </c>
      <c r="E6794" t="s">
        <v>48</v>
      </c>
      <c r="F6794" t="s">
        <v>49</v>
      </c>
      <c r="G6794" t="s">
        <v>549</v>
      </c>
      <c r="H6794">
        <v>6106</v>
      </c>
      <c r="I6794" s="196" t="str">
        <f>VLOOKUP(E6794,Refs!$P$2:$R$36,3,FALSE)</f>
        <v>Y60</v>
      </c>
      <c r="J6794" s="196" t="str">
        <f>VLOOKUP(E6794,Refs!$P$2:$S$36,4,FALSE)</f>
        <v>Midlands</v>
      </c>
      <c r="K6794" s="42">
        <f t="shared" si="215"/>
        <v>6106</v>
      </c>
    </row>
    <row r="6795" spans="1:11" x14ac:dyDescent="0.35">
      <c r="A6795" s="197">
        <f t="shared" si="216"/>
        <v>44317</v>
      </c>
      <c r="B6795" t="s">
        <v>1054</v>
      </c>
      <c r="C6795" t="s">
        <v>121</v>
      </c>
      <c r="D6795" t="s">
        <v>1003</v>
      </c>
      <c r="E6795" t="s">
        <v>48</v>
      </c>
      <c r="F6795" t="s">
        <v>49</v>
      </c>
      <c r="G6795" t="s">
        <v>550</v>
      </c>
      <c r="H6795">
        <v>3281</v>
      </c>
      <c r="I6795" s="196" t="str">
        <f>VLOOKUP(E6795,Refs!$P$2:$R$36,3,FALSE)</f>
        <v>Y60</v>
      </c>
      <c r="J6795" s="196" t="str">
        <f>VLOOKUP(E6795,Refs!$P$2:$S$36,4,FALSE)</f>
        <v>Midlands</v>
      </c>
      <c r="K6795" s="42">
        <f t="shared" si="215"/>
        <v>3281</v>
      </c>
    </row>
    <row r="6796" spans="1:11" x14ac:dyDescent="0.35">
      <c r="A6796" s="197">
        <f t="shared" si="216"/>
        <v>44317</v>
      </c>
      <c r="B6796" t="s">
        <v>1054</v>
      </c>
      <c r="C6796" t="s">
        <v>121</v>
      </c>
      <c r="D6796" t="s">
        <v>1003</v>
      </c>
      <c r="E6796" t="s">
        <v>48</v>
      </c>
      <c r="F6796" t="s">
        <v>49</v>
      </c>
      <c r="G6796" t="s">
        <v>551</v>
      </c>
      <c r="H6796">
        <v>651</v>
      </c>
      <c r="I6796" s="196" t="str">
        <f>VLOOKUP(E6796,Refs!$P$2:$R$36,3,FALSE)</f>
        <v>Y60</v>
      </c>
      <c r="J6796" s="196" t="str">
        <f>VLOOKUP(E6796,Refs!$P$2:$S$36,4,FALSE)</f>
        <v>Midlands</v>
      </c>
      <c r="K6796" s="42">
        <f t="shared" si="215"/>
        <v>651</v>
      </c>
    </row>
    <row r="6797" spans="1:11" x14ac:dyDescent="0.35">
      <c r="A6797" s="197">
        <f t="shared" si="216"/>
        <v>44317</v>
      </c>
      <c r="B6797" t="s">
        <v>1054</v>
      </c>
      <c r="C6797" t="s">
        <v>121</v>
      </c>
      <c r="D6797" t="s">
        <v>1003</v>
      </c>
      <c r="E6797" t="s">
        <v>48</v>
      </c>
      <c r="F6797" t="s">
        <v>49</v>
      </c>
      <c r="G6797" t="s">
        <v>552</v>
      </c>
      <c r="H6797">
        <v>2174</v>
      </c>
      <c r="I6797" s="196" t="str">
        <f>VLOOKUP(E6797,Refs!$P$2:$R$36,3,FALSE)</f>
        <v>Y60</v>
      </c>
      <c r="J6797" s="196" t="str">
        <f>VLOOKUP(E6797,Refs!$P$2:$S$36,4,FALSE)</f>
        <v>Midlands</v>
      </c>
      <c r="K6797" s="42">
        <f t="shared" si="215"/>
        <v>2174</v>
      </c>
    </row>
    <row r="6798" spans="1:11" x14ac:dyDescent="0.35">
      <c r="A6798" s="197">
        <f t="shared" si="216"/>
        <v>44317</v>
      </c>
      <c r="B6798" t="s">
        <v>1054</v>
      </c>
      <c r="C6798" t="s">
        <v>121</v>
      </c>
      <c r="D6798" t="s">
        <v>1003</v>
      </c>
      <c r="E6798" t="s">
        <v>48</v>
      </c>
      <c r="F6798" t="s">
        <v>49</v>
      </c>
      <c r="G6798" t="s">
        <v>553</v>
      </c>
      <c r="H6798">
        <v>4683814</v>
      </c>
      <c r="I6798" s="196" t="str">
        <f>VLOOKUP(E6798,Refs!$P$2:$R$36,3,FALSE)</f>
        <v>Y60</v>
      </c>
      <c r="J6798" s="196" t="str">
        <f>VLOOKUP(E6798,Refs!$P$2:$S$36,4,FALSE)</f>
        <v>Midlands</v>
      </c>
      <c r="K6798" s="42">
        <f t="shared" si="215"/>
        <v>4683814</v>
      </c>
    </row>
    <row r="6799" spans="1:11" x14ac:dyDescent="0.35">
      <c r="A6799" s="197">
        <f t="shared" si="216"/>
        <v>44317</v>
      </c>
      <c r="B6799" t="s">
        <v>1054</v>
      </c>
      <c r="C6799" t="s">
        <v>121</v>
      </c>
      <c r="D6799" t="s">
        <v>1003</v>
      </c>
      <c r="E6799" t="s">
        <v>48</v>
      </c>
      <c r="F6799" t="s">
        <v>49</v>
      </c>
      <c r="G6799" t="s">
        <v>554</v>
      </c>
      <c r="H6799">
        <v>601</v>
      </c>
      <c r="I6799" s="196" t="str">
        <f>VLOOKUP(E6799,Refs!$P$2:$R$36,3,FALSE)</f>
        <v>Y60</v>
      </c>
      <c r="J6799" s="196" t="str">
        <f>VLOOKUP(E6799,Refs!$P$2:$S$36,4,FALSE)</f>
        <v>Midlands</v>
      </c>
      <c r="K6799" s="42">
        <f t="shared" si="215"/>
        <v>601</v>
      </c>
    </row>
    <row r="6800" spans="1:11" x14ac:dyDescent="0.35">
      <c r="A6800" s="197">
        <f t="shared" si="216"/>
        <v>44317</v>
      </c>
      <c r="B6800" t="s">
        <v>1054</v>
      </c>
      <c r="C6800" t="s">
        <v>121</v>
      </c>
      <c r="D6800" t="s">
        <v>1003</v>
      </c>
      <c r="E6800" t="s">
        <v>48</v>
      </c>
      <c r="F6800" t="s">
        <v>49</v>
      </c>
      <c r="G6800" t="s">
        <v>555</v>
      </c>
      <c r="H6800">
        <v>806</v>
      </c>
      <c r="I6800" s="196" t="str">
        <f>VLOOKUP(E6800,Refs!$P$2:$R$36,3,FALSE)</f>
        <v>Y60</v>
      </c>
      <c r="J6800" s="196" t="str">
        <f>VLOOKUP(E6800,Refs!$P$2:$S$36,4,FALSE)</f>
        <v>Midlands</v>
      </c>
      <c r="K6800" s="42">
        <f t="shared" si="215"/>
        <v>806</v>
      </c>
    </row>
    <row r="6801" spans="1:11" x14ac:dyDescent="0.35">
      <c r="A6801" s="197">
        <f t="shared" si="216"/>
        <v>44317</v>
      </c>
      <c r="B6801" t="s">
        <v>1054</v>
      </c>
      <c r="C6801" t="s">
        <v>121</v>
      </c>
      <c r="D6801" t="s">
        <v>1003</v>
      </c>
      <c r="E6801" t="s">
        <v>48</v>
      </c>
      <c r="F6801" t="s">
        <v>49</v>
      </c>
      <c r="G6801" t="s">
        <v>556</v>
      </c>
      <c r="H6801">
        <v>438895</v>
      </c>
      <c r="I6801" s="196" t="str">
        <f>VLOOKUP(E6801,Refs!$P$2:$R$36,3,FALSE)</f>
        <v>Y60</v>
      </c>
      <c r="J6801" s="196" t="str">
        <f>VLOOKUP(E6801,Refs!$P$2:$S$36,4,FALSE)</f>
        <v>Midlands</v>
      </c>
      <c r="K6801" s="42">
        <f t="shared" si="215"/>
        <v>438895</v>
      </c>
    </row>
    <row r="6802" spans="1:11" x14ac:dyDescent="0.35">
      <c r="A6802" s="197">
        <f t="shared" si="216"/>
        <v>44317</v>
      </c>
      <c r="B6802" t="s">
        <v>1054</v>
      </c>
      <c r="C6802" t="s">
        <v>121</v>
      </c>
      <c r="D6802" t="s">
        <v>1003</v>
      </c>
      <c r="E6802" t="s">
        <v>48</v>
      </c>
      <c r="F6802" t="s">
        <v>49</v>
      </c>
      <c r="G6802" t="s">
        <v>557</v>
      </c>
      <c r="H6802">
        <v>16444</v>
      </c>
      <c r="I6802" s="196" t="str">
        <f>VLOOKUP(E6802,Refs!$P$2:$R$36,3,FALSE)</f>
        <v>Y60</v>
      </c>
      <c r="J6802" s="196" t="str">
        <f>VLOOKUP(E6802,Refs!$P$2:$S$36,4,FALSE)</f>
        <v>Midlands</v>
      </c>
      <c r="K6802" s="42">
        <f t="shared" si="215"/>
        <v>16444</v>
      </c>
    </row>
    <row r="6803" spans="1:11" x14ac:dyDescent="0.35">
      <c r="A6803" s="197">
        <f t="shared" si="216"/>
        <v>44317</v>
      </c>
      <c r="B6803" t="s">
        <v>1054</v>
      </c>
      <c r="C6803" t="s">
        <v>121</v>
      </c>
      <c r="D6803" t="s">
        <v>1003</v>
      </c>
      <c r="E6803" t="s">
        <v>48</v>
      </c>
      <c r="F6803" t="s">
        <v>49</v>
      </c>
      <c r="G6803" t="s">
        <v>558</v>
      </c>
      <c r="H6803">
        <v>143134260</v>
      </c>
      <c r="I6803" s="196" t="str">
        <f>VLOOKUP(E6803,Refs!$P$2:$R$36,3,FALSE)</f>
        <v>Y60</v>
      </c>
      <c r="J6803" s="196" t="str">
        <f>VLOOKUP(E6803,Refs!$P$2:$S$36,4,FALSE)</f>
        <v>Midlands</v>
      </c>
      <c r="K6803" s="42">
        <f t="shared" si="215"/>
        <v>143134260</v>
      </c>
    </row>
    <row r="6804" spans="1:11" x14ac:dyDescent="0.35">
      <c r="A6804" s="197">
        <f t="shared" si="216"/>
        <v>44317</v>
      </c>
      <c r="B6804" t="s">
        <v>1054</v>
      </c>
      <c r="C6804" t="s">
        <v>121</v>
      </c>
      <c r="D6804" t="s">
        <v>1003</v>
      </c>
      <c r="E6804" t="s">
        <v>48</v>
      </c>
      <c r="F6804" t="s">
        <v>49</v>
      </c>
      <c r="G6804" t="s">
        <v>566</v>
      </c>
      <c r="H6804">
        <v>29205</v>
      </c>
      <c r="I6804" s="196" t="str">
        <f>VLOOKUP(E6804,Refs!$P$2:$R$36,3,FALSE)</f>
        <v>Y60</v>
      </c>
      <c r="J6804" s="196" t="str">
        <f>VLOOKUP(E6804,Refs!$P$2:$S$36,4,FALSE)</f>
        <v>Midlands</v>
      </c>
      <c r="K6804" s="42">
        <f t="shared" si="215"/>
        <v>29205</v>
      </c>
    </row>
    <row r="6805" spans="1:11" x14ac:dyDescent="0.35">
      <c r="A6805" s="197">
        <f t="shared" si="216"/>
        <v>44317</v>
      </c>
      <c r="B6805" t="s">
        <v>1054</v>
      </c>
      <c r="C6805" t="s">
        <v>121</v>
      </c>
      <c r="D6805" t="s">
        <v>1003</v>
      </c>
      <c r="E6805" t="s">
        <v>48</v>
      </c>
      <c r="F6805" t="s">
        <v>49</v>
      </c>
      <c r="G6805" t="s">
        <v>567</v>
      </c>
      <c r="H6805">
        <v>0</v>
      </c>
      <c r="I6805" s="196" t="str">
        <f>VLOOKUP(E6805,Refs!$P$2:$R$36,3,FALSE)</f>
        <v>Y60</v>
      </c>
      <c r="J6805" s="196" t="str">
        <f>VLOOKUP(E6805,Refs!$P$2:$S$36,4,FALSE)</f>
        <v>Midlands</v>
      </c>
      <c r="K6805" s="42" t="str">
        <f t="shared" si="215"/>
        <v/>
      </c>
    </row>
    <row r="6806" spans="1:11" x14ac:dyDescent="0.35">
      <c r="A6806" s="197">
        <f t="shared" si="216"/>
        <v>44317</v>
      </c>
      <c r="B6806" t="s">
        <v>1054</v>
      </c>
      <c r="C6806" t="s">
        <v>121</v>
      </c>
      <c r="D6806" t="s">
        <v>1003</v>
      </c>
      <c r="E6806" t="s">
        <v>48</v>
      </c>
      <c r="F6806" t="s">
        <v>49</v>
      </c>
      <c r="G6806" t="s">
        <v>568</v>
      </c>
      <c r="H6806">
        <v>11203</v>
      </c>
      <c r="I6806" s="196" t="str">
        <f>VLOOKUP(E6806,Refs!$P$2:$R$36,3,FALSE)</f>
        <v>Y60</v>
      </c>
      <c r="J6806" s="196" t="str">
        <f>VLOOKUP(E6806,Refs!$P$2:$S$36,4,FALSE)</f>
        <v>Midlands</v>
      </c>
      <c r="K6806" s="42">
        <f t="shared" si="215"/>
        <v>11203</v>
      </c>
    </row>
    <row r="6807" spans="1:11" x14ac:dyDescent="0.35">
      <c r="A6807" s="197">
        <f t="shared" si="216"/>
        <v>44317</v>
      </c>
      <c r="B6807" t="s">
        <v>1054</v>
      </c>
      <c r="C6807" t="s">
        <v>121</v>
      </c>
      <c r="D6807" t="s">
        <v>1003</v>
      </c>
      <c r="E6807" t="s">
        <v>48</v>
      </c>
      <c r="F6807" t="s">
        <v>49</v>
      </c>
      <c r="G6807" t="s">
        <v>569</v>
      </c>
      <c r="H6807">
        <v>9567</v>
      </c>
      <c r="I6807" s="196" t="str">
        <f>VLOOKUP(E6807,Refs!$P$2:$R$36,3,FALSE)</f>
        <v>Y60</v>
      </c>
      <c r="J6807" s="196" t="str">
        <f>VLOOKUP(E6807,Refs!$P$2:$S$36,4,FALSE)</f>
        <v>Midlands</v>
      </c>
      <c r="K6807" s="42">
        <f t="shared" si="215"/>
        <v>9567</v>
      </c>
    </row>
    <row r="6808" spans="1:11" x14ac:dyDescent="0.35">
      <c r="A6808" s="197">
        <f t="shared" si="216"/>
        <v>44317</v>
      </c>
      <c r="B6808" t="s">
        <v>1054</v>
      </c>
      <c r="C6808" t="s">
        <v>121</v>
      </c>
      <c r="D6808" t="s">
        <v>1003</v>
      </c>
      <c r="E6808" t="s">
        <v>48</v>
      </c>
      <c r="F6808" t="s">
        <v>49</v>
      </c>
      <c r="G6808" t="s">
        <v>570</v>
      </c>
      <c r="H6808">
        <v>8435</v>
      </c>
      <c r="I6808" s="196" t="str">
        <f>VLOOKUP(E6808,Refs!$P$2:$R$36,3,FALSE)</f>
        <v>Y60</v>
      </c>
      <c r="J6808" s="196" t="str">
        <f>VLOOKUP(E6808,Refs!$P$2:$S$36,4,FALSE)</f>
        <v>Midlands</v>
      </c>
      <c r="K6808" s="42">
        <f t="shared" si="215"/>
        <v>8435</v>
      </c>
    </row>
    <row r="6809" spans="1:11" x14ac:dyDescent="0.35">
      <c r="A6809" s="197">
        <f t="shared" si="216"/>
        <v>44317</v>
      </c>
      <c r="B6809" t="s">
        <v>1054</v>
      </c>
      <c r="C6809" t="s">
        <v>121</v>
      </c>
      <c r="D6809" t="s">
        <v>1003</v>
      </c>
      <c r="E6809" t="s">
        <v>48</v>
      </c>
      <c r="F6809" t="s">
        <v>49</v>
      </c>
      <c r="G6809" t="s">
        <v>571</v>
      </c>
      <c r="H6809">
        <v>0</v>
      </c>
      <c r="I6809" s="196" t="str">
        <f>VLOOKUP(E6809,Refs!$P$2:$R$36,3,FALSE)</f>
        <v>Y60</v>
      </c>
      <c r="J6809" s="196" t="str">
        <f>VLOOKUP(E6809,Refs!$P$2:$S$36,4,FALSE)</f>
        <v>Midlands</v>
      </c>
      <c r="K6809" s="42" t="str">
        <f t="shared" si="215"/>
        <v/>
      </c>
    </row>
    <row r="6810" spans="1:11" x14ac:dyDescent="0.35">
      <c r="A6810" s="197">
        <f t="shared" si="216"/>
        <v>44317</v>
      </c>
      <c r="B6810" t="s">
        <v>1054</v>
      </c>
      <c r="C6810" t="s">
        <v>121</v>
      </c>
      <c r="D6810" t="s">
        <v>1003</v>
      </c>
      <c r="E6810" t="s">
        <v>48</v>
      </c>
      <c r="F6810" t="s">
        <v>49</v>
      </c>
      <c r="G6810" t="s">
        <v>576</v>
      </c>
      <c r="H6810">
        <v>18023</v>
      </c>
      <c r="I6810" s="196" t="str">
        <f>VLOOKUP(E6810,Refs!$P$2:$R$36,3,FALSE)</f>
        <v>Y60</v>
      </c>
      <c r="J6810" s="196" t="str">
        <f>VLOOKUP(E6810,Refs!$P$2:$S$36,4,FALSE)</f>
        <v>Midlands</v>
      </c>
      <c r="K6810" s="42">
        <f t="shared" si="215"/>
        <v>18023</v>
      </c>
    </row>
    <row r="6811" spans="1:11" x14ac:dyDescent="0.35">
      <c r="A6811" s="197">
        <f t="shared" si="216"/>
        <v>44317</v>
      </c>
      <c r="B6811" t="s">
        <v>1054</v>
      </c>
      <c r="C6811" t="s">
        <v>121</v>
      </c>
      <c r="D6811" t="s">
        <v>1003</v>
      </c>
      <c r="E6811" t="s">
        <v>48</v>
      </c>
      <c r="F6811" t="s">
        <v>49</v>
      </c>
      <c r="G6811" t="s">
        <v>577</v>
      </c>
      <c r="H6811">
        <v>8435</v>
      </c>
      <c r="I6811" s="196" t="str">
        <f>VLOOKUP(E6811,Refs!$P$2:$R$36,3,FALSE)</f>
        <v>Y60</v>
      </c>
      <c r="J6811" s="196" t="str">
        <f>VLOOKUP(E6811,Refs!$P$2:$S$36,4,FALSE)</f>
        <v>Midlands</v>
      </c>
      <c r="K6811" s="42">
        <f t="shared" si="215"/>
        <v>8435</v>
      </c>
    </row>
    <row r="6812" spans="1:11" x14ac:dyDescent="0.35">
      <c r="A6812" s="197">
        <f t="shared" si="216"/>
        <v>44317</v>
      </c>
      <c r="B6812" t="s">
        <v>1054</v>
      </c>
      <c r="C6812" t="s">
        <v>121</v>
      </c>
      <c r="D6812" t="s">
        <v>1003</v>
      </c>
      <c r="E6812" t="s">
        <v>48</v>
      </c>
      <c r="F6812" t="s">
        <v>49</v>
      </c>
      <c r="G6812" t="s">
        <v>578</v>
      </c>
      <c r="H6812">
        <v>0</v>
      </c>
      <c r="I6812" s="196" t="str">
        <f>VLOOKUP(E6812,Refs!$P$2:$R$36,3,FALSE)</f>
        <v>Y60</v>
      </c>
      <c r="J6812" s="196" t="str">
        <f>VLOOKUP(E6812,Refs!$P$2:$S$36,4,FALSE)</f>
        <v>Midlands</v>
      </c>
      <c r="K6812" s="42" t="str">
        <f t="shared" si="215"/>
        <v/>
      </c>
    </row>
    <row r="6813" spans="1:11" x14ac:dyDescent="0.35">
      <c r="A6813" s="197">
        <f t="shared" si="216"/>
        <v>44317</v>
      </c>
      <c r="B6813" t="s">
        <v>1054</v>
      </c>
      <c r="C6813" t="s">
        <v>121</v>
      </c>
      <c r="D6813" t="s">
        <v>1003</v>
      </c>
      <c r="E6813" t="s">
        <v>48</v>
      </c>
      <c r="F6813" t="s">
        <v>49</v>
      </c>
      <c r="G6813" t="s">
        <v>579</v>
      </c>
      <c r="H6813">
        <v>0</v>
      </c>
      <c r="I6813" s="196" t="str">
        <f>VLOOKUP(E6813,Refs!$P$2:$R$36,3,FALSE)</f>
        <v>Y60</v>
      </c>
      <c r="J6813" s="196" t="str">
        <f>VLOOKUP(E6813,Refs!$P$2:$S$36,4,FALSE)</f>
        <v>Midlands</v>
      </c>
      <c r="K6813" s="42" t="str">
        <f t="shared" si="215"/>
        <v/>
      </c>
    </row>
    <row r="6814" spans="1:11" x14ac:dyDescent="0.35">
      <c r="A6814" s="197">
        <f t="shared" si="216"/>
        <v>44317</v>
      </c>
      <c r="B6814" t="s">
        <v>1054</v>
      </c>
      <c r="C6814" t="s">
        <v>121</v>
      </c>
      <c r="D6814" t="s">
        <v>1003</v>
      </c>
      <c r="E6814" t="s">
        <v>48</v>
      </c>
      <c r="F6814" t="s">
        <v>49</v>
      </c>
      <c r="G6814" t="s">
        <v>580</v>
      </c>
      <c r="H6814">
        <v>9588</v>
      </c>
      <c r="I6814" s="196" t="str">
        <f>VLOOKUP(E6814,Refs!$P$2:$R$36,3,FALSE)</f>
        <v>Y60</v>
      </c>
      <c r="J6814" s="196" t="str">
        <f>VLOOKUP(E6814,Refs!$P$2:$S$36,4,FALSE)</f>
        <v>Midlands</v>
      </c>
      <c r="K6814" s="42">
        <f t="shared" si="215"/>
        <v>9588</v>
      </c>
    </row>
    <row r="6815" spans="1:11" x14ac:dyDescent="0.35">
      <c r="A6815" s="197">
        <f t="shared" si="216"/>
        <v>44317</v>
      </c>
      <c r="B6815" t="s">
        <v>1054</v>
      </c>
      <c r="C6815" t="s">
        <v>121</v>
      </c>
      <c r="D6815" t="s">
        <v>1003</v>
      </c>
      <c r="E6815" t="s">
        <v>48</v>
      </c>
      <c r="F6815" t="s">
        <v>49</v>
      </c>
      <c r="G6815" t="s">
        <v>581</v>
      </c>
      <c r="H6815">
        <v>0</v>
      </c>
      <c r="I6815" s="196" t="str">
        <f>VLOOKUP(E6815,Refs!$P$2:$R$36,3,FALSE)</f>
        <v>Y60</v>
      </c>
      <c r="J6815" s="196" t="str">
        <f>VLOOKUP(E6815,Refs!$P$2:$S$36,4,FALSE)</f>
        <v>Midlands</v>
      </c>
      <c r="K6815" s="42" t="str">
        <f t="shared" si="215"/>
        <v/>
      </c>
    </row>
    <row r="6816" spans="1:11" x14ac:dyDescent="0.35">
      <c r="A6816" s="197">
        <f t="shared" si="216"/>
        <v>44317</v>
      </c>
      <c r="B6816" t="s">
        <v>1054</v>
      </c>
      <c r="C6816" t="s">
        <v>121</v>
      </c>
      <c r="D6816" t="s">
        <v>1003</v>
      </c>
      <c r="E6816" t="s">
        <v>48</v>
      </c>
      <c r="F6816" t="s">
        <v>49</v>
      </c>
      <c r="G6816" t="s">
        <v>582</v>
      </c>
      <c r="H6816">
        <v>0</v>
      </c>
      <c r="I6816" s="196" t="str">
        <f>VLOOKUP(E6816,Refs!$P$2:$R$36,3,FALSE)</f>
        <v>Y60</v>
      </c>
      <c r="J6816" s="196" t="str">
        <f>VLOOKUP(E6816,Refs!$P$2:$S$36,4,FALSE)</f>
        <v>Midlands</v>
      </c>
      <c r="K6816" s="42" t="str">
        <f t="shared" si="215"/>
        <v/>
      </c>
    </row>
    <row r="6817" spans="1:11" x14ac:dyDescent="0.35">
      <c r="A6817" s="197">
        <f t="shared" si="216"/>
        <v>44317</v>
      </c>
      <c r="B6817" t="s">
        <v>1054</v>
      </c>
      <c r="C6817" t="s">
        <v>121</v>
      </c>
      <c r="D6817" t="s">
        <v>1003</v>
      </c>
      <c r="E6817" t="s">
        <v>48</v>
      </c>
      <c r="F6817" t="s">
        <v>49</v>
      </c>
      <c r="G6817" t="s">
        <v>583</v>
      </c>
      <c r="H6817">
        <v>0</v>
      </c>
      <c r="I6817" s="196" t="str">
        <f>VLOOKUP(E6817,Refs!$P$2:$R$36,3,FALSE)</f>
        <v>Y60</v>
      </c>
      <c r="J6817" s="196" t="str">
        <f>VLOOKUP(E6817,Refs!$P$2:$S$36,4,FALSE)</f>
        <v>Midlands</v>
      </c>
      <c r="K6817" s="42" t="str">
        <f t="shared" si="215"/>
        <v/>
      </c>
    </row>
    <row r="6818" spans="1:11" x14ac:dyDescent="0.35">
      <c r="A6818" s="197">
        <f t="shared" si="216"/>
        <v>44317</v>
      </c>
      <c r="B6818" t="s">
        <v>1054</v>
      </c>
      <c r="C6818" t="s">
        <v>121</v>
      </c>
      <c r="D6818" t="s">
        <v>1003</v>
      </c>
      <c r="E6818" t="s">
        <v>48</v>
      </c>
      <c r="F6818" t="s">
        <v>49</v>
      </c>
      <c r="G6818" t="s">
        <v>584</v>
      </c>
      <c r="H6818">
        <v>0</v>
      </c>
      <c r="I6818" s="196" t="str">
        <f>VLOOKUP(E6818,Refs!$P$2:$R$36,3,FALSE)</f>
        <v>Y60</v>
      </c>
      <c r="J6818" s="196" t="str">
        <f>VLOOKUP(E6818,Refs!$P$2:$S$36,4,FALSE)</f>
        <v>Midlands</v>
      </c>
      <c r="K6818" s="42" t="str">
        <f t="shared" si="215"/>
        <v/>
      </c>
    </row>
    <row r="6819" spans="1:11" x14ac:dyDescent="0.35">
      <c r="A6819" s="197">
        <f t="shared" si="216"/>
        <v>44317</v>
      </c>
      <c r="B6819" t="s">
        <v>1054</v>
      </c>
      <c r="C6819" t="s">
        <v>121</v>
      </c>
      <c r="D6819" t="s">
        <v>1003</v>
      </c>
      <c r="E6819" t="s">
        <v>48</v>
      </c>
      <c r="F6819" t="s">
        <v>49</v>
      </c>
      <c r="G6819" t="s">
        <v>585</v>
      </c>
      <c r="H6819">
        <v>1217</v>
      </c>
      <c r="I6819" s="196" t="str">
        <f>VLOOKUP(E6819,Refs!$P$2:$R$36,3,FALSE)</f>
        <v>Y60</v>
      </c>
      <c r="J6819" s="196" t="str">
        <f>VLOOKUP(E6819,Refs!$P$2:$S$36,4,FALSE)</f>
        <v>Midlands</v>
      </c>
      <c r="K6819" s="42">
        <f t="shared" si="215"/>
        <v>1217</v>
      </c>
    </row>
    <row r="6820" spans="1:11" x14ac:dyDescent="0.35">
      <c r="A6820" s="197">
        <f t="shared" si="216"/>
        <v>44317</v>
      </c>
      <c r="B6820" t="s">
        <v>1054</v>
      </c>
      <c r="C6820" t="s">
        <v>121</v>
      </c>
      <c r="D6820" t="s">
        <v>1003</v>
      </c>
      <c r="E6820" t="s">
        <v>48</v>
      </c>
      <c r="F6820" t="s">
        <v>49</v>
      </c>
      <c r="G6820" t="s">
        <v>586</v>
      </c>
      <c r="H6820">
        <v>471</v>
      </c>
      <c r="I6820" s="196" t="str">
        <f>VLOOKUP(E6820,Refs!$P$2:$R$36,3,FALSE)</f>
        <v>Y60</v>
      </c>
      <c r="J6820" s="196" t="str">
        <f>VLOOKUP(E6820,Refs!$P$2:$S$36,4,FALSE)</f>
        <v>Midlands</v>
      </c>
      <c r="K6820" s="42">
        <f t="shared" si="215"/>
        <v>471</v>
      </c>
    </row>
    <row r="6821" spans="1:11" x14ac:dyDescent="0.35">
      <c r="A6821" s="197">
        <f t="shared" si="216"/>
        <v>44317</v>
      </c>
      <c r="B6821" t="s">
        <v>1054</v>
      </c>
      <c r="C6821" t="s">
        <v>121</v>
      </c>
      <c r="D6821" t="s">
        <v>1003</v>
      </c>
      <c r="E6821" t="s">
        <v>48</v>
      </c>
      <c r="F6821" t="s">
        <v>49</v>
      </c>
      <c r="G6821" t="s">
        <v>587</v>
      </c>
      <c r="H6821">
        <v>0</v>
      </c>
      <c r="I6821" s="196" t="str">
        <f>VLOOKUP(E6821,Refs!$P$2:$R$36,3,FALSE)</f>
        <v>Y60</v>
      </c>
      <c r="J6821" s="196" t="str">
        <f>VLOOKUP(E6821,Refs!$P$2:$S$36,4,FALSE)</f>
        <v>Midlands</v>
      </c>
      <c r="K6821" s="42" t="str">
        <f t="shared" si="215"/>
        <v/>
      </c>
    </row>
    <row r="6822" spans="1:11" x14ac:dyDescent="0.35">
      <c r="A6822" s="197">
        <f t="shared" si="216"/>
        <v>44317</v>
      </c>
      <c r="B6822" t="s">
        <v>1054</v>
      </c>
      <c r="C6822" t="s">
        <v>121</v>
      </c>
      <c r="D6822" t="s">
        <v>1003</v>
      </c>
      <c r="E6822" t="s">
        <v>48</v>
      </c>
      <c r="F6822" t="s">
        <v>49</v>
      </c>
      <c r="G6822" t="s">
        <v>588</v>
      </c>
      <c r="H6822">
        <v>7942</v>
      </c>
      <c r="I6822" s="196" t="str">
        <f>VLOOKUP(E6822,Refs!$P$2:$R$36,3,FALSE)</f>
        <v>Y60</v>
      </c>
      <c r="J6822" s="196" t="str">
        <f>VLOOKUP(E6822,Refs!$P$2:$S$36,4,FALSE)</f>
        <v>Midlands</v>
      </c>
      <c r="K6822" s="42">
        <f t="shared" si="215"/>
        <v>7942</v>
      </c>
    </row>
    <row r="6823" spans="1:11" x14ac:dyDescent="0.35">
      <c r="A6823" s="197">
        <f t="shared" si="216"/>
        <v>44317</v>
      </c>
      <c r="B6823" t="s">
        <v>1054</v>
      </c>
      <c r="C6823" t="s">
        <v>121</v>
      </c>
      <c r="D6823" t="s">
        <v>1003</v>
      </c>
      <c r="E6823" t="s">
        <v>48</v>
      </c>
      <c r="F6823" t="s">
        <v>49</v>
      </c>
      <c r="G6823" t="s">
        <v>589</v>
      </c>
      <c r="H6823">
        <v>3675</v>
      </c>
      <c r="I6823" s="196" t="str">
        <f>VLOOKUP(E6823,Refs!$P$2:$R$36,3,FALSE)</f>
        <v>Y60</v>
      </c>
      <c r="J6823" s="196" t="str">
        <f>VLOOKUP(E6823,Refs!$P$2:$S$36,4,FALSE)</f>
        <v>Midlands</v>
      </c>
      <c r="K6823" s="42">
        <f t="shared" si="215"/>
        <v>3675</v>
      </c>
    </row>
    <row r="6824" spans="1:11" x14ac:dyDescent="0.35">
      <c r="A6824" s="197">
        <f t="shared" si="216"/>
        <v>44317</v>
      </c>
      <c r="B6824" t="s">
        <v>1054</v>
      </c>
      <c r="C6824" t="s">
        <v>121</v>
      </c>
      <c r="D6824" t="s">
        <v>1003</v>
      </c>
      <c r="E6824" t="s">
        <v>48</v>
      </c>
      <c r="F6824" t="s">
        <v>49</v>
      </c>
      <c r="G6824" t="s">
        <v>590</v>
      </c>
      <c r="H6824">
        <v>1845</v>
      </c>
      <c r="I6824" s="196" t="str">
        <f>VLOOKUP(E6824,Refs!$P$2:$R$36,3,FALSE)</f>
        <v>Y60</v>
      </c>
      <c r="J6824" s="196" t="str">
        <f>VLOOKUP(E6824,Refs!$P$2:$S$36,4,FALSE)</f>
        <v>Midlands</v>
      </c>
      <c r="K6824" s="42">
        <f t="shared" si="215"/>
        <v>1845</v>
      </c>
    </row>
    <row r="6825" spans="1:11" x14ac:dyDescent="0.35">
      <c r="A6825" s="197">
        <f t="shared" si="216"/>
        <v>44317</v>
      </c>
      <c r="B6825" t="s">
        <v>1054</v>
      </c>
      <c r="C6825" t="s">
        <v>121</v>
      </c>
      <c r="D6825" t="s">
        <v>1003</v>
      </c>
      <c r="E6825" t="s">
        <v>48</v>
      </c>
      <c r="F6825" t="s">
        <v>49</v>
      </c>
      <c r="G6825" t="s">
        <v>591</v>
      </c>
      <c r="H6825">
        <v>972</v>
      </c>
      <c r="I6825" s="196" t="str">
        <f>VLOOKUP(E6825,Refs!$P$2:$R$36,3,FALSE)</f>
        <v>Y60</v>
      </c>
      <c r="J6825" s="196" t="str">
        <f>VLOOKUP(E6825,Refs!$P$2:$S$36,4,FALSE)</f>
        <v>Midlands</v>
      </c>
      <c r="K6825" s="42">
        <f t="shared" si="215"/>
        <v>972</v>
      </c>
    </row>
    <row r="6826" spans="1:11" x14ac:dyDescent="0.35">
      <c r="A6826" s="197">
        <f t="shared" si="216"/>
        <v>44317</v>
      </c>
      <c r="B6826" t="s">
        <v>1054</v>
      </c>
      <c r="C6826" t="s">
        <v>121</v>
      </c>
      <c r="D6826" t="s">
        <v>1003</v>
      </c>
      <c r="E6826" t="s">
        <v>48</v>
      </c>
      <c r="F6826" t="s">
        <v>49</v>
      </c>
      <c r="G6826" t="s">
        <v>592</v>
      </c>
      <c r="H6826">
        <v>5678</v>
      </c>
      <c r="I6826" s="196" t="str">
        <f>VLOOKUP(E6826,Refs!$P$2:$R$36,3,FALSE)</f>
        <v>Y60</v>
      </c>
      <c r="J6826" s="196" t="str">
        <f>VLOOKUP(E6826,Refs!$P$2:$S$36,4,FALSE)</f>
        <v>Midlands</v>
      </c>
      <c r="K6826" s="42">
        <f t="shared" si="215"/>
        <v>5678</v>
      </c>
    </row>
    <row r="6827" spans="1:11" x14ac:dyDescent="0.35">
      <c r="A6827" s="197">
        <f t="shared" si="216"/>
        <v>44317</v>
      </c>
      <c r="B6827" t="s">
        <v>1054</v>
      </c>
      <c r="C6827" t="s">
        <v>121</v>
      </c>
      <c r="D6827" t="s">
        <v>1003</v>
      </c>
      <c r="E6827" t="s">
        <v>48</v>
      </c>
      <c r="F6827" t="s">
        <v>49</v>
      </c>
      <c r="G6827" t="s">
        <v>593</v>
      </c>
      <c r="H6827">
        <v>3219</v>
      </c>
      <c r="I6827" s="196" t="str">
        <f>VLOOKUP(E6827,Refs!$P$2:$R$36,3,FALSE)</f>
        <v>Y60</v>
      </c>
      <c r="J6827" s="196" t="str">
        <f>VLOOKUP(E6827,Refs!$P$2:$S$36,4,FALSE)</f>
        <v>Midlands</v>
      </c>
      <c r="K6827" s="42">
        <f t="shared" si="215"/>
        <v>3219</v>
      </c>
    </row>
    <row r="6828" spans="1:11" x14ac:dyDescent="0.35">
      <c r="A6828" s="197">
        <f t="shared" si="216"/>
        <v>44317</v>
      </c>
      <c r="B6828" t="s">
        <v>1054</v>
      </c>
      <c r="C6828" t="s">
        <v>121</v>
      </c>
      <c r="D6828" t="s">
        <v>1003</v>
      </c>
      <c r="E6828" t="s">
        <v>48</v>
      </c>
      <c r="F6828" t="s">
        <v>49</v>
      </c>
      <c r="G6828" t="s">
        <v>594</v>
      </c>
      <c r="H6828">
        <v>1156</v>
      </c>
      <c r="I6828" s="196" t="str">
        <f>VLOOKUP(E6828,Refs!$P$2:$R$36,3,FALSE)</f>
        <v>Y60</v>
      </c>
      <c r="J6828" s="196" t="str">
        <f>VLOOKUP(E6828,Refs!$P$2:$S$36,4,FALSE)</f>
        <v>Midlands</v>
      </c>
      <c r="K6828" s="42">
        <f t="shared" si="215"/>
        <v>1156</v>
      </c>
    </row>
    <row r="6829" spans="1:11" x14ac:dyDescent="0.35">
      <c r="A6829" s="197">
        <f t="shared" si="216"/>
        <v>44317</v>
      </c>
      <c r="B6829" t="s">
        <v>1054</v>
      </c>
      <c r="C6829" t="s">
        <v>121</v>
      </c>
      <c r="D6829" t="s">
        <v>1003</v>
      </c>
      <c r="E6829" t="s">
        <v>48</v>
      </c>
      <c r="F6829" t="s">
        <v>49</v>
      </c>
      <c r="G6829" t="s">
        <v>609</v>
      </c>
      <c r="H6829">
        <v>29205</v>
      </c>
      <c r="I6829" s="196" t="str">
        <f>VLOOKUP(E6829,Refs!$P$2:$R$36,3,FALSE)</f>
        <v>Y60</v>
      </c>
      <c r="J6829" s="196" t="str">
        <f>VLOOKUP(E6829,Refs!$P$2:$S$36,4,FALSE)</f>
        <v>Midlands</v>
      </c>
      <c r="K6829" s="42">
        <f t="shared" si="215"/>
        <v>29205</v>
      </c>
    </row>
    <row r="6830" spans="1:11" x14ac:dyDescent="0.35">
      <c r="A6830" s="197">
        <f t="shared" si="216"/>
        <v>44317</v>
      </c>
      <c r="B6830" t="s">
        <v>1054</v>
      </c>
      <c r="C6830" t="s">
        <v>121</v>
      </c>
      <c r="D6830" t="s">
        <v>1003</v>
      </c>
      <c r="E6830" t="s">
        <v>48</v>
      </c>
      <c r="F6830" t="s">
        <v>49</v>
      </c>
      <c r="G6830" t="s">
        <v>610</v>
      </c>
      <c r="H6830">
        <v>4009</v>
      </c>
      <c r="I6830" s="196" t="str">
        <f>VLOOKUP(E6830,Refs!$P$2:$R$36,3,FALSE)</f>
        <v>Y60</v>
      </c>
      <c r="J6830" s="196" t="str">
        <f>VLOOKUP(E6830,Refs!$P$2:$S$36,4,FALSE)</f>
        <v>Midlands</v>
      </c>
      <c r="K6830" s="42">
        <f t="shared" si="215"/>
        <v>4009</v>
      </c>
    </row>
    <row r="6831" spans="1:11" x14ac:dyDescent="0.35">
      <c r="A6831" s="197">
        <f t="shared" si="216"/>
        <v>44317</v>
      </c>
      <c r="B6831" t="s">
        <v>1054</v>
      </c>
      <c r="C6831" t="s">
        <v>121</v>
      </c>
      <c r="D6831" t="s">
        <v>1003</v>
      </c>
      <c r="E6831" t="s">
        <v>48</v>
      </c>
      <c r="F6831" t="s">
        <v>49</v>
      </c>
      <c r="G6831" t="s">
        <v>611</v>
      </c>
      <c r="H6831">
        <v>3376</v>
      </c>
      <c r="I6831" s="196" t="str">
        <f>VLOOKUP(E6831,Refs!$P$2:$R$36,3,FALSE)</f>
        <v>Y60</v>
      </c>
      <c r="J6831" s="196" t="str">
        <f>VLOOKUP(E6831,Refs!$P$2:$S$36,4,FALSE)</f>
        <v>Midlands</v>
      </c>
      <c r="K6831" s="42">
        <f t="shared" si="215"/>
        <v>3376</v>
      </c>
    </row>
    <row r="6832" spans="1:11" x14ac:dyDescent="0.35">
      <c r="A6832" s="197">
        <f t="shared" si="216"/>
        <v>44317</v>
      </c>
      <c r="B6832" t="s">
        <v>1054</v>
      </c>
      <c r="C6832" t="s">
        <v>121</v>
      </c>
      <c r="D6832" t="s">
        <v>1003</v>
      </c>
      <c r="E6832" t="s">
        <v>48</v>
      </c>
      <c r="F6832" t="s">
        <v>49</v>
      </c>
      <c r="G6832" t="s">
        <v>612</v>
      </c>
      <c r="H6832">
        <v>51</v>
      </c>
      <c r="I6832" s="196" t="str">
        <f>VLOOKUP(E6832,Refs!$P$2:$R$36,3,FALSE)</f>
        <v>Y60</v>
      </c>
      <c r="J6832" s="196" t="str">
        <f>VLOOKUP(E6832,Refs!$P$2:$S$36,4,FALSE)</f>
        <v>Midlands</v>
      </c>
      <c r="K6832" s="42">
        <f t="shared" si="215"/>
        <v>51</v>
      </c>
    </row>
    <row r="6833" spans="1:11" x14ac:dyDescent="0.35">
      <c r="A6833" s="197">
        <f t="shared" si="216"/>
        <v>44317</v>
      </c>
      <c r="B6833" t="s">
        <v>1054</v>
      </c>
      <c r="C6833" t="s">
        <v>121</v>
      </c>
      <c r="D6833" t="s">
        <v>1003</v>
      </c>
      <c r="E6833" t="s">
        <v>48</v>
      </c>
      <c r="F6833" t="s">
        <v>49</v>
      </c>
      <c r="G6833" t="s">
        <v>613</v>
      </c>
      <c r="H6833">
        <v>22</v>
      </c>
      <c r="I6833" s="196" t="str">
        <f>VLOOKUP(E6833,Refs!$P$2:$R$36,3,FALSE)</f>
        <v>Y60</v>
      </c>
      <c r="J6833" s="196" t="str">
        <f>VLOOKUP(E6833,Refs!$P$2:$S$36,4,FALSE)</f>
        <v>Midlands</v>
      </c>
      <c r="K6833" s="42">
        <f t="shared" si="215"/>
        <v>22</v>
      </c>
    </row>
    <row r="6834" spans="1:11" x14ac:dyDescent="0.35">
      <c r="A6834" s="197">
        <f t="shared" si="216"/>
        <v>44317</v>
      </c>
      <c r="B6834" t="s">
        <v>1054</v>
      </c>
      <c r="C6834" t="s">
        <v>121</v>
      </c>
      <c r="D6834" t="s">
        <v>1003</v>
      </c>
      <c r="E6834" t="s">
        <v>48</v>
      </c>
      <c r="F6834" t="s">
        <v>49</v>
      </c>
      <c r="G6834" t="s">
        <v>615</v>
      </c>
      <c r="H6834">
        <v>5433</v>
      </c>
      <c r="I6834" s="196" t="str">
        <f>VLOOKUP(E6834,Refs!$P$2:$R$36,3,FALSE)</f>
        <v>Y60</v>
      </c>
      <c r="J6834" s="196" t="str">
        <f>VLOOKUP(E6834,Refs!$P$2:$S$36,4,FALSE)</f>
        <v>Midlands</v>
      </c>
      <c r="K6834" s="42">
        <f t="shared" si="215"/>
        <v>5433</v>
      </c>
    </row>
    <row r="6835" spans="1:11" x14ac:dyDescent="0.35">
      <c r="A6835" s="197">
        <f t="shared" si="216"/>
        <v>44317</v>
      </c>
      <c r="B6835" t="s">
        <v>1054</v>
      </c>
      <c r="C6835" t="s">
        <v>121</v>
      </c>
      <c r="D6835" t="s">
        <v>1003</v>
      </c>
      <c r="E6835" t="s">
        <v>48</v>
      </c>
      <c r="F6835" t="s">
        <v>49</v>
      </c>
      <c r="G6835" t="s">
        <v>616</v>
      </c>
      <c r="H6835">
        <v>10</v>
      </c>
      <c r="I6835" s="196" t="str">
        <f>VLOOKUP(E6835,Refs!$P$2:$R$36,3,FALSE)</f>
        <v>Y60</v>
      </c>
      <c r="J6835" s="196" t="str">
        <f>VLOOKUP(E6835,Refs!$P$2:$S$36,4,FALSE)</f>
        <v>Midlands</v>
      </c>
      <c r="K6835" s="42">
        <f t="shared" si="215"/>
        <v>10</v>
      </c>
    </row>
    <row r="6836" spans="1:11" x14ac:dyDescent="0.35">
      <c r="A6836" s="197">
        <f t="shared" si="216"/>
        <v>44317</v>
      </c>
      <c r="B6836" t="s">
        <v>1054</v>
      </c>
      <c r="C6836" t="s">
        <v>121</v>
      </c>
      <c r="D6836" t="s">
        <v>1003</v>
      </c>
      <c r="E6836" t="s">
        <v>48</v>
      </c>
      <c r="F6836" t="s">
        <v>49</v>
      </c>
      <c r="G6836" t="s">
        <v>618</v>
      </c>
      <c r="H6836">
        <v>2040</v>
      </c>
      <c r="I6836" s="196" t="str">
        <f>VLOOKUP(E6836,Refs!$P$2:$R$36,3,FALSE)</f>
        <v>Y60</v>
      </c>
      <c r="J6836" s="196" t="str">
        <f>VLOOKUP(E6836,Refs!$P$2:$S$36,4,FALSE)</f>
        <v>Midlands</v>
      </c>
      <c r="K6836" s="42">
        <f t="shared" si="215"/>
        <v>2040</v>
      </c>
    </row>
    <row r="6837" spans="1:11" x14ac:dyDescent="0.35">
      <c r="A6837" s="197">
        <f t="shared" si="216"/>
        <v>44317</v>
      </c>
      <c r="B6837" t="s">
        <v>1054</v>
      </c>
      <c r="C6837" t="s">
        <v>121</v>
      </c>
      <c r="D6837" t="s">
        <v>1003</v>
      </c>
      <c r="E6837" t="s">
        <v>48</v>
      </c>
      <c r="F6837" t="s">
        <v>49</v>
      </c>
      <c r="G6837" t="s">
        <v>619</v>
      </c>
      <c r="H6837">
        <v>32</v>
      </c>
      <c r="I6837" s="196" t="str">
        <f>VLOOKUP(E6837,Refs!$P$2:$R$36,3,FALSE)</f>
        <v>Y60</v>
      </c>
      <c r="J6837" s="196" t="str">
        <f>VLOOKUP(E6837,Refs!$P$2:$S$36,4,FALSE)</f>
        <v>Midlands</v>
      </c>
      <c r="K6837" s="42">
        <f t="shared" si="215"/>
        <v>32</v>
      </c>
    </row>
    <row r="6838" spans="1:11" x14ac:dyDescent="0.35">
      <c r="A6838" s="197">
        <f t="shared" si="216"/>
        <v>44317</v>
      </c>
      <c r="B6838" t="s">
        <v>1054</v>
      </c>
      <c r="C6838" t="s">
        <v>121</v>
      </c>
      <c r="D6838" t="s">
        <v>1003</v>
      </c>
      <c r="E6838" t="s">
        <v>48</v>
      </c>
      <c r="F6838" t="s">
        <v>49</v>
      </c>
      <c r="G6838" t="s">
        <v>620</v>
      </c>
      <c r="H6838">
        <v>2102</v>
      </c>
      <c r="I6838" s="196" t="str">
        <f>VLOOKUP(E6838,Refs!$P$2:$R$36,3,FALSE)</f>
        <v>Y60</v>
      </c>
      <c r="J6838" s="196" t="str">
        <f>VLOOKUP(E6838,Refs!$P$2:$S$36,4,FALSE)</f>
        <v>Midlands</v>
      </c>
      <c r="K6838" s="42">
        <f t="shared" si="215"/>
        <v>2102</v>
      </c>
    </row>
    <row r="6839" spans="1:11" x14ac:dyDescent="0.35">
      <c r="A6839" s="197">
        <f t="shared" si="216"/>
        <v>44317</v>
      </c>
      <c r="B6839" t="s">
        <v>1054</v>
      </c>
      <c r="C6839" t="s">
        <v>121</v>
      </c>
      <c r="D6839" t="s">
        <v>1003</v>
      </c>
      <c r="E6839" t="s">
        <v>48</v>
      </c>
      <c r="F6839" t="s">
        <v>49</v>
      </c>
      <c r="G6839" t="s">
        <v>621</v>
      </c>
      <c r="H6839">
        <v>118</v>
      </c>
      <c r="I6839" s="196" t="str">
        <f>VLOOKUP(E6839,Refs!$P$2:$R$36,3,FALSE)</f>
        <v>Y60</v>
      </c>
      <c r="J6839" s="196" t="str">
        <f>VLOOKUP(E6839,Refs!$P$2:$S$36,4,FALSE)</f>
        <v>Midlands</v>
      </c>
      <c r="K6839" s="42">
        <f t="shared" ref="K6839:K6902" si="217">IF(OR(H6839="NULL",H6839=0,H6839=""),"",H6839)</f>
        <v>118</v>
      </c>
    </row>
    <row r="6840" spans="1:11" x14ac:dyDescent="0.35">
      <c r="A6840" s="197">
        <f t="shared" si="216"/>
        <v>44317</v>
      </c>
      <c r="B6840" t="s">
        <v>1054</v>
      </c>
      <c r="C6840" t="s">
        <v>121</v>
      </c>
      <c r="D6840" t="s">
        <v>1003</v>
      </c>
      <c r="E6840" t="s">
        <v>48</v>
      </c>
      <c r="F6840" t="s">
        <v>49</v>
      </c>
      <c r="G6840" t="s">
        <v>622</v>
      </c>
      <c r="H6840">
        <v>376</v>
      </c>
      <c r="I6840" s="196" t="str">
        <f>VLOOKUP(E6840,Refs!$P$2:$R$36,3,FALSE)</f>
        <v>Y60</v>
      </c>
      <c r="J6840" s="196" t="str">
        <f>VLOOKUP(E6840,Refs!$P$2:$S$36,4,FALSE)</f>
        <v>Midlands</v>
      </c>
      <c r="K6840" s="42">
        <f t="shared" si="217"/>
        <v>376</v>
      </c>
    </row>
    <row r="6841" spans="1:11" x14ac:dyDescent="0.35">
      <c r="A6841" s="197">
        <f t="shared" si="216"/>
        <v>44317</v>
      </c>
      <c r="B6841" t="s">
        <v>1054</v>
      </c>
      <c r="C6841" t="s">
        <v>121</v>
      </c>
      <c r="D6841" t="s">
        <v>1003</v>
      </c>
      <c r="E6841" t="s">
        <v>48</v>
      </c>
      <c r="F6841" t="s">
        <v>49</v>
      </c>
      <c r="G6841" t="s">
        <v>623</v>
      </c>
      <c r="H6841">
        <v>861</v>
      </c>
      <c r="I6841" s="196" t="str">
        <f>VLOOKUP(E6841,Refs!$P$2:$R$36,3,FALSE)</f>
        <v>Y60</v>
      </c>
      <c r="J6841" s="196" t="str">
        <f>VLOOKUP(E6841,Refs!$P$2:$S$36,4,FALSE)</f>
        <v>Midlands</v>
      </c>
      <c r="K6841" s="42">
        <f t="shared" si="217"/>
        <v>861</v>
      </c>
    </row>
    <row r="6842" spans="1:11" x14ac:dyDescent="0.35">
      <c r="A6842" s="197">
        <f t="shared" si="216"/>
        <v>44317</v>
      </c>
      <c r="B6842" t="s">
        <v>1054</v>
      </c>
      <c r="C6842" t="s">
        <v>121</v>
      </c>
      <c r="D6842" t="s">
        <v>1003</v>
      </c>
      <c r="E6842" t="s">
        <v>48</v>
      </c>
      <c r="F6842" t="s">
        <v>49</v>
      </c>
      <c r="G6842" t="s">
        <v>624</v>
      </c>
      <c r="H6842">
        <v>7778</v>
      </c>
      <c r="I6842" s="196" t="str">
        <f>VLOOKUP(E6842,Refs!$P$2:$R$36,3,FALSE)</f>
        <v>Y60</v>
      </c>
      <c r="J6842" s="196" t="str">
        <f>VLOOKUP(E6842,Refs!$P$2:$S$36,4,FALSE)</f>
        <v>Midlands</v>
      </c>
      <c r="K6842" s="42">
        <f t="shared" si="217"/>
        <v>7778</v>
      </c>
    </row>
    <row r="6843" spans="1:11" x14ac:dyDescent="0.35">
      <c r="A6843" s="197">
        <f t="shared" si="216"/>
        <v>44317</v>
      </c>
      <c r="B6843" t="s">
        <v>1054</v>
      </c>
      <c r="C6843" t="s">
        <v>121</v>
      </c>
      <c r="D6843" t="s">
        <v>1003</v>
      </c>
      <c r="E6843" t="s">
        <v>48</v>
      </c>
      <c r="F6843" t="s">
        <v>49</v>
      </c>
      <c r="G6843" t="s">
        <v>625</v>
      </c>
      <c r="H6843">
        <v>7435</v>
      </c>
      <c r="I6843" s="196" t="str">
        <f>VLOOKUP(E6843,Refs!$P$2:$R$36,3,FALSE)</f>
        <v>Y60</v>
      </c>
      <c r="J6843" s="196" t="str">
        <f>VLOOKUP(E6843,Refs!$P$2:$S$36,4,FALSE)</f>
        <v>Midlands</v>
      </c>
      <c r="K6843" s="42">
        <f t="shared" si="217"/>
        <v>7435</v>
      </c>
    </row>
    <row r="6844" spans="1:11" x14ac:dyDescent="0.35">
      <c r="A6844" s="197">
        <f t="shared" si="216"/>
        <v>44317</v>
      </c>
      <c r="B6844" t="s">
        <v>1054</v>
      </c>
      <c r="C6844" t="s">
        <v>121</v>
      </c>
      <c r="D6844" t="s">
        <v>1003</v>
      </c>
      <c r="E6844" t="s">
        <v>48</v>
      </c>
      <c r="F6844" t="s">
        <v>49</v>
      </c>
      <c r="G6844" t="s">
        <v>626</v>
      </c>
      <c r="H6844">
        <v>3048</v>
      </c>
      <c r="I6844" s="196" t="str">
        <f>VLOOKUP(E6844,Refs!$P$2:$R$36,3,FALSE)</f>
        <v>Y60</v>
      </c>
      <c r="J6844" s="196" t="str">
        <f>VLOOKUP(E6844,Refs!$P$2:$S$36,4,FALSE)</f>
        <v>Midlands</v>
      </c>
      <c r="K6844" s="42">
        <f t="shared" si="217"/>
        <v>3048</v>
      </c>
    </row>
    <row r="6845" spans="1:11" x14ac:dyDescent="0.35">
      <c r="A6845" s="197">
        <f t="shared" si="216"/>
        <v>44317</v>
      </c>
      <c r="B6845" t="s">
        <v>1054</v>
      </c>
      <c r="C6845" t="s">
        <v>121</v>
      </c>
      <c r="D6845" t="s">
        <v>1003</v>
      </c>
      <c r="E6845" t="s">
        <v>48</v>
      </c>
      <c r="F6845" t="s">
        <v>49</v>
      </c>
      <c r="G6845" t="s">
        <v>642</v>
      </c>
      <c r="H6845">
        <v>2828</v>
      </c>
      <c r="I6845" s="196" t="str">
        <f>VLOOKUP(E6845,Refs!$P$2:$R$36,3,FALSE)</f>
        <v>Y60</v>
      </c>
      <c r="J6845" s="196" t="str">
        <f>VLOOKUP(E6845,Refs!$P$2:$S$36,4,FALSE)</f>
        <v>Midlands</v>
      </c>
      <c r="K6845" s="42">
        <f t="shared" si="217"/>
        <v>2828</v>
      </c>
    </row>
    <row r="6846" spans="1:11" x14ac:dyDescent="0.35">
      <c r="A6846" s="197">
        <f t="shared" si="216"/>
        <v>44317</v>
      </c>
      <c r="B6846" t="s">
        <v>1054</v>
      </c>
      <c r="C6846" t="s">
        <v>121</v>
      </c>
      <c r="D6846" t="s">
        <v>1003</v>
      </c>
      <c r="E6846" t="s">
        <v>48</v>
      </c>
      <c r="F6846" t="s">
        <v>49</v>
      </c>
      <c r="G6846" t="s">
        <v>643</v>
      </c>
      <c r="H6846">
        <v>2318</v>
      </c>
      <c r="I6846" s="196" t="str">
        <f>VLOOKUP(E6846,Refs!$P$2:$R$36,3,FALSE)</f>
        <v>Y60</v>
      </c>
      <c r="J6846" s="196" t="str">
        <f>VLOOKUP(E6846,Refs!$P$2:$S$36,4,FALSE)</f>
        <v>Midlands</v>
      </c>
      <c r="K6846" s="42">
        <f t="shared" si="217"/>
        <v>2318</v>
      </c>
    </row>
    <row r="6847" spans="1:11" x14ac:dyDescent="0.35">
      <c r="A6847" s="197">
        <f t="shared" si="216"/>
        <v>44317</v>
      </c>
      <c r="B6847" t="s">
        <v>1054</v>
      </c>
      <c r="C6847" t="s">
        <v>121</v>
      </c>
      <c r="D6847" t="s">
        <v>1003</v>
      </c>
      <c r="E6847" t="s">
        <v>48</v>
      </c>
      <c r="F6847" t="s">
        <v>49</v>
      </c>
      <c r="G6847" t="s">
        <v>644</v>
      </c>
      <c r="H6847">
        <v>1735</v>
      </c>
      <c r="I6847" s="196" t="str">
        <f>VLOOKUP(E6847,Refs!$P$2:$R$36,3,FALSE)</f>
        <v>Y60</v>
      </c>
      <c r="J6847" s="196" t="str">
        <f>VLOOKUP(E6847,Refs!$P$2:$S$36,4,FALSE)</f>
        <v>Midlands</v>
      </c>
      <c r="K6847" s="42">
        <f t="shared" si="217"/>
        <v>1735</v>
      </c>
    </row>
    <row r="6848" spans="1:11" x14ac:dyDescent="0.35">
      <c r="A6848" s="197">
        <f t="shared" si="216"/>
        <v>44317</v>
      </c>
      <c r="B6848" t="s">
        <v>1054</v>
      </c>
      <c r="C6848" t="s">
        <v>121</v>
      </c>
      <c r="D6848" t="s">
        <v>1003</v>
      </c>
      <c r="E6848" t="s">
        <v>48</v>
      </c>
      <c r="F6848" t="s">
        <v>49</v>
      </c>
      <c r="G6848" t="s">
        <v>645</v>
      </c>
      <c r="H6848">
        <v>251</v>
      </c>
      <c r="I6848" s="196" t="str">
        <f>VLOOKUP(E6848,Refs!$P$2:$R$36,3,FALSE)</f>
        <v>Y60</v>
      </c>
      <c r="J6848" s="196" t="str">
        <f>VLOOKUP(E6848,Refs!$P$2:$S$36,4,FALSE)</f>
        <v>Midlands</v>
      </c>
      <c r="K6848" s="42">
        <f t="shared" si="217"/>
        <v>251</v>
      </c>
    </row>
    <row r="6849" spans="1:11" x14ac:dyDescent="0.35">
      <c r="A6849" s="197">
        <f t="shared" si="216"/>
        <v>44317</v>
      </c>
      <c r="B6849" t="s">
        <v>1054</v>
      </c>
      <c r="C6849" t="s">
        <v>121</v>
      </c>
      <c r="D6849" t="s">
        <v>1003</v>
      </c>
      <c r="E6849" t="s">
        <v>48</v>
      </c>
      <c r="F6849" t="s">
        <v>49</v>
      </c>
      <c r="G6849" t="s">
        <v>646</v>
      </c>
      <c r="H6849">
        <v>120</v>
      </c>
      <c r="I6849" s="196" t="str">
        <f>VLOOKUP(E6849,Refs!$P$2:$R$36,3,FALSE)</f>
        <v>Y60</v>
      </c>
      <c r="J6849" s="196" t="str">
        <f>VLOOKUP(E6849,Refs!$P$2:$S$36,4,FALSE)</f>
        <v>Midlands</v>
      </c>
      <c r="K6849" s="42">
        <f t="shared" si="217"/>
        <v>120</v>
      </c>
    </row>
    <row r="6850" spans="1:11" x14ac:dyDescent="0.35">
      <c r="A6850" s="197">
        <f t="shared" si="216"/>
        <v>44317</v>
      </c>
      <c r="B6850" t="s">
        <v>1054</v>
      </c>
      <c r="C6850" t="s">
        <v>121</v>
      </c>
      <c r="D6850" t="s">
        <v>1003</v>
      </c>
      <c r="E6850" t="s">
        <v>48</v>
      </c>
      <c r="F6850" t="s">
        <v>49</v>
      </c>
      <c r="G6850" t="s">
        <v>647</v>
      </c>
      <c r="H6850">
        <v>1499</v>
      </c>
      <c r="I6850" s="196" t="str">
        <f>VLOOKUP(E6850,Refs!$P$2:$R$36,3,FALSE)</f>
        <v>Y60</v>
      </c>
      <c r="J6850" s="196" t="str">
        <f>VLOOKUP(E6850,Refs!$P$2:$S$36,4,FALSE)</f>
        <v>Midlands</v>
      </c>
      <c r="K6850" s="42">
        <f t="shared" si="217"/>
        <v>1499</v>
      </c>
    </row>
    <row r="6851" spans="1:11" x14ac:dyDescent="0.35">
      <c r="A6851" s="197">
        <f t="shared" ref="A6851:A6914" si="218">DATEVALUE(RIGHT(B6851,8))</f>
        <v>44317</v>
      </c>
      <c r="B6851" t="s">
        <v>1054</v>
      </c>
      <c r="C6851" t="s">
        <v>121</v>
      </c>
      <c r="D6851" t="s">
        <v>1003</v>
      </c>
      <c r="E6851" t="s">
        <v>48</v>
      </c>
      <c r="F6851" t="s">
        <v>49</v>
      </c>
      <c r="G6851" t="s">
        <v>648</v>
      </c>
      <c r="H6851">
        <v>2069254</v>
      </c>
      <c r="I6851" s="196" t="str">
        <f>VLOOKUP(E6851,Refs!$P$2:$R$36,3,FALSE)</f>
        <v>Y60</v>
      </c>
      <c r="J6851" s="196" t="str">
        <f>VLOOKUP(E6851,Refs!$P$2:$S$36,4,FALSE)</f>
        <v>Midlands</v>
      </c>
      <c r="K6851" s="42">
        <f t="shared" si="217"/>
        <v>2069254</v>
      </c>
    </row>
    <row r="6852" spans="1:11" x14ac:dyDescent="0.35">
      <c r="A6852" s="197">
        <f t="shared" si="218"/>
        <v>44317</v>
      </c>
      <c r="B6852" t="s">
        <v>1054</v>
      </c>
      <c r="C6852" t="s">
        <v>121</v>
      </c>
      <c r="D6852" t="s">
        <v>1003</v>
      </c>
      <c r="E6852" t="s">
        <v>48</v>
      </c>
      <c r="F6852" t="s">
        <v>49</v>
      </c>
      <c r="G6852" t="s">
        <v>649</v>
      </c>
      <c r="H6852">
        <v>2984</v>
      </c>
      <c r="I6852" s="196" t="str">
        <f>VLOOKUP(E6852,Refs!$P$2:$R$36,3,FALSE)</f>
        <v>Y60</v>
      </c>
      <c r="J6852" s="196" t="str">
        <f>VLOOKUP(E6852,Refs!$P$2:$S$36,4,FALSE)</f>
        <v>Midlands</v>
      </c>
      <c r="K6852" s="42">
        <f t="shared" si="217"/>
        <v>2984</v>
      </c>
    </row>
    <row r="6853" spans="1:11" x14ac:dyDescent="0.35">
      <c r="A6853" s="197">
        <f t="shared" si="218"/>
        <v>44317</v>
      </c>
      <c r="B6853" t="s">
        <v>1054</v>
      </c>
      <c r="C6853" t="s">
        <v>121</v>
      </c>
      <c r="D6853" t="s">
        <v>1003</v>
      </c>
      <c r="E6853" t="s">
        <v>48</v>
      </c>
      <c r="F6853" t="s">
        <v>49</v>
      </c>
      <c r="G6853" t="s">
        <v>650</v>
      </c>
      <c r="H6853">
        <v>2330</v>
      </c>
      <c r="I6853" s="196" t="str">
        <f>VLOOKUP(E6853,Refs!$P$2:$R$36,3,FALSE)</f>
        <v>Y60</v>
      </c>
      <c r="J6853" s="196" t="str">
        <f>VLOOKUP(E6853,Refs!$P$2:$S$36,4,FALSE)</f>
        <v>Midlands</v>
      </c>
      <c r="K6853" s="42">
        <f t="shared" si="217"/>
        <v>2330</v>
      </c>
    </row>
    <row r="6854" spans="1:11" x14ac:dyDescent="0.35">
      <c r="A6854" s="197">
        <f t="shared" si="218"/>
        <v>44317</v>
      </c>
      <c r="B6854" t="s">
        <v>1054</v>
      </c>
      <c r="C6854" t="s">
        <v>121</v>
      </c>
      <c r="D6854" t="s">
        <v>1003</v>
      </c>
      <c r="E6854" t="s">
        <v>48</v>
      </c>
      <c r="F6854" t="s">
        <v>49</v>
      </c>
      <c r="G6854" t="s">
        <v>651</v>
      </c>
      <c r="H6854">
        <v>174</v>
      </c>
      <c r="I6854" s="196" t="str">
        <f>VLOOKUP(E6854,Refs!$P$2:$R$36,3,FALSE)</f>
        <v>Y60</v>
      </c>
      <c r="J6854" s="196" t="str">
        <f>VLOOKUP(E6854,Refs!$P$2:$S$36,4,FALSE)</f>
        <v>Midlands</v>
      </c>
      <c r="K6854" s="42">
        <f t="shared" si="217"/>
        <v>174</v>
      </c>
    </row>
    <row r="6855" spans="1:11" x14ac:dyDescent="0.35">
      <c r="A6855" s="197">
        <f t="shared" si="218"/>
        <v>44317</v>
      </c>
      <c r="B6855" t="s">
        <v>1054</v>
      </c>
      <c r="C6855" t="s">
        <v>121</v>
      </c>
      <c r="D6855" t="s">
        <v>1003</v>
      </c>
      <c r="E6855" t="s">
        <v>48</v>
      </c>
      <c r="F6855" t="s">
        <v>49</v>
      </c>
      <c r="G6855" t="s">
        <v>652</v>
      </c>
      <c r="H6855">
        <v>975</v>
      </c>
      <c r="I6855" s="196" t="str">
        <f>VLOOKUP(E6855,Refs!$P$2:$R$36,3,FALSE)</f>
        <v>Y60</v>
      </c>
      <c r="J6855" s="196" t="str">
        <f>VLOOKUP(E6855,Refs!$P$2:$S$36,4,FALSE)</f>
        <v>Midlands</v>
      </c>
      <c r="K6855" s="42">
        <f t="shared" si="217"/>
        <v>975</v>
      </c>
    </row>
    <row r="6856" spans="1:11" x14ac:dyDescent="0.35">
      <c r="A6856" s="197">
        <f t="shared" si="218"/>
        <v>44317</v>
      </c>
      <c r="B6856" t="s">
        <v>1054</v>
      </c>
      <c r="C6856" t="s">
        <v>121</v>
      </c>
      <c r="D6856" t="s">
        <v>1003</v>
      </c>
      <c r="E6856" t="s">
        <v>48</v>
      </c>
      <c r="F6856" t="s">
        <v>49</v>
      </c>
      <c r="G6856" t="s">
        <v>653</v>
      </c>
      <c r="H6856">
        <v>6022656</v>
      </c>
      <c r="I6856" s="196" t="str">
        <f>VLOOKUP(E6856,Refs!$P$2:$R$36,3,FALSE)</f>
        <v>Y60</v>
      </c>
      <c r="J6856" s="196" t="str">
        <f>VLOOKUP(E6856,Refs!$P$2:$S$36,4,FALSE)</f>
        <v>Midlands</v>
      </c>
      <c r="K6856" s="42">
        <f t="shared" si="217"/>
        <v>6022656</v>
      </c>
    </row>
    <row r="6857" spans="1:11" x14ac:dyDescent="0.35">
      <c r="A6857" s="197">
        <f t="shared" si="218"/>
        <v>44317</v>
      </c>
      <c r="B6857" t="s">
        <v>1054</v>
      </c>
      <c r="C6857" t="s">
        <v>121</v>
      </c>
      <c r="D6857" t="s">
        <v>1003</v>
      </c>
      <c r="E6857" t="s">
        <v>48</v>
      </c>
      <c r="F6857" t="s">
        <v>49</v>
      </c>
      <c r="G6857" t="s">
        <v>654</v>
      </c>
      <c r="H6857">
        <v>303</v>
      </c>
      <c r="I6857" s="196" t="str">
        <f>VLOOKUP(E6857,Refs!$P$2:$R$36,3,FALSE)</f>
        <v>Y60</v>
      </c>
      <c r="J6857" s="196" t="str">
        <f>VLOOKUP(E6857,Refs!$P$2:$S$36,4,FALSE)</f>
        <v>Midlands</v>
      </c>
      <c r="K6857" s="42">
        <f t="shared" si="217"/>
        <v>303</v>
      </c>
    </row>
    <row r="6858" spans="1:11" x14ac:dyDescent="0.35">
      <c r="A6858" s="197">
        <f t="shared" si="218"/>
        <v>44317</v>
      </c>
      <c r="B6858" t="s">
        <v>1054</v>
      </c>
      <c r="C6858" t="s">
        <v>121</v>
      </c>
      <c r="D6858" t="s">
        <v>1003</v>
      </c>
      <c r="E6858" t="s">
        <v>48</v>
      </c>
      <c r="F6858" t="s">
        <v>49</v>
      </c>
      <c r="G6858" t="s">
        <v>669</v>
      </c>
      <c r="H6858">
        <v>22587</v>
      </c>
      <c r="I6858" s="196" t="str">
        <f>VLOOKUP(E6858,Refs!$P$2:$R$36,3,FALSE)</f>
        <v>Y60</v>
      </c>
      <c r="J6858" s="196" t="str">
        <f>VLOOKUP(E6858,Refs!$P$2:$S$36,4,FALSE)</f>
        <v>Midlands</v>
      </c>
      <c r="K6858" s="42">
        <f t="shared" si="217"/>
        <v>22587</v>
      </c>
    </row>
    <row r="6859" spans="1:11" x14ac:dyDescent="0.35">
      <c r="A6859" s="197">
        <f t="shared" si="218"/>
        <v>44317</v>
      </c>
      <c r="B6859" t="s">
        <v>1054</v>
      </c>
      <c r="C6859" t="s">
        <v>121</v>
      </c>
      <c r="D6859" t="s">
        <v>1003</v>
      </c>
      <c r="E6859" t="s">
        <v>48</v>
      </c>
      <c r="F6859" t="s">
        <v>49</v>
      </c>
      <c r="G6859" t="s">
        <v>670</v>
      </c>
      <c r="H6859">
        <v>30</v>
      </c>
      <c r="I6859" s="196" t="str">
        <f>VLOOKUP(E6859,Refs!$P$2:$R$36,3,FALSE)</f>
        <v>Y60</v>
      </c>
      <c r="J6859" s="196" t="str">
        <f>VLOOKUP(E6859,Refs!$P$2:$S$36,4,FALSE)</f>
        <v>Midlands</v>
      </c>
      <c r="K6859" s="42">
        <f t="shared" si="217"/>
        <v>30</v>
      </c>
    </row>
    <row r="6860" spans="1:11" x14ac:dyDescent="0.35">
      <c r="A6860" s="197">
        <f t="shared" si="218"/>
        <v>44317</v>
      </c>
      <c r="B6860" t="s">
        <v>1054</v>
      </c>
      <c r="C6860" t="s">
        <v>121</v>
      </c>
      <c r="D6860" t="s">
        <v>1003</v>
      </c>
      <c r="E6860" t="s">
        <v>48</v>
      </c>
      <c r="F6860" t="s">
        <v>49</v>
      </c>
      <c r="G6860" t="s">
        <v>671</v>
      </c>
      <c r="H6860">
        <v>10828</v>
      </c>
      <c r="I6860" s="196" t="str">
        <f>VLOOKUP(E6860,Refs!$P$2:$R$36,3,FALSE)</f>
        <v>Y60</v>
      </c>
      <c r="J6860" s="196" t="str">
        <f>VLOOKUP(E6860,Refs!$P$2:$S$36,4,FALSE)</f>
        <v>Midlands</v>
      </c>
      <c r="K6860" s="42">
        <f t="shared" si="217"/>
        <v>10828</v>
      </c>
    </row>
    <row r="6861" spans="1:11" x14ac:dyDescent="0.35">
      <c r="A6861" s="197">
        <f t="shared" si="218"/>
        <v>44317</v>
      </c>
      <c r="B6861" t="s">
        <v>1054</v>
      </c>
      <c r="C6861" t="s">
        <v>121</v>
      </c>
      <c r="D6861" t="s">
        <v>1003</v>
      </c>
      <c r="E6861" t="s">
        <v>48</v>
      </c>
      <c r="F6861" t="s">
        <v>49</v>
      </c>
      <c r="G6861" t="s">
        <v>675</v>
      </c>
      <c r="H6861">
        <v>4091</v>
      </c>
      <c r="I6861" s="196" t="str">
        <f>VLOOKUP(E6861,Refs!$P$2:$R$36,3,FALSE)</f>
        <v>Y60</v>
      </c>
      <c r="J6861" s="196" t="str">
        <f>VLOOKUP(E6861,Refs!$P$2:$S$36,4,FALSE)</f>
        <v>Midlands</v>
      </c>
      <c r="K6861" s="42">
        <f t="shared" si="217"/>
        <v>4091</v>
      </c>
    </row>
    <row r="6862" spans="1:11" x14ac:dyDescent="0.35">
      <c r="A6862" s="197">
        <f t="shared" si="218"/>
        <v>44317</v>
      </c>
      <c r="B6862" t="s">
        <v>1054</v>
      </c>
      <c r="C6862" t="s">
        <v>121</v>
      </c>
      <c r="D6862" t="s">
        <v>1003</v>
      </c>
      <c r="E6862" t="s">
        <v>48</v>
      </c>
      <c r="F6862" t="s">
        <v>49</v>
      </c>
      <c r="G6862" t="s">
        <v>678</v>
      </c>
      <c r="H6862">
        <v>4288</v>
      </c>
      <c r="I6862" s="196" t="str">
        <f>VLOOKUP(E6862,Refs!$P$2:$R$36,3,FALSE)</f>
        <v>Y60</v>
      </c>
      <c r="J6862" s="196" t="str">
        <f>VLOOKUP(E6862,Refs!$P$2:$S$36,4,FALSE)</f>
        <v>Midlands</v>
      </c>
      <c r="K6862" s="42">
        <f t="shared" si="217"/>
        <v>4288</v>
      </c>
    </row>
    <row r="6863" spans="1:11" x14ac:dyDescent="0.35">
      <c r="A6863" s="197">
        <f t="shared" si="218"/>
        <v>44317</v>
      </c>
      <c r="B6863" t="s">
        <v>1054</v>
      </c>
      <c r="C6863" t="s">
        <v>121</v>
      </c>
      <c r="D6863" t="s">
        <v>1003</v>
      </c>
      <c r="E6863" t="s">
        <v>48</v>
      </c>
      <c r="F6863" t="s">
        <v>49</v>
      </c>
      <c r="G6863" t="s">
        <v>679</v>
      </c>
      <c r="H6863">
        <v>1911</v>
      </c>
      <c r="I6863" s="196" t="str">
        <f>VLOOKUP(E6863,Refs!$P$2:$R$36,3,FALSE)</f>
        <v>Y60</v>
      </c>
      <c r="J6863" s="196" t="str">
        <f>VLOOKUP(E6863,Refs!$P$2:$S$36,4,FALSE)</f>
        <v>Midlands</v>
      </c>
      <c r="K6863" s="42">
        <f t="shared" si="217"/>
        <v>1911</v>
      </c>
    </row>
    <row r="6864" spans="1:11" x14ac:dyDescent="0.35">
      <c r="A6864" s="197">
        <f t="shared" si="218"/>
        <v>44317</v>
      </c>
      <c r="B6864" t="s">
        <v>1054</v>
      </c>
      <c r="C6864" t="s">
        <v>121</v>
      </c>
      <c r="D6864" t="s">
        <v>1003</v>
      </c>
      <c r="E6864" t="s">
        <v>48</v>
      </c>
      <c r="F6864" t="s">
        <v>49</v>
      </c>
      <c r="G6864" t="s">
        <v>680</v>
      </c>
      <c r="H6864">
        <v>1225</v>
      </c>
      <c r="I6864" s="196" t="str">
        <f>VLOOKUP(E6864,Refs!$P$2:$R$36,3,FALSE)</f>
        <v>Y60</v>
      </c>
      <c r="J6864" s="196" t="str">
        <f>VLOOKUP(E6864,Refs!$P$2:$S$36,4,FALSE)</f>
        <v>Midlands</v>
      </c>
      <c r="K6864" s="42">
        <f t="shared" si="217"/>
        <v>1225</v>
      </c>
    </row>
    <row r="6865" spans="1:11" x14ac:dyDescent="0.35">
      <c r="A6865" s="197">
        <f t="shared" si="218"/>
        <v>44317</v>
      </c>
      <c r="B6865" t="s">
        <v>1054</v>
      </c>
      <c r="C6865" t="s">
        <v>121</v>
      </c>
      <c r="D6865" t="s">
        <v>1003</v>
      </c>
      <c r="E6865" t="s">
        <v>48</v>
      </c>
      <c r="F6865" t="s">
        <v>49</v>
      </c>
      <c r="G6865" t="s">
        <v>681</v>
      </c>
      <c r="H6865">
        <v>2</v>
      </c>
      <c r="I6865" s="196" t="str">
        <f>VLOOKUP(E6865,Refs!$P$2:$R$36,3,FALSE)</f>
        <v>Y60</v>
      </c>
      <c r="J6865" s="196" t="str">
        <f>VLOOKUP(E6865,Refs!$P$2:$S$36,4,FALSE)</f>
        <v>Midlands</v>
      </c>
      <c r="K6865" s="42">
        <f t="shared" si="217"/>
        <v>2</v>
      </c>
    </row>
    <row r="6866" spans="1:11" x14ac:dyDescent="0.35">
      <c r="A6866" s="197">
        <f t="shared" si="218"/>
        <v>44317</v>
      </c>
      <c r="B6866" t="s">
        <v>1054</v>
      </c>
      <c r="C6866" t="s">
        <v>121</v>
      </c>
      <c r="D6866" t="s">
        <v>1003</v>
      </c>
      <c r="E6866" t="s">
        <v>48</v>
      </c>
      <c r="F6866" t="s">
        <v>49</v>
      </c>
      <c r="G6866" t="s">
        <v>682</v>
      </c>
      <c r="H6866">
        <v>378</v>
      </c>
      <c r="I6866" s="196" t="str">
        <f>VLOOKUP(E6866,Refs!$P$2:$R$36,3,FALSE)</f>
        <v>Y60</v>
      </c>
      <c r="J6866" s="196" t="str">
        <f>VLOOKUP(E6866,Refs!$P$2:$S$36,4,FALSE)</f>
        <v>Midlands</v>
      </c>
      <c r="K6866" s="42">
        <f t="shared" si="217"/>
        <v>378</v>
      </c>
    </row>
    <row r="6867" spans="1:11" x14ac:dyDescent="0.35">
      <c r="A6867" s="197">
        <f t="shared" si="218"/>
        <v>44317</v>
      </c>
      <c r="B6867" t="s">
        <v>1054</v>
      </c>
      <c r="C6867" t="s">
        <v>121</v>
      </c>
      <c r="D6867" t="s">
        <v>1003</v>
      </c>
      <c r="E6867" t="s">
        <v>48</v>
      </c>
      <c r="F6867" t="s">
        <v>49</v>
      </c>
      <c r="G6867" t="s">
        <v>683</v>
      </c>
      <c r="H6867">
        <v>7</v>
      </c>
      <c r="I6867" s="196" t="str">
        <f>VLOOKUP(E6867,Refs!$P$2:$R$36,3,FALSE)</f>
        <v>Y60</v>
      </c>
      <c r="J6867" s="196" t="str">
        <f>VLOOKUP(E6867,Refs!$P$2:$S$36,4,FALSE)</f>
        <v>Midlands</v>
      </c>
      <c r="K6867" s="42">
        <f t="shared" si="217"/>
        <v>7</v>
      </c>
    </row>
    <row r="6868" spans="1:11" x14ac:dyDescent="0.35">
      <c r="A6868" s="197">
        <f t="shared" si="218"/>
        <v>44317</v>
      </c>
      <c r="B6868" t="s">
        <v>1054</v>
      </c>
      <c r="C6868" t="s">
        <v>121</v>
      </c>
      <c r="D6868" t="s">
        <v>1003</v>
      </c>
      <c r="E6868" t="s">
        <v>48</v>
      </c>
      <c r="F6868" t="s">
        <v>49</v>
      </c>
      <c r="G6868" t="s">
        <v>684</v>
      </c>
      <c r="H6868">
        <v>2764</v>
      </c>
      <c r="I6868" s="196" t="str">
        <f>VLOOKUP(E6868,Refs!$P$2:$R$36,3,FALSE)</f>
        <v>Y60</v>
      </c>
      <c r="J6868" s="196" t="str">
        <f>VLOOKUP(E6868,Refs!$P$2:$S$36,4,FALSE)</f>
        <v>Midlands</v>
      </c>
      <c r="K6868" s="42">
        <f t="shared" si="217"/>
        <v>2764</v>
      </c>
    </row>
    <row r="6869" spans="1:11" x14ac:dyDescent="0.35">
      <c r="A6869" s="197">
        <f t="shared" si="218"/>
        <v>44317</v>
      </c>
      <c r="B6869" t="s">
        <v>1054</v>
      </c>
      <c r="C6869" t="s">
        <v>121</v>
      </c>
      <c r="D6869" t="s">
        <v>1003</v>
      </c>
      <c r="E6869" t="s">
        <v>48</v>
      </c>
      <c r="F6869" t="s">
        <v>49</v>
      </c>
      <c r="G6869" t="s">
        <v>685</v>
      </c>
      <c r="H6869">
        <v>1104</v>
      </c>
      <c r="I6869" s="196" t="str">
        <f>VLOOKUP(E6869,Refs!$P$2:$R$36,3,FALSE)</f>
        <v>Y60</v>
      </c>
      <c r="J6869" s="196" t="str">
        <f>VLOOKUP(E6869,Refs!$P$2:$S$36,4,FALSE)</f>
        <v>Midlands</v>
      </c>
      <c r="K6869" s="42">
        <f t="shared" si="217"/>
        <v>1104</v>
      </c>
    </row>
    <row r="6870" spans="1:11" x14ac:dyDescent="0.35">
      <c r="A6870" s="197">
        <f t="shared" si="218"/>
        <v>44317</v>
      </c>
      <c r="B6870" t="s">
        <v>1054</v>
      </c>
      <c r="C6870" t="s">
        <v>121</v>
      </c>
      <c r="D6870" t="s">
        <v>1003</v>
      </c>
      <c r="E6870" t="s">
        <v>48</v>
      </c>
      <c r="F6870" t="s">
        <v>49</v>
      </c>
      <c r="G6870" t="s">
        <v>686</v>
      </c>
      <c r="H6870">
        <v>10</v>
      </c>
      <c r="I6870" s="196" t="str">
        <f>VLOOKUP(E6870,Refs!$P$2:$R$36,3,FALSE)</f>
        <v>Y60</v>
      </c>
      <c r="J6870" s="196" t="str">
        <f>VLOOKUP(E6870,Refs!$P$2:$S$36,4,FALSE)</f>
        <v>Midlands</v>
      </c>
      <c r="K6870" s="42">
        <f t="shared" si="217"/>
        <v>10</v>
      </c>
    </row>
    <row r="6871" spans="1:11" x14ac:dyDescent="0.35">
      <c r="A6871" s="197">
        <f t="shared" si="218"/>
        <v>44317</v>
      </c>
      <c r="B6871" t="s">
        <v>1054</v>
      </c>
      <c r="C6871" t="s">
        <v>121</v>
      </c>
      <c r="D6871" t="s">
        <v>1003</v>
      </c>
      <c r="E6871" t="s">
        <v>48</v>
      </c>
      <c r="F6871" t="s">
        <v>49</v>
      </c>
      <c r="G6871" t="s">
        <v>687</v>
      </c>
      <c r="H6871">
        <v>0</v>
      </c>
      <c r="I6871" s="196" t="str">
        <f>VLOOKUP(E6871,Refs!$P$2:$R$36,3,FALSE)</f>
        <v>Y60</v>
      </c>
      <c r="J6871" s="196" t="str">
        <f>VLOOKUP(E6871,Refs!$P$2:$S$36,4,FALSE)</f>
        <v>Midlands</v>
      </c>
      <c r="K6871" s="42" t="str">
        <f t="shared" si="217"/>
        <v/>
      </c>
    </row>
    <row r="6872" spans="1:11" x14ac:dyDescent="0.35">
      <c r="A6872" s="197">
        <f t="shared" si="218"/>
        <v>44317</v>
      </c>
      <c r="B6872" t="s">
        <v>1054</v>
      </c>
      <c r="C6872" t="s">
        <v>121</v>
      </c>
      <c r="D6872" t="s">
        <v>1003</v>
      </c>
      <c r="E6872" t="s">
        <v>48</v>
      </c>
      <c r="F6872" t="s">
        <v>49</v>
      </c>
      <c r="G6872" t="s">
        <v>688</v>
      </c>
      <c r="H6872">
        <v>0</v>
      </c>
      <c r="I6872" s="196" t="str">
        <f>VLOOKUP(E6872,Refs!$P$2:$R$36,3,FALSE)</f>
        <v>Y60</v>
      </c>
      <c r="J6872" s="196" t="str">
        <f>VLOOKUP(E6872,Refs!$P$2:$S$36,4,FALSE)</f>
        <v>Midlands</v>
      </c>
      <c r="K6872" s="42" t="str">
        <f t="shared" si="217"/>
        <v/>
      </c>
    </row>
    <row r="6873" spans="1:11" x14ac:dyDescent="0.35">
      <c r="A6873" s="197">
        <f t="shared" si="218"/>
        <v>44317</v>
      </c>
      <c r="B6873" t="s">
        <v>1054</v>
      </c>
      <c r="C6873" t="s">
        <v>121</v>
      </c>
      <c r="D6873" t="s">
        <v>1003</v>
      </c>
      <c r="E6873" t="s">
        <v>48</v>
      </c>
      <c r="F6873" t="s">
        <v>49</v>
      </c>
      <c r="G6873" t="s">
        <v>689</v>
      </c>
      <c r="H6873">
        <v>0</v>
      </c>
      <c r="I6873" s="196" t="str">
        <f>VLOOKUP(E6873,Refs!$P$2:$R$36,3,FALSE)</f>
        <v>Y60</v>
      </c>
      <c r="J6873" s="196" t="str">
        <f>VLOOKUP(E6873,Refs!$P$2:$S$36,4,FALSE)</f>
        <v>Midlands</v>
      </c>
      <c r="K6873" s="42" t="str">
        <f t="shared" si="217"/>
        <v/>
      </c>
    </row>
    <row r="6874" spans="1:11" x14ac:dyDescent="0.35">
      <c r="A6874" s="197">
        <f t="shared" si="218"/>
        <v>44317</v>
      </c>
      <c r="B6874" t="s">
        <v>1054</v>
      </c>
      <c r="C6874" t="s">
        <v>121</v>
      </c>
      <c r="D6874" t="s">
        <v>1003</v>
      </c>
      <c r="E6874" t="s">
        <v>48</v>
      </c>
      <c r="F6874" t="s">
        <v>49</v>
      </c>
      <c r="G6874" t="s">
        <v>690</v>
      </c>
      <c r="H6874">
        <v>1067</v>
      </c>
      <c r="I6874" s="196" t="str">
        <f>VLOOKUP(E6874,Refs!$P$2:$R$36,3,FALSE)</f>
        <v>Y60</v>
      </c>
      <c r="J6874" s="196" t="str">
        <f>VLOOKUP(E6874,Refs!$P$2:$S$36,4,FALSE)</f>
        <v>Midlands</v>
      </c>
      <c r="K6874" s="42">
        <f t="shared" si="217"/>
        <v>1067</v>
      </c>
    </row>
    <row r="6875" spans="1:11" x14ac:dyDescent="0.35">
      <c r="A6875" s="197">
        <f t="shared" si="218"/>
        <v>44317</v>
      </c>
      <c r="B6875" t="s">
        <v>1054</v>
      </c>
      <c r="C6875" t="s">
        <v>121</v>
      </c>
      <c r="D6875" t="s">
        <v>1003</v>
      </c>
      <c r="E6875" t="s">
        <v>48</v>
      </c>
      <c r="F6875" t="s">
        <v>49</v>
      </c>
      <c r="G6875" t="s">
        <v>691</v>
      </c>
      <c r="H6875">
        <v>56</v>
      </c>
      <c r="I6875" s="196" t="str">
        <f>VLOOKUP(E6875,Refs!$P$2:$R$36,3,FALSE)</f>
        <v>Y60</v>
      </c>
      <c r="J6875" s="196" t="str">
        <f>VLOOKUP(E6875,Refs!$P$2:$S$36,4,FALSE)</f>
        <v>Midlands</v>
      </c>
      <c r="K6875" s="42">
        <f t="shared" si="217"/>
        <v>56</v>
      </c>
    </row>
    <row r="6876" spans="1:11" x14ac:dyDescent="0.35">
      <c r="A6876" s="197">
        <f t="shared" si="218"/>
        <v>44317</v>
      </c>
      <c r="B6876" t="s">
        <v>1054</v>
      </c>
      <c r="C6876" t="s">
        <v>121</v>
      </c>
      <c r="D6876" t="s">
        <v>1003</v>
      </c>
      <c r="E6876" t="s">
        <v>48</v>
      </c>
      <c r="F6876" t="s">
        <v>49</v>
      </c>
      <c r="G6876" t="s">
        <v>692</v>
      </c>
      <c r="H6876" t="s">
        <v>999</v>
      </c>
      <c r="I6876" s="196" t="str">
        <f>VLOOKUP(E6876,Refs!$P$2:$R$36,3,FALSE)</f>
        <v>Y60</v>
      </c>
      <c r="J6876" s="196" t="str">
        <f>VLOOKUP(E6876,Refs!$P$2:$S$36,4,FALSE)</f>
        <v>Midlands</v>
      </c>
      <c r="K6876" s="42" t="str">
        <f t="shared" si="217"/>
        <v>-</v>
      </c>
    </row>
    <row r="6877" spans="1:11" x14ac:dyDescent="0.35">
      <c r="A6877" s="197">
        <f t="shared" si="218"/>
        <v>44317</v>
      </c>
      <c r="B6877" t="s">
        <v>1054</v>
      </c>
      <c r="C6877" t="s">
        <v>121</v>
      </c>
      <c r="D6877" t="s">
        <v>1003</v>
      </c>
      <c r="E6877" t="s">
        <v>48</v>
      </c>
      <c r="F6877" t="s">
        <v>49</v>
      </c>
      <c r="G6877" t="s">
        <v>693</v>
      </c>
      <c r="H6877" t="s">
        <v>999</v>
      </c>
      <c r="I6877" s="196" t="str">
        <f>VLOOKUP(E6877,Refs!$P$2:$R$36,3,FALSE)</f>
        <v>Y60</v>
      </c>
      <c r="J6877" s="196" t="str">
        <f>VLOOKUP(E6877,Refs!$P$2:$S$36,4,FALSE)</f>
        <v>Midlands</v>
      </c>
      <c r="K6877" s="42" t="str">
        <f t="shared" si="217"/>
        <v>-</v>
      </c>
    </row>
    <row r="6878" spans="1:11" x14ac:dyDescent="0.35">
      <c r="A6878" s="197">
        <f t="shared" si="218"/>
        <v>44317</v>
      </c>
      <c r="B6878" t="s">
        <v>1054</v>
      </c>
      <c r="C6878" t="s">
        <v>121</v>
      </c>
      <c r="D6878" t="s">
        <v>1003</v>
      </c>
      <c r="E6878" t="s">
        <v>48</v>
      </c>
      <c r="F6878" t="s">
        <v>49</v>
      </c>
      <c r="G6878" t="s">
        <v>694</v>
      </c>
      <c r="H6878">
        <v>0</v>
      </c>
      <c r="I6878" s="196" t="str">
        <f>VLOOKUP(E6878,Refs!$P$2:$R$36,3,FALSE)</f>
        <v>Y60</v>
      </c>
      <c r="J6878" s="196" t="str">
        <f>VLOOKUP(E6878,Refs!$P$2:$S$36,4,FALSE)</f>
        <v>Midlands</v>
      </c>
      <c r="K6878" s="42" t="str">
        <f t="shared" si="217"/>
        <v/>
      </c>
    </row>
    <row r="6879" spans="1:11" x14ac:dyDescent="0.35">
      <c r="A6879" s="197">
        <f t="shared" si="218"/>
        <v>44317</v>
      </c>
      <c r="B6879" t="s">
        <v>1054</v>
      </c>
      <c r="C6879" t="s">
        <v>121</v>
      </c>
      <c r="D6879" t="s">
        <v>1003</v>
      </c>
      <c r="E6879" t="s">
        <v>48</v>
      </c>
      <c r="F6879" t="s">
        <v>49</v>
      </c>
      <c r="G6879" t="s">
        <v>695</v>
      </c>
      <c r="H6879">
        <v>0</v>
      </c>
      <c r="I6879" s="196" t="str">
        <f>VLOOKUP(E6879,Refs!$P$2:$R$36,3,FALSE)</f>
        <v>Y60</v>
      </c>
      <c r="J6879" s="196" t="str">
        <f>VLOOKUP(E6879,Refs!$P$2:$S$36,4,FALSE)</f>
        <v>Midlands</v>
      </c>
      <c r="K6879" s="42" t="str">
        <f t="shared" si="217"/>
        <v/>
      </c>
    </row>
    <row r="6880" spans="1:11" x14ac:dyDescent="0.35">
      <c r="A6880" s="197">
        <f t="shared" si="218"/>
        <v>44317</v>
      </c>
      <c r="B6880" t="s">
        <v>1054</v>
      </c>
      <c r="C6880" t="s">
        <v>121</v>
      </c>
      <c r="D6880" t="s">
        <v>1003</v>
      </c>
      <c r="E6880" t="s">
        <v>48</v>
      </c>
      <c r="F6880" t="s">
        <v>49</v>
      </c>
      <c r="G6880" t="s">
        <v>696</v>
      </c>
      <c r="H6880">
        <v>235</v>
      </c>
      <c r="I6880" s="196" t="str">
        <f>VLOOKUP(E6880,Refs!$P$2:$R$36,3,FALSE)</f>
        <v>Y60</v>
      </c>
      <c r="J6880" s="196" t="str">
        <f>VLOOKUP(E6880,Refs!$P$2:$S$36,4,FALSE)</f>
        <v>Midlands</v>
      </c>
      <c r="K6880" s="42">
        <f t="shared" si="217"/>
        <v>235</v>
      </c>
    </row>
    <row r="6881" spans="1:11" x14ac:dyDescent="0.35">
      <c r="A6881" s="197">
        <f t="shared" si="218"/>
        <v>44317</v>
      </c>
      <c r="B6881" t="s">
        <v>1054</v>
      </c>
      <c r="C6881" t="s">
        <v>121</v>
      </c>
      <c r="D6881" t="s">
        <v>1003</v>
      </c>
      <c r="E6881" t="s">
        <v>48</v>
      </c>
      <c r="F6881" t="s">
        <v>49</v>
      </c>
      <c r="G6881" t="s">
        <v>697</v>
      </c>
      <c r="H6881">
        <v>189</v>
      </c>
      <c r="I6881" s="196" t="str">
        <f>VLOOKUP(E6881,Refs!$P$2:$R$36,3,FALSE)</f>
        <v>Y60</v>
      </c>
      <c r="J6881" s="196" t="str">
        <f>VLOOKUP(E6881,Refs!$P$2:$S$36,4,FALSE)</f>
        <v>Midlands</v>
      </c>
      <c r="K6881" s="42">
        <f t="shared" si="217"/>
        <v>189</v>
      </c>
    </row>
    <row r="6882" spans="1:11" x14ac:dyDescent="0.35">
      <c r="A6882" s="197">
        <f t="shared" si="218"/>
        <v>44317</v>
      </c>
      <c r="B6882" t="s">
        <v>1054</v>
      </c>
      <c r="C6882" t="s">
        <v>121</v>
      </c>
      <c r="D6882" t="s">
        <v>1003</v>
      </c>
      <c r="E6882" t="s">
        <v>48</v>
      </c>
      <c r="F6882" t="s">
        <v>49</v>
      </c>
      <c r="G6882" t="s">
        <v>698</v>
      </c>
      <c r="H6882">
        <v>1295</v>
      </c>
      <c r="I6882" s="196" t="str">
        <f>VLOOKUP(E6882,Refs!$P$2:$R$36,3,FALSE)</f>
        <v>Y60</v>
      </c>
      <c r="J6882" s="196" t="str">
        <f>VLOOKUP(E6882,Refs!$P$2:$S$36,4,FALSE)</f>
        <v>Midlands</v>
      </c>
      <c r="K6882" s="42">
        <f t="shared" si="217"/>
        <v>1295</v>
      </c>
    </row>
    <row r="6883" spans="1:11" x14ac:dyDescent="0.35">
      <c r="A6883" s="197">
        <f t="shared" si="218"/>
        <v>44317</v>
      </c>
      <c r="B6883" t="s">
        <v>1054</v>
      </c>
      <c r="C6883" t="s">
        <v>121</v>
      </c>
      <c r="D6883" t="s">
        <v>1003</v>
      </c>
      <c r="E6883" t="s">
        <v>48</v>
      </c>
      <c r="F6883" t="s">
        <v>49</v>
      </c>
      <c r="G6883" t="s">
        <v>699</v>
      </c>
      <c r="H6883">
        <v>807</v>
      </c>
      <c r="I6883" s="196" t="str">
        <f>VLOOKUP(E6883,Refs!$P$2:$R$36,3,FALSE)</f>
        <v>Y60</v>
      </c>
      <c r="J6883" s="196" t="str">
        <f>VLOOKUP(E6883,Refs!$P$2:$S$36,4,FALSE)</f>
        <v>Midlands</v>
      </c>
      <c r="K6883" s="42">
        <f t="shared" si="217"/>
        <v>807</v>
      </c>
    </row>
    <row r="6884" spans="1:11" x14ac:dyDescent="0.35">
      <c r="A6884" s="197">
        <f t="shared" si="218"/>
        <v>44317</v>
      </c>
      <c r="B6884" t="s">
        <v>1054</v>
      </c>
      <c r="C6884" t="s">
        <v>121</v>
      </c>
      <c r="D6884" t="s">
        <v>1003</v>
      </c>
      <c r="E6884" t="s">
        <v>48</v>
      </c>
      <c r="F6884" t="s">
        <v>49</v>
      </c>
      <c r="G6884" t="s">
        <v>720</v>
      </c>
      <c r="H6884">
        <v>782</v>
      </c>
      <c r="I6884" s="196" t="str">
        <f>VLOOKUP(E6884,Refs!$P$2:$R$36,3,FALSE)</f>
        <v>Y60</v>
      </c>
      <c r="J6884" s="196" t="str">
        <f>VLOOKUP(E6884,Refs!$P$2:$S$36,4,FALSE)</f>
        <v>Midlands</v>
      </c>
      <c r="K6884" s="42">
        <f t="shared" si="217"/>
        <v>782</v>
      </c>
    </row>
    <row r="6885" spans="1:11" x14ac:dyDescent="0.35">
      <c r="A6885" s="197">
        <f t="shared" si="218"/>
        <v>44317</v>
      </c>
      <c r="B6885" t="s">
        <v>1054</v>
      </c>
      <c r="C6885" t="s">
        <v>121</v>
      </c>
      <c r="D6885" t="s">
        <v>1003</v>
      </c>
      <c r="E6885" t="s">
        <v>48</v>
      </c>
      <c r="F6885" t="s">
        <v>49</v>
      </c>
      <c r="G6885" t="s">
        <v>721</v>
      </c>
      <c r="H6885">
        <v>782</v>
      </c>
      <c r="I6885" s="196" t="str">
        <f>VLOOKUP(E6885,Refs!$P$2:$R$36,3,FALSE)</f>
        <v>Y60</v>
      </c>
      <c r="J6885" s="196" t="str">
        <f>VLOOKUP(E6885,Refs!$P$2:$S$36,4,FALSE)</f>
        <v>Midlands</v>
      </c>
      <c r="K6885" s="42">
        <f t="shared" si="217"/>
        <v>782</v>
      </c>
    </row>
    <row r="6886" spans="1:11" x14ac:dyDescent="0.35">
      <c r="A6886" s="197">
        <f t="shared" si="218"/>
        <v>44317</v>
      </c>
      <c r="B6886" t="s">
        <v>1054</v>
      </c>
      <c r="C6886" t="s">
        <v>121</v>
      </c>
      <c r="D6886" t="s">
        <v>1003</v>
      </c>
      <c r="E6886" t="s">
        <v>48</v>
      </c>
      <c r="F6886" t="s">
        <v>49</v>
      </c>
      <c r="G6886" t="s">
        <v>722</v>
      </c>
      <c r="H6886">
        <v>89</v>
      </c>
      <c r="I6886" s="196" t="str">
        <f>VLOOKUP(E6886,Refs!$P$2:$R$36,3,FALSE)</f>
        <v>Y60</v>
      </c>
      <c r="J6886" s="196" t="str">
        <f>VLOOKUP(E6886,Refs!$P$2:$S$36,4,FALSE)</f>
        <v>Midlands</v>
      </c>
      <c r="K6886" s="42">
        <f t="shared" si="217"/>
        <v>89</v>
      </c>
    </row>
    <row r="6887" spans="1:11" x14ac:dyDescent="0.35">
      <c r="A6887" s="197">
        <f t="shared" si="218"/>
        <v>44317</v>
      </c>
      <c r="B6887" t="s">
        <v>1054</v>
      </c>
      <c r="C6887" t="s">
        <v>121</v>
      </c>
      <c r="D6887" t="s">
        <v>1003</v>
      </c>
      <c r="E6887" t="s">
        <v>48</v>
      </c>
      <c r="F6887" t="s">
        <v>49</v>
      </c>
      <c r="G6887" t="s">
        <v>723</v>
      </c>
      <c r="H6887">
        <v>30</v>
      </c>
      <c r="I6887" s="196" t="str">
        <f>VLOOKUP(E6887,Refs!$P$2:$R$36,3,FALSE)</f>
        <v>Y60</v>
      </c>
      <c r="J6887" s="196" t="str">
        <f>VLOOKUP(E6887,Refs!$P$2:$S$36,4,FALSE)</f>
        <v>Midlands</v>
      </c>
      <c r="K6887" s="42">
        <f t="shared" si="217"/>
        <v>30</v>
      </c>
    </row>
    <row r="6888" spans="1:11" x14ac:dyDescent="0.35">
      <c r="A6888" s="197">
        <f t="shared" si="218"/>
        <v>44317</v>
      </c>
      <c r="B6888" t="s">
        <v>1054</v>
      </c>
      <c r="C6888" t="s">
        <v>121</v>
      </c>
      <c r="D6888" t="s">
        <v>1003</v>
      </c>
      <c r="E6888" t="s">
        <v>48</v>
      </c>
      <c r="F6888" t="s">
        <v>49</v>
      </c>
      <c r="G6888" t="s">
        <v>724</v>
      </c>
      <c r="H6888">
        <v>17</v>
      </c>
      <c r="I6888" s="196" t="str">
        <f>VLOOKUP(E6888,Refs!$P$2:$R$36,3,FALSE)</f>
        <v>Y60</v>
      </c>
      <c r="J6888" s="196" t="str">
        <f>VLOOKUP(E6888,Refs!$P$2:$S$36,4,FALSE)</f>
        <v>Midlands</v>
      </c>
      <c r="K6888" s="42">
        <f t="shared" si="217"/>
        <v>17</v>
      </c>
    </row>
    <row r="6889" spans="1:11" x14ac:dyDescent="0.35">
      <c r="A6889" s="197">
        <f t="shared" si="218"/>
        <v>44317</v>
      </c>
      <c r="B6889" t="s">
        <v>1054</v>
      </c>
      <c r="C6889" t="s">
        <v>121</v>
      </c>
      <c r="D6889" t="s">
        <v>1003</v>
      </c>
      <c r="E6889" t="s">
        <v>48</v>
      </c>
      <c r="F6889" t="s">
        <v>49</v>
      </c>
      <c r="G6889" t="s">
        <v>725</v>
      </c>
      <c r="H6889">
        <v>0</v>
      </c>
      <c r="I6889" s="196" t="str">
        <f>VLOOKUP(E6889,Refs!$P$2:$R$36,3,FALSE)</f>
        <v>Y60</v>
      </c>
      <c r="J6889" s="196" t="str">
        <f>VLOOKUP(E6889,Refs!$P$2:$S$36,4,FALSE)</f>
        <v>Midlands</v>
      </c>
      <c r="K6889" s="42" t="str">
        <f t="shared" si="217"/>
        <v/>
      </c>
    </row>
    <row r="6890" spans="1:11" x14ac:dyDescent="0.35">
      <c r="A6890" s="197">
        <f t="shared" si="218"/>
        <v>44317</v>
      </c>
      <c r="B6890" t="s">
        <v>1054</v>
      </c>
      <c r="C6890" t="s">
        <v>121</v>
      </c>
      <c r="D6890" t="s">
        <v>1003</v>
      </c>
      <c r="E6890" t="s">
        <v>48</v>
      </c>
      <c r="F6890" t="s">
        <v>49</v>
      </c>
      <c r="G6890" t="s">
        <v>726</v>
      </c>
      <c r="H6890">
        <v>8</v>
      </c>
      <c r="I6890" s="196" t="str">
        <f>VLOOKUP(E6890,Refs!$P$2:$R$36,3,FALSE)</f>
        <v>Y60</v>
      </c>
      <c r="J6890" s="196" t="str">
        <f>VLOOKUP(E6890,Refs!$P$2:$S$36,4,FALSE)</f>
        <v>Midlands</v>
      </c>
      <c r="K6890" s="42">
        <f t="shared" si="217"/>
        <v>8</v>
      </c>
    </row>
    <row r="6891" spans="1:11" x14ac:dyDescent="0.35">
      <c r="A6891" s="197">
        <f t="shared" si="218"/>
        <v>44317</v>
      </c>
      <c r="B6891" t="s">
        <v>1054</v>
      </c>
      <c r="C6891" t="s">
        <v>121</v>
      </c>
      <c r="D6891" t="s">
        <v>1003</v>
      </c>
      <c r="E6891" t="s">
        <v>48</v>
      </c>
      <c r="F6891" t="s">
        <v>49</v>
      </c>
      <c r="G6891" t="s">
        <v>727</v>
      </c>
      <c r="H6891">
        <v>0</v>
      </c>
      <c r="I6891" s="196" t="str">
        <f>VLOOKUP(E6891,Refs!$P$2:$R$36,3,FALSE)</f>
        <v>Y60</v>
      </c>
      <c r="J6891" s="196" t="str">
        <f>VLOOKUP(E6891,Refs!$P$2:$S$36,4,FALSE)</f>
        <v>Midlands</v>
      </c>
      <c r="K6891" s="42" t="str">
        <f t="shared" si="217"/>
        <v/>
      </c>
    </row>
    <row r="6892" spans="1:11" x14ac:dyDescent="0.35">
      <c r="A6892" s="197">
        <f t="shared" si="218"/>
        <v>44317</v>
      </c>
      <c r="B6892" t="s">
        <v>1054</v>
      </c>
      <c r="C6892" t="s">
        <v>121</v>
      </c>
      <c r="D6892" t="s">
        <v>1003</v>
      </c>
      <c r="E6892" t="s">
        <v>48</v>
      </c>
      <c r="F6892" t="s">
        <v>49</v>
      </c>
      <c r="G6892" t="s">
        <v>728</v>
      </c>
      <c r="H6892">
        <v>49</v>
      </c>
      <c r="I6892" s="196" t="str">
        <f>VLOOKUP(E6892,Refs!$P$2:$R$36,3,FALSE)</f>
        <v>Y60</v>
      </c>
      <c r="J6892" s="196" t="str">
        <f>VLOOKUP(E6892,Refs!$P$2:$S$36,4,FALSE)</f>
        <v>Midlands</v>
      </c>
      <c r="K6892" s="42">
        <f t="shared" si="217"/>
        <v>49</v>
      </c>
    </row>
    <row r="6893" spans="1:11" x14ac:dyDescent="0.35">
      <c r="A6893" s="197">
        <f t="shared" si="218"/>
        <v>44317</v>
      </c>
      <c r="B6893" t="s">
        <v>1054</v>
      </c>
      <c r="C6893" t="s">
        <v>121</v>
      </c>
      <c r="D6893" t="s">
        <v>1003</v>
      </c>
      <c r="E6893" t="s">
        <v>48</v>
      </c>
      <c r="F6893" t="s">
        <v>49</v>
      </c>
      <c r="G6893" t="s">
        <v>729</v>
      </c>
      <c r="H6893">
        <v>16</v>
      </c>
      <c r="I6893" s="196" t="str">
        <f>VLOOKUP(E6893,Refs!$P$2:$R$36,3,FALSE)</f>
        <v>Y60</v>
      </c>
      <c r="J6893" s="196" t="str">
        <f>VLOOKUP(E6893,Refs!$P$2:$S$36,4,FALSE)</f>
        <v>Midlands</v>
      </c>
      <c r="K6893" s="42">
        <f t="shared" si="217"/>
        <v>16</v>
      </c>
    </row>
    <row r="6894" spans="1:11" x14ac:dyDescent="0.35">
      <c r="A6894" s="197">
        <f t="shared" si="218"/>
        <v>44317</v>
      </c>
      <c r="B6894" t="s">
        <v>1054</v>
      </c>
      <c r="C6894" t="s">
        <v>121</v>
      </c>
      <c r="D6894" t="s">
        <v>1003</v>
      </c>
      <c r="E6894" t="s">
        <v>48</v>
      </c>
      <c r="F6894" t="s">
        <v>49</v>
      </c>
      <c r="G6894" t="s">
        <v>730</v>
      </c>
      <c r="H6894">
        <v>0</v>
      </c>
      <c r="I6894" s="196" t="str">
        <f>VLOOKUP(E6894,Refs!$P$2:$R$36,3,FALSE)</f>
        <v>Y60</v>
      </c>
      <c r="J6894" s="196" t="str">
        <f>VLOOKUP(E6894,Refs!$P$2:$S$36,4,FALSE)</f>
        <v>Midlands</v>
      </c>
      <c r="K6894" s="42" t="str">
        <f t="shared" si="217"/>
        <v/>
      </c>
    </row>
    <row r="6895" spans="1:11" x14ac:dyDescent="0.35">
      <c r="A6895" s="197">
        <f t="shared" si="218"/>
        <v>44317</v>
      </c>
      <c r="B6895" t="s">
        <v>1054</v>
      </c>
      <c r="C6895" t="s">
        <v>121</v>
      </c>
      <c r="D6895" t="s">
        <v>1003</v>
      </c>
      <c r="E6895" t="s">
        <v>48</v>
      </c>
      <c r="F6895" t="s">
        <v>49</v>
      </c>
      <c r="G6895" t="s">
        <v>731</v>
      </c>
      <c r="H6895">
        <v>0</v>
      </c>
      <c r="I6895" s="196" t="str">
        <f>VLOOKUP(E6895,Refs!$P$2:$R$36,3,FALSE)</f>
        <v>Y60</v>
      </c>
      <c r="J6895" s="196" t="str">
        <f>VLOOKUP(E6895,Refs!$P$2:$S$36,4,FALSE)</f>
        <v>Midlands</v>
      </c>
      <c r="K6895" s="42" t="str">
        <f t="shared" si="217"/>
        <v/>
      </c>
    </row>
    <row r="6896" spans="1:11" x14ac:dyDescent="0.35">
      <c r="A6896" s="197">
        <f t="shared" si="218"/>
        <v>44317</v>
      </c>
      <c r="B6896" t="s">
        <v>1054</v>
      </c>
      <c r="C6896" t="s">
        <v>121</v>
      </c>
      <c r="D6896" t="s">
        <v>1003</v>
      </c>
      <c r="E6896" t="s">
        <v>48</v>
      </c>
      <c r="F6896" t="s">
        <v>49</v>
      </c>
      <c r="G6896" t="s">
        <v>732</v>
      </c>
      <c r="H6896">
        <v>54</v>
      </c>
      <c r="I6896" s="196" t="str">
        <f>VLOOKUP(E6896,Refs!$P$2:$R$36,3,FALSE)</f>
        <v>Y60</v>
      </c>
      <c r="J6896" s="196" t="str">
        <f>VLOOKUP(E6896,Refs!$P$2:$S$36,4,FALSE)</f>
        <v>Midlands</v>
      </c>
      <c r="K6896" s="42">
        <f t="shared" si="217"/>
        <v>54</v>
      </c>
    </row>
    <row r="6897" spans="1:11" x14ac:dyDescent="0.35">
      <c r="A6897" s="197">
        <f t="shared" si="218"/>
        <v>44317</v>
      </c>
      <c r="B6897" t="s">
        <v>1054</v>
      </c>
      <c r="C6897" t="s">
        <v>121</v>
      </c>
      <c r="D6897" t="s">
        <v>1003</v>
      </c>
      <c r="E6897" t="s">
        <v>48</v>
      </c>
      <c r="F6897" t="s">
        <v>49</v>
      </c>
      <c r="G6897" t="s">
        <v>733</v>
      </c>
      <c r="H6897">
        <v>35</v>
      </c>
      <c r="I6897" s="196" t="str">
        <f>VLOOKUP(E6897,Refs!$P$2:$R$36,3,FALSE)</f>
        <v>Y60</v>
      </c>
      <c r="J6897" s="196" t="str">
        <f>VLOOKUP(E6897,Refs!$P$2:$S$36,4,FALSE)</f>
        <v>Midlands</v>
      </c>
      <c r="K6897" s="42">
        <f t="shared" si="217"/>
        <v>35</v>
      </c>
    </row>
    <row r="6898" spans="1:11" x14ac:dyDescent="0.35">
      <c r="A6898" s="197">
        <f t="shared" si="218"/>
        <v>44317</v>
      </c>
      <c r="B6898" t="s">
        <v>1054</v>
      </c>
      <c r="C6898" t="s">
        <v>121</v>
      </c>
      <c r="D6898" t="s">
        <v>1003</v>
      </c>
      <c r="E6898" t="s">
        <v>48</v>
      </c>
      <c r="F6898" t="s">
        <v>49</v>
      </c>
      <c r="G6898" t="s">
        <v>734</v>
      </c>
      <c r="H6898">
        <v>2</v>
      </c>
      <c r="I6898" s="196" t="str">
        <f>VLOOKUP(E6898,Refs!$P$2:$R$36,3,FALSE)</f>
        <v>Y60</v>
      </c>
      <c r="J6898" s="196" t="str">
        <f>VLOOKUP(E6898,Refs!$P$2:$S$36,4,FALSE)</f>
        <v>Midlands</v>
      </c>
      <c r="K6898" s="42">
        <f t="shared" si="217"/>
        <v>2</v>
      </c>
    </row>
    <row r="6899" spans="1:11" x14ac:dyDescent="0.35">
      <c r="A6899" s="197">
        <f t="shared" si="218"/>
        <v>44317</v>
      </c>
      <c r="B6899" t="s">
        <v>1054</v>
      </c>
      <c r="C6899" t="s">
        <v>121</v>
      </c>
      <c r="D6899" t="s">
        <v>1003</v>
      </c>
      <c r="E6899" t="s">
        <v>48</v>
      </c>
      <c r="F6899" t="s">
        <v>49</v>
      </c>
      <c r="G6899" t="s">
        <v>735</v>
      </c>
      <c r="H6899">
        <v>1</v>
      </c>
      <c r="I6899" s="196" t="str">
        <f>VLOOKUP(E6899,Refs!$P$2:$R$36,3,FALSE)</f>
        <v>Y60</v>
      </c>
      <c r="J6899" s="196" t="str">
        <f>VLOOKUP(E6899,Refs!$P$2:$S$36,4,FALSE)</f>
        <v>Midlands</v>
      </c>
      <c r="K6899" s="42">
        <f t="shared" si="217"/>
        <v>1</v>
      </c>
    </row>
    <row r="6900" spans="1:11" x14ac:dyDescent="0.35">
      <c r="A6900" s="197">
        <f t="shared" si="218"/>
        <v>44317</v>
      </c>
      <c r="B6900" t="s">
        <v>1054</v>
      </c>
      <c r="C6900" t="s">
        <v>121</v>
      </c>
      <c r="D6900" t="s">
        <v>1003</v>
      </c>
      <c r="E6900" t="s">
        <v>48</v>
      </c>
      <c r="F6900" t="s">
        <v>49</v>
      </c>
      <c r="G6900" t="s">
        <v>736</v>
      </c>
      <c r="H6900">
        <v>45</v>
      </c>
      <c r="I6900" s="196" t="str">
        <f>VLOOKUP(E6900,Refs!$P$2:$R$36,3,FALSE)</f>
        <v>Y60</v>
      </c>
      <c r="J6900" s="196" t="str">
        <f>VLOOKUP(E6900,Refs!$P$2:$S$36,4,FALSE)</f>
        <v>Midlands</v>
      </c>
      <c r="K6900" s="42">
        <f t="shared" si="217"/>
        <v>45</v>
      </c>
    </row>
    <row r="6901" spans="1:11" x14ac:dyDescent="0.35">
      <c r="A6901" s="197">
        <f t="shared" si="218"/>
        <v>44317</v>
      </c>
      <c r="B6901" t="s">
        <v>1054</v>
      </c>
      <c r="C6901" t="s">
        <v>121</v>
      </c>
      <c r="D6901" t="s">
        <v>1003</v>
      </c>
      <c r="E6901" t="s">
        <v>48</v>
      </c>
      <c r="F6901" t="s">
        <v>49</v>
      </c>
      <c r="G6901" t="s">
        <v>737</v>
      </c>
      <c r="H6901">
        <v>42</v>
      </c>
      <c r="I6901" s="196" t="str">
        <f>VLOOKUP(E6901,Refs!$P$2:$R$36,3,FALSE)</f>
        <v>Y60</v>
      </c>
      <c r="J6901" s="196" t="str">
        <f>VLOOKUP(E6901,Refs!$P$2:$S$36,4,FALSE)</f>
        <v>Midlands</v>
      </c>
      <c r="K6901" s="42">
        <f t="shared" si="217"/>
        <v>42</v>
      </c>
    </row>
    <row r="6902" spans="1:11" x14ac:dyDescent="0.35">
      <c r="A6902" s="197">
        <f t="shared" si="218"/>
        <v>44317</v>
      </c>
      <c r="B6902" t="s">
        <v>1054</v>
      </c>
      <c r="C6902" t="s">
        <v>89</v>
      </c>
      <c r="D6902"/>
      <c r="E6902" t="s">
        <v>80</v>
      </c>
      <c r="F6902" t="s">
        <v>81</v>
      </c>
      <c r="G6902" t="s">
        <v>756</v>
      </c>
      <c r="H6902">
        <v>211110</v>
      </c>
      <c r="I6902" s="196" t="str">
        <f>VLOOKUP(E6902,Refs!$P$2:$R$36,3,FALSE)</f>
        <v>Y63</v>
      </c>
      <c r="J6902" s="196" t="str">
        <f>VLOOKUP(E6902,Refs!$P$2:$S$36,4,FALSE)</f>
        <v>North East and Yorkshire</v>
      </c>
      <c r="K6902" s="42">
        <f t="shared" si="217"/>
        <v>211110</v>
      </c>
    </row>
    <row r="6903" spans="1:11" x14ac:dyDescent="0.35">
      <c r="A6903" s="197">
        <f t="shared" si="218"/>
        <v>44317</v>
      </c>
      <c r="B6903" t="s">
        <v>1054</v>
      </c>
      <c r="C6903" t="s">
        <v>89</v>
      </c>
      <c r="D6903"/>
      <c r="E6903" t="s">
        <v>80</v>
      </c>
      <c r="F6903" t="s">
        <v>81</v>
      </c>
      <c r="G6903" t="s">
        <v>757</v>
      </c>
      <c r="H6903">
        <v>10429</v>
      </c>
      <c r="I6903" s="196" t="str">
        <f>VLOOKUP(E6903,Refs!$P$2:$R$36,3,FALSE)</f>
        <v>Y63</v>
      </c>
      <c r="J6903" s="196" t="str">
        <f>VLOOKUP(E6903,Refs!$P$2:$S$36,4,FALSE)</f>
        <v>North East and Yorkshire</v>
      </c>
      <c r="K6903" s="42">
        <f t="shared" ref="K6903:K6966" si="219">IF(OR(H6903="NULL",H6903=0,H6903=""),"",H6903)</f>
        <v>10429</v>
      </c>
    </row>
    <row r="6904" spans="1:11" x14ac:dyDescent="0.35">
      <c r="A6904" s="197">
        <f t="shared" si="218"/>
        <v>44317</v>
      </c>
      <c r="B6904" t="s">
        <v>1054</v>
      </c>
      <c r="C6904" t="s">
        <v>89</v>
      </c>
      <c r="D6904"/>
      <c r="E6904" t="s">
        <v>80</v>
      </c>
      <c r="F6904" t="s">
        <v>81</v>
      </c>
      <c r="G6904" t="s">
        <v>758</v>
      </c>
      <c r="H6904">
        <v>184229</v>
      </c>
      <c r="I6904" s="196" t="str">
        <f>VLOOKUP(E6904,Refs!$P$2:$R$36,3,FALSE)</f>
        <v>Y63</v>
      </c>
      <c r="J6904" s="196" t="str">
        <f>VLOOKUP(E6904,Refs!$P$2:$S$36,4,FALSE)</f>
        <v>North East and Yorkshire</v>
      </c>
      <c r="K6904" s="42">
        <f t="shared" si="219"/>
        <v>184229</v>
      </c>
    </row>
    <row r="6905" spans="1:11" x14ac:dyDescent="0.35">
      <c r="A6905" s="197">
        <f t="shared" si="218"/>
        <v>44317</v>
      </c>
      <c r="B6905" t="s">
        <v>1054</v>
      </c>
      <c r="C6905" t="s">
        <v>89</v>
      </c>
      <c r="D6905"/>
      <c r="E6905" t="s">
        <v>80</v>
      </c>
      <c r="F6905" t="s">
        <v>81</v>
      </c>
      <c r="G6905" t="s">
        <v>759</v>
      </c>
      <c r="H6905">
        <v>125</v>
      </c>
      <c r="I6905" s="196" t="str">
        <f>VLOOKUP(E6905,Refs!$P$2:$R$36,3,FALSE)</f>
        <v>Y63</v>
      </c>
      <c r="J6905" s="196" t="str">
        <f>VLOOKUP(E6905,Refs!$P$2:$S$36,4,FALSE)</f>
        <v>North East and Yorkshire</v>
      </c>
      <c r="K6905" s="42">
        <f t="shared" si="219"/>
        <v>125</v>
      </c>
    </row>
    <row r="6906" spans="1:11" x14ac:dyDescent="0.35">
      <c r="A6906" s="197">
        <f t="shared" si="218"/>
        <v>44317</v>
      </c>
      <c r="B6906" t="s">
        <v>1054</v>
      </c>
      <c r="C6906" t="s">
        <v>89</v>
      </c>
      <c r="D6906"/>
      <c r="E6906" t="s">
        <v>80</v>
      </c>
      <c r="F6906" t="s">
        <v>81</v>
      </c>
      <c r="G6906" t="s">
        <v>760</v>
      </c>
      <c r="H6906">
        <v>2713</v>
      </c>
      <c r="I6906" s="196" t="str">
        <f>VLOOKUP(E6906,Refs!$P$2:$R$36,3,FALSE)</f>
        <v>Y63</v>
      </c>
      <c r="J6906" s="196" t="str">
        <f>VLOOKUP(E6906,Refs!$P$2:$S$36,4,FALSE)</f>
        <v>North East and Yorkshire</v>
      </c>
      <c r="K6906" s="42">
        <f t="shared" si="219"/>
        <v>2713</v>
      </c>
    </row>
    <row r="6907" spans="1:11" x14ac:dyDescent="0.35">
      <c r="A6907" s="197">
        <f t="shared" si="218"/>
        <v>44317</v>
      </c>
      <c r="B6907" t="s">
        <v>1054</v>
      </c>
      <c r="C6907" t="s">
        <v>89</v>
      </c>
      <c r="D6907"/>
      <c r="E6907" t="s">
        <v>80</v>
      </c>
      <c r="F6907" t="s">
        <v>81</v>
      </c>
      <c r="G6907" t="s">
        <v>761</v>
      </c>
      <c r="H6907">
        <v>2012</v>
      </c>
      <c r="I6907" s="196" t="str">
        <f>VLOOKUP(E6907,Refs!$P$2:$R$36,3,FALSE)</f>
        <v>Y63</v>
      </c>
      <c r="J6907" s="196" t="str">
        <f>VLOOKUP(E6907,Refs!$P$2:$S$36,4,FALSE)</f>
        <v>North East and Yorkshire</v>
      </c>
      <c r="K6907" s="42">
        <f t="shared" si="219"/>
        <v>2012</v>
      </c>
    </row>
    <row r="6908" spans="1:11" x14ac:dyDescent="0.35">
      <c r="A6908" s="197">
        <f t="shared" si="218"/>
        <v>44317</v>
      </c>
      <c r="B6908" t="s">
        <v>1054</v>
      </c>
      <c r="C6908" t="s">
        <v>89</v>
      </c>
      <c r="D6908"/>
      <c r="E6908" t="s">
        <v>80</v>
      </c>
      <c r="F6908" t="s">
        <v>81</v>
      </c>
      <c r="G6908" t="s">
        <v>548</v>
      </c>
      <c r="H6908">
        <v>105102</v>
      </c>
      <c r="I6908" s="196" t="str">
        <f>VLOOKUP(E6908,Refs!$P$2:$R$36,3,FALSE)</f>
        <v>Y63</v>
      </c>
      <c r="J6908" s="196" t="str">
        <f>VLOOKUP(E6908,Refs!$P$2:$S$36,4,FALSE)</f>
        <v>North East and Yorkshire</v>
      </c>
      <c r="K6908" s="42">
        <f t="shared" si="219"/>
        <v>105102</v>
      </c>
    </row>
    <row r="6909" spans="1:11" x14ac:dyDescent="0.35">
      <c r="A6909" s="197">
        <f t="shared" si="218"/>
        <v>44317</v>
      </c>
      <c r="B6909" t="s">
        <v>1054</v>
      </c>
      <c r="C6909" t="s">
        <v>89</v>
      </c>
      <c r="D6909"/>
      <c r="E6909" t="s">
        <v>80</v>
      </c>
      <c r="F6909" t="s">
        <v>81</v>
      </c>
      <c r="G6909" t="s">
        <v>549</v>
      </c>
      <c r="H6909">
        <v>26881</v>
      </c>
      <c r="I6909" s="196" t="str">
        <f>VLOOKUP(E6909,Refs!$P$2:$R$36,3,FALSE)</f>
        <v>Y63</v>
      </c>
      <c r="J6909" s="196" t="str">
        <f>VLOOKUP(E6909,Refs!$P$2:$S$36,4,FALSE)</f>
        <v>North East and Yorkshire</v>
      </c>
      <c r="K6909" s="42">
        <f t="shared" si="219"/>
        <v>26881</v>
      </c>
    </row>
    <row r="6910" spans="1:11" x14ac:dyDescent="0.35">
      <c r="A6910" s="197">
        <f t="shared" si="218"/>
        <v>44317</v>
      </c>
      <c r="B6910" t="s">
        <v>1054</v>
      </c>
      <c r="C6910" t="s">
        <v>89</v>
      </c>
      <c r="D6910"/>
      <c r="E6910" t="s">
        <v>80</v>
      </c>
      <c r="F6910" t="s">
        <v>81</v>
      </c>
      <c r="G6910" t="s">
        <v>550</v>
      </c>
      <c r="H6910">
        <v>4245</v>
      </c>
      <c r="I6910" s="196" t="str">
        <f>VLOOKUP(E6910,Refs!$P$2:$R$36,3,FALSE)</f>
        <v>Y63</v>
      </c>
      <c r="J6910" s="196" t="str">
        <f>VLOOKUP(E6910,Refs!$P$2:$S$36,4,FALSE)</f>
        <v>North East and Yorkshire</v>
      </c>
      <c r="K6910" s="42">
        <f t="shared" si="219"/>
        <v>4245</v>
      </c>
    </row>
    <row r="6911" spans="1:11" x14ac:dyDescent="0.35">
      <c r="A6911" s="197">
        <f t="shared" si="218"/>
        <v>44317</v>
      </c>
      <c r="B6911" t="s">
        <v>1054</v>
      </c>
      <c r="C6911" t="s">
        <v>89</v>
      </c>
      <c r="D6911"/>
      <c r="E6911" t="s">
        <v>80</v>
      </c>
      <c r="F6911" t="s">
        <v>81</v>
      </c>
      <c r="G6911" t="s">
        <v>551</v>
      </c>
      <c r="H6911">
        <v>7122</v>
      </c>
      <c r="I6911" s="196" t="str">
        <f>VLOOKUP(E6911,Refs!$P$2:$R$36,3,FALSE)</f>
        <v>Y63</v>
      </c>
      <c r="J6911" s="196" t="str">
        <f>VLOOKUP(E6911,Refs!$P$2:$S$36,4,FALSE)</f>
        <v>North East and Yorkshire</v>
      </c>
      <c r="K6911" s="42">
        <f t="shared" si="219"/>
        <v>7122</v>
      </c>
    </row>
    <row r="6912" spans="1:11" x14ac:dyDescent="0.35">
      <c r="A6912" s="197">
        <f t="shared" si="218"/>
        <v>44317</v>
      </c>
      <c r="B6912" t="s">
        <v>1054</v>
      </c>
      <c r="C6912" t="s">
        <v>89</v>
      </c>
      <c r="D6912"/>
      <c r="E6912" t="s">
        <v>80</v>
      </c>
      <c r="F6912" t="s">
        <v>81</v>
      </c>
      <c r="G6912" t="s">
        <v>552</v>
      </c>
      <c r="H6912">
        <v>15514</v>
      </c>
      <c r="I6912" s="196" t="str">
        <f>VLOOKUP(E6912,Refs!$P$2:$R$36,3,FALSE)</f>
        <v>Y63</v>
      </c>
      <c r="J6912" s="196" t="str">
        <f>VLOOKUP(E6912,Refs!$P$2:$S$36,4,FALSE)</f>
        <v>North East and Yorkshire</v>
      </c>
      <c r="K6912" s="42">
        <f t="shared" si="219"/>
        <v>15514</v>
      </c>
    </row>
    <row r="6913" spans="1:11" x14ac:dyDescent="0.35">
      <c r="A6913" s="197">
        <f t="shared" si="218"/>
        <v>44317</v>
      </c>
      <c r="B6913" t="s">
        <v>1054</v>
      </c>
      <c r="C6913" t="s">
        <v>89</v>
      </c>
      <c r="D6913"/>
      <c r="E6913" t="s">
        <v>80</v>
      </c>
      <c r="F6913" t="s">
        <v>81</v>
      </c>
      <c r="G6913" t="s">
        <v>553</v>
      </c>
      <c r="H6913">
        <v>53094287</v>
      </c>
      <c r="I6913" s="196" t="str">
        <f>VLOOKUP(E6913,Refs!$P$2:$R$36,3,FALSE)</f>
        <v>Y63</v>
      </c>
      <c r="J6913" s="196" t="str">
        <f>VLOOKUP(E6913,Refs!$P$2:$S$36,4,FALSE)</f>
        <v>North East and Yorkshire</v>
      </c>
      <c r="K6913" s="42">
        <f t="shared" si="219"/>
        <v>53094287</v>
      </c>
    </row>
    <row r="6914" spans="1:11" x14ac:dyDescent="0.35">
      <c r="A6914" s="197">
        <f t="shared" si="218"/>
        <v>44317</v>
      </c>
      <c r="B6914" t="s">
        <v>1054</v>
      </c>
      <c r="C6914" t="s">
        <v>89</v>
      </c>
      <c r="D6914"/>
      <c r="E6914" t="s">
        <v>80</v>
      </c>
      <c r="F6914" t="s">
        <v>81</v>
      </c>
      <c r="G6914" t="s">
        <v>554</v>
      </c>
      <c r="H6914">
        <v>470</v>
      </c>
      <c r="I6914" s="196" t="str">
        <f>VLOOKUP(E6914,Refs!$P$2:$R$36,3,FALSE)</f>
        <v>Y63</v>
      </c>
      <c r="J6914" s="196" t="str">
        <f>VLOOKUP(E6914,Refs!$P$2:$S$36,4,FALSE)</f>
        <v>North East and Yorkshire</v>
      </c>
      <c r="K6914" s="42">
        <f t="shared" si="219"/>
        <v>470</v>
      </c>
    </row>
    <row r="6915" spans="1:11" x14ac:dyDescent="0.35">
      <c r="A6915" s="197">
        <f t="shared" ref="A6915:A6978" si="220">DATEVALUE(RIGHT(B6915,8))</f>
        <v>44317</v>
      </c>
      <c r="B6915" t="s">
        <v>1054</v>
      </c>
      <c r="C6915" t="s">
        <v>89</v>
      </c>
      <c r="D6915"/>
      <c r="E6915" t="s">
        <v>80</v>
      </c>
      <c r="F6915" t="s">
        <v>81</v>
      </c>
      <c r="G6915" t="s">
        <v>555</v>
      </c>
      <c r="H6915">
        <v>688</v>
      </c>
      <c r="I6915" s="196" t="str">
        <f>VLOOKUP(E6915,Refs!$P$2:$R$36,3,FALSE)</f>
        <v>Y63</v>
      </c>
      <c r="J6915" s="196" t="str">
        <f>VLOOKUP(E6915,Refs!$P$2:$S$36,4,FALSE)</f>
        <v>North East and Yorkshire</v>
      </c>
      <c r="K6915" s="42">
        <f t="shared" si="219"/>
        <v>688</v>
      </c>
    </row>
    <row r="6916" spans="1:11" x14ac:dyDescent="0.35">
      <c r="A6916" s="197">
        <f t="shared" si="220"/>
        <v>44317</v>
      </c>
      <c r="B6916" t="s">
        <v>1054</v>
      </c>
      <c r="C6916" t="s">
        <v>89</v>
      </c>
      <c r="D6916"/>
      <c r="E6916" t="s">
        <v>80</v>
      </c>
      <c r="F6916" t="s">
        <v>81</v>
      </c>
      <c r="G6916" t="s">
        <v>556</v>
      </c>
      <c r="H6916">
        <v>11204352</v>
      </c>
      <c r="I6916" s="196" t="str">
        <f>VLOOKUP(E6916,Refs!$P$2:$R$36,3,FALSE)</f>
        <v>Y63</v>
      </c>
      <c r="J6916" s="196" t="str">
        <f>VLOOKUP(E6916,Refs!$P$2:$S$36,4,FALSE)</f>
        <v>North East and Yorkshire</v>
      </c>
      <c r="K6916" s="42">
        <f t="shared" si="219"/>
        <v>11204352</v>
      </c>
    </row>
    <row r="6917" spans="1:11" x14ac:dyDescent="0.35">
      <c r="A6917" s="197">
        <f t="shared" si="220"/>
        <v>44317</v>
      </c>
      <c r="B6917" t="s">
        <v>1054</v>
      </c>
      <c r="C6917" t="s">
        <v>89</v>
      </c>
      <c r="D6917"/>
      <c r="E6917" t="s">
        <v>80</v>
      </c>
      <c r="F6917" t="s">
        <v>81</v>
      </c>
      <c r="G6917" t="s">
        <v>557</v>
      </c>
      <c r="H6917">
        <v>31119</v>
      </c>
      <c r="I6917" s="196" t="str">
        <f>VLOOKUP(E6917,Refs!$P$2:$R$36,3,FALSE)</f>
        <v>Y63</v>
      </c>
      <c r="J6917" s="196" t="str">
        <f>VLOOKUP(E6917,Refs!$P$2:$S$36,4,FALSE)</f>
        <v>North East and Yorkshire</v>
      </c>
      <c r="K6917" s="42">
        <f t="shared" si="219"/>
        <v>31119</v>
      </c>
    </row>
    <row r="6918" spans="1:11" x14ac:dyDescent="0.35">
      <c r="A6918" s="197">
        <f t="shared" si="220"/>
        <v>44317</v>
      </c>
      <c r="B6918" t="s">
        <v>1054</v>
      </c>
      <c r="C6918" t="s">
        <v>89</v>
      </c>
      <c r="D6918"/>
      <c r="E6918" t="s">
        <v>80</v>
      </c>
      <c r="F6918" t="s">
        <v>81</v>
      </c>
      <c r="G6918" t="s">
        <v>558</v>
      </c>
      <c r="H6918">
        <v>100039560</v>
      </c>
      <c r="I6918" s="196" t="str">
        <f>VLOOKUP(E6918,Refs!$P$2:$R$36,3,FALSE)</f>
        <v>Y63</v>
      </c>
      <c r="J6918" s="196" t="str">
        <f>VLOOKUP(E6918,Refs!$P$2:$S$36,4,FALSE)</f>
        <v>North East and Yorkshire</v>
      </c>
      <c r="K6918" s="42">
        <f t="shared" si="219"/>
        <v>100039560</v>
      </c>
    </row>
    <row r="6919" spans="1:11" x14ac:dyDescent="0.35">
      <c r="A6919" s="197">
        <f t="shared" si="220"/>
        <v>44317</v>
      </c>
      <c r="B6919" t="s">
        <v>1054</v>
      </c>
      <c r="C6919" t="s">
        <v>89</v>
      </c>
      <c r="D6919"/>
      <c r="E6919" t="s">
        <v>80</v>
      </c>
      <c r="F6919" t="s">
        <v>81</v>
      </c>
      <c r="G6919" t="s">
        <v>566</v>
      </c>
      <c r="H6919">
        <v>172610</v>
      </c>
      <c r="I6919" s="196" t="str">
        <f>VLOOKUP(E6919,Refs!$P$2:$R$36,3,FALSE)</f>
        <v>Y63</v>
      </c>
      <c r="J6919" s="196" t="str">
        <f>VLOOKUP(E6919,Refs!$P$2:$S$36,4,FALSE)</f>
        <v>North East and Yorkshire</v>
      </c>
      <c r="K6919" s="42">
        <f t="shared" si="219"/>
        <v>172610</v>
      </c>
    </row>
    <row r="6920" spans="1:11" x14ac:dyDescent="0.35">
      <c r="A6920" s="197">
        <f t="shared" si="220"/>
        <v>44317</v>
      </c>
      <c r="B6920" t="s">
        <v>1054</v>
      </c>
      <c r="C6920" t="s">
        <v>89</v>
      </c>
      <c r="D6920"/>
      <c r="E6920" t="s">
        <v>80</v>
      </c>
      <c r="F6920" t="s">
        <v>81</v>
      </c>
      <c r="G6920" t="s">
        <v>567</v>
      </c>
      <c r="H6920">
        <v>10349</v>
      </c>
      <c r="I6920" s="196" t="str">
        <f>VLOOKUP(E6920,Refs!$P$2:$R$36,3,FALSE)</f>
        <v>Y63</v>
      </c>
      <c r="J6920" s="196" t="str">
        <f>VLOOKUP(E6920,Refs!$P$2:$S$36,4,FALSE)</f>
        <v>North East and Yorkshire</v>
      </c>
      <c r="K6920" s="42">
        <f t="shared" si="219"/>
        <v>10349</v>
      </c>
    </row>
    <row r="6921" spans="1:11" x14ac:dyDescent="0.35">
      <c r="A6921" s="197">
        <f t="shared" si="220"/>
        <v>44317</v>
      </c>
      <c r="B6921" t="s">
        <v>1054</v>
      </c>
      <c r="C6921" t="s">
        <v>89</v>
      </c>
      <c r="D6921"/>
      <c r="E6921" t="s">
        <v>80</v>
      </c>
      <c r="F6921" t="s">
        <v>81</v>
      </c>
      <c r="G6921" t="s">
        <v>568</v>
      </c>
      <c r="H6921">
        <v>115408</v>
      </c>
      <c r="I6921" s="196" t="str">
        <f>VLOOKUP(E6921,Refs!$P$2:$R$36,3,FALSE)</f>
        <v>Y63</v>
      </c>
      <c r="J6921" s="196" t="str">
        <f>VLOOKUP(E6921,Refs!$P$2:$S$36,4,FALSE)</f>
        <v>North East and Yorkshire</v>
      </c>
      <c r="K6921" s="42">
        <f t="shared" si="219"/>
        <v>115408</v>
      </c>
    </row>
    <row r="6922" spans="1:11" x14ac:dyDescent="0.35">
      <c r="A6922" s="197">
        <f t="shared" si="220"/>
        <v>44317</v>
      </c>
      <c r="B6922" t="s">
        <v>1054</v>
      </c>
      <c r="C6922" t="s">
        <v>89</v>
      </c>
      <c r="D6922"/>
      <c r="E6922" t="s">
        <v>80</v>
      </c>
      <c r="F6922" t="s">
        <v>81</v>
      </c>
      <c r="G6922" t="s">
        <v>569</v>
      </c>
      <c r="H6922">
        <v>37164</v>
      </c>
      <c r="I6922" s="196" t="str">
        <f>VLOOKUP(E6922,Refs!$P$2:$R$36,3,FALSE)</f>
        <v>Y63</v>
      </c>
      <c r="J6922" s="196" t="str">
        <f>VLOOKUP(E6922,Refs!$P$2:$S$36,4,FALSE)</f>
        <v>North East and Yorkshire</v>
      </c>
      <c r="K6922" s="42">
        <f t="shared" si="219"/>
        <v>37164</v>
      </c>
    </row>
    <row r="6923" spans="1:11" x14ac:dyDescent="0.35">
      <c r="A6923" s="197">
        <f t="shared" si="220"/>
        <v>44317</v>
      </c>
      <c r="B6923" t="s">
        <v>1054</v>
      </c>
      <c r="C6923" t="s">
        <v>89</v>
      </c>
      <c r="D6923"/>
      <c r="E6923" t="s">
        <v>80</v>
      </c>
      <c r="F6923" t="s">
        <v>81</v>
      </c>
      <c r="G6923" t="s">
        <v>570</v>
      </c>
      <c r="H6923">
        <v>9689</v>
      </c>
      <c r="I6923" s="196" t="str">
        <f>VLOOKUP(E6923,Refs!$P$2:$R$36,3,FALSE)</f>
        <v>Y63</v>
      </c>
      <c r="J6923" s="196" t="str">
        <f>VLOOKUP(E6923,Refs!$P$2:$S$36,4,FALSE)</f>
        <v>North East and Yorkshire</v>
      </c>
      <c r="K6923" s="42">
        <f t="shared" si="219"/>
        <v>9689</v>
      </c>
    </row>
    <row r="6924" spans="1:11" x14ac:dyDescent="0.35">
      <c r="A6924" s="197">
        <f t="shared" si="220"/>
        <v>44317</v>
      </c>
      <c r="B6924" t="s">
        <v>1054</v>
      </c>
      <c r="C6924" t="s">
        <v>89</v>
      </c>
      <c r="D6924"/>
      <c r="E6924" t="s">
        <v>80</v>
      </c>
      <c r="F6924" t="s">
        <v>81</v>
      </c>
      <c r="G6924" t="s">
        <v>571</v>
      </c>
      <c r="H6924">
        <v>0</v>
      </c>
      <c r="I6924" s="196" t="str">
        <f>VLOOKUP(E6924,Refs!$P$2:$R$36,3,FALSE)</f>
        <v>Y63</v>
      </c>
      <c r="J6924" s="196" t="str">
        <f>VLOOKUP(E6924,Refs!$P$2:$S$36,4,FALSE)</f>
        <v>North East and Yorkshire</v>
      </c>
      <c r="K6924" s="42" t="str">
        <f t="shared" si="219"/>
        <v/>
      </c>
    </row>
    <row r="6925" spans="1:11" x14ac:dyDescent="0.35">
      <c r="A6925" s="197">
        <f t="shared" si="220"/>
        <v>44317</v>
      </c>
      <c r="B6925" t="s">
        <v>1054</v>
      </c>
      <c r="C6925" t="s">
        <v>89</v>
      </c>
      <c r="D6925"/>
      <c r="E6925" t="s">
        <v>80</v>
      </c>
      <c r="F6925" t="s">
        <v>81</v>
      </c>
      <c r="G6925" t="s">
        <v>576</v>
      </c>
      <c r="H6925">
        <v>84898</v>
      </c>
      <c r="I6925" s="196" t="str">
        <f>VLOOKUP(E6925,Refs!$P$2:$R$36,3,FALSE)</f>
        <v>Y63</v>
      </c>
      <c r="J6925" s="196" t="str">
        <f>VLOOKUP(E6925,Refs!$P$2:$S$36,4,FALSE)</f>
        <v>North East and Yorkshire</v>
      </c>
      <c r="K6925" s="42">
        <f t="shared" si="219"/>
        <v>84898</v>
      </c>
    </row>
    <row r="6926" spans="1:11" x14ac:dyDescent="0.35">
      <c r="A6926" s="197">
        <f t="shared" si="220"/>
        <v>44317</v>
      </c>
      <c r="B6926" t="s">
        <v>1054</v>
      </c>
      <c r="C6926" t="s">
        <v>89</v>
      </c>
      <c r="D6926"/>
      <c r="E6926" t="s">
        <v>80</v>
      </c>
      <c r="F6926" t="s">
        <v>81</v>
      </c>
      <c r="G6926" t="s">
        <v>577</v>
      </c>
      <c r="H6926">
        <v>940</v>
      </c>
      <c r="I6926" s="196" t="str">
        <f>VLOOKUP(E6926,Refs!$P$2:$R$36,3,FALSE)</f>
        <v>Y63</v>
      </c>
      <c r="J6926" s="196" t="str">
        <f>VLOOKUP(E6926,Refs!$P$2:$S$36,4,FALSE)</f>
        <v>North East and Yorkshire</v>
      </c>
      <c r="K6926" s="42">
        <f t="shared" si="219"/>
        <v>940</v>
      </c>
    </row>
    <row r="6927" spans="1:11" x14ac:dyDescent="0.35">
      <c r="A6927" s="197">
        <f t="shared" si="220"/>
        <v>44317</v>
      </c>
      <c r="B6927" t="s">
        <v>1054</v>
      </c>
      <c r="C6927" t="s">
        <v>89</v>
      </c>
      <c r="D6927"/>
      <c r="E6927" t="s">
        <v>80</v>
      </c>
      <c r="F6927" t="s">
        <v>81</v>
      </c>
      <c r="G6927" t="s">
        <v>578</v>
      </c>
      <c r="H6927">
        <v>102</v>
      </c>
      <c r="I6927" s="196" t="str">
        <f>VLOOKUP(E6927,Refs!$P$2:$R$36,3,FALSE)</f>
        <v>Y63</v>
      </c>
      <c r="J6927" s="196" t="str">
        <f>VLOOKUP(E6927,Refs!$P$2:$S$36,4,FALSE)</f>
        <v>North East and Yorkshire</v>
      </c>
      <c r="K6927" s="42">
        <f t="shared" si="219"/>
        <v>102</v>
      </c>
    </row>
    <row r="6928" spans="1:11" x14ac:dyDescent="0.35">
      <c r="A6928" s="197">
        <f t="shared" si="220"/>
        <v>44317</v>
      </c>
      <c r="B6928" t="s">
        <v>1054</v>
      </c>
      <c r="C6928" t="s">
        <v>89</v>
      </c>
      <c r="D6928"/>
      <c r="E6928" t="s">
        <v>80</v>
      </c>
      <c r="F6928" t="s">
        <v>81</v>
      </c>
      <c r="G6928" t="s">
        <v>579</v>
      </c>
      <c r="H6928">
        <v>0</v>
      </c>
      <c r="I6928" s="196" t="str">
        <f>VLOOKUP(E6928,Refs!$P$2:$R$36,3,FALSE)</f>
        <v>Y63</v>
      </c>
      <c r="J6928" s="196" t="str">
        <f>VLOOKUP(E6928,Refs!$P$2:$S$36,4,FALSE)</f>
        <v>North East and Yorkshire</v>
      </c>
      <c r="K6928" s="42" t="str">
        <f t="shared" si="219"/>
        <v/>
      </c>
    </row>
    <row r="6929" spans="1:11" x14ac:dyDescent="0.35">
      <c r="A6929" s="197">
        <f t="shared" si="220"/>
        <v>44317</v>
      </c>
      <c r="B6929" t="s">
        <v>1054</v>
      </c>
      <c r="C6929" t="s">
        <v>89</v>
      </c>
      <c r="D6929"/>
      <c r="E6929" t="s">
        <v>80</v>
      </c>
      <c r="F6929" t="s">
        <v>81</v>
      </c>
      <c r="G6929" t="s">
        <v>580</v>
      </c>
      <c r="H6929">
        <v>21654</v>
      </c>
      <c r="I6929" s="196" t="str">
        <f>VLOOKUP(E6929,Refs!$P$2:$R$36,3,FALSE)</f>
        <v>Y63</v>
      </c>
      <c r="J6929" s="196" t="str">
        <f>VLOOKUP(E6929,Refs!$P$2:$S$36,4,FALSE)</f>
        <v>North East and Yorkshire</v>
      </c>
      <c r="K6929" s="42">
        <f t="shared" si="219"/>
        <v>21654</v>
      </c>
    </row>
    <row r="6930" spans="1:11" x14ac:dyDescent="0.35">
      <c r="A6930" s="197">
        <f t="shared" si="220"/>
        <v>44317</v>
      </c>
      <c r="B6930" t="s">
        <v>1054</v>
      </c>
      <c r="C6930" t="s">
        <v>89</v>
      </c>
      <c r="D6930"/>
      <c r="E6930" t="s">
        <v>80</v>
      </c>
      <c r="F6930" t="s">
        <v>81</v>
      </c>
      <c r="G6930" t="s">
        <v>581</v>
      </c>
      <c r="H6930">
        <v>3351</v>
      </c>
      <c r="I6930" s="196" t="str">
        <f>VLOOKUP(E6930,Refs!$P$2:$R$36,3,FALSE)</f>
        <v>Y63</v>
      </c>
      <c r="J6930" s="196" t="str">
        <f>VLOOKUP(E6930,Refs!$P$2:$S$36,4,FALSE)</f>
        <v>North East and Yorkshire</v>
      </c>
      <c r="K6930" s="42">
        <f t="shared" si="219"/>
        <v>3351</v>
      </c>
    </row>
    <row r="6931" spans="1:11" x14ac:dyDescent="0.35">
      <c r="A6931" s="197">
        <f t="shared" si="220"/>
        <v>44317</v>
      </c>
      <c r="B6931" t="s">
        <v>1054</v>
      </c>
      <c r="C6931" t="s">
        <v>89</v>
      </c>
      <c r="D6931"/>
      <c r="E6931" t="s">
        <v>80</v>
      </c>
      <c r="F6931" t="s">
        <v>81</v>
      </c>
      <c r="G6931" t="s">
        <v>582</v>
      </c>
      <c r="H6931">
        <v>8443</v>
      </c>
      <c r="I6931" s="196" t="str">
        <f>VLOOKUP(E6931,Refs!$P$2:$R$36,3,FALSE)</f>
        <v>Y63</v>
      </c>
      <c r="J6931" s="196" t="str">
        <f>VLOOKUP(E6931,Refs!$P$2:$S$36,4,FALSE)</f>
        <v>North East and Yorkshire</v>
      </c>
      <c r="K6931" s="42">
        <f t="shared" si="219"/>
        <v>8443</v>
      </c>
    </row>
    <row r="6932" spans="1:11" x14ac:dyDescent="0.35">
      <c r="A6932" s="197">
        <f t="shared" si="220"/>
        <v>44317</v>
      </c>
      <c r="B6932" t="s">
        <v>1054</v>
      </c>
      <c r="C6932" t="s">
        <v>89</v>
      </c>
      <c r="D6932"/>
      <c r="E6932" t="s">
        <v>80</v>
      </c>
      <c r="F6932" t="s">
        <v>81</v>
      </c>
      <c r="G6932" t="s">
        <v>583</v>
      </c>
      <c r="H6932">
        <v>662</v>
      </c>
      <c r="I6932" s="196" t="str">
        <f>VLOOKUP(E6932,Refs!$P$2:$R$36,3,FALSE)</f>
        <v>Y63</v>
      </c>
      <c r="J6932" s="196" t="str">
        <f>VLOOKUP(E6932,Refs!$P$2:$S$36,4,FALSE)</f>
        <v>North East and Yorkshire</v>
      </c>
      <c r="K6932" s="42">
        <f t="shared" si="219"/>
        <v>662</v>
      </c>
    </row>
    <row r="6933" spans="1:11" x14ac:dyDescent="0.35">
      <c r="A6933" s="197">
        <f t="shared" si="220"/>
        <v>44317</v>
      </c>
      <c r="B6933" t="s">
        <v>1054</v>
      </c>
      <c r="C6933" t="s">
        <v>89</v>
      </c>
      <c r="D6933"/>
      <c r="E6933" t="s">
        <v>80</v>
      </c>
      <c r="F6933" t="s">
        <v>81</v>
      </c>
      <c r="G6933" t="s">
        <v>584</v>
      </c>
      <c r="H6933">
        <v>49746</v>
      </c>
      <c r="I6933" s="196" t="str">
        <f>VLOOKUP(E6933,Refs!$P$2:$R$36,3,FALSE)</f>
        <v>Y63</v>
      </c>
      <c r="J6933" s="196" t="str">
        <f>VLOOKUP(E6933,Refs!$P$2:$S$36,4,FALSE)</f>
        <v>North East and Yorkshire</v>
      </c>
      <c r="K6933" s="42">
        <f t="shared" si="219"/>
        <v>49746</v>
      </c>
    </row>
    <row r="6934" spans="1:11" x14ac:dyDescent="0.35">
      <c r="A6934" s="197">
        <f t="shared" si="220"/>
        <v>44317</v>
      </c>
      <c r="B6934" t="s">
        <v>1054</v>
      </c>
      <c r="C6934" t="s">
        <v>89</v>
      </c>
      <c r="D6934"/>
      <c r="E6934" t="s">
        <v>80</v>
      </c>
      <c r="F6934" t="s">
        <v>81</v>
      </c>
      <c r="G6934" t="s">
        <v>585</v>
      </c>
      <c r="H6934">
        <v>2461</v>
      </c>
      <c r="I6934" s="196" t="str">
        <f>VLOOKUP(E6934,Refs!$P$2:$R$36,3,FALSE)</f>
        <v>Y63</v>
      </c>
      <c r="J6934" s="196" t="str">
        <f>VLOOKUP(E6934,Refs!$P$2:$S$36,4,FALSE)</f>
        <v>North East and Yorkshire</v>
      </c>
      <c r="K6934" s="42">
        <f t="shared" si="219"/>
        <v>2461</v>
      </c>
    </row>
    <row r="6935" spans="1:11" x14ac:dyDescent="0.35">
      <c r="A6935" s="197">
        <f t="shared" si="220"/>
        <v>44317</v>
      </c>
      <c r="B6935" t="s">
        <v>1054</v>
      </c>
      <c r="C6935" t="s">
        <v>89</v>
      </c>
      <c r="D6935"/>
      <c r="E6935" t="s">
        <v>80</v>
      </c>
      <c r="F6935" t="s">
        <v>81</v>
      </c>
      <c r="G6935" t="s">
        <v>586</v>
      </c>
      <c r="H6935">
        <v>0</v>
      </c>
      <c r="I6935" s="196" t="str">
        <f>VLOOKUP(E6935,Refs!$P$2:$R$36,3,FALSE)</f>
        <v>Y63</v>
      </c>
      <c r="J6935" s="196" t="str">
        <f>VLOOKUP(E6935,Refs!$P$2:$S$36,4,FALSE)</f>
        <v>North East and Yorkshire</v>
      </c>
      <c r="K6935" s="42" t="str">
        <f t="shared" si="219"/>
        <v/>
      </c>
    </row>
    <row r="6936" spans="1:11" x14ac:dyDescent="0.35">
      <c r="A6936" s="197">
        <f t="shared" si="220"/>
        <v>44317</v>
      </c>
      <c r="B6936" t="s">
        <v>1054</v>
      </c>
      <c r="C6936" t="s">
        <v>89</v>
      </c>
      <c r="D6936"/>
      <c r="E6936" t="s">
        <v>80</v>
      </c>
      <c r="F6936" t="s">
        <v>81</v>
      </c>
      <c r="G6936" t="s">
        <v>587</v>
      </c>
      <c r="H6936">
        <v>0</v>
      </c>
      <c r="I6936" s="196" t="str">
        <f>VLOOKUP(E6936,Refs!$P$2:$R$36,3,FALSE)</f>
        <v>Y63</v>
      </c>
      <c r="J6936" s="196" t="str">
        <f>VLOOKUP(E6936,Refs!$P$2:$S$36,4,FALSE)</f>
        <v>North East and Yorkshire</v>
      </c>
      <c r="K6936" s="42" t="str">
        <f t="shared" si="219"/>
        <v/>
      </c>
    </row>
    <row r="6937" spans="1:11" x14ac:dyDescent="0.35">
      <c r="A6937" s="197">
        <f t="shared" si="220"/>
        <v>44317</v>
      </c>
      <c r="B6937" t="s">
        <v>1054</v>
      </c>
      <c r="C6937" t="s">
        <v>89</v>
      </c>
      <c r="D6937"/>
      <c r="E6937" t="s">
        <v>80</v>
      </c>
      <c r="F6937" t="s">
        <v>81</v>
      </c>
      <c r="G6937" t="s">
        <v>588</v>
      </c>
      <c r="H6937">
        <v>21224</v>
      </c>
      <c r="I6937" s="196" t="str">
        <f>VLOOKUP(E6937,Refs!$P$2:$R$36,3,FALSE)</f>
        <v>Y63</v>
      </c>
      <c r="J6937" s="196" t="str">
        <f>VLOOKUP(E6937,Refs!$P$2:$S$36,4,FALSE)</f>
        <v>North East and Yorkshire</v>
      </c>
      <c r="K6937" s="42">
        <f t="shared" si="219"/>
        <v>21224</v>
      </c>
    </row>
    <row r="6938" spans="1:11" x14ac:dyDescent="0.35">
      <c r="A6938" s="197">
        <f t="shared" si="220"/>
        <v>44317</v>
      </c>
      <c r="B6938" t="s">
        <v>1054</v>
      </c>
      <c r="C6938" t="s">
        <v>89</v>
      </c>
      <c r="D6938"/>
      <c r="E6938" t="s">
        <v>80</v>
      </c>
      <c r="F6938" t="s">
        <v>81</v>
      </c>
      <c r="G6938" t="s">
        <v>589</v>
      </c>
      <c r="H6938">
        <v>6305</v>
      </c>
      <c r="I6938" s="196" t="str">
        <f>VLOOKUP(E6938,Refs!$P$2:$R$36,3,FALSE)</f>
        <v>Y63</v>
      </c>
      <c r="J6938" s="196" t="str">
        <f>VLOOKUP(E6938,Refs!$P$2:$S$36,4,FALSE)</f>
        <v>North East and Yorkshire</v>
      </c>
      <c r="K6938" s="42">
        <f t="shared" si="219"/>
        <v>6305</v>
      </c>
    </row>
    <row r="6939" spans="1:11" x14ac:dyDescent="0.35">
      <c r="A6939" s="197">
        <f t="shared" si="220"/>
        <v>44317</v>
      </c>
      <c r="B6939" t="s">
        <v>1054</v>
      </c>
      <c r="C6939" t="s">
        <v>89</v>
      </c>
      <c r="D6939"/>
      <c r="E6939" t="s">
        <v>80</v>
      </c>
      <c r="F6939" t="s">
        <v>81</v>
      </c>
      <c r="G6939" t="s">
        <v>590</v>
      </c>
      <c r="H6939">
        <v>4356</v>
      </c>
      <c r="I6939" s="196" t="str">
        <f>VLOOKUP(E6939,Refs!$P$2:$R$36,3,FALSE)</f>
        <v>Y63</v>
      </c>
      <c r="J6939" s="196" t="str">
        <f>VLOOKUP(E6939,Refs!$P$2:$S$36,4,FALSE)</f>
        <v>North East and Yorkshire</v>
      </c>
      <c r="K6939" s="42">
        <f t="shared" si="219"/>
        <v>4356</v>
      </c>
    </row>
    <row r="6940" spans="1:11" x14ac:dyDescent="0.35">
      <c r="A6940" s="197">
        <f t="shared" si="220"/>
        <v>44317</v>
      </c>
      <c r="B6940" t="s">
        <v>1054</v>
      </c>
      <c r="C6940" t="s">
        <v>89</v>
      </c>
      <c r="D6940"/>
      <c r="E6940" t="s">
        <v>80</v>
      </c>
      <c r="F6940" t="s">
        <v>81</v>
      </c>
      <c r="G6940" t="s">
        <v>591</v>
      </c>
      <c r="H6940">
        <v>80</v>
      </c>
      <c r="I6940" s="196" t="str">
        <f>VLOOKUP(E6940,Refs!$P$2:$R$36,3,FALSE)</f>
        <v>Y63</v>
      </c>
      <c r="J6940" s="196" t="str">
        <f>VLOOKUP(E6940,Refs!$P$2:$S$36,4,FALSE)</f>
        <v>North East and Yorkshire</v>
      </c>
      <c r="K6940" s="42">
        <f t="shared" si="219"/>
        <v>80</v>
      </c>
    </row>
    <row r="6941" spans="1:11" x14ac:dyDescent="0.35">
      <c r="A6941" s="197">
        <f t="shared" si="220"/>
        <v>44317</v>
      </c>
      <c r="B6941" t="s">
        <v>1054</v>
      </c>
      <c r="C6941" t="s">
        <v>89</v>
      </c>
      <c r="D6941"/>
      <c r="E6941" t="s">
        <v>80</v>
      </c>
      <c r="F6941" t="s">
        <v>81</v>
      </c>
      <c r="G6941" t="s">
        <v>592</v>
      </c>
      <c r="H6941">
        <v>4117</v>
      </c>
      <c r="I6941" s="196" t="str">
        <f>VLOOKUP(E6941,Refs!$P$2:$R$36,3,FALSE)</f>
        <v>Y63</v>
      </c>
      <c r="J6941" s="196" t="str">
        <f>VLOOKUP(E6941,Refs!$P$2:$S$36,4,FALSE)</f>
        <v>North East and Yorkshire</v>
      </c>
      <c r="K6941" s="42">
        <f t="shared" si="219"/>
        <v>4117</v>
      </c>
    </row>
    <row r="6942" spans="1:11" x14ac:dyDescent="0.35">
      <c r="A6942" s="197">
        <f t="shared" si="220"/>
        <v>44317</v>
      </c>
      <c r="B6942" t="s">
        <v>1054</v>
      </c>
      <c r="C6942" t="s">
        <v>89</v>
      </c>
      <c r="D6942"/>
      <c r="E6942" t="s">
        <v>80</v>
      </c>
      <c r="F6942" t="s">
        <v>81</v>
      </c>
      <c r="G6942" t="s">
        <v>593</v>
      </c>
      <c r="H6942">
        <v>2665</v>
      </c>
      <c r="I6942" s="196" t="str">
        <f>VLOOKUP(E6942,Refs!$P$2:$R$36,3,FALSE)</f>
        <v>Y63</v>
      </c>
      <c r="J6942" s="196" t="str">
        <f>VLOOKUP(E6942,Refs!$P$2:$S$36,4,FALSE)</f>
        <v>North East and Yorkshire</v>
      </c>
      <c r="K6942" s="42">
        <f t="shared" si="219"/>
        <v>2665</v>
      </c>
    </row>
    <row r="6943" spans="1:11" x14ac:dyDescent="0.35">
      <c r="A6943" s="197">
        <f t="shared" si="220"/>
        <v>44317</v>
      </c>
      <c r="B6943" t="s">
        <v>1054</v>
      </c>
      <c r="C6943" t="s">
        <v>89</v>
      </c>
      <c r="D6943"/>
      <c r="E6943" t="s">
        <v>80</v>
      </c>
      <c r="F6943" t="s">
        <v>81</v>
      </c>
      <c r="G6943" t="s">
        <v>594</v>
      </c>
      <c r="H6943">
        <v>0</v>
      </c>
      <c r="I6943" s="196" t="str">
        <f>VLOOKUP(E6943,Refs!$P$2:$R$36,3,FALSE)</f>
        <v>Y63</v>
      </c>
      <c r="J6943" s="196" t="str">
        <f>VLOOKUP(E6943,Refs!$P$2:$S$36,4,FALSE)</f>
        <v>North East and Yorkshire</v>
      </c>
      <c r="K6943" s="42" t="str">
        <f t="shared" si="219"/>
        <v/>
      </c>
    </row>
    <row r="6944" spans="1:11" x14ac:dyDescent="0.35">
      <c r="A6944" s="197">
        <f t="shared" si="220"/>
        <v>44317</v>
      </c>
      <c r="B6944" t="s">
        <v>1054</v>
      </c>
      <c r="C6944" t="s">
        <v>89</v>
      </c>
      <c r="D6944"/>
      <c r="E6944" t="s">
        <v>80</v>
      </c>
      <c r="F6944" t="s">
        <v>81</v>
      </c>
      <c r="G6944" t="s">
        <v>609</v>
      </c>
      <c r="H6944">
        <v>168027</v>
      </c>
      <c r="I6944" s="196" t="str">
        <f>VLOOKUP(E6944,Refs!$P$2:$R$36,3,FALSE)</f>
        <v>Y63</v>
      </c>
      <c r="J6944" s="196" t="str">
        <f>VLOOKUP(E6944,Refs!$P$2:$S$36,4,FALSE)</f>
        <v>North East and Yorkshire</v>
      </c>
      <c r="K6944" s="42">
        <f t="shared" si="219"/>
        <v>168027</v>
      </c>
    </row>
    <row r="6945" spans="1:11" x14ac:dyDescent="0.35">
      <c r="A6945" s="197">
        <f t="shared" si="220"/>
        <v>44317</v>
      </c>
      <c r="B6945" t="s">
        <v>1054</v>
      </c>
      <c r="C6945" t="s">
        <v>89</v>
      </c>
      <c r="D6945"/>
      <c r="E6945" t="s">
        <v>80</v>
      </c>
      <c r="F6945" t="s">
        <v>81</v>
      </c>
      <c r="G6945" t="s">
        <v>610</v>
      </c>
      <c r="H6945">
        <v>16889</v>
      </c>
      <c r="I6945" s="196" t="str">
        <f>VLOOKUP(E6945,Refs!$P$2:$R$36,3,FALSE)</f>
        <v>Y63</v>
      </c>
      <c r="J6945" s="196" t="str">
        <f>VLOOKUP(E6945,Refs!$P$2:$S$36,4,FALSE)</f>
        <v>North East and Yorkshire</v>
      </c>
      <c r="K6945" s="42">
        <f t="shared" si="219"/>
        <v>16889</v>
      </c>
    </row>
    <row r="6946" spans="1:11" x14ac:dyDescent="0.35">
      <c r="A6946" s="197">
        <f t="shared" si="220"/>
        <v>44317</v>
      </c>
      <c r="B6946" t="s">
        <v>1054</v>
      </c>
      <c r="C6946" t="s">
        <v>89</v>
      </c>
      <c r="D6946"/>
      <c r="E6946" t="s">
        <v>80</v>
      </c>
      <c r="F6946" t="s">
        <v>81</v>
      </c>
      <c r="G6946" t="s">
        <v>611</v>
      </c>
      <c r="H6946">
        <v>22152</v>
      </c>
      <c r="I6946" s="196" t="str">
        <f>VLOOKUP(E6946,Refs!$P$2:$R$36,3,FALSE)</f>
        <v>Y63</v>
      </c>
      <c r="J6946" s="196" t="str">
        <f>VLOOKUP(E6946,Refs!$P$2:$S$36,4,FALSE)</f>
        <v>North East and Yorkshire</v>
      </c>
      <c r="K6946" s="42">
        <f t="shared" si="219"/>
        <v>22152</v>
      </c>
    </row>
    <row r="6947" spans="1:11" x14ac:dyDescent="0.35">
      <c r="A6947" s="197">
        <f t="shared" si="220"/>
        <v>44317</v>
      </c>
      <c r="B6947" t="s">
        <v>1054</v>
      </c>
      <c r="C6947" t="s">
        <v>89</v>
      </c>
      <c r="D6947"/>
      <c r="E6947" t="s">
        <v>80</v>
      </c>
      <c r="F6947" t="s">
        <v>81</v>
      </c>
      <c r="G6947" t="s">
        <v>612</v>
      </c>
      <c r="H6947">
        <v>17912</v>
      </c>
      <c r="I6947" s="196" t="str">
        <f>VLOOKUP(E6947,Refs!$P$2:$R$36,3,FALSE)</f>
        <v>Y63</v>
      </c>
      <c r="J6947" s="196" t="str">
        <f>VLOOKUP(E6947,Refs!$P$2:$S$36,4,FALSE)</f>
        <v>North East and Yorkshire</v>
      </c>
      <c r="K6947" s="42">
        <f t="shared" si="219"/>
        <v>17912</v>
      </c>
    </row>
    <row r="6948" spans="1:11" x14ac:dyDescent="0.35">
      <c r="A6948" s="197">
        <f t="shared" si="220"/>
        <v>44317</v>
      </c>
      <c r="B6948" t="s">
        <v>1054</v>
      </c>
      <c r="C6948" t="s">
        <v>89</v>
      </c>
      <c r="D6948"/>
      <c r="E6948" t="s">
        <v>80</v>
      </c>
      <c r="F6948" t="s">
        <v>81</v>
      </c>
      <c r="G6948" t="s">
        <v>613</v>
      </c>
      <c r="H6948">
        <v>2</v>
      </c>
      <c r="I6948" s="196" t="str">
        <f>VLOOKUP(E6948,Refs!$P$2:$R$36,3,FALSE)</f>
        <v>Y63</v>
      </c>
      <c r="J6948" s="196" t="str">
        <f>VLOOKUP(E6948,Refs!$P$2:$S$36,4,FALSE)</f>
        <v>North East and Yorkshire</v>
      </c>
      <c r="K6948" s="42">
        <f t="shared" si="219"/>
        <v>2</v>
      </c>
    </row>
    <row r="6949" spans="1:11" x14ac:dyDescent="0.35">
      <c r="A6949" s="197">
        <f t="shared" si="220"/>
        <v>44317</v>
      </c>
      <c r="B6949" t="s">
        <v>1054</v>
      </c>
      <c r="C6949" t="s">
        <v>89</v>
      </c>
      <c r="D6949"/>
      <c r="E6949" t="s">
        <v>80</v>
      </c>
      <c r="F6949" t="s">
        <v>81</v>
      </c>
      <c r="G6949" t="s">
        <v>615</v>
      </c>
      <c r="H6949">
        <v>50960</v>
      </c>
      <c r="I6949" s="196" t="str">
        <f>VLOOKUP(E6949,Refs!$P$2:$R$36,3,FALSE)</f>
        <v>Y63</v>
      </c>
      <c r="J6949" s="196" t="str">
        <f>VLOOKUP(E6949,Refs!$P$2:$S$36,4,FALSE)</f>
        <v>North East and Yorkshire</v>
      </c>
      <c r="K6949" s="42">
        <f t="shared" si="219"/>
        <v>50960</v>
      </c>
    </row>
    <row r="6950" spans="1:11" x14ac:dyDescent="0.35">
      <c r="A6950" s="197">
        <f t="shared" si="220"/>
        <v>44317</v>
      </c>
      <c r="B6950" t="s">
        <v>1054</v>
      </c>
      <c r="C6950" t="s">
        <v>89</v>
      </c>
      <c r="D6950"/>
      <c r="E6950" t="s">
        <v>80</v>
      </c>
      <c r="F6950" t="s">
        <v>81</v>
      </c>
      <c r="G6950" t="s">
        <v>616</v>
      </c>
      <c r="H6950">
        <v>76</v>
      </c>
      <c r="I6950" s="196" t="str">
        <f>VLOOKUP(E6950,Refs!$P$2:$R$36,3,FALSE)</f>
        <v>Y63</v>
      </c>
      <c r="J6950" s="196" t="str">
        <f>VLOOKUP(E6950,Refs!$P$2:$S$36,4,FALSE)</f>
        <v>North East and Yorkshire</v>
      </c>
      <c r="K6950" s="42">
        <f t="shared" si="219"/>
        <v>76</v>
      </c>
    </row>
    <row r="6951" spans="1:11" x14ac:dyDescent="0.35">
      <c r="A6951" s="197">
        <f t="shared" si="220"/>
        <v>44317</v>
      </c>
      <c r="B6951" t="s">
        <v>1054</v>
      </c>
      <c r="C6951" t="s">
        <v>89</v>
      </c>
      <c r="D6951"/>
      <c r="E6951" t="s">
        <v>80</v>
      </c>
      <c r="F6951" t="s">
        <v>81</v>
      </c>
      <c r="G6951" t="s">
        <v>618</v>
      </c>
      <c r="H6951">
        <v>23812</v>
      </c>
      <c r="I6951" s="196" t="str">
        <f>VLOOKUP(E6951,Refs!$P$2:$R$36,3,FALSE)</f>
        <v>Y63</v>
      </c>
      <c r="J6951" s="196" t="str">
        <f>VLOOKUP(E6951,Refs!$P$2:$S$36,4,FALSE)</f>
        <v>North East and Yorkshire</v>
      </c>
      <c r="K6951" s="42">
        <f t="shared" si="219"/>
        <v>23812</v>
      </c>
    </row>
    <row r="6952" spans="1:11" x14ac:dyDescent="0.35">
      <c r="A6952" s="197">
        <f t="shared" si="220"/>
        <v>44317</v>
      </c>
      <c r="B6952" t="s">
        <v>1054</v>
      </c>
      <c r="C6952" t="s">
        <v>89</v>
      </c>
      <c r="D6952"/>
      <c r="E6952" t="s">
        <v>80</v>
      </c>
      <c r="F6952" t="s">
        <v>81</v>
      </c>
      <c r="G6952" t="s">
        <v>619</v>
      </c>
      <c r="H6952">
        <v>1336</v>
      </c>
      <c r="I6952" s="196" t="str">
        <f>VLOOKUP(E6952,Refs!$P$2:$R$36,3,FALSE)</f>
        <v>Y63</v>
      </c>
      <c r="J6952" s="196" t="str">
        <f>VLOOKUP(E6952,Refs!$P$2:$S$36,4,FALSE)</f>
        <v>North East and Yorkshire</v>
      </c>
      <c r="K6952" s="42">
        <f t="shared" si="219"/>
        <v>1336</v>
      </c>
    </row>
    <row r="6953" spans="1:11" x14ac:dyDescent="0.35">
      <c r="A6953" s="197">
        <f t="shared" si="220"/>
        <v>44317</v>
      </c>
      <c r="B6953" t="s">
        <v>1054</v>
      </c>
      <c r="C6953" t="s">
        <v>89</v>
      </c>
      <c r="D6953"/>
      <c r="E6953" t="s">
        <v>80</v>
      </c>
      <c r="F6953" t="s">
        <v>81</v>
      </c>
      <c r="G6953" t="s">
        <v>620</v>
      </c>
      <c r="H6953">
        <v>8127</v>
      </c>
      <c r="I6953" s="196" t="str">
        <f>VLOOKUP(E6953,Refs!$P$2:$R$36,3,FALSE)</f>
        <v>Y63</v>
      </c>
      <c r="J6953" s="196" t="str">
        <f>VLOOKUP(E6953,Refs!$P$2:$S$36,4,FALSE)</f>
        <v>North East and Yorkshire</v>
      </c>
      <c r="K6953" s="42">
        <f t="shared" si="219"/>
        <v>8127</v>
      </c>
    </row>
    <row r="6954" spans="1:11" x14ac:dyDescent="0.35">
      <c r="A6954" s="197">
        <f t="shared" si="220"/>
        <v>44317</v>
      </c>
      <c r="B6954" t="s">
        <v>1054</v>
      </c>
      <c r="C6954" t="s">
        <v>89</v>
      </c>
      <c r="D6954"/>
      <c r="E6954" t="s">
        <v>80</v>
      </c>
      <c r="F6954" t="s">
        <v>81</v>
      </c>
      <c r="G6954" t="s">
        <v>621</v>
      </c>
      <c r="H6954">
        <v>456</v>
      </c>
      <c r="I6954" s="196" t="str">
        <f>VLOOKUP(E6954,Refs!$P$2:$R$36,3,FALSE)</f>
        <v>Y63</v>
      </c>
      <c r="J6954" s="196" t="str">
        <f>VLOOKUP(E6954,Refs!$P$2:$S$36,4,FALSE)</f>
        <v>North East and Yorkshire</v>
      </c>
      <c r="K6954" s="42">
        <f t="shared" si="219"/>
        <v>456</v>
      </c>
    </row>
    <row r="6955" spans="1:11" x14ac:dyDescent="0.35">
      <c r="A6955" s="197">
        <f t="shared" si="220"/>
        <v>44317</v>
      </c>
      <c r="B6955" t="s">
        <v>1054</v>
      </c>
      <c r="C6955" t="s">
        <v>89</v>
      </c>
      <c r="D6955"/>
      <c r="E6955" t="s">
        <v>80</v>
      </c>
      <c r="F6955" t="s">
        <v>81</v>
      </c>
      <c r="G6955" t="s">
        <v>622</v>
      </c>
      <c r="H6955">
        <v>5806</v>
      </c>
      <c r="I6955" s="196" t="str">
        <f>VLOOKUP(E6955,Refs!$P$2:$R$36,3,FALSE)</f>
        <v>Y63</v>
      </c>
      <c r="J6955" s="196" t="str">
        <f>VLOOKUP(E6955,Refs!$P$2:$S$36,4,FALSE)</f>
        <v>North East and Yorkshire</v>
      </c>
      <c r="K6955" s="42">
        <f t="shared" si="219"/>
        <v>5806</v>
      </c>
    </row>
    <row r="6956" spans="1:11" x14ac:dyDescent="0.35">
      <c r="A6956" s="197">
        <f t="shared" si="220"/>
        <v>44317</v>
      </c>
      <c r="B6956" t="s">
        <v>1054</v>
      </c>
      <c r="C6956" t="s">
        <v>89</v>
      </c>
      <c r="D6956"/>
      <c r="E6956" t="s">
        <v>80</v>
      </c>
      <c r="F6956" t="s">
        <v>81</v>
      </c>
      <c r="G6956" t="s">
        <v>623</v>
      </c>
      <c r="H6956">
        <v>2839</v>
      </c>
      <c r="I6956" s="196" t="str">
        <f>VLOOKUP(E6956,Refs!$P$2:$R$36,3,FALSE)</f>
        <v>Y63</v>
      </c>
      <c r="J6956" s="196" t="str">
        <f>VLOOKUP(E6956,Refs!$P$2:$S$36,4,FALSE)</f>
        <v>North East and Yorkshire</v>
      </c>
      <c r="K6956" s="42">
        <f t="shared" si="219"/>
        <v>2839</v>
      </c>
    </row>
    <row r="6957" spans="1:11" x14ac:dyDescent="0.35">
      <c r="A6957" s="197">
        <f t="shared" si="220"/>
        <v>44317</v>
      </c>
      <c r="B6957" t="s">
        <v>1054</v>
      </c>
      <c r="C6957" t="s">
        <v>89</v>
      </c>
      <c r="D6957"/>
      <c r="E6957" t="s">
        <v>80</v>
      </c>
      <c r="F6957" t="s">
        <v>81</v>
      </c>
      <c r="G6957" t="s">
        <v>624</v>
      </c>
      <c r="H6957">
        <v>9293</v>
      </c>
      <c r="I6957" s="196" t="str">
        <f>VLOOKUP(E6957,Refs!$P$2:$R$36,3,FALSE)</f>
        <v>Y63</v>
      </c>
      <c r="J6957" s="196" t="str">
        <f>VLOOKUP(E6957,Refs!$P$2:$S$36,4,FALSE)</f>
        <v>North East and Yorkshire</v>
      </c>
      <c r="K6957" s="42">
        <f t="shared" si="219"/>
        <v>9293</v>
      </c>
    </row>
    <row r="6958" spans="1:11" x14ac:dyDescent="0.35">
      <c r="A6958" s="197">
        <f t="shared" si="220"/>
        <v>44317</v>
      </c>
      <c r="B6958" t="s">
        <v>1054</v>
      </c>
      <c r="C6958" t="s">
        <v>89</v>
      </c>
      <c r="D6958"/>
      <c r="E6958" t="s">
        <v>80</v>
      </c>
      <c r="F6958" t="s">
        <v>81</v>
      </c>
      <c r="G6958" t="s">
        <v>625</v>
      </c>
      <c r="H6958">
        <v>4066</v>
      </c>
      <c r="I6958" s="196" t="str">
        <f>VLOOKUP(E6958,Refs!$P$2:$R$36,3,FALSE)</f>
        <v>Y63</v>
      </c>
      <c r="J6958" s="196" t="str">
        <f>VLOOKUP(E6958,Refs!$P$2:$S$36,4,FALSE)</f>
        <v>North East and Yorkshire</v>
      </c>
      <c r="K6958" s="42">
        <f t="shared" si="219"/>
        <v>4066</v>
      </c>
    </row>
    <row r="6959" spans="1:11" x14ac:dyDescent="0.35">
      <c r="A6959" s="197">
        <f t="shared" si="220"/>
        <v>44317</v>
      </c>
      <c r="B6959" t="s">
        <v>1054</v>
      </c>
      <c r="C6959" t="s">
        <v>89</v>
      </c>
      <c r="D6959"/>
      <c r="E6959" t="s">
        <v>80</v>
      </c>
      <c r="F6959" t="s">
        <v>81</v>
      </c>
      <c r="G6959" t="s">
        <v>626</v>
      </c>
      <c r="H6959">
        <v>25663</v>
      </c>
      <c r="I6959" s="196" t="str">
        <f>VLOOKUP(E6959,Refs!$P$2:$R$36,3,FALSE)</f>
        <v>Y63</v>
      </c>
      <c r="J6959" s="196" t="str">
        <f>VLOOKUP(E6959,Refs!$P$2:$S$36,4,FALSE)</f>
        <v>North East and Yorkshire</v>
      </c>
      <c r="K6959" s="42">
        <f t="shared" si="219"/>
        <v>25663</v>
      </c>
    </row>
    <row r="6960" spans="1:11" x14ac:dyDescent="0.35">
      <c r="A6960" s="197">
        <f t="shared" si="220"/>
        <v>44317</v>
      </c>
      <c r="B6960" t="s">
        <v>1054</v>
      </c>
      <c r="C6960" t="s">
        <v>89</v>
      </c>
      <c r="D6960"/>
      <c r="E6960" t="s">
        <v>80</v>
      </c>
      <c r="F6960" t="s">
        <v>81</v>
      </c>
      <c r="G6960" t="s">
        <v>642</v>
      </c>
      <c r="H6960">
        <v>11314</v>
      </c>
      <c r="I6960" s="196" t="str">
        <f>VLOOKUP(E6960,Refs!$P$2:$R$36,3,FALSE)</f>
        <v>Y63</v>
      </c>
      <c r="J6960" s="196" t="str">
        <f>VLOOKUP(E6960,Refs!$P$2:$S$36,4,FALSE)</f>
        <v>North East and Yorkshire</v>
      </c>
      <c r="K6960" s="42">
        <f t="shared" si="219"/>
        <v>11314</v>
      </c>
    </row>
    <row r="6961" spans="1:11" x14ac:dyDescent="0.35">
      <c r="A6961" s="197">
        <f t="shared" si="220"/>
        <v>44317</v>
      </c>
      <c r="B6961" t="s">
        <v>1054</v>
      </c>
      <c r="C6961" t="s">
        <v>89</v>
      </c>
      <c r="D6961"/>
      <c r="E6961" t="s">
        <v>80</v>
      </c>
      <c r="F6961" t="s">
        <v>81</v>
      </c>
      <c r="G6961" t="s">
        <v>643</v>
      </c>
      <c r="H6961">
        <v>11196</v>
      </c>
      <c r="I6961" s="196" t="str">
        <f>VLOOKUP(E6961,Refs!$P$2:$R$36,3,FALSE)</f>
        <v>Y63</v>
      </c>
      <c r="J6961" s="196" t="str">
        <f>VLOOKUP(E6961,Refs!$P$2:$S$36,4,FALSE)</f>
        <v>North East and Yorkshire</v>
      </c>
      <c r="K6961" s="42">
        <f t="shared" si="219"/>
        <v>11196</v>
      </c>
    </row>
    <row r="6962" spans="1:11" x14ac:dyDescent="0.35">
      <c r="A6962" s="197">
        <f t="shared" si="220"/>
        <v>44317</v>
      </c>
      <c r="B6962" t="s">
        <v>1054</v>
      </c>
      <c r="C6962" t="s">
        <v>89</v>
      </c>
      <c r="D6962"/>
      <c r="E6962" t="s">
        <v>80</v>
      </c>
      <c r="F6962" t="s">
        <v>81</v>
      </c>
      <c r="G6962" t="s">
        <v>644</v>
      </c>
      <c r="H6962">
        <v>10359</v>
      </c>
      <c r="I6962" s="196" t="str">
        <f>VLOOKUP(E6962,Refs!$P$2:$R$36,3,FALSE)</f>
        <v>Y63</v>
      </c>
      <c r="J6962" s="196" t="str">
        <f>VLOOKUP(E6962,Refs!$P$2:$S$36,4,FALSE)</f>
        <v>North East and Yorkshire</v>
      </c>
      <c r="K6962" s="42">
        <f t="shared" si="219"/>
        <v>10359</v>
      </c>
    </row>
    <row r="6963" spans="1:11" x14ac:dyDescent="0.35">
      <c r="A6963" s="197">
        <f t="shared" si="220"/>
        <v>44317</v>
      </c>
      <c r="B6963" t="s">
        <v>1054</v>
      </c>
      <c r="C6963" t="s">
        <v>89</v>
      </c>
      <c r="D6963"/>
      <c r="E6963" t="s">
        <v>80</v>
      </c>
      <c r="F6963" t="s">
        <v>81</v>
      </c>
      <c r="G6963" t="s">
        <v>645</v>
      </c>
      <c r="H6963">
        <v>285</v>
      </c>
      <c r="I6963" s="196" t="str">
        <f>VLOOKUP(E6963,Refs!$P$2:$R$36,3,FALSE)</f>
        <v>Y63</v>
      </c>
      <c r="J6963" s="196" t="str">
        <f>VLOOKUP(E6963,Refs!$P$2:$S$36,4,FALSE)</f>
        <v>North East and Yorkshire</v>
      </c>
      <c r="K6963" s="42">
        <f t="shared" si="219"/>
        <v>285</v>
      </c>
    </row>
    <row r="6964" spans="1:11" x14ac:dyDescent="0.35">
      <c r="A6964" s="197">
        <f t="shared" si="220"/>
        <v>44317</v>
      </c>
      <c r="B6964" t="s">
        <v>1054</v>
      </c>
      <c r="C6964" t="s">
        <v>89</v>
      </c>
      <c r="D6964"/>
      <c r="E6964" t="s">
        <v>80</v>
      </c>
      <c r="F6964" t="s">
        <v>81</v>
      </c>
      <c r="G6964" t="s">
        <v>646</v>
      </c>
      <c r="H6964">
        <v>2927</v>
      </c>
      <c r="I6964" s="196" t="str">
        <f>VLOOKUP(E6964,Refs!$P$2:$R$36,3,FALSE)</f>
        <v>Y63</v>
      </c>
      <c r="J6964" s="196" t="str">
        <f>VLOOKUP(E6964,Refs!$P$2:$S$36,4,FALSE)</f>
        <v>North East and Yorkshire</v>
      </c>
      <c r="K6964" s="42">
        <f t="shared" si="219"/>
        <v>2927</v>
      </c>
    </row>
    <row r="6965" spans="1:11" x14ac:dyDescent="0.35">
      <c r="A6965" s="197">
        <f t="shared" si="220"/>
        <v>44317</v>
      </c>
      <c r="B6965" t="s">
        <v>1054</v>
      </c>
      <c r="C6965" t="s">
        <v>89</v>
      </c>
      <c r="D6965"/>
      <c r="E6965" t="s">
        <v>80</v>
      </c>
      <c r="F6965" t="s">
        <v>81</v>
      </c>
      <c r="G6965" t="s">
        <v>647</v>
      </c>
      <c r="H6965">
        <v>2076</v>
      </c>
      <c r="I6965" s="196" t="str">
        <f>VLOOKUP(E6965,Refs!$P$2:$R$36,3,FALSE)</f>
        <v>Y63</v>
      </c>
      <c r="J6965" s="196" t="str">
        <f>VLOOKUP(E6965,Refs!$P$2:$S$36,4,FALSE)</f>
        <v>North East and Yorkshire</v>
      </c>
      <c r="K6965" s="42">
        <f t="shared" si="219"/>
        <v>2076</v>
      </c>
    </row>
    <row r="6966" spans="1:11" x14ac:dyDescent="0.35">
      <c r="A6966" s="197">
        <f t="shared" si="220"/>
        <v>44317</v>
      </c>
      <c r="B6966" t="s">
        <v>1054</v>
      </c>
      <c r="C6966" t="s">
        <v>89</v>
      </c>
      <c r="D6966"/>
      <c r="E6966" t="s">
        <v>80</v>
      </c>
      <c r="F6966" t="s">
        <v>81</v>
      </c>
      <c r="G6966" t="s">
        <v>648</v>
      </c>
      <c r="H6966">
        <v>5781715</v>
      </c>
      <c r="I6966" s="196" t="str">
        <f>VLOOKUP(E6966,Refs!$P$2:$R$36,3,FALSE)</f>
        <v>Y63</v>
      </c>
      <c r="J6966" s="196" t="str">
        <f>VLOOKUP(E6966,Refs!$P$2:$S$36,4,FALSE)</f>
        <v>North East and Yorkshire</v>
      </c>
      <c r="K6966" s="42">
        <f t="shared" si="219"/>
        <v>5781715</v>
      </c>
    </row>
    <row r="6967" spans="1:11" x14ac:dyDescent="0.35">
      <c r="A6967" s="197">
        <f t="shared" si="220"/>
        <v>44317</v>
      </c>
      <c r="B6967" t="s">
        <v>1054</v>
      </c>
      <c r="C6967" t="s">
        <v>89</v>
      </c>
      <c r="D6967"/>
      <c r="E6967" t="s">
        <v>80</v>
      </c>
      <c r="F6967" t="s">
        <v>81</v>
      </c>
      <c r="G6967" t="s">
        <v>649</v>
      </c>
      <c r="H6967">
        <v>16493</v>
      </c>
      <c r="I6967" s="196" t="str">
        <f>VLOOKUP(E6967,Refs!$P$2:$R$36,3,FALSE)</f>
        <v>Y63</v>
      </c>
      <c r="J6967" s="196" t="str">
        <f>VLOOKUP(E6967,Refs!$P$2:$S$36,4,FALSE)</f>
        <v>North East and Yorkshire</v>
      </c>
      <c r="K6967" s="42">
        <f t="shared" ref="K6967:K7030" si="221">IF(OR(H6967="NULL",H6967=0,H6967=""),"",H6967)</f>
        <v>16493</v>
      </c>
    </row>
    <row r="6968" spans="1:11" x14ac:dyDescent="0.35">
      <c r="A6968" s="197">
        <f t="shared" si="220"/>
        <v>44317</v>
      </c>
      <c r="B6968" t="s">
        <v>1054</v>
      </c>
      <c r="C6968" t="s">
        <v>89</v>
      </c>
      <c r="D6968"/>
      <c r="E6968" t="s">
        <v>80</v>
      </c>
      <c r="F6968" t="s">
        <v>81</v>
      </c>
      <c r="G6968" t="s">
        <v>650</v>
      </c>
      <c r="H6968">
        <v>6855</v>
      </c>
      <c r="I6968" s="196" t="str">
        <f>VLOOKUP(E6968,Refs!$P$2:$R$36,3,FALSE)</f>
        <v>Y63</v>
      </c>
      <c r="J6968" s="196" t="str">
        <f>VLOOKUP(E6968,Refs!$P$2:$S$36,4,FALSE)</f>
        <v>North East and Yorkshire</v>
      </c>
      <c r="K6968" s="42">
        <f t="shared" si="221"/>
        <v>6855</v>
      </c>
    </row>
    <row r="6969" spans="1:11" x14ac:dyDescent="0.35">
      <c r="A6969" s="197">
        <f t="shared" si="220"/>
        <v>44317</v>
      </c>
      <c r="B6969" t="s">
        <v>1054</v>
      </c>
      <c r="C6969" t="s">
        <v>89</v>
      </c>
      <c r="D6969"/>
      <c r="E6969" t="s">
        <v>80</v>
      </c>
      <c r="F6969" t="s">
        <v>81</v>
      </c>
      <c r="G6969" t="s">
        <v>651</v>
      </c>
      <c r="H6969">
        <v>427</v>
      </c>
      <c r="I6969" s="196" t="str">
        <f>VLOOKUP(E6969,Refs!$P$2:$R$36,3,FALSE)</f>
        <v>Y63</v>
      </c>
      <c r="J6969" s="196" t="str">
        <f>VLOOKUP(E6969,Refs!$P$2:$S$36,4,FALSE)</f>
        <v>North East and Yorkshire</v>
      </c>
      <c r="K6969" s="42">
        <f t="shared" si="221"/>
        <v>427</v>
      </c>
    </row>
    <row r="6970" spans="1:11" x14ac:dyDescent="0.35">
      <c r="A6970" s="197">
        <f t="shared" si="220"/>
        <v>44317</v>
      </c>
      <c r="B6970" t="s">
        <v>1054</v>
      </c>
      <c r="C6970" t="s">
        <v>89</v>
      </c>
      <c r="D6970"/>
      <c r="E6970" t="s">
        <v>80</v>
      </c>
      <c r="F6970" t="s">
        <v>81</v>
      </c>
      <c r="G6970" t="s">
        <v>652</v>
      </c>
      <c r="H6970">
        <v>2991</v>
      </c>
      <c r="I6970" s="196" t="str">
        <f>VLOOKUP(E6970,Refs!$P$2:$R$36,3,FALSE)</f>
        <v>Y63</v>
      </c>
      <c r="J6970" s="196" t="str">
        <f>VLOOKUP(E6970,Refs!$P$2:$S$36,4,FALSE)</f>
        <v>North East and Yorkshire</v>
      </c>
      <c r="K6970" s="42">
        <f t="shared" si="221"/>
        <v>2991</v>
      </c>
    </row>
    <row r="6971" spans="1:11" x14ac:dyDescent="0.35">
      <c r="A6971" s="197">
        <f t="shared" si="220"/>
        <v>44317</v>
      </c>
      <c r="B6971" t="s">
        <v>1054</v>
      </c>
      <c r="C6971" t="s">
        <v>89</v>
      </c>
      <c r="D6971"/>
      <c r="E6971" t="s">
        <v>80</v>
      </c>
      <c r="F6971" t="s">
        <v>81</v>
      </c>
      <c r="G6971" t="s">
        <v>653</v>
      </c>
      <c r="H6971">
        <v>0</v>
      </c>
      <c r="I6971" s="196" t="str">
        <f>VLOOKUP(E6971,Refs!$P$2:$R$36,3,FALSE)</f>
        <v>Y63</v>
      </c>
      <c r="J6971" s="196" t="str">
        <f>VLOOKUP(E6971,Refs!$P$2:$S$36,4,FALSE)</f>
        <v>North East and Yorkshire</v>
      </c>
      <c r="K6971" s="42" t="str">
        <f t="shared" si="221"/>
        <v/>
      </c>
    </row>
    <row r="6972" spans="1:11" x14ac:dyDescent="0.35">
      <c r="A6972" s="197">
        <f t="shared" si="220"/>
        <v>44317</v>
      </c>
      <c r="B6972" t="s">
        <v>1054</v>
      </c>
      <c r="C6972" t="s">
        <v>89</v>
      </c>
      <c r="D6972"/>
      <c r="E6972" t="s">
        <v>80</v>
      </c>
      <c r="F6972" t="s">
        <v>81</v>
      </c>
      <c r="G6972" t="s">
        <v>654</v>
      </c>
      <c r="H6972">
        <v>3807</v>
      </c>
      <c r="I6972" s="196" t="str">
        <f>VLOOKUP(E6972,Refs!$P$2:$R$36,3,FALSE)</f>
        <v>Y63</v>
      </c>
      <c r="J6972" s="196" t="str">
        <f>VLOOKUP(E6972,Refs!$P$2:$S$36,4,FALSE)</f>
        <v>North East and Yorkshire</v>
      </c>
      <c r="K6972" s="42">
        <f t="shared" si="221"/>
        <v>3807</v>
      </c>
    </row>
    <row r="6973" spans="1:11" x14ac:dyDescent="0.35">
      <c r="A6973" s="197">
        <f t="shared" si="220"/>
        <v>44317</v>
      </c>
      <c r="B6973" t="s">
        <v>1054</v>
      </c>
      <c r="C6973" t="s">
        <v>89</v>
      </c>
      <c r="D6973"/>
      <c r="E6973" t="s">
        <v>80</v>
      </c>
      <c r="F6973" t="s">
        <v>81</v>
      </c>
      <c r="G6973" t="s">
        <v>669</v>
      </c>
      <c r="H6973">
        <v>118789</v>
      </c>
      <c r="I6973" s="196" t="str">
        <f>VLOOKUP(E6973,Refs!$P$2:$R$36,3,FALSE)</f>
        <v>Y63</v>
      </c>
      <c r="J6973" s="196" t="str">
        <f>VLOOKUP(E6973,Refs!$P$2:$S$36,4,FALSE)</f>
        <v>North East and Yorkshire</v>
      </c>
      <c r="K6973" s="42">
        <f t="shared" si="221"/>
        <v>118789</v>
      </c>
    </row>
    <row r="6974" spans="1:11" x14ac:dyDescent="0.35">
      <c r="A6974" s="197">
        <f t="shared" si="220"/>
        <v>44317</v>
      </c>
      <c r="B6974" t="s">
        <v>1054</v>
      </c>
      <c r="C6974" t="s">
        <v>89</v>
      </c>
      <c r="D6974"/>
      <c r="E6974" t="s">
        <v>80</v>
      </c>
      <c r="F6974" t="s">
        <v>81</v>
      </c>
      <c r="G6974" t="s">
        <v>670</v>
      </c>
      <c r="H6974">
        <v>28</v>
      </c>
      <c r="I6974" s="196" t="str">
        <f>VLOOKUP(E6974,Refs!$P$2:$R$36,3,FALSE)</f>
        <v>Y63</v>
      </c>
      <c r="J6974" s="196" t="str">
        <f>VLOOKUP(E6974,Refs!$P$2:$S$36,4,FALSE)</f>
        <v>North East and Yorkshire</v>
      </c>
      <c r="K6974" s="42">
        <f t="shared" si="221"/>
        <v>28</v>
      </c>
    </row>
    <row r="6975" spans="1:11" x14ac:dyDescent="0.35">
      <c r="A6975" s="197">
        <f t="shared" si="220"/>
        <v>44317</v>
      </c>
      <c r="B6975" t="s">
        <v>1054</v>
      </c>
      <c r="C6975" t="s">
        <v>89</v>
      </c>
      <c r="D6975"/>
      <c r="E6975" t="s">
        <v>80</v>
      </c>
      <c r="F6975" t="s">
        <v>81</v>
      </c>
      <c r="G6975" t="s">
        <v>671</v>
      </c>
      <c r="H6975">
        <v>85973</v>
      </c>
      <c r="I6975" s="196" t="str">
        <f>VLOOKUP(E6975,Refs!$P$2:$R$36,3,FALSE)</f>
        <v>Y63</v>
      </c>
      <c r="J6975" s="196" t="str">
        <f>VLOOKUP(E6975,Refs!$P$2:$S$36,4,FALSE)</f>
        <v>North East and Yorkshire</v>
      </c>
      <c r="K6975" s="42">
        <f t="shared" si="221"/>
        <v>85973</v>
      </c>
    </row>
    <row r="6976" spans="1:11" x14ac:dyDescent="0.35">
      <c r="A6976" s="197">
        <f t="shared" si="220"/>
        <v>44317</v>
      </c>
      <c r="B6976" t="s">
        <v>1054</v>
      </c>
      <c r="C6976" t="s">
        <v>89</v>
      </c>
      <c r="D6976"/>
      <c r="E6976" t="s">
        <v>80</v>
      </c>
      <c r="F6976" t="s">
        <v>81</v>
      </c>
      <c r="G6976" t="s">
        <v>675</v>
      </c>
      <c r="H6976">
        <v>16859</v>
      </c>
      <c r="I6976" s="196" t="str">
        <f>VLOOKUP(E6976,Refs!$P$2:$R$36,3,FALSE)</f>
        <v>Y63</v>
      </c>
      <c r="J6976" s="196" t="str">
        <f>VLOOKUP(E6976,Refs!$P$2:$S$36,4,FALSE)</f>
        <v>North East and Yorkshire</v>
      </c>
      <c r="K6976" s="42">
        <f t="shared" si="221"/>
        <v>16859</v>
      </c>
    </row>
    <row r="6977" spans="1:11" x14ac:dyDescent="0.35">
      <c r="A6977" s="197">
        <f t="shared" si="220"/>
        <v>44317</v>
      </c>
      <c r="B6977" t="s">
        <v>1054</v>
      </c>
      <c r="C6977" t="s">
        <v>89</v>
      </c>
      <c r="D6977"/>
      <c r="E6977" t="s">
        <v>80</v>
      </c>
      <c r="F6977" t="s">
        <v>81</v>
      </c>
      <c r="G6977" t="s">
        <v>678</v>
      </c>
      <c r="H6977">
        <v>20802</v>
      </c>
      <c r="I6977" s="196" t="str">
        <f>VLOOKUP(E6977,Refs!$P$2:$R$36,3,FALSE)</f>
        <v>Y63</v>
      </c>
      <c r="J6977" s="196" t="str">
        <f>VLOOKUP(E6977,Refs!$P$2:$S$36,4,FALSE)</f>
        <v>North East and Yorkshire</v>
      </c>
      <c r="K6977" s="42">
        <f t="shared" si="221"/>
        <v>20802</v>
      </c>
    </row>
    <row r="6978" spans="1:11" x14ac:dyDescent="0.35">
      <c r="A6978" s="197">
        <f t="shared" si="220"/>
        <v>44317</v>
      </c>
      <c r="B6978" t="s">
        <v>1054</v>
      </c>
      <c r="C6978" t="s">
        <v>89</v>
      </c>
      <c r="D6978"/>
      <c r="E6978" t="s">
        <v>80</v>
      </c>
      <c r="F6978" t="s">
        <v>81</v>
      </c>
      <c r="G6978" t="s">
        <v>679</v>
      </c>
      <c r="H6978">
        <v>7799</v>
      </c>
      <c r="I6978" s="196" t="str">
        <f>VLOOKUP(E6978,Refs!$P$2:$R$36,3,FALSE)</f>
        <v>Y63</v>
      </c>
      <c r="J6978" s="196" t="str">
        <f>VLOOKUP(E6978,Refs!$P$2:$S$36,4,FALSE)</f>
        <v>North East and Yorkshire</v>
      </c>
      <c r="K6978" s="42">
        <f t="shared" si="221"/>
        <v>7799</v>
      </c>
    </row>
    <row r="6979" spans="1:11" x14ac:dyDescent="0.35">
      <c r="A6979" s="197">
        <f t="shared" ref="A6979:A7042" si="222">DATEVALUE(RIGHT(B6979,8))</f>
        <v>44317</v>
      </c>
      <c r="B6979" t="s">
        <v>1054</v>
      </c>
      <c r="C6979" t="s">
        <v>89</v>
      </c>
      <c r="D6979"/>
      <c r="E6979" t="s">
        <v>80</v>
      </c>
      <c r="F6979" t="s">
        <v>81</v>
      </c>
      <c r="G6979" t="s">
        <v>680</v>
      </c>
      <c r="H6979">
        <v>82648</v>
      </c>
      <c r="I6979" s="196" t="str">
        <f>VLOOKUP(E6979,Refs!$P$2:$R$36,3,FALSE)</f>
        <v>Y63</v>
      </c>
      <c r="J6979" s="196" t="str">
        <f>VLOOKUP(E6979,Refs!$P$2:$S$36,4,FALSE)</f>
        <v>North East and Yorkshire</v>
      </c>
      <c r="K6979" s="42">
        <f t="shared" si="221"/>
        <v>82648</v>
      </c>
    </row>
    <row r="6980" spans="1:11" x14ac:dyDescent="0.35">
      <c r="A6980" s="197">
        <f t="shared" si="222"/>
        <v>44317</v>
      </c>
      <c r="B6980" t="s">
        <v>1054</v>
      </c>
      <c r="C6980" t="s">
        <v>89</v>
      </c>
      <c r="D6980"/>
      <c r="E6980" t="s">
        <v>80</v>
      </c>
      <c r="F6980" t="s">
        <v>81</v>
      </c>
      <c r="G6980" t="s">
        <v>681</v>
      </c>
      <c r="H6980">
        <v>43085</v>
      </c>
      <c r="I6980" s="196" t="str">
        <f>VLOOKUP(E6980,Refs!$P$2:$R$36,3,FALSE)</f>
        <v>Y63</v>
      </c>
      <c r="J6980" s="196" t="str">
        <f>VLOOKUP(E6980,Refs!$P$2:$S$36,4,FALSE)</f>
        <v>North East and Yorkshire</v>
      </c>
      <c r="K6980" s="42">
        <f t="shared" si="221"/>
        <v>43085</v>
      </c>
    </row>
    <row r="6981" spans="1:11" x14ac:dyDescent="0.35">
      <c r="A6981" s="197">
        <f t="shared" si="222"/>
        <v>44317</v>
      </c>
      <c r="B6981" t="s">
        <v>1054</v>
      </c>
      <c r="C6981" t="s">
        <v>89</v>
      </c>
      <c r="D6981"/>
      <c r="E6981" t="s">
        <v>80</v>
      </c>
      <c r="F6981" t="s">
        <v>81</v>
      </c>
      <c r="G6981" t="s">
        <v>682</v>
      </c>
      <c r="H6981">
        <v>2085</v>
      </c>
      <c r="I6981" s="196" t="str">
        <f>VLOOKUP(E6981,Refs!$P$2:$R$36,3,FALSE)</f>
        <v>Y63</v>
      </c>
      <c r="J6981" s="196" t="str">
        <f>VLOOKUP(E6981,Refs!$P$2:$S$36,4,FALSE)</f>
        <v>North East and Yorkshire</v>
      </c>
      <c r="K6981" s="42">
        <f t="shared" si="221"/>
        <v>2085</v>
      </c>
    </row>
    <row r="6982" spans="1:11" x14ac:dyDescent="0.35">
      <c r="A6982" s="197">
        <f t="shared" si="222"/>
        <v>44317</v>
      </c>
      <c r="B6982" t="s">
        <v>1054</v>
      </c>
      <c r="C6982" t="s">
        <v>89</v>
      </c>
      <c r="D6982"/>
      <c r="E6982" t="s">
        <v>80</v>
      </c>
      <c r="F6982" t="s">
        <v>81</v>
      </c>
      <c r="G6982" t="s">
        <v>683</v>
      </c>
      <c r="H6982">
        <v>444</v>
      </c>
      <c r="I6982" s="196" t="str">
        <f>VLOOKUP(E6982,Refs!$P$2:$R$36,3,FALSE)</f>
        <v>Y63</v>
      </c>
      <c r="J6982" s="196" t="str">
        <f>VLOOKUP(E6982,Refs!$P$2:$S$36,4,FALSE)</f>
        <v>North East and Yorkshire</v>
      </c>
      <c r="K6982" s="42">
        <f t="shared" si="221"/>
        <v>444</v>
      </c>
    </row>
    <row r="6983" spans="1:11" x14ac:dyDescent="0.35">
      <c r="A6983" s="197">
        <f t="shared" si="222"/>
        <v>44317</v>
      </c>
      <c r="B6983" t="s">
        <v>1054</v>
      </c>
      <c r="C6983" t="s">
        <v>89</v>
      </c>
      <c r="D6983"/>
      <c r="E6983" t="s">
        <v>80</v>
      </c>
      <c r="F6983" t="s">
        <v>81</v>
      </c>
      <c r="G6983" t="s">
        <v>684</v>
      </c>
      <c r="H6983">
        <v>18089</v>
      </c>
      <c r="I6983" s="196" t="str">
        <f>VLOOKUP(E6983,Refs!$P$2:$R$36,3,FALSE)</f>
        <v>Y63</v>
      </c>
      <c r="J6983" s="196" t="str">
        <f>VLOOKUP(E6983,Refs!$P$2:$S$36,4,FALSE)</f>
        <v>North East and Yorkshire</v>
      </c>
      <c r="K6983" s="42">
        <f t="shared" si="221"/>
        <v>18089</v>
      </c>
    </row>
    <row r="6984" spans="1:11" x14ac:dyDescent="0.35">
      <c r="A6984" s="197">
        <f t="shared" si="222"/>
        <v>44317</v>
      </c>
      <c r="B6984" t="s">
        <v>1054</v>
      </c>
      <c r="C6984" t="s">
        <v>89</v>
      </c>
      <c r="D6984"/>
      <c r="E6984" t="s">
        <v>80</v>
      </c>
      <c r="F6984" t="s">
        <v>81</v>
      </c>
      <c r="G6984" t="s">
        <v>685</v>
      </c>
      <c r="H6984">
        <v>7248</v>
      </c>
      <c r="I6984" s="196" t="str">
        <f>VLOOKUP(E6984,Refs!$P$2:$R$36,3,FALSE)</f>
        <v>Y63</v>
      </c>
      <c r="J6984" s="196" t="str">
        <f>VLOOKUP(E6984,Refs!$P$2:$S$36,4,FALSE)</f>
        <v>North East and Yorkshire</v>
      </c>
      <c r="K6984" s="42">
        <f t="shared" si="221"/>
        <v>7248</v>
      </c>
    </row>
    <row r="6985" spans="1:11" x14ac:dyDescent="0.35">
      <c r="A6985" s="197">
        <f t="shared" si="222"/>
        <v>44317</v>
      </c>
      <c r="B6985" t="s">
        <v>1054</v>
      </c>
      <c r="C6985" t="s">
        <v>89</v>
      </c>
      <c r="D6985"/>
      <c r="E6985" t="s">
        <v>80</v>
      </c>
      <c r="F6985" t="s">
        <v>81</v>
      </c>
      <c r="G6985" t="s">
        <v>686</v>
      </c>
      <c r="H6985">
        <v>0</v>
      </c>
      <c r="I6985" s="196" t="str">
        <f>VLOOKUP(E6985,Refs!$P$2:$R$36,3,FALSE)</f>
        <v>Y63</v>
      </c>
      <c r="J6985" s="196" t="str">
        <f>VLOOKUP(E6985,Refs!$P$2:$S$36,4,FALSE)</f>
        <v>North East and Yorkshire</v>
      </c>
      <c r="K6985" s="42" t="str">
        <f t="shared" si="221"/>
        <v/>
      </c>
    </row>
    <row r="6986" spans="1:11" x14ac:dyDescent="0.35">
      <c r="A6986" s="197">
        <f t="shared" si="222"/>
        <v>44317</v>
      </c>
      <c r="B6986" t="s">
        <v>1054</v>
      </c>
      <c r="C6986" t="s">
        <v>89</v>
      </c>
      <c r="D6986"/>
      <c r="E6986" t="s">
        <v>80</v>
      </c>
      <c r="F6986" t="s">
        <v>81</v>
      </c>
      <c r="G6986" t="s">
        <v>687</v>
      </c>
      <c r="H6986">
        <v>0</v>
      </c>
      <c r="I6986" s="196" t="str">
        <f>VLOOKUP(E6986,Refs!$P$2:$R$36,3,FALSE)</f>
        <v>Y63</v>
      </c>
      <c r="J6986" s="196" t="str">
        <f>VLOOKUP(E6986,Refs!$P$2:$S$36,4,FALSE)</f>
        <v>North East and Yorkshire</v>
      </c>
      <c r="K6986" s="42" t="str">
        <f t="shared" si="221"/>
        <v/>
      </c>
    </row>
    <row r="6987" spans="1:11" x14ac:dyDescent="0.35">
      <c r="A6987" s="197">
        <f t="shared" si="222"/>
        <v>44317</v>
      </c>
      <c r="B6987" t="s">
        <v>1054</v>
      </c>
      <c r="C6987" t="s">
        <v>89</v>
      </c>
      <c r="D6987"/>
      <c r="E6987" t="s">
        <v>80</v>
      </c>
      <c r="F6987" t="s">
        <v>81</v>
      </c>
      <c r="G6987" t="s">
        <v>688</v>
      </c>
      <c r="H6987">
        <v>0</v>
      </c>
      <c r="I6987" s="196" t="str">
        <f>VLOOKUP(E6987,Refs!$P$2:$R$36,3,FALSE)</f>
        <v>Y63</v>
      </c>
      <c r="J6987" s="196" t="str">
        <f>VLOOKUP(E6987,Refs!$P$2:$S$36,4,FALSE)</f>
        <v>North East and Yorkshire</v>
      </c>
      <c r="K6987" s="42" t="str">
        <f t="shared" si="221"/>
        <v/>
      </c>
    </row>
    <row r="6988" spans="1:11" x14ac:dyDescent="0.35">
      <c r="A6988" s="197">
        <f t="shared" si="222"/>
        <v>44317</v>
      </c>
      <c r="B6988" t="s">
        <v>1054</v>
      </c>
      <c r="C6988" t="s">
        <v>89</v>
      </c>
      <c r="D6988"/>
      <c r="E6988" t="s">
        <v>80</v>
      </c>
      <c r="F6988" t="s">
        <v>81</v>
      </c>
      <c r="G6988" t="s">
        <v>689</v>
      </c>
      <c r="H6988">
        <v>0</v>
      </c>
      <c r="I6988" s="196" t="str">
        <f>VLOOKUP(E6988,Refs!$P$2:$R$36,3,FALSE)</f>
        <v>Y63</v>
      </c>
      <c r="J6988" s="196" t="str">
        <f>VLOOKUP(E6988,Refs!$P$2:$S$36,4,FALSE)</f>
        <v>North East and Yorkshire</v>
      </c>
      <c r="K6988" s="42" t="str">
        <f t="shared" si="221"/>
        <v/>
      </c>
    </row>
    <row r="6989" spans="1:11" x14ac:dyDescent="0.35">
      <c r="A6989" s="197">
        <f t="shared" si="222"/>
        <v>44317</v>
      </c>
      <c r="B6989" t="s">
        <v>1054</v>
      </c>
      <c r="C6989" t="s">
        <v>89</v>
      </c>
      <c r="D6989"/>
      <c r="E6989" t="s">
        <v>80</v>
      </c>
      <c r="F6989" t="s">
        <v>81</v>
      </c>
      <c r="G6989" t="s">
        <v>690</v>
      </c>
      <c r="H6989">
        <v>8068</v>
      </c>
      <c r="I6989" s="196" t="str">
        <f>VLOOKUP(E6989,Refs!$P$2:$R$36,3,FALSE)</f>
        <v>Y63</v>
      </c>
      <c r="J6989" s="196" t="str">
        <f>VLOOKUP(E6989,Refs!$P$2:$S$36,4,FALSE)</f>
        <v>North East and Yorkshire</v>
      </c>
      <c r="K6989" s="42">
        <f t="shared" si="221"/>
        <v>8068</v>
      </c>
    </row>
    <row r="6990" spans="1:11" x14ac:dyDescent="0.35">
      <c r="A6990" s="197">
        <f t="shared" si="222"/>
        <v>44317</v>
      </c>
      <c r="B6990" t="s">
        <v>1054</v>
      </c>
      <c r="C6990" t="s">
        <v>89</v>
      </c>
      <c r="D6990"/>
      <c r="E6990" t="s">
        <v>80</v>
      </c>
      <c r="F6990" t="s">
        <v>81</v>
      </c>
      <c r="G6990" t="s">
        <v>691</v>
      </c>
      <c r="H6990">
        <v>4384</v>
      </c>
      <c r="I6990" s="196" t="str">
        <f>VLOOKUP(E6990,Refs!$P$2:$R$36,3,FALSE)</f>
        <v>Y63</v>
      </c>
      <c r="J6990" s="196" t="str">
        <f>VLOOKUP(E6990,Refs!$P$2:$S$36,4,FALSE)</f>
        <v>North East and Yorkshire</v>
      </c>
      <c r="K6990" s="42">
        <f t="shared" si="221"/>
        <v>4384</v>
      </c>
    </row>
    <row r="6991" spans="1:11" x14ac:dyDescent="0.35">
      <c r="A6991" s="197">
        <f t="shared" si="222"/>
        <v>44317</v>
      </c>
      <c r="B6991" t="s">
        <v>1054</v>
      </c>
      <c r="C6991" t="s">
        <v>89</v>
      </c>
      <c r="D6991"/>
      <c r="E6991" t="s">
        <v>80</v>
      </c>
      <c r="F6991" t="s">
        <v>81</v>
      </c>
      <c r="G6991" t="s">
        <v>692</v>
      </c>
      <c r="H6991">
        <v>0</v>
      </c>
      <c r="I6991" s="196" t="str">
        <f>VLOOKUP(E6991,Refs!$P$2:$R$36,3,FALSE)</f>
        <v>Y63</v>
      </c>
      <c r="J6991" s="196" t="str">
        <f>VLOOKUP(E6991,Refs!$P$2:$S$36,4,FALSE)</f>
        <v>North East and Yorkshire</v>
      </c>
      <c r="K6991" s="42" t="str">
        <f t="shared" si="221"/>
        <v/>
      </c>
    </row>
    <row r="6992" spans="1:11" x14ac:dyDescent="0.35">
      <c r="A6992" s="197">
        <f t="shared" si="222"/>
        <v>44317</v>
      </c>
      <c r="B6992" t="s">
        <v>1054</v>
      </c>
      <c r="C6992" t="s">
        <v>89</v>
      </c>
      <c r="D6992"/>
      <c r="E6992" t="s">
        <v>80</v>
      </c>
      <c r="F6992" t="s">
        <v>81</v>
      </c>
      <c r="G6992" t="s">
        <v>693</v>
      </c>
      <c r="H6992">
        <v>5705</v>
      </c>
      <c r="I6992" s="196" t="str">
        <f>VLOOKUP(E6992,Refs!$P$2:$R$36,3,FALSE)</f>
        <v>Y63</v>
      </c>
      <c r="J6992" s="196" t="str">
        <f>VLOOKUP(E6992,Refs!$P$2:$S$36,4,FALSE)</f>
        <v>North East and Yorkshire</v>
      </c>
      <c r="K6992" s="42">
        <f t="shared" si="221"/>
        <v>5705</v>
      </c>
    </row>
    <row r="6993" spans="1:11" x14ac:dyDescent="0.35">
      <c r="A6993" s="197">
        <f t="shared" si="222"/>
        <v>44317</v>
      </c>
      <c r="B6993" t="s">
        <v>1054</v>
      </c>
      <c r="C6993" t="s">
        <v>89</v>
      </c>
      <c r="D6993"/>
      <c r="E6993" t="s">
        <v>80</v>
      </c>
      <c r="F6993" t="s">
        <v>81</v>
      </c>
      <c r="G6993" t="s">
        <v>694</v>
      </c>
      <c r="H6993">
        <v>0</v>
      </c>
      <c r="I6993" s="196" t="str">
        <f>VLOOKUP(E6993,Refs!$P$2:$R$36,3,FALSE)</f>
        <v>Y63</v>
      </c>
      <c r="J6993" s="196" t="str">
        <f>VLOOKUP(E6993,Refs!$P$2:$S$36,4,FALSE)</f>
        <v>North East and Yorkshire</v>
      </c>
      <c r="K6993" s="42" t="str">
        <f t="shared" si="221"/>
        <v/>
      </c>
    </row>
    <row r="6994" spans="1:11" x14ac:dyDescent="0.35">
      <c r="A6994" s="197">
        <f t="shared" si="222"/>
        <v>44317</v>
      </c>
      <c r="B6994" t="s">
        <v>1054</v>
      </c>
      <c r="C6994" t="s">
        <v>89</v>
      </c>
      <c r="D6994"/>
      <c r="E6994" t="s">
        <v>80</v>
      </c>
      <c r="F6994" t="s">
        <v>81</v>
      </c>
      <c r="G6994" t="s">
        <v>695</v>
      </c>
      <c r="H6994">
        <v>401</v>
      </c>
      <c r="I6994" s="196" t="str">
        <f>VLOOKUP(E6994,Refs!$P$2:$R$36,3,FALSE)</f>
        <v>Y63</v>
      </c>
      <c r="J6994" s="196" t="str">
        <f>VLOOKUP(E6994,Refs!$P$2:$S$36,4,FALSE)</f>
        <v>North East and Yorkshire</v>
      </c>
      <c r="K6994" s="42">
        <f t="shared" si="221"/>
        <v>401</v>
      </c>
    </row>
    <row r="6995" spans="1:11" x14ac:dyDescent="0.35">
      <c r="A6995" s="197">
        <f t="shared" si="222"/>
        <v>44317</v>
      </c>
      <c r="B6995" t="s">
        <v>1054</v>
      </c>
      <c r="C6995" t="s">
        <v>89</v>
      </c>
      <c r="D6995"/>
      <c r="E6995" t="s">
        <v>80</v>
      </c>
      <c r="F6995" t="s">
        <v>81</v>
      </c>
      <c r="G6995" t="s">
        <v>696</v>
      </c>
      <c r="H6995">
        <v>2100</v>
      </c>
      <c r="I6995" s="196" t="str">
        <f>VLOOKUP(E6995,Refs!$P$2:$R$36,3,FALSE)</f>
        <v>Y63</v>
      </c>
      <c r="J6995" s="196" t="str">
        <f>VLOOKUP(E6995,Refs!$P$2:$S$36,4,FALSE)</f>
        <v>North East and Yorkshire</v>
      </c>
      <c r="K6995" s="42">
        <f t="shared" si="221"/>
        <v>2100</v>
      </c>
    </row>
    <row r="6996" spans="1:11" x14ac:dyDescent="0.35">
      <c r="A6996" s="197">
        <f t="shared" si="222"/>
        <v>44317</v>
      </c>
      <c r="B6996" t="s">
        <v>1054</v>
      </c>
      <c r="C6996" t="s">
        <v>89</v>
      </c>
      <c r="D6996"/>
      <c r="E6996" t="s">
        <v>80</v>
      </c>
      <c r="F6996" t="s">
        <v>81</v>
      </c>
      <c r="G6996" t="s">
        <v>697</v>
      </c>
      <c r="H6996">
        <v>1805</v>
      </c>
      <c r="I6996" s="196" t="str">
        <f>VLOOKUP(E6996,Refs!$P$2:$R$36,3,FALSE)</f>
        <v>Y63</v>
      </c>
      <c r="J6996" s="196" t="str">
        <f>VLOOKUP(E6996,Refs!$P$2:$S$36,4,FALSE)</f>
        <v>North East and Yorkshire</v>
      </c>
      <c r="K6996" s="42">
        <f t="shared" si="221"/>
        <v>1805</v>
      </c>
    </row>
    <row r="6997" spans="1:11" x14ac:dyDescent="0.35">
      <c r="A6997" s="197">
        <f t="shared" si="222"/>
        <v>44317</v>
      </c>
      <c r="B6997" t="s">
        <v>1054</v>
      </c>
      <c r="C6997" t="s">
        <v>89</v>
      </c>
      <c r="D6997"/>
      <c r="E6997" t="s">
        <v>80</v>
      </c>
      <c r="F6997" t="s">
        <v>81</v>
      </c>
      <c r="G6997" t="s">
        <v>698</v>
      </c>
      <c r="H6997">
        <v>8150</v>
      </c>
      <c r="I6997" s="196" t="str">
        <f>VLOOKUP(E6997,Refs!$P$2:$R$36,3,FALSE)</f>
        <v>Y63</v>
      </c>
      <c r="J6997" s="196" t="str">
        <f>VLOOKUP(E6997,Refs!$P$2:$S$36,4,FALSE)</f>
        <v>North East and Yorkshire</v>
      </c>
      <c r="K6997" s="42">
        <f t="shared" si="221"/>
        <v>8150</v>
      </c>
    </row>
    <row r="6998" spans="1:11" x14ac:dyDescent="0.35">
      <c r="A6998" s="197">
        <f t="shared" si="222"/>
        <v>44317</v>
      </c>
      <c r="B6998" t="s">
        <v>1054</v>
      </c>
      <c r="C6998" t="s">
        <v>89</v>
      </c>
      <c r="D6998"/>
      <c r="E6998" t="s">
        <v>80</v>
      </c>
      <c r="F6998" t="s">
        <v>81</v>
      </c>
      <c r="G6998" t="s">
        <v>699</v>
      </c>
      <c r="H6998">
        <v>5347</v>
      </c>
      <c r="I6998" s="196" t="str">
        <f>VLOOKUP(E6998,Refs!$P$2:$R$36,3,FALSE)</f>
        <v>Y63</v>
      </c>
      <c r="J6998" s="196" t="str">
        <f>VLOOKUP(E6998,Refs!$P$2:$S$36,4,FALSE)</f>
        <v>North East and Yorkshire</v>
      </c>
      <c r="K6998" s="42">
        <f t="shared" si="221"/>
        <v>5347</v>
      </c>
    </row>
    <row r="6999" spans="1:11" x14ac:dyDescent="0.35">
      <c r="A6999" s="197">
        <f t="shared" si="222"/>
        <v>44317</v>
      </c>
      <c r="B6999" t="s">
        <v>1054</v>
      </c>
      <c r="C6999" t="s">
        <v>89</v>
      </c>
      <c r="D6999"/>
      <c r="E6999" t="s">
        <v>80</v>
      </c>
      <c r="F6999" t="s">
        <v>81</v>
      </c>
      <c r="G6999" t="s">
        <v>720</v>
      </c>
      <c r="H6999">
        <v>2385</v>
      </c>
      <c r="I6999" s="196" t="str">
        <f>VLOOKUP(E6999,Refs!$P$2:$R$36,3,FALSE)</f>
        <v>Y63</v>
      </c>
      <c r="J6999" s="196" t="str">
        <f>VLOOKUP(E6999,Refs!$P$2:$S$36,4,FALSE)</f>
        <v>North East and Yorkshire</v>
      </c>
      <c r="K6999" s="42">
        <f t="shared" si="221"/>
        <v>2385</v>
      </c>
    </row>
    <row r="7000" spans="1:11" x14ac:dyDescent="0.35">
      <c r="A7000" s="197">
        <f t="shared" si="222"/>
        <v>44317</v>
      </c>
      <c r="B7000" t="s">
        <v>1054</v>
      </c>
      <c r="C7000" t="s">
        <v>89</v>
      </c>
      <c r="D7000"/>
      <c r="E7000" t="s">
        <v>80</v>
      </c>
      <c r="F7000" t="s">
        <v>81</v>
      </c>
      <c r="G7000" t="s">
        <v>721</v>
      </c>
      <c r="H7000">
        <v>2335</v>
      </c>
      <c r="I7000" s="196" t="str">
        <f>VLOOKUP(E7000,Refs!$P$2:$R$36,3,FALSE)</f>
        <v>Y63</v>
      </c>
      <c r="J7000" s="196" t="str">
        <f>VLOOKUP(E7000,Refs!$P$2:$S$36,4,FALSE)</f>
        <v>North East and Yorkshire</v>
      </c>
      <c r="K7000" s="42">
        <f t="shared" si="221"/>
        <v>2335</v>
      </c>
    </row>
    <row r="7001" spans="1:11" x14ac:dyDescent="0.35">
      <c r="A7001" s="197">
        <f t="shared" si="222"/>
        <v>44317</v>
      </c>
      <c r="B7001" t="s">
        <v>1054</v>
      </c>
      <c r="C7001" t="s">
        <v>89</v>
      </c>
      <c r="D7001"/>
      <c r="E7001" t="s">
        <v>80</v>
      </c>
      <c r="F7001" t="s">
        <v>81</v>
      </c>
      <c r="G7001" t="s">
        <v>722</v>
      </c>
      <c r="H7001">
        <v>100</v>
      </c>
      <c r="I7001" s="196" t="str">
        <f>VLOOKUP(E7001,Refs!$P$2:$R$36,3,FALSE)</f>
        <v>Y63</v>
      </c>
      <c r="J7001" s="196" t="str">
        <f>VLOOKUP(E7001,Refs!$P$2:$S$36,4,FALSE)</f>
        <v>North East and Yorkshire</v>
      </c>
      <c r="K7001" s="42">
        <f t="shared" si="221"/>
        <v>100</v>
      </c>
    </row>
    <row r="7002" spans="1:11" x14ac:dyDescent="0.35">
      <c r="A7002" s="197">
        <f t="shared" si="222"/>
        <v>44317</v>
      </c>
      <c r="B7002" t="s">
        <v>1054</v>
      </c>
      <c r="C7002" t="s">
        <v>89</v>
      </c>
      <c r="D7002"/>
      <c r="E7002" t="s">
        <v>80</v>
      </c>
      <c r="F7002" t="s">
        <v>81</v>
      </c>
      <c r="G7002" t="s">
        <v>723</v>
      </c>
      <c r="H7002">
        <v>38</v>
      </c>
      <c r="I7002" s="196" t="str">
        <f>VLOOKUP(E7002,Refs!$P$2:$R$36,3,FALSE)</f>
        <v>Y63</v>
      </c>
      <c r="J7002" s="196" t="str">
        <f>VLOOKUP(E7002,Refs!$P$2:$S$36,4,FALSE)</f>
        <v>North East and Yorkshire</v>
      </c>
      <c r="K7002" s="42">
        <f t="shared" si="221"/>
        <v>38</v>
      </c>
    </row>
    <row r="7003" spans="1:11" x14ac:dyDescent="0.35">
      <c r="A7003" s="197">
        <f t="shared" si="222"/>
        <v>44317</v>
      </c>
      <c r="B7003" t="s">
        <v>1054</v>
      </c>
      <c r="C7003" t="s">
        <v>89</v>
      </c>
      <c r="D7003"/>
      <c r="E7003" t="s">
        <v>80</v>
      </c>
      <c r="F7003" t="s">
        <v>81</v>
      </c>
      <c r="G7003" t="s">
        <v>724</v>
      </c>
      <c r="H7003">
        <v>286</v>
      </c>
      <c r="I7003" s="196" t="str">
        <f>VLOOKUP(E7003,Refs!$P$2:$R$36,3,FALSE)</f>
        <v>Y63</v>
      </c>
      <c r="J7003" s="196" t="str">
        <f>VLOOKUP(E7003,Refs!$P$2:$S$36,4,FALSE)</f>
        <v>North East and Yorkshire</v>
      </c>
      <c r="K7003" s="42">
        <f t="shared" si="221"/>
        <v>286</v>
      </c>
    </row>
    <row r="7004" spans="1:11" x14ac:dyDescent="0.35">
      <c r="A7004" s="197">
        <f t="shared" si="222"/>
        <v>44317</v>
      </c>
      <c r="B7004" t="s">
        <v>1054</v>
      </c>
      <c r="C7004" t="s">
        <v>89</v>
      </c>
      <c r="D7004"/>
      <c r="E7004" t="s">
        <v>80</v>
      </c>
      <c r="F7004" t="s">
        <v>81</v>
      </c>
      <c r="G7004" t="s">
        <v>725</v>
      </c>
      <c r="H7004">
        <v>149</v>
      </c>
      <c r="I7004" s="196" t="str">
        <f>VLOOKUP(E7004,Refs!$P$2:$R$36,3,FALSE)</f>
        <v>Y63</v>
      </c>
      <c r="J7004" s="196" t="str">
        <f>VLOOKUP(E7004,Refs!$P$2:$S$36,4,FALSE)</f>
        <v>North East and Yorkshire</v>
      </c>
      <c r="K7004" s="42">
        <f t="shared" si="221"/>
        <v>149</v>
      </c>
    </row>
    <row r="7005" spans="1:11" x14ac:dyDescent="0.35">
      <c r="A7005" s="197">
        <f t="shared" si="222"/>
        <v>44317</v>
      </c>
      <c r="B7005" t="s">
        <v>1054</v>
      </c>
      <c r="C7005" t="s">
        <v>89</v>
      </c>
      <c r="D7005"/>
      <c r="E7005" t="s">
        <v>80</v>
      </c>
      <c r="F7005" t="s">
        <v>81</v>
      </c>
      <c r="G7005" t="s">
        <v>726</v>
      </c>
      <c r="H7005">
        <v>10</v>
      </c>
      <c r="I7005" s="196" t="str">
        <f>VLOOKUP(E7005,Refs!$P$2:$R$36,3,FALSE)</f>
        <v>Y63</v>
      </c>
      <c r="J7005" s="196" t="str">
        <f>VLOOKUP(E7005,Refs!$P$2:$S$36,4,FALSE)</f>
        <v>North East and Yorkshire</v>
      </c>
      <c r="K7005" s="42">
        <f t="shared" si="221"/>
        <v>10</v>
      </c>
    </row>
    <row r="7006" spans="1:11" x14ac:dyDescent="0.35">
      <c r="A7006" s="197">
        <f t="shared" si="222"/>
        <v>44317</v>
      </c>
      <c r="B7006" t="s">
        <v>1054</v>
      </c>
      <c r="C7006" t="s">
        <v>89</v>
      </c>
      <c r="D7006"/>
      <c r="E7006" t="s">
        <v>80</v>
      </c>
      <c r="F7006" t="s">
        <v>81</v>
      </c>
      <c r="G7006" t="s">
        <v>727</v>
      </c>
      <c r="H7006">
        <v>2</v>
      </c>
      <c r="I7006" s="196" t="str">
        <f>VLOOKUP(E7006,Refs!$P$2:$R$36,3,FALSE)</f>
        <v>Y63</v>
      </c>
      <c r="J7006" s="196" t="str">
        <f>VLOOKUP(E7006,Refs!$P$2:$S$36,4,FALSE)</f>
        <v>North East and Yorkshire</v>
      </c>
      <c r="K7006" s="42">
        <f t="shared" si="221"/>
        <v>2</v>
      </c>
    </row>
    <row r="7007" spans="1:11" x14ac:dyDescent="0.35">
      <c r="A7007" s="197">
        <f t="shared" si="222"/>
        <v>44317</v>
      </c>
      <c r="B7007" t="s">
        <v>1054</v>
      </c>
      <c r="C7007" t="s">
        <v>89</v>
      </c>
      <c r="D7007"/>
      <c r="E7007" t="s">
        <v>80</v>
      </c>
      <c r="F7007" t="s">
        <v>81</v>
      </c>
      <c r="G7007" t="s">
        <v>728</v>
      </c>
      <c r="H7007">
        <v>71</v>
      </c>
      <c r="I7007" s="196" t="str">
        <f>VLOOKUP(E7007,Refs!$P$2:$R$36,3,FALSE)</f>
        <v>Y63</v>
      </c>
      <c r="J7007" s="196" t="str">
        <f>VLOOKUP(E7007,Refs!$P$2:$S$36,4,FALSE)</f>
        <v>North East and Yorkshire</v>
      </c>
      <c r="K7007" s="42">
        <f t="shared" si="221"/>
        <v>71</v>
      </c>
    </row>
    <row r="7008" spans="1:11" x14ac:dyDescent="0.35">
      <c r="A7008" s="197">
        <f t="shared" si="222"/>
        <v>44317</v>
      </c>
      <c r="B7008" t="s">
        <v>1054</v>
      </c>
      <c r="C7008" t="s">
        <v>89</v>
      </c>
      <c r="D7008"/>
      <c r="E7008" t="s">
        <v>80</v>
      </c>
      <c r="F7008" t="s">
        <v>81</v>
      </c>
      <c r="G7008" t="s">
        <v>729</v>
      </c>
      <c r="H7008">
        <v>30</v>
      </c>
      <c r="I7008" s="196" t="str">
        <f>VLOOKUP(E7008,Refs!$P$2:$R$36,3,FALSE)</f>
        <v>Y63</v>
      </c>
      <c r="J7008" s="196" t="str">
        <f>VLOOKUP(E7008,Refs!$P$2:$S$36,4,FALSE)</f>
        <v>North East and Yorkshire</v>
      </c>
      <c r="K7008" s="42">
        <f t="shared" si="221"/>
        <v>30</v>
      </c>
    </row>
    <row r="7009" spans="1:11" x14ac:dyDescent="0.35">
      <c r="A7009" s="197">
        <f t="shared" si="222"/>
        <v>44317</v>
      </c>
      <c r="B7009" t="s">
        <v>1054</v>
      </c>
      <c r="C7009" t="s">
        <v>89</v>
      </c>
      <c r="D7009"/>
      <c r="E7009" t="s">
        <v>80</v>
      </c>
      <c r="F7009" t="s">
        <v>81</v>
      </c>
      <c r="G7009" t="s">
        <v>730</v>
      </c>
      <c r="H7009">
        <v>0</v>
      </c>
      <c r="I7009" s="196" t="str">
        <f>VLOOKUP(E7009,Refs!$P$2:$R$36,3,FALSE)</f>
        <v>Y63</v>
      </c>
      <c r="J7009" s="196" t="str">
        <f>VLOOKUP(E7009,Refs!$P$2:$S$36,4,FALSE)</f>
        <v>North East and Yorkshire</v>
      </c>
      <c r="K7009" s="42" t="str">
        <f t="shared" si="221"/>
        <v/>
      </c>
    </row>
    <row r="7010" spans="1:11" x14ac:dyDescent="0.35">
      <c r="A7010" s="197">
        <f t="shared" si="222"/>
        <v>44317</v>
      </c>
      <c r="B7010" t="s">
        <v>1054</v>
      </c>
      <c r="C7010" t="s">
        <v>89</v>
      </c>
      <c r="D7010"/>
      <c r="E7010" t="s">
        <v>80</v>
      </c>
      <c r="F7010" t="s">
        <v>81</v>
      </c>
      <c r="G7010" t="s">
        <v>731</v>
      </c>
      <c r="H7010">
        <v>0</v>
      </c>
      <c r="I7010" s="196" t="str">
        <f>VLOOKUP(E7010,Refs!$P$2:$R$36,3,FALSE)</f>
        <v>Y63</v>
      </c>
      <c r="J7010" s="196" t="str">
        <f>VLOOKUP(E7010,Refs!$P$2:$S$36,4,FALSE)</f>
        <v>North East and Yorkshire</v>
      </c>
      <c r="K7010" s="42" t="str">
        <f t="shared" si="221"/>
        <v/>
      </c>
    </row>
    <row r="7011" spans="1:11" x14ac:dyDescent="0.35">
      <c r="A7011" s="197">
        <f t="shared" si="222"/>
        <v>44317</v>
      </c>
      <c r="B7011" t="s">
        <v>1054</v>
      </c>
      <c r="C7011" t="s">
        <v>89</v>
      </c>
      <c r="D7011"/>
      <c r="E7011" t="s">
        <v>80</v>
      </c>
      <c r="F7011" t="s">
        <v>81</v>
      </c>
      <c r="G7011" t="s">
        <v>732</v>
      </c>
      <c r="H7011">
        <v>0</v>
      </c>
      <c r="I7011" s="196" t="str">
        <f>VLOOKUP(E7011,Refs!$P$2:$R$36,3,FALSE)</f>
        <v>Y63</v>
      </c>
      <c r="J7011" s="196" t="str">
        <f>VLOOKUP(E7011,Refs!$P$2:$S$36,4,FALSE)</f>
        <v>North East and Yorkshire</v>
      </c>
      <c r="K7011" s="42" t="str">
        <f t="shared" si="221"/>
        <v/>
      </c>
    </row>
    <row r="7012" spans="1:11" x14ac:dyDescent="0.35">
      <c r="A7012" s="197">
        <f t="shared" si="222"/>
        <v>44317</v>
      </c>
      <c r="B7012" t="s">
        <v>1054</v>
      </c>
      <c r="C7012" t="s">
        <v>89</v>
      </c>
      <c r="D7012"/>
      <c r="E7012" t="s">
        <v>80</v>
      </c>
      <c r="F7012" t="s">
        <v>81</v>
      </c>
      <c r="G7012" t="s">
        <v>733</v>
      </c>
      <c r="H7012">
        <v>0</v>
      </c>
      <c r="I7012" s="196" t="str">
        <f>VLOOKUP(E7012,Refs!$P$2:$R$36,3,FALSE)</f>
        <v>Y63</v>
      </c>
      <c r="J7012" s="196" t="str">
        <f>VLOOKUP(E7012,Refs!$P$2:$S$36,4,FALSE)</f>
        <v>North East and Yorkshire</v>
      </c>
      <c r="K7012" s="42" t="str">
        <f t="shared" si="221"/>
        <v/>
      </c>
    </row>
    <row r="7013" spans="1:11" x14ac:dyDescent="0.35">
      <c r="A7013" s="197">
        <f t="shared" si="222"/>
        <v>44317</v>
      </c>
      <c r="B7013" t="s">
        <v>1054</v>
      </c>
      <c r="C7013" t="s">
        <v>89</v>
      </c>
      <c r="D7013"/>
      <c r="E7013" t="s">
        <v>80</v>
      </c>
      <c r="F7013" t="s">
        <v>81</v>
      </c>
      <c r="G7013" t="s">
        <v>734</v>
      </c>
      <c r="H7013">
        <v>0</v>
      </c>
      <c r="I7013" s="196" t="str">
        <f>VLOOKUP(E7013,Refs!$P$2:$R$36,3,FALSE)</f>
        <v>Y63</v>
      </c>
      <c r="J7013" s="196" t="str">
        <f>VLOOKUP(E7013,Refs!$P$2:$S$36,4,FALSE)</f>
        <v>North East and Yorkshire</v>
      </c>
      <c r="K7013" s="42" t="str">
        <f t="shared" si="221"/>
        <v/>
      </c>
    </row>
    <row r="7014" spans="1:11" x14ac:dyDescent="0.35">
      <c r="A7014" s="197">
        <f t="shared" si="222"/>
        <v>44317</v>
      </c>
      <c r="B7014" t="s">
        <v>1054</v>
      </c>
      <c r="C7014" t="s">
        <v>89</v>
      </c>
      <c r="D7014"/>
      <c r="E7014" t="s">
        <v>80</v>
      </c>
      <c r="F7014" t="s">
        <v>81</v>
      </c>
      <c r="G7014" t="s">
        <v>735</v>
      </c>
      <c r="H7014">
        <v>0</v>
      </c>
      <c r="I7014" s="196" t="str">
        <f>VLOOKUP(E7014,Refs!$P$2:$R$36,3,FALSE)</f>
        <v>Y63</v>
      </c>
      <c r="J7014" s="196" t="str">
        <f>VLOOKUP(E7014,Refs!$P$2:$S$36,4,FALSE)</f>
        <v>North East and Yorkshire</v>
      </c>
      <c r="K7014" s="42" t="str">
        <f t="shared" si="221"/>
        <v/>
      </c>
    </row>
    <row r="7015" spans="1:11" x14ac:dyDescent="0.35">
      <c r="A7015" s="197">
        <f t="shared" si="222"/>
        <v>44317</v>
      </c>
      <c r="B7015" t="s">
        <v>1054</v>
      </c>
      <c r="C7015" t="s">
        <v>89</v>
      </c>
      <c r="D7015"/>
      <c r="E7015" t="s">
        <v>80</v>
      </c>
      <c r="F7015" t="s">
        <v>81</v>
      </c>
      <c r="G7015" t="s">
        <v>736</v>
      </c>
      <c r="H7015">
        <v>0</v>
      </c>
      <c r="I7015" s="196" t="str">
        <f>VLOOKUP(E7015,Refs!$P$2:$R$36,3,FALSE)</f>
        <v>Y63</v>
      </c>
      <c r="J7015" s="196" t="str">
        <f>VLOOKUP(E7015,Refs!$P$2:$S$36,4,FALSE)</f>
        <v>North East and Yorkshire</v>
      </c>
      <c r="K7015" s="42" t="str">
        <f t="shared" si="221"/>
        <v/>
      </c>
    </row>
    <row r="7016" spans="1:11" x14ac:dyDescent="0.35">
      <c r="A7016" s="197">
        <f t="shared" si="222"/>
        <v>44317</v>
      </c>
      <c r="B7016" t="s">
        <v>1054</v>
      </c>
      <c r="C7016" t="s">
        <v>89</v>
      </c>
      <c r="D7016"/>
      <c r="E7016" t="s">
        <v>80</v>
      </c>
      <c r="F7016" t="s">
        <v>81</v>
      </c>
      <c r="G7016" t="s">
        <v>737</v>
      </c>
      <c r="H7016">
        <v>0</v>
      </c>
      <c r="I7016" s="196" t="str">
        <f>VLOOKUP(E7016,Refs!$P$2:$R$36,3,FALSE)</f>
        <v>Y63</v>
      </c>
      <c r="J7016" s="196" t="str">
        <f>VLOOKUP(E7016,Refs!$P$2:$S$36,4,FALSE)</f>
        <v>North East and Yorkshire</v>
      </c>
      <c r="K7016" s="42" t="str">
        <f t="shared" si="221"/>
        <v/>
      </c>
    </row>
    <row r="7017" spans="1:11" x14ac:dyDescent="0.35">
      <c r="A7017" s="197">
        <f t="shared" si="222"/>
        <v>44317</v>
      </c>
      <c r="B7017" t="s">
        <v>1054</v>
      </c>
      <c r="C7017" t="s">
        <v>89</v>
      </c>
      <c r="D7017"/>
      <c r="E7017" t="s">
        <v>797</v>
      </c>
      <c r="F7017" t="s">
        <v>798</v>
      </c>
      <c r="G7017" t="s">
        <v>756</v>
      </c>
      <c r="H7017">
        <v>43706</v>
      </c>
      <c r="I7017" s="196" t="str">
        <f>VLOOKUP(E7017,Refs!$P$2:$R$36,3,FALSE)</f>
        <v>Y60</v>
      </c>
      <c r="J7017" s="196" t="str">
        <f>VLOOKUP(E7017,Refs!$P$2:$S$36,4,FALSE)</f>
        <v>Midlands</v>
      </c>
      <c r="K7017" s="42">
        <f t="shared" si="221"/>
        <v>43706</v>
      </c>
    </row>
    <row r="7018" spans="1:11" x14ac:dyDescent="0.35">
      <c r="A7018" s="197">
        <f t="shared" si="222"/>
        <v>44317</v>
      </c>
      <c r="B7018" t="s">
        <v>1054</v>
      </c>
      <c r="C7018" t="s">
        <v>89</v>
      </c>
      <c r="D7018"/>
      <c r="E7018" t="s">
        <v>797</v>
      </c>
      <c r="F7018" t="s">
        <v>798</v>
      </c>
      <c r="G7018" t="s">
        <v>757</v>
      </c>
      <c r="H7018">
        <v>39346</v>
      </c>
      <c r="I7018" s="196" t="str">
        <f>VLOOKUP(E7018,Refs!$P$2:$R$36,3,FALSE)</f>
        <v>Y60</v>
      </c>
      <c r="J7018" s="196" t="str">
        <f>VLOOKUP(E7018,Refs!$P$2:$S$36,4,FALSE)</f>
        <v>Midlands</v>
      </c>
      <c r="K7018" s="42">
        <f t="shared" si="221"/>
        <v>39346</v>
      </c>
    </row>
    <row r="7019" spans="1:11" x14ac:dyDescent="0.35">
      <c r="A7019" s="197">
        <f t="shared" si="222"/>
        <v>44317</v>
      </c>
      <c r="B7019" t="s">
        <v>1054</v>
      </c>
      <c r="C7019" t="s">
        <v>89</v>
      </c>
      <c r="D7019"/>
      <c r="E7019" t="s">
        <v>797</v>
      </c>
      <c r="F7019" t="s">
        <v>798</v>
      </c>
      <c r="G7019" t="s">
        <v>758</v>
      </c>
      <c r="H7019">
        <v>41274</v>
      </c>
      <c r="I7019" s="196" t="str">
        <f>VLOOKUP(E7019,Refs!$P$2:$R$36,3,FALSE)</f>
        <v>Y60</v>
      </c>
      <c r="J7019" s="196" t="str">
        <f>VLOOKUP(E7019,Refs!$P$2:$S$36,4,FALSE)</f>
        <v>Midlands</v>
      </c>
      <c r="K7019" s="42">
        <f t="shared" si="221"/>
        <v>41274</v>
      </c>
    </row>
    <row r="7020" spans="1:11" x14ac:dyDescent="0.35">
      <c r="A7020" s="197">
        <f t="shared" si="222"/>
        <v>44317</v>
      </c>
      <c r="B7020" t="s">
        <v>1054</v>
      </c>
      <c r="C7020" t="s">
        <v>89</v>
      </c>
      <c r="D7020"/>
      <c r="E7020" t="s">
        <v>797</v>
      </c>
      <c r="F7020" t="s">
        <v>798</v>
      </c>
      <c r="G7020" t="s">
        <v>759</v>
      </c>
      <c r="H7020" t="s">
        <v>999</v>
      </c>
      <c r="I7020" s="196" t="str">
        <f>VLOOKUP(E7020,Refs!$P$2:$R$36,3,FALSE)</f>
        <v>Y60</v>
      </c>
      <c r="J7020" s="196" t="str">
        <f>VLOOKUP(E7020,Refs!$P$2:$S$36,4,FALSE)</f>
        <v>Midlands</v>
      </c>
      <c r="K7020" s="42" t="str">
        <f t="shared" si="221"/>
        <v>-</v>
      </c>
    </row>
    <row r="7021" spans="1:11" x14ac:dyDescent="0.35">
      <c r="A7021" s="197">
        <f t="shared" si="222"/>
        <v>44317</v>
      </c>
      <c r="B7021" t="s">
        <v>1054</v>
      </c>
      <c r="C7021" t="s">
        <v>89</v>
      </c>
      <c r="D7021"/>
      <c r="E7021" t="s">
        <v>797</v>
      </c>
      <c r="F7021" t="s">
        <v>798</v>
      </c>
      <c r="G7021" t="s">
        <v>760</v>
      </c>
      <c r="H7021">
        <v>1434</v>
      </c>
      <c r="I7021" s="196" t="str">
        <f>VLOOKUP(E7021,Refs!$P$2:$R$36,3,FALSE)</f>
        <v>Y60</v>
      </c>
      <c r="J7021" s="196" t="str">
        <f>VLOOKUP(E7021,Refs!$P$2:$S$36,4,FALSE)</f>
        <v>Midlands</v>
      </c>
      <c r="K7021" s="42">
        <f t="shared" si="221"/>
        <v>1434</v>
      </c>
    </row>
    <row r="7022" spans="1:11" x14ac:dyDescent="0.35">
      <c r="A7022" s="197">
        <f t="shared" si="222"/>
        <v>44317</v>
      </c>
      <c r="B7022" t="s">
        <v>1054</v>
      </c>
      <c r="C7022" t="s">
        <v>89</v>
      </c>
      <c r="D7022"/>
      <c r="E7022" t="s">
        <v>797</v>
      </c>
      <c r="F7022" t="s">
        <v>798</v>
      </c>
      <c r="G7022" t="s">
        <v>761</v>
      </c>
      <c r="H7022">
        <v>2482</v>
      </c>
      <c r="I7022" s="196" t="str">
        <f>VLOOKUP(E7022,Refs!$P$2:$R$36,3,FALSE)</f>
        <v>Y60</v>
      </c>
      <c r="J7022" s="196" t="str">
        <f>VLOOKUP(E7022,Refs!$P$2:$S$36,4,FALSE)</f>
        <v>Midlands</v>
      </c>
      <c r="K7022" s="42">
        <f t="shared" si="221"/>
        <v>2482</v>
      </c>
    </row>
    <row r="7023" spans="1:11" x14ac:dyDescent="0.35">
      <c r="A7023" s="197">
        <f t="shared" si="222"/>
        <v>44317</v>
      </c>
      <c r="B7023" t="s">
        <v>1054</v>
      </c>
      <c r="C7023" t="s">
        <v>89</v>
      </c>
      <c r="D7023"/>
      <c r="E7023" t="s">
        <v>797</v>
      </c>
      <c r="F7023" t="s">
        <v>798</v>
      </c>
      <c r="G7023" t="s">
        <v>548</v>
      </c>
      <c r="H7023">
        <v>37970</v>
      </c>
      <c r="I7023" s="196" t="str">
        <f>VLOOKUP(E7023,Refs!$P$2:$R$36,3,FALSE)</f>
        <v>Y60</v>
      </c>
      <c r="J7023" s="196" t="str">
        <f>VLOOKUP(E7023,Refs!$P$2:$S$36,4,FALSE)</f>
        <v>Midlands</v>
      </c>
      <c r="K7023" s="42">
        <f t="shared" si="221"/>
        <v>37970</v>
      </c>
    </row>
    <row r="7024" spans="1:11" x14ac:dyDescent="0.35">
      <c r="A7024" s="197">
        <f t="shared" si="222"/>
        <v>44317</v>
      </c>
      <c r="B7024" t="s">
        <v>1054</v>
      </c>
      <c r="C7024" t="s">
        <v>89</v>
      </c>
      <c r="D7024"/>
      <c r="E7024" t="s">
        <v>797</v>
      </c>
      <c r="F7024" t="s">
        <v>798</v>
      </c>
      <c r="G7024" t="s">
        <v>549</v>
      </c>
      <c r="H7024">
        <v>307</v>
      </c>
      <c r="I7024" s="196" t="str">
        <f>VLOOKUP(E7024,Refs!$P$2:$R$36,3,FALSE)</f>
        <v>Y60</v>
      </c>
      <c r="J7024" s="196" t="str">
        <f>VLOOKUP(E7024,Refs!$P$2:$S$36,4,FALSE)</f>
        <v>Midlands</v>
      </c>
      <c r="K7024" s="42">
        <f t="shared" si="221"/>
        <v>307</v>
      </c>
    </row>
    <row r="7025" spans="1:11" x14ac:dyDescent="0.35">
      <c r="A7025" s="197">
        <f t="shared" si="222"/>
        <v>44317</v>
      </c>
      <c r="B7025" t="s">
        <v>1054</v>
      </c>
      <c r="C7025" t="s">
        <v>89</v>
      </c>
      <c r="D7025"/>
      <c r="E7025" t="s">
        <v>797</v>
      </c>
      <c r="F7025" t="s">
        <v>798</v>
      </c>
      <c r="G7025" t="s">
        <v>550</v>
      </c>
      <c r="H7025">
        <v>167</v>
      </c>
      <c r="I7025" s="196" t="str">
        <f>VLOOKUP(E7025,Refs!$P$2:$R$36,3,FALSE)</f>
        <v>Y60</v>
      </c>
      <c r="J7025" s="196" t="str">
        <f>VLOOKUP(E7025,Refs!$P$2:$S$36,4,FALSE)</f>
        <v>Midlands</v>
      </c>
      <c r="K7025" s="42">
        <f t="shared" si="221"/>
        <v>167</v>
      </c>
    </row>
    <row r="7026" spans="1:11" x14ac:dyDescent="0.35">
      <c r="A7026" s="197">
        <f t="shared" si="222"/>
        <v>44317</v>
      </c>
      <c r="B7026" t="s">
        <v>1054</v>
      </c>
      <c r="C7026" t="s">
        <v>89</v>
      </c>
      <c r="D7026"/>
      <c r="E7026" t="s">
        <v>797</v>
      </c>
      <c r="F7026" t="s">
        <v>798</v>
      </c>
      <c r="G7026" t="s">
        <v>551</v>
      </c>
      <c r="H7026">
        <v>140</v>
      </c>
      <c r="I7026" s="196" t="str">
        <f>VLOOKUP(E7026,Refs!$P$2:$R$36,3,FALSE)</f>
        <v>Y60</v>
      </c>
      <c r="J7026" s="196" t="str">
        <f>VLOOKUP(E7026,Refs!$P$2:$S$36,4,FALSE)</f>
        <v>Midlands</v>
      </c>
      <c r="K7026" s="42">
        <f t="shared" si="221"/>
        <v>140</v>
      </c>
    </row>
    <row r="7027" spans="1:11" x14ac:dyDescent="0.35">
      <c r="A7027" s="197">
        <f t="shared" si="222"/>
        <v>44317</v>
      </c>
      <c r="B7027" t="s">
        <v>1054</v>
      </c>
      <c r="C7027" t="s">
        <v>89</v>
      </c>
      <c r="D7027"/>
      <c r="E7027" t="s">
        <v>797</v>
      </c>
      <c r="F7027" t="s">
        <v>798</v>
      </c>
      <c r="G7027" t="s">
        <v>552</v>
      </c>
      <c r="H7027">
        <v>0</v>
      </c>
      <c r="I7027" s="196" t="str">
        <f>VLOOKUP(E7027,Refs!$P$2:$R$36,3,FALSE)</f>
        <v>Y60</v>
      </c>
      <c r="J7027" s="196" t="str">
        <f>VLOOKUP(E7027,Refs!$P$2:$S$36,4,FALSE)</f>
        <v>Midlands</v>
      </c>
      <c r="K7027" s="42" t="str">
        <f t="shared" si="221"/>
        <v/>
      </c>
    </row>
    <row r="7028" spans="1:11" x14ac:dyDescent="0.35">
      <c r="A7028" s="197">
        <f t="shared" si="222"/>
        <v>44317</v>
      </c>
      <c r="B7028" t="s">
        <v>1054</v>
      </c>
      <c r="C7028" t="s">
        <v>89</v>
      </c>
      <c r="D7028"/>
      <c r="E7028" t="s">
        <v>797</v>
      </c>
      <c r="F7028" t="s">
        <v>798</v>
      </c>
      <c r="G7028" t="s">
        <v>553</v>
      </c>
      <c r="H7028">
        <v>529792</v>
      </c>
      <c r="I7028" s="196" t="str">
        <f>VLOOKUP(E7028,Refs!$P$2:$R$36,3,FALSE)</f>
        <v>Y60</v>
      </c>
      <c r="J7028" s="196" t="str">
        <f>VLOOKUP(E7028,Refs!$P$2:$S$36,4,FALSE)</f>
        <v>Midlands</v>
      </c>
      <c r="K7028" s="42">
        <f t="shared" si="221"/>
        <v>529792</v>
      </c>
    </row>
    <row r="7029" spans="1:11" x14ac:dyDescent="0.35">
      <c r="A7029" s="197">
        <f t="shared" si="222"/>
        <v>44317</v>
      </c>
      <c r="B7029" t="s">
        <v>1054</v>
      </c>
      <c r="C7029" t="s">
        <v>89</v>
      </c>
      <c r="D7029"/>
      <c r="E7029" t="s">
        <v>797</v>
      </c>
      <c r="F7029" t="s">
        <v>798</v>
      </c>
      <c r="G7029" t="s">
        <v>554</v>
      </c>
      <c r="H7029">
        <v>66</v>
      </c>
      <c r="I7029" s="196" t="str">
        <f>VLOOKUP(E7029,Refs!$P$2:$R$36,3,FALSE)</f>
        <v>Y60</v>
      </c>
      <c r="J7029" s="196" t="str">
        <f>VLOOKUP(E7029,Refs!$P$2:$S$36,4,FALSE)</f>
        <v>Midlands</v>
      </c>
      <c r="K7029" s="42">
        <f t="shared" si="221"/>
        <v>66</v>
      </c>
    </row>
    <row r="7030" spans="1:11" x14ac:dyDescent="0.35">
      <c r="A7030" s="197">
        <f t="shared" si="222"/>
        <v>44317</v>
      </c>
      <c r="B7030" t="s">
        <v>1054</v>
      </c>
      <c r="C7030" t="s">
        <v>89</v>
      </c>
      <c r="D7030"/>
      <c r="E7030" t="s">
        <v>797</v>
      </c>
      <c r="F7030" t="s">
        <v>798</v>
      </c>
      <c r="G7030" t="s">
        <v>555</v>
      </c>
      <c r="H7030">
        <v>166</v>
      </c>
      <c r="I7030" s="196" t="str">
        <f>VLOOKUP(E7030,Refs!$P$2:$R$36,3,FALSE)</f>
        <v>Y60</v>
      </c>
      <c r="J7030" s="196" t="str">
        <f>VLOOKUP(E7030,Refs!$P$2:$S$36,4,FALSE)</f>
        <v>Midlands</v>
      </c>
      <c r="K7030" s="42">
        <f t="shared" si="221"/>
        <v>166</v>
      </c>
    </row>
    <row r="7031" spans="1:11" x14ac:dyDescent="0.35">
      <c r="A7031" s="197">
        <f t="shared" si="222"/>
        <v>44317</v>
      </c>
      <c r="B7031" t="s">
        <v>1054</v>
      </c>
      <c r="C7031" t="s">
        <v>89</v>
      </c>
      <c r="D7031"/>
      <c r="E7031" t="s">
        <v>797</v>
      </c>
      <c r="F7031" t="s">
        <v>798</v>
      </c>
      <c r="G7031" t="s">
        <v>556</v>
      </c>
      <c r="H7031">
        <v>24113</v>
      </c>
      <c r="I7031" s="196" t="str">
        <f>VLOOKUP(E7031,Refs!$P$2:$R$36,3,FALSE)</f>
        <v>Y60</v>
      </c>
      <c r="J7031" s="196" t="str">
        <f>VLOOKUP(E7031,Refs!$P$2:$S$36,4,FALSE)</f>
        <v>Midlands</v>
      </c>
      <c r="K7031" s="42">
        <f t="shared" ref="K7031:K7094" si="223">IF(OR(H7031="NULL",H7031=0,H7031=""),"",H7031)</f>
        <v>24113</v>
      </c>
    </row>
    <row r="7032" spans="1:11" x14ac:dyDescent="0.35">
      <c r="A7032" s="197">
        <f t="shared" si="222"/>
        <v>44317</v>
      </c>
      <c r="B7032" t="s">
        <v>1054</v>
      </c>
      <c r="C7032" t="s">
        <v>89</v>
      </c>
      <c r="D7032"/>
      <c r="E7032" t="s">
        <v>797</v>
      </c>
      <c r="F7032" t="s">
        <v>798</v>
      </c>
      <c r="G7032" t="s">
        <v>557</v>
      </c>
      <c r="H7032">
        <v>10737</v>
      </c>
      <c r="I7032" s="196" t="str">
        <f>VLOOKUP(E7032,Refs!$P$2:$R$36,3,FALSE)</f>
        <v>Y60</v>
      </c>
      <c r="J7032" s="196" t="str">
        <f>VLOOKUP(E7032,Refs!$P$2:$S$36,4,FALSE)</f>
        <v>Midlands</v>
      </c>
      <c r="K7032" s="42">
        <f t="shared" si="223"/>
        <v>10737</v>
      </c>
    </row>
    <row r="7033" spans="1:11" x14ac:dyDescent="0.35">
      <c r="A7033" s="197">
        <f t="shared" si="222"/>
        <v>44317</v>
      </c>
      <c r="B7033" t="s">
        <v>1054</v>
      </c>
      <c r="C7033" t="s">
        <v>89</v>
      </c>
      <c r="D7033"/>
      <c r="E7033" t="s">
        <v>797</v>
      </c>
      <c r="F7033" t="s">
        <v>798</v>
      </c>
      <c r="G7033" t="s">
        <v>558</v>
      </c>
      <c r="H7033">
        <v>30381772</v>
      </c>
      <c r="I7033" s="196" t="str">
        <f>VLOOKUP(E7033,Refs!$P$2:$R$36,3,FALSE)</f>
        <v>Y60</v>
      </c>
      <c r="J7033" s="196" t="str">
        <f>VLOOKUP(E7033,Refs!$P$2:$S$36,4,FALSE)</f>
        <v>Midlands</v>
      </c>
      <c r="K7033" s="42">
        <f t="shared" si="223"/>
        <v>30381772</v>
      </c>
    </row>
    <row r="7034" spans="1:11" x14ac:dyDescent="0.35">
      <c r="A7034" s="197">
        <f t="shared" si="222"/>
        <v>44317</v>
      </c>
      <c r="B7034" t="s">
        <v>1054</v>
      </c>
      <c r="C7034" t="s">
        <v>89</v>
      </c>
      <c r="D7034"/>
      <c r="E7034" t="s">
        <v>797</v>
      </c>
      <c r="F7034" t="s">
        <v>798</v>
      </c>
      <c r="G7034" t="s">
        <v>566</v>
      </c>
      <c r="H7034">
        <v>38250</v>
      </c>
      <c r="I7034" s="196" t="str">
        <f>VLOOKUP(E7034,Refs!$P$2:$R$36,3,FALSE)</f>
        <v>Y60</v>
      </c>
      <c r="J7034" s="196" t="str">
        <f>VLOOKUP(E7034,Refs!$P$2:$S$36,4,FALSE)</f>
        <v>Midlands</v>
      </c>
      <c r="K7034" s="42">
        <f t="shared" si="223"/>
        <v>38250</v>
      </c>
    </row>
    <row r="7035" spans="1:11" x14ac:dyDescent="0.35">
      <c r="A7035" s="197">
        <f t="shared" si="222"/>
        <v>44317</v>
      </c>
      <c r="B7035" t="s">
        <v>1054</v>
      </c>
      <c r="C7035" t="s">
        <v>89</v>
      </c>
      <c r="D7035"/>
      <c r="E7035" t="s">
        <v>797</v>
      </c>
      <c r="F7035" t="s">
        <v>798</v>
      </c>
      <c r="G7035" t="s">
        <v>567</v>
      </c>
      <c r="H7035">
        <v>509</v>
      </c>
      <c r="I7035" s="196" t="str">
        <f>VLOOKUP(E7035,Refs!$P$2:$R$36,3,FALSE)</f>
        <v>Y60</v>
      </c>
      <c r="J7035" s="196" t="str">
        <f>VLOOKUP(E7035,Refs!$P$2:$S$36,4,FALSE)</f>
        <v>Midlands</v>
      </c>
      <c r="K7035" s="42">
        <f t="shared" si="223"/>
        <v>509</v>
      </c>
    </row>
    <row r="7036" spans="1:11" x14ac:dyDescent="0.35">
      <c r="A7036" s="197">
        <f t="shared" si="222"/>
        <v>44317</v>
      </c>
      <c r="B7036" t="s">
        <v>1054</v>
      </c>
      <c r="C7036" t="s">
        <v>89</v>
      </c>
      <c r="D7036"/>
      <c r="E7036" t="s">
        <v>797</v>
      </c>
      <c r="F7036" t="s">
        <v>798</v>
      </c>
      <c r="G7036" t="s">
        <v>568</v>
      </c>
      <c r="H7036">
        <v>15977</v>
      </c>
      <c r="I7036" s="196" t="str">
        <f>VLOOKUP(E7036,Refs!$P$2:$R$36,3,FALSE)</f>
        <v>Y60</v>
      </c>
      <c r="J7036" s="196" t="str">
        <f>VLOOKUP(E7036,Refs!$P$2:$S$36,4,FALSE)</f>
        <v>Midlands</v>
      </c>
      <c r="K7036" s="42">
        <f t="shared" si="223"/>
        <v>15977</v>
      </c>
    </row>
    <row r="7037" spans="1:11" x14ac:dyDescent="0.35">
      <c r="A7037" s="197">
        <f t="shared" si="222"/>
        <v>44317</v>
      </c>
      <c r="B7037" t="s">
        <v>1054</v>
      </c>
      <c r="C7037" t="s">
        <v>89</v>
      </c>
      <c r="D7037"/>
      <c r="E7037" t="s">
        <v>797</v>
      </c>
      <c r="F7037" t="s">
        <v>798</v>
      </c>
      <c r="G7037" t="s">
        <v>569</v>
      </c>
      <c r="H7037">
        <v>7672</v>
      </c>
      <c r="I7037" s="196" t="str">
        <f>VLOOKUP(E7037,Refs!$P$2:$R$36,3,FALSE)</f>
        <v>Y60</v>
      </c>
      <c r="J7037" s="196" t="str">
        <f>VLOOKUP(E7037,Refs!$P$2:$S$36,4,FALSE)</f>
        <v>Midlands</v>
      </c>
      <c r="K7037" s="42">
        <f t="shared" si="223"/>
        <v>7672</v>
      </c>
    </row>
    <row r="7038" spans="1:11" x14ac:dyDescent="0.35">
      <c r="A7038" s="197">
        <f t="shared" si="222"/>
        <v>44317</v>
      </c>
      <c r="B7038" t="s">
        <v>1054</v>
      </c>
      <c r="C7038" t="s">
        <v>89</v>
      </c>
      <c r="D7038"/>
      <c r="E7038" t="s">
        <v>797</v>
      </c>
      <c r="F7038" t="s">
        <v>798</v>
      </c>
      <c r="G7038" t="s">
        <v>570</v>
      </c>
      <c r="H7038">
        <v>756</v>
      </c>
      <c r="I7038" s="196" t="str">
        <f>VLOOKUP(E7038,Refs!$P$2:$R$36,3,FALSE)</f>
        <v>Y60</v>
      </c>
      <c r="J7038" s="196" t="str">
        <f>VLOOKUP(E7038,Refs!$P$2:$S$36,4,FALSE)</f>
        <v>Midlands</v>
      </c>
      <c r="K7038" s="42">
        <f t="shared" si="223"/>
        <v>756</v>
      </c>
    </row>
    <row r="7039" spans="1:11" x14ac:dyDescent="0.35">
      <c r="A7039" s="197">
        <f t="shared" si="222"/>
        <v>44317</v>
      </c>
      <c r="B7039" t="s">
        <v>1054</v>
      </c>
      <c r="C7039" t="s">
        <v>89</v>
      </c>
      <c r="D7039"/>
      <c r="E7039" t="s">
        <v>797</v>
      </c>
      <c r="F7039" t="s">
        <v>798</v>
      </c>
      <c r="G7039" t="s">
        <v>571</v>
      </c>
      <c r="H7039">
        <v>13336</v>
      </c>
      <c r="I7039" s="196" t="str">
        <f>VLOOKUP(E7039,Refs!$P$2:$R$36,3,FALSE)</f>
        <v>Y60</v>
      </c>
      <c r="J7039" s="196" t="str">
        <f>VLOOKUP(E7039,Refs!$P$2:$S$36,4,FALSE)</f>
        <v>Midlands</v>
      </c>
      <c r="K7039" s="42">
        <f t="shared" si="223"/>
        <v>13336</v>
      </c>
    </row>
    <row r="7040" spans="1:11" x14ac:dyDescent="0.35">
      <c r="A7040" s="197">
        <f t="shared" si="222"/>
        <v>44317</v>
      </c>
      <c r="B7040" t="s">
        <v>1054</v>
      </c>
      <c r="C7040" t="s">
        <v>89</v>
      </c>
      <c r="D7040"/>
      <c r="E7040" t="s">
        <v>797</v>
      </c>
      <c r="F7040" t="s">
        <v>798</v>
      </c>
      <c r="G7040" t="s">
        <v>576</v>
      </c>
      <c r="H7040">
        <v>21764</v>
      </c>
      <c r="I7040" s="196" t="str">
        <f>VLOOKUP(E7040,Refs!$P$2:$R$36,3,FALSE)</f>
        <v>Y60</v>
      </c>
      <c r="J7040" s="196" t="str">
        <f>VLOOKUP(E7040,Refs!$P$2:$S$36,4,FALSE)</f>
        <v>Midlands</v>
      </c>
      <c r="K7040" s="42">
        <f t="shared" si="223"/>
        <v>21764</v>
      </c>
    </row>
    <row r="7041" spans="1:11" x14ac:dyDescent="0.35">
      <c r="A7041" s="197">
        <f t="shared" si="222"/>
        <v>44317</v>
      </c>
      <c r="B7041" t="s">
        <v>1054</v>
      </c>
      <c r="C7041" t="s">
        <v>89</v>
      </c>
      <c r="D7041"/>
      <c r="E7041" t="s">
        <v>797</v>
      </c>
      <c r="F7041" t="s">
        <v>798</v>
      </c>
      <c r="G7041" t="s">
        <v>577</v>
      </c>
      <c r="H7041">
        <v>7052</v>
      </c>
      <c r="I7041" s="196" t="str">
        <f>VLOOKUP(E7041,Refs!$P$2:$R$36,3,FALSE)</f>
        <v>Y60</v>
      </c>
      <c r="J7041" s="196" t="str">
        <f>VLOOKUP(E7041,Refs!$P$2:$S$36,4,FALSE)</f>
        <v>Midlands</v>
      </c>
      <c r="K7041" s="42">
        <f t="shared" si="223"/>
        <v>7052</v>
      </c>
    </row>
    <row r="7042" spans="1:11" x14ac:dyDescent="0.35">
      <c r="A7042" s="197">
        <f t="shared" si="222"/>
        <v>44317</v>
      </c>
      <c r="B7042" t="s">
        <v>1054</v>
      </c>
      <c r="C7042" t="s">
        <v>89</v>
      </c>
      <c r="D7042"/>
      <c r="E7042" t="s">
        <v>797</v>
      </c>
      <c r="F7042" t="s">
        <v>798</v>
      </c>
      <c r="G7042" t="s">
        <v>578</v>
      </c>
      <c r="H7042">
        <v>5516</v>
      </c>
      <c r="I7042" s="196" t="str">
        <f>VLOOKUP(E7042,Refs!$P$2:$R$36,3,FALSE)</f>
        <v>Y60</v>
      </c>
      <c r="J7042" s="196" t="str">
        <f>VLOOKUP(E7042,Refs!$P$2:$S$36,4,FALSE)</f>
        <v>Midlands</v>
      </c>
      <c r="K7042" s="42">
        <f t="shared" si="223"/>
        <v>5516</v>
      </c>
    </row>
    <row r="7043" spans="1:11" x14ac:dyDescent="0.35">
      <c r="A7043" s="197">
        <f t="shared" ref="A7043:A7106" si="224">DATEVALUE(RIGHT(B7043,8))</f>
        <v>44317</v>
      </c>
      <c r="B7043" t="s">
        <v>1054</v>
      </c>
      <c r="C7043" t="s">
        <v>89</v>
      </c>
      <c r="D7043"/>
      <c r="E7043" t="s">
        <v>797</v>
      </c>
      <c r="F7043" t="s">
        <v>798</v>
      </c>
      <c r="G7043" t="s">
        <v>579</v>
      </c>
      <c r="H7043">
        <v>0</v>
      </c>
      <c r="I7043" s="196" t="str">
        <f>VLOOKUP(E7043,Refs!$P$2:$R$36,3,FALSE)</f>
        <v>Y60</v>
      </c>
      <c r="J7043" s="196" t="str">
        <f>VLOOKUP(E7043,Refs!$P$2:$S$36,4,FALSE)</f>
        <v>Midlands</v>
      </c>
      <c r="K7043" s="42" t="str">
        <f t="shared" si="223"/>
        <v/>
      </c>
    </row>
    <row r="7044" spans="1:11" x14ac:dyDescent="0.35">
      <c r="A7044" s="197">
        <f t="shared" si="224"/>
        <v>44317</v>
      </c>
      <c r="B7044" t="s">
        <v>1054</v>
      </c>
      <c r="C7044" t="s">
        <v>89</v>
      </c>
      <c r="D7044"/>
      <c r="E7044" t="s">
        <v>797</v>
      </c>
      <c r="F7044" t="s">
        <v>798</v>
      </c>
      <c r="G7044" t="s">
        <v>580</v>
      </c>
      <c r="H7044">
        <v>7672</v>
      </c>
      <c r="I7044" s="196" t="str">
        <f>VLOOKUP(E7044,Refs!$P$2:$R$36,3,FALSE)</f>
        <v>Y60</v>
      </c>
      <c r="J7044" s="196" t="str">
        <f>VLOOKUP(E7044,Refs!$P$2:$S$36,4,FALSE)</f>
        <v>Midlands</v>
      </c>
      <c r="K7044" s="42">
        <f t="shared" si="223"/>
        <v>7672</v>
      </c>
    </row>
    <row r="7045" spans="1:11" x14ac:dyDescent="0.35">
      <c r="A7045" s="197">
        <f t="shared" si="224"/>
        <v>44317</v>
      </c>
      <c r="B7045" t="s">
        <v>1054</v>
      </c>
      <c r="C7045" t="s">
        <v>89</v>
      </c>
      <c r="D7045"/>
      <c r="E7045" t="s">
        <v>797</v>
      </c>
      <c r="F7045" t="s">
        <v>798</v>
      </c>
      <c r="G7045" t="s">
        <v>581</v>
      </c>
      <c r="H7045">
        <v>0</v>
      </c>
      <c r="I7045" s="196" t="str">
        <f>VLOOKUP(E7045,Refs!$P$2:$R$36,3,FALSE)</f>
        <v>Y60</v>
      </c>
      <c r="J7045" s="196" t="str">
        <f>VLOOKUP(E7045,Refs!$P$2:$S$36,4,FALSE)</f>
        <v>Midlands</v>
      </c>
      <c r="K7045" s="42" t="str">
        <f t="shared" si="223"/>
        <v/>
      </c>
    </row>
    <row r="7046" spans="1:11" x14ac:dyDescent="0.35">
      <c r="A7046" s="197">
        <f t="shared" si="224"/>
        <v>44317</v>
      </c>
      <c r="B7046" t="s">
        <v>1054</v>
      </c>
      <c r="C7046" t="s">
        <v>89</v>
      </c>
      <c r="D7046"/>
      <c r="E7046" t="s">
        <v>797</v>
      </c>
      <c r="F7046" t="s">
        <v>798</v>
      </c>
      <c r="G7046" t="s">
        <v>582</v>
      </c>
      <c r="H7046">
        <v>756</v>
      </c>
      <c r="I7046" s="196" t="str">
        <f>VLOOKUP(E7046,Refs!$P$2:$R$36,3,FALSE)</f>
        <v>Y60</v>
      </c>
      <c r="J7046" s="196" t="str">
        <f>VLOOKUP(E7046,Refs!$P$2:$S$36,4,FALSE)</f>
        <v>Midlands</v>
      </c>
      <c r="K7046" s="42">
        <f t="shared" si="223"/>
        <v>756</v>
      </c>
    </row>
    <row r="7047" spans="1:11" x14ac:dyDescent="0.35">
      <c r="A7047" s="197">
        <f t="shared" si="224"/>
        <v>44317</v>
      </c>
      <c r="B7047" t="s">
        <v>1054</v>
      </c>
      <c r="C7047" t="s">
        <v>89</v>
      </c>
      <c r="D7047"/>
      <c r="E7047" t="s">
        <v>797</v>
      </c>
      <c r="F7047" t="s">
        <v>798</v>
      </c>
      <c r="G7047" t="s">
        <v>583</v>
      </c>
      <c r="H7047">
        <v>602</v>
      </c>
      <c r="I7047" s="196" t="str">
        <f>VLOOKUP(E7047,Refs!$P$2:$R$36,3,FALSE)</f>
        <v>Y60</v>
      </c>
      <c r="J7047" s="196" t="str">
        <f>VLOOKUP(E7047,Refs!$P$2:$S$36,4,FALSE)</f>
        <v>Midlands</v>
      </c>
      <c r="K7047" s="42">
        <f t="shared" si="223"/>
        <v>602</v>
      </c>
    </row>
    <row r="7048" spans="1:11" x14ac:dyDescent="0.35">
      <c r="A7048" s="197">
        <f t="shared" si="224"/>
        <v>44317</v>
      </c>
      <c r="B7048" t="s">
        <v>1054</v>
      </c>
      <c r="C7048" t="s">
        <v>89</v>
      </c>
      <c r="D7048"/>
      <c r="E7048" t="s">
        <v>797</v>
      </c>
      <c r="F7048" t="s">
        <v>798</v>
      </c>
      <c r="G7048" t="s">
        <v>584</v>
      </c>
      <c r="H7048">
        <v>166</v>
      </c>
      <c r="I7048" s="196" t="str">
        <f>VLOOKUP(E7048,Refs!$P$2:$R$36,3,FALSE)</f>
        <v>Y60</v>
      </c>
      <c r="J7048" s="196" t="str">
        <f>VLOOKUP(E7048,Refs!$P$2:$S$36,4,FALSE)</f>
        <v>Midlands</v>
      </c>
      <c r="K7048" s="42">
        <f t="shared" si="223"/>
        <v>166</v>
      </c>
    </row>
    <row r="7049" spans="1:11" x14ac:dyDescent="0.35">
      <c r="A7049" s="197">
        <f t="shared" si="224"/>
        <v>44317</v>
      </c>
      <c r="B7049" t="s">
        <v>1054</v>
      </c>
      <c r="C7049" t="s">
        <v>89</v>
      </c>
      <c r="D7049"/>
      <c r="E7049" t="s">
        <v>797</v>
      </c>
      <c r="F7049" t="s">
        <v>798</v>
      </c>
      <c r="G7049" t="s">
        <v>585</v>
      </c>
      <c r="H7049">
        <v>1468</v>
      </c>
      <c r="I7049" s="196" t="str">
        <f>VLOOKUP(E7049,Refs!$P$2:$R$36,3,FALSE)</f>
        <v>Y60</v>
      </c>
      <c r="J7049" s="196" t="str">
        <f>VLOOKUP(E7049,Refs!$P$2:$S$36,4,FALSE)</f>
        <v>Midlands</v>
      </c>
      <c r="K7049" s="42">
        <f t="shared" si="223"/>
        <v>1468</v>
      </c>
    </row>
    <row r="7050" spans="1:11" x14ac:dyDescent="0.35">
      <c r="A7050" s="197">
        <f t="shared" si="224"/>
        <v>44317</v>
      </c>
      <c r="B7050" t="s">
        <v>1054</v>
      </c>
      <c r="C7050" t="s">
        <v>89</v>
      </c>
      <c r="D7050"/>
      <c r="E7050" t="s">
        <v>797</v>
      </c>
      <c r="F7050" t="s">
        <v>798</v>
      </c>
      <c r="G7050" t="s">
        <v>586</v>
      </c>
      <c r="H7050">
        <v>1178</v>
      </c>
      <c r="I7050" s="196" t="str">
        <f>VLOOKUP(E7050,Refs!$P$2:$R$36,3,FALSE)</f>
        <v>Y60</v>
      </c>
      <c r="J7050" s="196" t="str">
        <f>VLOOKUP(E7050,Refs!$P$2:$S$36,4,FALSE)</f>
        <v>Midlands</v>
      </c>
      <c r="K7050" s="42">
        <f t="shared" si="223"/>
        <v>1178</v>
      </c>
    </row>
    <row r="7051" spans="1:11" x14ac:dyDescent="0.35">
      <c r="A7051" s="197">
        <f t="shared" si="224"/>
        <v>44317</v>
      </c>
      <c r="B7051" t="s">
        <v>1054</v>
      </c>
      <c r="C7051" t="s">
        <v>89</v>
      </c>
      <c r="D7051"/>
      <c r="E7051" t="s">
        <v>797</v>
      </c>
      <c r="F7051" t="s">
        <v>798</v>
      </c>
      <c r="G7051" t="s">
        <v>587</v>
      </c>
      <c r="H7051" t="s">
        <v>999</v>
      </c>
      <c r="I7051" s="196" t="str">
        <f>VLOOKUP(E7051,Refs!$P$2:$R$36,3,FALSE)</f>
        <v>Y60</v>
      </c>
      <c r="J7051" s="196" t="str">
        <f>VLOOKUP(E7051,Refs!$P$2:$S$36,4,FALSE)</f>
        <v>Midlands</v>
      </c>
      <c r="K7051" s="42" t="str">
        <f t="shared" si="223"/>
        <v>-</v>
      </c>
    </row>
    <row r="7052" spans="1:11" x14ac:dyDescent="0.35">
      <c r="A7052" s="197">
        <f t="shared" si="224"/>
        <v>44317</v>
      </c>
      <c r="B7052" t="s">
        <v>1054</v>
      </c>
      <c r="C7052" t="s">
        <v>89</v>
      </c>
      <c r="D7052"/>
      <c r="E7052" t="s">
        <v>797</v>
      </c>
      <c r="F7052" t="s">
        <v>798</v>
      </c>
      <c r="G7052" t="s">
        <v>588</v>
      </c>
      <c r="H7052">
        <v>8892</v>
      </c>
      <c r="I7052" s="196" t="str">
        <f>VLOOKUP(E7052,Refs!$P$2:$R$36,3,FALSE)</f>
        <v>Y60</v>
      </c>
      <c r="J7052" s="196" t="str">
        <f>VLOOKUP(E7052,Refs!$P$2:$S$36,4,FALSE)</f>
        <v>Midlands</v>
      </c>
      <c r="K7052" s="42">
        <f t="shared" si="223"/>
        <v>8892</v>
      </c>
    </row>
    <row r="7053" spans="1:11" x14ac:dyDescent="0.35">
      <c r="A7053" s="197">
        <f t="shared" si="224"/>
        <v>44317</v>
      </c>
      <c r="B7053" t="s">
        <v>1054</v>
      </c>
      <c r="C7053" t="s">
        <v>89</v>
      </c>
      <c r="D7053"/>
      <c r="E7053" t="s">
        <v>797</v>
      </c>
      <c r="F7053" t="s">
        <v>798</v>
      </c>
      <c r="G7053" t="s">
        <v>589</v>
      </c>
      <c r="H7053">
        <v>4756</v>
      </c>
      <c r="I7053" s="196" t="str">
        <f>VLOOKUP(E7053,Refs!$P$2:$R$36,3,FALSE)</f>
        <v>Y60</v>
      </c>
      <c r="J7053" s="196" t="str">
        <f>VLOOKUP(E7053,Refs!$P$2:$S$36,4,FALSE)</f>
        <v>Midlands</v>
      </c>
      <c r="K7053" s="42">
        <f t="shared" si="223"/>
        <v>4756</v>
      </c>
    </row>
    <row r="7054" spans="1:11" x14ac:dyDescent="0.35">
      <c r="A7054" s="197">
        <f t="shared" si="224"/>
        <v>44317</v>
      </c>
      <c r="B7054" t="s">
        <v>1054</v>
      </c>
      <c r="C7054" t="s">
        <v>89</v>
      </c>
      <c r="D7054"/>
      <c r="E7054" t="s">
        <v>797</v>
      </c>
      <c r="F7054" t="s">
        <v>798</v>
      </c>
      <c r="G7054" t="s">
        <v>590</v>
      </c>
      <c r="H7054">
        <v>1149</v>
      </c>
      <c r="I7054" s="196" t="str">
        <f>VLOOKUP(E7054,Refs!$P$2:$R$36,3,FALSE)</f>
        <v>Y60</v>
      </c>
      <c r="J7054" s="196" t="str">
        <f>VLOOKUP(E7054,Refs!$P$2:$S$36,4,FALSE)</f>
        <v>Midlands</v>
      </c>
      <c r="K7054" s="42">
        <f t="shared" si="223"/>
        <v>1149</v>
      </c>
    </row>
    <row r="7055" spans="1:11" x14ac:dyDescent="0.35">
      <c r="A7055" s="197">
        <f t="shared" si="224"/>
        <v>44317</v>
      </c>
      <c r="B7055" t="s">
        <v>1054</v>
      </c>
      <c r="C7055" t="s">
        <v>89</v>
      </c>
      <c r="D7055"/>
      <c r="E7055" t="s">
        <v>797</v>
      </c>
      <c r="F7055" t="s">
        <v>798</v>
      </c>
      <c r="G7055" t="s">
        <v>591</v>
      </c>
      <c r="H7055">
        <v>935</v>
      </c>
      <c r="I7055" s="196" t="str">
        <f>VLOOKUP(E7055,Refs!$P$2:$R$36,3,FALSE)</f>
        <v>Y60</v>
      </c>
      <c r="J7055" s="196" t="str">
        <f>VLOOKUP(E7055,Refs!$P$2:$S$36,4,FALSE)</f>
        <v>Midlands</v>
      </c>
      <c r="K7055" s="42">
        <f t="shared" si="223"/>
        <v>935</v>
      </c>
    </row>
    <row r="7056" spans="1:11" x14ac:dyDescent="0.35">
      <c r="A7056" s="197">
        <f t="shared" si="224"/>
        <v>44317</v>
      </c>
      <c r="B7056" t="s">
        <v>1054</v>
      </c>
      <c r="C7056" t="s">
        <v>89</v>
      </c>
      <c r="D7056"/>
      <c r="E7056" t="s">
        <v>797</v>
      </c>
      <c r="F7056" t="s">
        <v>798</v>
      </c>
      <c r="G7056" t="s">
        <v>592</v>
      </c>
      <c r="H7056">
        <v>696</v>
      </c>
      <c r="I7056" s="196" t="str">
        <f>VLOOKUP(E7056,Refs!$P$2:$R$36,3,FALSE)</f>
        <v>Y60</v>
      </c>
      <c r="J7056" s="196" t="str">
        <f>VLOOKUP(E7056,Refs!$P$2:$S$36,4,FALSE)</f>
        <v>Midlands</v>
      </c>
      <c r="K7056" s="42">
        <f t="shared" si="223"/>
        <v>696</v>
      </c>
    </row>
    <row r="7057" spans="1:11" x14ac:dyDescent="0.35">
      <c r="A7057" s="197">
        <f t="shared" si="224"/>
        <v>44317</v>
      </c>
      <c r="B7057" t="s">
        <v>1054</v>
      </c>
      <c r="C7057" t="s">
        <v>89</v>
      </c>
      <c r="D7057"/>
      <c r="E7057" t="s">
        <v>797</v>
      </c>
      <c r="F7057" t="s">
        <v>798</v>
      </c>
      <c r="G7057" t="s">
        <v>593</v>
      </c>
      <c r="H7057">
        <v>289</v>
      </c>
      <c r="I7057" s="196" t="str">
        <f>VLOOKUP(E7057,Refs!$P$2:$R$36,3,FALSE)</f>
        <v>Y60</v>
      </c>
      <c r="J7057" s="196" t="str">
        <f>VLOOKUP(E7057,Refs!$P$2:$S$36,4,FALSE)</f>
        <v>Midlands</v>
      </c>
      <c r="K7057" s="42">
        <f t="shared" si="223"/>
        <v>289</v>
      </c>
    </row>
    <row r="7058" spans="1:11" x14ac:dyDescent="0.35">
      <c r="A7058" s="197">
        <f t="shared" si="224"/>
        <v>44317</v>
      </c>
      <c r="B7058" t="s">
        <v>1054</v>
      </c>
      <c r="C7058" t="s">
        <v>89</v>
      </c>
      <c r="D7058"/>
      <c r="E7058" t="s">
        <v>797</v>
      </c>
      <c r="F7058" t="s">
        <v>798</v>
      </c>
      <c r="G7058" t="s">
        <v>594</v>
      </c>
      <c r="H7058">
        <v>12</v>
      </c>
      <c r="I7058" s="196" t="str">
        <f>VLOOKUP(E7058,Refs!$P$2:$R$36,3,FALSE)</f>
        <v>Y60</v>
      </c>
      <c r="J7058" s="196" t="str">
        <f>VLOOKUP(E7058,Refs!$P$2:$S$36,4,FALSE)</f>
        <v>Midlands</v>
      </c>
      <c r="K7058" s="42">
        <f t="shared" si="223"/>
        <v>12</v>
      </c>
    </row>
    <row r="7059" spans="1:11" x14ac:dyDescent="0.35">
      <c r="A7059" s="197">
        <f t="shared" si="224"/>
        <v>44317</v>
      </c>
      <c r="B7059" t="s">
        <v>1054</v>
      </c>
      <c r="C7059" t="s">
        <v>89</v>
      </c>
      <c r="D7059"/>
      <c r="E7059" t="s">
        <v>797</v>
      </c>
      <c r="F7059" t="s">
        <v>798</v>
      </c>
      <c r="G7059" t="s">
        <v>609</v>
      </c>
      <c r="H7059">
        <v>38250</v>
      </c>
      <c r="I7059" s="196" t="str">
        <f>VLOOKUP(E7059,Refs!$P$2:$R$36,3,FALSE)</f>
        <v>Y60</v>
      </c>
      <c r="J7059" s="196" t="str">
        <f>VLOOKUP(E7059,Refs!$P$2:$S$36,4,FALSE)</f>
        <v>Midlands</v>
      </c>
      <c r="K7059" s="42">
        <f t="shared" si="223"/>
        <v>38250</v>
      </c>
    </row>
    <row r="7060" spans="1:11" x14ac:dyDescent="0.35">
      <c r="A7060" s="197">
        <f t="shared" si="224"/>
        <v>44317</v>
      </c>
      <c r="B7060" t="s">
        <v>1054</v>
      </c>
      <c r="C7060" t="s">
        <v>89</v>
      </c>
      <c r="D7060"/>
      <c r="E7060" t="s">
        <v>797</v>
      </c>
      <c r="F7060" t="s">
        <v>798</v>
      </c>
      <c r="G7060" t="s">
        <v>610</v>
      </c>
      <c r="H7060">
        <v>5189</v>
      </c>
      <c r="I7060" s="196" t="str">
        <f>VLOOKUP(E7060,Refs!$P$2:$R$36,3,FALSE)</f>
        <v>Y60</v>
      </c>
      <c r="J7060" s="196" t="str">
        <f>VLOOKUP(E7060,Refs!$P$2:$S$36,4,FALSE)</f>
        <v>Midlands</v>
      </c>
      <c r="K7060" s="42">
        <f t="shared" si="223"/>
        <v>5189</v>
      </c>
    </row>
    <row r="7061" spans="1:11" x14ac:dyDescent="0.35">
      <c r="A7061" s="197">
        <f t="shared" si="224"/>
        <v>44317</v>
      </c>
      <c r="B7061" t="s">
        <v>1054</v>
      </c>
      <c r="C7061" t="s">
        <v>89</v>
      </c>
      <c r="D7061"/>
      <c r="E7061" t="s">
        <v>797</v>
      </c>
      <c r="F7061" t="s">
        <v>798</v>
      </c>
      <c r="G7061" t="s">
        <v>611</v>
      </c>
      <c r="H7061">
        <v>3619</v>
      </c>
      <c r="I7061" s="196" t="str">
        <f>VLOOKUP(E7061,Refs!$P$2:$R$36,3,FALSE)</f>
        <v>Y60</v>
      </c>
      <c r="J7061" s="196" t="str">
        <f>VLOOKUP(E7061,Refs!$P$2:$S$36,4,FALSE)</f>
        <v>Midlands</v>
      </c>
      <c r="K7061" s="42">
        <f t="shared" si="223"/>
        <v>3619</v>
      </c>
    </row>
    <row r="7062" spans="1:11" x14ac:dyDescent="0.35">
      <c r="A7062" s="197">
        <f t="shared" si="224"/>
        <v>44317</v>
      </c>
      <c r="B7062" t="s">
        <v>1054</v>
      </c>
      <c r="C7062" t="s">
        <v>89</v>
      </c>
      <c r="D7062"/>
      <c r="E7062" t="s">
        <v>797</v>
      </c>
      <c r="F7062" t="s">
        <v>798</v>
      </c>
      <c r="G7062" t="s">
        <v>612</v>
      </c>
      <c r="H7062">
        <v>1818</v>
      </c>
      <c r="I7062" s="196" t="str">
        <f>VLOOKUP(E7062,Refs!$P$2:$R$36,3,FALSE)</f>
        <v>Y60</v>
      </c>
      <c r="J7062" s="196" t="str">
        <f>VLOOKUP(E7062,Refs!$P$2:$S$36,4,FALSE)</f>
        <v>Midlands</v>
      </c>
      <c r="K7062" s="42">
        <f t="shared" si="223"/>
        <v>1818</v>
      </c>
    </row>
    <row r="7063" spans="1:11" x14ac:dyDescent="0.35">
      <c r="A7063" s="197">
        <f t="shared" si="224"/>
        <v>44317</v>
      </c>
      <c r="B7063" t="s">
        <v>1054</v>
      </c>
      <c r="C7063" t="s">
        <v>89</v>
      </c>
      <c r="D7063"/>
      <c r="E7063" t="s">
        <v>797</v>
      </c>
      <c r="F7063" t="s">
        <v>798</v>
      </c>
      <c r="G7063" t="s">
        <v>613</v>
      </c>
      <c r="H7063">
        <v>0</v>
      </c>
      <c r="I7063" s="196" t="str">
        <f>VLOOKUP(E7063,Refs!$P$2:$R$36,3,FALSE)</f>
        <v>Y60</v>
      </c>
      <c r="J7063" s="196" t="str">
        <f>VLOOKUP(E7063,Refs!$P$2:$S$36,4,FALSE)</f>
        <v>Midlands</v>
      </c>
      <c r="K7063" s="42" t="str">
        <f t="shared" si="223"/>
        <v/>
      </c>
    </row>
    <row r="7064" spans="1:11" x14ac:dyDescent="0.35">
      <c r="A7064" s="197">
        <f t="shared" si="224"/>
        <v>44317</v>
      </c>
      <c r="B7064" t="s">
        <v>1054</v>
      </c>
      <c r="C7064" t="s">
        <v>89</v>
      </c>
      <c r="D7064"/>
      <c r="E7064" t="s">
        <v>797</v>
      </c>
      <c r="F7064" t="s">
        <v>798</v>
      </c>
      <c r="G7064" t="s">
        <v>615</v>
      </c>
      <c r="H7064">
        <v>9632</v>
      </c>
      <c r="I7064" s="196" t="str">
        <f>VLOOKUP(E7064,Refs!$P$2:$R$36,3,FALSE)</f>
        <v>Y60</v>
      </c>
      <c r="J7064" s="196" t="str">
        <f>VLOOKUP(E7064,Refs!$P$2:$S$36,4,FALSE)</f>
        <v>Midlands</v>
      </c>
      <c r="K7064" s="42">
        <f t="shared" si="223"/>
        <v>9632</v>
      </c>
    </row>
    <row r="7065" spans="1:11" x14ac:dyDescent="0.35">
      <c r="A7065" s="197">
        <f t="shared" si="224"/>
        <v>44317</v>
      </c>
      <c r="B7065" t="s">
        <v>1054</v>
      </c>
      <c r="C7065" t="s">
        <v>89</v>
      </c>
      <c r="D7065"/>
      <c r="E7065" t="s">
        <v>797</v>
      </c>
      <c r="F7065" t="s">
        <v>798</v>
      </c>
      <c r="G7065" t="s">
        <v>616</v>
      </c>
      <c r="H7065">
        <v>2983</v>
      </c>
      <c r="I7065" s="196" t="str">
        <f>VLOOKUP(E7065,Refs!$P$2:$R$36,3,FALSE)</f>
        <v>Y60</v>
      </c>
      <c r="J7065" s="196" t="str">
        <f>VLOOKUP(E7065,Refs!$P$2:$S$36,4,FALSE)</f>
        <v>Midlands</v>
      </c>
      <c r="K7065" s="42">
        <f t="shared" si="223"/>
        <v>2983</v>
      </c>
    </row>
    <row r="7066" spans="1:11" x14ac:dyDescent="0.35">
      <c r="A7066" s="197">
        <f t="shared" si="224"/>
        <v>44317</v>
      </c>
      <c r="B7066" t="s">
        <v>1054</v>
      </c>
      <c r="C7066" t="s">
        <v>89</v>
      </c>
      <c r="D7066"/>
      <c r="E7066" t="s">
        <v>797</v>
      </c>
      <c r="F7066" t="s">
        <v>798</v>
      </c>
      <c r="G7066" t="s">
        <v>618</v>
      </c>
      <c r="H7066">
        <v>1804</v>
      </c>
      <c r="I7066" s="196" t="str">
        <f>VLOOKUP(E7066,Refs!$P$2:$R$36,3,FALSE)</f>
        <v>Y60</v>
      </c>
      <c r="J7066" s="196" t="str">
        <f>VLOOKUP(E7066,Refs!$P$2:$S$36,4,FALSE)</f>
        <v>Midlands</v>
      </c>
      <c r="K7066" s="42">
        <f t="shared" si="223"/>
        <v>1804</v>
      </c>
    </row>
    <row r="7067" spans="1:11" x14ac:dyDescent="0.35">
      <c r="A7067" s="197">
        <f t="shared" si="224"/>
        <v>44317</v>
      </c>
      <c r="B7067" t="s">
        <v>1054</v>
      </c>
      <c r="C7067" t="s">
        <v>89</v>
      </c>
      <c r="D7067"/>
      <c r="E7067" t="s">
        <v>797</v>
      </c>
      <c r="F7067" t="s">
        <v>798</v>
      </c>
      <c r="G7067" t="s">
        <v>619</v>
      </c>
      <c r="H7067">
        <v>68</v>
      </c>
      <c r="I7067" s="196" t="str">
        <f>VLOOKUP(E7067,Refs!$P$2:$R$36,3,FALSE)</f>
        <v>Y60</v>
      </c>
      <c r="J7067" s="196" t="str">
        <f>VLOOKUP(E7067,Refs!$P$2:$S$36,4,FALSE)</f>
        <v>Midlands</v>
      </c>
      <c r="K7067" s="42">
        <f t="shared" si="223"/>
        <v>68</v>
      </c>
    </row>
    <row r="7068" spans="1:11" x14ac:dyDescent="0.35">
      <c r="A7068" s="197">
        <f t="shared" si="224"/>
        <v>44317</v>
      </c>
      <c r="B7068" t="s">
        <v>1054</v>
      </c>
      <c r="C7068" t="s">
        <v>89</v>
      </c>
      <c r="D7068"/>
      <c r="E7068" t="s">
        <v>797</v>
      </c>
      <c r="F7068" t="s">
        <v>798</v>
      </c>
      <c r="G7068" t="s">
        <v>620</v>
      </c>
      <c r="H7068">
        <v>3214</v>
      </c>
      <c r="I7068" s="196" t="str">
        <f>VLOOKUP(E7068,Refs!$P$2:$R$36,3,FALSE)</f>
        <v>Y60</v>
      </c>
      <c r="J7068" s="196" t="str">
        <f>VLOOKUP(E7068,Refs!$P$2:$S$36,4,FALSE)</f>
        <v>Midlands</v>
      </c>
      <c r="K7068" s="42">
        <f t="shared" si="223"/>
        <v>3214</v>
      </c>
    </row>
    <row r="7069" spans="1:11" x14ac:dyDescent="0.35">
      <c r="A7069" s="197">
        <f t="shared" si="224"/>
        <v>44317</v>
      </c>
      <c r="B7069" t="s">
        <v>1054</v>
      </c>
      <c r="C7069" t="s">
        <v>89</v>
      </c>
      <c r="D7069"/>
      <c r="E7069" t="s">
        <v>797</v>
      </c>
      <c r="F7069" t="s">
        <v>798</v>
      </c>
      <c r="G7069" t="s">
        <v>621</v>
      </c>
      <c r="H7069">
        <v>154</v>
      </c>
      <c r="I7069" s="196" t="str">
        <f>VLOOKUP(E7069,Refs!$P$2:$R$36,3,FALSE)</f>
        <v>Y60</v>
      </c>
      <c r="J7069" s="196" t="str">
        <f>VLOOKUP(E7069,Refs!$P$2:$S$36,4,FALSE)</f>
        <v>Midlands</v>
      </c>
      <c r="K7069" s="42">
        <f t="shared" si="223"/>
        <v>154</v>
      </c>
    </row>
    <row r="7070" spans="1:11" x14ac:dyDescent="0.35">
      <c r="A7070" s="197">
        <f t="shared" si="224"/>
        <v>44317</v>
      </c>
      <c r="B7070" t="s">
        <v>1054</v>
      </c>
      <c r="C7070" t="s">
        <v>89</v>
      </c>
      <c r="D7070"/>
      <c r="E7070" t="s">
        <v>797</v>
      </c>
      <c r="F7070" t="s">
        <v>798</v>
      </c>
      <c r="G7070" t="s">
        <v>622</v>
      </c>
      <c r="H7070">
        <v>1977</v>
      </c>
      <c r="I7070" s="196" t="str">
        <f>VLOOKUP(E7070,Refs!$P$2:$R$36,3,FALSE)</f>
        <v>Y60</v>
      </c>
      <c r="J7070" s="196" t="str">
        <f>VLOOKUP(E7070,Refs!$P$2:$S$36,4,FALSE)</f>
        <v>Midlands</v>
      </c>
      <c r="K7070" s="42">
        <f t="shared" si="223"/>
        <v>1977</v>
      </c>
    </row>
    <row r="7071" spans="1:11" x14ac:dyDescent="0.35">
      <c r="A7071" s="197">
        <f t="shared" si="224"/>
        <v>44317</v>
      </c>
      <c r="B7071" t="s">
        <v>1054</v>
      </c>
      <c r="C7071" t="s">
        <v>89</v>
      </c>
      <c r="D7071"/>
      <c r="E7071" t="s">
        <v>797</v>
      </c>
      <c r="F7071" t="s">
        <v>798</v>
      </c>
      <c r="G7071" t="s">
        <v>623</v>
      </c>
      <c r="H7071">
        <v>281</v>
      </c>
      <c r="I7071" s="196" t="str">
        <f>VLOOKUP(E7071,Refs!$P$2:$R$36,3,FALSE)</f>
        <v>Y60</v>
      </c>
      <c r="J7071" s="196" t="str">
        <f>VLOOKUP(E7071,Refs!$P$2:$S$36,4,FALSE)</f>
        <v>Midlands</v>
      </c>
      <c r="K7071" s="42">
        <f t="shared" si="223"/>
        <v>281</v>
      </c>
    </row>
    <row r="7072" spans="1:11" x14ac:dyDescent="0.35">
      <c r="A7072" s="197">
        <f t="shared" si="224"/>
        <v>44317</v>
      </c>
      <c r="B7072" t="s">
        <v>1054</v>
      </c>
      <c r="C7072" t="s">
        <v>89</v>
      </c>
      <c r="D7072"/>
      <c r="E7072" t="s">
        <v>797</v>
      </c>
      <c r="F7072" t="s">
        <v>798</v>
      </c>
      <c r="G7072" t="s">
        <v>624</v>
      </c>
      <c r="H7072">
        <v>4363</v>
      </c>
      <c r="I7072" s="196" t="str">
        <f>VLOOKUP(E7072,Refs!$P$2:$R$36,3,FALSE)</f>
        <v>Y60</v>
      </c>
      <c r="J7072" s="196" t="str">
        <f>VLOOKUP(E7072,Refs!$P$2:$S$36,4,FALSE)</f>
        <v>Midlands</v>
      </c>
      <c r="K7072" s="42">
        <f t="shared" si="223"/>
        <v>4363</v>
      </c>
    </row>
    <row r="7073" spans="1:11" x14ac:dyDescent="0.35">
      <c r="A7073" s="197">
        <f t="shared" si="224"/>
        <v>44317</v>
      </c>
      <c r="B7073" t="s">
        <v>1054</v>
      </c>
      <c r="C7073" t="s">
        <v>89</v>
      </c>
      <c r="D7073"/>
      <c r="E7073" t="s">
        <v>797</v>
      </c>
      <c r="F7073" t="s">
        <v>798</v>
      </c>
      <c r="G7073" t="s">
        <v>625</v>
      </c>
      <c r="H7073">
        <v>3750</v>
      </c>
      <c r="I7073" s="196" t="str">
        <f>VLOOKUP(E7073,Refs!$P$2:$R$36,3,FALSE)</f>
        <v>Y60</v>
      </c>
      <c r="J7073" s="196" t="str">
        <f>VLOOKUP(E7073,Refs!$P$2:$S$36,4,FALSE)</f>
        <v>Midlands</v>
      </c>
      <c r="K7073" s="42">
        <f t="shared" si="223"/>
        <v>3750</v>
      </c>
    </row>
    <row r="7074" spans="1:11" x14ac:dyDescent="0.35">
      <c r="A7074" s="197">
        <f t="shared" si="224"/>
        <v>44317</v>
      </c>
      <c r="B7074" t="s">
        <v>1054</v>
      </c>
      <c r="C7074" t="s">
        <v>89</v>
      </c>
      <c r="D7074"/>
      <c r="E7074" t="s">
        <v>797</v>
      </c>
      <c r="F7074" t="s">
        <v>798</v>
      </c>
      <c r="G7074" t="s">
        <v>626</v>
      </c>
      <c r="H7074">
        <v>4966</v>
      </c>
      <c r="I7074" s="196" t="str">
        <f>VLOOKUP(E7074,Refs!$P$2:$R$36,3,FALSE)</f>
        <v>Y60</v>
      </c>
      <c r="J7074" s="196" t="str">
        <f>VLOOKUP(E7074,Refs!$P$2:$S$36,4,FALSE)</f>
        <v>Midlands</v>
      </c>
      <c r="K7074" s="42">
        <f t="shared" si="223"/>
        <v>4966</v>
      </c>
    </row>
    <row r="7075" spans="1:11" x14ac:dyDescent="0.35">
      <c r="A7075" s="197">
        <f t="shared" si="224"/>
        <v>44317</v>
      </c>
      <c r="B7075" t="s">
        <v>1054</v>
      </c>
      <c r="C7075" t="s">
        <v>89</v>
      </c>
      <c r="D7075"/>
      <c r="E7075" t="s">
        <v>797</v>
      </c>
      <c r="F7075" t="s">
        <v>798</v>
      </c>
      <c r="G7075" t="s">
        <v>642</v>
      </c>
      <c r="H7075">
        <v>3636</v>
      </c>
      <c r="I7075" s="196" t="str">
        <f>VLOOKUP(E7075,Refs!$P$2:$R$36,3,FALSE)</f>
        <v>Y60</v>
      </c>
      <c r="J7075" s="196" t="str">
        <f>VLOOKUP(E7075,Refs!$P$2:$S$36,4,FALSE)</f>
        <v>Midlands</v>
      </c>
      <c r="K7075" s="42">
        <f t="shared" si="223"/>
        <v>3636</v>
      </c>
    </row>
    <row r="7076" spans="1:11" x14ac:dyDescent="0.35">
      <c r="A7076" s="197">
        <f t="shared" si="224"/>
        <v>44317</v>
      </c>
      <c r="B7076" t="s">
        <v>1054</v>
      </c>
      <c r="C7076" t="s">
        <v>89</v>
      </c>
      <c r="D7076"/>
      <c r="E7076" t="s">
        <v>797</v>
      </c>
      <c r="F7076" t="s">
        <v>798</v>
      </c>
      <c r="G7076" t="s">
        <v>643</v>
      </c>
      <c r="H7076">
        <v>3494</v>
      </c>
      <c r="I7076" s="196" t="str">
        <f>VLOOKUP(E7076,Refs!$P$2:$R$36,3,FALSE)</f>
        <v>Y60</v>
      </c>
      <c r="J7076" s="196" t="str">
        <f>VLOOKUP(E7076,Refs!$P$2:$S$36,4,FALSE)</f>
        <v>Midlands</v>
      </c>
      <c r="K7076" s="42">
        <f t="shared" si="223"/>
        <v>3494</v>
      </c>
    </row>
    <row r="7077" spans="1:11" x14ac:dyDescent="0.35">
      <c r="A7077" s="197">
        <f t="shared" si="224"/>
        <v>44317</v>
      </c>
      <c r="B7077" t="s">
        <v>1054</v>
      </c>
      <c r="C7077" t="s">
        <v>89</v>
      </c>
      <c r="D7077"/>
      <c r="E7077" t="s">
        <v>797</v>
      </c>
      <c r="F7077" t="s">
        <v>798</v>
      </c>
      <c r="G7077" t="s">
        <v>644</v>
      </c>
      <c r="H7077">
        <v>3319</v>
      </c>
      <c r="I7077" s="196" t="str">
        <f>VLOOKUP(E7077,Refs!$P$2:$R$36,3,FALSE)</f>
        <v>Y60</v>
      </c>
      <c r="J7077" s="196" t="str">
        <f>VLOOKUP(E7077,Refs!$P$2:$S$36,4,FALSE)</f>
        <v>Midlands</v>
      </c>
      <c r="K7077" s="42">
        <f t="shared" si="223"/>
        <v>3319</v>
      </c>
    </row>
    <row r="7078" spans="1:11" x14ac:dyDescent="0.35">
      <c r="A7078" s="197">
        <f t="shared" si="224"/>
        <v>44317</v>
      </c>
      <c r="B7078" t="s">
        <v>1054</v>
      </c>
      <c r="C7078" t="s">
        <v>89</v>
      </c>
      <c r="D7078"/>
      <c r="E7078" t="s">
        <v>797</v>
      </c>
      <c r="F7078" t="s">
        <v>798</v>
      </c>
      <c r="G7078" t="s">
        <v>645</v>
      </c>
      <c r="H7078">
        <v>70</v>
      </c>
      <c r="I7078" s="196" t="str">
        <f>VLOOKUP(E7078,Refs!$P$2:$R$36,3,FALSE)</f>
        <v>Y60</v>
      </c>
      <c r="J7078" s="196" t="str">
        <f>VLOOKUP(E7078,Refs!$P$2:$S$36,4,FALSE)</f>
        <v>Midlands</v>
      </c>
      <c r="K7078" s="42">
        <f t="shared" si="223"/>
        <v>70</v>
      </c>
    </row>
    <row r="7079" spans="1:11" x14ac:dyDescent="0.35">
      <c r="A7079" s="197">
        <f t="shared" si="224"/>
        <v>44317</v>
      </c>
      <c r="B7079" t="s">
        <v>1054</v>
      </c>
      <c r="C7079" t="s">
        <v>89</v>
      </c>
      <c r="D7079"/>
      <c r="E7079" t="s">
        <v>797</v>
      </c>
      <c r="F7079" t="s">
        <v>798</v>
      </c>
      <c r="G7079" t="s">
        <v>646</v>
      </c>
      <c r="H7079">
        <v>199</v>
      </c>
      <c r="I7079" s="196" t="str">
        <f>VLOOKUP(E7079,Refs!$P$2:$R$36,3,FALSE)</f>
        <v>Y60</v>
      </c>
      <c r="J7079" s="196" t="str">
        <f>VLOOKUP(E7079,Refs!$P$2:$S$36,4,FALSE)</f>
        <v>Midlands</v>
      </c>
      <c r="K7079" s="42">
        <f t="shared" si="223"/>
        <v>199</v>
      </c>
    </row>
    <row r="7080" spans="1:11" x14ac:dyDescent="0.35">
      <c r="A7080" s="197">
        <f t="shared" si="224"/>
        <v>44317</v>
      </c>
      <c r="B7080" t="s">
        <v>1054</v>
      </c>
      <c r="C7080" t="s">
        <v>89</v>
      </c>
      <c r="D7080"/>
      <c r="E7080" t="s">
        <v>797</v>
      </c>
      <c r="F7080" t="s">
        <v>798</v>
      </c>
      <c r="G7080" t="s">
        <v>647</v>
      </c>
      <c r="H7080">
        <v>1653</v>
      </c>
      <c r="I7080" s="196" t="str">
        <f>VLOOKUP(E7080,Refs!$P$2:$R$36,3,FALSE)</f>
        <v>Y60</v>
      </c>
      <c r="J7080" s="196" t="str">
        <f>VLOOKUP(E7080,Refs!$P$2:$S$36,4,FALSE)</f>
        <v>Midlands</v>
      </c>
      <c r="K7080" s="42">
        <f t="shared" si="223"/>
        <v>1653</v>
      </c>
    </row>
    <row r="7081" spans="1:11" x14ac:dyDescent="0.35">
      <c r="A7081" s="197">
        <f t="shared" si="224"/>
        <v>44317</v>
      </c>
      <c r="B7081" t="s">
        <v>1054</v>
      </c>
      <c r="C7081" t="s">
        <v>89</v>
      </c>
      <c r="D7081"/>
      <c r="E7081" t="s">
        <v>797</v>
      </c>
      <c r="F7081" t="s">
        <v>798</v>
      </c>
      <c r="G7081" t="s">
        <v>648</v>
      </c>
      <c r="H7081">
        <v>4082327</v>
      </c>
      <c r="I7081" s="196" t="str">
        <f>VLOOKUP(E7081,Refs!$P$2:$R$36,3,FALSE)</f>
        <v>Y60</v>
      </c>
      <c r="J7081" s="196" t="str">
        <f>VLOOKUP(E7081,Refs!$P$2:$S$36,4,FALSE)</f>
        <v>Midlands</v>
      </c>
      <c r="K7081" s="42">
        <f t="shared" si="223"/>
        <v>4082327</v>
      </c>
    </row>
    <row r="7082" spans="1:11" x14ac:dyDescent="0.35">
      <c r="A7082" s="197">
        <f t="shared" si="224"/>
        <v>44317</v>
      </c>
      <c r="B7082" t="s">
        <v>1054</v>
      </c>
      <c r="C7082" t="s">
        <v>89</v>
      </c>
      <c r="D7082"/>
      <c r="E7082" t="s">
        <v>797</v>
      </c>
      <c r="F7082" t="s">
        <v>798</v>
      </c>
      <c r="G7082" t="s">
        <v>649</v>
      </c>
      <c r="H7082">
        <v>2286</v>
      </c>
      <c r="I7082" s="196" t="str">
        <f>VLOOKUP(E7082,Refs!$P$2:$R$36,3,FALSE)</f>
        <v>Y60</v>
      </c>
      <c r="J7082" s="196" t="str">
        <f>VLOOKUP(E7082,Refs!$P$2:$S$36,4,FALSE)</f>
        <v>Midlands</v>
      </c>
      <c r="K7082" s="42">
        <f t="shared" si="223"/>
        <v>2286</v>
      </c>
    </row>
    <row r="7083" spans="1:11" x14ac:dyDescent="0.35">
      <c r="A7083" s="197">
        <f t="shared" si="224"/>
        <v>44317</v>
      </c>
      <c r="B7083" t="s">
        <v>1054</v>
      </c>
      <c r="C7083" t="s">
        <v>89</v>
      </c>
      <c r="D7083"/>
      <c r="E7083" t="s">
        <v>797</v>
      </c>
      <c r="F7083" t="s">
        <v>798</v>
      </c>
      <c r="G7083" t="s">
        <v>650</v>
      </c>
      <c r="H7083">
        <v>1768</v>
      </c>
      <c r="I7083" s="196" t="str">
        <f>VLOOKUP(E7083,Refs!$P$2:$R$36,3,FALSE)</f>
        <v>Y60</v>
      </c>
      <c r="J7083" s="196" t="str">
        <f>VLOOKUP(E7083,Refs!$P$2:$S$36,4,FALSE)</f>
        <v>Midlands</v>
      </c>
      <c r="K7083" s="42">
        <f t="shared" si="223"/>
        <v>1768</v>
      </c>
    </row>
    <row r="7084" spans="1:11" x14ac:dyDescent="0.35">
      <c r="A7084" s="197">
        <f t="shared" si="224"/>
        <v>44317</v>
      </c>
      <c r="B7084" t="s">
        <v>1054</v>
      </c>
      <c r="C7084" t="s">
        <v>89</v>
      </c>
      <c r="D7084"/>
      <c r="E7084" t="s">
        <v>797</v>
      </c>
      <c r="F7084" t="s">
        <v>798</v>
      </c>
      <c r="G7084" t="s">
        <v>651</v>
      </c>
      <c r="H7084">
        <v>562</v>
      </c>
      <c r="I7084" s="196" t="str">
        <f>VLOOKUP(E7084,Refs!$P$2:$R$36,3,FALSE)</f>
        <v>Y60</v>
      </c>
      <c r="J7084" s="196" t="str">
        <f>VLOOKUP(E7084,Refs!$P$2:$S$36,4,FALSE)</f>
        <v>Midlands</v>
      </c>
      <c r="K7084" s="42">
        <f t="shared" si="223"/>
        <v>562</v>
      </c>
    </row>
    <row r="7085" spans="1:11" x14ac:dyDescent="0.35">
      <c r="A7085" s="197">
        <f t="shared" si="224"/>
        <v>44317</v>
      </c>
      <c r="B7085" t="s">
        <v>1054</v>
      </c>
      <c r="C7085" t="s">
        <v>89</v>
      </c>
      <c r="D7085"/>
      <c r="E7085" t="s">
        <v>797</v>
      </c>
      <c r="F7085" t="s">
        <v>798</v>
      </c>
      <c r="G7085" t="s">
        <v>652</v>
      </c>
      <c r="H7085">
        <v>1206</v>
      </c>
      <c r="I7085" s="196" t="str">
        <f>VLOOKUP(E7085,Refs!$P$2:$R$36,3,FALSE)</f>
        <v>Y60</v>
      </c>
      <c r="J7085" s="196" t="str">
        <f>VLOOKUP(E7085,Refs!$P$2:$S$36,4,FALSE)</f>
        <v>Midlands</v>
      </c>
      <c r="K7085" s="42">
        <f t="shared" si="223"/>
        <v>1206</v>
      </c>
    </row>
    <row r="7086" spans="1:11" x14ac:dyDescent="0.35">
      <c r="A7086" s="197">
        <f t="shared" si="224"/>
        <v>44317</v>
      </c>
      <c r="B7086" t="s">
        <v>1054</v>
      </c>
      <c r="C7086" t="s">
        <v>89</v>
      </c>
      <c r="D7086"/>
      <c r="E7086" t="s">
        <v>797</v>
      </c>
      <c r="F7086" t="s">
        <v>798</v>
      </c>
      <c r="G7086" t="s">
        <v>653</v>
      </c>
      <c r="H7086">
        <v>1413248</v>
      </c>
      <c r="I7086" s="196" t="str">
        <f>VLOOKUP(E7086,Refs!$P$2:$R$36,3,FALSE)</f>
        <v>Y60</v>
      </c>
      <c r="J7086" s="196" t="str">
        <f>VLOOKUP(E7086,Refs!$P$2:$S$36,4,FALSE)</f>
        <v>Midlands</v>
      </c>
      <c r="K7086" s="42">
        <f t="shared" si="223"/>
        <v>1413248</v>
      </c>
    </row>
    <row r="7087" spans="1:11" x14ac:dyDescent="0.35">
      <c r="A7087" s="197">
        <f t="shared" si="224"/>
        <v>44317</v>
      </c>
      <c r="B7087" t="s">
        <v>1054</v>
      </c>
      <c r="C7087" t="s">
        <v>89</v>
      </c>
      <c r="D7087"/>
      <c r="E7087" t="s">
        <v>797</v>
      </c>
      <c r="F7087" t="s">
        <v>798</v>
      </c>
      <c r="G7087" t="s">
        <v>654</v>
      </c>
      <c r="H7087">
        <v>2637</v>
      </c>
      <c r="I7087" s="196" t="str">
        <f>VLOOKUP(E7087,Refs!$P$2:$R$36,3,FALSE)</f>
        <v>Y60</v>
      </c>
      <c r="J7087" s="196" t="str">
        <f>VLOOKUP(E7087,Refs!$P$2:$S$36,4,FALSE)</f>
        <v>Midlands</v>
      </c>
      <c r="K7087" s="42">
        <f t="shared" si="223"/>
        <v>2637</v>
      </c>
    </row>
    <row r="7088" spans="1:11" x14ac:dyDescent="0.35">
      <c r="A7088" s="197">
        <f t="shared" si="224"/>
        <v>44317</v>
      </c>
      <c r="B7088" t="s">
        <v>1054</v>
      </c>
      <c r="C7088" t="s">
        <v>89</v>
      </c>
      <c r="D7088"/>
      <c r="E7088" t="s">
        <v>797</v>
      </c>
      <c r="F7088" t="s">
        <v>798</v>
      </c>
      <c r="G7088" t="s">
        <v>669</v>
      </c>
      <c r="H7088">
        <v>28407</v>
      </c>
      <c r="I7088" s="196" t="str">
        <f>VLOOKUP(E7088,Refs!$P$2:$R$36,3,FALSE)</f>
        <v>Y60</v>
      </c>
      <c r="J7088" s="196" t="str">
        <f>VLOOKUP(E7088,Refs!$P$2:$S$36,4,FALSE)</f>
        <v>Midlands</v>
      </c>
      <c r="K7088" s="42">
        <f t="shared" si="223"/>
        <v>28407</v>
      </c>
    </row>
    <row r="7089" spans="1:11" x14ac:dyDescent="0.35">
      <c r="A7089" s="197">
        <f t="shared" si="224"/>
        <v>44317</v>
      </c>
      <c r="B7089" t="s">
        <v>1054</v>
      </c>
      <c r="C7089" t="s">
        <v>89</v>
      </c>
      <c r="D7089"/>
      <c r="E7089" t="s">
        <v>797</v>
      </c>
      <c r="F7089" t="s">
        <v>798</v>
      </c>
      <c r="G7089" t="s">
        <v>670</v>
      </c>
      <c r="H7089">
        <v>31</v>
      </c>
      <c r="I7089" s="196" t="str">
        <f>VLOOKUP(E7089,Refs!$P$2:$R$36,3,FALSE)</f>
        <v>Y60</v>
      </c>
      <c r="J7089" s="196" t="str">
        <f>VLOOKUP(E7089,Refs!$P$2:$S$36,4,FALSE)</f>
        <v>Midlands</v>
      </c>
      <c r="K7089" s="42">
        <f t="shared" si="223"/>
        <v>31</v>
      </c>
    </row>
    <row r="7090" spans="1:11" x14ac:dyDescent="0.35">
      <c r="A7090" s="197">
        <f t="shared" si="224"/>
        <v>44317</v>
      </c>
      <c r="B7090" t="s">
        <v>1054</v>
      </c>
      <c r="C7090" t="s">
        <v>89</v>
      </c>
      <c r="D7090"/>
      <c r="E7090" t="s">
        <v>797</v>
      </c>
      <c r="F7090" t="s">
        <v>798</v>
      </c>
      <c r="G7090" t="s">
        <v>671</v>
      </c>
      <c r="H7090">
        <v>19657</v>
      </c>
      <c r="I7090" s="196" t="str">
        <f>VLOOKUP(E7090,Refs!$P$2:$R$36,3,FALSE)</f>
        <v>Y60</v>
      </c>
      <c r="J7090" s="196" t="str">
        <f>VLOOKUP(E7090,Refs!$P$2:$S$36,4,FALSE)</f>
        <v>Midlands</v>
      </c>
      <c r="K7090" s="42">
        <f t="shared" si="223"/>
        <v>19657</v>
      </c>
    </row>
    <row r="7091" spans="1:11" x14ac:dyDescent="0.35">
      <c r="A7091" s="197">
        <f t="shared" si="224"/>
        <v>44317</v>
      </c>
      <c r="B7091" t="s">
        <v>1054</v>
      </c>
      <c r="C7091" t="s">
        <v>89</v>
      </c>
      <c r="D7091"/>
      <c r="E7091" t="s">
        <v>797</v>
      </c>
      <c r="F7091" t="s">
        <v>798</v>
      </c>
      <c r="G7091" t="s">
        <v>675</v>
      </c>
      <c r="H7091">
        <v>4538</v>
      </c>
      <c r="I7091" s="196" t="str">
        <f>VLOOKUP(E7091,Refs!$P$2:$R$36,3,FALSE)</f>
        <v>Y60</v>
      </c>
      <c r="J7091" s="196" t="str">
        <f>VLOOKUP(E7091,Refs!$P$2:$S$36,4,FALSE)</f>
        <v>Midlands</v>
      </c>
      <c r="K7091" s="42">
        <f t="shared" si="223"/>
        <v>4538</v>
      </c>
    </row>
    <row r="7092" spans="1:11" x14ac:dyDescent="0.35">
      <c r="A7092" s="197">
        <f t="shared" si="224"/>
        <v>44317</v>
      </c>
      <c r="B7092" t="s">
        <v>1054</v>
      </c>
      <c r="C7092" t="s">
        <v>89</v>
      </c>
      <c r="D7092"/>
      <c r="E7092" t="s">
        <v>797</v>
      </c>
      <c r="F7092" t="s">
        <v>798</v>
      </c>
      <c r="G7092" t="s">
        <v>678</v>
      </c>
      <c r="H7092">
        <v>4875</v>
      </c>
      <c r="I7092" s="196" t="str">
        <f>VLOOKUP(E7092,Refs!$P$2:$R$36,3,FALSE)</f>
        <v>Y60</v>
      </c>
      <c r="J7092" s="196" t="str">
        <f>VLOOKUP(E7092,Refs!$P$2:$S$36,4,FALSE)</f>
        <v>Midlands</v>
      </c>
      <c r="K7092" s="42">
        <f t="shared" si="223"/>
        <v>4875</v>
      </c>
    </row>
    <row r="7093" spans="1:11" x14ac:dyDescent="0.35">
      <c r="A7093" s="197">
        <f t="shared" si="224"/>
        <v>44317</v>
      </c>
      <c r="B7093" t="s">
        <v>1054</v>
      </c>
      <c r="C7093" t="s">
        <v>89</v>
      </c>
      <c r="D7093"/>
      <c r="E7093" t="s">
        <v>797</v>
      </c>
      <c r="F7093" t="s">
        <v>798</v>
      </c>
      <c r="G7093" t="s">
        <v>679</v>
      </c>
      <c r="H7093">
        <v>2746</v>
      </c>
      <c r="I7093" s="196" t="str">
        <f>VLOOKUP(E7093,Refs!$P$2:$R$36,3,FALSE)</f>
        <v>Y60</v>
      </c>
      <c r="J7093" s="196" t="str">
        <f>VLOOKUP(E7093,Refs!$P$2:$S$36,4,FALSE)</f>
        <v>Midlands</v>
      </c>
      <c r="K7093" s="42">
        <f t="shared" si="223"/>
        <v>2746</v>
      </c>
    </row>
    <row r="7094" spans="1:11" x14ac:dyDescent="0.35">
      <c r="A7094" s="197">
        <f t="shared" si="224"/>
        <v>44317</v>
      </c>
      <c r="B7094" t="s">
        <v>1054</v>
      </c>
      <c r="C7094" t="s">
        <v>89</v>
      </c>
      <c r="D7094"/>
      <c r="E7094" t="s">
        <v>797</v>
      </c>
      <c r="F7094" t="s">
        <v>798</v>
      </c>
      <c r="G7094" t="s">
        <v>680</v>
      </c>
      <c r="H7094">
        <v>696</v>
      </c>
      <c r="I7094" s="196" t="str">
        <f>VLOOKUP(E7094,Refs!$P$2:$R$36,3,FALSE)</f>
        <v>Y60</v>
      </c>
      <c r="J7094" s="196" t="str">
        <f>VLOOKUP(E7094,Refs!$P$2:$S$36,4,FALSE)</f>
        <v>Midlands</v>
      </c>
      <c r="K7094" s="42">
        <f t="shared" si="223"/>
        <v>696</v>
      </c>
    </row>
    <row r="7095" spans="1:11" x14ac:dyDescent="0.35">
      <c r="A7095" s="197">
        <f t="shared" si="224"/>
        <v>44317</v>
      </c>
      <c r="B7095" t="s">
        <v>1054</v>
      </c>
      <c r="C7095" t="s">
        <v>89</v>
      </c>
      <c r="D7095"/>
      <c r="E7095" t="s">
        <v>797</v>
      </c>
      <c r="F7095" t="s">
        <v>798</v>
      </c>
      <c r="G7095" t="s">
        <v>681</v>
      </c>
      <c r="H7095">
        <v>28</v>
      </c>
      <c r="I7095" s="196" t="str">
        <f>VLOOKUP(E7095,Refs!$P$2:$R$36,3,FALSE)</f>
        <v>Y60</v>
      </c>
      <c r="J7095" s="196" t="str">
        <f>VLOOKUP(E7095,Refs!$P$2:$S$36,4,FALSE)</f>
        <v>Midlands</v>
      </c>
      <c r="K7095" s="42">
        <f t="shared" ref="K7095:K7158" si="225">IF(OR(H7095="NULL",H7095=0,H7095=""),"",H7095)</f>
        <v>28</v>
      </c>
    </row>
    <row r="7096" spans="1:11" x14ac:dyDescent="0.35">
      <c r="A7096" s="197">
        <f t="shared" si="224"/>
        <v>44317</v>
      </c>
      <c r="B7096" t="s">
        <v>1054</v>
      </c>
      <c r="C7096" t="s">
        <v>89</v>
      </c>
      <c r="D7096"/>
      <c r="E7096" t="s">
        <v>797</v>
      </c>
      <c r="F7096" t="s">
        <v>798</v>
      </c>
      <c r="G7096" t="s">
        <v>682</v>
      </c>
      <c r="H7096">
        <v>961</v>
      </c>
      <c r="I7096" s="196" t="str">
        <f>VLOOKUP(E7096,Refs!$P$2:$R$36,3,FALSE)</f>
        <v>Y60</v>
      </c>
      <c r="J7096" s="196" t="str">
        <f>VLOOKUP(E7096,Refs!$P$2:$S$36,4,FALSE)</f>
        <v>Midlands</v>
      </c>
      <c r="K7096" s="42">
        <f t="shared" si="225"/>
        <v>961</v>
      </c>
    </row>
    <row r="7097" spans="1:11" x14ac:dyDescent="0.35">
      <c r="A7097" s="197">
        <f t="shared" si="224"/>
        <v>44317</v>
      </c>
      <c r="B7097" t="s">
        <v>1054</v>
      </c>
      <c r="C7097" t="s">
        <v>89</v>
      </c>
      <c r="D7097"/>
      <c r="E7097" t="s">
        <v>797</v>
      </c>
      <c r="F7097" t="s">
        <v>798</v>
      </c>
      <c r="G7097" t="s">
        <v>683</v>
      </c>
      <c r="H7097">
        <v>790</v>
      </c>
      <c r="I7097" s="196" t="str">
        <f>VLOOKUP(E7097,Refs!$P$2:$R$36,3,FALSE)</f>
        <v>Y60</v>
      </c>
      <c r="J7097" s="196" t="str">
        <f>VLOOKUP(E7097,Refs!$P$2:$S$36,4,FALSE)</f>
        <v>Midlands</v>
      </c>
      <c r="K7097" s="42">
        <f t="shared" si="225"/>
        <v>790</v>
      </c>
    </row>
    <row r="7098" spans="1:11" x14ac:dyDescent="0.35">
      <c r="A7098" s="197">
        <f t="shared" si="224"/>
        <v>44317</v>
      </c>
      <c r="B7098" t="s">
        <v>1054</v>
      </c>
      <c r="C7098" t="s">
        <v>89</v>
      </c>
      <c r="D7098"/>
      <c r="E7098" t="s">
        <v>797</v>
      </c>
      <c r="F7098" t="s">
        <v>798</v>
      </c>
      <c r="G7098" t="s">
        <v>684</v>
      </c>
      <c r="H7098">
        <v>1818</v>
      </c>
      <c r="I7098" s="196" t="str">
        <f>VLOOKUP(E7098,Refs!$P$2:$R$36,3,FALSE)</f>
        <v>Y60</v>
      </c>
      <c r="J7098" s="196" t="str">
        <f>VLOOKUP(E7098,Refs!$P$2:$S$36,4,FALSE)</f>
        <v>Midlands</v>
      </c>
      <c r="K7098" s="42">
        <f t="shared" si="225"/>
        <v>1818</v>
      </c>
    </row>
    <row r="7099" spans="1:11" x14ac:dyDescent="0.35">
      <c r="A7099" s="197">
        <f t="shared" si="224"/>
        <v>44317</v>
      </c>
      <c r="B7099" t="s">
        <v>1054</v>
      </c>
      <c r="C7099" t="s">
        <v>89</v>
      </c>
      <c r="D7099"/>
      <c r="E7099" t="s">
        <v>797</v>
      </c>
      <c r="F7099" t="s">
        <v>798</v>
      </c>
      <c r="G7099" t="s">
        <v>685</v>
      </c>
      <c r="H7099">
        <v>881</v>
      </c>
      <c r="I7099" s="196" t="str">
        <f>VLOOKUP(E7099,Refs!$P$2:$R$36,3,FALSE)</f>
        <v>Y60</v>
      </c>
      <c r="J7099" s="196" t="str">
        <f>VLOOKUP(E7099,Refs!$P$2:$S$36,4,FALSE)</f>
        <v>Midlands</v>
      </c>
      <c r="K7099" s="42">
        <f t="shared" si="225"/>
        <v>881</v>
      </c>
    </row>
    <row r="7100" spans="1:11" x14ac:dyDescent="0.35">
      <c r="A7100" s="197">
        <f t="shared" si="224"/>
        <v>44317</v>
      </c>
      <c r="B7100" t="s">
        <v>1054</v>
      </c>
      <c r="C7100" t="s">
        <v>89</v>
      </c>
      <c r="D7100"/>
      <c r="E7100" t="s">
        <v>797</v>
      </c>
      <c r="F7100" t="s">
        <v>798</v>
      </c>
      <c r="G7100" t="s">
        <v>686</v>
      </c>
      <c r="H7100">
        <v>0</v>
      </c>
      <c r="I7100" s="196" t="str">
        <f>VLOOKUP(E7100,Refs!$P$2:$R$36,3,FALSE)</f>
        <v>Y60</v>
      </c>
      <c r="J7100" s="196" t="str">
        <f>VLOOKUP(E7100,Refs!$P$2:$S$36,4,FALSE)</f>
        <v>Midlands</v>
      </c>
      <c r="K7100" s="42" t="str">
        <f t="shared" si="225"/>
        <v/>
      </c>
    </row>
    <row r="7101" spans="1:11" x14ac:dyDescent="0.35">
      <c r="A7101" s="197">
        <f t="shared" si="224"/>
        <v>44317</v>
      </c>
      <c r="B7101" t="s">
        <v>1054</v>
      </c>
      <c r="C7101" t="s">
        <v>89</v>
      </c>
      <c r="D7101"/>
      <c r="E7101" t="s">
        <v>797</v>
      </c>
      <c r="F7101" t="s">
        <v>798</v>
      </c>
      <c r="G7101" t="s">
        <v>687</v>
      </c>
      <c r="H7101">
        <v>0</v>
      </c>
      <c r="I7101" s="196" t="str">
        <f>VLOOKUP(E7101,Refs!$P$2:$R$36,3,FALSE)</f>
        <v>Y60</v>
      </c>
      <c r="J7101" s="196" t="str">
        <f>VLOOKUP(E7101,Refs!$P$2:$S$36,4,FALSE)</f>
        <v>Midlands</v>
      </c>
      <c r="K7101" s="42" t="str">
        <f t="shared" si="225"/>
        <v/>
      </c>
    </row>
    <row r="7102" spans="1:11" x14ac:dyDescent="0.35">
      <c r="A7102" s="197">
        <f t="shared" si="224"/>
        <v>44317</v>
      </c>
      <c r="B7102" t="s">
        <v>1054</v>
      </c>
      <c r="C7102" t="s">
        <v>89</v>
      </c>
      <c r="D7102"/>
      <c r="E7102" t="s">
        <v>797</v>
      </c>
      <c r="F7102" t="s">
        <v>798</v>
      </c>
      <c r="G7102" t="s">
        <v>688</v>
      </c>
      <c r="H7102" t="s">
        <v>999</v>
      </c>
      <c r="I7102" s="196" t="str">
        <f>VLOOKUP(E7102,Refs!$P$2:$R$36,3,FALSE)</f>
        <v>Y60</v>
      </c>
      <c r="J7102" s="196" t="str">
        <f>VLOOKUP(E7102,Refs!$P$2:$S$36,4,FALSE)</f>
        <v>Midlands</v>
      </c>
      <c r="K7102" s="42" t="str">
        <f t="shared" si="225"/>
        <v>-</v>
      </c>
    </row>
    <row r="7103" spans="1:11" x14ac:dyDescent="0.35">
      <c r="A7103" s="197">
        <f t="shared" si="224"/>
        <v>44317</v>
      </c>
      <c r="B7103" t="s">
        <v>1054</v>
      </c>
      <c r="C7103" t="s">
        <v>89</v>
      </c>
      <c r="D7103"/>
      <c r="E7103" t="s">
        <v>797</v>
      </c>
      <c r="F7103" t="s">
        <v>798</v>
      </c>
      <c r="G7103" t="s">
        <v>689</v>
      </c>
      <c r="H7103" t="s">
        <v>999</v>
      </c>
      <c r="I7103" s="196" t="str">
        <f>VLOOKUP(E7103,Refs!$P$2:$R$36,3,FALSE)</f>
        <v>Y60</v>
      </c>
      <c r="J7103" s="196" t="str">
        <f>VLOOKUP(E7103,Refs!$P$2:$S$36,4,FALSE)</f>
        <v>Midlands</v>
      </c>
      <c r="K7103" s="42" t="str">
        <f t="shared" si="225"/>
        <v>-</v>
      </c>
    </row>
    <row r="7104" spans="1:11" x14ac:dyDescent="0.35">
      <c r="A7104" s="197">
        <f t="shared" si="224"/>
        <v>44317</v>
      </c>
      <c r="B7104" t="s">
        <v>1054</v>
      </c>
      <c r="C7104" t="s">
        <v>89</v>
      </c>
      <c r="D7104"/>
      <c r="E7104" t="s">
        <v>797</v>
      </c>
      <c r="F7104" t="s">
        <v>798</v>
      </c>
      <c r="G7104" t="s">
        <v>690</v>
      </c>
      <c r="H7104">
        <v>93</v>
      </c>
      <c r="I7104" s="196" t="str">
        <f>VLOOKUP(E7104,Refs!$P$2:$R$36,3,FALSE)</f>
        <v>Y60</v>
      </c>
      <c r="J7104" s="196" t="str">
        <f>VLOOKUP(E7104,Refs!$P$2:$S$36,4,FALSE)</f>
        <v>Midlands</v>
      </c>
      <c r="K7104" s="42">
        <f t="shared" si="225"/>
        <v>93</v>
      </c>
    </row>
    <row r="7105" spans="1:11" x14ac:dyDescent="0.35">
      <c r="A7105" s="197">
        <f t="shared" si="224"/>
        <v>44317</v>
      </c>
      <c r="B7105" t="s">
        <v>1054</v>
      </c>
      <c r="C7105" t="s">
        <v>89</v>
      </c>
      <c r="D7105"/>
      <c r="E7105" t="s">
        <v>797</v>
      </c>
      <c r="F7105" t="s">
        <v>798</v>
      </c>
      <c r="G7105" t="s">
        <v>691</v>
      </c>
      <c r="H7105">
        <v>1266</v>
      </c>
      <c r="I7105" s="196" t="str">
        <f>VLOOKUP(E7105,Refs!$P$2:$R$36,3,FALSE)</f>
        <v>Y60</v>
      </c>
      <c r="J7105" s="196" t="str">
        <f>VLOOKUP(E7105,Refs!$P$2:$S$36,4,FALSE)</f>
        <v>Midlands</v>
      </c>
      <c r="K7105" s="42">
        <f t="shared" si="225"/>
        <v>1266</v>
      </c>
    </row>
    <row r="7106" spans="1:11" x14ac:dyDescent="0.35">
      <c r="A7106" s="197">
        <f t="shared" si="224"/>
        <v>44317</v>
      </c>
      <c r="B7106" t="s">
        <v>1054</v>
      </c>
      <c r="C7106" t="s">
        <v>89</v>
      </c>
      <c r="D7106"/>
      <c r="E7106" t="s">
        <v>797</v>
      </c>
      <c r="F7106" t="s">
        <v>798</v>
      </c>
      <c r="G7106" t="s">
        <v>692</v>
      </c>
      <c r="H7106" t="s">
        <v>999</v>
      </c>
      <c r="I7106" s="196" t="str">
        <f>VLOOKUP(E7106,Refs!$P$2:$R$36,3,FALSE)</f>
        <v>Y60</v>
      </c>
      <c r="J7106" s="196" t="str">
        <f>VLOOKUP(E7106,Refs!$P$2:$S$36,4,FALSE)</f>
        <v>Midlands</v>
      </c>
      <c r="K7106" s="42" t="str">
        <f t="shared" si="225"/>
        <v>-</v>
      </c>
    </row>
    <row r="7107" spans="1:11" x14ac:dyDescent="0.35">
      <c r="A7107" s="197">
        <f t="shared" ref="A7107:A7170" si="226">DATEVALUE(RIGHT(B7107,8))</f>
        <v>44317</v>
      </c>
      <c r="B7107" t="s">
        <v>1054</v>
      </c>
      <c r="C7107" t="s">
        <v>89</v>
      </c>
      <c r="D7107"/>
      <c r="E7107" t="s">
        <v>797</v>
      </c>
      <c r="F7107" t="s">
        <v>798</v>
      </c>
      <c r="G7107" t="s">
        <v>693</v>
      </c>
      <c r="H7107" t="s">
        <v>999</v>
      </c>
      <c r="I7107" s="196" t="str">
        <f>VLOOKUP(E7107,Refs!$P$2:$R$36,3,FALSE)</f>
        <v>Y60</v>
      </c>
      <c r="J7107" s="196" t="str">
        <f>VLOOKUP(E7107,Refs!$P$2:$S$36,4,FALSE)</f>
        <v>Midlands</v>
      </c>
      <c r="K7107" s="42" t="str">
        <f t="shared" si="225"/>
        <v>-</v>
      </c>
    </row>
    <row r="7108" spans="1:11" x14ac:dyDescent="0.35">
      <c r="A7108" s="197">
        <f t="shared" si="226"/>
        <v>44317</v>
      </c>
      <c r="B7108" t="s">
        <v>1054</v>
      </c>
      <c r="C7108" t="s">
        <v>89</v>
      </c>
      <c r="D7108"/>
      <c r="E7108" t="s">
        <v>797</v>
      </c>
      <c r="F7108" t="s">
        <v>798</v>
      </c>
      <c r="G7108" t="s">
        <v>694</v>
      </c>
      <c r="H7108" t="s">
        <v>999</v>
      </c>
      <c r="I7108" s="196" t="str">
        <f>VLOOKUP(E7108,Refs!$P$2:$R$36,3,FALSE)</f>
        <v>Y60</v>
      </c>
      <c r="J7108" s="196" t="str">
        <f>VLOOKUP(E7108,Refs!$P$2:$S$36,4,FALSE)</f>
        <v>Midlands</v>
      </c>
      <c r="K7108" s="42" t="str">
        <f t="shared" si="225"/>
        <v>-</v>
      </c>
    </row>
    <row r="7109" spans="1:11" x14ac:dyDescent="0.35">
      <c r="A7109" s="197">
        <f t="shared" si="226"/>
        <v>44317</v>
      </c>
      <c r="B7109" t="s">
        <v>1054</v>
      </c>
      <c r="C7109" t="s">
        <v>89</v>
      </c>
      <c r="D7109"/>
      <c r="E7109" t="s">
        <v>797</v>
      </c>
      <c r="F7109" t="s">
        <v>798</v>
      </c>
      <c r="G7109" t="s">
        <v>695</v>
      </c>
      <c r="H7109" t="s">
        <v>999</v>
      </c>
      <c r="I7109" s="196" t="str">
        <f>VLOOKUP(E7109,Refs!$P$2:$R$36,3,FALSE)</f>
        <v>Y60</v>
      </c>
      <c r="J7109" s="196" t="str">
        <f>VLOOKUP(E7109,Refs!$P$2:$S$36,4,FALSE)</f>
        <v>Midlands</v>
      </c>
      <c r="K7109" s="42" t="str">
        <f t="shared" si="225"/>
        <v>-</v>
      </c>
    </row>
    <row r="7110" spans="1:11" x14ac:dyDescent="0.35">
      <c r="A7110" s="197">
        <f t="shared" si="226"/>
        <v>44317</v>
      </c>
      <c r="B7110" t="s">
        <v>1054</v>
      </c>
      <c r="C7110" t="s">
        <v>89</v>
      </c>
      <c r="D7110"/>
      <c r="E7110" t="s">
        <v>797</v>
      </c>
      <c r="F7110" t="s">
        <v>798</v>
      </c>
      <c r="G7110" t="s">
        <v>696</v>
      </c>
      <c r="H7110">
        <v>1533</v>
      </c>
      <c r="I7110" s="196" t="str">
        <f>VLOOKUP(E7110,Refs!$P$2:$R$36,3,FALSE)</f>
        <v>Y60</v>
      </c>
      <c r="J7110" s="196" t="str">
        <f>VLOOKUP(E7110,Refs!$P$2:$S$36,4,FALSE)</f>
        <v>Midlands</v>
      </c>
      <c r="K7110" s="42">
        <f t="shared" si="225"/>
        <v>1533</v>
      </c>
    </row>
    <row r="7111" spans="1:11" x14ac:dyDescent="0.35">
      <c r="A7111" s="197">
        <f t="shared" si="226"/>
        <v>44317</v>
      </c>
      <c r="B7111" t="s">
        <v>1054</v>
      </c>
      <c r="C7111" t="s">
        <v>89</v>
      </c>
      <c r="D7111"/>
      <c r="E7111" t="s">
        <v>797</v>
      </c>
      <c r="F7111" t="s">
        <v>798</v>
      </c>
      <c r="G7111" t="s">
        <v>697</v>
      </c>
      <c r="H7111">
        <v>1435</v>
      </c>
      <c r="I7111" s="196" t="str">
        <f>VLOOKUP(E7111,Refs!$P$2:$R$36,3,FALSE)</f>
        <v>Y60</v>
      </c>
      <c r="J7111" s="196" t="str">
        <f>VLOOKUP(E7111,Refs!$P$2:$S$36,4,FALSE)</f>
        <v>Midlands</v>
      </c>
      <c r="K7111" s="42">
        <f t="shared" si="225"/>
        <v>1435</v>
      </c>
    </row>
    <row r="7112" spans="1:11" x14ac:dyDescent="0.35">
      <c r="A7112" s="197">
        <f t="shared" si="226"/>
        <v>44317</v>
      </c>
      <c r="B7112" t="s">
        <v>1054</v>
      </c>
      <c r="C7112" t="s">
        <v>89</v>
      </c>
      <c r="D7112"/>
      <c r="E7112" t="s">
        <v>797</v>
      </c>
      <c r="F7112" t="s">
        <v>798</v>
      </c>
      <c r="G7112" t="s">
        <v>698</v>
      </c>
      <c r="H7112">
        <v>3207</v>
      </c>
      <c r="I7112" s="196" t="str">
        <f>VLOOKUP(E7112,Refs!$P$2:$R$36,3,FALSE)</f>
        <v>Y60</v>
      </c>
      <c r="J7112" s="196" t="str">
        <f>VLOOKUP(E7112,Refs!$P$2:$S$36,4,FALSE)</f>
        <v>Midlands</v>
      </c>
      <c r="K7112" s="42">
        <f t="shared" si="225"/>
        <v>3207</v>
      </c>
    </row>
    <row r="7113" spans="1:11" x14ac:dyDescent="0.35">
      <c r="A7113" s="197">
        <f t="shared" si="226"/>
        <v>44317</v>
      </c>
      <c r="B7113" t="s">
        <v>1054</v>
      </c>
      <c r="C7113" t="s">
        <v>89</v>
      </c>
      <c r="D7113"/>
      <c r="E7113" t="s">
        <v>797</v>
      </c>
      <c r="F7113" t="s">
        <v>798</v>
      </c>
      <c r="G7113" t="s">
        <v>699</v>
      </c>
      <c r="H7113">
        <v>2936</v>
      </c>
      <c r="I7113" s="196" t="str">
        <f>VLOOKUP(E7113,Refs!$P$2:$R$36,3,FALSE)</f>
        <v>Y60</v>
      </c>
      <c r="J7113" s="196" t="str">
        <f>VLOOKUP(E7113,Refs!$P$2:$S$36,4,FALSE)</f>
        <v>Midlands</v>
      </c>
      <c r="K7113" s="42">
        <f t="shared" si="225"/>
        <v>2936</v>
      </c>
    </row>
    <row r="7114" spans="1:11" x14ac:dyDescent="0.35">
      <c r="A7114" s="197">
        <f t="shared" si="226"/>
        <v>44317</v>
      </c>
      <c r="B7114" t="s">
        <v>1054</v>
      </c>
      <c r="C7114" t="s">
        <v>89</v>
      </c>
      <c r="D7114"/>
      <c r="E7114" t="s">
        <v>797</v>
      </c>
      <c r="F7114" t="s">
        <v>798</v>
      </c>
      <c r="G7114" t="s">
        <v>720</v>
      </c>
      <c r="H7114">
        <v>701</v>
      </c>
      <c r="I7114" s="196" t="str">
        <f>VLOOKUP(E7114,Refs!$P$2:$R$36,3,FALSE)</f>
        <v>Y60</v>
      </c>
      <c r="J7114" s="196" t="str">
        <f>VLOOKUP(E7114,Refs!$P$2:$S$36,4,FALSE)</f>
        <v>Midlands</v>
      </c>
      <c r="K7114" s="42">
        <f t="shared" si="225"/>
        <v>701</v>
      </c>
    </row>
    <row r="7115" spans="1:11" x14ac:dyDescent="0.35">
      <c r="A7115" s="197">
        <f t="shared" si="226"/>
        <v>44317</v>
      </c>
      <c r="B7115" t="s">
        <v>1054</v>
      </c>
      <c r="C7115" t="s">
        <v>89</v>
      </c>
      <c r="D7115"/>
      <c r="E7115" t="s">
        <v>797</v>
      </c>
      <c r="F7115" t="s">
        <v>798</v>
      </c>
      <c r="G7115" t="s">
        <v>721</v>
      </c>
      <c r="H7115">
        <v>504</v>
      </c>
      <c r="I7115" s="196" t="str">
        <f>VLOOKUP(E7115,Refs!$P$2:$R$36,3,FALSE)</f>
        <v>Y60</v>
      </c>
      <c r="J7115" s="196" t="str">
        <f>VLOOKUP(E7115,Refs!$P$2:$S$36,4,FALSE)</f>
        <v>Midlands</v>
      </c>
      <c r="K7115" s="42">
        <f t="shared" si="225"/>
        <v>504</v>
      </c>
    </row>
    <row r="7116" spans="1:11" x14ac:dyDescent="0.35">
      <c r="A7116" s="197">
        <f t="shared" si="226"/>
        <v>44317</v>
      </c>
      <c r="B7116" t="s">
        <v>1054</v>
      </c>
      <c r="C7116" t="s">
        <v>89</v>
      </c>
      <c r="D7116"/>
      <c r="E7116" t="s">
        <v>797</v>
      </c>
      <c r="F7116" t="s">
        <v>798</v>
      </c>
      <c r="G7116" t="s">
        <v>722</v>
      </c>
      <c r="H7116">
        <v>45</v>
      </c>
      <c r="I7116" s="196" t="str">
        <f>VLOOKUP(E7116,Refs!$P$2:$R$36,3,FALSE)</f>
        <v>Y60</v>
      </c>
      <c r="J7116" s="196" t="str">
        <f>VLOOKUP(E7116,Refs!$P$2:$S$36,4,FALSE)</f>
        <v>Midlands</v>
      </c>
      <c r="K7116" s="42">
        <f t="shared" si="225"/>
        <v>45</v>
      </c>
    </row>
    <row r="7117" spans="1:11" x14ac:dyDescent="0.35">
      <c r="A7117" s="197">
        <f t="shared" si="226"/>
        <v>44317</v>
      </c>
      <c r="B7117" t="s">
        <v>1054</v>
      </c>
      <c r="C7117" t="s">
        <v>89</v>
      </c>
      <c r="D7117"/>
      <c r="E7117" t="s">
        <v>797</v>
      </c>
      <c r="F7117" t="s">
        <v>798</v>
      </c>
      <c r="G7117" t="s">
        <v>723</v>
      </c>
      <c r="H7117">
        <v>29</v>
      </c>
      <c r="I7117" s="196" t="str">
        <f>VLOOKUP(E7117,Refs!$P$2:$R$36,3,FALSE)</f>
        <v>Y60</v>
      </c>
      <c r="J7117" s="196" t="str">
        <f>VLOOKUP(E7117,Refs!$P$2:$S$36,4,FALSE)</f>
        <v>Midlands</v>
      </c>
      <c r="K7117" s="42">
        <f t="shared" si="225"/>
        <v>29</v>
      </c>
    </row>
    <row r="7118" spans="1:11" x14ac:dyDescent="0.35">
      <c r="A7118" s="197">
        <f t="shared" si="226"/>
        <v>44317</v>
      </c>
      <c r="B7118" t="s">
        <v>1054</v>
      </c>
      <c r="C7118" t="s">
        <v>89</v>
      </c>
      <c r="D7118"/>
      <c r="E7118" t="s">
        <v>797</v>
      </c>
      <c r="F7118" t="s">
        <v>798</v>
      </c>
      <c r="G7118" t="s">
        <v>724</v>
      </c>
      <c r="H7118">
        <v>15</v>
      </c>
      <c r="I7118" s="196" t="str">
        <f>VLOOKUP(E7118,Refs!$P$2:$R$36,3,FALSE)</f>
        <v>Y60</v>
      </c>
      <c r="J7118" s="196" t="str">
        <f>VLOOKUP(E7118,Refs!$P$2:$S$36,4,FALSE)</f>
        <v>Midlands</v>
      </c>
      <c r="K7118" s="42">
        <f t="shared" si="225"/>
        <v>15</v>
      </c>
    </row>
    <row r="7119" spans="1:11" x14ac:dyDescent="0.35">
      <c r="A7119" s="197">
        <f t="shared" si="226"/>
        <v>44317</v>
      </c>
      <c r="B7119" t="s">
        <v>1054</v>
      </c>
      <c r="C7119" t="s">
        <v>89</v>
      </c>
      <c r="D7119"/>
      <c r="E7119" t="s">
        <v>797</v>
      </c>
      <c r="F7119" t="s">
        <v>798</v>
      </c>
      <c r="G7119" t="s">
        <v>725</v>
      </c>
      <c r="H7119">
        <v>0</v>
      </c>
      <c r="I7119" s="196" t="str">
        <f>VLOOKUP(E7119,Refs!$P$2:$R$36,3,FALSE)</f>
        <v>Y60</v>
      </c>
      <c r="J7119" s="196" t="str">
        <f>VLOOKUP(E7119,Refs!$P$2:$S$36,4,FALSE)</f>
        <v>Midlands</v>
      </c>
      <c r="K7119" s="42" t="str">
        <f t="shared" si="225"/>
        <v/>
      </c>
    </row>
    <row r="7120" spans="1:11" x14ac:dyDescent="0.35">
      <c r="A7120" s="197">
        <f t="shared" si="226"/>
        <v>44317</v>
      </c>
      <c r="B7120" t="s">
        <v>1054</v>
      </c>
      <c r="C7120" t="s">
        <v>89</v>
      </c>
      <c r="D7120"/>
      <c r="E7120" t="s">
        <v>797</v>
      </c>
      <c r="F7120" t="s">
        <v>798</v>
      </c>
      <c r="G7120" t="s">
        <v>726</v>
      </c>
      <c r="H7120">
        <v>17</v>
      </c>
      <c r="I7120" s="196" t="str">
        <f>VLOOKUP(E7120,Refs!$P$2:$R$36,3,FALSE)</f>
        <v>Y60</v>
      </c>
      <c r="J7120" s="196" t="str">
        <f>VLOOKUP(E7120,Refs!$P$2:$S$36,4,FALSE)</f>
        <v>Midlands</v>
      </c>
      <c r="K7120" s="42">
        <f t="shared" si="225"/>
        <v>17</v>
      </c>
    </row>
    <row r="7121" spans="1:11" x14ac:dyDescent="0.35">
      <c r="A7121" s="197">
        <f t="shared" si="226"/>
        <v>44317</v>
      </c>
      <c r="B7121" t="s">
        <v>1054</v>
      </c>
      <c r="C7121" t="s">
        <v>89</v>
      </c>
      <c r="D7121"/>
      <c r="E7121" t="s">
        <v>797</v>
      </c>
      <c r="F7121" t="s">
        <v>798</v>
      </c>
      <c r="G7121" t="s">
        <v>727</v>
      </c>
      <c r="H7121">
        <v>17</v>
      </c>
      <c r="I7121" s="196" t="str">
        <f>VLOOKUP(E7121,Refs!$P$2:$R$36,3,FALSE)</f>
        <v>Y60</v>
      </c>
      <c r="J7121" s="196" t="str">
        <f>VLOOKUP(E7121,Refs!$P$2:$S$36,4,FALSE)</f>
        <v>Midlands</v>
      </c>
      <c r="K7121" s="42">
        <f t="shared" si="225"/>
        <v>17</v>
      </c>
    </row>
    <row r="7122" spans="1:11" x14ac:dyDescent="0.35">
      <c r="A7122" s="197">
        <f t="shared" si="226"/>
        <v>44317</v>
      </c>
      <c r="B7122" t="s">
        <v>1054</v>
      </c>
      <c r="C7122" t="s">
        <v>89</v>
      </c>
      <c r="D7122"/>
      <c r="E7122" t="s">
        <v>797</v>
      </c>
      <c r="F7122" t="s">
        <v>798</v>
      </c>
      <c r="G7122" t="s">
        <v>728</v>
      </c>
      <c r="H7122">
        <v>29</v>
      </c>
      <c r="I7122" s="196" t="str">
        <f>VLOOKUP(E7122,Refs!$P$2:$R$36,3,FALSE)</f>
        <v>Y60</v>
      </c>
      <c r="J7122" s="196" t="str">
        <f>VLOOKUP(E7122,Refs!$P$2:$S$36,4,FALSE)</f>
        <v>Midlands</v>
      </c>
      <c r="K7122" s="42">
        <f t="shared" si="225"/>
        <v>29</v>
      </c>
    </row>
    <row r="7123" spans="1:11" x14ac:dyDescent="0.35">
      <c r="A7123" s="197">
        <f t="shared" si="226"/>
        <v>44317</v>
      </c>
      <c r="B7123" t="s">
        <v>1054</v>
      </c>
      <c r="C7123" t="s">
        <v>89</v>
      </c>
      <c r="D7123"/>
      <c r="E7123" t="s">
        <v>797</v>
      </c>
      <c r="F7123" t="s">
        <v>798</v>
      </c>
      <c r="G7123" t="s">
        <v>729</v>
      </c>
      <c r="H7123">
        <v>11</v>
      </c>
      <c r="I7123" s="196" t="str">
        <f>VLOOKUP(E7123,Refs!$P$2:$R$36,3,FALSE)</f>
        <v>Y60</v>
      </c>
      <c r="J7123" s="196" t="str">
        <f>VLOOKUP(E7123,Refs!$P$2:$S$36,4,FALSE)</f>
        <v>Midlands</v>
      </c>
      <c r="K7123" s="42">
        <f t="shared" si="225"/>
        <v>11</v>
      </c>
    </row>
    <row r="7124" spans="1:11" x14ac:dyDescent="0.35">
      <c r="A7124" s="197">
        <f t="shared" si="226"/>
        <v>44317</v>
      </c>
      <c r="B7124" t="s">
        <v>1054</v>
      </c>
      <c r="C7124" t="s">
        <v>89</v>
      </c>
      <c r="D7124"/>
      <c r="E7124" t="s">
        <v>797</v>
      </c>
      <c r="F7124" t="s">
        <v>798</v>
      </c>
      <c r="G7124" t="s">
        <v>730</v>
      </c>
      <c r="H7124">
        <v>0</v>
      </c>
      <c r="I7124" s="196" t="str">
        <f>VLOOKUP(E7124,Refs!$P$2:$R$36,3,FALSE)</f>
        <v>Y60</v>
      </c>
      <c r="J7124" s="196" t="str">
        <f>VLOOKUP(E7124,Refs!$P$2:$S$36,4,FALSE)</f>
        <v>Midlands</v>
      </c>
      <c r="K7124" s="42" t="str">
        <f t="shared" si="225"/>
        <v/>
      </c>
    </row>
    <row r="7125" spans="1:11" x14ac:dyDescent="0.35">
      <c r="A7125" s="197">
        <f t="shared" si="226"/>
        <v>44317</v>
      </c>
      <c r="B7125" t="s">
        <v>1054</v>
      </c>
      <c r="C7125" t="s">
        <v>89</v>
      </c>
      <c r="D7125"/>
      <c r="E7125" t="s">
        <v>797</v>
      </c>
      <c r="F7125" t="s">
        <v>798</v>
      </c>
      <c r="G7125" t="s">
        <v>731</v>
      </c>
      <c r="H7125">
        <v>0</v>
      </c>
      <c r="I7125" s="196" t="str">
        <f>VLOOKUP(E7125,Refs!$P$2:$R$36,3,FALSE)</f>
        <v>Y60</v>
      </c>
      <c r="J7125" s="196" t="str">
        <f>VLOOKUP(E7125,Refs!$P$2:$S$36,4,FALSE)</f>
        <v>Midlands</v>
      </c>
      <c r="K7125" s="42" t="str">
        <f t="shared" si="225"/>
        <v/>
      </c>
    </row>
    <row r="7126" spans="1:11" x14ac:dyDescent="0.35">
      <c r="A7126" s="197">
        <f t="shared" si="226"/>
        <v>44317</v>
      </c>
      <c r="B7126" t="s">
        <v>1054</v>
      </c>
      <c r="C7126" t="s">
        <v>89</v>
      </c>
      <c r="D7126"/>
      <c r="E7126" t="s">
        <v>797</v>
      </c>
      <c r="F7126" t="s">
        <v>798</v>
      </c>
      <c r="G7126" t="s">
        <v>732</v>
      </c>
      <c r="H7126">
        <v>226</v>
      </c>
      <c r="I7126" s="196" t="str">
        <f>VLOOKUP(E7126,Refs!$P$2:$R$36,3,FALSE)</f>
        <v>Y60</v>
      </c>
      <c r="J7126" s="196" t="str">
        <f>VLOOKUP(E7126,Refs!$P$2:$S$36,4,FALSE)</f>
        <v>Midlands</v>
      </c>
      <c r="K7126" s="42">
        <f t="shared" si="225"/>
        <v>226</v>
      </c>
    </row>
    <row r="7127" spans="1:11" x14ac:dyDescent="0.35">
      <c r="A7127" s="197">
        <f t="shared" si="226"/>
        <v>44317</v>
      </c>
      <c r="B7127" t="s">
        <v>1054</v>
      </c>
      <c r="C7127" t="s">
        <v>89</v>
      </c>
      <c r="D7127"/>
      <c r="E7127" t="s">
        <v>797</v>
      </c>
      <c r="F7127" t="s">
        <v>798</v>
      </c>
      <c r="G7127" t="s">
        <v>733</v>
      </c>
      <c r="H7127">
        <v>60</v>
      </c>
      <c r="I7127" s="196" t="str">
        <f>VLOOKUP(E7127,Refs!$P$2:$R$36,3,FALSE)</f>
        <v>Y60</v>
      </c>
      <c r="J7127" s="196" t="str">
        <f>VLOOKUP(E7127,Refs!$P$2:$S$36,4,FALSE)</f>
        <v>Midlands</v>
      </c>
      <c r="K7127" s="42">
        <f t="shared" si="225"/>
        <v>60</v>
      </c>
    </row>
    <row r="7128" spans="1:11" x14ac:dyDescent="0.35">
      <c r="A7128" s="197">
        <f t="shared" si="226"/>
        <v>44317</v>
      </c>
      <c r="B7128" t="s">
        <v>1054</v>
      </c>
      <c r="C7128" t="s">
        <v>89</v>
      </c>
      <c r="D7128"/>
      <c r="E7128" t="s">
        <v>797</v>
      </c>
      <c r="F7128" t="s">
        <v>798</v>
      </c>
      <c r="G7128" t="s">
        <v>734</v>
      </c>
      <c r="H7128">
        <v>4</v>
      </c>
      <c r="I7128" s="196" t="str">
        <f>VLOOKUP(E7128,Refs!$P$2:$R$36,3,FALSE)</f>
        <v>Y60</v>
      </c>
      <c r="J7128" s="196" t="str">
        <f>VLOOKUP(E7128,Refs!$P$2:$S$36,4,FALSE)</f>
        <v>Midlands</v>
      </c>
      <c r="K7128" s="42">
        <f t="shared" si="225"/>
        <v>4</v>
      </c>
    </row>
    <row r="7129" spans="1:11" x14ac:dyDescent="0.35">
      <c r="A7129" s="197">
        <f t="shared" si="226"/>
        <v>44317</v>
      </c>
      <c r="B7129" t="s">
        <v>1054</v>
      </c>
      <c r="C7129" t="s">
        <v>89</v>
      </c>
      <c r="D7129"/>
      <c r="E7129" t="s">
        <v>797</v>
      </c>
      <c r="F7129" t="s">
        <v>798</v>
      </c>
      <c r="G7129" t="s">
        <v>735</v>
      </c>
      <c r="H7129">
        <v>2</v>
      </c>
      <c r="I7129" s="196" t="str">
        <f>VLOOKUP(E7129,Refs!$P$2:$R$36,3,FALSE)</f>
        <v>Y60</v>
      </c>
      <c r="J7129" s="196" t="str">
        <f>VLOOKUP(E7129,Refs!$P$2:$S$36,4,FALSE)</f>
        <v>Midlands</v>
      </c>
      <c r="K7129" s="42">
        <f t="shared" si="225"/>
        <v>2</v>
      </c>
    </row>
    <row r="7130" spans="1:11" x14ac:dyDescent="0.35">
      <c r="A7130" s="197">
        <f t="shared" si="226"/>
        <v>44317</v>
      </c>
      <c r="B7130" t="s">
        <v>1054</v>
      </c>
      <c r="C7130" t="s">
        <v>89</v>
      </c>
      <c r="D7130"/>
      <c r="E7130" t="s">
        <v>797</v>
      </c>
      <c r="F7130" t="s">
        <v>798</v>
      </c>
      <c r="G7130" t="s">
        <v>736</v>
      </c>
      <c r="H7130">
        <v>330</v>
      </c>
      <c r="I7130" s="196" t="str">
        <f>VLOOKUP(E7130,Refs!$P$2:$R$36,3,FALSE)</f>
        <v>Y60</v>
      </c>
      <c r="J7130" s="196" t="str">
        <f>VLOOKUP(E7130,Refs!$P$2:$S$36,4,FALSE)</f>
        <v>Midlands</v>
      </c>
      <c r="K7130" s="42">
        <f t="shared" si="225"/>
        <v>330</v>
      </c>
    </row>
    <row r="7131" spans="1:11" x14ac:dyDescent="0.35">
      <c r="A7131" s="197">
        <f t="shared" si="226"/>
        <v>44317</v>
      </c>
      <c r="B7131" t="s">
        <v>1054</v>
      </c>
      <c r="C7131" t="s">
        <v>89</v>
      </c>
      <c r="D7131"/>
      <c r="E7131" t="s">
        <v>797</v>
      </c>
      <c r="F7131" t="s">
        <v>798</v>
      </c>
      <c r="G7131" t="s">
        <v>737</v>
      </c>
      <c r="H7131">
        <v>330</v>
      </c>
      <c r="I7131" s="196" t="str">
        <f>VLOOKUP(E7131,Refs!$P$2:$R$36,3,FALSE)</f>
        <v>Y60</v>
      </c>
      <c r="J7131" s="196" t="str">
        <f>VLOOKUP(E7131,Refs!$P$2:$S$36,4,FALSE)</f>
        <v>Midlands</v>
      </c>
      <c r="K7131" s="42">
        <f t="shared" si="225"/>
        <v>330</v>
      </c>
    </row>
    <row r="7132" spans="1:11" x14ac:dyDescent="0.35">
      <c r="A7132" s="197">
        <f t="shared" si="226"/>
        <v>44317</v>
      </c>
      <c r="B7132" t="s">
        <v>1054</v>
      </c>
      <c r="C7132" t="s">
        <v>115</v>
      </c>
      <c r="D7132" t="s">
        <v>1007</v>
      </c>
      <c r="E7132" t="s">
        <v>538</v>
      </c>
      <c r="F7132" t="s">
        <v>539</v>
      </c>
      <c r="G7132" t="s">
        <v>756</v>
      </c>
      <c r="H7132">
        <v>135942</v>
      </c>
      <c r="I7132" s="196" t="str">
        <f>VLOOKUP(E7132,Refs!$P$2:$R$36,3,FALSE)</f>
        <v>Y59</v>
      </c>
      <c r="J7132" s="196" t="str">
        <f>VLOOKUP(E7132,Refs!$P$2:$S$36,4,FALSE)</f>
        <v>South East</v>
      </c>
      <c r="K7132" s="42">
        <f t="shared" si="225"/>
        <v>135942</v>
      </c>
    </row>
    <row r="7133" spans="1:11" x14ac:dyDescent="0.35">
      <c r="A7133" s="197">
        <f t="shared" si="226"/>
        <v>44317</v>
      </c>
      <c r="B7133" t="s">
        <v>1054</v>
      </c>
      <c r="C7133" t="s">
        <v>115</v>
      </c>
      <c r="D7133" t="s">
        <v>1007</v>
      </c>
      <c r="E7133" t="s">
        <v>538</v>
      </c>
      <c r="F7133" t="s">
        <v>539</v>
      </c>
      <c r="G7133" t="s">
        <v>757</v>
      </c>
      <c r="H7133">
        <v>22405</v>
      </c>
      <c r="I7133" s="196" t="str">
        <f>VLOOKUP(E7133,Refs!$P$2:$R$36,3,FALSE)</f>
        <v>Y59</v>
      </c>
      <c r="J7133" s="196" t="str">
        <f>VLOOKUP(E7133,Refs!$P$2:$S$36,4,FALSE)</f>
        <v>South East</v>
      </c>
      <c r="K7133" s="42">
        <f t="shared" si="225"/>
        <v>22405</v>
      </c>
    </row>
    <row r="7134" spans="1:11" x14ac:dyDescent="0.35">
      <c r="A7134" s="197">
        <f t="shared" si="226"/>
        <v>44317</v>
      </c>
      <c r="B7134" t="s">
        <v>1054</v>
      </c>
      <c r="C7134" t="s">
        <v>115</v>
      </c>
      <c r="D7134" t="s">
        <v>1007</v>
      </c>
      <c r="E7134" t="s">
        <v>538</v>
      </c>
      <c r="F7134" t="s">
        <v>539</v>
      </c>
      <c r="G7134" t="s">
        <v>758</v>
      </c>
      <c r="H7134">
        <v>106161</v>
      </c>
      <c r="I7134" s="196" t="str">
        <f>VLOOKUP(E7134,Refs!$P$2:$R$36,3,FALSE)</f>
        <v>Y59</v>
      </c>
      <c r="J7134" s="196" t="str">
        <f>VLOOKUP(E7134,Refs!$P$2:$S$36,4,FALSE)</f>
        <v>South East</v>
      </c>
      <c r="K7134" s="42">
        <f t="shared" si="225"/>
        <v>106161</v>
      </c>
    </row>
    <row r="7135" spans="1:11" x14ac:dyDescent="0.35">
      <c r="A7135" s="197">
        <f t="shared" si="226"/>
        <v>44317</v>
      </c>
      <c r="B7135" t="s">
        <v>1054</v>
      </c>
      <c r="C7135" t="s">
        <v>115</v>
      </c>
      <c r="D7135" t="s">
        <v>1007</v>
      </c>
      <c r="E7135" t="s">
        <v>538</v>
      </c>
      <c r="F7135" t="s">
        <v>539</v>
      </c>
      <c r="G7135" t="s">
        <v>759</v>
      </c>
      <c r="H7135">
        <v>5411</v>
      </c>
      <c r="I7135" s="196" t="str">
        <f>VLOOKUP(E7135,Refs!$P$2:$R$36,3,FALSE)</f>
        <v>Y59</v>
      </c>
      <c r="J7135" s="196" t="str">
        <f>VLOOKUP(E7135,Refs!$P$2:$S$36,4,FALSE)</f>
        <v>South East</v>
      </c>
      <c r="K7135" s="42">
        <f t="shared" si="225"/>
        <v>5411</v>
      </c>
    </row>
    <row r="7136" spans="1:11" x14ac:dyDescent="0.35">
      <c r="A7136" s="197">
        <f t="shared" si="226"/>
        <v>44317</v>
      </c>
      <c r="B7136" t="s">
        <v>1054</v>
      </c>
      <c r="C7136" t="s">
        <v>115</v>
      </c>
      <c r="D7136" t="s">
        <v>1007</v>
      </c>
      <c r="E7136" t="s">
        <v>538</v>
      </c>
      <c r="F7136" t="s">
        <v>539</v>
      </c>
      <c r="G7136" t="s">
        <v>760</v>
      </c>
      <c r="H7136">
        <v>1121</v>
      </c>
      <c r="I7136" s="196" t="str">
        <f>VLOOKUP(E7136,Refs!$P$2:$R$36,3,FALSE)</f>
        <v>Y59</v>
      </c>
      <c r="J7136" s="196" t="str">
        <f>VLOOKUP(E7136,Refs!$P$2:$S$36,4,FALSE)</f>
        <v>South East</v>
      </c>
      <c r="K7136" s="42">
        <f t="shared" si="225"/>
        <v>1121</v>
      </c>
    </row>
    <row r="7137" spans="1:11" x14ac:dyDescent="0.35">
      <c r="A7137" s="197">
        <f t="shared" si="226"/>
        <v>44317</v>
      </c>
      <c r="B7137" t="s">
        <v>1054</v>
      </c>
      <c r="C7137" t="s">
        <v>115</v>
      </c>
      <c r="D7137" t="s">
        <v>1007</v>
      </c>
      <c r="E7137" t="s">
        <v>538</v>
      </c>
      <c r="F7137" t="s">
        <v>539</v>
      </c>
      <c r="G7137" t="s">
        <v>761</v>
      </c>
      <c r="H7137">
        <v>0</v>
      </c>
      <c r="I7137" s="196" t="str">
        <f>VLOOKUP(E7137,Refs!$P$2:$R$36,3,FALSE)</f>
        <v>Y59</v>
      </c>
      <c r="J7137" s="196" t="str">
        <f>VLOOKUP(E7137,Refs!$P$2:$S$36,4,FALSE)</f>
        <v>South East</v>
      </c>
      <c r="K7137" s="42" t="str">
        <f t="shared" si="225"/>
        <v/>
      </c>
    </row>
    <row r="7138" spans="1:11" x14ac:dyDescent="0.35">
      <c r="A7138" s="197">
        <f t="shared" si="226"/>
        <v>44317</v>
      </c>
      <c r="B7138" t="s">
        <v>1054</v>
      </c>
      <c r="C7138" t="s">
        <v>115</v>
      </c>
      <c r="D7138" t="s">
        <v>1007</v>
      </c>
      <c r="E7138" t="s">
        <v>538</v>
      </c>
      <c r="F7138" t="s">
        <v>539</v>
      </c>
      <c r="G7138" t="s">
        <v>548</v>
      </c>
      <c r="H7138">
        <v>38764</v>
      </c>
      <c r="I7138" s="196" t="str">
        <f>VLOOKUP(E7138,Refs!$P$2:$R$36,3,FALSE)</f>
        <v>Y59</v>
      </c>
      <c r="J7138" s="196" t="str">
        <f>VLOOKUP(E7138,Refs!$P$2:$S$36,4,FALSE)</f>
        <v>South East</v>
      </c>
      <c r="K7138" s="42">
        <f t="shared" si="225"/>
        <v>38764</v>
      </c>
    </row>
    <row r="7139" spans="1:11" x14ac:dyDescent="0.35">
      <c r="A7139" s="197">
        <f t="shared" si="226"/>
        <v>44317</v>
      </c>
      <c r="B7139" t="s">
        <v>1054</v>
      </c>
      <c r="C7139" t="s">
        <v>115</v>
      </c>
      <c r="D7139" t="s">
        <v>1007</v>
      </c>
      <c r="E7139" t="s">
        <v>538</v>
      </c>
      <c r="F7139" t="s">
        <v>539</v>
      </c>
      <c r="G7139" t="s">
        <v>549</v>
      </c>
      <c r="H7139">
        <v>21689</v>
      </c>
      <c r="I7139" s="196" t="str">
        <f>VLOOKUP(E7139,Refs!$P$2:$R$36,3,FALSE)</f>
        <v>Y59</v>
      </c>
      <c r="J7139" s="196" t="str">
        <f>VLOOKUP(E7139,Refs!$P$2:$S$36,4,FALSE)</f>
        <v>South East</v>
      </c>
      <c r="K7139" s="42">
        <f t="shared" si="225"/>
        <v>21689</v>
      </c>
    </row>
    <row r="7140" spans="1:11" x14ac:dyDescent="0.35">
      <c r="A7140" s="197">
        <f t="shared" si="226"/>
        <v>44317</v>
      </c>
      <c r="B7140" t="s">
        <v>1054</v>
      </c>
      <c r="C7140" t="s">
        <v>115</v>
      </c>
      <c r="D7140" t="s">
        <v>1007</v>
      </c>
      <c r="E7140" t="s">
        <v>538</v>
      </c>
      <c r="F7140" t="s">
        <v>539</v>
      </c>
      <c r="G7140" t="s">
        <v>550</v>
      </c>
      <c r="H7140">
        <v>1491</v>
      </c>
      <c r="I7140" s="196" t="str">
        <f>VLOOKUP(E7140,Refs!$P$2:$R$36,3,FALSE)</f>
        <v>Y59</v>
      </c>
      <c r="J7140" s="196" t="str">
        <f>VLOOKUP(E7140,Refs!$P$2:$S$36,4,FALSE)</f>
        <v>South East</v>
      </c>
      <c r="K7140" s="42">
        <f t="shared" si="225"/>
        <v>1491</v>
      </c>
    </row>
    <row r="7141" spans="1:11" x14ac:dyDescent="0.35">
      <c r="A7141" s="197">
        <f t="shared" si="226"/>
        <v>44317</v>
      </c>
      <c r="B7141" t="s">
        <v>1054</v>
      </c>
      <c r="C7141" t="s">
        <v>115</v>
      </c>
      <c r="D7141" t="s">
        <v>1007</v>
      </c>
      <c r="E7141" t="s">
        <v>538</v>
      </c>
      <c r="F7141" t="s">
        <v>539</v>
      </c>
      <c r="G7141" t="s">
        <v>551</v>
      </c>
      <c r="H7141">
        <v>1635</v>
      </c>
      <c r="I7141" s="196" t="str">
        <f>VLOOKUP(E7141,Refs!$P$2:$R$36,3,FALSE)</f>
        <v>Y59</v>
      </c>
      <c r="J7141" s="196" t="str">
        <f>VLOOKUP(E7141,Refs!$P$2:$S$36,4,FALSE)</f>
        <v>South East</v>
      </c>
      <c r="K7141" s="42">
        <f t="shared" si="225"/>
        <v>1635</v>
      </c>
    </row>
    <row r="7142" spans="1:11" x14ac:dyDescent="0.35">
      <c r="A7142" s="197">
        <f t="shared" si="226"/>
        <v>44317</v>
      </c>
      <c r="B7142" t="s">
        <v>1054</v>
      </c>
      <c r="C7142" t="s">
        <v>115</v>
      </c>
      <c r="D7142" t="s">
        <v>1007</v>
      </c>
      <c r="E7142" t="s">
        <v>538</v>
      </c>
      <c r="F7142" t="s">
        <v>539</v>
      </c>
      <c r="G7142" t="s">
        <v>552</v>
      </c>
      <c r="H7142">
        <v>18563</v>
      </c>
      <c r="I7142" s="196" t="str">
        <f>VLOOKUP(E7142,Refs!$P$2:$R$36,3,FALSE)</f>
        <v>Y59</v>
      </c>
      <c r="J7142" s="196" t="str">
        <f>VLOOKUP(E7142,Refs!$P$2:$S$36,4,FALSE)</f>
        <v>South East</v>
      </c>
      <c r="K7142" s="42">
        <f t="shared" si="225"/>
        <v>18563</v>
      </c>
    </row>
    <row r="7143" spans="1:11" x14ac:dyDescent="0.35">
      <c r="A7143" s="197">
        <f t="shared" si="226"/>
        <v>44317</v>
      </c>
      <c r="B7143" t="s">
        <v>1054</v>
      </c>
      <c r="C7143" t="s">
        <v>115</v>
      </c>
      <c r="D7143" t="s">
        <v>1007</v>
      </c>
      <c r="E7143" t="s">
        <v>538</v>
      </c>
      <c r="F7143" t="s">
        <v>539</v>
      </c>
      <c r="G7143" t="s">
        <v>553</v>
      </c>
      <c r="H7143">
        <v>29410842</v>
      </c>
      <c r="I7143" s="196" t="str">
        <f>VLOOKUP(E7143,Refs!$P$2:$R$36,3,FALSE)</f>
        <v>Y59</v>
      </c>
      <c r="J7143" s="196" t="str">
        <f>VLOOKUP(E7143,Refs!$P$2:$S$36,4,FALSE)</f>
        <v>South East</v>
      </c>
      <c r="K7143" s="42">
        <f t="shared" si="225"/>
        <v>29410842</v>
      </c>
    </row>
    <row r="7144" spans="1:11" x14ac:dyDescent="0.35">
      <c r="A7144" s="197">
        <f t="shared" si="226"/>
        <v>44317</v>
      </c>
      <c r="B7144" t="s">
        <v>1054</v>
      </c>
      <c r="C7144" t="s">
        <v>115</v>
      </c>
      <c r="D7144" t="s">
        <v>1007</v>
      </c>
      <c r="E7144" t="s">
        <v>538</v>
      </c>
      <c r="F7144" t="s">
        <v>539</v>
      </c>
      <c r="G7144" t="s">
        <v>554</v>
      </c>
      <c r="H7144">
        <v>916</v>
      </c>
      <c r="I7144" s="196" t="str">
        <f>VLOOKUP(E7144,Refs!$P$2:$R$36,3,FALSE)</f>
        <v>Y59</v>
      </c>
      <c r="J7144" s="196" t="str">
        <f>VLOOKUP(E7144,Refs!$P$2:$S$36,4,FALSE)</f>
        <v>South East</v>
      </c>
      <c r="K7144" s="42">
        <f t="shared" si="225"/>
        <v>916</v>
      </c>
    </row>
    <row r="7145" spans="1:11" x14ac:dyDescent="0.35">
      <c r="A7145" s="197">
        <f t="shared" si="226"/>
        <v>44317</v>
      </c>
      <c r="B7145" t="s">
        <v>1054</v>
      </c>
      <c r="C7145" t="s">
        <v>115</v>
      </c>
      <c r="D7145" t="s">
        <v>1007</v>
      </c>
      <c r="E7145" t="s">
        <v>538</v>
      </c>
      <c r="F7145" t="s">
        <v>539</v>
      </c>
      <c r="G7145" t="s">
        <v>555</v>
      </c>
      <c r="H7145">
        <v>1210</v>
      </c>
      <c r="I7145" s="196" t="str">
        <f>VLOOKUP(E7145,Refs!$P$2:$R$36,3,FALSE)</f>
        <v>Y59</v>
      </c>
      <c r="J7145" s="196" t="str">
        <f>VLOOKUP(E7145,Refs!$P$2:$S$36,4,FALSE)</f>
        <v>South East</v>
      </c>
      <c r="K7145" s="42">
        <f t="shared" si="225"/>
        <v>1210</v>
      </c>
    </row>
    <row r="7146" spans="1:11" x14ac:dyDescent="0.35">
      <c r="A7146" s="197">
        <f t="shared" si="226"/>
        <v>44317</v>
      </c>
      <c r="B7146" t="s">
        <v>1054</v>
      </c>
      <c r="C7146" t="s">
        <v>115</v>
      </c>
      <c r="D7146" t="s">
        <v>1007</v>
      </c>
      <c r="E7146" t="s">
        <v>538</v>
      </c>
      <c r="F7146" t="s">
        <v>539</v>
      </c>
      <c r="G7146" t="s">
        <v>556</v>
      </c>
      <c r="H7146">
        <v>5905895</v>
      </c>
      <c r="I7146" s="196" t="str">
        <f>VLOOKUP(E7146,Refs!$P$2:$R$36,3,FALSE)</f>
        <v>Y59</v>
      </c>
      <c r="J7146" s="196" t="str">
        <f>VLOOKUP(E7146,Refs!$P$2:$S$36,4,FALSE)</f>
        <v>South East</v>
      </c>
      <c r="K7146" s="42">
        <f t="shared" si="225"/>
        <v>5905895</v>
      </c>
    </row>
    <row r="7147" spans="1:11" x14ac:dyDescent="0.35">
      <c r="A7147" s="197">
        <f t="shared" si="226"/>
        <v>44317</v>
      </c>
      <c r="B7147" t="s">
        <v>1054</v>
      </c>
      <c r="C7147" t="s">
        <v>115</v>
      </c>
      <c r="D7147" t="s">
        <v>1007</v>
      </c>
      <c r="E7147" t="s">
        <v>538</v>
      </c>
      <c r="F7147" t="s">
        <v>539</v>
      </c>
      <c r="G7147" t="s">
        <v>557</v>
      </c>
      <c r="H7147">
        <v>44031</v>
      </c>
      <c r="I7147" s="196" t="str">
        <f>VLOOKUP(E7147,Refs!$P$2:$R$36,3,FALSE)</f>
        <v>Y59</v>
      </c>
      <c r="J7147" s="196" t="str">
        <f>VLOOKUP(E7147,Refs!$P$2:$S$36,4,FALSE)</f>
        <v>South East</v>
      </c>
      <c r="K7147" s="42">
        <f t="shared" si="225"/>
        <v>44031</v>
      </c>
    </row>
    <row r="7148" spans="1:11" x14ac:dyDescent="0.35">
      <c r="A7148" s="197">
        <f t="shared" si="226"/>
        <v>44317</v>
      </c>
      <c r="B7148" t="s">
        <v>1054</v>
      </c>
      <c r="C7148" t="s">
        <v>115</v>
      </c>
      <c r="D7148" t="s">
        <v>1007</v>
      </c>
      <c r="E7148" t="s">
        <v>538</v>
      </c>
      <c r="F7148" t="s">
        <v>539</v>
      </c>
      <c r="G7148" t="s">
        <v>558</v>
      </c>
      <c r="H7148">
        <v>258606148</v>
      </c>
      <c r="I7148" s="196" t="str">
        <f>VLOOKUP(E7148,Refs!$P$2:$R$36,3,FALSE)</f>
        <v>Y59</v>
      </c>
      <c r="J7148" s="196" t="str">
        <f>VLOOKUP(E7148,Refs!$P$2:$S$36,4,FALSE)</f>
        <v>South East</v>
      </c>
      <c r="K7148" s="42">
        <f t="shared" si="225"/>
        <v>258606148</v>
      </c>
    </row>
    <row r="7149" spans="1:11" x14ac:dyDescent="0.35">
      <c r="A7149" s="197">
        <f t="shared" si="226"/>
        <v>44317</v>
      </c>
      <c r="B7149" t="s">
        <v>1054</v>
      </c>
      <c r="C7149" t="s">
        <v>115</v>
      </c>
      <c r="D7149" t="s">
        <v>1007</v>
      </c>
      <c r="E7149" t="s">
        <v>538</v>
      </c>
      <c r="F7149" t="s">
        <v>539</v>
      </c>
      <c r="G7149" t="s">
        <v>566</v>
      </c>
      <c r="H7149">
        <v>97375</v>
      </c>
      <c r="I7149" s="196" t="str">
        <f>VLOOKUP(E7149,Refs!$P$2:$R$36,3,FALSE)</f>
        <v>Y59</v>
      </c>
      <c r="J7149" s="196" t="str">
        <f>VLOOKUP(E7149,Refs!$P$2:$S$36,4,FALSE)</f>
        <v>South East</v>
      </c>
      <c r="K7149" s="42">
        <f t="shared" si="225"/>
        <v>97375</v>
      </c>
    </row>
    <row r="7150" spans="1:11" x14ac:dyDescent="0.35">
      <c r="A7150" s="197">
        <f t="shared" si="226"/>
        <v>44317</v>
      </c>
      <c r="B7150" t="s">
        <v>1054</v>
      </c>
      <c r="C7150" t="s">
        <v>115</v>
      </c>
      <c r="D7150" t="s">
        <v>1007</v>
      </c>
      <c r="E7150" t="s">
        <v>538</v>
      </c>
      <c r="F7150" t="s">
        <v>539</v>
      </c>
      <c r="G7150" t="s">
        <v>567</v>
      </c>
      <c r="H7150">
        <v>1421</v>
      </c>
      <c r="I7150" s="196" t="str">
        <f>VLOOKUP(E7150,Refs!$P$2:$R$36,3,FALSE)</f>
        <v>Y59</v>
      </c>
      <c r="J7150" s="196" t="str">
        <f>VLOOKUP(E7150,Refs!$P$2:$S$36,4,FALSE)</f>
        <v>South East</v>
      </c>
      <c r="K7150" s="42">
        <f t="shared" si="225"/>
        <v>1421</v>
      </c>
    </row>
    <row r="7151" spans="1:11" x14ac:dyDescent="0.35">
      <c r="A7151" s="197">
        <f t="shared" si="226"/>
        <v>44317</v>
      </c>
      <c r="B7151" t="s">
        <v>1054</v>
      </c>
      <c r="C7151" t="s">
        <v>115</v>
      </c>
      <c r="D7151" t="s">
        <v>1007</v>
      </c>
      <c r="E7151" t="s">
        <v>538</v>
      </c>
      <c r="F7151" t="s">
        <v>539</v>
      </c>
      <c r="G7151" t="s">
        <v>568</v>
      </c>
      <c r="H7151">
        <v>51923</v>
      </c>
      <c r="I7151" s="196" t="str">
        <f>VLOOKUP(E7151,Refs!$P$2:$R$36,3,FALSE)</f>
        <v>Y59</v>
      </c>
      <c r="J7151" s="196" t="str">
        <f>VLOOKUP(E7151,Refs!$P$2:$S$36,4,FALSE)</f>
        <v>South East</v>
      </c>
      <c r="K7151" s="42">
        <f t="shared" si="225"/>
        <v>51923</v>
      </c>
    </row>
    <row r="7152" spans="1:11" x14ac:dyDescent="0.35">
      <c r="A7152" s="197">
        <f t="shared" si="226"/>
        <v>44317</v>
      </c>
      <c r="B7152" t="s">
        <v>1054</v>
      </c>
      <c r="C7152" t="s">
        <v>115</v>
      </c>
      <c r="D7152" t="s">
        <v>1007</v>
      </c>
      <c r="E7152" t="s">
        <v>538</v>
      </c>
      <c r="F7152" t="s">
        <v>539</v>
      </c>
      <c r="G7152" t="s">
        <v>569</v>
      </c>
      <c r="H7152">
        <v>44031</v>
      </c>
      <c r="I7152" s="196" t="str">
        <f>VLOOKUP(E7152,Refs!$P$2:$R$36,3,FALSE)</f>
        <v>Y59</v>
      </c>
      <c r="J7152" s="196" t="str">
        <f>VLOOKUP(E7152,Refs!$P$2:$S$36,4,FALSE)</f>
        <v>South East</v>
      </c>
      <c r="K7152" s="42">
        <f t="shared" si="225"/>
        <v>44031</v>
      </c>
    </row>
    <row r="7153" spans="1:11" x14ac:dyDescent="0.35">
      <c r="A7153" s="197">
        <f t="shared" si="226"/>
        <v>44317</v>
      </c>
      <c r="B7153" t="s">
        <v>1054</v>
      </c>
      <c r="C7153" t="s">
        <v>115</v>
      </c>
      <c r="D7153" t="s">
        <v>1007</v>
      </c>
      <c r="E7153" t="s">
        <v>538</v>
      </c>
      <c r="F7153" t="s">
        <v>539</v>
      </c>
      <c r="G7153" t="s">
        <v>570</v>
      </c>
      <c r="H7153">
        <v>0</v>
      </c>
      <c r="I7153" s="196" t="str">
        <f>VLOOKUP(E7153,Refs!$P$2:$R$36,3,FALSE)</f>
        <v>Y59</v>
      </c>
      <c r="J7153" s="196" t="str">
        <f>VLOOKUP(E7153,Refs!$P$2:$S$36,4,FALSE)</f>
        <v>South East</v>
      </c>
      <c r="K7153" s="42" t="str">
        <f t="shared" si="225"/>
        <v/>
      </c>
    </row>
    <row r="7154" spans="1:11" x14ac:dyDescent="0.35">
      <c r="A7154" s="197">
        <f t="shared" si="226"/>
        <v>44317</v>
      </c>
      <c r="B7154" t="s">
        <v>1054</v>
      </c>
      <c r="C7154" t="s">
        <v>115</v>
      </c>
      <c r="D7154" t="s">
        <v>1007</v>
      </c>
      <c r="E7154" t="s">
        <v>538</v>
      </c>
      <c r="F7154" t="s">
        <v>539</v>
      </c>
      <c r="G7154" t="s">
        <v>571</v>
      </c>
      <c r="H7154">
        <v>0</v>
      </c>
      <c r="I7154" s="196" t="str">
        <f>VLOOKUP(E7154,Refs!$P$2:$R$36,3,FALSE)</f>
        <v>Y59</v>
      </c>
      <c r="J7154" s="196" t="str">
        <f>VLOOKUP(E7154,Refs!$P$2:$S$36,4,FALSE)</f>
        <v>South East</v>
      </c>
      <c r="K7154" s="42" t="str">
        <f t="shared" si="225"/>
        <v/>
      </c>
    </row>
    <row r="7155" spans="1:11" x14ac:dyDescent="0.35">
      <c r="A7155" s="197">
        <f t="shared" si="226"/>
        <v>44317</v>
      </c>
      <c r="B7155" t="s">
        <v>1054</v>
      </c>
      <c r="C7155" t="s">
        <v>115</v>
      </c>
      <c r="D7155" t="s">
        <v>1007</v>
      </c>
      <c r="E7155" t="s">
        <v>538</v>
      </c>
      <c r="F7155" t="s">
        <v>539</v>
      </c>
      <c r="G7155" t="s">
        <v>576</v>
      </c>
      <c r="H7155">
        <v>44031</v>
      </c>
      <c r="I7155" s="196" t="str">
        <f>VLOOKUP(E7155,Refs!$P$2:$R$36,3,FALSE)</f>
        <v>Y59</v>
      </c>
      <c r="J7155" s="196" t="str">
        <f>VLOOKUP(E7155,Refs!$P$2:$S$36,4,FALSE)</f>
        <v>South East</v>
      </c>
      <c r="K7155" s="42">
        <f t="shared" si="225"/>
        <v>44031</v>
      </c>
    </row>
    <row r="7156" spans="1:11" x14ac:dyDescent="0.35">
      <c r="A7156" s="197">
        <f t="shared" si="226"/>
        <v>44317</v>
      </c>
      <c r="B7156" t="s">
        <v>1054</v>
      </c>
      <c r="C7156" t="s">
        <v>115</v>
      </c>
      <c r="D7156" t="s">
        <v>1007</v>
      </c>
      <c r="E7156" t="s">
        <v>538</v>
      </c>
      <c r="F7156" t="s">
        <v>539</v>
      </c>
      <c r="G7156" t="s">
        <v>577</v>
      </c>
      <c r="H7156">
        <v>6232</v>
      </c>
      <c r="I7156" s="196" t="str">
        <f>VLOOKUP(E7156,Refs!$P$2:$R$36,3,FALSE)</f>
        <v>Y59</v>
      </c>
      <c r="J7156" s="196" t="str">
        <f>VLOOKUP(E7156,Refs!$P$2:$S$36,4,FALSE)</f>
        <v>South East</v>
      </c>
      <c r="K7156" s="42">
        <f t="shared" si="225"/>
        <v>6232</v>
      </c>
    </row>
    <row r="7157" spans="1:11" x14ac:dyDescent="0.35">
      <c r="A7157" s="197">
        <f t="shared" si="226"/>
        <v>44317</v>
      </c>
      <c r="B7157" t="s">
        <v>1054</v>
      </c>
      <c r="C7157" t="s">
        <v>115</v>
      </c>
      <c r="D7157" t="s">
        <v>1007</v>
      </c>
      <c r="E7157" t="s">
        <v>538</v>
      </c>
      <c r="F7157" t="s">
        <v>539</v>
      </c>
      <c r="G7157" t="s">
        <v>578</v>
      </c>
      <c r="H7157">
        <v>0</v>
      </c>
      <c r="I7157" s="196" t="str">
        <f>VLOOKUP(E7157,Refs!$P$2:$R$36,3,FALSE)</f>
        <v>Y59</v>
      </c>
      <c r="J7157" s="196" t="str">
        <f>VLOOKUP(E7157,Refs!$P$2:$S$36,4,FALSE)</f>
        <v>South East</v>
      </c>
      <c r="K7157" s="42" t="str">
        <f t="shared" si="225"/>
        <v/>
      </c>
    </row>
    <row r="7158" spans="1:11" x14ac:dyDescent="0.35">
      <c r="A7158" s="197">
        <f t="shared" si="226"/>
        <v>44317</v>
      </c>
      <c r="B7158" t="s">
        <v>1054</v>
      </c>
      <c r="C7158" t="s">
        <v>115</v>
      </c>
      <c r="D7158" t="s">
        <v>1007</v>
      </c>
      <c r="E7158" t="s">
        <v>538</v>
      </c>
      <c r="F7158" t="s">
        <v>539</v>
      </c>
      <c r="G7158" t="s">
        <v>579</v>
      </c>
      <c r="H7158">
        <v>0</v>
      </c>
      <c r="I7158" s="196" t="str">
        <f>VLOOKUP(E7158,Refs!$P$2:$R$36,3,FALSE)</f>
        <v>Y59</v>
      </c>
      <c r="J7158" s="196" t="str">
        <f>VLOOKUP(E7158,Refs!$P$2:$S$36,4,FALSE)</f>
        <v>South East</v>
      </c>
      <c r="K7158" s="42" t="str">
        <f t="shared" si="225"/>
        <v/>
      </c>
    </row>
    <row r="7159" spans="1:11" x14ac:dyDescent="0.35">
      <c r="A7159" s="197">
        <f t="shared" si="226"/>
        <v>44317</v>
      </c>
      <c r="B7159" t="s">
        <v>1054</v>
      </c>
      <c r="C7159" t="s">
        <v>115</v>
      </c>
      <c r="D7159" t="s">
        <v>1007</v>
      </c>
      <c r="E7159" t="s">
        <v>538</v>
      </c>
      <c r="F7159" t="s">
        <v>539</v>
      </c>
      <c r="G7159" t="s">
        <v>580</v>
      </c>
      <c r="H7159">
        <v>0</v>
      </c>
      <c r="I7159" s="196" t="str">
        <f>VLOOKUP(E7159,Refs!$P$2:$R$36,3,FALSE)</f>
        <v>Y59</v>
      </c>
      <c r="J7159" s="196" t="str">
        <f>VLOOKUP(E7159,Refs!$P$2:$S$36,4,FALSE)</f>
        <v>South East</v>
      </c>
      <c r="K7159" s="42" t="str">
        <f t="shared" ref="K7159:K7222" si="227">IF(OR(H7159="NULL",H7159=0,H7159=""),"",H7159)</f>
        <v/>
      </c>
    </row>
    <row r="7160" spans="1:11" x14ac:dyDescent="0.35">
      <c r="A7160" s="197">
        <f t="shared" si="226"/>
        <v>44317</v>
      </c>
      <c r="B7160" t="s">
        <v>1054</v>
      </c>
      <c r="C7160" t="s">
        <v>115</v>
      </c>
      <c r="D7160" t="s">
        <v>1007</v>
      </c>
      <c r="E7160" t="s">
        <v>538</v>
      </c>
      <c r="F7160" t="s">
        <v>539</v>
      </c>
      <c r="G7160" t="s">
        <v>581</v>
      </c>
      <c r="H7160">
        <v>301</v>
      </c>
      <c r="I7160" s="196" t="str">
        <f>VLOOKUP(E7160,Refs!$P$2:$R$36,3,FALSE)</f>
        <v>Y59</v>
      </c>
      <c r="J7160" s="196" t="str">
        <f>VLOOKUP(E7160,Refs!$P$2:$S$36,4,FALSE)</f>
        <v>South East</v>
      </c>
      <c r="K7160" s="42">
        <f t="shared" si="227"/>
        <v>301</v>
      </c>
    </row>
    <row r="7161" spans="1:11" x14ac:dyDescent="0.35">
      <c r="A7161" s="197">
        <f t="shared" si="226"/>
        <v>44317</v>
      </c>
      <c r="B7161" t="s">
        <v>1054</v>
      </c>
      <c r="C7161" t="s">
        <v>115</v>
      </c>
      <c r="D7161" t="s">
        <v>1007</v>
      </c>
      <c r="E7161" t="s">
        <v>538</v>
      </c>
      <c r="F7161" t="s">
        <v>539</v>
      </c>
      <c r="G7161" t="s">
        <v>582</v>
      </c>
      <c r="H7161">
        <v>2233</v>
      </c>
      <c r="I7161" s="196" t="str">
        <f>VLOOKUP(E7161,Refs!$P$2:$R$36,3,FALSE)</f>
        <v>Y59</v>
      </c>
      <c r="J7161" s="196" t="str">
        <f>VLOOKUP(E7161,Refs!$P$2:$S$36,4,FALSE)</f>
        <v>South East</v>
      </c>
      <c r="K7161" s="42">
        <f t="shared" si="227"/>
        <v>2233</v>
      </c>
    </row>
    <row r="7162" spans="1:11" x14ac:dyDescent="0.35">
      <c r="A7162" s="197">
        <f t="shared" si="226"/>
        <v>44317</v>
      </c>
      <c r="B7162" t="s">
        <v>1054</v>
      </c>
      <c r="C7162" t="s">
        <v>115</v>
      </c>
      <c r="D7162" t="s">
        <v>1007</v>
      </c>
      <c r="E7162" t="s">
        <v>538</v>
      </c>
      <c r="F7162" t="s">
        <v>539</v>
      </c>
      <c r="G7162" t="s">
        <v>583</v>
      </c>
      <c r="H7162">
        <v>1856</v>
      </c>
      <c r="I7162" s="196" t="str">
        <f>VLOOKUP(E7162,Refs!$P$2:$R$36,3,FALSE)</f>
        <v>Y59</v>
      </c>
      <c r="J7162" s="196" t="str">
        <f>VLOOKUP(E7162,Refs!$P$2:$S$36,4,FALSE)</f>
        <v>South East</v>
      </c>
      <c r="K7162" s="42">
        <f t="shared" si="227"/>
        <v>1856</v>
      </c>
    </row>
    <row r="7163" spans="1:11" x14ac:dyDescent="0.35">
      <c r="A7163" s="197">
        <f t="shared" si="226"/>
        <v>44317</v>
      </c>
      <c r="B7163" t="s">
        <v>1054</v>
      </c>
      <c r="C7163" t="s">
        <v>115</v>
      </c>
      <c r="D7163" t="s">
        <v>1007</v>
      </c>
      <c r="E7163" t="s">
        <v>538</v>
      </c>
      <c r="F7163" t="s">
        <v>539</v>
      </c>
      <c r="G7163" t="s">
        <v>584</v>
      </c>
      <c r="H7163">
        <v>33409</v>
      </c>
      <c r="I7163" s="196" t="str">
        <f>VLOOKUP(E7163,Refs!$P$2:$R$36,3,FALSE)</f>
        <v>Y59</v>
      </c>
      <c r="J7163" s="196" t="str">
        <f>VLOOKUP(E7163,Refs!$P$2:$S$36,4,FALSE)</f>
        <v>South East</v>
      </c>
      <c r="K7163" s="42">
        <f t="shared" si="227"/>
        <v>33409</v>
      </c>
    </row>
    <row r="7164" spans="1:11" x14ac:dyDescent="0.35">
      <c r="A7164" s="197">
        <f t="shared" si="226"/>
        <v>44317</v>
      </c>
      <c r="B7164" t="s">
        <v>1054</v>
      </c>
      <c r="C7164" t="s">
        <v>115</v>
      </c>
      <c r="D7164" t="s">
        <v>1007</v>
      </c>
      <c r="E7164" t="s">
        <v>538</v>
      </c>
      <c r="F7164" t="s">
        <v>539</v>
      </c>
      <c r="G7164" t="s">
        <v>585</v>
      </c>
      <c r="H7164">
        <v>4</v>
      </c>
      <c r="I7164" s="196" t="str">
        <f>VLOOKUP(E7164,Refs!$P$2:$R$36,3,FALSE)</f>
        <v>Y59</v>
      </c>
      <c r="J7164" s="196" t="str">
        <f>VLOOKUP(E7164,Refs!$P$2:$S$36,4,FALSE)</f>
        <v>South East</v>
      </c>
      <c r="K7164" s="42">
        <f t="shared" si="227"/>
        <v>4</v>
      </c>
    </row>
    <row r="7165" spans="1:11" x14ac:dyDescent="0.35">
      <c r="A7165" s="197">
        <f t="shared" si="226"/>
        <v>44317</v>
      </c>
      <c r="B7165" t="s">
        <v>1054</v>
      </c>
      <c r="C7165" t="s">
        <v>115</v>
      </c>
      <c r="D7165" t="s">
        <v>1007</v>
      </c>
      <c r="E7165" t="s">
        <v>538</v>
      </c>
      <c r="F7165" t="s">
        <v>539</v>
      </c>
      <c r="G7165" t="s">
        <v>586</v>
      </c>
      <c r="H7165">
        <v>17136</v>
      </c>
      <c r="I7165" s="196" t="str">
        <f>VLOOKUP(E7165,Refs!$P$2:$R$36,3,FALSE)</f>
        <v>Y59</v>
      </c>
      <c r="J7165" s="196" t="str">
        <f>VLOOKUP(E7165,Refs!$P$2:$S$36,4,FALSE)</f>
        <v>South East</v>
      </c>
      <c r="K7165" s="42">
        <f t="shared" si="227"/>
        <v>17136</v>
      </c>
    </row>
    <row r="7166" spans="1:11" x14ac:dyDescent="0.35">
      <c r="A7166" s="197">
        <f t="shared" si="226"/>
        <v>44317</v>
      </c>
      <c r="B7166" t="s">
        <v>1054</v>
      </c>
      <c r="C7166" t="s">
        <v>115</v>
      </c>
      <c r="D7166" t="s">
        <v>1007</v>
      </c>
      <c r="E7166" t="s">
        <v>538</v>
      </c>
      <c r="F7166" t="s">
        <v>539</v>
      </c>
      <c r="G7166" t="s">
        <v>587</v>
      </c>
      <c r="H7166">
        <v>0</v>
      </c>
      <c r="I7166" s="196" t="str">
        <f>VLOOKUP(E7166,Refs!$P$2:$R$36,3,FALSE)</f>
        <v>Y59</v>
      </c>
      <c r="J7166" s="196" t="str">
        <f>VLOOKUP(E7166,Refs!$P$2:$S$36,4,FALSE)</f>
        <v>South East</v>
      </c>
      <c r="K7166" s="42" t="str">
        <f t="shared" si="227"/>
        <v/>
      </c>
    </row>
    <row r="7167" spans="1:11" x14ac:dyDescent="0.35">
      <c r="A7167" s="197">
        <f t="shared" si="226"/>
        <v>44317</v>
      </c>
      <c r="B7167" t="s">
        <v>1054</v>
      </c>
      <c r="C7167" t="s">
        <v>115</v>
      </c>
      <c r="D7167" t="s">
        <v>1007</v>
      </c>
      <c r="E7167" t="s">
        <v>538</v>
      </c>
      <c r="F7167" t="s">
        <v>539</v>
      </c>
      <c r="G7167" t="s">
        <v>588</v>
      </c>
      <c r="H7167">
        <v>20484</v>
      </c>
      <c r="I7167" s="196" t="str">
        <f>VLOOKUP(E7167,Refs!$P$2:$R$36,3,FALSE)</f>
        <v>Y59</v>
      </c>
      <c r="J7167" s="196" t="str">
        <f>VLOOKUP(E7167,Refs!$P$2:$S$36,4,FALSE)</f>
        <v>South East</v>
      </c>
      <c r="K7167" s="42">
        <f t="shared" si="227"/>
        <v>20484</v>
      </c>
    </row>
    <row r="7168" spans="1:11" x14ac:dyDescent="0.35">
      <c r="A7168" s="197">
        <f t="shared" si="226"/>
        <v>44317</v>
      </c>
      <c r="B7168" t="s">
        <v>1054</v>
      </c>
      <c r="C7168" t="s">
        <v>115</v>
      </c>
      <c r="D7168" t="s">
        <v>1007</v>
      </c>
      <c r="E7168" t="s">
        <v>538</v>
      </c>
      <c r="F7168" t="s">
        <v>539</v>
      </c>
      <c r="G7168" t="s">
        <v>589</v>
      </c>
      <c r="H7168">
        <v>941</v>
      </c>
      <c r="I7168" s="196" t="str">
        <f>VLOOKUP(E7168,Refs!$P$2:$R$36,3,FALSE)</f>
        <v>Y59</v>
      </c>
      <c r="J7168" s="196" t="str">
        <f>VLOOKUP(E7168,Refs!$P$2:$S$36,4,FALSE)</f>
        <v>South East</v>
      </c>
      <c r="K7168" s="42">
        <f t="shared" si="227"/>
        <v>941</v>
      </c>
    </row>
    <row r="7169" spans="1:11" x14ac:dyDescent="0.35">
      <c r="A7169" s="197">
        <f t="shared" si="226"/>
        <v>44317</v>
      </c>
      <c r="B7169" t="s">
        <v>1054</v>
      </c>
      <c r="C7169" t="s">
        <v>115</v>
      </c>
      <c r="D7169" t="s">
        <v>1007</v>
      </c>
      <c r="E7169" t="s">
        <v>538</v>
      </c>
      <c r="F7169" t="s">
        <v>539</v>
      </c>
      <c r="G7169" t="s">
        <v>590</v>
      </c>
      <c r="H7169">
        <v>1526</v>
      </c>
      <c r="I7169" s="196" t="str">
        <f>VLOOKUP(E7169,Refs!$P$2:$R$36,3,FALSE)</f>
        <v>Y59</v>
      </c>
      <c r="J7169" s="196" t="str">
        <f>VLOOKUP(E7169,Refs!$P$2:$S$36,4,FALSE)</f>
        <v>South East</v>
      </c>
      <c r="K7169" s="42">
        <f t="shared" si="227"/>
        <v>1526</v>
      </c>
    </row>
    <row r="7170" spans="1:11" x14ac:dyDescent="0.35">
      <c r="A7170" s="197">
        <f t="shared" si="226"/>
        <v>44317</v>
      </c>
      <c r="B7170" t="s">
        <v>1054</v>
      </c>
      <c r="C7170" t="s">
        <v>115</v>
      </c>
      <c r="D7170" t="s">
        <v>1007</v>
      </c>
      <c r="E7170" t="s">
        <v>538</v>
      </c>
      <c r="F7170" t="s">
        <v>539</v>
      </c>
      <c r="G7170" t="s">
        <v>591</v>
      </c>
      <c r="H7170">
        <v>1130</v>
      </c>
      <c r="I7170" s="196" t="str">
        <f>VLOOKUP(E7170,Refs!$P$2:$R$36,3,FALSE)</f>
        <v>Y59</v>
      </c>
      <c r="J7170" s="196" t="str">
        <f>VLOOKUP(E7170,Refs!$P$2:$S$36,4,FALSE)</f>
        <v>South East</v>
      </c>
      <c r="K7170" s="42">
        <f t="shared" si="227"/>
        <v>1130</v>
      </c>
    </row>
    <row r="7171" spans="1:11" x14ac:dyDescent="0.35">
      <c r="A7171" s="197">
        <f t="shared" ref="A7171:A7234" si="228">DATEVALUE(RIGHT(B7171,8))</f>
        <v>44317</v>
      </c>
      <c r="B7171" t="s">
        <v>1054</v>
      </c>
      <c r="C7171" t="s">
        <v>115</v>
      </c>
      <c r="D7171" t="s">
        <v>1007</v>
      </c>
      <c r="E7171" t="s">
        <v>538</v>
      </c>
      <c r="F7171" t="s">
        <v>539</v>
      </c>
      <c r="G7171" t="s">
        <v>592</v>
      </c>
      <c r="H7171">
        <v>2772</v>
      </c>
      <c r="I7171" s="196" t="str">
        <f>VLOOKUP(E7171,Refs!$P$2:$R$36,3,FALSE)</f>
        <v>Y59</v>
      </c>
      <c r="J7171" s="196" t="str">
        <f>VLOOKUP(E7171,Refs!$P$2:$S$36,4,FALSE)</f>
        <v>South East</v>
      </c>
      <c r="K7171" s="42">
        <f t="shared" si="227"/>
        <v>2772</v>
      </c>
    </row>
    <row r="7172" spans="1:11" x14ac:dyDescent="0.35">
      <c r="A7172" s="197">
        <f t="shared" si="228"/>
        <v>44317</v>
      </c>
      <c r="B7172" t="s">
        <v>1054</v>
      </c>
      <c r="C7172" t="s">
        <v>115</v>
      </c>
      <c r="D7172" t="s">
        <v>1007</v>
      </c>
      <c r="E7172" t="s">
        <v>538</v>
      </c>
      <c r="F7172" t="s">
        <v>539</v>
      </c>
      <c r="G7172" t="s">
        <v>593</v>
      </c>
      <c r="H7172">
        <v>603</v>
      </c>
      <c r="I7172" s="196" t="str">
        <f>VLOOKUP(E7172,Refs!$P$2:$R$36,3,FALSE)</f>
        <v>Y59</v>
      </c>
      <c r="J7172" s="196" t="str">
        <f>VLOOKUP(E7172,Refs!$P$2:$S$36,4,FALSE)</f>
        <v>South East</v>
      </c>
      <c r="K7172" s="42">
        <f t="shared" si="227"/>
        <v>603</v>
      </c>
    </row>
    <row r="7173" spans="1:11" x14ac:dyDescent="0.35">
      <c r="A7173" s="197">
        <f t="shared" si="228"/>
        <v>44317</v>
      </c>
      <c r="B7173" t="s">
        <v>1054</v>
      </c>
      <c r="C7173" t="s">
        <v>115</v>
      </c>
      <c r="D7173" t="s">
        <v>1007</v>
      </c>
      <c r="E7173" t="s">
        <v>538</v>
      </c>
      <c r="F7173" t="s">
        <v>539</v>
      </c>
      <c r="G7173" t="s">
        <v>594</v>
      </c>
      <c r="H7173">
        <v>2400</v>
      </c>
      <c r="I7173" s="196" t="str">
        <f>VLOOKUP(E7173,Refs!$P$2:$R$36,3,FALSE)</f>
        <v>Y59</v>
      </c>
      <c r="J7173" s="196" t="str">
        <f>VLOOKUP(E7173,Refs!$P$2:$S$36,4,FALSE)</f>
        <v>South East</v>
      </c>
      <c r="K7173" s="42">
        <f t="shared" si="227"/>
        <v>2400</v>
      </c>
    </row>
    <row r="7174" spans="1:11" x14ac:dyDescent="0.35">
      <c r="A7174" s="197">
        <f t="shared" si="228"/>
        <v>44317</v>
      </c>
      <c r="B7174" t="s">
        <v>1054</v>
      </c>
      <c r="C7174" t="s">
        <v>115</v>
      </c>
      <c r="D7174" t="s">
        <v>1007</v>
      </c>
      <c r="E7174" t="s">
        <v>538</v>
      </c>
      <c r="F7174" t="s">
        <v>539</v>
      </c>
      <c r="G7174" t="s">
        <v>609</v>
      </c>
      <c r="H7174">
        <v>98689</v>
      </c>
      <c r="I7174" s="196" t="str">
        <f>VLOOKUP(E7174,Refs!$P$2:$R$36,3,FALSE)</f>
        <v>Y59</v>
      </c>
      <c r="J7174" s="196" t="str">
        <f>VLOOKUP(E7174,Refs!$P$2:$S$36,4,FALSE)</f>
        <v>South East</v>
      </c>
      <c r="K7174" s="42">
        <f t="shared" si="227"/>
        <v>98689</v>
      </c>
    </row>
    <row r="7175" spans="1:11" x14ac:dyDescent="0.35">
      <c r="A7175" s="197">
        <f t="shared" si="228"/>
        <v>44317</v>
      </c>
      <c r="B7175" t="s">
        <v>1054</v>
      </c>
      <c r="C7175" t="s">
        <v>115</v>
      </c>
      <c r="D7175" t="s">
        <v>1007</v>
      </c>
      <c r="E7175" t="s">
        <v>538</v>
      </c>
      <c r="F7175" t="s">
        <v>539</v>
      </c>
      <c r="G7175" t="s">
        <v>610</v>
      </c>
      <c r="H7175">
        <v>8901</v>
      </c>
      <c r="I7175" s="196" t="str">
        <f>VLOOKUP(E7175,Refs!$P$2:$R$36,3,FALSE)</f>
        <v>Y59</v>
      </c>
      <c r="J7175" s="196" t="str">
        <f>VLOOKUP(E7175,Refs!$P$2:$S$36,4,FALSE)</f>
        <v>South East</v>
      </c>
      <c r="K7175" s="42">
        <f t="shared" si="227"/>
        <v>8901</v>
      </c>
    </row>
    <row r="7176" spans="1:11" x14ac:dyDescent="0.35">
      <c r="A7176" s="197">
        <f t="shared" si="228"/>
        <v>44317</v>
      </c>
      <c r="B7176" t="s">
        <v>1054</v>
      </c>
      <c r="C7176" t="s">
        <v>115</v>
      </c>
      <c r="D7176" t="s">
        <v>1007</v>
      </c>
      <c r="E7176" t="s">
        <v>538</v>
      </c>
      <c r="F7176" t="s">
        <v>539</v>
      </c>
      <c r="G7176" t="s">
        <v>611</v>
      </c>
      <c r="H7176">
        <v>16534</v>
      </c>
      <c r="I7176" s="196" t="str">
        <f>VLOOKUP(E7176,Refs!$P$2:$R$36,3,FALSE)</f>
        <v>Y59</v>
      </c>
      <c r="J7176" s="196" t="str">
        <f>VLOOKUP(E7176,Refs!$P$2:$S$36,4,FALSE)</f>
        <v>South East</v>
      </c>
      <c r="K7176" s="42">
        <f t="shared" si="227"/>
        <v>16534</v>
      </c>
    </row>
    <row r="7177" spans="1:11" x14ac:dyDescent="0.35">
      <c r="A7177" s="197">
        <f t="shared" si="228"/>
        <v>44317</v>
      </c>
      <c r="B7177" t="s">
        <v>1054</v>
      </c>
      <c r="C7177" t="s">
        <v>115</v>
      </c>
      <c r="D7177" t="s">
        <v>1007</v>
      </c>
      <c r="E7177" t="s">
        <v>538</v>
      </c>
      <c r="F7177" t="s">
        <v>539</v>
      </c>
      <c r="G7177" t="s">
        <v>612</v>
      </c>
      <c r="H7177">
        <v>14571</v>
      </c>
      <c r="I7177" s="196" t="str">
        <f>VLOOKUP(E7177,Refs!$P$2:$R$36,3,FALSE)</f>
        <v>Y59</v>
      </c>
      <c r="J7177" s="196" t="str">
        <f>VLOOKUP(E7177,Refs!$P$2:$S$36,4,FALSE)</f>
        <v>South East</v>
      </c>
      <c r="K7177" s="42">
        <f t="shared" si="227"/>
        <v>14571</v>
      </c>
    </row>
    <row r="7178" spans="1:11" x14ac:dyDescent="0.35">
      <c r="A7178" s="197">
        <f t="shared" si="228"/>
        <v>44317</v>
      </c>
      <c r="B7178" t="s">
        <v>1054</v>
      </c>
      <c r="C7178" t="s">
        <v>115</v>
      </c>
      <c r="D7178" t="s">
        <v>1007</v>
      </c>
      <c r="E7178" t="s">
        <v>538</v>
      </c>
      <c r="F7178" t="s">
        <v>539</v>
      </c>
      <c r="G7178" t="s">
        <v>613</v>
      </c>
      <c r="H7178">
        <v>3</v>
      </c>
      <c r="I7178" s="196" t="str">
        <f>VLOOKUP(E7178,Refs!$P$2:$R$36,3,FALSE)</f>
        <v>Y59</v>
      </c>
      <c r="J7178" s="196" t="str">
        <f>VLOOKUP(E7178,Refs!$P$2:$S$36,4,FALSE)</f>
        <v>South East</v>
      </c>
      <c r="K7178" s="42">
        <f t="shared" si="227"/>
        <v>3</v>
      </c>
    </row>
    <row r="7179" spans="1:11" x14ac:dyDescent="0.35">
      <c r="A7179" s="197">
        <f t="shared" si="228"/>
        <v>44317</v>
      </c>
      <c r="B7179" t="s">
        <v>1054</v>
      </c>
      <c r="C7179" t="s">
        <v>115</v>
      </c>
      <c r="D7179" t="s">
        <v>1007</v>
      </c>
      <c r="E7179" t="s">
        <v>538</v>
      </c>
      <c r="F7179" t="s">
        <v>539</v>
      </c>
      <c r="G7179" t="s">
        <v>615</v>
      </c>
      <c r="H7179">
        <v>35640</v>
      </c>
      <c r="I7179" s="196" t="str">
        <f>VLOOKUP(E7179,Refs!$P$2:$R$36,3,FALSE)</f>
        <v>Y59</v>
      </c>
      <c r="J7179" s="196" t="str">
        <f>VLOOKUP(E7179,Refs!$P$2:$S$36,4,FALSE)</f>
        <v>South East</v>
      </c>
      <c r="K7179" s="42">
        <f t="shared" si="227"/>
        <v>35640</v>
      </c>
    </row>
    <row r="7180" spans="1:11" x14ac:dyDescent="0.35">
      <c r="A7180" s="197">
        <f t="shared" si="228"/>
        <v>44317</v>
      </c>
      <c r="B7180" t="s">
        <v>1054</v>
      </c>
      <c r="C7180" t="s">
        <v>115</v>
      </c>
      <c r="D7180" t="s">
        <v>1007</v>
      </c>
      <c r="E7180" t="s">
        <v>538</v>
      </c>
      <c r="F7180" t="s">
        <v>539</v>
      </c>
      <c r="G7180" t="s">
        <v>616</v>
      </c>
      <c r="H7180">
        <v>0</v>
      </c>
      <c r="I7180" s="196" t="str">
        <f>VLOOKUP(E7180,Refs!$P$2:$R$36,3,FALSE)</f>
        <v>Y59</v>
      </c>
      <c r="J7180" s="196" t="str">
        <f>VLOOKUP(E7180,Refs!$P$2:$S$36,4,FALSE)</f>
        <v>South East</v>
      </c>
      <c r="K7180" s="42" t="str">
        <f t="shared" si="227"/>
        <v/>
      </c>
    </row>
    <row r="7181" spans="1:11" x14ac:dyDescent="0.35">
      <c r="A7181" s="197">
        <f t="shared" si="228"/>
        <v>44317</v>
      </c>
      <c r="B7181" t="s">
        <v>1054</v>
      </c>
      <c r="C7181" t="s">
        <v>115</v>
      </c>
      <c r="D7181" t="s">
        <v>1007</v>
      </c>
      <c r="E7181" t="s">
        <v>538</v>
      </c>
      <c r="F7181" t="s">
        <v>539</v>
      </c>
      <c r="G7181" t="s">
        <v>618</v>
      </c>
      <c r="H7181">
        <v>12187</v>
      </c>
      <c r="I7181" s="196" t="str">
        <f>VLOOKUP(E7181,Refs!$P$2:$R$36,3,FALSE)</f>
        <v>Y59</v>
      </c>
      <c r="J7181" s="196" t="str">
        <f>VLOOKUP(E7181,Refs!$P$2:$S$36,4,FALSE)</f>
        <v>South East</v>
      </c>
      <c r="K7181" s="42">
        <f t="shared" si="227"/>
        <v>12187</v>
      </c>
    </row>
    <row r="7182" spans="1:11" x14ac:dyDescent="0.35">
      <c r="A7182" s="197">
        <f t="shared" si="228"/>
        <v>44317</v>
      </c>
      <c r="B7182" t="s">
        <v>1054</v>
      </c>
      <c r="C7182" t="s">
        <v>115</v>
      </c>
      <c r="D7182" t="s">
        <v>1007</v>
      </c>
      <c r="E7182" t="s">
        <v>538</v>
      </c>
      <c r="F7182" t="s">
        <v>539</v>
      </c>
      <c r="G7182" t="s">
        <v>619</v>
      </c>
      <c r="H7182">
        <v>0</v>
      </c>
      <c r="I7182" s="196" t="str">
        <f>VLOOKUP(E7182,Refs!$P$2:$R$36,3,FALSE)</f>
        <v>Y59</v>
      </c>
      <c r="J7182" s="196" t="str">
        <f>VLOOKUP(E7182,Refs!$P$2:$S$36,4,FALSE)</f>
        <v>South East</v>
      </c>
      <c r="K7182" s="42" t="str">
        <f t="shared" si="227"/>
        <v/>
      </c>
    </row>
    <row r="7183" spans="1:11" x14ac:dyDescent="0.35">
      <c r="A7183" s="197">
        <f t="shared" si="228"/>
        <v>44317</v>
      </c>
      <c r="B7183" t="s">
        <v>1054</v>
      </c>
      <c r="C7183" t="s">
        <v>115</v>
      </c>
      <c r="D7183" t="s">
        <v>1007</v>
      </c>
      <c r="E7183" t="s">
        <v>538</v>
      </c>
      <c r="F7183" t="s">
        <v>539</v>
      </c>
      <c r="G7183" t="s">
        <v>620</v>
      </c>
      <c r="H7183">
        <v>6184</v>
      </c>
      <c r="I7183" s="196" t="str">
        <f>VLOOKUP(E7183,Refs!$P$2:$R$36,3,FALSE)</f>
        <v>Y59</v>
      </c>
      <c r="J7183" s="196" t="str">
        <f>VLOOKUP(E7183,Refs!$P$2:$S$36,4,FALSE)</f>
        <v>South East</v>
      </c>
      <c r="K7183" s="42">
        <f t="shared" si="227"/>
        <v>6184</v>
      </c>
    </row>
    <row r="7184" spans="1:11" x14ac:dyDescent="0.35">
      <c r="A7184" s="197">
        <f t="shared" si="228"/>
        <v>44317</v>
      </c>
      <c r="B7184" t="s">
        <v>1054</v>
      </c>
      <c r="C7184" t="s">
        <v>115</v>
      </c>
      <c r="D7184" t="s">
        <v>1007</v>
      </c>
      <c r="E7184" t="s">
        <v>538</v>
      </c>
      <c r="F7184" t="s">
        <v>539</v>
      </c>
      <c r="G7184" t="s">
        <v>621</v>
      </c>
      <c r="H7184">
        <v>332</v>
      </c>
      <c r="I7184" s="196" t="str">
        <f>VLOOKUP(E7184,Refs!$P$2:$R$36,3,FALSE)</f>
        <v>Y59</v>
      </c>
      <c r="J7184" s="196" t="str">
        <f>VLOOKUP(E7184,Refs!$P$2:$S$36,4,FALSE)</f>
        <v>South East</v>
      </c>
      <c r="K7184" s="42">
        <f t="shared" si="227"/>
        <v>332</v>
      </c>
    </row>
    <row r="7185" spans="1:11" x14ac:dyDescent="0.35">
      <c r="A7185" s="197">
        <f t="shared" si="228"/>
        <v>44317</v>
      </c>
      <c r="B7185" t="s">
        <v>1054</v>
      </c>
      <c r="C7185" t="s">
        <v>115</v>
      </c>
      <c r="D7185" t="s">
        <v>1007</v>
      </c>
      <c r="E7185" t="s">
        <v>538</v>
      </c>
      <c r="F7185" t="s">
        <v>539</v>
      </c>
      <c r="G7185" t="s">
        <v>622</v>
      </c>
      <c r="H7185">
        <v>4720</v>
      </c>
      <c r="I7185" s="196" t="str">
        <f>VLOOKUP(E7185,Refs!$P$2:$R$36,3,FALSE)</f>
        <v>Y59</v>
      </c>
      <c r="J7185" s="196" t="str">
        <f>VLOOKUP(E7185,Refs!$P$2:$S$36,4,FALSE)</f>
        <v>South East</v>
      </c>
      <c r="K7185" s="42">
        <f t="shared" si="227"/>
        <v>4720</v>
      </c>
    </row>
    <row r="7186" spans="1:11" x14ac:dyDescent="0.35">
      <c r="A7186" s="197">
        <f t="shared" si="228"/>
        <v>44317</v>
      </c>
      <c r="B7186" t="s">
        <v>1054</v>
      </c>
      <c r="C7186" t="s">
        <v>115</v>
      </c>
      <c r="D7186" t="s">
        <v>1007</v>
      </c>
      <c r="E7186" t="s">
        <v>538</v>
      </c>
      <c r="F7186" t="s">
        <v>539</v>
      </c>
      <c r="G7186" t="s">
        <v>623</v>
      </c>
      <c r="H7186">
        <v>1580</v>
      </c>
      <c r="I7186" s="196" t="str">
        <f>VLOOKUP(E7186,Refs!$P$2:$R$36,3,FALSE)</f>
        <v>Y59</v>
      </c>
      <c r="J7186" s="196" t="str">
        <f>VLOOKUP(E7186,Refs!$P$2:$S$36,4,FALSE)</f>
        <v>South East</v>
      </c>
      <c r="K7186" s="42">
        <f t="shared" si="227"/>
        <v>1580</v>
      </c>
    </row>
    <row r="7187" spans="1:11" x14ac:dyDescent="0.35">
      <c r="A7187" s="197">
        <f t="shared" si="228"/>
        <v>44317</v>
      </c>
      <c r="B7187" t="s">
        <v>1054</v>
      </c>
      <c r="C7187" t="s">
        <v>115</v>
      </c>
      <c r="D7187" t="s">
        <v>1007</v>
      </c>
      <c r="E7187" t="s">
        <v>538</v>
      </c>
      <c r="F7187" t="s">
        <v>539</v>
      </c>
      <c r="G7187" t="s">
        <v>624</v>
      </c>
      <c r="H7187">
        <v>9349</v>
      </c>
      <c r="I7187" s="196" t="str">
        <f>VLOOKUP(E7187,Refs!$P$2:$R$36,3,FALSE)</f>
        <v>Y59</v>
      </c>
      <c r="J7187" s="196" t="str">
        <f>VLOOKUP(E7187,Refs!$P$2:$S$36,4,FALSE)</f>
        <v>South East</v>
      </c>
      <c r="K7187" s="42">
        <f t="shared" si="227"/>
        <v>9349</v>
      </c>
    </row>
    <row r="7188" spans="1:11" x14ac:dyDescent="0.35">
      <c r="A7188" s="197">
        <f t="shared" si="228"/>
        <v>44317</v>
      </c>
      <c r="B7188" t="s">
        <v>1054</v>
      </c>
      <c r="C7188" t="s">
        <v>115</v>
      </c>
      <c r="D7188" t="s">
        <v>1007</v>
      </c>
      <c r="E7188" t="s">
        <v>538</v>
      </c>
      <c r="F7188" t="s">
        <v>539</v>
      </c>
      <c r="G7188" t="s">
        <v>625</v>
      </c>
      <c r="H7188">
        <v>6747</v>
      </c>
      <c r="I7188" s="196" t="str">
        <f>VLOOKUP(E7188,Refs!$P$2:$R$36,3,FALSE)</f>
        <v>Y59</v>
      </c>
      <c r="J7188" s="196" t="str">
        <f>VLOOKUP(E7188,Refs!$P$2:$S$36,4,FALSE)</f>
        <v>South East</v>
      </c>
      <c r="K7188" s="42">
        <f t="shared" si="227"/>
        <v>6747</v>
      </c>
    </row>
    <row r="7189" spans="1:11" x14ac:dyDescent="0.35">
      <c r="A7189" s="197">
        <f t="shared" si="228"/>
        <v>44317</v>
      </c>
      <c r="B7189" t="s">
        <v>1054</v>
      </c>
      <c r="C7189" t="s">
        <v>115</v>
      </c>
      <c r="D7189" t="s">
        <v>1007</v>
      </c>
      <c r="E7189" t="s">
        <v>538</v>
      </c>
      <c r="F7189" t="s">
        <v>539</v>
      </c>
      <c r="G7189" t="s">
        <v>626</v>
      </c>
      <c r="H7189">
        <v>3259</v>
      </c>
      <c r="I7189" s="196" t="str">
        <f>VLOOKUP(E7189,Refs!$P$2:$R$36,3,FALSE)</f>
        <v>Y59</v>
      </c>
      <c r="J7189" s="196" t="str">
        <f>VLOOKUP(E7189,Refs!$P$2:$S$36,4,FALSE)</f>
        <v>South East</v>
      </c>
      <c r="K7189" s="42">
        <f t="shared" si="227"/>
        <v>3259</v>
      </c>
    </row>
    <row r="7190" spans="1:11" x14ac:dyDescent="0.35">
      <c r="A7190" s="197">
        <f t="shared" si="228"/>
        <v>44317</v>
      </c>
      <c r="B7190" t="s">
        <v>1054</v>
      </c>
      <c r="C7190" t="s">
        <v>115</v>
      </c>
      <c r="D7190" t="s">
        <v>1007</v>
      </c>
      <c r="E7190" t="s">
        <v>538</v>
      </c>
      <c r="F7190" t="s">
        <v>539</v>
      </c>
      <c r="G7190" t="s">
        <v>642</v>
      </c>
      <c r="H7190">
        <v>9020</v>
      </c>
      <c r="I7190" s="196" t="str">
        <f>VLOOKUP(E7190,Refs!$P$2:$R$36,3,FALSE)</f>
        <v>Y59</v>
      </c>
      <c r="J7190" s="196" t="str">
        <f>VLOOKUP(E7190,Refs!$P$2:$S$36,4,FALSE)</f>
        <v>South East</v>
      </c>
      <c r="K7190" s="42">
        <f t="shared" si="227"/>
        <v>9020</v>
      </c>
    </row>
    <row r="7191" spans="1:11" x14ac:dyDescent="0.35">
      <c r="A7191" s="197">
        <f t="shared" si="228"/>
        <v>44317</v>
      </c>
      <c r="B7191" t="s">
        <v>1054</v>
      </c>
      <c r="C7191" t="s">
        <v>115</v>
      </c>
      <c r="D7191" t="s">
        <v>1007</v>
      </c>
      <c r="E7191" t="s">
        <v>538</v>
      </c>
      <c r="F7191" t="s">
        <v>539</v>
      </c>
      <c r="G7191" t="s">
        <v>643</v>
      </c>
      <c r="H7191">
        <v>8580</v>
      </c>
      <c r="I7191" s="196" t="str">
        <f>VLOOKUP(E7191,Refs!$P$2:$R$36,3,FALSE)</f>
        <v>Y59</v>
      </c>
      <c r="J7191" s="196" t="str">
        <f>VLOOKUP(E7191,Refs!$P$2:$S$36,4,FALSE)</f>
        <v>South East</v>
      </c>
      <c r="K7191" s="42">
        <f t="shared" si="227"/>
        <v>8580</v>
      </c>
    </row>
    <row r="7192" spans="1:11" x14ac:dyDescent="0.35">
      <c r="A7192" s="197">
        <f t="shared" si="228"/>
        <v>44317</v>
      </c>
      <c r="B7192" t="s">
        <v>1054</v>
      </c>
      <c r="C7192" t="s">
        <v>115</v>
      </c>
      <c r="D7192" t="s">
        <v>1007</v>
      </c>
      <c r="E7192" t="s">
        <v>538</v>
      </c>
      <c r="F7192" t="s">
        <v>539</v>
      </c>
      <c r="G7192" t="s">
        <v>644</v>
      </c>
      <c r="H7192">
        <v>6315</v>
      </c>
      <c r="I7192" s="196" t="str">
        <f>VLOOKUP(E7192,Refs!$P$2:$R$36,3,FALSE)</f>
        <v>Y59</v>
      </c>
      <c r="J7192" s="196" t="str">
        <f>VLOOKUP(E7192,Refs!$P$2:$S$36,4,FALSE)</f>
        <v>South East</v>
      </c>
      <c r="K7192" s="42">
        <f t="shared" si="227"/>
        <v>6315</v>
      </c>
    </row>
    <row r="7193" spans="1:11" x14ac:dyDescent="0.35">
      <c r="A7193" s="197">
        <f t="shared" si="228"/>
        <v>44317</v>
      </c>
      <c r="B7193" t="s">
        <v>1054</v>
      </c>
      <c r="C7193" t="s">
        <v>115</v>
      </c>
      <c r="D7193" t="s">
        <v>1007</v>
      </c>
      <c r="E7193" t="s">
        <v>538</v>
      </c>
      <c r="F7193" t="s">
        <v>539</v>
      </c>
      <c r="G7193" t="s">
        <v>645</v>
      </c>
      <c r="H7193">
        <v>1823</v>
      </c>
      <c r="I7193" s="196" t="str">
        <f>VLOOKUP(E7193,Refs!$P$2:$R$36,3,FALSE)</f>
        <v>Y59</v>
      </c>
      <c r="J7193" s="196" t="str">
        <f>VLOOKUP(E7193,Refs!$P$2:$S$36,4,FALSE)</f>
        <v>South East</v>
      </c>
      <c r="K7193" s="42">
        <f t="shared" si="227"/>
        <v>1823</v>
      </c>
    </row>
    <row r="7194" spans="1:11" x14ac:dyDescent="0.35">
      <c r="A7194" s="197">
        <f t="shared" si="228"/>
        <v>44317</v>
      </c>
      <c r="B7194" t="s">
        <v>1054</v>
      </c>
      <c r="C7194" t="s">
        <v>115</v>
      </c>
      <c r="D7194" t="s">
        <v>1007</v>
      </c>
      <c r="E7194" t="s">
        <v>538</v>
      </c>
      <c r="F7194" t="s">
        <v>539</v>
      </c>
      <c r="G7194" t="s">
        <v>646</v>
      </c>
      <c r="H7194">
        <v>573</v>
      </c>
      <c r="I7194" s="196" t="str">
        <f>VLOOKUP(E7194,Refs!$P$2:$R$36,3,FALSE)</f>
        <v>Y59</v>
      </c>
      <c r="J7194" s="196" t="str">
        <f>VLOOKUP(E7194,Refs!$P$2:$S$36,4,FALSE)</f>
        <v>South East</v>
      </c>
      <c r="K7194" s="42">
        <f t="shared" si="227"/>
        <v>573</v>
      </c>
    </row>
    <row r="7195" spans="1:11" x14ac:dyDescent="0.35">
      <c r="A7195" s="197">
        <f t="shared" si="228"/>
        <v>44317</v>
      </c>
      <c r="B7195" t="s">
        <v>1054</v>
      </c>
      <c r="C7195" t="s">
        <v>115</v>
      </c>
      <c r="D7195" t="s">
        <v>1007</v>
      </c>
      <c r="E7195" t="s">
        <v>538</v>
      </c>
      <c r="F7195" t="s">
        <v>539</v>
      </c>
      <c r="G7195" t="s">
        <v>647</v>
      </c>
      <c r="H7195">
        <v>4996</v>
      </c>
      <c r="I7195" s="196" t="str">
        <f>VLOOKUP(E7195,Refs!$P$2:$R$36,3,FALSE)</f>
        <v>Y59</v>
      </c>
      <c r="J7195" s="196" t="str">
        <f>VLOOKUP(E7195,Refs!$P$2:$S$36,4,FALSE)</f>
        <v>South East</v>
      </c>
      <c r="K7195" s="42">
        <f t="shared" si="227"/>
        <v>4996</v>
      </c>
    </row>
    <row r="7196" spans="1:11" x14ac:dyDescent="0.35">
      <c r="A7196" s="197">
        <f t="shared" si="228"/>
        <v>44317</v>
      </c>
      <c r="B7196" t="s">
        <v>1054</v>
      </c>
      <c r="C7196" t="s">
        <v>115</v>
      </c>
      <c r="D7196" t="s">
        <v>1007</v>
      </c>
      <c r="E7196" t="s">
        <v>538</v>
      </c>
      <c r="F7196" t="s">
        <v>539</v>
      </c>
      <c r="G7196" t="s">
        <v>648</v>
      </c>
      <c r="H7196">
        <v>18318563</v>
      </c>
      <c r="I7196" s="196" t="str">
        <f>VLOOKUP(E7196,Refs!$P$2:$R$36,3,FALSE)</f>
        <v>Y59</v>
      </c>
      <c r="J7196" s="196" t="str">
        <f>VLOOKUP(E7196,Refs!$P$2:$S$36,4,FALSE)</f>
        <v>South East</v>
      </c>
      <c r="K7196" s="42">
        <f t="shared" si="227"/>
        <v>18318563</v>
      </c>
    </row>
    <row r="7197" spans="1:11" x14ac:dyDescent="0.35">
      <c r="A7197" s="197">
        <f t="shared" si="228"/>
        <v>44317</v>
      </c>
      <c r="B7197" t="s">
        <v>1054</v>
      </c>
      <c r="C7197" t="s">
        <v>115</v>
      </c>
      <c r="D7197" t="s">
        <v>1007</v>
      </c>
      <c r="E7197" t="s">
        <v>538</v>
      </c>
      <c r="F7197" t="s">
        <v>539</v>
      </c>
      <c r="G7197" t="s">
        <v>649</v>
      </c>
      <c r="H7197">
        <v>17972</v>
      </c>
      <c r="I7197" s="196" t="str">
        <f>VLOOKUP(E7197,Refs!$P$2:$R$36,3,FALSE)</f>
        <v>Y59</v>
      </c>
      <c r="J7197" s="196" t="str">
        <f>VLOOKUP(E7197,Refs!$P$2:$S$36,4,FALSE)</f>
        <v>South East</v>
      </c>
      <c r="K7197" s="42">
        <f t="shared" si="227"/>
        <v>17972</v>
      </c>
    </row>
    <row r="7198" spans="1:11" x14ac:dyDescent="0.35">
      <c r="A7198" s="197">
        <f t="shared" si="228"/>
        <v>44317</v>
      </c>
      <c r="B7198" t="s">
        <v>1054</v>
      </c>
      <c r="C7198" t="s">
        <v>115</v>
      </c>
      <c r="D7198" t="s">
        <v>1007</v>
      </c>
      <c r="E7198" t="s">
        <v>538</v>
      </c>
      <c r="F7198" t="s">
        <v>539</v>
      </c>
      <c r="G7198" t="s">
        <v>650</v>
      </c>
      <c r="H7198">
        <v>3806</v>
      </c>
      <c r="I7198" s="196" t="str">
        <f>VLOOKUP(E7198,Refs!$P$2:$R$36,3,FALSE)</f>
        <v>Y59</v>
      </c>
      <c r="J7198" s="196" t="str">
        <f>VLOOKUP(E7198,Refs!$P$2:$S$36,4,FALSE)</f>
        <v>South East</v>
      </c>
      <c r="K7198" s="42">
        <f t="shared" si="227"/>
        <v>3806</v>
      </c>
    </row>
    <row r="7199" spans="1:11" x14ac:dyDescent="0.35">
      <c r="A7199" s="197">
        <f t="shared" si="228"/>
        <v>44317</v>
      </c>
      <c r="B7199" t="s">
        <v>1054</v>
      </c>
      <c r="C7199" t="s">
        <v>115</v>
      </c>
      <c r="D7199" t="s">
        <v>1007</v>
      </c>
      <c r="E7199" t="s">
        <v>538</v>
      </c>
      <c r="F7199" t="s">
        <v>539</v>
      </c>
      <c r="G7199" t="s">
        <v>651</v>
      </c>
      <c r="H7199">
        <v>216</v>
      </c>
      <c r="I7199" s="196" t="str">
        <f>VLOOKUP(E7199,Refs!$P$2:$R$36,3,FALSE)</f>
        <v>Y59</v>
      </c>
      <c r="J7199" s="196" t="str">
        <f>VLOOKUP(E7199,Refs!$P$2:$S$36,4,FALSE)</f>
        <v>South East</v>
      </c>
      <c r="K7199" s="42">
        <f t="shared" si="227"/>
        <v>216</v>
      </c>
    </row>
    <row r="7200" spans="1:11" x14ac:dyDescent="0.35">
      <c r="A7200" s="197">
        <f t="shared" si="228"/>
        <v>44317</v>
      </c>
      <c r="B7200" t="s">
        <v>1054</v>
      </c>
      <c r="C7200" t="s">
        <v>115</v>
      </c>
      <c r="D7200" t="s">
        <v>1007</v>
      </c>
      <c r="E7200" t="s">
        <v>538</v>
      </c>
      <c r="F7200" t="s">
        <v>539</v>
      </c>
      <c r="G7200" t="s">
        <v>652</v>
      </c>
      <c r="H7200">
        <v>1775</v>
      </c>
      <c r="I7200" s="196" t="str">
        <f>VLOOKUP(E7200,Refs!$P$2:$R$36,3,FALSE)</f>
        <v>Y59</v>
      </c>
      <c r="J7200" s="196" t="str">
        <f>VLOOKUP(E7200,Refs!$P$2:$S$36,4,FALSE)</f>
        <v>South East</v>
      </c>
      <c r="K7200" s="42">
        <f t="shared" si="227"/>
        <v>1775</v>
      </c>
    </row>
    <row r="7201" spans="1:11" x14ac:dyDescent="0.35">
      <c r="A7201" s="197">
        <f t="shared" si="228"/>
        <v>44317</v>
      </c>
      <c r="B7201" t="s">
        <v>1054</v>
      </c>
      <c r="C7201" t="s">
        <v>115</v>
      </c>
      <c r="D7201" t="s">
        <v>1007</v>
      </c>
      <c r="E7201" t="s">
        <v>538</v>
      </c>
      <c r="F7201" t="s">
        <v>539</v>
      </c>
      <c r="G7201" t="s">
        <v>653</v>
      </c>
      <c r="H7201">
        <v>13724443</v>
      </c>
      <c r="I7201" s="196" t="str">
        <f>VLOOKUP(E7201,Refs!$P$2:$R$36,3,FALSE)</f>
        <v>Y59</v>
      </c>
      <c r="J7201" s="196" t="str">
        <f>VLOOKUP(E7201,Refs!$P$2:$S$36,4,FALSE)</f>
        <v>South East</v>
      </c>
      <c r="K7201" s="42">
        <f t="shared" si="227"/>
        <v>13724443</v>
      </c>
    </row>
    <row r="7202" spans="1:11" x14ac:dyDescent="0.35">
      <c r="A7202" s="197">
        <f t="shared" si="228"/>
        <v>44317</v>
      </c>
      <c r="B7202" t="s">
        <v>1054</v>
      </c>
      <c r="C7202" t="s">
        <v>115</v>
      </c>
      <c r="D7202" t="s">
        <v>1007</v>
      </c>
      <c r="E7202" t="s">
        <v>538</v>
      </c>
      <c r="F7202" t="s">
        <v>539</v>
      </c>
      <c r="G7202" t="s">
        <v>654</v>
      </c>
      <c r="H7202">
        <v>1963</v>
      </c>
      <c r="I7202" s="196" t="str">
        <f>VLOOKUP(E7202,Refs!$P$2:$R$36,3,FALSE)</f>
        <v>Y59</v>
      </c>
      <c r="J7202" s="196" t="str">
        <f>VLOOKUP(E7202,Refs!$P$2:$S$36,4,FALSE)</f>
        <v>South East</v>
      </c>
      <c r="K7202" s="42">
        <f t="shared" si="227"/>
        <v>1963</v>
      </c>
    </row>
    <row r="7203" spans="1:11" x14ac:dyDescent="0.35">
      <c r="A7203" s="197">
        <f t="shared" si="228"/>
        <v>44317</v>
      </c>
      <c r="B7203" t="s">
        <v>1054</v>
      </c>
      <c r="C7203" t="s">
        <v>115</v>
      </c>
      <c r="D7203" t="s">
        <v>1007</v>
      </c>
      <c r="E7203" t="s">
        <v>538</v>
      </c>
      <c r="F7203" t="s">
        <v>539</v>
      </c>
      <c r="G7203" t="s">
        <v>669</v>
      </c>
      <c r="H7203">
        <v>78245</v>
      </c>
      <c r="I7203" s="196" t="str">
        <f>VLOOKUP(E7203,Refs!$P$2:$R$36,3,FALSE)</f>
        <v>Y59</v>
      </c>
      <c r="J7203" s="196" t="str">
        <f>VLOOKUP(E7203,Refs!$P$2:$S$36,4,FALSE)</f>
        <v>South East</v>
      </c>
      <c r="K7203" s="42">
        <f t="shared" si="227"/>
        <v>78245</v>
      </c>
    </row>
    <row r="7204" spans="1:11" x14ac:dyDescent="0.35">
      <c r="A7204" s="197">
        <f t="shared" si="228"/>
        <v>44317</v>
      </c>
      <c r="B7204" t="s">
        <v>1054</v>
      </c>
      <c r="C7204" t="s">
        <v>115</v>
      </c>
      <c r="D7204" t="s">
        <v>1007</v>
      </c>
      <c r="E7204" t="s">
        <v>538</v>
      </c>
      <c r="F7204" t="s">
        <v>539</v>
      </c>
      <c r="G7204" t="s">
        <v>670</v>
      </c>
      <c r="H7204">
        <v>0</v>
      </c>
      <c r="I7204" s="196" t="str">
        <f>VLOOKUP(E7204,Refs!$P$2:$R$36,3,FALSE)</f>
        <v>Y59</v>
      </c>
      <c r="J7204" s="196" t="str">
        <f>VLOOKUP(E7204,Refs!$P$2:$S$36,4,FALSE)</f>
        <v>South East</v>
      </c>
      <c r="K7204" s="42" t="str">
        <f t="shared" si="227"/>
        <v/>
      </c>
    </row>
    <row r="7205" spans="1:11" x14ac:dyDescent="0.35">
      <c r="A7205" s="197">
        <f t="shared" si="228"/>
        <v>44317</v>
      </c>
      <c r="B7205" t="s">
        <v>1054</v>
      </c>
      <c r="C7205" t="s">
        <v>115</v>
      </c>
      <c r="D7205" t="s">
        <v>1007</v>
      </c>
      <c r="E7205" t="s">
        <v>538</v>
      </c>
      <c r="F7205" t="s">
        <v>539</v>
      </c>
      <c r="G7205" t="s">
        <v>671</v>
      </c>
      <c r="H7205">
        <v>42135</v>
      </c>
      <c r="I7205" s="196" t="str">
        <f>VLOOKUP(E7205,Refs!$P$2:$R$36,3,FALSE)</f>
        <v>Y59</v>
      </c>
      <c r="J7205" s="196" t="str">
        <f>VLOOKUP(E7205,Refs!$P$2:$S$36,4,FALSE)</f>
        <v>South East</v>
      </c>
      <c r="K7205" s="42">
        <f t="shared" si="227"/>
        <v>42135</v>
      </c>
    </row>
    <row r="7206" spans="1:11" x14ac:dyDescent="0.35">
      <c r="A7206" s="197">
        <f t="shared" si="228"/>
        <v>44317</v>
      </c>
      <c r="B7206" t="s">
        <v>1054</v>
      </c>
      <c r="C7206" t="s">
        <v>115</v>
      </c>
      <c r="D7206" t="s">
        <v>1007</v>
      </c>
      <c r="E7206" t="s">
        <v>538</v>
      </c>
      <c r="F7206" t="s">
        <v>539</v>
      </c>
      <c r="G7206" t="s">
        <v>675</v>
      </c>
      <c r="H7206">
        <v>28055</v>
      </c>
      <c r="I7206" s="196" t="str">
        <f>VLOOKUP(E7206,Refs!$P$2:$R$36,3,FALSE)</f>
        <v>Y59</v>
      </c>
      <c r="J7206" s="196" t="str">
        <f>VLOOKUP(E7206,Refs!$P$2:$S$36,4,FALSE)</f>
        <v>South East</v>
      </c>
      <c r="K7206" s="42">
        <f t="shared" si="227"/>
        <v>28055</v>
      </c>
    </row>
    <row r="7207" spans="1:11" x14ac:dyDescent="0.35">
      <c r="A7207" s="197">
        <f t="shared" si="228"/>
        <v>44317</v>
      </c>
      <c r="B7207" t="s">
        <v>1054</v>
      </c>
      <c r="C7207" t="s">
        <v>115</v>
      </c>
      <c r="D7207" t="s">
        <v>1007</v>
      </c>
      <c r="E7207" t="s">
        <v>538</v>
      </c>
      <c r="F7207" t="s">
        <v>539</v>
      </c>
      <c r="G7207" t="s">
        <v>678</v>
      </c>
      <c r="H7207">
        <v>19555</v>
      </c>
      <c r="I7207" s="196" t="str">
        <f>VLOOKUP(E7207,Refs!$P$2:$R$36,3,FALSE)</f>
        <v>Y59</v>
      </c>
      <c r="J7207" s="196" t="str">
        <f>VLOOKUP(E7207,Refs!$P$2:$S$36,4,FALSE)</f>
        <v>South East</v>
      </c>
      <c r="K7207" s="42">
        <f t="shared" si="227"/>
        <v>19555</v>
      </c>
    </row>
    <row r="7208" spans="1:11" x14ac:dyDescent="0.35">
      <c r="A7208" s="197">
        <f t="shared" si="228"/>
        <v>44317</v>
      </c>
      <c r="B7208" t="s">
        <v>1054</v>
      </c>
      <c r="C7208" t="s">
        <v>115</v>
      </c>
      <c r="D7208" t="s">
        <v>1007</v>
      </c>
      <c r="E7208" t="s">
        <v>538</v>
      </c>
      <c r="F7208" t="s">
        <v>539</v>
      </c>
      <c r="G7208" t="s">
        <v>679</v>
      </c>
      <c r="H7208">
        <v>13417</v>
      </c>
      <c r="I7208" s="196" t="str">
        <f>VLOOKUP(E7208,Refs!$P$2:$R$36,3,FALSE)</f>
        <v>Y59</v>
      </c>
      <c r="J7208" s="196" t="str">
        <f>VLOOKUP(E7208,Refs!$P$2:$S$36,4,FALSE)</f>
        <v>South East</v>
      </c>
      <c r="K7208" s="42">
        <f t="shared" si="227"/>
        <v>13417</v>
      </c>
    </row>
    <row r="7209" spans="1:11" x14ac:dyDescent="0.35">
      <c r="A7209" s="197">
        <f t="shared" si="228"/>
        <v>44317</v>
      </c>
      <c r="B7209" t="s">
        <v>1054</v>
      </c>
      <c r="C7209" t="s">
        <v>115</v>
      </c>
      <c r="D7209" t="s">
        <v>1007</v>
      </c>
      <c r="E7209" t="s">
        <v>538</v>
      </c>
      <c r="F7209" t="s">
        <v>539</v>
      </c>
      <c r="G7209" t="s">
        <v>680</v>
      </c>
      <c r="H7209">
        <v>9500</v>
      </c>
      <c r="I7209" s="196" t="str">
        <f>VLOOKUP(E7209,Refs!$P$2:$R$36,3,FALSE)</f>
        <v>Y59</v>
      </c>
      <c r="J7209" s="196" t="str">
        <f>VLOOKUP(E7209,Refs!$P$2:$S$36,4,FALSE)</f>
        <v>South East</v>
      </c>
      <c r="K7209" s="42">
        <f t="shared" si="227"/>
        <v>9500</v>
      </c>
    </row>
    <row r="7210" spans="1:11" x14ac:dyDescent="0.35">
      <c r="A7210" s="197">
        <f t="shared" si="228"/>
        <v>44317</v>
      </c>
      <c r="B7210" t="s">
        <v>1054</v>
      </c>
      <c r="C7210" t="s">
        <v>115</v>
      </c>
      <c r="D7210" t="s">
        <v>1007</v>
      </c>
      <c r="E7210" t="s">
        <v>538</v>
      </c>
      <c r="F7210" t="s">
        <v>539</v>
      </c>
      <c r="G7210" t="s">
        <v>681</v>
      </c>
      <c r="H7210">
        <v>2332</v>
      </c>
      <c r="I7210" s="196" t="str">
        <f>VLOOKUP(E7210,Refs!$P$2:$R$36,3,FALSE)</f>
        <v>Y59</v>
      </c>
      <c r="J7210" s="196" t="str">
        <f>VLOOKUP(E7210,Refs!$P$2:$S$36,4,FALSE)</f>
        <v>South East</v>
      </c>
      <c r="K7210" s="42">
        <f t="shared" si="227"/>
        <v>2332</v>
      </c>
    </row>
    <row r="7211" spans="1:11" x14ac:dyDescent="0.35">
      <c r="A7211" s="197">
        <f t="shared" si="228"/>
        <v>44317</v>
      </c>
      <c r="B7211" t="s">
        <v>1054</v>
      </c>
      <c r="C7211" t="s">
        <v>115</v>
      </c>
      <c r="D7211" t="s">
        <v>1007</v>
      </c>
      <c r="E7211" t="s">
        <v>538</v>
      </c>
      <c r="F7211" t="s">
        <v>539</v>
      </c>
      <c r="G7211" t="s">
        <v>682</v>
      </c>
      <c r="H7211">
        <v>11445</v>
      </c>
      <c r="I7211" s="196" t="str">
        <f>VLOOKUP(E7211,Refs!$P$2:$R$36,3,FALSE)</f>
        <v>Y59</v>
      </c>
      <c r="J7211" s="196" t="str">
        <f>VLOOKUP(E7211,Refs!$P$2:$S$36,4,FALSE)</f>
        <v>South East</v>
      </c>
      <c r="K7211" s="42">
        <f t="shared" si="227"/>
        <v>11445</v>
      </c>
    </row>
    <row r="7212" spans="1:11" x14ac:dyDescent="0.35">
      <c r="A7212" s="197">
        <f t="shared" si="228"/>
        <v>44317</v>
      </c>
      <c r="B7212" t="s">
        <v>1054</v>
      </c>
      <c r="C7212" t="s">
        <v>115</v>
      </c>
      <c r="D7212" t="s">
        <v>1007</v>
      </c>
      <c r="E7212" t="s">
        <v>538</v>
      </c>
      <c r="F7212" t="s">
        <v>539</v>
      </c>
      <c r="G7212" t="s">
        <v>683</v>
      </c>
      <c r="H7212">
        <v>8683</v>
      </c>
      <c r="I7212" s="196" t="str">
        <f>VLOOKUP(E7212,Refs!$P$2:$R$36,3,FALSE)</f>
        <v>Y59</v>
      </c>
      <c r="J7212" s="196" t="str">
        <f>VLOOKUP(E7212,Refs!$P$2:$S$36,4,FALSE)</f>
        <v>South East</v>
      </c>
      <c r="K7212" s="42">
        <f t="shared" si="227"/>
        <v>8683</v>
      </c>
    </row>
    <row r="7213" spans="1:11" x14ac:dyDescent="0.35">
      <c r="A7213" s="197">
        <f t="shared" si="228"/>
        <v>44317</v>
      </c>
      <c r="B7213" t="s">
        <v>1054</v>
      </c>
      <c r="C7213" t="s">
        <v>115</v>
      </c>
      <c r="D7213" t="s">
        <v>1007</v>
      </c>
      <c r="E7213" t="s">
        <v>538</v>
      </c>
      <c r="F7213" t="s">
        <v>539</v>
      </c>
      <c r="G7213" t="s">
        <v>684</v>
      </c>
      <c r="H7213">
        <v>10899</v>
      </c>
      <c r="I7213" s="196" t="str">
        <f>VLOOKUP(E7213,Refs!$P$2:$R$36,3,FALSE)</f>
        <v>Y59</v>
      </c>
      <c r="J7213" s="196" t="str">
        <f>VLOOKUP(E7213,Refs!$P$2:$S$36,4,FALSE)</f>
        <v>South East</v>
      </c>
      <c r="K7213" s="42">
        <f t="shared" si="227"/>
        <v>10899</v>
      </c>
    </row>
    <row r="7214" spans="1:11" x14ac:dyDescent="0.35">
      <c r="A7214" s="197">
        <f t="shared" si="228"/>
        <v>44317</v>
      </c>
      <c r="B7214" t="s">
        <v>1054</v>
      </c>
      <c r="C7214" t="s">
        <v>115</v>
      </c>
      <c r="D7214" t="s">
        <v>1007</v>
      </c>
      <c r="E7214" t="s">
        <v>538</v>
      </c>
      <c r="F7214" t="s">
        <v>539</v>
      </c>
      <c r="G7214" t="s">
        <v>685</v>
      </c>
      <c r="H7214">
        <v>3623</v>
      </c>
      <c r="I7214" s="196" t="str">
        <f>VLOOKUP(E7214,Refs!$P$2:$R$36,3,FALSE)</f>
        <v>Y59</v>
      </c>
      <c r="J7214" s="196" t="str">
        <f>VLOOKUP(E7214,Refs!$P$2:$S$36,4,FALSE)</f>
        <v>South East</v>
      </c>
      <c r="K7214" s="42">
        <f t="shared" si="227"/>
        <v>3623</v>
      </c>
    </row>
    <row r="7215" spans="1:11" x14ac:dyDescent="0.35">
      <c r="A7215" s="197">
        <f t="shared" si="228"/>
        <v>44317</v>
      </c>
      <c r="B7215" t="s">
        <v>1054</v>
      </c>
      <c r="C7215" t="s">
        <v>115</v>
      </c>
      <c r="D7215" t="s">
        <v>1007</v>
      </c>
      <c r="E7215" t="s">
        <v>538</v>
      </c>
      <c r="F7215" t="s">
        <v>539</v>
      </c>
      <c r="G7215" t="s">
        <v>686</v>
      </c>
      <c r="H7215">
        <v>0</v>
      </c>
      <c r="I7215" s="196" t="str">
        <f>VLOOKUP(E7215,Refs!$P$2:$R$36,3,FALSE)</f>
        <v>Y59</v>
      </c>
      <c r="J7215" s="196" t="str">
        <f>VLOOKUP(E7215,Refs!$P$2:$S$36,4,FALSE)</f>
        <v>South East</v>
      </c>
      <c r="K7215" s="42" t="str">
        <f t="shared" si="227"/>
        <v/>
      </c>
    </row>
    <row r="7216" spans="1:11" x14ac:dyDescent="0.35">
      <c r="A7216" s="197">
        <f t="shared" si="228"/>
        <v>44317</v>
      </c>
      <c r="B7216" t="s">
        <v>1054</v>
      </c>
      <c r="C7216" t="s">
        <v>115</v>
      </c>
      <c r="D7216" t="s">
        <v>1007</v>
      </c>
      <c r="E7216" t="s">
        <v>538</v>
      </c>
      <c r="F7216" t="s">
        <v>539</v>
      </c>
      <c r="G7216" t="s">
        <v>687</v>
      </c>
      <c r="H7216">
        <v>0</v>
      </c>
      <c r="I7216" s="196" t="str">
        <f>VLOOKUP(E7216,Refs!$P$2:$R$36,3,FALSE)</f>
        <v>Y59</v>
      </c>
      <c r="J7216" s="196" t="str">
        <f>VLOOKUP(E7216,Refs!$P$2:$S$36,4,FALSE)</f>
        <v>South East</v>
      </c>
      <c r="K7216" s="42" t="str">
        <f t="shared" si="227"/>
        <v/>
      </c>
    </row>
    <row r="7217" spans="1:11" x14ac:dyDescent="0.35">
      <c r="A7217" s="197">
        <f t="shared" si="228"/>
        <v>44317</v>
      </c>
      <c r="B7217" t="s">
        <v>1054</v>
      </c>
      <c r="C7217" t="s">
        <v>115</v>
      </c>
      <c r="D7217" t="s">
        <v>1007</v>
      </c>
      <c r="E7217" t="s">
        <v>538</v>
      </c>
      <c r="F7217" t="s">
        <v>539</v>
      </c>
      <c r="G7217" t="s">
        <v>688</v>
      </c>
      <c r="H7217">
        <v>0</v>
      </c>
      <c r="I7217" s="196" t="str">
        <f>VLOOKUP(E7217,Refs!$P$2:$R$36,3,FALSE)</f>
        <v>Y59</v>
      </c>
      <c r="J7217" s="196" t="str">
        <f>VLOOKUP(E7217,Refs!$P$2:$S$36,4,FALSE)</f>
        <v>South East</v>
      </c>
      <c r="K7217" s="42" t="str">
        <f t="shared" si="227"/>
        <v/>
      </c>
    </row>
    <row r="7218" spans="1:11" x14ac:dyDescent="0.35">
      <c r="A7218" s="197">
        <f t="shared" si="228"/>
        <v>44317</v>
      </c>
      <c r="B7218" t="s">
        <v>1054</v>
      </c>
      <c r="C7218" t="s">
        <v>115</v>
      </c>
      <c r="D7218" t="s">
        <v>1007</v>
      </c>
      <c r="E7218" t="s">
        <v>538</v>
      </c>
      <c r="F7218" t="s">
        <v>539</v>
      </c>
      <c r="G7218" t="s">
        <v>689</v>
      </c>
      <c r="H7218">
        <v>0</v>
      </c>
      <c r="I7218" s="196" t="str">
        <f>VLOOKUP(E7218,Refs!$P$2:$R$36,3,FALSE)</f>
        <v>Y59</v>
      </c>
      <c r="J7218" s="196" t="str">
        <f>VLOOKUP(E7218,Refs!$P$2:$S$36,4,FALSE)</f>
        <v>South East</v>
      </c>
      <c r="K7218" s="42" t="str">
        <f t="shared" si="227"/>
        <v/>
      </c>
    </row>
    <row r="7219" spans="1:11" x14ac:dyDescent="0.35">
      <c r="A7219" s="197">
        <f t="shared" si="228"/>
        <v>44317</v>
      </c>
      <c r="B7219" t="s">
        <v>1054</v>
      </c>
      <c r="C7219" t="s">
        <v>115</v>
      </c>
      <c r="D7219" t="s">
        <v>1007</v>
      </c>
      <c r="E7219" t="s">
        <v>538</v>
      </c>
      <c r="F7219" t="s">
        <v>539</v>
      </c>
      <c r="G7219" t="s">
        <v>690</v>
      </c>
      <c r="H7219">
        <v>0</v>
      </c>
      <c r="I7219" s="196" t="str">
        <f>VLOOKUP(E7219,Refs!$P$2:$R$36,3,FALSE)</f>
        <v>Y59</v>
      </c>
      <c r="J7219" s="196" t="str">
        <f>VLOOKUP(E7219,Refs!$P$2:$S$36,4,FALSE)</f>
        <v>South East</v>
      </c>
      <c r="K7219" s="42" t="str">
        <f t="shared" si="227"/>
        <v/>
      </c>
    </row>
    <row r="7220" spans="1:11" x14ac:dyDescent="0.35">
      <c r="A7220" s="197">
        <f t="shared" si="228"/>
        <v>44317</v>
      </c>
      <c r="B7220" t="s">
        <v>1054</v>
      </c>
      <c r="C7220" t="s">
        <v>115</v>
      </c>
      <c r="D7220" t="s">
        <v>1007</v>
      </c>
      <c r="E7220" t="s">
        <v>538</v>
      </c>
      <c r="F7220" t="s">
        <v>539</v>
      </c>
      <c r="G7220" t="s">
        <v>691</v>
      </c>
      <c r="H7220">
        <v>3887</v>
      </c>
      <c r="I7220" s="196" t="str">
        <f>VLOOKUP(E7220,Refs!$P$2:$R$36,3,FALSE)</f>
        <v>Y59</v>
      </c>
      <c r="J7220" s="196" t="str">
        <f>VLOOKUP(E7220,Refs!$P$2:$S$36,4,FALSE)</f>
        <v>South East</v>
      </c>
      <c r="K7220" s="42">
        <f t="shared" si="227"/>
        <v>3887</v>
      </c>
    </row>
    <row r="7221" spans="1:11" x14ac:dyDescent="0.35">
      <c r="A7221" s="197">
        <f t="shared" si="228"/>
        <v>44317</v>
      </c>
      <c r="B7221" t="s">
        <v>1054</v>
      </c>
      <c r="C7221" t="s">
        <v>115</v>
      </c>
      <c r="D7221" t="s">
        <v>1007</v>
      </c>
      <c r="E7221" t="s">
        <v>538</v>
      </c>
      <c r="F7221" t="s">
        <v>539</v>
      </c>
      <c r="G7221" t="s">
        <v>692</v>
      </c>
      <c r="H7221">
        <v>4712</v>
      </c>
      <c r="I7221" s="196" t="str">
        <f>VLOOKUP(E7221,Refs!$P$2:$R$36,3,FALSE)</f>
        <v>Y59</v>
      </c>
      <c r="J7221" s="196" t="str">
        <f>VLOOKUP(E7221,Refs!$P$2:$S$36,4,FALSE)</f>
        <v>South East</v>
      </c>
      <c r="K7221" s="42">
        <f t="shared" si="227"/>
        <v>4712</v>
      </c>
    </row>
    <row r="7222" spans="1:11" x14ac:dyDescent="0.35">
      <c r="A7222" s="197">
        <f t="shared" si="228"/>
        <v>44317</v>
      </c>
      <c r="B7222" t="s">
        <v>1054</v>
      </c>
      <c r="C7222" t="s">
        <v>115</v>
      </c>
      <c r="D7222" t="s">
        <v>1007</v>
      </c>
      <c r="E7222" t="s">
        <v>538</v>
      </c>
      <c r="F7222" t="s">
        <v>539</v>
      </c>
      <c r="G7222" t="s">
        <v>693</v>
      </c>
      <c r="H7222">
        <v>4389</v>
      </c>
      <c r="I7222" s="196" t="str">
        <f>VLOOKUP(E7222,Refs!$P$2:$R$36,3,FALSE)</f>
        <v>Y59</v>
      </c>
      <c r="J7222" s="196" t="str">
        <f>VLOOKUP(E7222,Refs!$P$2:$S$36,4,FALSE)</f>
        <v>South East</v>
      </c>
      <c r="K7222" s="42">
        <f t="shared" si="227"/>
        <v>4389</v>
      </c>
    </row>
    <row r="7223" spans="1:11" x14ac:dyDescent="0.35">
      <c r="A7223" s="197">
        <f t="shared" si="228"/>
        <v>44317</v>
      </c>
      <c r="B7223" t="s">
        <v>1054</v>
      </c>
      <c r="C7223" t="s">
        <v>115</v>
      </c>
      <c r="D7223" t="s">
        <v>1007</v>
      </c>
      <c r="E7223" t="s">
        <v>538</v>
      </c>
      <c r="F7223" t="s">
        <v>539</v>
      </c>
      <c r="G7223" t="s">
        <v>694</v>
      </c>
      <c r="H7223">
        <v>332</v>
      </c>
      <c r="I7223" s="196" t="str">
        <f>VLOOKUP(E7223,Refs!$P$2:$R$36,3,FALSE)</f>
        <v>Y59</v>
      </c>
      <c r="J7223" s="196" t="str">
        <f>VLOOKUP(E7223,Refs!$P$2:$S$36,4,FALSE)</f>
        <v>South East</v>
      </c>
      <c r="K7223" s="42">
        <f t="shared" ref="K7223:K7286" si="229">IF(OR(H7223="NULL",H7223=0,H7223=""),"",H7223)</f>
        <v>332</v>
      </c>
    </row>
    <row r="7224" spans="1:11" x14ac:dyDescent="0.35">
      <c r="A7224" s="197">
        <f t="shared" si="228"/>
        <v>44317</v>
      </c>
      <c r="B7224" t="s">
        <v>1054</v>
      </c>
      <c r="C7224" t="s">
        <v>115</v>
      </c>
      <c r="D7224" t="s">
        <v>1007</v>
      </c>
      <c r="E7224" t="s">
        <v>538</v>
      </c>
      <c r="F7224" t="s">
        <v>539</v>
      </c>
      <c r="G7224" t="s">
        <v>695</v>
      </c>
      <c r="H7224">
        <v>268</v>
      </c>
      <c r="I7224" s="196" t="str">
        <f>VLOOKUP(E7224,Refs!$P$2:$R$36,3,FALSE)</f>
        <v>Y59</v>
      </c>
      <c r="J7224" s="196" t="str">
        <f>VLOOKUP(E7224,Refs!$P$2:$S$36,4,FALSE)</f>
        <v>South East</v>
      </c>
      <c r="K7224" s="42">
        <f t="shared" si="229"/>
        <v>268</v>
      </c>
    </row>
    <row r="7225" spans="1:11" x14ac:dyDescent="0.35">
      <c r="A7225" s="197">
        <f t="shared" si="228"/>
        <v>44317</v>
      </c>
      <c r="B7225" t="s">
        <v>1054</v>
      </c>
      <c r="C7225" t="s">
        <v>115</v>
      </c>
      <c r="D7225" t="s">
        <v>1007</v>
      </c>
      <c r="E7225" t="s">
        <v>538</v>
      </c>
      <c r="F7225" t="s">
        <v>539</v>
      </c>
      <c r="G7225" t="s">
        <v>696</v>
      </c>
      <c r="H7225">
        <v>0</v>
      </c>
      <c r="I7225" s="196" t="str">
        <f>VLOOKUP(E7225,Refs!$P$2:$R$36,3,FALSE)</f>
        <v>Y59</v>
      </c>
      <c r="J7225" s="196" t="str">
        <f>VLOOKUP(E7225,Refs!$P$2:$S$36,4,FALSE)</f>
        <v>South East</v>
      </c>
      <c r="K7225" s="42" t="str">
        <f t="shared" si="229"/>
        <v/>
      </c>
    </row>
    <row r="7226" spans="1:11" x14ac:dyDescent="0.35">
      <c r="A7226" s="197">
        <f t="shared" si="228"/>
        <v>44317</v>
      </c>
      <c r="B7226" t="s">
        <v>1054</v>
      </c>
      <c r="C7226" t="s">
        <v>115</v>
      </c>
      <c r="D7226" t="s">
        <v>1007</v>
      </c>
      <c r="E7226" t="s">
        <v>538</v>
      </c>
      <c r="F7226" t="s">
        <v>539</v>
      </c>
      <c r="G7226" t="s">
        <v>697</v>
      </c>
      <c r="H7226">
        <v>0</v>
      </c>
      <c r="I7226" s="196" t="str">
        <f>VLOOKUP(E7226,Refs!$P$2:$R$36,3,FALSE)</f>
        <v>Y59</v>
      </c>
      <c r="J7226" s="196" t="str">
        <f>VLOOKUP(E7226,Refs!$P$2:$S$36,4,FALSE)</f>
        <v>South East</v>
      </c>
      <c r="K7226" s="42" t="str">
        <f t="shared" si="229"/>
        <v/>
      </c>
    </row>
    <row r="7227" spans="1:11" x14ac:dyDescent="0.35">
      <c r="A7227" s="197">
        <f t="shared" si="228"/>
        <v>44317</v>
      </c>
      <c r="B7227" t="s">
        <v>1054</v>
      </c>
      <c r="C7227" t="s">
        <v>115</v>
      </c>
      <c r="D7227" t="s">
        <v>1007</v>
      </c>
      <c r="E7227" t="s">
        <v>538</v>
      </c>
      <c r="F7227" t="s">
        <v>539</v>
      </c>
      <c r="G7227" t="s">
        <v>698</v>
      </c>
      <c r="H7227">
        <v>0</v>
      </c>
      <c r="I7227" s="196" t="str">
        <f>VLOOKUP(E7227,Refs!$P$2:$R$36,3,FALSE)</f>
        <v>Y59</v>
      </c>
      <c r="J7227" s="196" t="str">
        <f>VLOOKUP(E7227,Refs!$P$2:$S$36,4,FALSE)</f>
        <v>South East</v>
      </c>
      <c r="K7227" s="42" t="str">
        <f t="shared" si="229"/>
        <v/>
      </c>
    </row>
    <row r="7228" spans="1:11" x14ac:dyDescent="0.35">
      <c r="A7228" s="197">
        <f t="shared" si="228"/>
        <v>44317</v>
      </c>
      <c r="B7228" t="s">
        <v>1054</v>
      </c>
      <c r="C7228" t="s">
        <v>115</v>
      </c>
      <c r="D7228" t="s">
        <v>1007</v>
      </c>
      <c r="E7228" t="s">
        <v>538</v>
      </c>
      <c r="F7228" t="s">
        <v>539</v>
      </c>
      <c r="G7228" t="s">
        <v>699</v>
      </c>
      <c r="H7228">
        <v>0</v>
      </c>
      <c r="I7228" s="196" t="str">
        <f>VLOOKUP(E7228,Refs!$P$2:$R$36,3,FALSE)</f>
        <v>Y59</v>
      </c>
      <c r="J7228" s="196" t="str">
        <f>VLOOKUP(E7228,Refs!$P$2:$S$36,4,FALSE)</f>
        <v>South East</v>
      </c>
      <c r="K7228" s="42" t="str">
        <f t="shared" si="229"/>
        <v/>
      </c>
    </row>
    <row r="7229" spans="1:11" x14ac:dyDescent="0.35">
      <c r="A7229" s="197">
        <f t="shared" si="228"/>
        <v>44317</v>
      </c>
      <c r="B7229" t="s">
        <v>1054</v>
      </c>
      <c r="C7229" t="s">
        <v>115</v>
      </c>
      <c r="D7229" t="s">
        <v>1007</v>
      </c>
      <c r="E7229" t="s">
        <v>538</v>
      </c>
      <c r="F7229" t="s">
        <v>539</v>
      </c>
      <c r="G7229" t="s">
        <v>720</v>
      </c>
      <c r="H7229">
        <v>1465</v>
      </c>
      <c r="I7229" s="196" t="str">
        <f>VLOOKUP(E7229,Refs!$P$2:$R$36,3,FALSE)</f>
        <v>Y59</v>
      </c>
      <c r="J7229" s="196" t="str">
        <f>VLOOKUP(E7229,Refs!$P$2:$S$36,4,FALSE)</f>
        <v>South East</v>
      </c>
      <c r="K7229" s="42">
        <f t="shared" si="229"/>
        <v>1465</v>
      </c>
    </row>
    <row r="7230" spans="1:11" x14ac:dyDescent="0.35">
      <c r="A7230" s="197">
        <f t="shared" si="228"/>
        <v>44317</v>
      </c>
      <c r="B7230" t="s">
        <v>1054</v>
      </c>
      <c r="C7230" t="s">
        <v>115</v>
      </c>
      <c r="D7230" t="s">
        <v>1007</v>
      </c>
      <c r="E7230" t="s">
        <v>538</v>
      </c>
      <c r="F7230" t="s">
        <v>539</v>
      </c>
      <c r="G7230" t="s">
        <v>721</v>
      </c>
      <c r="H7230">
        <v>0</v>
      </c>
      <c r="I7230" s="196" t="str">
        <f>VLOOKUP(E7230,Refs!$P$2:$R$36,3,FALSE)</f>
        <v>Y59</v>
      </c>
      <c r="J7230" s="196" t="str">
        <f>VLOOKUP(E7230,Refs!$P$2:$S$36,4,FALSE)</f>
        <v>South East</v>
      </c>
      <c r="K7230" s="42" t="str">
        <f t="shared" si="229"/>
        <v/>
      </c>
    </row>
    <row r="7231" spans="1:11" x14ac:dyDescent="0.35">
      <c r="A7231" s="197">
        <f t="shared" si="228"/>
        <v>44317</v>
      </c>
      <c r="B7231" t="s">
        <v>1054</v>
      </c>
      <c r="C7231" t="s">
        <v>115</v>
      </c>
      <c r="D7231" t="s">
        <v>1007</v>
      </c>
      <c r="E7231" t="s">
        <v>538</v>
      </c>
      <c r="F7231" t="s">
        <v>539</v>
      </c>
      <c r="G7231" t="s">
        <v>722</v>
      </c>
      <c r="H7231">
        <v>0</v>
      </c>
      <c r="I7231" s="196" t="str">
        <f>VLOOKUP(E7231,Refs!$P$2:$R$36,3,FALSE)</f>
        <v>Y59</v>
      </c>
      <c r="J7231" s="196" t="str">
        <f>VLOOKUP(E7231,Refs!$P$2:$S$36,4,FALSE)</f>
        <v>South East</v>
      </c>
      <c r="K7231" s="42" t="str">
        <f t="shared" si="229"/>
        <v/>
      </c>
    </row>
    <row r="7232" spans="1:11" x14ac:dyDescent="0.35">
      <c r="A7232" s="197">
        <f t="shared" si="228"/>
        <v>44317</v>
      </c>
      <c r="B7232" t="s">
        <v>1054</v>
      </c>
      <c r="C7232" t="s">
        <v>115</v>
      </c>
      <c r="D7232" t="s">
        <v>1007</v>
      </c>
      <c r="E7232" t="s">
        <v>538</v>
      </c>
      <c r="F7232" t="s">
        <v>539</v>
      </c>
      <c r="G7232" t="s">
        <v>723</v>
      </c>
      <c r="H7232">
        <v>0</v>
      </c>
      <c r="I7232" s="196" t="str">
        <f>VLOOKUP(E7232,Refs!$P$2:$R$36,3,FALSE)</f>
        <v>Y59</v>
      </c>
      <c r="J7232" s="196" t="str">
        <f>VLOOKUP(E7232,Refs!$P$2:$S$36,4,FALSE)</f>
        <v>South East</v>
      </c>
      <c r="K7232" s="42" t="str">
        <f t="shared" si="229"/>
        <v/>
      </c>
    </row>
    <row r="7233" spans="1:11" x14ac:dyDescent="0.35">
      <c r="A7233" s="197">
        <f t="shared" si="228"/>
        <v>44317</v>
      </c>
      <c r="B7233" t="s">
        <v>1054</v>
      </c>
      <c r="C7233" t="s">
        <v>115</v>
      </c>
      <c r="D7233" t="s">
        <v>1007</v>
      </c>
      <c r="E7233" t="s">
        <v>538</v>
      </c>
      <c r="F7233" t="s">
        <v>539</v>
      </c>
      <c r="G7233" t="s">
        <v>724</v>
      </c>
      <c r="H7233">
        <v>0</v>
      </c>
      <c r="I7233" s="196" t="str">
        <f>VLOOKUP(E7233,Refs!$P$2:$R$36,3,FALSE)</f>
        <v>Y59</v>
      </c>
      <c r="J7233" s="196" t="str">
        <f>VLOOKUP(E7233,Refs!$P$2:$S$36,4,FALSE)</f>
        <v>South East</v>
      </c>
      <c r="K7233" s="42" t="str">
        <f t="shared" si="229"/>
        <v/>
      </c>
    </row>
    <row r="7234" spans="1:11" x14ac:dyDescent="0.35">
      <c r="A7234" s="197">
        <f t="shared" si="228"/>
        <v>44317</v>
      </c>
      <c r="B7234" t="s">
        <v>1054</v>
      </c>
      <c r="C7234" t="s">
        <v>115</v>
      </c>
      <c r="D7234" t="s">
        <v>1007</v>
      </c>
      <c r="E7234" t="s">
        <v>538</v>
      </c>
      <c r="F7234" t="s">
        <v>539</v>
      </c>
      <c r="G7234" t="s">
        <v>725</v>
      </c>
      <c r="H7234">
        <v>0</v>
      </c>
      <c r="I7234" s="196" t="str">
        <f>VLOOKUP(E7234,Refs!$P$2:$R$36,3,FALSE)</f>
        <v>Y59</v>
      </c>
      <c r="J7234" s="196" t="str">
        <f>VLOOKUP(E7234,Refs!$P$2:$S$36,4,FALSE)</f>
        <v>South East</v>
      </c>
      <c r="K7234" s="42" t="str">
        <f t="shared" si="229"/>
        <v/>
      </c>
    </row>
    <row r="7235" spans="1:11" x14ac:dyDescent="0.35">
      <c r="A7235" s="197">
        <f t="shared" ref="A7235:A7298" si="230">DATEVALUE(RIGHT(B7235,8))</f>
        <v>44317</v>
      </c>
      <c r="B7235" t="s">
        <v>1054</v>
      </c>
      <c r="C7235" t="s">
        <v>115</v>
      </c>
      <c r="D7235" t="s">
        <v>1007</v>
      </c>
      <c r="E7235" t="s">
        <v>538</v>
      </c>
      <c r="F7235" t="s">
        <v>539</v>
      </c>
      <c r="G7235" t="s">
        <v>726</v>
      </c>
      <c r="H7235">
        <v>0</v>
      </c>
      <c r="I7235" s="196" t="str">
        <f>VLOOKUP(E7235,Refs!$P$2:$R$36,3,FALSE)</f>
        <v>Y59</v>
      </c>
      <c r="J7235" s="196" t="str">
        <f>VLOOKUP(E7235,Refs!$P$2:$S$36,4,FALSE)</f>
        <v>South East</v>
      </c>
      <c r="K7235" s="42" t="str">
        <f t="shared" si="229"/>
        <v/>
      </c>
    </row>
    <row r="7236" spans="1:11" x14ac:dyDescent="0.35">
      <c r="A7236" s="197">
        <f t="shared" si="230"/>
        <v>44317</v>
      </c>
      <c r="B7236" t="s">
        <v>1054</v>
      </c>
      <c r="C7236" t="s">
        <v>115</v>
      </c>
      <c r="D7236" t="s">
        <v>1007</v>
      </c>
      <c r="E7236" t="s">
        <v>538</v>
      </c>
      <c r="F7236" t="s">
        <v>539</v>
      </c>
      <c r="G7236" t="s">
        <v>727</v>
      </c>
      <c r="H7236">
        <v>0</v>
      </c>
      <c r="I7236" s="196" t="str">
        <f>VLOOKUP(E7236,Refs!$P$2:$R$36,3,FALSE)</f>
        <v>Y59</v>
      </c>
      <c r="J7236" s="196" t="str">
        <f>VLOOKUP(E7236,Refs!$P$2:$S$36,4,FALSE)</f>
        <v>South East</v>
      </c>
      <c r="K7236" s="42" t="str">
        <f t="shared" si="229"/>
        <v/>
      </c>
    </row>
    <row r="7237" spans="1:11" x14ac:dyDescent="0.35">
      <c r="A7237" s="197">
        <f t="shared" si="230"/>
        <v>44317</v>
      </c>
      <c r="B7237" t="s">
        <v>1054</v>
      </c>
      <c r="C7237" t="s">
        <v>115</v>
      </c>
      <c r="D7237" t="s">
        <v>1007</v>
      </c>
      <c r="E7237" t="s">
        <v>538</v>
      </c>
      <c r="F7237" t="s">
        <v>539</v>
      </c>
      <c r="G7237" t="s">
        <v>728</v>
      </c>
      <c r="H7237">
        <v>0</v>
      </c>
      <c r="I7237" s="196" t="str">
        <f>VLOOKUP(E7237,Refs!$P$2:$R$36,3,FALSE)</f>
        <v>Y59</v>
      </c>
      <c r="J7237" s="196" t="str">
        <f>VLOOKUP(E7237,Refs!$P$2:$S$36,4,FALSE)</f>
        <v>South East</v>
      </c>
      <c r="K7237" s="42" t="str">
        <f t="shared" si="229"/>
        <v/>
      </c>
    </row>
    <row r="7238" spans="1:11" x14ac:dyDescent="0.35">
      <c r="A7238" s="197">
        <f t="shared" si="230"/>
        <v>44317</v>
      </c>
      <c r="B7238" t="s">
        <v>1054</v>
      </c>
      <c r="C7238" t="s">
        <v>115</v>
      </c>
      <c r="D7238" t="s">
        <v>1007</v>
      </c>
      <c r="E7238" t="s">
        <v>538</v>
      </c>
      <c r="F7238" t="s">
        <v>539</v>
      </c>
      <c r="G7238" t="s">
        <v>729</v>
      </c>
      <c r="H7238">
        <v>0</v>
      </c>
      <c r="I7238" s="196" t="str">
        <f>VLOOKUP(E7238,Refs!$P$2:$R$36,3,FALSE)</f>
        <v>Y59</v>
      </c>
      <c r="J7238" s="196" t="str">
        <f>VLOOKUP(E7238,Refs!$P$2:$S$36,4,FALSE)</f>
        <v>South East</v>
      </c>
      <c r="K7238" s="42" t="str">
        <f t="shared" si="229"/>
        <v/>
      </c>
    </row>
    <row r="7239" spans="1:11" x14ac:dyDescent="0.35">
      <c r="A7239" s="197">
        <f t="shared" si="230"/>
        <v>44317</v>
      </c>
      <c r="B7239" t="s">
        <v>1054</v>
      </c>
      <c r="C7239" t="s">
        <v>115</v>
      </c>
      <c r="D7239" t="s">
        <v>1007</v>
      </c>
      <c r="E7239" t="s">
        <v>538</v>
      </c>
      <c r="F7239" t="s">
        <v>539</v>
      </c>
      <c r="G7239" t="s">
        <v>730</v>
      </c>
      <c r="H7239">
        <v>0</v>
      </c>
      <c r="I7239" s="196" t="str">
        <f>VLOOKUP(E7239,Refs!$P$2:$R$36,3,FALSE)</f>
        <v>Y59</v>
      </c>
      <c r="J7239" s="196" t="str">
        <f>VLOOKUP(E7239,Refs!$P$2:$S$36,4,FALSE)</f>
        <v>South East</v>
      </c>
      <c r="K7239" s="42" t="str">
        <f t="shared" si="229"/>
        <v/>
      </c>
    </row>
    <row r="7240" spans="1:11" x14ac:dyDescent="0.35">
      <c r="A7240" s="197">
        <f t="shared" si="230"/>
        <v>44317</v>
      </c>
      <c r="B7240" t="s">
        <v>1054</v>
      </c>
      <c r="C7240" t="s">
        <v>115</v>
      </c>
      <c r="D7240" t="s">
        <v>1007</v>
      </c>
      <c r="E7240" t="s">
        <v>538</v>
      </c>
      <c r="F7240" t="s">
        <v>539</v>
      </c>
      <c r="G7240" t="s">
        <v>731</v>
      </c>
      <c r="H7240">
        <v>0</v>
      </c>
      <c r="I7240" s="196" t="str">
        <f>VLOOKUP(E7240,Refs!$P$2:$R$36,3,FALSE)</f>
        <v>Y59</v>
      </c>
      <c r="J7240" s="196" t="str">
        <f>VLOOKUP(E7240,Refs!$P$2:$S$36,4,FALSE)</f>
        <v>South East</v>
      </c>
      <c r="K7240" s="42" t="str">
        <f t="shared" si="229"/>
        <v/>
      </c>
    </row>
    <row r="7241" spans="1:11" x14ac:dyDescent="0.35">
      <c r="A7241" s="197">
        <f t="shared" si="230"/>
        <v>44317</v>
      </c>
      <c r="B7241" t="s">
        <v>1054</v>
      </c>
      <c r="C7241" t="s">
        <v>115</v>
      </c>
      <c r="D7241" t="s">
        <v>1007</v>
      </c>
      <c r="E7241" t="s">
        <v>538</v>
      </c>
      <c r="F7241" t="s">
        <v>539</v>
      </c>
      <c r="G7241" t="s">
        <v>732</v>
      </c>
      <c r="H7241">
        <v>0</v>
      </c>
      <c r="I7241" s="196" t="str">
        <f>VLOOKUP(E7241,Refs!$P$2:$R$36,3,FALSE)</f>
        <v>Y59</v>
      </c>
      <c r="J7241" s="196" t="str">
        <f>VLOOKUP(E7241,Refs!$P$2:$S$36,4,FALSE)</f>
        <v>South East</v>
      </c>
      <c r="K7241" s="42" t="str">
        <f t="shared" si="229"/>
        <v/>
      </c>
    </row>
    <row r="7242" spans="1:11" x14ac:dyDescent="0.35">
      <c r="A7242" s="197">
        <f t="shared" si="230"/>
        <v>44317</v>
      </c>
      <c r="B7242" t="s">
        <v>1054</v>
      </c>
      <c r="C7242" t="s">
        <v>115</v>
      </c>
      <c r="D7242" t="s">
        <v>1007</v>
      </c>
      <c r="E7242" t="s">
        <v>538</v>
      </c>
      <c r="F7242" t="s">
        <v>539</v>
      </c>
      <c r="G7242" t="s">
        <v>733</v>
      </c>
      <c r="H7242">
        <v>0</v>
      </c>
      <c r="I7242" s="196" t="str">
        <f>VLOOKUP(E7242,Refs!$P$2:$R$36,3,FALSE)</f>
        <v>Y59</v>
      </c>
      <c r="J7242" s="196" t="str">
        <f>VLOOKUP(E7242,Refs!$P$2:$S$36,4,FALSE)</f>
        <v>South East</v>
      </c>
      <c r="K7242" s="42" t="str">
        <f t="shared" si="229"/>
        <v/>
      </c>
    </row>
    <row r="7243" spans="1:11" x14ac:dyDescent="0.35">
      <c r="A7243" s="197">
        <f t="shared" si="230"/>
        <v>44317</v>
      </c>
      <c r="B7243" t="s">
        <v>1054</v>
      </c>
      <c r="C7243" t="s">
        <v>115</v>
      </c>
      <c r="D7243" t="s">
        <v>1007</v>
      </c>
      <c r="E7243" t="s">
        <v>538</v>
      </c>
      <c r="F7243" t="s">
        <v>539</v>
      </c>
      <c r="G7243" t="s">
        <v>734</v>
      </c>
      <c r="H7243">
        <v>0</v>
      </c>
      <c r="I7243" s="196" t="str">
        <f>VLOOKUP(E7243,Refs!$P$2:$R$36,3,FALSE)</f>
        <v>Y59</v>
      </c>
      <c r="J7243" s="196" t="str">
        <f>VLOOKUP(E7243,Refs!$P$2:$S$36,4,FALSE)</f>
        <v>South East</v>
      </c>
      <c r="K7243" s="42" t="str">
        <f t="shared" si="229"/>
        <v/>
      </c>
    </row>
    <row r="7244" spans="1:11" x14ac:dyDescent="0.35">
      <c r="A7244" s="197">
        <f t="shared" si="230"/>
        <v>44317</v>
      </c>
      <c r="B7244" t="s">
        <v>1054</v>
      </c>
      <c r="C7244" t="s">
        <v>115</v>
      </c>
      <c r="D7244" t="s">
        <v>1007</v>
      </c>
      <c r="E7244" t="s">
        <v>538</v>
      </c>
      <c r="F7244" t="s">
        <v>539</v>
      </c>
      <c r="G7244" t="s">
        <v>735</v>
      </c>
      <c r="H7244">
        <v>0</v>
      </c>
      <c r="I7244" s="196" t="str">
        <f>VLOOKUP(E7244,Refs!$P$2:$R$36,3,FALSE)</f>
        <v>Y59</v>
      </c>
      <c r="J7244" s="196" t="str">
        <f>VLOOKUP(E7244,Refs!$P$2:$S$36,4,FALSE)</f>
        <v>South East</v>
      </c>
      <c r="K7244" s="42" t="str">
        <f t="shared" si="229"/>
        <v/>
      </c>
    </row>
    <row r="7245" spans="1:11" x14ac:dyDescent="0.35">
      <c r="A7245" s="197">
        <f t="shared" si="230"/>
        <v>44317</v>
      </c>
      <c r="B7245" t="s">
        <v>1054</v>
      </c>
      <c r="C7245" t="s">
        <v>115</v>
      </c>
      <c r="D7245" t="s">
        <v>1007</v>
      </c>
      <c r="E7245" t="s">
        <v>538</v>
      </c>
      <c r="F7245" t="s">
        <v>539</v>
      </c>
      <c r="G7245" t="s">
        <v>736</v>
      </c>
      <c r="H7245">
        <v>0</v>
      </c>
      <c r="I7245" s="196" t="str">
        <f>VLOOKUP(E7245,Refs!$P$2:$R$36,3,FALSE)</f>
        <v>Y59</v>
      </c>
      <c r="J7245" s="196" t="str">
        <f>VLOOKUP(E7245,Refs!$P$2:$S$36,4,FALSE)</f>
        <v>South East</v>
      </c>
      <c r="K7245" s="42" t="str">
        <f t="shared" si="229"/>
        <v/>
      </c>
    </row>
    <row r="7246" spans="1:11" x14ac:dyDescent="0.35">
      <c r="A7246" s="197">
        <f t="shared" si="230"/>
        <v>44317</v>
      </c>
      <c r="B7246" t="s">
        <v>1054</v>
      </c>
      <c r="C7246" t="s">
        <v>115</v>
      </c>
      <c r="D7246" t="s">
        <v>1007</v>
      </c>
      <c r="E7246" t="s">
        <v>538</v>
      </c>
      <c r="F7246" t="s">
        <v>539</v>
      </c>
      <c r="G7246" t="s">
        <v>737</v>
      </c>
      <c r="H7246">
        <v>0</v>
      </c>
      <c r="I7246" s="196" t="str">
        <f>VLOOKUP(E7246,Refs!$P$2:$R$36,3,FALSE)</f>
        <v>Y59</v>
      </c>
      <c r="J7246" s="196" t="str">
        <f>VLOOKUP(E7246,Refs!$P$2:$S$36,4,FALSE)</f>
        <v>South East</v>
      </c>
      <c r="K7246" s="42" t="str">
        <f t="shared" si="229"/>
        <v/>
      </c>
    </row>
    <row r="7247" spans="1:11" x14ac:dyDescent="0.35">
      <c r="A7247" s="197">
        <f t="shared" si="230"/>
        <v>44317</v>
      </c>
      <c r="B7247" t="s">
        <v>1054</v>
      </c>
      <c r="C7247" t="s">
        <v>795</v>
      </c>
      <c r="D7247"/>
      <c r="E7247" t="s">
        <v>793</v>
      </c>
      <c r="F7247" t="s">
        <v>794</v>
      </c>
      <c r="G7247" t="s">
        <v>756</v>
      </c>
      <c r="H7247">
        <v>40902</v>
      </c>
      <c r="I7247" s="196" t="str">
        <f>VLOOKUP(E7247,Refs!$P$2:$R$36,3,FALSE)</f>
        <v>Y60</v>
      </c>
      <c r="J7247" s="196" t="str">
        <f>VLOOKUP(E7247,Refs!$P$2:$S$36,4,FALSE)</f>
        <v>Midlands</v>
      </c>
      <c r="K7247" s="42">
        <f t="shared" si="229"/>
        <v>40902</v>
      </c>
    </row>
    <row r="7248" spans="1:11" x14ac:dyDescent="0.35">
      <c r="A7248" s="197">
        <f t="shared" si="230"/>
        <v>44317</v>
      </c>
      <c r="B7248" t="s">
        <v>1054</v>
      </c>
      <c r="C7248" t="s">
        <v>795</v>
      </c>
      <c r="D7248"/>
      <c r="E7248" t="s">
        <v>793</v>
      </c>
      <c r="F7248" t="s">
        <v>794</v>
      </c>
      <c r="G7248" t="s">
        <v>757</v>
      </c>
      <c r="H7248">
        <v>37338</v>
      </c>
      <c r="I7248" s="196" t="str">
        <f>VLOOKUP(E7248,Refs!$P$2:$R$36,3,FALSE)</f>
        <v>Y60</v>
      </c>
      <c r="J7248" s="196" t="str">
        <f>VLOOKUP(E7248,Refs!$P$2:$S$36,4,FALSE)</f>
        <v>Midlands</v>
      </c>
      <c r="K7248" s="42">
        <f t="shared" si="229"/>
        <v>37338</v>
      </c>
    </row>
    <row r="7249" spans="1:11" x14ac:dyDescent="0.35">
      <c r="A7249" s="197">
        <f t="shared" si="230"/>
        <v>44317</v>
      </c>
      <c r="B7249" t="s">
        <v>1054</v>
      </c>
      <c r="C7249" t="s">
        <v>795</v>
      </c>
      <c r="D7249"/>
      <c r="E7249" t="s">
        <v>793</v>
      </c>
      <c r="F7249" t="s">
        <v>794</v>
      </c>
      <c r="G7249" t="s">
        <v>758</v>
      </c>
      <c r="H7249">
        <v>37788</v>
      </c>
      <c r="I7249" s="196" t="str">
        <f>VLOOKUP(E7249,Refs!$P$2:$R$36,3,FALSE)</f>
        <v>Y60</v>
      </c>
      <c r="J7249" s="196" t="str">
        <f>VLOOKUP(E7249,Refs!$P$2:$S$36,4,FALSE)</f>
        <v>Midlands</v>
      </c>
      <c r="K7249" s="42">
        <f t="shared" si="229"/>
        <v>37788</v>
      </c>
    </row>
    <row r="7250" spans="1:11" x14ac:dyDescent="0.35">
      <c r="A7250" s="197">
        <f t="shared" si="230"/>
        <v>44317</v>
      </c>
      <c r="B7250" t="s">
        <v>1054</v>
      </c>
      <c r="C7250" t="s">
        <v>795</v>
      </c>
      <c r="D7250"/>
      <c r="E7250" t="s">
        <v>793</v>
      </c>
      <c r="F7250" t="s">
        <v>794</v>
      </c>
      <c r="G7250" t="s">
        <v>759</v>
      </c>
      <c r="H7250" t="s">
        <v>999</v>
      </c>
      <c r="I7250" s="196" t="str">
        <f>VLOOKUP(E7250,Refs!$P$2:$R$36,3,FALSE)</f>
        <v>Y60</v>
      </c>
      <c r="J7250" s="196" t="str">
        <f>VLOOKUP(E7250,Refs!$P$2:$S$36,4,FALSE)</f>
        <v>Midlands</v>
      </c>
      <c r="K7250" s="42" t="str">
        <f t="shared" si="229"/>
        <v>-</v>
      </c>
    </row>
    <row r="7251" spans="1:11" x14ac:dyDescent="0.35">
      <c r="A7251" s="197">
        <f t="shared" si="230"/>
        <v>44317</v>
      </c>
      <c r="B7251" t="s">
        <v>1054</v>
      </c>
      <c r="C7251" t="s">
        <v>795</v>
      </c>
      <c r="D7251"/>
      <c r="E7251" t="s">
        <v>793</v>
      </c>
      <c r="F7251" t="s">
        <v>794</v>
      </c>
      <c r="G7251" t="s">
        <v>760</v>
      </c>
      <c r="H7251">
        <v>512</v>
      </c>
      <c r="I7251" s="196" t="str">
        <f>VLOOKUP(E7251,Refs!$P$2:$R$36,3,FALSE)</f>
        <v>Y60</v>
      </c>
      <c r="J7251" s="196" t="str">
        <f>VLOOKUP(E7251,Refs!$P$2:$S$36,4,FALSE)</f>
        <v>Midlands</v>
      </c>
      <c r="K7251" s="42">
        <f t="shared" si="229"/>
        <v>512</v>
      </c>
    </row>
    <row r="7252" spans="1:11" x14ac:dyDescent="0.35">
      <c r="A7252" s="197">
        <f t="shared" si="230"/>
        <v>44317</v>
      </c>
      <c r="B7252" t="s">
        <v>1054</v>
      </c>
      <c r="C7252" t="s">
        <v>795</v>
      </c>
      <c r="D7252"/>
      <c r="E7252" t="s">
        <v>793</v>
      </c>
      <c r="F7252" t="s">
        <v>794</v>
      </c>
      <c r="G7252" t="s">
        <v>761</v>
      </c>
      <c r="H7252">
        <v>4425</v>
      </c>
      <c r="I7252" s="196" t="str">
        <f>VLOOKUP(E7252,Refs!$P$2:$R$36,3,FALSE)</f>
        <v>Y60</v>
      </c>
      <c r="J7252" s="196" t="str">
        <f>VLOOKUP(E7252,Refs!$P$2:$S$36,4,FALSE)</f>
        <v>Midlands</v>
      </c>
      <c r="K7252" s="42">
        <f t="shared" si="229"/>
        <v>4425</v>
      </c>
    </row>
    <row r="7253" spans="1:11" x14ac:dyDescent="0.35">
      <c r="A7253" s="197">
        <f t="shared" si="230"/>
        <v>44317</v>
      </c>
      <c r="B7253" t="s">
        <v>1054</v>
      </c>
      <c r="C7253" t="s">
        <v>795</v>
      </c>
      <c r="D7253"/>
      <c r="E7253" t="s">
        <v>793</v>
      </c>
      <c r="F7253" t="s">
        <v>794</v>
      </c>
      <c r="G7253" t="s">
        <v>548</v>
      </c>
      <c r="H7253">
        <v>34734</v>
      </c>
      <c r="I7253" s="196" t="str">
        <f>VLOOKUP(E7253,Refs!$P$2:$R$36,3,FALSE)</f>
        <v>Y60</v>
      </c>
      <c r="J7253" s="196" t="str">
        <f>VLOOKUP(E7253,Refs!$P$2:$S$36,4,FALSE)</f>
        <v>Midlands</v>
      </c>
      <c r="K7253" s="42">
        <f t="shared" si="229"/>
        <v>34734</v>
      </c>
    </row>
    <row r="7254" spans="1:11" x14ac:dyDescent="0.35">
      <c r="A7254" s="197">
        <f t="shared" si="230"/>
        <v>44317</v>
      </c>
      <c r="B7254" t="s">
        <v>1054</v>
      </c>
      <c r="C7254" t="s">
        <v>795</v>
      </c>
      <c r="D7254"/>
      <c r="E7254" t="s">
        <v>793</v>
      </c>
      <c r="F7254" t="s">
        <v>794</v>
      </c>
      <c r="G7254" t="s">
        <v>549</v>
      </c>
      <c r="H7254">
        <v>297</v>
      </c>
      <c r="I7254" s="196" t="str">
        <f>VLOOKUP(E7254,Refs!$P$2:$R$36,3,FALSE)</f>
        <v>Y60</v>
      </c>
      <c r="J7254" s="196" t="str">
        <f>VLOOKUP(E7254,Refs!$P$2:$S$36,4,FALSE)</f>
        <v>Midlands</v>
      </c>
      <c r="K7254" s="42">
        <f t="shared" si="229"/>
        <v>297</v>
      </c>
    </row>
    <row r="7255" spans="1:11" x14ac:dyDescent="0.35">
      <c r="A7255" s="197">
        <f t="shared" si="230"/>
        <v>44317</v>
      </c>
      <c r="B7255" t="s">
        <v>1054</v>
      </c>
      <c r="C7255" t="s">
        <v>795</v>
      </c>
      <c r="D7255"/>
      <c r="E7255" t="s">
        <v>793</v>
      </c>
      <c r="F7255" t="s">
        <v>794</v>
      </c>
      <c r="G7255" t="s">
        <v>550</v>
      </c>
      <c r="H7255">
        <v>145</v>
      </c>
      <c r="I7255" s="196" t="str">
        <f>VLOOKUP(E7255,Refs!$P$2:$R$36,3,FALSE)</f>
        <v>Y60</v>
      </c>
      <c r="J7255" s="196" t="str">
        <f>VLOOKUP(E7255,Refs!$P$2:$S$36,4,FALSE)</f>
        <v>Midlands</v>
      </c>
      <c r="K7255" s="42">
        <f t="shared" si="229"/>
        <v>145</v>
      </c>
    </row>
    <row r="7256" spans="1:11" x14ac:dyDescent="0.35">
      <c r="A7256" s="197">
        <f t="shared" si="230"/>
        <v>44317</v>
      </c>
      <c r="B7256" t="s">
        <v>1054</v>
      </c>
      <c r="C7256" t="s">
        <v>795</v>
      </c>
      <c r="D7256"/>
      <c r="E7256" t="s">
        <v>793</v>
      </c>
      <c r="F7256" t="s">
        <v>794</v>
      </c>
      <c r="G7256" t="s">
        <v>551</v>
      </c>
      <c r="H7256">
        <v>150</v>
      </c>
      <c r="I7256" s="196" t="str">
        <f>VLOOKUP(E7256,Refs!$P$2:$R$36,3,FALSE)</f>
        <v>Y60</v>
      </c>
      <c r="J7256" s="196" t="str">
        <f>VLOOKUP(E7256,Refs!$P$2:$S$36,4,FALSE)</f>
        <v>Midlands</v>
      </c>
      <c r="K7256" s="42">
        <f t="shared" si="229"/>
        <v>150</v>
      </c>
    </row>
    <row r="7257" spans="1:11" x14ac:dyDescent="0.35">
      <c r="A7257" s="197">
        <f t="shared" si="230"/>
        <v>44317</v>
      </c>
      <c r="B7257" t="s">
        <v>1054</v>
      </c>
      <c r="C7257" t="s">
        <v>795</v>
      </c>
      <c r="D7257"/>
      <c r="E7257" t="s">
        <v>793</v>
      </c>
      <c r="F7257" t="s">
        <v>794</v>
      </c>
      <c r="G7257" t="s">
        <v>552</v>
      </c>
      <c r="H7257">
        <v>0</v>
      </c>
      <c r="I7257" s="196" t="str">
        <f>VLOOKUP(E7257,Refs!$P$2:$R$36,3,FALSE)</f>
        <v>Y60</v>
      </c>
      <c r="J7257" s="196" t="str">
        <f>VLOOKUP(E7257,Refs!$P$2:$S$36,4,FALSE)</f>
        <v>Midlands</v>
      </c>
      <c r="K7257" s="42" t="str">
        <f t="shared" si="229"/>
        <v/>
      </c>
    </row>
    <row r="7258" spans="1:11" x14ac:dyDescent="0.35">
      <c r="A7258" s="197">
        <f t="shared" si="230"/>
        <v>44317</v>
      </c>
      <c r="B7258" t="s">
        <v>1054</v>
      </c>
      <c r="C7258" t="s">
        <v>795</v>
      </c>
      <c r="D7258"/>
      <c r="E7258" t="s">
        <v>793</v>
      </c>
      <c r="F7258" t="s">
        <v>794</v>
      </c>
      <c r="G7258" t="s">
        <v>553</v>
      </c>
      <c r="H7258">
        <v>491047</v>
      </c>
      <c r="I7258" s="196" t="str">
        <f>VLOOKUP(E7258,Refs!$P$2:$R$36,3,FALSE)</f>
        <v>Y60</v>
      </c>
      <c r="J7258" s="196" t="str">
        <f>VLOOKUP(E7258,Refs!$P$2:$S$36,4,FALSE)</f>
        <v>Midlands</v>
      </c>
      <c r="K7258" s="42">
        <f t="shared" si="229"/>
        <v>491047</v>
      </c>
    </row>
    <row r="7259" spans="1:11" x14ac:dyDescent="0.35">
      <c r="A7259" s="197">
        <f t="shared" si="230"/>
        <v>44317</v>
      </c>
      <c r="B7259" t="s">
        <v>1054</v>
      </c>
      <c r="C7259" t="s">
        <v>795</v>
      </c>
      <c r="D7259"/>
      <c r="E7259" t="s">
        <v>793</v>
      </c>
      <c r="F7259" t="s">
        <v>794</v>
      </c>
      <c r="G7259" t="s">
        <v>554</v>
      </c>
      <c r="H7259">
        <v>68</v>
      </c>
      <c r="I7259" s="196" t="str">
        <f>VLOOKUP(E7259,Refs!$P$2:$R$36,3,FALSE)</f>
        <v>Y60</v>
      </c>
      <c r="J7259" s="196" t="str">
        <f>VLOOKUP(E7259,Refs!$P$2:$S$36,4,FALSE)</f>
        <v>Midlands</v>
      </c>
      <c r="K7259" s="42">
        <f t="shared" si="229"/>
        <v>68</v>
      </c>
    </row>
    <row r="7260" spans="1:11" x14ac:dyDescent="0.35">
      <c r="A7260" s="197">
        <f t="shared" si="230"/>
        <v>44317</v>
      </c>
      <c r="B7260" t="s">
        <v>1054</v>
      </c>
      <c r="C7260" t="s">
        <v>795</v>
      </c>
      <c r="D7260"/>
      <c r="E7260" t="s">
        <v>793</v>
      </c>
      <c r="F7260" t="s">
        <v>794</v>
      </c>
      <c r="G7260" t="s">
        <v>555</v>
      </c>
      <c r="H7260">
        <v>170</v>
      </c>
      <c r="I7260" s="196" t="str">
        <f>VLOOKUP(E7260,Refs!$P$2:$R$36,3,FALSE)</f>
        <v>Y60</v>
      </c>
      <c r="J7260" s="196" t="str">
        <f>VLOOKUP(E7260,Refs!$P$2:$S$36,4,FALSE)</f>
        <v>Midlands</v>
      </c>
      <c r="K7260" s="42">
        <f t="shared" si="229"/>
        <v>170</v>
      </c>
    </row>
    <row r="7261" spans="1:11" x14ac:dyDescent="0.35">
      <c r="A7261" s="197">
        <f t="shared" si="230"/>
        <v>44317</v>
      </c>
      <c r="B7261" t="s">
        <v>1054</v>
      </c>
      <c r="C7261" t="s">
        <v>795</v>
      </c>
      <c r="D7261"/>
      <c r="E7261" t="s">
        <v>793</v>
      </c>
      <c r="F7261" t="s">
        <v>794</v>
      </c>
      <c r="G7261" t="s">
        <v>556</v>
      </c>
      <c r="H7261">
        <v>23325</v>
      </c>
      <c r="I7261" s="196" t="str">
        <f>VLOOKUP(E7261,Refs!$P$2:$R$36,3,FALSE)</f>
        <v>Y60</v>
      </c>
      <c r="J7261" s="196" t="str">
        <f>VLOOKUP(E7261,Refs!$P$2:$S$36,4,FALSE)</f>
        <v>Midlands</v>
      </c>
      <c r="K7261" s="42">
        <f t="shared" si="229"/>
        <v>23325</v>
      </c>
    </row>
    <row r="7262" spans="1:11" x14ac:dyDescent="0.35">
      <c r="A7262" s="197">
        <f t="shared" si="230"/>
        <v>44317</v>
      </c>
      <c r="B7262" t="s">
        <v>1054</v>
      </c>
      <c r="C7262" t="s">
        <v>795</v>
      </c>
      <c r="D7262"/>
      <c r="E7262" t="s">
        <v>793</v>
      </c>
      <c r="F7262" t="s">
        <v>794</v>
      </c>
      <c r="G7262" t="s">
        <v>557</v>
      </c>
      <c r="H7262">
        <v>10310</v>
      </c>
      <c r="I7262" s="196" t="str">
        <f>VLOOKUP(E7262,Refs!$P$2:$R$36,3,FALSE)</f>
        <v>Y60</v>
      </c>
      <c r="J7262" s="196" t="str">
        <f>VLOOKUP(E7262,Refs!$P$2:$S$36,4,FALSE)</f>
        <v>Midlands</v>
      </c>
      <c r="K7262" s="42">
        <f t="shared" si="229"/>
        <v>10310</v>
      </c>
    </row>
    <row r="7263" spans="1:11" x14ac:dyDescent="0.35">
      <c r="A7263" s="197">
        <f t="shared" si="230"/>
        <v>44317</v>
      </c>
      <c r="B7263" t="s">
        <v>1054</v>
      </c>
      <c r="C7263" t="s">
        <v>795</v>
      </c>
      <c r="D7263"/>
      <c r="E7263" t="s">
        <v>793</v>
      </c>
      <c r="F7263" t="s">
        <v>794</v>
      </c>
      <c r="G7263" t="s">
        <v>558</v>
      </c>
      <c r="H7263">
        <v>34554618</v>
      </c>
      <c r="I7263" s="196" t="str">
        <f>VLOOKUP(E7263,Refs!$P$2:$R$36,3,FALSE)</f>
        <v>Y60</v>
      </c>
      <c r="J7263" s="196" t="str">
        <f>VLOOKUP(E7263,Refs!$P$2:$S$36,4,FALSE)</f>
        <v>Midlands</v>
      </c>
      <c r="K7263" s="42">
        <f t="shared" si="229"/>
        <v>34554618</v>
      </c>
    </row>
    <row r="7264" spans="1:11" x14ac:dyDescent="0.35">
      <c r="A7264" s="197">
        <f t="shared" si="230"/>
        <v>44317</v>
      </c>
      <c r="B7264" t="s">
        <v>1054</v>
      </c>
      <c r="C7264" t="s">
        <v>795</v>
      </c>
      <c r="D7264"/>
      <c r="E7264" t="s">
        <v>793</v>
      </c>
      <c r="F7264" t="s">
        <v>794</v>
      </c>
      <c r="G7264" t="s">
        <v>566</v>
      </c>
      <c r="H7264">
        <v>36193</v>
      </c>
      <c r="I7264" s="196" t="str">
        <f>VLOOKUP(E7264,Refs!$P$2:$R$36,3,FALSE)</f>
        <v>Y60</v>
      </c>
      <c r="J7264" s="196" t="str">
        <f>VLOOKUP(E7264,Refs!$P$2:$S$36,4,FALSE)</f>
        <v>Midlands</v>
      </c>
      <c r="K7264" s="42">
        <f t="shared" si="229"/>
        <v>36193</v>
      </c>
    </row>
    <row r="7265" spans="1:11" x14ac:dyDescent="0.35">
      <c r="A7265" s="197">
        <f t="shared" si="230"/>
        <v>44317</v>
      </c>
      <c r="B7265" t="s">
        <v>1054</v>
      </c>
      <c r="C7265" t="s">
        <v>795</v>
      </c>
      <c r="D7265"/>
      <c r="E7265" t="s">
        <v>793</v>
      </c>
      <c r="F7265" t="s">
        <v>794</v>
      </c>
      <c r="G7265" t="s">
        <v>567</v>
      </c>
      <c r="H7265">
        <v>318</v>
      </c>
      <c r="I7265" s="196" t="str">
        <f>VLOOKUP(E7265,Refs!$P$2:$R$36,3,FALSE)</f>
        <v>Y60</v>
      </c>
      <c r="J7265" s="196" t="str">
        <f>VLOOKUP(E7265,Refs!$P$2:$S$36,4,FALSE)</f>
        <v>Midlands</v>
      </c>
      <c r="K7265" s="42">
        <f t="shared" si="229"/>
        <v>318</v>
      </c>
    </row>
    <row r="7266" spans="1:11" x14ac:dyDescent="0.35">
      <c r="A7266" s="197">
        <f t="shared" si="230"/>
        <v>44317</v>
      </c>
      <c r="B7266" t="s">
        <v>1054</v>
      </c>
      <c r="C7266" t="s">
        <v>795</v>
      </c>
      <c r="D7266"/>
      <c r="E7266" t="s">
        <v>793</v>
      </c>
      <c r="F7266" t="s">
        <v>794</v>
      </c>
      <c r="G7266" t="s">
        <v>568</v>
      </c>
      <c r="H7266">
        <v>15303</v>
      </c>
      <c r="I7266" s="196" t="str">
        <f>VLOOKUP(E7266,Refs!$P$2:$R$36,3,FALSE)</f>
        <v>Y60</v>
      </c>
      <c r="J7266" s="196" t="str">
        <f>VLOOKUP(E7266,Refs!$P$2:$S$36,4,FALSE)</f>
        <v>Midlands</v>
      </c>
      <c r="K7266" s="42">
        <f t="shared" si="229"/>
        <v>15303</v>
      </c>
    </row>
    <row r="7267" spans="1:11" x14ac:dyDescent="0.35">
      <c r="A7267" s="197">
        <f t="shared" si="230"/>
        <v>44317</v>
      </c>
      <c r="B7267" t="s">
        <v>1054</v>
      </c>
      <c r="C7267" t="s">
        <v>795</v>
      </c>
      <c r="D7267"/>
      <c r="E7267" t="s">
        <v>793</v>
      </c>
      <c r="F7267" t="s">
        <v>794</v>
      </c>
      <c r="G7267" t="s">
        <v>569</v>
      </c>
      <c r="H7267">
        <v>8522</v>
      </c>
      <c r="I7267" s="196" t="str">
        <f>VLOOKUP(E7267,Refs!$P$2:$R$36,3,FALSE)</f>
        <v>Y60</v>
      </c>
      <c r="J7267" s="196" t="str">
        <f>VLOOKUP(E7267,Refs!$P$2:$S$36,4,FALSE)</f>
        <v>Midlands</v>
      </c>
      <c r="K7267" s="42">
        <f t="shared" si="229"/>
        <v>8522</v>
      </c>
    </row>
    <row r="7268" spans="1:11" x14ac:dyDescent="0.35">
      <c r="A7268" s="197">
        <f t="shared" si="230"/>
        <v>44317</v>
      </c>
      <c r="B7268" t="s">
        <v>1054</v>
      </c>
      <c r="C7268" t="s">
        <v>795</v>
      </c>
      <c r="D7268"/>
      <c r="E7268" t="s">
        <v>793</v>
      </c>
      <c r="F7268" t="s">
        <v>794</v>
      </c>
      <c r="G7268" t="s">
        <v>570</v>
      </c>
      <c r="H7268">
        <v>601</v>
      </c>
      <c r="I7268" s="196" t="str">
        <f>VLOOKUP(E7268,Refs!$P$2:$R$36,3,FALSE)</f>
        <v>Y60</v>
      </c>
      <c r="J7268" s="196" t="str">
        <f>VLOOKUP(E7268,Refs!$P$2:$S$36,4,FALSE)</f>
        <v>Midlands</v>
      </c>
      <c r="K7268" s="42">
        <f t="shared" si="229"/>
        <v>601</v>
      </c>
    </row>
    <row r="7269" spans="1:11" x14ac:dyDescent="0.35">
      <c r="A7269" s="197">
        <f t="shared" si="230"/>
        <v>44317</v>
      </c>
      <c r="B7269" t="s">
        <v>1054</v>
      </c>
      <c r="C7269" t="s">
        <v>795</v>
      </c>
      <c r="D7269"/>
      <c r="E7269" t="s">
        <v>793</v>
      </c>
      <c r="F7269" t="s">
        <v>794</v>
      </c>
      <c r="G7269" t="s">
        <v>571</v>
      </c>
      <c r="H7269">
        <v>11449</v>
      </c>
      <c r="I7269" s="196" t="str">
        <f>VLOOKUP(E7269,Refs!$P$2:$R$36,3,FALSE)</f>
        <v>Y60</v>
      </c>
      <c r="J7269" s="196" t="str">
        <f>VLOOKUP(E7269,Refs!$P$2:$S$36,4,FALSE)</f>
        <v>Midlands</v>
      </c>
      <c r="K7269" s="42">
        <f t="shared" si="229"/>
        <v>11449</v>
      </c>
    </row>
    <row r="7270" spans="1:11" x14ac:dyDescent="0.35">
      <c r="A7270" s="197">
        <f t="shared" si="230"/>
        <v>44317</v>
      </c>
      <c r="B7270" t="s">
        <v>1054</v>
      </c>
      <c r="C7270" t="s">
        <v>795</v>
      </c>
      <c r="D7270"/>
      <c r="E7270" t="s">
        <v>793</v>
      </c>
      <c r="F7270" t="s">
        <v>794</v>
      </c>
      <c r="G7270" t="s">
        <v>576</v>
      </c>
      <c r="H7270">
        <v>20572</v>
      </c>
      <c r="I7270" s="196" t="str">
        <f>VLOOKUP(E7270,Refs!$P$2:$R$36,3,FALSE)</f>
        <v>Y60</v>
      </c>
      <c r="J7270" s="196" t="str">
        <f>VLOOKUP(E7270,Refs!$P$2:$S$36,4,FALSE)</f>
        <v>Midlands</v>
      </c>
      <c r="K7270" s="42">
        <f t="shared" si="229"/>
        <v>20572</v>
      </c>
    </row>
    <row r="7271" spans="1:11" x14ac:dyDescent="0.35">
      <c r="A7271" s="197">
        <f t="shared" si="230"/>
        <v>44317</v>
      </c>
      <c r="B7271" t="s">
        <v>1054</v>
      </c>
      <c r="C7271" t="s">
        <v>795</v>
      </c>
      <c r="D7271"/>
      <c r="E7271" t="s">
        <v>793</v>
      </c>
      <c r="F7271" t="s">
        <v>794</v>
      </c>
      <c r="G7271" t="s">
        <v>577</v>
      </c>
      <c r="H7271">
        <v>8533</v>
      </c>
      <c r="I7271" s="196" t="str">
        <f>VLOOKUP(E7271,Refs!$P$2:$R$36,3,FALSE)</f>
        <v>Y60</v>
      </c>
      <c r="J7271" s="196" t="str">
        <f>VLOOKUP(E7271,Refs!$P$2:$S$36,4,FALSE)</f>
        <v>Midlands</v>
      </c>
      <c r="K7271" s="42">
        <f t="shared" si="229"/>
        <v>8533</v>
      </c>
    </row>
    <row r="7272" spans="1:11" x14ac:dyDescent="0.35">
      <c r="A7272" s="197">
        <f t="shared" si="230"/>
        <v>44317</v>
      </c>
      <c r="B7272" t="s">
        <v>1054</v>
      </c>
      <c r="C7272" t="s">
        <v>795</v>
      </c>
      <c r="D7272"/>
      <c r="E7272" t="s">
        <v>793</v>
      </c>
      <c r="F7272" t="s">
        <v>794</v>
      </c>
      <c r="G7272" t="s">
        <v>578</v>
      </c>
      <c r="H7272">
        <v>1006</v>
      </c>
      <c r="I7272" s="196" t="str">
        <f>VLOOKUP(E7272,Refs!$P$2:$R$36,3,FALSE)</f>
        <v>Y60</v>
      </c>
      <c r="J7272" s="196" t="str">
        <f>VLOOKUP(E7272,Refs!$P$2:$S$36,4,FALSE)</f>
        <v>Midlands</v>
      </c>
      <c r="K7272" s="42">
        <f t="shared" si="229"/>
        <v>1006</v>
      </c>
    </row>
    <row r="7273" spans="1:11" x14ac:dyDescent="0.35">
      <c r="A7273" s="197">
        <f t="shared" si="230"/>
        <v>44317</v>
      </c>
      <c r="B7273" t="s">
        <v>1054</v>
      </c>
      <c r="C7273" t="s">
        <v>795</v>
      </c>
      <c r="D7273"/>
      <c r="E7273" t="s">
        <v>793</v>
      </c>
      <c r="F7273" t="s">
        <v>794</v>
      </c>
      <c r="G7273" t="s">
        <v>579</v>
      </c>
      <c r="H7273">
        <v>0</v>
      </c>
      <c r="I7273" s="196" t="str">
        <f>VLOOKUP(E7273,Refs!$P$2:$R$36,3,FALSE)</f>
        <v>Y60</v>
      </c>
      <c r="J7273" s="196" t="str">
        <f>VLOOKUP(E7273,Refs!$P$2:$S$36,4,FALSE)</f>
        <v>Midlands</v>
      </c>
      <c r="K7273" s="42" t="str">
        <f t="shared" si="229"/>
        <v/>
      </c>
    </row>
    <row r="7274" spans="1:11" x14ac:dyDescent="0.35">
      <c r="A7274" s="197">
        <f t="shared" si="230"/>
        <v>44317</v>
      </c>
      <c r="B7274" t="s">
        <v>1054</v>
      </c>
      <c r="C7274" t="s">
        <v>795</v>
      </c>
      <c r="D7274"/>
      <c r="E7274" t="s">
        <v>793</v>
      </c>
      <c r="F7274" t="s">
        <v>794</v>
      </c>
      <c r="G7274" t="s">
        <v>580</v>
      </c>
      <c r="H7274">
        <v>8522</v>
      </c>
      <c r="I7274" s="196" t="str">
        <f>VLOOKUP(E7274,Refs!$P$2:$R$36,3,FALSE)</f>
        <v>Y60</v>
      </c>
      <c r="J7274" s="196" t="str">
        <f>VLOOKUP(E7274,Refs!$P$2:$S$36,4,FALSE)</f>
        <v>Midlands</v>
      </c>
      <c r="K7274" s="42">
        <f t="shared" si="229"/>
        <v>8522</v>
      </c>
    </row>
    <row r="7275" spans="1:11" x14ac:dyDescent="0.35">
      <c r="A7275" s="197">
        <f t="shared" si="230"/>
        <v>44317</v>
      </c>
      <c r="B7275" t="s">
        <v>1054</v>
      </c>
      <c r="C7275" t="s">
        <v>795</v>
      </c>
      <c r="D7275"/>
      <c r="E7275" t="s">
        <v>793</v>
      </c>
      <c r="F7275" t="s">
        <v>794</v>
      </c>
      <c r="G7275" t="s">
        <v>581</v>
      </c>
      <c r="H7275">
        <v>0</v>
      </c>
      <c r="I7275" s="196" t="str">
        <f>VLOOKUP(E7275,Refs!$P$2:$R$36,3,FALSE)</f>
        <v>Y60</v>
      </c>
      <c r="J7275" s="196" t="str">
        <f>VLOOKUP(E7275,Refs!$P$2:$S$36,4,FALSE)</f>
        <v>Midlands</v>
      </c>
      <c r="K7275" s="42" t="str">
        <f t="shared" si="229"/>
        <v/>
      </c>
    </row>
    <row r="7276" spans="1:11" x14ac:dyDescent="0.35">
      <c r="A7276" s="197">
        <f t="shared" si="230"/>
        <v>44317</v>
      </c>
      <c r="B7276" t="s">
        <v>1054</v>
      </c>
      <c r="C7276" t="s">
        <v>795</v>
      </c>
      <c r="D7276"/>
      <c r="E7276" t="s">
        <v>793</v>
      </c>
      <c r="F7276" t="s">
        <v>794</v>
      </c>
      <c r="G7276" t="s">
        <v>582</v>
      </c>
      <c r="H7276">
        <v>601</v>
      </c>
      <c r="I7276" s="196" t="str">
        <f>VLOOKUP(E7276,Refs!$P$2:$R$36,3,FALSE)</f>
        <v>Y60</v>
      </c>
      <c r="J7276" s="196" t="str">
        <f>VLOOKUP(E7276,Refs!$P$2:$S$36,4,FALSE)</f>
        <v>Midlands</v>
      </c>
      <c r="K7276" s="42">
        <f t="shared" si="229"/>
        <v>601</v>
      </c>
    </row>
    <row r="7277" spans="1:11" x14ac:dyDescent="0.35">
      <c r="A7277" s="197">
        <f t="shared" si="230"/>
        <v>44317</v>
      </c>
      <c r="B7277" t="s">
        <v>1054</v>
      </c>
      <c r="C7277" t="s">
        <v>795</v>
      </c>
      <c r="D7277"/>
      <c r="E7277" t="s">
        <v>793</v>
      </c>
      <c r="F7277" t="s">
        <v>794</v>
      </c>
      <c r="G7277" t="s">
        <v>583</v>
      </c>
      <c r="H7277">
        <v>574</v>
      </c>
      <c r="I7277" s="196" t="str">
        <f>VLOOKUP(E7277,Refs!$P$2:$R$36,3,FALSE)</f>
        <v>Y60</v>
      </c>
      <c r="J7277" s="196" t="str">
        <f>VLOOKUP(E7277,Refs!$P$2:$S$36,4,FALSE)</f>
        <v>Midlands</v>
      </c>
      <c r="K7277" s="42">
        <f t="shared" si="229"/>
        <v>574</v>
      </c>
    </row>
    <row r="7278" spans="1:11" x14ac:dyDescent="0.35">
      <c r="A7278" s="197">
        <f t="shared" si="230"/>
        <v>44317</v>
      </c>
      <c r="B7278" t="s">
        <v>1054</v>
      </c>
      <c r="C7278" t="s">
        <v>795</v>
      </c>
      <c r="D7278"/>
      <c r="E7278" t="s">
        <v>793</v>
      </c>
      <c r="F7278" t="s">
        <v>794</v>
      </c>
      <c r="G7278" t="s">
        <v>584</v>
      </c>
      <c r="H7278">
        <v>1336</v>
      </c>
      <c r="I7278" s="196" t="str">
        <f>VLOOKUP(E7278,Refs!$P$2:$R$36,3,FALSE)</f>
        <v>Y60</v>
      </c>
      <c r="J7278" s="196" t="str">
        <f>VLOOKUP(E7278,Refs!$P$2:$S$36,4,FALSE)</f>
        <v>Midlands</v>
      </c>
      <c r="K7278" s="42">
        <f t="shared" si="229"/>
        <v>1336</v>
      </c>
    </row>
    <row r="7279" spans="1:11" x14ac:dyDescent="0.35">
      <c r="A7279" s="197">
        <f t="shared" si="230"/>
        <v>44317</v>
      </c>
      <c r="B7279" t="s">
        <v>1054</v>
      </c>
      <c r="C7279" t="s">
        <v>795</v>
      </c>
      <c r="D7279"/>
      <c r="E7279" t="s">
        <v>793</v>
      </c>
      <c r="F7279" t="s">
        <v>794</v>
      </c>
      <c r="G7279" t="s">
        <v>585</v>
      </c>
      <c r="H7279">
        <v>1554</v>
      </c>
      <c r="I7279" s="196" t="str">
        <f>VLOOKUP(E7279,Refs!$P$2:$R$36,3,FALSE)</f>
        <v>Y60</v>
      </c>
      <c r="J7279" s="196" t="str">
        <f>VLOOKUP(E7279,Refs!$P$2:$S$36,4,FALSE)</f>
        <v>Midlands</v>
      </c>
      <c r="K7279" s="42">
        <f t="shared" si="229"/>
        <v>1554</v>
      </c>
    </row>
    <row r="7280" spans="1:11" x14ac:dyDescent="0.35">
      <c r="A7280" s="197">
        <f t="shared" si="230"/>
        <v>44317</v>
      </c>
      <c r="B7280" t="s">
        <v>1054</v>
      </c>
      <c r="C7280" t="s">
        <v>795</v>
      </c>
      <c r="D7280"/>
      <c r="E7280" t="s">
        <v>793</v>
      </c>
      <c r="F7280" t="s">
        <v>794</v>
      </c>
      <c r="G7280" t="s">
        <v>586</v>
      </c>
      <c r="H7280">
        <v>1039</v>
      </c>
      <c r="I7280" s="196" t="str">
        <f>VLOOKUP(E7280,Refs!$P$2:$R$36,3,FALSE)</f>
        <v>Y60</v>
      </c>
      <c r="J7280" s="196" t="str">
        <f>VLOOKUP(E7280,Refs!$P$2:$S$36,4,FALSE)</f>
        <v>Midlands</v>
      </c>
      <c r="K7280" s="42">
        <f t="shared" si="229"/>
        <v>1039</v>
      </c>
    </row>
    <row r="7281" spans="1:11" x14ac:dyDescent="0.35">
      <c r="A7281" s="197">
        <f t="shared" si="230"/>
        <v>44317</v>
      </c>
      <c r="B7281" t="s">
        <v>1054</v>
      </c>
      <c r="C7281" t="s">
        <v>795</v>
      </c>
      <c r="D7281"/>
      <c r="E7281" t="s">
        <v>793</v>
      </c>
      <c r="F7281" t="s">
        <v>794</v>
      </c>
      <c r="G7281" t="s">
        <v>587</v>
      </c>
      <c r="H7281" t="s">
        <v>999</v>
      </c>
      <c r="I7281" s="196" t="str">
        <f>VLOOKUP(E7281,Refs!$P$2:$R$36,3,FALSE)</f>
        <v>Y60</v>
      </c>
      <c r="J7281" s="196" t="str">
        <f>VLOOKUP(E7281,Refs!$P$2:$S$36,4,FALSE)</f>
        <v>Midlands</v>
      </c>
      <c r="K7281" s="42" t="str">
        <f t="shared" si="229"/>
        <v>-</v>
      </c>
    </row>
    <row r="7282" spans="1:11" x14ac:dyDescent="0.35">
      <c r="A7282" s="197">
        <f t="shared" si="230"/>
        <v>44317</v>
      </c>
      <c r="B7282" t="s">
        <v>1054</v>
      </c>
      <c r="C7282" t="s">
        <v>795</v>
      </c>
      <c r="D7282"/>
      <c r="E7282" t="s">
        <v>793</v>
      </c>
      <c r="F7282" t="s">
        <v>794</v>
      </c>
      <c r="G7282" t="s">
        <v>588</v>
      </c>
      <c r="H7282">
        <v>9169</v>
      </c>
      <c r="I7282" s="196" t="str">
        <f>VLOOKUP(E7282,Refs!$P$2:$R$36,3,FALSE)</f>
        <v>Y60</v>
      </c>
      <c r="J7282" s="196" t="str">
        <f>VLOOKUP(E7282,Refs!$P$2:$S$36,4,FALSE)</f>
        <v>Midlands</v>
      </c>
      <c r="K7282" s="42">
        <f t="shared" si="229"/>
        <v>9169</v>
      </c>
    </row>
    <row r="7283" spans="1:11" x14ac:dyDescent="0.35">
      <c r="A7283" s="197">
        <f t="shared" si="230"/>
        <v>44317</v>
      </c>
      <c r="B7283" t="s">
        <v>1054</v>
      </c>
      <c r="C7283" t="s">
        <v>795</v>
      </c>
      <c r="D7283"/>
      <c r="E7283" t="s">
        <v>793</v>
      </c>
      <c r="F7283" t="s">
        <v>794</v>
      </c>
      <c r="G7283" t="s">
        <v>589</v>
      </c>
      <c r="H7283">
        <v>4762</v>
      </c>
      <c r="I7283" s="196" t="str">
        <f>VLOOKUP(E7283,Refs!$P$2:$R$36,3,FALSE)</f>
        <v>Y60</v>
      </c>
      <c r="J7283" s="196" t="str">
        <f>VLOOKUP(E7283,Refs!$P$2:$S$36,4,FALSE)</f>
        <v>Midlands</v>
      </c>
      <c r="K7283" s="42">
        <f t="shared" si="229"/>
        <v>4762</v>
      </c>
    </row>
    <row r="7284" spans="1:11" x14ac:dyDescent="0.35">
      <c r="A7284" s="197">
        <f t="shared" si="230"/>
        <v>44317</v>
      </c>
      <c r="B7284" t="s">
        <v>1054</v>
      </c>
      <c r="C7284" t="s">
        <v>795</v>
      </c>
      <c r="D7284"/>
      <c r="E7284" t="s">
        <v>793</v>
      </c>
      <c r="F7284" t="s">
        <v>794</v>
      </c>
      <c r="G7284" t="s">
        <v>590</v>
      </c>
      <c r="H7284">
        <v>385</v>
      </c>
      <c r="I7284" s="196" t="str">
        <f>VLOOKUP(E7284,Refs!$P$2:$R$36,3,FALSE)</f>
        <v>Y60</v>
      </c>
      <c r="J7284" s="196" t="str">
        <f>VLOOKUP(E7284,Refs!$P$2:$S$36,4,FALSE)</f>
        <v>Midlands</v>
      </c>
      <c r="K7284" s="42">
        <f t="shared" si="229"/>
        <v>385</v>
      </c>
    </row>
    <row r="7285" spans="1:11" x14ac:dyDescent="0.35">
      <c r="A7285" s="197">
        <f t="shared" si="230"/>
        <v>44317</v>
      </c>
      <c r="B7285" t="s">
        <v>1054</v>
      </c>
      <c r="C7285" t="s">
        <v>795</v>
      </c>
      <c r="D7285"/>
      <c r="E7285" t="s">
        <v>793</v>
      </c>
      <c r="F7285" t="s">
        <v>794</v>
      </c>
      <c r="G7285" t="s">
        <v>591</v>
      </c>
      <c r="H7285">
        <v>190</v>
      </c>
      <c r="I7285" s="196" t="str">
        <f>VLOOKUP(E7285,Refs!$P$2:$R$36,3,FALSE)</f>
        <v>Y60</v>
      </c>
      <c r="J7285" s="196" t="str">
        <f>VLOOKUP(E7285,Refs!$P$2:$S$36,4,FALSE)</f>
        <v>Midlands</v>
      </c>
      <c r="K7285" s="42">
        <f t="shared" si="229"/>
        <v>190</v>
      </c>
    </row>
    <row r="7286" spans="1:11" x14ac:dyDescent="0.35">
      <c r="A7286" s="197">
        <f t="shared" si="230"/>
        <v>44317</v>
      </c>
      <c r="B7286" t="s">
        <v>1054</v>
      </c>
      <c r="C7286" t="s">
        <v>795</v>
      </c>
      <c r="D7286"/>
      <c r="E7286" t="s">
        <v>793</v>
      </c>
      <c r="F7286" t="s">
        <v>794</v>
      </c>
      <c r="G7286" t="s">
        <v>592</v>
      </c>
      <c r="H7286">
        <v>756</v>
      </c>
      <c r="I7286" s="196" t="str">
        <f>VLOOKUP(E7286,Refs!$P$2:$R$36,3,FALSE)</f>
        <v>Y60</v>
      </c>
      <c r="J7286" s="196" t="str">
        <f>VLOOKUP(E7286,Refs!$P$2:$S$36,4,FALSE)</f>
        <v>Midlands</v>
      </c>
      <c r="K7286" s="42">
        <f t="shared" si="229"/>
        <v>756</v>
      </c>
    </row>
    <row r="7287" spans="1:11" x14ac:dyDescent="0.35">
      <c r="A7287" s="197">
        <f t="shared" si="230"/>
        <v>44317</v>
      </c>
      <c r="B7287" t="s">
        <v>1054</v>
      </c>
      <c r="C7287" t="s">
        <v>795</v>
      </c>
      <c r="D7287"/>
      <c r="E7287" t="s">
        <v>793</v>
      </c>
      <c r="F7287" t="s">
        <v>794</v>
      </c>
      <c r="G7287" t="s">
        <v>593</v>
      </c>
      <c r="H7287">
        <v>288</v>
      </c>
      <c r="I7287" s="196" t="str">
        <f>VLOOKUP(E7287,Refs!$P$2:$R$36,3,FALSE)</f>
        <v>Y60</v>
      </c>
      <c r="J7287" s="196" t="str">
        <f>VLOOKUP(E7287,Refs!$P$2:$S$36,4,FALSE)</f>
        <v>Midlands</v>
      </c>
      <c r="K7287" s="42">
        <f t="shared" ref="K7287:K7350" si="231">IF(OR(H7287="NULL",H7287=0,H7287=""),"",H7287)</f>
        <v>288</v>
      </c>
    </row>
    <row r="7288" spans="1:11" x14ac:dyDescent="0.35">
      <c r="A7288" s="197">
        <f t="shared" si="230"/>
        <v>44317</v>
      </c>
      <c r="B7288" t="s">
        <v>1054</v>
      </c>
      <c r="C7288" t="s">
        <v>795</v>
      </c>
      <c r="D7288"/>
      <c r="E7288" t="s">
        <v>793</v>
      </c>
      <c r="F7288" t="s">
        <v>794</v>
      </c>
      <c r="G7288" t="s">
        <v>594</v>
      </c>
      <c r="H7288">
        <v>9</v>
      </c>
      <c r="I7288" s="196" t="str">
        <f>VLOOKUP(E7288,Refs!$P$2:$R$36,3,FALSE)</f>
        <v>Y60</v>
      </c>
      <c r="J7288" s="196" t="str">
        <f>VLOOKUP(E7288,Refs!$P$2:$S$36,4,FALSE)</f>
        <v>Midlands</v>
      </c>
      <c r="K7288" s="42">
        <f t="shared" si="231"/>
        <v>9</v>
      </c>
    </row>
    <row r="7289" spans="1:11" x14ac:dyDescent="0.35">
      <c r="A7289" s="197">
        <f t="shared" si="230"/>
        <v>44317</v>
      </c>
      <c r="B7289" t="s">
        <v>1054</v>
      </c>
      <c r="C7289" t="s">
        <v>795</v>
      </c>
      <c r="D7289"/>
      <c r="E7289" t="s">
        <v>793</v>
      </c>
      <c r="F7289" t="s">
        <v>794</v>
      </c>
      <c r="G7289" t="s">
        <v>609</v>
      </c>
      <c r="H7289">
        <v>36189</v>
      </c>
      <c r="I7289" s="196" t="str">
        <f>VLOOKUP(E7289,Refs!$P$2:$R$36,3,FALSE)</f>
        <v>Y60</v>
      </c>
      <c r="J7289" s="196" t="str">
        <f>VLOOKUP(E7289,Refs!$P$2:$S$36,4,FALSE)</f>
        <v>Midlands</v>
      </c>
      <c r="K7289" s="42">
        <f t="shared" si="231"/>
        <v>36189</v>
      </c>
    </row>
    <row r="7290" spans="1:11" x14ac:dyDescent="0.35">
      <c r="A7290" s="197">
        <f t="shared" si="230"/>
        <v>44317</v>
      </c>
      <c r="B7290" t="s">
        <v>1054</v>
      </c>
      <c r="C7290" t="s">
        <v>795</v>
      </c>
      <c r="D7290"/>
      <c r="E7290" t="s">
        <v>793</v>
      </c>
      <c r="F7290" t="s">
        <v>794</v>
      </c>
      <c r="G7290" t="s">
        <v>610</v>
      </c>
      <c r="H7290">
        <v>5239</v>
      </c>
      <c r="I7290" s="196" t="str">
        <f>VLOOKUP(E7290,Refs!$P$2:$R$36,3,FALSE)</f>
        <v>Y60</v>
      </c>
      <c r="J7290" s="196" t="str">
        <f>VLOOKUP(E7290,Refs!$P$2:$S$36,4,FALSE)</f>
        <v>Midlands</v>
      </c>
      <c r="K7290" s="42">
        <f t="shared" si="231"/>
        <v>5239</v>
      </c>
    </row>
    <row r="7291" spans="1:11" x14ac:dyDescent="0.35">
      <c r="A7291" s="197">
        <f t="shared" si="230"/>
        <v>44317</v>
      </c>
      <c r="B7291" t="s">
        <v>1054</v>
      </c>
      <c r="C7291" t="s">
        <v>795</v>
      </c>
      <c r="D7291"/>
      <c r="E7291" t="s">
        <v>793</v>
      </c>
      <c r="F7291" t="s">
        <v>794</v>
      </c>
      <c r="G7291" t="s">
        <v>611</v>
      </c>
      <c r="H7291">
        <v>4060</v>
      </c>
      <c r="I7291" s="196" t="str">
        <f>VLOOKUP(E7291,Refs!$P$2:$R$36,3,FALSE)</f>
        <v>Y60</v>
      </c>
      <c r="J7291" s="196" t="str">
        <f>VLOOKUP(E7291,Refs!$P$2:$S$36,4,FALSE)</f>
        <v>Midlands</v>
      </c>
      <c r="K7291" s="42">
        <f t="shared" si="231"/>
        <v>4060</v>
      </c>
    </row>
    <row r="7292" spans="1:11" x14ac:dyDescent="0.35">
      <c r="A7292" s="197">
        <f t="shared" si="230"/>
        <v>44317</v>
      </c>
      <c r="B7292" t="s">
        <v>1054</v>
      </c>
      <c r="C7292" t="s">
        <v>795</v>
      </c>
      <c r="D7292"/>
      <c r="E7292" t="s">
        <v>793</v>
      </c>
      <c r="F7292" t="s">
        <v>794</v>
      </c>
      <c r="G7292" t="s">
        <v>612</v>
      </c>
      <c r="H7292">
        <v>2052</v>
      </c>
      <c r="I7292" s="196" t="str">
        <f>VLOOKUP(E7292,Refs!$P$2:$R$36,3,FALSE)</f>
        <v>Y60</v>
      </c>
      <c r="J7292" s="196" t="str">
        <f>VLOOKUP(E7292,Refs!$P$2:$S$36,4,FALSE)</f>
        <v>Midlands</v>
      </c>
      <c r="K7292" s="42">
        <f t="shared" si="231"/>
        <v>2052</v>
      </c>
    </row>
    <row r="7293" spans="1:11" x14ac:dyDescent="0.35">
      <c r="A7293" s="197">
        <f t="shared" si="230"/>
        <v>44317</v>
      </c>
      <c r="B7293" t="s">
        <v>1054</v>
      </c>
      <c r="C7293" t="s">
        <v>795</v>
      </c>
      <c r="D7293"/>
      <c r="E7293" t="s">
        <v>793</v>
      </c>
      <c r="F7293" t="s">
        <v>794</v>
      </c>
      <c r="G7293" t="s">
        <v>613</v>
      </c>
      <c r="H7293">
        <v>1</v>
      </c>
      <c r="I7293" s="196" t="str">
        <f>VLOOKUP(E7293,Refs!$P$2:$R$36,3,FALSE)</f>
        <v>Y60</v>
      </c>
      <c r="J7293" s="196" t="str">
        <f>VLOOKUP(E7293,Refs!$P$2:$S$36,4,FALSE)</f>
        <v>Midlands</v>
      </c>
      <c r="K7293" s="42">
        <f t="shared" si="231"/>
        <v>1</v>
      </c>
    </row>
    <row r="7294" spans="1:11" x14ac:dyDescent="0.35">
      <c r="A7294" s="197">
        <f t="shared" si="230"/>
        <v>44317</v>
      </c>
      <c r="B7294" t="s">
        <v>1054</v>
      </c>
      <c r="C7294" t="s">
        <v>795</v>
      </c>
      <c r="D7294"/>
      <c r="E7294" t="s">
        <v>793</v>
      </c>
      <c r="F7294" t="s">
        <v>794</v>
      </c>
      <c r="G7294" t="s">
        <v>615</v>
      </c>
      <c r="H7294">
        <v>9155</v>
      </c>
      <c r="I7294" s="196" t="str">
        <f>VLOOKUP(E7294,Refs!$P$2:$R$36,3,FALSE)</f>
        <v>Y60</v>
      </c>
      <c r="J7294" s="196" t="str">
        <f>VLOOKUP(E7294,Refs!$P$2:$S$36,4,FALSE)</f>
        <v>Midlands</v>
      </c>
      <c r="K7294" s="42">
        <f t="shared" si="231"/>
        <v>9155</v>
      </c>
    </row>
    <row r="7295" spans="1:11" x14ac:dyDescent="0.35">
      <c r="A7295" s="197">
        <f t="shared" si="230"/>
        <v>44317</v>
      </c>
      <c r="B7295" t="s">
        <v>1054</v>
      </c>
      <c r="C7295" t="s">
        <v>795</v>
      </c>
      <c r="D7295"/>
      <c r="E7295" t="s">
        <v>793</v>
      </c>
      <c r="F7295" t="s">
        <v>794</v>
      </c>
      <c r="G7295" t="s">
        <v>616</v>
      </c>
      <c r="H7295">
        <v>2323</v>
      </c>
      <c r="I7295" s="196" t="str">
        <f>VLOOKUP(E7295,Refs!$P$2:$R$36,3,FALSE)</f>
        <v>Y60</v>
      </c>
      <c r="J7295" s="196" t="str">
        <f>VLOOKUP(E7295,Refs!$P$2:$S$36,4,FALSE)</f>
        <v>Midlands</v>
      </c>
      <c r="K7295" s="42">
        <f t="shared" si="231"/>
        <v>2323</v>
      </c>
    </row>
    <row r="7296" spans="1:11" x14ac:dyDescent="0.35">
      <c r="A7296" s="197">
        <f t="shared" si="230"/>
        <v>44317</v>
      </c>
      <c r="B7296" t="s">
        <v>1054</v>
      </c>
      <c r="C7296" t="s">
        <v>795</v>
      </c>
      <c r="D7296"/>
      <c r="E7296" t="s">
        <v>793</v>
      </c>
      <c r="F7296" t="s">
        <v>794</v>
      </c>
      <c r="G7296" t="s">
        <v>618</v>
      </c>
      <c r="H7296">
        <v>1893</v>
      </c>
      <c r="I7296" s="196" t="str">
        <f>VLOOKUP(E7296,Refs!$P$2:$R$36,3,FALSE)</f>
        <v>Y60</v>
      </c>
      <c r="J7296" s="196" t="str">
        <f>VLOOKUP(E7296,Refs!$P$2:$S$36,4,FALSE)</f>
        <v>Midlands</v>
      </c>
      <c r="K7296" s="42">
        <f t="shared" si="231"/>
        <v>1893</v>
      </c>
    </row>
    <row r="7297" spans="1:11" x14ac:dyDescent="0.35">
      <c r="A7297" s="197">
        <f t="shared" si="230"/>
        <v>44317</v>
      </c>
      <c r="B7297" t="s">
        <v>1054</v>
      </c>
      <c r="C7297" t="s">
        <v>795</v>
      </c>
      <c r="D7297"/>
      <c r="E7297" t="s">
        <v>793</v>
      </c>
      <c r="F7297" t="s">
        <v>794</v>
      </c>
      <c r="G7297" t="s">
        <v>619</v>
      </c>
      <c r="H7297">
        <v>141</v>
      </c>
      <c r="I7297" s="196" t="str">
        <f>VLOOKUP(E7297,Refs!$P$2:$R$36,3,FALSE)</f>
        <v>Y60</v>
      </c>
      <c r="J7297" s="196" t="str">
        <f>VLOOKUP(E7297,Refs!$P$2:$S$36,4,FALSE)</f>
        <v>Midlands</v>
      </c>
      <c r="K7297" s="42">
        <f t="shared" si="231"/>
        <v>141</v>
      </c>
    </row>
    <row r="7298" spans="1:11" x14ac:dyDescent="0.35">
      <c r="A7298" s="197">
        <f t="shared" si="230"/>
        <v>44317</v>
      </c>
      <c r="B7298" t="s">
        <v>1054</v>
      </c>
      <c r="C7298" t="s">
        <v>795</v>
      </c>
      <c r="D7298"/>
      <c r="E7298" t="s">
        <v>793</v>
      </c>
      <c r="F7298" t="s">
        <v>794</v>
      </c>
      <c r="G7298" t="s">
        <v>620</v>
      </c>
      <c r="H7298">
        <v>2077</v>
      </c>
      <c r="I7298" s="196" t="str">
        <f>VLOOKUP(E7298,Refs!$P$2:$R$36,3,FALSE)</f>
        <v>Y60</v>
      </c>
      <c r="J7298" s="196" t="str">
        <f>VLOOKUP(E7298,Refs!$P$2:$S$36,4,FALSE)</f>
        <v>Midlands</v>
      </c>
      <c r="K7298" s="42">
        <f t="shared" si="231"/>
        <v>2077</v>
      </c>
    </row>
    <row r="7299" spans="1:11" x14ac:dyDescent="0.35">
      <c r="A7299" s="197">
        <f t="shared" ref="A7299:A7362" si="232">DATEVALUE(RIGHT(B7299,8))</f>
        <v>44317</v>
      </c>
      <c r="B7299" t="s">
        <v>1054</v>
      </c>
      <c r="C7299" t="s">
        <v>795</v>
      </c>
      <c r="D7299"/>
      <c r="E7299" t="s">
        <v>793</v>
      </c>
      <c r="F7299" t="s">
        <v>794</v>
      </c>
      <c r="G7299" t="s">
        <v>621</v>
      </c>
      <c r="H7299">
        <v>135</v>
      </c>
      <c r="I7299" s="196" t="str">
        <f>VLOOKUP(E7299,Refs!$P$2:$R$36,3,FALSE)</f>
        <v>Y60</v>
      </c>
      <c r="J7299" s="196" t="str">
        <f>VLOOKUP(E7299,Refs!$P$2:$S$36,4,FALSE)</f>
        <v>Midlands</v>
      </c>
      <c r="K7299" s="42">
        <f t="shared" si="231"/>
        <v>135</v>
      </c>
    </row>
    <row r="7300" spans="1:11" x14ac:dyDescent="0.35">
      <c r="A7300" s="197">
        <f t="shared" si="232"/>
        <v>44317</v>
      </c>
      <c r="B7300" t="s">
        <v>1054</v>
      </c>
      <c r="C7300" t="s">
        <v>795</v>
      </c>
      <c r="D7300"/>
      <c r="E7300" t="s">
        <v>793</v>
      </c>
      <c r="F7300" t="s">
        <v>794</v>
      </c>
      <c r="G7300" t="s">
        <v>622</v>
      </c>
      <c r="H7300">
        <v>899</v>
      </c>
      <c r="I7300" s="196" t="str">
        <f>VLOOKUP(E7300,Refs!$P$2:$R$36,3,FALSE)</f>
        <v>Y60</v>
      </c>
      <c r="J7300" s="196" t="str">
        <f>VLOOKUP(E7300,Refs!$P$2:$S$36,4,FALSE)</f>
        <v>Midlands</v>
      </c>
      <c r="K7300" s="42">
        <f t="shared" si="231"/>
        <v>899</v>
      </c>
    </row>
    <row r="7301" spans="1:11" x14ac:dyDescent="0.35">
      <c r="A7301" s="197">
        <f t="shared" si="232"/>
        <v>44317</v>
      </c>
      <c r="B7301" t="s">
        <v>1054</v>
      </c>
      <c r="C7301" t="s">
        <v>795</v>
      </c>
      <c r="D7301"/>
      <c r="E7301" t="s">
        <v>793</v>
      </c>
      <c r="F7301" t="s">
        <v>794</v>
      </c>
      <c r="G7301" t="s">
        <v>623</v>
      </c>
      <c r="H7301">
        <v>868</v>
      </c>
      <c r="I7301" s="196" t="str">
        <f>VLOOKUP(E7301,Refs!$P$2:$R$36,3,FALSE)</f>
        <v>Y60</v>
      </c>
      <c r="J7301" s="196" t="str">
        <f>VLOOKUP(E7301,Refs!$P$2:$S$36,4,FALSE)</f>
        <v>Midlands</v>
      </c>
      <c r="K7301" s="42">
        <f t="shared" si="231"/>
        <v>868</v>
      </c>
    </row>
    <row r="7302" spans="1:11" x14ac:dyDescent="0.35">
      <c r="A7302" s="197">
        <f t="shared" si="232"/>
        <v>44317</v>
      </c>
      <c r="B7302" t="s">
        <v>1054</v>
      </c>
      <c r="C7302" t="s">
        <v>795</v>
      </c>
      <c r="D7302"/>
      <c r="E7302" t="s">
        <v>793</v>
      </c>
      <c r="F7302" t="s">
        <v>794</v>
      </c>
      <c r="G7302" t="s">
        <v>624</v>
      </c>
      <c r="H7302">
        <v>3709</v>
      </c>
      <c r="I7302" s="196" t="str">
        <f>VLOOKUP(E7302,Refs!$P$2:$R$36,3,FALSE)</f>
        <v>Y60</v>
      </c>
      <c r="J7302" s="196" t="str">
        <f>VLOOKUP(E7302,Refs!$P$2:$S$36,4,FALSE)</f>
        <v>Midlands</v>
      </c>
      <c r="K7302" s="42">
        <f t="shared" si="231"/>
        <v>3709</v>
      </c>
    </row>
    <row r="7303" spans="1:11" x14ac:dyDescent="0.35">
      <c r="A7303" s="197">
        <f t="shared" si="232"/>
        <v>44317</v>
      </c>
      <c r="B7303" t="s">
        <v>1054</v>
      </c>
      <c r="C7303" t="s">
        <v>795</v>
      </c>
      <c r="D7303"/>
      <c r="E7303" t="s">
        <v>793</v>
      </c>
      <c r="F7303" t="s">
        <v>794</v>
      </c>
      <c r="G7303" t="s">
        <v>625</v>
      </c>
      <c r="H7303">
        <v>3088</v>
      </c>
      <c r="I7303" s="196" t="str">
        <f>VLOOKUP(E7303,Refs!$P$2:$R$36,3,FALSE)</f>
        <v>Y60</v>
      </c>
      <c r="J7303" s="196" t="str">
        <f>VLOOKUP(E7303,Refs!$P$2:$S$36,4,FALSE)</f>
        <v>Midlands</v>
      </c>
      <c r="K7303" s="42">
        <f t="shared" si="231"/>
        <v>3088</v>
      </c>
    </row>
    <row r="7304" spans="1:11" x14ac:dyDescent="0.35">
      <c r="A7304" s="197">
        <f t="shared" si="232"/>
        <v>44317</v>
      </c>
      <c r="B7304" t="s">
        <v>1054</v>
      </c>
      <c r="C7304" t="s">
        <v>795</v>
      </c>
      <c r="D7304"/>
      <c r="E7304" t="s">
        <v>793</v>
      </c>
      <c r="F7304" t="s">
        <v>794</v>
      </c>
      <c r="G7304" t="s">
        <v>626</v>
      </c>
      <c r="H7304">
        <v>5689</v>
      </c>
      <c r="I7304" s="196" t="str">
        <f>VLOOKUP(E7304,Refs!$P$2:$R$36,3,FALSE)</f>
        <v>Y60</v>
      </c>
      <c r="J7304" s="196" t="str">
        <f>VLOOKUP(E7304,Refs!$P$2:$S$36,4,FALSE)</f>
        <v>Midlands</v>
      </c>
      <c r="K7304" s="42">
        <f t="shared" si="231"/>
        <v>5689</v>
      </c>
    </row>
    <row r="7305" spans="1:11" x14ac:dyDescent="0.35">
      <c r="A7305" s="197">
        <f t="shared" si="232"/>
        <v>44317</v>
      </c>
      <c r="B7305" t="s">
        <v>1054</v>
      </c>
      <c r="C7305" t="s">
        <v>795</v>
      </c>
      <c r="D7305"/>
      <c r="E7305" t="s">
        <v>793</v>
      </c>
      <c r="F7305" t="s">
        <v>794</v>
      </c>
      <c r="G7305" t="s">
        <v>642</v>
      </c>
      <c r="H7305">
        <v>4005</v>
      </c>
      <c r="I7305" s="196" t="str">
        <f>VLOOKUP(E7305,Refs!$P$2:$R$36,3,FALSE)</f>
        <v>Y60</v>
      </c>
      <c r="J7305" s="196" t="str">
        <f>VLOOKUP(E7305,Refs!$P$2:$S$36,4,FALSE)</f>
        <v>Midlands</v>
      </c>
      <c r="K7305" s="42">
        <f t="shared" si="231"/>
        <v>4005</v>
      </c>
    </row>
    <row r="7306" spans="1:11" x14ac:dyDescent="0.35">
      <c r="A7306" s="197">
        <f t="shared" si="232"/>
        <v>44317</v>
      </c>
      <c r="B7306" t="s">
        <v>1054</v>
      </c>
      <c r="C7306" t="s">
        <v>795</v>
      </c>
      <c r="D7306"/>
      <c r="E7306" t="s">
        <v>793</v>
      </c>
      <c r="F7306" t="s">
        <v>794</v>
      </c>
      <c r="G7306" t="s">
        <v>643</v>
      </c>
      <c r="H7306">
        <v>3852</v>
      </c>
      <c r="I7306" s="196" t="str">
        <f>VLOOKUP(E7306,Refs!$P$2:$R$36,3,FALSE)</f>
        <v>Y60</v>
      </c>
      <c r="J7306" s="196" t="str">
        <f>VLOOKUP(E7306,Refs!$P$2:$S$36,4,FALSE)</f>
        <v>Midlands</v>
      </c>
      <c r="K7306" s="42">
        <f t="shared" si="231"/>
        <v>3852</v>
      </c>
    </row>
    <row r="7307" spans="1:11" x14ac:dyDescent="0.35">
      <c r="A7307" s="197">
        <f t="shared" si="232"/>
        <v>44317</v>
      </c>
      <c r="B7307" t="s">
        <v>1054</v>
      </c>
      <c r="C7307" t="s">
        <v>795</v>
      </c>
      <c r="D7307"/>
      <c r="E7307" t="s">
        <v>793</v>
      </c>
      <c r="F7307" t="s">
        <v>794</v>
      </c>
      <c r="G7307" t="s">
        <v>644</v>
      </c>
      <c r="H7307">
        <v>3692</v>
      </c>
      <c r="I7307" s="196" t="str">
        <f>VLOOKUP(E7307,Refs!$P$2:$R$36,3,FALSE)</f>
        <v>Y60</v>
      </c>
      <c r="J7307" s="196" t="str">
        <f>VLOOKUP(E7307,Refs!$P$2:$S$36,4,FALSE)</f>
        <v>Midlands</v>
      </c>
      <c r="K7307" s="42">
        <f t="shared" si="231"/>
        <v>3692</v>
      </c>
    </row>
    <row r="7308" spans="1:11" x14ac:dyDescent="0.35">
      <c r="A7308" s="197">
        <f t="shared" si="232"/>
        <v>44317</v>
      </c>
      <c r="B7308" t="s">
        <v>1054</v>
      </c>
      <c r="C7308" t="s">
        <v>795</v>
      </c>
      <c r="D7308"/>
      <c r="E7308" t="s">
        <v>793</v>
      </c>
      <c r="F7308" t="s">
        <v>794</v>
      </c>
      <c r="G7308" t="s">
        <v>645</v>
      </c>
      <c r="H7308">
        <v>67</v>
      </c>
      <c r="I7308" s="196" t="str">
        <f>VLOOKUP(E7308,Refs!$P$2:$R$36,3,FALSE)</f>
        <v>Y60</v>
      </c>
      <c r="J7308" s="196" t="str">
        <f>VLOOKUP(E7308,Refs!$P$2:$S$36,4,FALSE)</f>
        <v>Midlands</v>
      </c>
      <c r="K7308" s="42">
        <f t="shared" si="231"/>
        <v>67</v>
      </c>
    </row>
    <row r="7309" spans="1:11" x14ac:dyDescent="0.35">
      <c r="A7309" s="197">
        <f t="shared" si="232"/>
        <v>44317</v>
      </c>
      <c r="B7309" t="s">
        <v>1054</v>
      </c>
      <c r="C7309" t="s">
        <v>795</v>
      </c>
      <c r="D7309"/>
      <c r="E7309" t="s">
        <v>793</v>
      </c>
      <c r="F7309" t="s">
        <v>794</v>
      </c>
      <c r="G7309" t="s">
        <v>646</v>
      </c>
      <c r="H7309">
        <v>168</v>
      </c>
      <c r="I7309" s="196" t="str">
        <f>VLOOKUP(E7309,Refs!$P$2:$R$36,3,FALSE)</f>
        <v>Y60</v>
      </c>
      <c r="J7309" s="196" t="str">
        <f>VLOOKUP(E7309,Refs!$P$2:$S$36,4,FALSE)</f>
        <v>Midlands</v>
      </c>
      <c r="K7309" s="42">
        <f t="shared" si="231"/>
        <v>168</v>
      </c>
    </row>
    <row r="7310" spans="1:11" x14ac:dyDescent="0.35">
      <c r="A7310" s="197">
        <f t="shared" si="232"/>
        <v>44317</v>
      </c>
      <c r="B7310" t="s">
        <v>1054</v>
      </c>
      <c r="C7310" t="s">
        <v>795</v>
      </c>
      <c r="D7310"/>
      <c r="E7310" t="s">
        <v>793</v>
      </c>
      <c r="F7310" t="s">
        <v>794</v>
      </c>
      <c r="G7310" t="s">
        <v>647</v>
      </c>
      <c r="H7310">
        <v>1899</v>
      </c>
      <c r="I7310" s="196" t="str">
        <f>VLOOKUP(E7310,Refs!$P$2:$R$36,3,FALSE)</f>
        <v>Y60</v>
      </c>
      <c r="J7310" s="196" t="str">
        <f>VLOOKUP(E7310,Refs!$P$2:$S$36,4,FALSE)</f>
        <v>Midlands</v>
      </c>
      <c r="K7310" s="42">
        <f t="shared" si="231"/>
        <v>1899</v>
      </c>
    </row>
    <row r="7311" spans="1:11" x14ac:dyDescent="0.35">
      <c r="A7311" s="197">
        <f t="shared" si="232"/>
        <v>44317</v>
      </c>
      <c r="B7311" t="s">
        <v>1054</v>
      </c>
      <c r="C7311" t="s">
        <v>795</v>
      </c>
      <c r="D7311"/>
      <c r="E7311" t="s">
        <v>793</v>
      </c>
      <c r="F7311" t="s">
        <v>794</v>
      </c>
      <c r="G7311" t="s">
        <v>648</v>
      </c>
      <c r="H7311">
        <v>4464138</v>
      </c>
      <c r="I7311" s="196" t="str">
        <f>VLOOKUP(E7311,Refs!$P$2:$R$36,3,FALSE)</f>
        <v>Y60</v>
      </c>
      <c r="J7311" s="196" t="str">
        <f>VLOOKUP(E7311,Refs!$P$2:$S$36,4,FALSE)</f>
        <v>Midlands</v>
      </c>
      <c r="K7311" s="42">
        <f t="shared" si="231"/>
        <v>4464138</v>
      </c>
    </row>
    <row r="7312" spans="1:11" x14ac:dyDescent="0.35">
      <c r="A7312" s="197">
        <f t="shared" si="232"/>
        <v>44317</v>
      </c>
      <c r="B7312" t="s">
        <v>1054</v>
      </c>
      <c r="C7312" t="s">
        <v>795</v>
      </c>
      <c r="D7312"/>
      <c r="E7312" t="s">
        <v>793</v>
      </c>
      <c r="F7312" t="s">
        <v>794</v>
      </c>
      <c r="G7312" t="s">
        <v>649</v>
      </c>
      <c r="H7312">
        <v>3118</v>
      </c>
      <c r="I7312" s="196" t="str">
        <f>VLOOKUP(E7312,Refs!$P$2:$R$36,3,FALSE)</f>
        <v>Y60</v>
      </c>
      <c r="J7312" s="196" t="str">
        <f>VLOOKUP(E7312,Refs!$P$2:$S$36,4,FALSE)</f>
        <v>Midlands</v>
      </c>
      <c r="K7312" s="42">
        <f t="shared" si="231"/>
        <v>3118</v>
      </c>
    </row>
    <row r="7313" spans="1:11" x14ac:dyDescent="0.35">
      <c r="A7313" s="197">
        <f t="shared" si="232"/>
        <v>44317</v>
      </c>
      <c r="B7313" t="s">
        <v>1054</v>
      </c>
      <c r="C7313" t="s">
        <v>795</v>
      </c>
      <c r="D7313"/>
      <c r="E7313" t="s">
        <v>793</v>
      </c>
      <c r="F7313" t="s">
        <v>794</v>
      </c>
      <c r="G7313" t="s">
        <v>650</v>
      </c>
      <c r="H7313">
        <v>2272</v>
      </c>
      <c r="I7313" s="196" t="str">
        <f>VLOOKUP(E7313,Refs!$P$2:$R$36,3,FALSE)</f>
        <v>Y60</v>
      </c>
      <c r="J7313" s="196" t="str">
        <f>VLOOKUP(E7313,Refs!$P$2:$S$36,4,FALSE)</f>
        <v>Midlands</v>
      </c>
      <c r="K7313" s="42">
        <f t="shared" si="231"/>
        <v>2272</v>
      </c>
    </row>
    <row r="7314" spans="1:11" x14ac:dyDescent="0.35">
      <c r="A7314" s="197">
        <f t="shared" si="232"/>
        <v>44317</v>
      </c>
      <c r="B7314" t="s">
        <v>1054</v>
      </c>
      <c r="C7314" t="s">
        <v>795</v>
      </c>
      <c r="D7314"/>
      <c r="E7314" t="s">
        <v>793</v>
      </c>
      <c r="F7314" t="s">
        <v>794</v>
      </c>
      <c r="G7314" t="s">
        <v>651</v>
      </c>
      <c r="H7314">
        <v>945</v>
      </c>
      <c r="I7314" s="196" t="str">
        <f>VLOOKUP(E7314,Refs!$P$2:$R$36,3,FALSE)</f>
        <v>Y60</v>
      </c>
      <c r="J7314" s="196" t="str">
        <f>VLOOKUP(E7314,Refs!$P$2:$S$36,4,FALSE)</f>
        <v>Midlands</v>
      </c>
      <c r="K7314" s="42">
        <f t="shared" si="231"/>
        <v>945</v>
      </c>
    </row>
    <row r="7315" spans="1:11" x14ac:dyDescent="0.35">
      <c r="A7315" s="197">
        <f t="shared" si="232"/>
        <v>44317</v>
      </c>
      <c r="B7315" t="s">
        <v>1054</v>
      </c>
      <c r="C7315" t="s">
        <v>795</v>
      </c>
      <c r="D7315"/>
      <c r="E7315" t="s">
        <v>793</v>
      </c>
      <c r="F7315" t="s">
        <v>794</v>
      </c>
      <c r="G7315" t="s">
        <v>652</v>
      </c>
      <c r="H7315">
        <v>1327</v>
      </c>
      <c r="I7315" s="196" t="str">
        <f>VLOOKUP(E7315,Refs!$P$2:$R$36,3,FALSE)</f>
        <v>Y60</v>
      </c>
      <c r="J7315" s="196" t="str">
        <f>VLOOKUP(E7315,Refs!$P$2:$S$36,4,FALSE)</f>
        <v>Midlands</v>
      </c>
      <c r="K7315" s="42">
        <f t="shared" si="231"/>
        <v>1327</v>
      </c>
    </row>
    <row r="7316" spans="1:11" x14ac:dyDescent="0.35">
      <c r="A7316" s="197">
        <f t="shared" si="232"/>
        <v>44317</v>
      </c>
      <c r="B7316" t="s">
        <v>1054</v>
      </c>
      <c r="C7316" t="s">
        <v>795</v>
      </c>
      <c r="D7316"/>
      <c r="E7316" t="s">
        <v>793</v>
      </c>
      <c r="F7316" t="s">
        <v>794</v>
      </c>
      <c r="G7316" t="s">
        <v>653</v>
      </c>
      <c r="H7316">
        <v>3257162</v>
      </c>
      <c r="I7316" s="196" t="str">
        <f>VLOOKUP(E7316,Refs!$P$2:$R$36,3,FALSE)</f>
        <v>Y60</v>
      </c>
      <c r="J7316" s="196" t="str">
        <f>VLOOKUP(E7316,Refs!$P$2:$S$36,4,FALSE)</f>
        <v>Midlands</v>
      </c>
      <c r="K7316" s="42">
        <f t="shared" si="231"/>
        <v>3257162</v>
      </c>
    </row>
    <row r="7317" spans="1:11" x14ac:dyDescent="0.35">
      <c r="A7317" s="197">
        <f t="shared" si="232"/>
        <v>44317</v>
      </c>
      <c r="B7317" t="s">
        <v>1054</v>
      </c>
      <c r="C7317" t="s">
        <v>795</v>
      </c>
      <c r="D7317"/>
      <c r="E7317" t="s">
        <v>793</v>
      </c>
      <c r="F7317" t="s">
        <v>794</v>
      </c>
      <c r="G7317" t="s">
        <v>654</v>
      </c>
      <c r="H7317">
        <v>3467</v>
      </c>
      <c r="I7317" s="196" t="str">
        <f>VLOOKUP(E7317,Refs!$P$2:$R$36,3,FALSE)</f>
        <v>Y60</v>
      </c>
      <c r="J7317" s="196" t="str">
        <f>VLOOKUP(E7317,Refs!$P$2:$S$36,4,FALSE)</f>
        <v>Midlands</v>
      </c>
      <c r="K7317" s="42">
        <f t="shared" si="231"/>
        <v>3467</v>
      </c>
    </row>
    <row r="7318" spans="1:11" x14ac:dyDescent="0.35">
      <c r="A7318" s="197">
        <f t="shared" si="232"/>
        <v>44317</v>
      </c>
      <c r="B7318" t="s">
        <v>1054</v>
      </c>
      <c r="C7318" t="s">
        <v>795</v>
      </c>
      <c r="D7318"/>
      <c r="E7318" t="s">
        <v>793</v>
      </c>
      <c r="F7318" t="s">
        <v>794</v>
      </c>
      <c r="G7318" t="s">
        <v>669</v>
      </c>
      <c r="H7318">
        <v>25477</v>
      </c>
      <c r="I7318" s="196" t="str">
        <f>VLOOKUP(E7318,Refs!$P$2:$R$36,3,FALSE)</f>
        <v>Y60</v>
      </c>
      <c r="J7318" s="196" t="str">
        <f>VLOOKUP(E7318,Refs!$P$2:$S$36,4,FALSE)</f>
        <v>Midlands</v>
      </c>
      <c r="K7318" s="42">
        <f t="shared" si="231"/>
        <v>25477</v>
      </c>
    </row>
    <row r="7319" spans="1:11" x14ac:dyDescent="0.35">
      <c r="A7319" s="197">
        <f t="shared" si="232"/>
        <v>44317</v>
      </c>
      <c r="B7319" t="s">
        <v>1054</v>
      </c>
      <c r="C7319" t="s">
        <v>795</v>
      </c>
      <c r="D7319"/>
      <c r="E7319" t="s">
        <v>793</v>
      </c>
      <c r="F7319" t="s">
        <v>794</v>
      </c>
      <c r="G7319" t="s">
        <v>670</v>
      </c>
      <c r="H7319">
        <v>14</v>
      </c>
      <c r="I7319" s="196" t="str">
        <f>VLOOKUP(E7319,Refs!$P$2:$R$36,3,FALSE)</f>
        <v>Y60</v>
      </c>
      <c r="J7319" s="196" t="str">
        <f>VLOOKUP(E7319,Refs!$P$2:$S$36,4,FALSE)</f>
        <v>Midlands</v>
      </c>
      <c r="K7319" s="42">
        <f t="shared" si="231"/>
        <v>14</v>
      </c>
    </row>
    <row r="7320" spans="1:11" x14ac:dyDescent="0.35">
      <c r="A7320" s="197">
        <f t="shared" si="232"/>
        <v>44317</v>
      </c>
      <c r="B7320" t="s">
        <v>1054</v>
      </c>
      <c r="C7320" t="s">
        <v>795</v>
      </c>
      <c r="D7320"/>
      <c r="E7320" t="s">
        <v>793</v>
      </c>
      <c r="F7320" t="s">
        <v>794</v>
      </c>
      <c r="G7320" t="s">
        <v>671</v>
      </c>
      <c r="H7320">
        <v>14000</v>
      </c>
      <c r="I7320" s="196" t="str">
        <f>VLOOKUP(E7320,Refs!$P$2:$R$36,3,FALSE)</f>
        <v>Y60</v>
      </c>
      <c r="J7320" s="196" t="str">
        <f>VLOOKUP(E7320,Refs!$P$2:$S$36,4,FALSE)</f>
        <v>Midlands</v>
      </c>
      <c r="K7320" s="42">
        <f t="shared" si="231"/>
        <v>14000</v>
      </c>
    </row>
    <row r="7321" spans="1:11" x14ac:dyDescent="0.35">
      <c r="A7321" s="197">
        <f t="shared" si="232"/>
        <v>44317</v>
      </c>
      <c r="B7321" t="s">
        <v>1054</v>
      </c>
      <c r="C7321" t="s">
        <v>795</v>
      </c>
      <c r="D7321"/>
      <c r="E7321" t="s">
        <v>793</v>
      </c>
      <c r="F7321" t="s">
        <v>794</v>
      </c>
      <c r="G7321" t="s">
        <v>675</v>
      </c>
      <c r="H7321">
        <v>6033</v>
      </c>
      <c r="I7321" s="196" t="str">
        <f>VLOOKUP(E7321,Refs!$P$2:$R$36,3,FALSE)</f>
        <v>Y60</v>
      </c>
      <c r="J7321" s="196" t="str">
        <f>VLOOKUP(E7321,Refs!$P$2:$S$36,4,FALSE)</f>
        <v>Midlands</v>
      </c>
      <c r="K7321" s="42">
        <f t="shared" si="231"/>
        <v>6033</v>
      </c>
    </row>
    <row r="7322" spans="1:11" x14ac:dyDescent="0.35">
      <c r="A7322" s="197">
        <f t="shared" si="232"/>
        <v>44317</v>
      </c>
      <c r="B7322" t="s">
        <v>1054</v>
      </c>
      <c r="C7322" t="s">
        <v>795</v>
      </c>
      <c r="D7322"/>
      <c r="E7322" t="s">
        <v>793</v>
      </c>
      <c r="F7322" t="s">
        <v>794</v>
      </c>
      <c r="G7322" t="s">
        <v>678</v>
      </c>
      <c r="H7322">
        <v>5415</v>
      </c>
      <c r="I7322" s="196" t="str">
        <f>VLOOKUP(E7322,Refs!$P$2:$R$36,3,FALSE)</f>
        <v>Y60</v>
      </c>
      <c r="J7322" s="196" t="str">
        <f>VLOOKUP(E7322,Refs!$P$2:$S$36,4,FALSE)</f>
        <v>Midlands</v>
      </c>
      <c r="K7322" s="42">
        <f t="shared" si="231"/>
        <v>5415</v>
      </c>
    </row>
    <row r="7323" spans="1:11" x14ac:dyDescent="0.35">
      <c r="A7323" s="197">
        <f t="shared" si="232"/>
        <v>44317</v>
      </c>
      <c r="B7323" t="s">
        <v>1054</v>
      </c>
      <c r="C7323" t="s">
        <v>795</v>
      </c>
      <c r="D7323"/>
      <c r="E7323" t="s">
        <v>793</v>
      </c>
      <c r="F7323" t="s">
        <v>794</v>
      </c>
      <c r="G7323" t="s">
        <v>679</v>
      </c>
      <c r="H7323">
        <v>2101</v>
      </c>
      <c r="I7323" s="196" t="str">
        <f>VLOOKUP(E7323,Refs!$P$2:$R$36,3,FALSE)</f>
        <v>Y60</v>
      </c>
      <c r="J7323" s="196" t="str">
        <f>VLOOKUP(E7323,Refs!$P$2:$S$36,4,FALSE)</f>
        <v>Midlands</v>
      </c>
      <c r="K7323" s="42">
        <f t="shared" si="231"/>
        <v>2101</v>
      </c>
    </row>
    <row r="7324" spans="1:11" x14ac:dyDescent="0.35">
      <c r="A7324" s="197">
        <f t="shared" si="232"/>
        <v>44317</v>
      </c>
      <c r="B7324" t="s">
        <v>1054</v>
      </c>
      <c r="C7324" t="s">
        <v>795</v>
      </c>
      <c r="D7324"/>
      <c r="E7324" t="s">
        <v>793</v>
      </c>
      <c r="F7324" t="s">
        <v>794</v>
      </c>
      <c r="G7324" t="s">
        <v>680</v>
      </c>
      <c r="H7324">
        <v>2414</v>
      </c>
      <c r="I7324" s="196" t="str">
        <f>VLOOKUP(E7324,Refs!$P$2:$R$36,3,FALSE)</f>
        <v>Y60</v>
      </c>
      <c r="J7324" s="196" t="str">
        <f>VLOOKUP(E7324,Refs!$P$2:$S$36,4,FALSE)</f>
        <v>Midlands</v>
      </c>
      <c r="K7324" s="42">
        <f t="shared" si="231"/>
        <v>2414</v>
      </c>
    </row>
    <row r="7325" spans="1:11" x14ac:dyDescent="0.35">
      <c r="A7325" s="197">
        <f t="shared" si="232"/>
        <v>44317</v>
      </c>
      <c r="B7325" t="s">
        <v>1054</v>
      </c>
      <c r="C7325" t="s">
        <v>795</v>
      </c>
      <c r="D7325"/>
      <c r="E7325" t="s">
        <v>793</v>
      </c>
      <c r="F7325" t="s">
        <v>794</v>
      </c>
      <c r="G7325" t="s">
        <v>681</v>
      </c>
      <c r="H7325">
        <v>1609</v>
      </c>
      <c r="I7325" s="196" t="str">
        <f>VLOOKUP(E7325,Refs!$P$2:$R$36,3,FALSE)</f>
        <v>Y60</v>
      </c>
      <c r="J7325" s="196" t="str">
        <f>VLOOKUP(E7325,Refs!$P$2:$S$36,4,FALSE)</f>
        <v>Midlands</v>
      </c>
      <c r="K7325" s="42">
        <f t="shared" si="231"/>
        <v>1609</v>
      </c>
    </row>
    <row r="7326" spans="1:11" x14ac:dyDescent="0.35">
      <c r="A7326" s="197">
        <f t="shared" si="232"/>
        <v>44317</v>
      </c>
      <c r="B7326" t="s">
        <v>1054</v>
      </c>
      <c r="C7326" t="s">
        <v>795</v>
      </c>
      <c r="D7326"/>
      <c r="E7326" t="s">
        <v>793</v>
      </c>
      <c r="F7326" t="s">
        <v>794</v>
      </c>
      <c r="G7326" t="s">
        <v>682</v>
      </c>
      <c r="H7326">
        <v>97</v>
      </c>
      <c r="I7326" s="196" t="str">
        <f>VLOOKUP(E7326,Refs!$P$2:$R$36,3,FALSE)</f>
        <v>Y60</v>
      </c>
      <c r="J7326" s="196" t="str">
        <f>VLOOKUP(E7326,Refs!$P$2:$S$36,4,FALSE)</f>
        <v>Midlands</v>
      </c>
      <c r="K7326" s="42">
        <f t="shared" si="231"/>
        <v>97</v>
      </c>
    </row>
    <row r="7327" spans="1:11" x14ac:dyDescent="0.35">
      <c r="A7327" s="197">
        <f t="shared" si="232"/>
        <v>44317</v>
      </c>
      <c r="B7327" t="s">
        <v>1054</v>
      </c>
      <c r="C7327" t="s">
        <v>795</v>
      </c>
      <c r="D7327"/>
      <c r="E7327" t="s">
        <v>793</v>
      </c>
      <c r="F7327" t="s">
        <v>794</v>
      </c>
      <c r="G7327" t="s">
        <v>683</v>
      </c>
      <c r="H7327">
        <v>50</v>
      </c>
      <c r="I7327" s="196" t="str">
        <f>VLOOKUP(E7327,Refs!$P$2:$R$36,3,FALSE)</f>
        <v>Y60</v>
      </c>
      <c r="J7327" s="196" t="str">
        <f>VLOOKUP(E7327,Refs!$P$2:$S$36,4,FALSE)</f>
        <v>Midlands</v>
      </c>
      <c r="K7327" s="42">
        <f t="shared" si="231"/>
        <v>50</v>
      </c>
    </row>
    <row r="7328" spans="1:11" x14ac:dyDescent="0.35">
      <c r="A7328" s="197">
        <f t="shared" si="232"/>
        <v>44317</v>
      </c>
      <c r="B7328" t="s">
        <v>1054</v>
      </c>
      <c r="C7328" t="s">
        <v>795</v>
      </c>
      <c r="D7328"/>
      <c r="E7328" t="s">
        <v>793</v>
      </c>
      <c r="F7328" t="s">
        <v>794</v>
      </c>
      <c r="G7328" t="s">
        <v>684</v>
      </c>
      <c r="H7328">
        <v>2052</v>
      </c>
      <c r="I7328" s="196" t="str">
        <f>VLOOKUP(E7328,Refs!$P$2:$R$36,3,FALSE)</f>
        <v>Y60</v>
      </c>
      <c r="J7328" s="196" t="str">
        <f>VLOOKUP(E7328,Refs!$P$2:$S$36,4,FALSE)</f>
        <v>Midlands</v>
      </c>
      <c r="K7328" s="42">
        <f t="shared" si="231"/>
        <v>2052</v>
      </c>
    </row>
    <row r="7329" spans="1:11" x14ac:dyDescent="0.35">
      <c r="A7329" s="197">
        <f t="shared" si="232"/>
        <v>44317</v>
      </c>
      <c r="B7329" t="s">
        <v>1054</v>
      </c>
      <c r="C7329" t="s">
        <v>795</v>
      </c>
      <c r="D7329"/>
      <c r="E7329" t="s">
        <v>793</v>
      </c>
      <c r="F7329" t="s">
        <v>794</v>
      </c>
      <c r="G7329" t="s">
        <v>685</v>
      </c>
      <c r="H7329">
        <v>1123</v>
      </c>
      <c r="I7329" s="196" t="str">
        <f>VLOOKUP(E7329,Refs!$P$2:$R$36,3,FALSE)</f>
        <v>Y60</v>
      </c>
      <c r="J7329" s="196" t="str">
        <f>VLOOKUP(E7329,Refs!$P$2:$S$36,4,FALSE)</f>
        <v>Midlands</v>
      </c>
      <c r="K7329" s="42">
        <f t="shared" si="231"/>
        <v>1123</v>
      </c>
    </row>
    <row r="7330" spans="1:11" x14ac:dyDescent="0.35">
      <c r="A7330" s="197">
        <f t="shared" si="232"/>
        <v>44317</v>
      </c>
      <c r="B7330" t="s">
        <v>1054</v>
      </c>
      <c r="C7330" t="s">
        <v>795</v>
      </c>
      <c r="D7330"/>
      <c r="E7330" t="s">
        <v>793</v>
      </c>
      <c r="F7330" t="s">
        <v>794</v>
      </c>
      <c r="G7330" t="s">
        <v>686</v>
      </c>
      <c r="H7330">
        <v>0</v>
      </c>
      <c r="I7330" s="196" t="str">
        <f>VLOOKUP(E7330,Refs!$P$2:$R$36,3,FALSE)</f>
        <v>Y60</v>
      </c>
      <c r="J7330" s="196" t="str">
        <f>VLOOKUP(E7330,Refs!$P$2:$S$36,4,FALSE)</f>
        <v>Midlands</v>
      </c>
      <c r="K7330" s="42" t="str">
        <f t="shared" si="231"/>
        <v/>
      </c>
    </row>
    <row r="7331" spans="1:11" x14ac:dyDescent="0.35">
      <c r="A7331" s="197">
        <f t="shared" si="232"/>
        <v>44317</v>
      </c>
      <c r="B7331" t="s">
        <v>1054</v>
      </c>
      <c r="C7331" t="s">
        <v>795</v>
      </c>
      <c r="D7331"/>
      <c r="E7331" t="s">
        <v>793</v>
      </c>
      <c r="F7331" t="s">
        <v>794</v>
      </c>
      <c r="G7331" t="s">
        <v>687</v>
      </c>
      <c r="H7331">
        <v>0</v>
      </c>
      <c r="I7331" s="196" t="str">
        <f>VLOOKUP(E7331,Refs!$P$2:$R$36,3,FALSE)</f>
        <v>Y60</v>
      </c>
      <c r="J7331" s="196" t="str">
        <f>VLOOKUP(E7331,Refs!$P$2:$S$36,4,FALSE)</f>
        <v>Midlands</v>
      </c>
      <c r="K7331" s="42" t="str">
        <f t="shared" si="231"/>
        <v/>
      </c>
    </row>
    <row r="7332" spans="1:11" x14ac:dyDescent="0.35">
      <c r="A7332" s="197">
        <f t="shared" si="232"/>
        <v>44317</v>
      </c>
      <c r="B7332" t="s">
        <v>1054</v>
      </c>
      <c r="C7332" t="s">
        <v>795</v>
      </c>
      <c r="D7332"/>
      <c r="E7332" t="s">
        <v>793</v>
      </c>
      <c r="F7332" t="s">
        <v>794</v>
      </c>
      <c r="G7332" t="s">
        <v>688</v>
      </c>
      <c r="H7332" t="s">
        <v>999</v>
      </c>
      <c r="I7332" s="196" t="str">
        <f>VLOOKUP(E7332,Refs!$P$2:$R$36,3,FALSE)</f>
        <v>Y60</v>
      </c>
      <c r="J7332" s="196" t="str">
        <f>VLOOKUP(E7332,Refs!$P$2:$S$36,4,FALSE)</f>
        <v>Midlands</v>
      </c>
      <c r="K7332" s="42" t="str">
        <f t="shared" si="231"/>
        <v>-</v>
      </c>
    </row>
    <row r="7333" spans="1:11" x14ac:dyDescent="0.35">
      <c r="A7333" s="197">
        <f t="shared" si="232"/>
        <v>44317</v>
      </c>
      <c r="B7333" t="s">
        <v>1054</v>
      </c>
      <c r="C7333" t="s">
        <v>795</v>
      </c>
      <c r="D7333"/>
      <c r="E7333" t="s">
        <v>793</v>
      </c>
      <c r="F7333" t="s">
        <v>794</v>
      </c>
      <c r="G7333" t="s">
        <v>689</v>
      </c>
      <c r="H7333" t="s">
        <v>999</v>
      </c>
      <c r="I7333" s="196" t="str">
        <f>VLOOKUP(E7333,Refs!$P$2:$R$36,3,FALSE)</f>
        <v>Y60</v>
      </c>
      <c r="J7333" s="196" t="str">
        <f>VLOOKUP(E7333,Refs!$P$2:$S$36,4,FALSE)</f>
        <v>Midlands</v>
      </c>
      <c r="K7333" s="42" t="str">
        <f t="shared" si="231"/>
        <v>-</v>
      </c>
    </row>
    <row r="7334" spans="1:11" x14ac:dyDescent="0.35">
      <c r="A7334" s="197">
        <f t="shared" si="232"/>
        <v>44317</v>
      </c>
      <c r="B7334" t="s">
        <v>1054</v>
      </c>
      <c r="C7334" t="s">
        <v>795</v>
      </c>
      <c r="D7334"/>
      <c r="E7334" t="s">
        <v>793</v>
      </c>
      <c r="F7334" t="s">
        <v>794</v>
      </c>
      <c r="G7334" t="s">
        <v>690</v>
      </c>
      <c r="H7334">
        <v>1150</v>
      </c>
      <c r="I7334" s="196" t="str">
        <f>VLOOKUP(E7334,Refs!$P$2:$R$36,3,FALSE)</f>
        <v>Y60</v>
      </c>
      <c r="J7334" s="196" t="str">
        <f>VLOOKUP(E7334,Refs!$P$2:$S$36,4,FALSE)</f>
        <v>Midlands</v>
      </c>
      <c r="K7334" s="42">
        <f t="shared" si="231"/>
        <v>1150</v>
      </c>
    </row>
    <row r="7335" spans="1:11" x14ac:dyDescent="0.35">
      <c r="A7335" s="197">
        <f t="shared" si="232"/>
        <v>44317</v>
      </c>
      <c r="B7335" t="s">
        <v>1054</v>
      </c>
      <c r="C7335" t="s">
        <v>795</v>
      </c>
      <c r="D7335"/>
      <c r="E7335" t="s">
        <v>793</v>
      </c>
      <c r="F7335" t="s">
        <v>794</v>
      </c>
      <c r="G7335" t="s">
        <v>691</v>
      </c>
      <c r="H7335">
        <v>265</v>
      </c>
      <c r="I7335" s="196" t="str">
        <f>VLOOKUP(E7335,Refs!$P$2:$R$36,3,FALSE)</f>
        <v>Y60</v>
      </c>
      <c r="J7335" s="196" t="str">
        <f>VLOOKUP(E7335,Refs!$P$2:$S$36,4,FALSE)</f>
        <v>Midlands</v>
      </c>
      <c r="K7335" s="42">
        <f t="shared" si="231"/>
        <v>265</v>
      </c>
    </row>
    <row r="7336" spans="1:11" x14ac:dyDescent="0.35">
      <c r="A7336" s="197">
        <f t="shared" si="232"/>
        <v>44317</v>
      </c>
      <c r="B7336" t="s">
        <v>1054</v>
      </c>
      <c r="C7336" t="s">
        <v>795</v>
      </c>
      <c r="D7336"/>
      <c r="E7336" t="s">
        <v>793</v>
      </c>
      <c r="F7336" t="s">
        <v>794</v>
      </c>
      <c r="G7336" t="s">
        <v>692</v>
      </c>
      <c r="H7336" t="s">
        <v>999</v>
      </c>
      <c r="I7336" s="196" t="str">
        <f>VLOOKUP(E7336,Refs!$P$2:$R$36,3,FALSE)</f>
        <v>Y60</v>
      </c>
      <c r="J7336" s="196" t="str">
        <f>VLOOKUP(E7336,Refs!$P$2:$S$36,4,FALSE)</f>
        <v>Midlands</v>
      </c>
      <c r="K7336" s="42" t="str">
        <f t="shared" si="231"/>
        <v>-</v>
      </c>
    </row>
    <row r="7337" spans="1:11" x14ac:dyDescent="0.35">
      <c r="A7337" s="197">
        <f t="shared" si="232"/>
        <v>44317</v>
      </c>
      <c r="B7337" t="s">
        <v>1054</v>
      </c>
      <c r="C7337" t="s">
        <v>795</v>
      </c>
      <c r="D7337"/>
      <c r="E7337" t="s">
        <v>793</v>
      </c>
      <c r="F7337" t="s">
        <v>794</v>
      </c>
      <c r="G7337" t="s">
        <v>693</v>
      </c>
      <c r="H7337" t="s">
        <v>999</v>
      </c>
      <c r="I7337" s="196" t="str">
        <f>VLOOKUP(E7337,Refs!$P$2:$R$36,3,FALSE)</f>
        <v>Y60</v>
      </c>
      <c r="J7337" s="196" t="str">
        <f>VLOOKUP(E7337,Refs!$P$2:$S$36,4,FALSE)</f>
        <v>Midlands</v>
      </c>
      <c r="K7337" s="42" t="str">
        <f t="shared" si="231"/>
        <v>-</v>
      </c>
    </row>
    <row r="7338" spans="1:11" x14ac:dyDescent="0.35">
      <c r="A7338" s="197">
        <f t="shared" si="232"/>
        <v>44317</v>
      </c>
      <c r="B7338" t="s">
        <v>1054</v>
      </c>
      <c r="C7338" t="s">
        <v>795</v>
      </c>
      <c r="D7338"/>
      <c r="E7338" t="s">
        <v>793</v>
      </c>
      <c r="F7338" t="s">
        <v>794</v>
      </c>
      <c r="G7338" t="s">
        <v>694</v>
      </c>
      <c r="H7338" t="s">
        <v>999</v>
      </c>
      <c r="I7338" s="196" t="str">
        <f>VLOOKUP(E7338,Refs!$P$2:$R$36,3,FALSE)</f>
        <v>Y60</v>
      </c>
      <c r="J7338" s="196" t="str">
        <f>VLOOKUP(E7338,Refs!$P$2:$S$36,4,FALSE)</f>
        <v>Midlands</v>
      </c>
      <c r="K7338" s="42" t="str">
        <f t="shared" si="231"/>
        <v>-</v>
      </c>
    </row>
    <row r="7339" spans="1:11" x14ac:dyDescent="0.35">
      <c r="A7339" s="197">
        <f t="shared" si="232"/>
        <v>44317</v>
      </c>
      <c r="B7339" t="s">
        <v>1054</v>
      </c>
      <c r="C7339" t="s">
        <v>795</v>
      </c>
      <c r="D7339"/>
      <c r="E7339" t="s">
        <v>793</v>
      </c>
      <c r="F7339" t="s">
        <v>794</v>
      </c>
      <c r="G7339" t="s">
        <v>695</v>
      </c>
      <c r="H7339" t="s">
        <v>999</v>
      </c>
      <c r="I7339" s="196" t="str">
        <f>VLOOKUP(E7339,Refs!$P$2:$R$36,3,FALSE)</f>
        <v>Y60</v>
      </c>
      <c r="J7339" s="196" t="str">
        <f>VLOOKUP(E7339,Refs!$P$2:$S$36,4,FALSE)</f>
        <v>Midlands</v>
      </c>
      <c r="K7339" s="42" t="str">
        <f t="shared" si="231"/>
        <v>-</v>
      </c>
    </row>
    <row r="7340" spans="1:11" x14ac:dyDescent="0.35">
      <c r="A7340" s="197">
        <f t="shared" si="232"/>
        <v>44317</v>
      </c>
      <c r="B7340" t="s">
        <v>1054</v>
      </c>
      <c r="C7340" t="s">
        <v>795</v>
      </c>
      <c r="D7340"/>
      <c r="E7340" t="s">
        <v>793</v>
      </c>
      <c r="F7340" t="s">
        <v>794</v>
      </c>
      <c r="G7340" t="s">
        <v>696</v>
      </c>
      <c r="H7340">
        <v>584</v>
      </c>
      <c r="I7340" s="196" t="str">
        <f>VLOOKUP(E7340,Refs!$P$2:$R$36,3,FALSE)</f>
        <v>Y60</v>
      </c>
      <c r="J7340" s="196" t="str">
        <f>VLOOKUP(E7340,Refs!$P$2:$S$36,4,FALSE)</f>
        <v>Midlands</v>
      </c>
      <c r="K7340" s="42">
        <f t="shared" si="231"/>
        <v>584</v>
      </c>
    </row>
    <row r="7341" spans="1:11" x14ac:dyDescent="0.35">
      <c r="A7341" s="197">
        <f t="shared" si="232"/>
        <v>44317</v>
      </c>
      <c r="B7341" t="s">
        <v>1054</v>
      </c>
      <c r="C7341" t="s">
        <v>795</v>
      </c>
      <c r="D7341"/>
      <c r="E7341" t="s">
        <v>793</v>
      </c>
      <c r="F7341" t="s">
        <v>794</v>
      </c>
      <c r="G7341" t="s">
        <v>697</v>
      </c>
      <c r="H7341">
        <v>535</v>
      </c>
      <c r="I7341" s="196" t="str">
        <f>VLOOKUP(E7341,Refs!$P$2:$R$36,3,FALSE)</f>
        <v>Y60</v>
      </c>
      <c r="J7341" s="196" t="str">
        <f>VLOOKUP(E7341,Refs!$P$2:$S$36,4,FALSE)</f>
        <v>Midlands</v>
      </c>
      <c r="K7341" s="42">
        <f t="shared" si="231"/>
        <v>535</v>
      </c>
    </row>
    <row r="7342" spans="1:11" x14ac:dyDescent="0.35">
      <c r="A7342" s="197">
        <f t="shared" si="232"/>
        <v>44317</v>
      </c>
      <c r="B7342" t="s">
        <v>1054</v>
      </c>
      <c r="C7342" t="s">
        <v>795</v>
      </c>
      <c r="D7342"/>
      <c r="E7342" t="s">
        <v>793</v>
      </c>
      <c r="F7342" t="s">
        <v>794</v>
      </c>
      <c r="G7342" t="s">
        <v>698</v>
      </c>
      <c r="H7342">
        <v>2</v>
      </c>
      <c r="I7342" s="196" t="str">
        <f>VLOOKUP(E7342,Refs!$P$2:$R$36,3,FALSE)</f>
        <v>Y60</v>
      </c>
      <c r="J7342" s="196" t="str">
        <f>VLOOKUP(E7342,Refs!$P$2:$S$36,4,FALSE)</f>
        <v>Midlands</v>
      </c>
      <c r="K7342" s="42">
        <f t="shared" si="231"/>
        <v>2</v>
      </c>
    </row>
    <row r="7343" spans="1:11" x14ac:dyDescent="0.35">
      <c r="A7343" s="197">
        <f t="shared" si="232"/>
        <v>44317</v>
      </c>
      <c r="B7343" t="s">
        <v>1054</v>
      </c>
      <c r="C7343" t="s">
        <v>795</v>
      </c>
      <c r="D7343"/>
      <c r="E7343" t="s">
        <v>793</v>
      </c>
      <c r="F7343" t="s">
        <v>794</v>
      </c>
      <c r="G7343" t="s">
        <v>699</v>
      </c>
      <c r="H7343">
        <v>2</v>
      </c>
      <c r="I7343" s="196" t="str">
        <f>VLOOKUP(E7343,Refs!$P$2:$R$36,3,FALSE)</f>
        <v>Y60</v>
      </c>
      <c r="J7343" s="196" t="str">
        <f>VLOOKUP(E7343,Refs!$P$2:$S$36,4,FALSE)</f>
        <v>Midlands</v>
      </c>
      <c r="K7343" s="42">
        <f t="shared" si="231"/>
        <v>2</v>
      </c>
    </row>
    <row r="7344" spans="1:11" x14ac:dyDescent="0.35">
      <c r="A7344" s="197">
        <f t="shared" si="232"/>
        <v>44317</v>
      </c>
      <c r="B7344" t="s">
        <v>1054</v>
      </c>
      <c r="C7344" t="s">
        <v>795</v>
      </c>
      <c r="D7344"/>
      <c r="E7344" t="s">
        <v>793</v>
      </c>
      <c r="F7344" t="s">
        <v>794</v>
      </c>
      <c r="G7344" t="s">
        <v>720</v>
      </c>
      <c r="H7344">
        <v>477</v>
      </c>
      <c r="I7344" s="196" t="str">
        <f>VLOOKUP(E7344,Refs!$P$2:$R$36,3,FALSE)</f>
        <v>Y60</v>
      </c>
      <c r="J7344" s="196" t="str">
        <f>VLOOKUP(E7344,Refs!$P$2:$S$36,4,FALSE)</f>
        <v>Midlands</v>
      </c>
      <c r="K7344" s="42">
        <f t="shared" si="231"/>
        <v>477</v>
      </c>
    </row>
    <row r="7345" spans="1:11" x14ac:dyDescent="0.35">
      <c r="A7345" s="197">
        <f t="shared" si="232"/>
        <v>44317</v>
      </c>
      <c r="B7345" t="s">
        <v>1054</v>
      </c>
      <c r="C7345" t="s">
        <v>795</v>
      </c>
      <c r="D7345"/>
      <c r="E7345" t="s">
        <v>793</v>
      </c>
      <c r="F7345" t="s">
        <v>794</v>
      </c>
      <c r="G7345" t="s">
        <v>721</v>
      </c>
      <c r="H7345">
        <v>343</v>
      </c>
      <c r="I7345" s="196" t="str">
        <f>VLOOKUP(E7345,Refs!$P$2:$R$36,3,FALSE)</f>
        <v>Y60</v>
      </c>
      <c r="J7345" s="196" t="str">
        <f>VLOOKUP(E7345,Refs!$P$2:$S$36,4,FALSE)</f>
        <v>Midlands</v>
      </c>
      <c r="K7345" s="42">
        <f t="shared" si="231"/>
        <v>343</v>
      </c>
    </row>
    <row r="7346" spans="1:11" x14ac:dyDescent="0.35">
      <c r="A7346" s="197">
        <f t="shared" si="232"/>
        <v>44317</v>
      </c>
      <c r="B7346" t="s">
        <v>1054</v>
      </c>
      <c r="C7346" t="s">
        <v>795</v>
      </c>
      <c r="D7346"/>
      <c r="E7346" t="s">
        <v>793</v>
      </c>
      <c r="F7346" t="s">
        <v>794</v>
      </c>
      <c r="G7346" t="s">
        <v>722</v>
      </c>
      <c r="H7346">
        <v>27</v>
      </c>
      <c r="I7346" s="196" t="str">
        <f>VLOOKUP(E7346,Refs!$P$2:$R$36,3,FALSE)</f>
        <v>Y60</v>
      </c>
      <c r="J7346" s="196" t="str">
        <f>VLOOKUP(E7346,Refs!$P$2:$S$36,4,FALSE)</f>
        <v>Midlands</v>
      </c>
      <c r="K7346" s="42">
        <f t="shared" si="231"/>
        <v>27</v>
      </c>
    </row>
    <row r="7347" spans="1:11" x14ac:dyDescent="0.35">
      <c r="A7347" s="197">
        <f t="shared" si="232"/>
        <v>44317</v>
      </c>
      <c r="B7347" t="s">
        <v>1054</v>
      </c>
      <c r="C7347" t="s">
        <v>795</v>
      </c>
      <c r="D7347"/>
      <c r="E7347" t="s">
        <v>793</v>
      </c>
      <c r="F7347" t="s">
        <v>794</v>
      </c>
      <c r="G7347" t="s">
        <v>723</v>
      </c>
      <c r="H7347">
        <v>16</v>
      </c>
      <c r="I7347" s="196" t="str">
        <f>VLOOKUP(E7347,Refs!$P$2:$R$36,3,FALSE)</f>
        <v>Y60</v>
      </c>
      <c r="J7347" s="196" t="str">
        <f>VLOOKUP(E7347,Refs!$P$2:$S$36,4,FALSE)</f>
        <v>Midlands</v>
      </c>
      <c r="K7347" s="42">
        <f t="shared" si="231"/>
        <v>16</v>
      </c>
    </row>
    <row r="7348" spans="1:11" x14ac:dyDescent="0.35">
      <c r="A7348" s="197">
        <f t="shared" si="232"/>
        <v>44317</v>
      </c>
      <c r="B7348" t="s">
        <v>1054</v>
      </c>
      <c r="C7348" t="s">
        <v>795</v>
      </c>
      <c r="D7348"/>
      <c r="E7348" t="s">
        <v>793</v>
      </c>
      <c r="F7348" t="s">
        <v>794</v>
      </c>
      <c r="G7348" t="s">
        <v>724</v>
      </c>
      <c r="H7348">
        <v>29</v>
      </c>
      <c r="I7348" s="196" t="str">
        <f>VLOOKUP(E7348,Refs!$P$2:$R$36,3,FALSE)</f>
        <v>Y60</v>
      </c>
      <c r="J7348" s="196" t="str">
        <f>VLOOKUP(E7348,Refs!$P$2:$S$36,4,FALSE)</f>
        <v>Midlands</v>
      </c>
      <c r="K7348" s="42">
        <f t="shared" si="231"/>
        <v>29</v>
      </c>
    </row>
    <row r="7349" spans="1:11" x14ac:dyDescent="0.35">
      <c r="A7349" s="197">
        <f t="shared" si="232"/>
        <v>44317</v>
      </c>
      <c r="B7349" t="s">
        <v>1054</v>
      </c>
      <c r="C7349" t="s">
        <v>795</v>
      </c>
      <c r="D7349"/>
      <c r="E7349" t="s">
        <v>793</v>
      </c>
      <c r="F7349" t="s">
        <v>794</v>
      </c>
      <c r="G7349" t="s">
        <v>725</v>
      </c>
      <c r="H7349">
        <v>15</v>
      </c>
      <c r="I7349" s="196" t="str">
        <f>VLOOKUP(E7349,Refs!$P$2:$R$36,3,FALSE)</f>
        <v>Y60</v>
      </c>
      <c r="J7349" s="196" t="str">
        <f>VLOOKUP(E7349,Refs!$P$2:$S$36,4,FALSE)</f>
        <v>Midlands</v>
      </c>
      <c r="K7349" s="42">
        <f t="shared" si="231"/>
        <v>15</v>
      </c>
    </row>
    <row r="7350" spans="1:11" x14ac:dyDescent="0.35">
      <c r="A7350" s="197">
        <f t="shared" si="232"/>
        <v>44317</v>
      </c>
      <c r="B7350" t="s">
        <v>1054</v>
      </c>
      <c r="C7350" t="s">
        <v>795</v>
      </c>
      <c r="D7350"/>
      <c r="E7350" t="s">
        <v>793</v>
      </c>
      <c r="F7350" t="s">
        <v>794</v>
      </c>
      <c r="G7350" t="s">
        <v>726</v>
      </c>
      <c r="H7350">
        <v>0</v>
      </c>
      <c r="I7350" s="196" t="str">
        <f>VLOOKUP(E7350,Refs!$P$2:$R$36,3,FALSE)</f>
        <v>Y60</v>
      </c>
      <c r="J7350" s="196" t="str">
        <f>VLOOKUP(E7350,Refs!$P$2:$S$36,4,FALSE)</f>
        <v>Midlands</v>
      </c>
      <c r="K7350" s="42" t="str">
        <f t="shared" si="231"/>
        <v/>
      </c>
    </row>
    <row r="7351" spans="1:11" x14ac:dyDescent="0.35">
      <c r="A7351" s="197">
        <f t="shared" si="232"/>
        <v>44317</v>
      </c>
      <c r="B7351" t="s">
        <v>1054</v>
      </c>
      <c r="C7351" t="s">
        <v>795</v>
      </c>
      <c r="D7351"/>
      <c r="E7351" t="s">
        <v>793</v>
      </c>
      <c r="F7351" t="s">
        <v>794</v>
      </c>
      <c r="G7351" t="s">
        <v>727</v>
      </c>
      <c r="H7351">
        <v>0</v>
      </c>
      <c r="I7351" s="196" t="str">
        <f>VLOOKUP(E7351,Refs!$P$2:$R$36,3,FALSE)</f>
        <v>Y60</v>
      </c>
      <c r="J7351" s="196" t="str">
        <f>VLOOKUP(E7351,Refs!$P$2:$S$36,4,FALSE)</f>
        <v>Midlands</v>
      </c>
      <c r="K7351" s="42" t="str">
        <f t="shared" ref="K7351:K7414" si="233">IF(OR(H7351="NULL",H7351=0,H7351=""),"",H7351)</f>
        <v/>
      </c>
    </row>
    <row r="7352" spans="1:11" x14ac:dyDescent="0.35">
      <c r="A7352" s="197">
        <f t="shared" si="232"/>
        <v>44317</v>
      </c>
      <c r="B7352" t="s">
        <v>1054</v>
      </c>
      <c r="C7352" t="s">
        <v>795</v>
      </c>
      <c r="D7352"/>
      <c r="E7352" t="s">
        <v>793</v>
      </c>
      <c r="F7352" t="s">
        <v>794</v>
      </c>
      <c r="G7352" t="s">
        <v>728</v>
      </c>
      <c r="H7352">
        <v>15</v>
      </c>
      <c r="I7352" s="196" t="str">
        <f>VLOOKUP(E7352,Refs!$P$2:$R$36,3,FALSE)</f>
        <v>Y60</v>
      </c>
      <c r="J7352" s="196" t="str">
        <f>VLOOKUP(E7352,Refs!$P$2:$S$36,4,FALSE)</f>
        <v>Midlands</v>
      </c>
      <c r="K7352" s="42">
        <f t="shared" si="233"/>
        <v>15</v>
      </c>
    </row>
    <row r="7353" spans="1:11" x14ac:dyDescent="0.35">
      <c r="A7353" s="197">
        <f t="shared" si="232"/>
        <v>44317</v>
      </c>
      <c r="B7353" t="s">
        <v>1054</v>
      </c>
      <c r="C7353" t="s">
        <v>795</v>
      </c>
      <c r="D7353"/>
      <c r="E7353" t="s">
        <v>793</v>
      </c>
      <c r="F7353" t="s">
        <v>794</v>
      </c>
      <c r="G7353" t="s">
        <v>729</v>
      </c>
      <c r="H7353">
        <v>8</v>
      </c>
      <c r="I7353" s="196" t="str">
        <f>VLOOKUP(E7353,Refs!$P$2:$R$36,3,FALSE)</f>
        <v>Y60</v>
      </c>
      <c r="J7353" s="196" t="str">
        <f>VLOOKUP(E7353,Refs!$P$2:$S$36,4,FALSE)</f>
        <v>Midlands</v>
      </c>
      <c r="K7353" s="42">
        <f t="shared" si="233"/>
        <v>8</v>
      </c>
    </row>
    <row r="7354" spans="1:11" x14ac:dyDescent="0.35">
      <c r="A7354" s="197">
        <f t="shared" si="232"/>
        <v>44317</v>
      </c>
      <c r="B7354" t="s">
        <v>1054</v>
      </c>
      <c r="C7354" t="s">
        <v>795</v>
      </c>
      <c r="D7354"/>
      <c r="E7354" t="s">
        <v>793</v>
      </c>
      <c r="F7354" t="s">
        <v>794</v>
      </c>
      <c r="G7354" t="s">
        <v>730</v>
      </c>
      <c r="H7354">
        <v>0</v>
      </c>
      <c r="I7354" s="196" t="str">
        <f>VLOOKUP(E7354,Refs!$P$2:$R$36,3,FALSE)</f>
        <v>Y60</v>
      </c>
      <c r="J7354" s="196" t="str">
        <f>VLOOKUP(E7354,Refs!$P$2:$S$36,4,FALSE)</f>
        <v>Midlands</v>
      </c>
      <c r="K7354" s="42" t="str">
        <f t="shared" si="233"/>
        <v/>
      </c>
    </row>
    <row r="7355" spans="1:11" x14ac:dyDescent="0.35">
      <c r="A7355" s="197">
        <f t="shared" si="232"/>
        <v>44317</v>
      </c>
      <c r="B7355" t="s">
        <v>1054</v>
      </c>
      <c r="C7355" t="s">
        <v>795</v>
      </c>
      <c r="D7355"/>
      <c r="E7355" t="s">
        <v>793</v>
      </c>
      <c r="F7355" t="s">
        <v>794</v>
      </c>
      <c r="G7355" t="s">
        <v>731</v>
      </c>
      <c r="H7355">
        <v>0</v>
      </c>
      <c r="I7355" s="196" t="str">
        <f>VLOOKUP(E7355,Refs!$P$2:$R$36,3,FALSE)</f>
        <v>Y60</v>
      </c>
      <c r="J7355" s="196" t="str">
        <f>VLOOKUP(E7355,Refs!$P$2:$S$36,4,FALSE)</f>
        <v>Midlands</v>
      </c>
      <c r="K7355" s="42" t="str">
        <f t="shared" si="233"/>
        <v/>
      </c>
    </row>
    <row r="7356" spans="1:11" x14ac:dyDescent="0.35">
      <c r="A7356" s="197">
        <f t="shared" si="232"/>
        <v>44317</v>
      </c>
      <c r="B7356" t="s">
        <v>1054</v>
      </c>
      <c r="C7356" t="s">
        <v>795</v>
      </c>
      <c r="D7356"/>
      <c r="E7356" t="s">
        <v>793</v>
      </c>
      <c r="F7356" t="s">
        <v>794</v>
      </c>
      <c r="G7356" t="s">
        <v>732</v>
      </c>
      <c r="H7356">
        <v>145</v>
      </c>
      <c r="I7356" s="196" t="str">
        <f>VLOOKUP(E7356,Refs!$P$2:$R$36,3,FALSE)</f>
        <v>Y60</v>
      </c>
      <c r="J7356" s="196" t="str">
        <f>VLOOKUP(E7356,Refs!$P$2:$S$36,4,FALSE)</f>
        <v>Midlands</v>
      </c>
      <c r="K7356" s="42">
        <f t="shared" si="233"/>
        <v>145</v>
      </c>
    </row>
    <row r="7357" spans="1:11" x14ac:dyDescent="0.35">
      <c r="A7357" s="197">
        <f t="shared" si="232"/>
        <v>44317</v>
      </c>
      <c r="B7357" t="s">
        <v>1054</v>
      </c>
      <c r="C7357" t="s">
        <v>795</v>
      </c>
      <c r="D7357"/>
      <c r="E7357" t="s">
        <v>793</v>
      </c>
      <c r="F7357" t="s">
        <v>794</v>
      </c>
      <c r="G7357" t="s">
        <v>733</v>
      </c>
      <c r="H7357">
        <v>2</v>
      </c>
      <c r="I7357" s="196" t="str">
        <f>VLOOKUP(E7357,Refs!$P$2:$R$36,3,FALSE)</f>
        <v>Y60</v>
      </c>
      <c r="J7357" s="196" t="str">
        <f>VLOOKUP(E7357,Refs!$P$2:$S$36,4,FALSE)</f>
        <v>Midlands</v>
      </c>
      <c r="K7357" s="42">
        <f t="shared" si="233"/>
        <v>2</v>
      </c>
    </row>
    <row r="7358" spans="1:11" x14ac:dyDescent="0.35">
      <c r="A7358" s="197">
        <f t="shared" si="232"/>
        <v>44317</v>
      </c>
      <c r="B7358" t="s">
        <v>1054</v>
      </c>
      <c r="C7358" t="s">
        <v>795</v>
      </c>
      <c r="D7358"/>
      <c r="E7358" t="s">
        <v>793</v>
      </c>
      <c r="F7358" t="s">
        <v>794</v>
      </c>
      <c r="G7358" t="s">
        <v>734</v>
      </c>
      <c r="H7358">
        <v>3</v>
      </c>
      <c r="I7358" s="196" t="str">
        <f>VLOOKUP(E7358,Refs!$P$2:$R$36,3,FALSE)</f>
        <v>Y60</v>
      </c>
      <c r="J7358" s="196" t="str">
        <f>VLOOKUP(E7358,Refs!$P$2:$S$36,4,FALSE)</f>
        <v>Midlands</v>
      </c>
      <c r="K7358" s="42">
        <f t="shared" si="233"/>
        <v>3</v>
      </c>
    </row>
    <row r="7359" spans="1:11" x14ac:dyDescent="0.35">
      <c r="A7359" s="197">
        <f t="shared" si="232"/>
        <v>44317</v>
      </c>
      <c r="B7359" t="s">
        <v>1054</v>
      </c>
      <c r="C7359" t="s">
        <v>795</v>
      </c>
      <c r="D7359"/>
      <c r="E7359" t="s">
        <v>793</v>
      </c>
      <c r="F7359" t="s">
        <v>794</v>
      </c>
      <c r="G7359" t="s">
        <v>735</v>
      </c>
      <c r="H7359">
        <v>0</v>
      </c>
      <c r="I7359" s="196" t="str">
        <f>VLOOKUP(E7359,Refs!$P$2:$R$36,3,FALSE)</f>
        <v>Y60</v>
      </c>
      <c r="J7359" s="196" t="str">
        <f>VLOOKUP(E7359,Refs!$P$2:$S$36,4,FALSE)</f>
        <v>Midlands</v>
      </c>
      <c r="K7359" s="42" t="str">
        <f t="shared" si="233"/>
        <v/>
      </c>
    </row>
    <row r="7360" spans="1:11" x14ac:dyDescent="0.35">
      <c r="A7360" s="197">
        <f t="shared" si="232"/>
        <v>44317</v>
      </c>
      <c r="B7360" t="s">
        <v>1054</v>
      </c>
      <c r="C7360" t="s">
        <v>795</v>
      </c>
      <c r="D7360"/>
      <c r="E7360" t="s">
        <v>793</v>
      </c>
      <c r="F7360" t="s">
        <v>794</v>
      </c>
      <c r="G7360" t="s">
        <v>736</v>
      </c>
      <c r="H7360">
        <v>374</v>
      </c>
      <c r="I7360" s="196" t="str">
        <f>VLOOKUP(E7360,Refs!$P$2:$R$36,3,FALSE)</f>
        <v>Y60</v>
      </c>
      <c r="J7360" s="196" t="str">
        <f>VLOOKUP(E7360,Refs!$P$2:$S$36,4,FALSE)</f>
        <v>Midlands</v>
      </c>
      <c r="K7360" s="42">
        <f t="shared" si="233"/>
        <v>374</v>
      </c>
    </row>
    <row r="7361" spans="1:11" x14ac:dyDescent="0.35">
      <c r="A7361" s="197">
        <f t="shared" si="232"/>
        <v>44317</v>
      </c>
      <c r="B7361" t="s">
        <v>1054</v>
      </c>
      <c r="C7361" t="s">
        <v>795</v>
      </c>
      <c r="D7361"/>
      <c r="E7361" t="s">
        <v>793</v>
      </c>
      <c r="F7361" t="s">
        <v>794</v>
      </c>
      <c r="G7361" t="s">
        <v>737</v>
      </c>
      <c r="H7361">
        <v>374</v>
      </c>
      <c r="I7361" s="196" t="str">
        <f>VLOOKUP(E7361,Refs!$P$2:$R$36,3,FALSE)</f>
        <v>Y60</v>
      </c>
      <c r="J7361" s="196" t="str">
        <f>VLOOKUP(E7361,Refs!$P$2:$S$36,4,FALSE)</f>
        <v>Midlands</v>
      </c>
      <c r="K7361" s="42">
        <f t="shared" si="233"/>
        <v>374</v>
      </c>
    </row>
    <row r="7362" spans="1:11" x14ac:dyDescent="0.35">
      <c r="A7362" s="197">
        <f t="shared" si="232"/>
        <v>44317</v>
      </c>
      <c r="B7362" t="s">
        <v>1054</v>
      </c>
      <c r="C7362" t="s">
        <v>791</v>
      </c>
      <c r="D7362"/>
      <c r="E7362" t="s">
        <v>789</v>
      </c>
      <c r="F7362" t="s">
        <v>790</v>
      </c>
      <c r="G7362" t="s">
        <v>756</v>
      </c>
      <c r="H7362">
        <v>36309</v>
      </c>
      <c r="I7362" s="196" t="str">
        <f>VLOOKUP(E7362,Refs!$P$2:$R$36,3,FALSE)</f>
        <v>Y60</v>
      </c>
      <c r="J7362" s="196" t="str">
        <f>VLOOKUP(E7362,Refs!$P$2:$S$36,4,FALSE)</f>
        <v>Midlands</v>
      </c>
      <c r="K7362" s="42">
        <f t="shared" si="233"/>
        <v>36309</v>
      </c>
    </row>
    <row r="7363" spans="1:11" x14ac:dyDescent="0.35">
      <c r="A7363" s="197">
        <f t="shared" ref="A7363:A7426" si="234">DATEVALUE(RIGHT(B7363,8))</f>
        <v>44317</v>
      </c>
      <c r="B7363" t="s">
        <v>1054</v>
      </c>
      <c r="C7363" t="s">
        <v>791</v>
      </c>
      <c r="D7363"/>
      <c r="E7363" t="s">
        <v>789</v>
      </c>
      <c r="F7363" t="s">
        <v>790</v>
      </c>
      <c r="G7363" t="s">
        <v>757</v>
      </c>
      <c r="H7363">
        <v>23184</v>
      </c>
      <c r="I7363" s="196" t="str">
        <f>VLOOKUP(E7363,Refs!$P$2:$R$36,3,FALSE)</f>
        <v>Y60</v>
      </c>
      <c r="J7363" s="196" t="str">
        <f>VLOOKUP(E7363,Refs!$P$2:$S$36,4,FALSE)</f>
        <v>Midlands</v>
      </c>
      <c r="K7363" s="42">
        <f t="shared" si="233"/>
        <v>23184</v>
      </c>
    </row>
    <row r="7364" spans="1:11" x14ac:dyDescent="0.35">
      <c r="A7364" s="197">
        <f t="shared" si="234"/>
        <v>44317</v>
      </c>
      <c r="B7364" t="s">
        <v>1054</v>
      </c>
      <c r="C7364" t="s">
        <v>791</v>
      </c>
      <c r="D7364"/>
      <c r="E7364" t="s">
        <v>789</v>
      </c>
      <c r="F7364" t="s">
        <v>790</v>
      </c>
      <c r="G7364" t="s">
        <v>758</v>
      </c>
      <c r="H7364">
        <v>34475</v>
      </c>
      <c r="I7364" s="196" t="str">
        <f>VLOOKUP(E7364,Refs!$P$2:$R$36,3,FALSE)</f>
        <v>Y60</v>
      </c>
      <c r="J7364" s="196" t="str">
        <f>VLOOKUP(E7364,Refs!$P$2:$S$36,4,FALSE)</f>
        <v>Midlands</v>
      </c>
      <c r="K7364" s="42">
        <f t="shared" si="233"/>
        <v>34475</v>
      </c>
    </row>
    <row r="7365" spans="1:11" x14ac:dyDescent="0.35">
      <c r="A7365" s="197">
        <f t="shared" si="234"/>
        <v>44317</v>
      </c>
      <c r="B7365" t="s">
        <v>1054</v>
      </c>
      <c r="C7365" t="s">
        <v>791</v>
      </c>
      <c r="D7365"/>
      <c r="E7365" t="s">
        <v>789</v>
      </c>
      <c r="F7365" t="s">
        <v>790</v>
      </c>
      <c r="G7365" t="s">
        <v>759</v>
      </c>
      <c r="H7365">
        <v>0</v>
      </c>
      <c r="I7365" s="196" t="str">
        <f>VLOOKUP(E7365,Refs!$P$2:$R$36,3,FALSE)</f>
        <v>Y60</v>
      </c>
      <c r="J7365" s="196" t="str">
        <f>VLOOKUP(E7365,Refs!$P$2:$S$36,4,FALSE)</f>
        <v>Midlands</v>
      </c>
      <c r="K7365" s="42" t="str">
        <f t="shared" si="233"/>
        <v/>
      </c>
    </row>
    <row r="7366" spans="1:11" x14ac:dyDescent="0.35">
      <c r="A7366" s="197">
        <f t="shared" si="234"/>
        <v>44317</v>
      </c>
      <c r="B7366" t="s">
        <v>1054</v>
      </c>
      <c r="C7366" t="s">
        <v>791</v>
      </c>
      <c r="D7366"/>
      <c r="E7366" t="s">
        <v>789</v>
      </c>
      <c r="F7366" t="s">
        <v>790</v>
      </c>
      <c r="G7366" t="s">
        <v>760</v>
      </c>
      <c r="H7366">
        <v>1714</v>
      </c>
      <c r="I7366" s="196" t="str">
        <f>VLOOKUP(E7366,Refs!$P$2:$R$36,3,FALSE)</f>
        <v>Y60</v>
      </c>
      <c r="J7366" s="196" t="str">
        <f>VLOOKUP(E7366,Refs!$P$2:$S$36,4,FALSE)</f>
        <v>Midlands</v>
      </c>
      <c r="K7366" s="42">
        <f t="shared" si="233"/>
        <v>1714</v>
      </c>
    </row>
    <row r="7367" spans="1:11" x14ac:dyDescent="0.35">
      <c r="A7367" s="197">
        <f t="shared" si="234"/>
        <v>44317</v>
      </c>
      <c r="B7367" t="s">
        <v>1054</v>
      </c>
      <c r="C7367" t="s">
        <v>791</v>
      </c>
      <c r="D7367"/>
      <c r="E7367" t="s">
        <v>789</v>
      </c>
      <c r="F7367" t="s">
        <v>790</v>
      </c>
      <c r="G7367" t="s">
        <v>761</v>
      </c>
      <c r="H7367">
        <v>18</v>
      </c>
      <c r="I7367" s="196" t="str">
        <f>VLOOKUP(E7367,Refs!$P$2:$R$36,3,FALSE)</f>
        <v>Y60</v>
      </c>
      <c r="J7367" s="196" t="str">
        <f>VLOOKUP(E7367,Refs!$P$2:$S$36,4,FALSE)</f>
        <v>Midlands</v>
      </c>
      <c r="K7367" s="42">
        <f t="shared" si="233"/>
        <v>18</v>
      </c>
    </row>
    <row r="7368" spans="1:11" x14ac:dyDescent="0.35">
      <c r="A7368" s="197">
        <f t="shared" si="234"/>
        <v>44317</v>
      </c>
      <c r="B7368" t="s">
        <v>1054</v>
      </c>
      <c r="C7368" t="s">
        <v>791</v>
      </c>
      <c r="D7368"/>
      <c r="E7368" t="s">
        <v>789</v>
      </c>
      <c r="F7368" t="s">
        <v>790</v>
      </c>
      <c r="G7368" t="s">
        <v>548</v>
      </c>
      <c r="H7368">
        <v>22184</v>
      </c>
      <c r="I7368" s="196" t="str">
        <f>VLOOKUP(E7368,Refs!$P$2:$R$36,3,FALSE)</f>
        <v>Y60</v>
      </c>
      <c r="J7368" s="196" t="str">
        <f>VLOOKUP(E7368,Refs!$P$2:$S$36,4,FALSE)</f>
        <v>Midlands</v>
      </c>
      <c r="K7368" s="42">
        <f t="shared" si="233"/>
        <v>22184</v>
      </c>
    </row>
    <row r="7369" spans="1:11" x14ac:dyDescent="0.35">
      <c r="A7369" s="197">
        <f t="shared" si="234"/>
        <v>44317</v>
      </c>
      <c r="B7369" t="s">
        <v>1054</v>
      </c>
      <c r="C7369" t="s">
        <v>791</v>
      </c>
      <c r="D7369"/>
      <c r="E7369" t="s">
        <v>789</v>
      </c>
      <c r="F7369" t="s">
        <v>790</v>
      </c>
      <c r="G7369" t="s">
        <v>549</v>
      </c>
      <c r="H7369">
        <v>194</v>
      </c>
      <c r="I7369" s="196" t="str">
        <f>VLOOKUP(E7369,Refs!$P$2:$R$36,3,FALSE)</f>
        <v>Y60</v>
      </c>
      <c r="J7369" s="196" t="str">
        <f>VLOOKUP(E7369,Refs!$P$2:$S$36,4,FALSE)</f>
        <v>Midlands</v>
      </c>
      <c r="K7369" s="42">
        <f t="shared" si="233"/>
        <v>194</v>
      </c>
    </row>
    <row r="7370" spans="1:11" x14ac:dyDescent="0.35">
      <c r="A7370" s="197">
        <f t="shared" si="234"/>
        <v>44317</v>
      </c>
      <c r="B7370" t="s">
        <v>1054</v>
      </c>
      <c r="C7370" t="s">
        <v>791</v>
      </c>
      <c r="D7370"/>
      <c r="E7370" t="s">
        <v>789</v>
      </c>
      <c r="F7370" t="s">
        <v>790</v>
      </c>
      <c r="G7370" t="s">
        <v>550</v>
      </c>
      <c r="H7370">
        <v>106</v>
      </c>
      <c r="I7370" s="196" t="str">
        <f>VLOOKUP(E7370,Refs!$P$2:$R$36,3,FALSE)</f>
        <v>Y60</v>
      </c>
      <c r="J7370" s="196" t="str">
        <f>VLOOKUP(E7370,Refs!$P$2:$S$36,4,FALSE)</f>
        <v>Midlands</v>
      </c>
      <c r="K7370" s="42">
        <f t="shared" si="233"/>
        <v>106</v>
      </c>
    </row>
    <row r="7371" spans="1:11" x14ac:dyDescent="0.35">
      <c r="A7371" s="197">
        <f t="shared" si="234"/>
        <v>44317</v>
      </c>
      <c r="B7371" t="s">
        <v>1054</v>
      </c>
      <c r="C7371" t="s">
        <v>791</v>
      </c>
      <c r="D7371"/>
      <c r="E7371" t="s">
        <v>789</v>
      </c>
      <c r="F7371" t="s">
        <v>790</v>
      </c>
      <c r="G7371" t="s">
        <v>551</v>
      </c>
      <c r="H7371">
        <v>88</v>
      </c>
      <c r="I7371" s="196" t="str">
        <f>VLOOKUP(E7371,Refs!$P$2:$R$36,3,FALSE)</f>
        <v>Y60</v>
      </c>
      <c r="J7371" s="196" t="str">
        <f>VLOOKUP(E7371,Refs!$P$2:$S$36,4,FALSE)</f>
        <v>Midlands</v>
      </c>
      <c r="K7371" s="42">
        <f t="shared" si="233"/>
        <v>88</v>
      </c>
    </row>
    <row r="7372" spans="1:11" x14ac:dyDescent="0.35">
      <c r="A7372" s="197">
        <f t="shared" si="234"/>
        <v>44317</v>
      </c>
      <c r="B7372" t="s">
        <v>1054</v>
      </c>
      <c r="C7372" t="s">
        <v>791</v>
      </c>
      <c r="D7372"/>
      <c r="E7372" t="s">
        <v>789</v>
      </c>
      <c r="F7372" t="s">
        <v>790</v>
      </c>
      <c r="G7372" t="s">
        <v>552</v>
      </c>
      <c r="H7372">
        <v>0</v>
      </c>
      <c r="I7372" s="196" t="str">
        <f>VLOOKUP(E7372,Refs!$P$2:$R$36,3,FALSE)</f>
        <v>Y60</v>
      </c>
      <c r="J7372" s="196" t="str">
        <f>VLOOKUP(E7372,Refs!$P$2:$S$36,4,FALSE)</f>
        <v>Midlands</v>
      </c>
      <c r="K7372" s="42" t="str">
        <f t="shared" si="233"/>
        <v/>
      </c>
    </row>
    <row r="7373" spans="1:11" x14ac:dyDescent="0.35">
      <c r="A7373" s="197">
        <f t="shared" si="234"/>
        <v>44317</v>
      </c>
      <c r="B7373" t="s">
        <v>1054</v>
      </c>
      <c r="C7373" t="s">
        <v>791</v>
      </c>
      <c r="D7373"/>
      <c r="E7373" t="s">
        <v>789</v>
      </c>
      <c r="F7373" t="s">
        <v>790</v>
      </c>
      <c r="G7373" t="s">
        <v>553</v>
      </c>
      <c r="H7373">
        <v>299766</v>
      </c>
      <c r="I7373" s="196" t="str">
        <f>VLOOKUP(E7373,Refs!$P$2:$R$36,3,FALSE)</f>
        <v>Y60</v>
      </c>
      <c r="J7373" s="196" t="str">
        <f>VLOOKUP(E7373,Refs!$P$2:$S$36,4,FALSE)</f>
        <v>Midlands</v>
      </c>
      <c r="K7373" s="42">
        <f t="shared" si="233"/>
        <v>299766</v>
      </c>
    </row>
    <row r="7374" spans="1:11" x14ac:dyDescent="0.35">
      <c r="A7374" s="197">
        <f t="shared" si="234"/>
        <v>44317</v>
      </c>
      <c r="B7374" t="s">
        <v>1054</v>
      </c>
      <c r="C7374" t="s">
        <v>791</v>
      </c>
      <c r="D7374"/>
      <c r="E7374" t="s">
        <v>789</v>
      </c>
      <c r="F7374" t="s">
        <v>790</v>
      </c>
      <c r="G7374" t="s">
        <v>554</v>
      </c>
      <c r="H7374">
        <v>67</v>
      </c>
      <c r="I7374" s="196" t="str">
        <f>VLOOKUP(E7374,Refs!$P$2:$R$36,3,FALSE)</f>
        <v>Y60</v>
      </c>
      <c r="J7374" s="196" t="str">
        <f>VLOOKUP(E7374,Refs!$P$2:$S$36,4,FALSE)</f>
        <v>Midlands</v>
      </c>
      <c r="K7374" s="42">
        <f t="shared" si="233"/>
        <v>67</v>
      </c>
    </row>
    <row r="7375" spans="1:11" x14ac:dyDescent="0.35">
      <c r="A7375" s="197">
        <f t="shared" si="234"/>
        <v>44317</v>
      </c>
      <c r="B7375" t="s">
        <v>1054</v>
      </c>
      <c r="C7375" t="s">
        <v>791</v>
      </c>
      <c r="D7375"/>
      <c r="E7375" t="s">
        <v>789</v>
      </c>
      <c r="F7375" t="s">
        <v>790</v>
      </c>
      <c r="G7375" t="s">
        <v>555</v>
      </c>
      <c r="H7375">
        <v>167</v>
      </c>
      <c r="I7375" s="196" t="str">
        <f>VLOOKUP(E7375,Refs!$P$2:$R$36,3,FALSE)</f>
        <v>Y60</v>
      </c>
      <c r="J7375" s="196" t="str">
        <f>VLOOKUP(E7375,Refs!$P$2:$S$36,4,FALSE)</f>
        <v>Midlands</v>
      </c>
      <c r="K7375" s="42">
        <f t="shared" si="233"/>
        <v>167</v>
      </c>
    </row>
    <row r="7376" spans="1:11" x14ac:dyDescent="0.35">
      <c r="A7376" s="197">
        <f t="shared" si="234"/>
        <v>44317</v>
      </c>
      <c r="B7376" t="s">
        <v>1054</v>
      </c>
      <c r="C7376" t="s">
        <v>791</v>
      </c>
      <c r="D7376"/>
      <c r="E7376" t="s">
        <v>789</v>
      </c>
      <c r="F7376" t="s">
        <v>790</v>
      </c>
      <c r="G7376" t="s">
        <v>556</v>
      </c>
      <c r="H7376">
        <v>15437</v>
      </c>
      <c r="I7376" s="196" t="str">
        <f>VLOOKUP(E7376,Refs!$P$2:$R$36,3,FALSE)</f>
        <v>Y60</v>
      </c>
      <c r="J7376" s="196" t="str">
        <f>VLOOKUP(E7376,Refs!$P$2:$S$36,4,FALSE)</f>
        <v>Midlands</v>
      </c>
      <c r="K7376" s="42">
        <f t="shared" si="233"/>
        <v>15437</v>
      </c>
    </row>
    <row r="7377" spans="1:11" x14ac:dyDescent="0.35">
      <c r="A7377" s="197">
        <f t="shared" si="234"/>
        <v>44317</v>
      </c>
      <c r="B7377" t="s">
        <v>1054</v>
      </c>
      <c r="C7377" t="s">
        <v>791</v>
      </c>
      <c r="D7377"/>
      <c r="E7377" t="s">
        <v>789</v>
      </c>
      <c r="F7377" t="s">
        <v>790</v>
      </c>
      <c r="G7377" t="s">
        <v>557</v>
      </c>
      <c r="H7377">
        <v>1870</v>
      </c>
      <c r="I7377" s="196" t="str">
        <f>VLOOKUP(E7377,Refs!$P$2:$R$36,3,FALSE)</f>
        <v>Y60</v>
      </c>
      <c r="J7377" s="196" t="str">
        <f>VLOOKUP(E7377,Refs!$P$2:$S$36,4,FALSE)</f>
        <v>Midlands</v>
      </c>
      <c r="K7377" s="42">
        <f t="shared" si="233"/>
        <v>1870</v>
      </c>
    </row>
    <row r="7378" spans="1:11" x14ac:dyDescent="0.35">
      <c r="A7378" s="197">
        <f t="shared" si="234"/>
        <v>44317</v>
      </c>
      <c r="B7378" t="s">
        <v>1054</v>
      </c>
      <c r="C7378" t="s">
        <v>791</v>
      </c>
      <c r="D7378"/>
      <c r="E7378" t="s">
        <v>789</v>
      </c>
      <c r="F7378" t="s">
        <v>790</v>
      </c>
      <c r="G7378" t="s">
        <v>558</v>
      </c>
      <c r="H7378">
        <v>2111028</v>
      </c>
      <c r="I7378" s="196" t="str">
        <f>VLOOKUP(E7378,Refs!$P$2:$R$36,3,FALSE)</f>
        <v>Y60</v>
      </c>
      <c r="J7378" s="196" t="str">
        <f>VLOOKUP(E7378,Refs!$P$2:$S$36,4,FALSE)</f>
        <v>Midlands</v>
      </c>
      <c r="K7378" s="42">
        <f t="shared" si="233"/>
        <v>2111028</v>
      </c>
    </row>
    <row r="7379" spans="1:11" x14ac:dyDescent="0.35">
      <c r="A7379" s="197">
        <f t="shared" si="234"/>
        <v>44317</v>
      </c>
      <c r="B7379" t="s">
        <v>1054</v>
      </c>
      <c r="C7379" t="s">
        <v>791</v>
      </c>
      <c r="D7379"/>
      <c r="E7379" t="s">
        <v>789</v>
      </c>
      <c r="F7379" t="s">
        <v>790</v>
      </c>
      <c r="G7379" t="s">
        <v>566</v>
      </c>
      <c r="H7379">
        <v>25039</v>
      </c>
      <c r="I7379" s="196" t="str">
        <f>VLOOKUP(E7379,Refs!$P$2:$R$36,3,FALSE)</f>
        <v>Y60</v>
      </c>
      <c r="J7379" s="196" t="str">
        <f>VLOOKUP(E7379,Refs!$P$2:$S$36,4,FALSE)</f>
        <v>Midlands</v>
      </c>
      <c r="K7379" s="42">
        <f t="shared" si="233"/>
        <v>25039</v>
      </c>
    </row>
    <row r="7380" spans="1:11" x14ac:dyDescent="0.35">
      <c r="A7380" s="197">
        <f t="shared" si="234"/>
        <v>44317</v>
      </c>
      <c r="B7380" t="s">
        <v>1054</v>
      </c>
      <c r="C7380" t="s">
        <v>791</v>
      </c>
      <c r="D7380"/>
      <c r="E7380" t="s">
        <v>789</v>
      </c>
      <c r="F7380" t="s">
        <v>790</v>
      </c>
      <c r="G7380" t="s">
        <v>567</v>
      </c>
      <c r="H7380">
        <v>296</v>
      </c>
      <c r="I7380" s="196" t="str">
        <f>VLOOKUP(E7380,Refs!$P$2:$R$36,3,FALSE)</f>
        <v>Y60</v>
      </c>
      <c r="J7380" s="196" t="str">
        <f>VLOOKUP(E7380,Refs!$P$2:$S$36,4,FALSE)</f>
        <v>Midlands</v>
      </c>
      <c r="K7380" s="42">
        <f t="shared" si="233"/>
        <v>296</v>
      </c>
    </row>
    <row r="7381" spans="1:11" x14ac:dyDescent="0.35">
      <c r="A7381" s="197">
        <f t="shared" si="234"/>
        <v>44317</v>
      </c>
      <c r="B7381" t="s">
        <v>1054</v>
      </c>
      <c r="C7381" t="s">
        <v>791</v>
      </c>
      <c r="D7381"/>
      <c r="E7381" t="s">
        <v>789</v>
      </c>
      <c r="F7381" t="s">
        <v>790</v>
      </c>
      <c r="G7381" t="s">
        <v>568</v>
      </c>
      <c r="H7381">
        <v>11833</v>
      </c>
      <c r="I7381" s="196" t="str">
        <f>VLOOKUP(E7381,Refs!$P$2:$R$36,3,FALSE)</f>
        <v>Y60</v>
      </c>
      <c r="J7381" s="196" t="str">
        <f>VLOOKUP(E7381,Refs!$P$2:$S$36,4,FALSE)</f>
        <v>Midlands</v>
      </c>
      <c r="K7381" s="42">
        <f t="shared" si="233"/>
        <v>11833</v>
      </c>
    </row>
    <row r="7382" spans="1:11" x14ac:dyDescent="0.35">
      <c r="A7382" s="197">
        <f t="shared" si="234"/>
        <v>44317</v>
      </c>
      <c r="B7382" t="s">
        <v>1054</v>
      </c>
      <c r="C7382" t="s">
        <v>791</v>
      </c>
      <c r="D7382"/>
      <c r="E7382" t="s">
        <v>789</v>
      </c>
      <c r="F7382" t="s">
        <v>790</v>
      </c>
      <c r="G7382" t="s">
        <v>569</v>
      </c>
      <c r="H7382">
        <v>1949</v>
      </c>
      <c r="I7382" s="196" t="str">
        <f>VLOOKUP(E7382,Refs!$P$2:$R$36,3,FALSE)</f>
        <v>Y60</v>
      </c>
      <c r="J7382" s="196" t="str">
        <f>VLOOKUP(E7382,Refs!$P$2:$S$36,4,FALSE)</f>
        <v>Midlands</v>
      </c>
      <c r="K7382" s="42">
        <f t="shared" si="233"/>
        <v>1949</v>
      </c>
    </row>
    <row r="7383" spans="1:11" x14ac:dyDescent="0.35">
      <c r="A7383" s="197">
        <f t="shared" si="234"/>
        <v>44317</v>
      </c>
      <c r="B7383" t="s">
        <v>1054</v>
      </c>
      <c r="C7383" t="s">
        <v>791</v>
      </c>
      <c r="D7383"/>
      <c r="E7383" t="s">
        <v>789</v>
      </c>
      <c r="F7383" t="s">
        <v>790</v>
      </c>
      <c r="G7383" t="s">
        <v>570</v>
      </c>
      <c r="H7383">
        <v>10888</v>
      </c>
      <c r="I7383" s="196" t="str">
        <f>VLOOKUP(E7383,Refs!$P$2:$R$36,3,FALSE)</f>
        <v>Y60</v>
      </c>
      <c r="J7383" s="196" t="str">
        <f>VLOOKUP(E7383,Refs!$P$2:$S$36,4,FALSE)</f>
        <v>Midlands</v>
      </c>
      <c r="K7383" s="42">
        <f t="shared" si="233"/>
        <v>10888</v>
      </c>
    </row>
    <row r="7384" spans="1:11" x14ac:dyDescent="0.35">
      <c r="A7384" s="197">
        <f t="shared" si="234"/>
        <v>44317</v>
      </c>
      <c r="B7384" t="s">
        <v>1054</v>
      </c>
      <c r="C7384" t="s">
        <v>791</v>
      </c>
      <c r="D7384"/>
      <c r="E7384" t="s">
        <v>789</v>
      </c>
      <c r="F7384" t="s">
        <v>790</v>
      </c>
      <c r="G7384" t="s">
        <v>571</v>
      </c>
      <c r="H7384">
        <v>73</v>
      </c>
      <c r="I7384" s="196" t="str">
        <f>VLOOKUP(E7384,Refs!$P$2:$R$36,3,FALSE)</f>
        <v>Y60</v>
      </c>
      <c r="J7384" s="196" t="str">
        <f>VLOOKUP(E7384,Refs!$P$2:$S$36,4,FALSE)</f>
        <v>Midlands</v>
      </c>
      <c r="K7384" s="42">
        <f t="shared" si="233"/>
        <v>73</v>
      </c>
    </row>
    <row r="7385" spans="1:11" x14ac:dyDescent="0.35">
      <c r="A7385" s="197">
        <f t="shared" si="234"/>
        <v>44317</v>
      </c>
      <c r="B7385" t="s">
        <v>1054</v>
      </c>
      <c r="C7385" t="s">
        <v>791</v>
      </c>
      <c r="D7385"/>
      <c r="E7385" t="s">
        <v>789</v>
      </c>
      <c r="F7385" t="s">
        <v>790</v>
      </c>
      <c r="G7385" t="s">
        <v>576</v>
      </c>
      <c r="H7385">
        <v>12910</v>
      </c>
      <c r="I7385" s="196" t="str">
        <f>VLOOKUP(E7385,Refs!$P$2:$R$36,3,FALSE)</f>
        <v>Y60</v>
      </c>
      <c r="J7385" s="196" t="str">
        <f>VLOOKUP(E7385,Refs!$P$2:$S$36,4,FALSE)</f>
        <v>Midlands</v>
      </c>
      <c r="K7385" s="42">
        <f t="shared" si="233"/>
        <v>12910</v>
      </c>
    </row>
    <row r="7386" spans="1:11" x14ac:dyDescent="0.35">
      <c r="A7386" s="197">
        <f t="shared" si="234"/>
        <v>44317</v>
      </c>
      <c r="B7386" t="s">
        <v>1054</v>
      </c>
      <c r="C7386" t="s">
        <v>791</v>
      </c>
      <c r="D7386"/>
      <c r="E7386" t="s">
        <v>789</v>
      </c>
      <c r="F7386" t="s">
        <v>790</v>
      </c>
      <c r="G7386" t="s">
        <v>577</v>
      </c>
      <c r="H7386">
        <v>1036</v>
      </c>
      <c r="I7386" s="196" t="str">
        <f>VLOOKUP(E7386,Refs!$P$2:$R$36,3,FALSE)</f>
        <v>Y60</v>
      </c>
      <c r="J7386" s="196" t="str">
        <f>VLOOKUP(E7386,Refs!$P$2:$S$36,4,FALSE)</f>
        <v>Midlands</v>
      </c>
      <c r="K7386" s="42">
        <f t="shared" si="233"/>
        <v>1036</v>
      </c>
    </row>
    <row r="7387" spans="1:11" x14ac:dyDescent="0.35">
      <c r="A7387" s="197">
        <f t="shared" si="234"/>
        <v>44317</v>
      </c>
      <c r="B7387" t="s">
        <v>1054</v>
      </c>
      <c r="C7387" t="s">
        <v>791</v>
      </c>
      <c r="D7387"/>
      <c r="E7387" t="s">
        <v>789</v>
      </c>
      <c r="F7387" t="s">
        <v>790</v>
      </c>
      <c r="G7387" t="s">
        <v>578</v>
      </c>
      <c r="H7387">
        <v>3005</v>
      </c>
      <c r="I7387" s="196" t="str">
        <f>VLOOKUP(E7387,Refs!$P$2:$R$36,3,FALSE)</f>
        <v>Y60</v>
      </c>
      <c r="J7387" s="196" t="str">
        <f>VLOOKUP(E7387,Refs!$P$2:$S$36,4,FALSE)</f>
        <v>Midlands</v>
      </c>
      <c r="K7387" s="42">
        <f t="shared" si="233"/>
        <v>3005</v>
      </c>
    </row>
    <row r="7388" spans="1:11" x14ac:dyDescent="0.35">
      <c r="A7388" s="197">
        <f t="shared" si="234"/>
        <v>44317</v>
      </c>
      <c r="B7388" t="s">
        <v>1054</v>
      </c>
      <c r="C7388" t="s">
        <v>791</v>
      </c>
      <c r="D7388"/>
      <c r="E7388" t="s">
        <v>789</v>
      </c>
      <c r="F7388" t="s">
        <v>790</v>
      </c>
      <c r="G7388" t="s">
        <v>579</v>
      </c>
      <c r="H7388">
        <v>0</v>
      </c>
      <c r="I7388" s="196" t="str">
        <f>VLOOKUP(E7388,Refs!$P$2:$R$36,3,FALSE)</f>
        <v>Y60</v>
      </c>
      <c r="J7388" s="196" t="str">
        <f>VLOOKUP(E7388,Refs!$P$2:$S$36,4,FALSE)</f>
        <v>Midlands</v>
      </c>
      <c r="K7388" s="42" t="str">
        <f t="shared" si="233"/>
        <v/>
      </c>
    </row>
    <row r="7389" spans="1:11" x14ac:dyDescent="0.35">
      <c r="A7389" s="197">
        <f t="shared" si="234"/>
        <v>44317</v>
      </c>
      <c r="B7389" t="s">
        <v>1054</v>
      </c>
      <c r="C7389" t="s">
        <v>791</v>
      </c>
      <c r="D7389"/>
      <c r="E7389" t="s">
        <v>789</v>
      </c>
      <c r="F7389" t="s">
        <v>790</v>
      </c>
      <c r="G7389" t="s">
        <v>580</v>
      </c>
      <c r="H7389">
        <v>6440</v>
      </c>
      <c r="I7389" s="196" t="str">
        <f>VLOOKUP(E7389,Refs!$P$2:$R$36,3,FALSE)</f>
        <v>Y60</v>
      </c>
      <c r="J7389" s="196" t="str">
        <f>VLOOKUP(E7389,Refs!$P$2:$S$36,4,FALSE)</f>
        <v>Midlands</v>
      </c>
      <c r="K7389" s="42">
        <f t="shared" si="233"/>
        <v>6440</v>
      </c>
    </row>
    <row r="7390" spans="1:11" x14ac:dyDescent="0.35">
      <c r="A7390" s="197">
        <f t="shared" si="234"/>
        <v>44317</v>
      </c>
      <c r="B7390" t="s">
        <v>1054</v>
      </c>
      <c r="C7390" t="s">
        <v>791</v>
      </c>
      <c r="D7390"/>
      <c r="E7390" t="s">
        <v>789</v>
      </c>
      <c r="F7390" t="s">
        <v>790</v>
      </c>
      <c r="G7390" t="s">
        <v>581</v>
      </c>
      <c r="H7390">
        <v>11</v>
      </c>
      <c r="I7390" s="196" t="str">
        <f>VLOOKUP(E7390,Refs!$P$2:$R$36,3,FALSE)</f>
        <v>Y60</v>
      </c>
      <c r="J7390" s="196" t="str">
        <f>VLOOKUP(E7390,Refs!$P$2:$S$36,4,FALSE)</f>
        <v>Midlands</v>
      </c>
      <c r="K7390" s="42">
        <f t="shared" si="233"/>
        <v>11</v>
      </c>
    </row>
    <row r="7391" spans="1:11" x14ac:dyDescent="0.35">
      <c r="A7391" s="197">
        <f t="shared" si="234"/>
        <v>44317</v>
      </c>
      <c r="B7391" t="s">
        <v>1054</v>
      </c>
      <c r="C7391" t="s">
        <v>791</v>
      </c>
      <c r="D7391"/>
      <c r="E7391" t="s">
        <v>789</v>
      </c>
      <c r="F7391" t="s">
        <v>790</v>
      </c>
      <c r="G7391" t="s">
        <v>582</v>
      </c>
      <c r="H7391">
        <v>195</v>
      </c>
      <c r="I7391" s="196" t="str">
        <f>VLOOKUP(E7391,Refs!$P$2:$R$36,3,FALSE)</f>
        <v>Y60</v>
      </c>
      <c r="J7391" s="196" t="str">
        <f>VLOOKUP(E7391,Refs!$P$2:$S$36,4,FALSE)</f>
        <v>Midlands</v>
      </c>
      <c r="K7391" s="42">
        <f t="shared" si="233"/>
        <v>195</v>
      </c>
    </row>
    <row r="7392" spans="1:11" x14ac:dyDescent="0.35">
      <c r="A7392" s="197">
        <f t="shared" si="234"/>
        <v>44317</v>
      </c>
      <c r="B7392" t="s">
        <v>1054</v>
      </c>
      <c r="C7392" t="s">
        <v>791</v>
      </c>
      <c r="D7392"/>
      <c r="E7392" t="s">
        <v>789</v>
      </c>
      <c r="F7392" t="s">
        <v>790</v>
      </c>
      <c r="G7392" t="s">
        <v>583</v>
      </c>
      <c r="H7392">
        <v>39</v>
      </c>
      <c r="I7392" s="196" t="str">
        <f>VLOOKUP(E7392,Refs!$P$2:$R$36,3,FALSE)</f>
        <v>Y60</v>
      </c>
      <c r="J7392" s="196" t="str">
        <f>VLOOKUP(E7392,Refs!$P$2:$S$36,4,FALSE)</f>
        <v>Midlands</v>
      </c>
      <c r="K7392" s="42">
        <f t="shared" si="233"/>
        <v>39</v>
      </c>
    </row>
    <row r="7393" spans="1:11" x14ac:dyDescent="0.35">
      <c r="A7393" s="197">
        <f t="shared" si="234"/>
        <v>44317</v>
      </c>
      <c r="B7393" t="s">
        <v>1054</v>
      </c>
      <c r="C7393" t="s">
        <v>791</v>
      </c>
      <c r="D7393"/>
      <c r="E7393" t="s">
        <v>789</v>
      </c>
      <c r="F7393" t="s">
        <v>790</v>
      </c>
      <c r="G7393" t="s">
        <v>584</v>
      </c>
      <c r="H7393">
        <v>2184</v>
      </c>
      <c r="I7393" s="196" t="str">
        <f>VLOOKUP(E7393,Refs!$P$2:$R$36,3,FALSE)</f>
        <v>Y60</v>
      </c>
      <c r="J7393" s="196" t="str">
        <f>VLOOKUP(E7393,Refs!$P$2:$S$36,4,FALSE)</f>
        <v>Midlands</v>
      </c>
      <c r="K7393" s="42">
        <f t="shared" si="233"/>
        <v>2184</v>
      </c>
    </row>
    <row r="7394" spans="1:11" x14ac:dyDescent="0.35">
      <c r="A7394" s="197">
        <f t="shared" si="234"/>
        <v>44317</v>
      </c>
      <c r="B7394" t="s">
        <v>1054</v>
      </c>
      <c r="C7394" t="s">
        <v>791</v>
      </c>
      <c r="D7394"/>
      <c r="E7394" t="s">
        <v>789</v>
      </c>
      <c r="F7394" t="s">
        <v>790</v>
      </c>
      <c r="G7394" t="s">
        <v>585</v>
      </c>
      <c r="H7394">
        <v>678</v>
      </c>
      <c r="I7394" s="196" t="str">
        <f>VLOOKUP(E7394,Refs!$P$2:$R$36,3,FALSE)</f>
        <v>Y60</v>
      </c>
      <c r="J7394" s="196" t="str">
        <f>VLOOKUP(E7394,Refs!$P$2:$S$36,4,FALSE)</f>
        <v>Midlands</v>
      </c>
      <c r="K7394" s="42">
        <f t="shared" si="233"/>
        <v>678</v>
      </c>
    </row>
    <row r="7395" spans="1:11" x14ac:dyDescent="0.35">
      <c r="A7395" s="197">
        <f t="shared" si="234"/>
        <v>44317</v>
      </c>
      <c r="B7395" t="s">
        <v>1054</v>
      </c>
      <c r="C7395" t="s">
        <v>791</v>
      </c>
      <c r="D7395"/>
      <c r="E7395" t="s">
        <v>789</v>
      </c>
      <c r="F7395" t="s">
        <v>790</v>
      </c>
      <c r="G7395" t="s">
        <v>586</v>
      </c>
      <c r="H7395">
        <v>572</v>
      </c>
      <c r="I7395" s="196" t="str">
        <f>VLOOKUP(E7395,Refs!$P$2:$R$36,3,FALSE)</f>
        <v>Y60</v>
      </c>
      <c r="J7395" s="196" t="str">
        <f>VLOOKUP(E7395,Refs!$P$2:$S$36,4,FALSE)</f>
        <v>Midlands</v>
      </c>
      <c r="K7395" s="42">
        <f t="shared" si="233"/>
        <v>572</v>
      </c>
    </row>
    <row r="7396" spans="1:11" x14ac:dyDescent="0.35">
      <c r="A7396" s="197">
        <f t="shared" si="234"/>
        <v>44317</v>
      </c>
      <c r="B7396" t="s">
        <v>1054</v>
      </c>
      <c r="C7396" t="s">
        <v>791</v>
      </c>
      <c r="D7396"/>
      <c r="E7396" t="s">
        <v>789</v>
      </c>
      <c r="F7396" t="s">
        <v>790</v>
      </c>
      <c r="G7396" t="s">
        <v>587</v>
      </c>
      <c r="H7396">
        <v>0</v>
      </c>
      <c r="I7396" s="196" t="str">
        <f>VLOOKUP(E7396,Refs!$P$2:$R$36,3,FALSE)</f>
        <v>Y60</v>
      </c>
      <c r="J7396" s="196" t="str">
        <f>VLOOKUP(E7396,Refs!$P$2:$S$36,4,FALSE)</f>
        <v>Midlands</v>
      </c>
      <c r="K7396" s="42" t="str">
        <f t="shared" si="233"/>
        <v/>
      </c>
    </row>
    <row r="7397" spans="1:11" x14ac:dyDescent="0.35">
      <c r="A7397" s="197">
        <f t="shared" si="234"/>
        <v>44317</v>
      </c>
      <c r="B7397" t="s">
        <v>1054</v>
      </c>
      <c r="C7397" t="s">
        <v>791</v>
      </c>
      <c r="D7397"/>
      <c r="E7397" t="s">
        <v>789</v>
      </c>
      <c r="F7397" t="s">
        <v>790</v>
      </c>
      <c r="G7397" t="s">
        <v>588</v>
      </c>
      <c r="H7397">
        <v>4189</v>
      </c>
      <c r="I7397" s="196" t="str">
        <f>VLOOKUP(E7397,Refs!$P$2:$R$36,3,FALSE)</f>
        <v>Y60</v>
      </c>
      <c r="J7397" s="196" t="str">
        <f>VLOOKUP(E7397,Refs!$P$2:$S$36,4,FALSE)</f>
        <v>Midlands</v>
      </c>
      <c r="K7397" s="42">
        <f t="shared" si="233"/>
        <v>4189</v>
      </c>
    </row>
    <row r="7398" spans="1:11" x14ac:dyDescent="0.35">
      <c r="A7398" s="197">
        <f t="shared" si="234"/>
        <v>44317</v>
      </c>
      <c r="B7398" t="s">
        <v>1054</v>
      </c>
      <c r="C7398" t="s">
        <v>791</v>
      </c>
      <c r="D7398"/>
      <c r="E7398" t="s">
        <v>789</v>
      </c>
      <c r="F7398" t="s">
        <v>790</v>
      </c>
      <c r="G7398" t="s">
        <v>589</v>
      </c>
      <c r="H7398">
        <v>2029</v>
      </c>
      <c r="I7398" s="196" t="str">
        <f>VLOOKUP(E7398,Refs!$P$2:$R$36,3,FALSE)</f>
        <v>Y60</v>
      </c>
      <c r="J7398" s="196" t="str">
        <f>VLOOKUP(E7398,Refs!$P$2:$S$36,4,FALSE)</f>
        <v>Midlands</v>
      </c>
      <c r="K7398" s="42">
        <f t="shared" si="233"/>
        <v>2029</v>
      </c>
    </row>
    <row r="7399" spans="1:11" x14ac:dyDescent="0.35">
      <c r="A7399" s="197">
        <f t="shared" si="234"/>
        <v>44317</v>
      </c>
      <c r="B7399" t="s">
        <v>1054</v>
      </c>
      <c r="C7399" t="s">
        <v>791</v>
      </c>
      <c r="D7399"/>
      <c r="E7399" t="s">
        <v>789</v>
      </c>
      <c r="F7399" t="s">
        <v>790</v>
      </c>
      <c r="G7399" t="s">
        <v>590</v>
      </c>
      <c r="H7399">
        <v>1479</v>
      </c>
      <c r="I7399" s="196" t="str">
        <f>VLOOKUP(E7399,Refs!$P$2:$R$36,3,FALSE)</f>
        <v>Y60</v>
      </c>
      <c r="J7399" s="196" t="str">
        <f>VLOOKUP(E7399,Refs!$P$2:$S$36,4,FALSE)</f>
        <v>Midlands</v>
      </c>
      <c r="K7399" s="42">
        <f t="shared" si="233"/>
        <v>1479</v>
      </c>
    </row>
    <row r="7400" spans="1:11" x14ac:dyDescent="0.35">
      <c r="A7400" s="197">
        <f t="shared" si="234"/>
        <v>44317</v>
      </c>
      <c r="B7400" t="s">
        <v>1054</v>
      </c>
      <c r="C7400" t="s">
        <v>791</v>
      </c>
      <c r="D7400"/>
      <c r="E7400" t="s">
        <v>789</v>
      </c>
      <c r="F7400" t="s">
        <v>790</v>
      </c>
      <c r="G7400" t="s">
        <v>591</v>
      </c>
      <c r="H7400">
        <v>580</v>
      </c>
      <c r="I7400" s="196" t="str">
        <f>VLOOKUP(E7400,Refs!$P$2:$R$36,3,FALSE)</f>
        <v>Y60</v>
      </c>
      <c r="J7400" s="196" t="str">
        <f>VLOOKUP(E7400,Refs!$P$2:$S$36,4,FALSE)</f>
        <v>Midlands</v>
      </c>
      <c r="K7400" s="42">
        <f t="shared" si="233"/>
        <v>580</v>
      </c>
    </row>
    <row r="7401" spans="1:11" x14ac:dyDescent="0.35">
      <c r="A7401" s="197">
        <f t="shared" si="234"/>
        <v>44317</v>
      </c>
      <c r="B7401" t="s">
        <v>1054</v>
      </c>
      <c r="C7401" t="s">
        <v>791</v>
      </c>
      <c r="D7401"/>
      <c r="E7401" t="s">
        <v>789</v>
      </c>
      <c r="F7401" t="s">
        <v>790</v>
      </c>
      <c r="G7401" t="s">
        <v>592</v>
      </c>
      <c r="H7401">
        <v>2613</v>
      </c>
      <c r="I7401" s="196" t="str">
        <f>VLOOKUP(E7401,Refs!$P$2:$R$36,3,FALSE)</f>
        <v>Y60</v>
      </c>
      <c r="J7401" s="196" t="str">
        <f>VLOOKUP(E7401,Refs!$P$2:$S$36,4,FALSE)</f>
        <v>Midlands</v>
      </c>
      <c r="K7401" s="42">
        <f t="shared" si="233"/>
        <v>2613</v>
      </c>
    </row>
    <row r="7402" spans="1:11" x14ac:dyDescent="0.35">
      <c r="A7402" s="197">
        <f t="shared" si="234"/>
        <v>44317</v>
      </c>
      <c r="B7402" t="s">
        <v>1054</v>
      </c>
      <c r="C7402" t="s">
        <v>791</v>
      </c>
      <c r="D7402"/>
      <c r="E7402" t="s">
        <v>789</v>
      </c>
      <c r="F7402" t="s">
        <v>790</v>
      </c>
      <c r="G7402" t="s">
        <v>593</v>
      </c>
      <c r="H7402">
        <v>2056</v>
      </c>
      <c r="I7402" s="196" t="str">
        <f>VLOOKUP(E7402,Refs!$P$2:$R$36,3,FALSE)</f>
        <v>Y60</v>
      </c>
      <c r="J7402" s="196" t="str">
        <f>VLOOKUP(E7402,Refs!$P$2:$S$36,4,FALSE)</f>
        <v>Midlands</v>
      </c>
      <c r="K7402" s="42">
        <f t="shared" si="233"/>
        <v>2056</v>
      </c>
    </row>
    <row r="7403" spans="1:11" x14ac:dyDescent="0.35">
      <c r="A7403" s="197">
        <f t="shared" si="234"/>
        <v>44317</v>
      </c>
      <c r="B7403" t="s">
        <v>1054</v>
      </c>
      <c r="C7403" t="s">
        <v>791</v>
      </c>
      <c r="D7403"/>
      <c r="E7403" t="s">
        <v>789</v>
      </c>
      <c r="F7403" t="s">
        <v>790</v>
      </c>
      <c r="G7403" t="s">
        <v>594</v>
      </c>
      <c r="H7403">
        <v>258</v>
      </c>
      <c r="I7403" s="196" t="str">
        <f>VLOOKUP(E7403,Refs!$P$2:$R$36,3,FALSE)</f>
        <v>Y60</v>
      </c>
      <c r="J7403" s="196" t="str">
        <f>VLOOKUP(E7403,Refs!$P$2:$S$36,4,FALSE)</f>
        <v>Midlands</v>
      </c>
      <c r="K7403" s="42">
        <f t="shared" si="233"/>
        <v>258</v>
      </c>
    </row>
    <row r="7404" spans="1:11" x14ac:dyDescent="0.35">
      <c r="A7404" s="197">
        <f t="shared" si="234"/>
        <v>44317</v>
      </c>
      <c r="B7404" t="s">
        <v>1054</v>
      </c>
      <c r="C7404" t="s">
        <v>791</v>
      </c>
      <c r="D7404"/>
      <c r="E7404" t="s">
        <v>789</v>
      </c>
      <c r="F7404" t="s">
        <v>790</v>
      </c>
      <c r="G7404" t="s">
        <v>609</v>
      </c>
      <c r="H7404">
        <v>24801</v>
      </c>
      <c r="I7404" s="196" t="str">
        <f>VLOOKUP(E7404,Refs!$P$2:$R$36,3,FALSE)</f>
        <v>Y60</v>
      </c>
      <c r="J7404" s="196" t="str">
        <f>VLOOKUP(E7404,Refs!$P$2:$S$36,4,FALSE)</f>
        <v>Midlands</v>
      </c>
      <c r="K7404" s="42">
        <f t="shared" si="233"/>
        <v>24801</v>
      </c>
    </row>
    <row r="7405" spans="1:11" x14ac:dyDescent="0.35">
      <c r="A7405" s="197">
        <f t="shared" si="234"/>
        <v>44317</v>
      </c>
      <c r="B7405" t="s">
        <v>1054</v>
      </c>
      <c r="C7405" t="s">
        <v>791</v>
      </c>
      <c r="D7405"/>
      <c r="E7405" t="s">
        <v>789</v>
      </c>
      <c r="F7405" t="s">
        <v>790</v>
      </c>
      <c r="G7405" t="s">
        <v>610</v>
      </c>
      <c r="H7405">
        <v>529</v>
      </c>
      <c r="I7405" s="196" t="str">
        <f>VLOOKUP(E7405,Refs!$P$2:$R$36,3,FALSE)</f>
        <v>Y60</v>
      </c>
      <c r="J7405" s="196" t="str">
        <f>VLOOKUP(E7405,Refs!$P$2:$S$36,4,FALSE)</f>
        <v>Midlands</v>
      </c>
      <c r="K7405" s="42">
        <f t="shared" si="233"/>
        <v>529</v>
      </c>
    </row>
    <row r="7406" spans="1:11" x14ac:dyDescent="0.35">
      <c r="A7406" s="197">
        <f t="shared" si="234"/>
        <v>44317</v>
      </c>
      <c r="B7406" t="s">
        <v>1054</v>
      </c>
      <c r="C7406" t="s">
        <v>791</v>
      </c>
      <c r="D7406"/>
      <c r="E7406" t="s">
        <v>789</v>
      </c>
      <c r="F7406" t="s">
        <v>790</v>
      </c>
      <c r="G7406" t="s">
        <v>611</v>
      </c>
      <c r="H7406">
        <v>5067</v>
      </c>
      <c r="I7406" s="196" t="str">
        <f>VLOOKUP(E7406,Refs!$P$2:$R$36,3,FALSE)</f>
        <v>Y60</v>
      </c>
      <c r="J7406" s="196" t="str">
        <f>VLOOKUP(E7406,Refs!$P$2:$S$36,4,FALSE)</f>
        <v>Midlands</v>
      </c>
      <c r="K7406" s="42">
        <f t="shared" si="233"/>
        <v>5067</v>
      </c>
    </row>
    <row r="7407" spans="1:11" x14ac:dyDescent="0.35">
      <c r="A7407" s="197">
        <f t="shared" si="234"/>
        <v>44317</v>
      </c>
      <c r="B7407" t="s">
        <v>1054</v>
      </c>
      <c r="C7407" t="s">
        <v>791</v>
      </c>
      <c r="D7407"/>
      <c r="E7407" t="s">
        <v>789</v>
      </c>
      <c r="F7407" t="s">
        <v>790</v>
      </c>
      <c r="G7407" t="s">
        <v>612</v>
      </c>
      <c r="H7407">
        <v>2034</v>
      </c>
      <c r="I7407" s="196" t="str">
        <f>VLOOKUP(E7407,Refs!$P$2:$R$36,3,FALSE)</f>
        <v>Y60</v>
      </c>
      <c r="J7407" s="196" t="str">
        <f>VLOOKUP(E7407,Refs!$P$2:$S$36,4,FALSE)</f>
        <v>Midlands</v>
      </c>
      <c r="K7407" s="42">
        <f t="shared" si="233"/>
        <v>2034</v>
      </c>
    </row>
    <row r="7408" spans="1:11" x14ac:dyDescent="0.35">
      <c r="A7408" s="197">
        <f t="shared" si="234"/>
        <v>44317</v>
      </c>
      <c r="B7408" t="s">
        <v>1054</v>
      </c>
      <c r="C7408" t="s">
        <v>791</v>
      </c>
      <c r="D7408"/>
      <c r="E7408" t="s">
        <v>789</v>
      </c>
      <c r="F7408" t="s">
        <v>790</v>
      </c>
      <c r="G7408" t="s">
        <v>613</v>
      </c>
      <c r="H7408">
        <v>3</v>
      </c>
      <c r="I7408" s="196" t="str">
        <f>VLOOKUP(E7408,Refs!$P$2:$R$36,3,FALSE)</f>
        <v>Y60</v>
      </c>
      <c r="J7408" s="196" t="str">
        <f>VLOOKUP(E7408,Refs!$P$2:$S$36,4,FALSE)</f>
        <v>Midlands</v>
      </c>
      <c r="K7408" s="42">
        <f t="shared" si="233"/>
        <v>3</v>
      </c>
    </row>
    <row r="7409" spans="1:11" x14ac:dyDescent="0.35">
      <c r="A7409" s="197">
        <f t="shared" si="234"/>
        <v>44317</v>
      </c>
      <c r="B7409" t="s">
        <v>1054</v>
      </c>
      <c r="C7409" t="s">
        <v>791</v>
      </c>
      <c r="D7409"/>
      <c r="E7409" t="s">
        <v>789</v>
      </c>
      <c r="F7409" t="s">
        <v>790</v>
      </c>
      <c r="G7409" t="s">
        <v>615</v>
      </c>
      <c r="H7409">
        <v>6058</v>
      </c>
      <c r="I7409" s="196" t="str">
        <f>VLOOKUP(E7409,Refs!$P$2:$R$36,3,FALSE)</f>
        <v>Y60</v>
      </c>
      <c r="J7409" s="196" t="str">
        <f>VLOOKUP(E7409,Refs!$P$2:$S$36,4,FALSE)</f>
        <v>Midlands</v>
      </c>
      <c r="K7409" s="42">
        <f t="shared" si="233"/>
        <v>6058</v>
      </c>
    </row>
    <row r="7410" spans="1:11" x14ac:dyDescent="0.35">
      <c r="A7410" s="197">
        <f t="shared" si="234"/>
        <v>44317</v>
      </c>
      <c r="B7410" t="s">
        <v>1054</v>
      </c>
      <c r="C7410" t="s">
        <v>791</v>
      </c>
      <c r="D7410"/>
      <c r="E7410" t="s">
        <v>789</v>
      </c>
      <c r="F7410" t="s">
        <v>790</v>
      </c>
      <c r="G7410" t="s">
        <v>616</v>
      </c>
      <c r="H7410">
        <v>28</v>
      </c>
      <c r="I7410" s="196" t="str">
        <f>VLOOKUP(E7410,Refs!$P$2:$R$36,3,FALSE)</f>
        <v>Y60</v>
      </c>
      <c r="J7410" s="196" t="str">
        <f>VLOOKUP(E7410,Refs!$P$2:$S$36,4,FALSE)</f>
        <v>Midlands</v>
      </c>
      <c r="K7410" s="42">
        <f t="shared" si="233"/>
        <v>28</v>
      </c>
    </row>
    <row r="7411" spans="1:11" x14ac:dyDescent="0.35">
      <c r="A7411" s="197">
        <f t="shared" si="234"/>
        <v>44317</v>
      </c>
      <c r="B7411" t="s">
        <v>1054</v>
      </c>
      <c r="C7411" t="s">
        <v>791</v>
      </c>
      <c r="D7411"/>
      <c r="E7411" t="s">
        <v>789</v>
      </c>
      <c r="F7411" t="s">
        <v>790</v>
      </c>
      <c r="G7411" t="s">
        <v>618</v>
      </c>
      <c r="H7411">
        <v>2850</v>
      </c>
      <c r="I7411" s="196" t="str">
        <f>VLOOKUP(E7411,Refs!$P$2:$R$36,3,FALSE)</f>
        <v>Y60</v>
      </c>
      <c r="J7411" s="196" t="str">
        <f>VLOOKUP(E7411,Refs!$P$2:$S$36,4,FALSE)</f>
        <v>Midlands</v>
      </c>
      <c r="K7411" s="42">
        <f t="shared" si="233"/>
        <v>2850</v>
      </c>
    </row>
    <row r="7412" spans="1:11" x14ac:dyDescent="0.35">
      <c r="A7412" s="197">
        <f t="shared" si="234"/>
        <v>44317</v>
      </c>
      <c r="B7412" t="s">
        <v>1054</v>
      </c>
      <c r="C7412" t="s">
        <v>791</v>
      </c>
      <c r="D7412"/>
      <c r="E7412" t="s">
        <v>789</v>
      </c>
      <c r="F7412" t="s">
        <v>790</v>
      </c>
      <c r="G7412" t="s">
        <v>619</v>
      </c>
      <c r="H7412">
        <v>121</v>
      </c>
      <c r="I7412" s="196" t="str">
        <f>VLOOKUP(E7412,Refs!$P$2:$R$36,3,FALSE)</f>
        <v>Y60</v>
      </c>
      <c r="J7412" s="196" t="str">
        <f>VLOOKUP(E7412,Refs!$P$2:$S$36,4,FALSE)</f>
        <v>Midlands</v>
      </c>
      <c r="K7412" s="42">
        <f t="shared" si="233"/>
        <v>121</v>
      </c>
    </row>
    <row r="7413" spans="1:11" x14ac:dyDescent="0.35">
      <c r="A7413" s="197">
        <f t="shared" si="234"/>
        <v>44317</v>
      </c>
      <c r="B7413" t="s">
        <v>1054</v>
      </c>
      <c r="C7413" t="s">
        <v>791</v>
      </c>
      <c r="D7413"/>
      <c r="E7413" t="s">
        <v>789</v>
      </c>
      <c r="F7413" t="s">
        <v>790</v>
      </c>
      <c r="G7413" t="s">
        <v>620</v>
      </c>
      <c r="H7413">
        <v>1286</v>
      </c>
      <c r="I7413" s="196" t="str">
        <f>VLOOKUP(E7413,Refs!$P$2:$R$36,3,FALSE)</f>
        <v>Y60</v>
      </c>
      <c r="J7413" s="196" t="str">
        <f>VLOOKUP(E7413,Refs!$P$2:$S$36,4,FALSE)</f>
        <v>Midlands</v>
      </c>
      <c r="K7413" s="42">
        <f t="shared" si="233"/>
        <v>1286</v>
      </c>
    </row>
    <row r="7414" spans="1:11" x14ac:dyDescent="0.35">
      <c r="A7414" s="197">
        <f t="shared" si="234"/>
        <v>44317</v>
      </c>
      <c r="B7414" t="s">
        <v>1054</v>
      </c>
      <c r="C7414" t="s">
        <v>791</v>
      </c>
      <c r="D7414"/>
      <c r="E7414" t="s">
        <v>789</v>
      </c>
      <c r="F7414" t="s">
        <v>790</v>
      </c>
      <c r="G7414" t="s">
        <v>621</v>
      </c>
      <c r="H7414">
        <v>51</v>
      </c>
      <c r="I7414" s="196" t="str">
        <f>VLOOKUP(E7414,Refs!$P$2:$R$36,3,FALSE)</f>
        <v>Y60</v>
      </c>
      <c r="J7414" s="196" t="str">
        <f>VLOOKUP(E7414,Refs!$P$2:$S$36,4,FALSE)</f>
        <v>Midlands</v>
      </c>
      <c r="K7414" s="42">
        <f t="shared" si="233"/>
        <v>51</v>
      </c>
    </row>
    <row r="7415" spans="1:11" x14ac:dyDescent="0.35">
      <c r="A7415" s="197">
        <f t="shared" si="234"/>
        <v>44317</v>
      </c>
      <c r="B7415" t="s">
        <v>1054</v>
      </c>
      <c r="C7415" t="s">
        <v>791</v>
      </c>
      <c r="D7415"/>
      <c r="E7415" t="s">
        <v>789</v>
      </c>
      <c r="F7415" t="s">
        <v>790</v>
      </c>
      <c r="G7415" t="s">
        <v>622</v>
      </c>
      <c r="H7415">
        <v>727</v>
      </c>
      <c r="I7415" s="196" t="str">
        <f>VLOOKUP(E7415,Refs!$P$2:$R$36,3,FALSE)</f>
        <v>Y60</v>
      </c>
      <c r="J7415" s="196" t="str">
        <f>VLOOKUP(E7415,Refs!$P$2:$S$36,4,FALSE)</f>
        <v>Midlands</v>
      </c>
      <c r="K7415" s="42">
        <f t="shared" ref="K7415:K7478" si="235">IF(OR(H7415="NULL",H7415=0,H7415=""),"",H7415)</f>
        <v>727</v>
      </c>
    </row>
    <row r="7416" spans="1:11" x14ac:dyDescent="0.35">
      <c r="A7416" s="197">
        <f t="shared" si="234"/>
        <v>44317</v>
      </c>
      <c r="B7416" t="s">
        <v>1054</v>
      </c>
      <c r="C7416" t="s">
        <v>791</v>
      </c>
      <c r="D7416"/>
      <c r="E7416" t="s">
        <v>789</v>
      </c>
      <c r="F7416" t="s">
        <v>790</v>
      </c>
      <c r="G7416" t="s">
        <v>623</v>
      </c>
      <c r="H7416">
        <v>234</v>
      </c>
      <c r="I7416" s="196" t="str">
        <f>VLOOKUP(E7416,Refs!$P$2:$R$36,3,FALSE)</f>
        <v>Y60</v>
      </c>
      <c r="J7416" s="196" t="str">
        <f>VLOOKUP(E7416,Refs!$P$2:$S$36,4,FALSE)</f>
        <v>Midlands</v>
      </c>
      <c r="K7416" s="42">
        <f t="shared" si="235"/>
        <v>234</v>
      </c>
    </row>
    <row r="7417" spans="1:11" x14ac:dyDescent="0.35">
      <c r="A7417" s="197">
        <f t="shared" si="234"/>
        <v>44317</v>
      </c>
      <c r="B7417" t="s">
        <v>1054</v>
      </c>
      <c r="C7417" t="s">
        <v>791</v>
      </c>
      <c r="D7417"/>
      <c r="E7417" t="s">
        <v>789</v>
      </c>
      <c r="F7417" t="s">
        <v>790</v>
      </c>
      <c r="G7417" t="s">
        <v>624</v>
      </c>
      <c r="H7417">
        <v>6365</v>
      </c>
      <c r="I7417" s="196" t="str">
        <f>VLOOKUP(E7417,Refs!$P$2:$R$36,3,FALSE)</f>
        <v>Y60</v>
      </c>
      <c r="J7417" s="196" t="str">
        <f>VLOOKUP(E7417,Refs!$P$2:$S$36,4,FALSE)</f>
        <v>Midlands</v>
      </c>
      <c r="K7417" s="42">
        <f t="shared" si="235"/>
        <v>6365</v>
      </c>
    </row>
    <row r="7418" spans="1:11" x14ac:dyDescent="0.35">
      <c r="A7418" s="197">
        <f t="shared" si="234"/>
        <v>44317</v>
      </c>
      <c r="B7418" t="s">
        <v>1054</v>
      </c>
      <c r="C7418" t="s">
        <v>791</v>
      </c>
      <c r="D7418"/>
      <c r="E7418" t="s">
        <v>789</v>
      </c>
      <c r="F7418" t="s">
        <v>790</v>
      </c>
      <c r="G7418" t="s">
        <v>625</v>
      </c>
      <c r="H7418">
        <v>5971</v>
      </c>
      <c r="I7418" s="196" t="str">
        <f>VLOOKUP(E7418,Refs!$P$2:$R$36,3,FALSE)</f>
        <v>Y60</v>
      </c>
      <c r="J7418" s="196" t="str">
        <f>VLOOKUP(E7418,Refs!$P$2:$S$36,4,FALSE)</f>
        <v>Midlands</v>
      </c>
      <c r="K7418" s="42">
        <f t="shared" si="235"/>
        <v>5971</v>
      </c>
    </row>
    <row r="7419" spans="1:11" x14ac:dyDescent="0.35">
      <c r="A7419" s="197">
        <f t="shared" si="234"/>
        <v>44317</v>
      </c>
      <c r="B7419" t="s">
        <v>1054</v>
      </c>
      <c r="C7419" t="s">
        <v>791</v>
      </c>
      <c r="D7419"/>
      <c r="E7419" t="s">
        <v>789</v>
      </c>
      <c r="F7419" t="s">
        <v>790</v>
      </c>
      <c r="G7419" t="s">
        <v>626</v>
      </c>
      <c r="H7419">
        <v>1482</v>
      </c>
      <c r="I7419" s="196" t="str">
        <f>VLOOKUP(E7419,Refs!$P$2:$R$36,3,FALSE)</f>
        <v>Y60</v>
      </c>
      <c r="J7419" s="196" t="str">
        <f>VLOOKUP(E7419,Refs!$P$2:$S$36,4,FALSE)</f>
        <v>Midlands</v>
      </c>
      <c r="K7419" s="42">
        <f t="shared" si="235"/>
        <v>1482</v>
      </c>
    </row>
    <row r="7420" spans="1:11" x14ac:dyDescent="0.35">
      <c r="A7420" s="197">
        <f t="shared" si="234"/>
        <v>44317</v>
      </c>
      <c r="B7420" t="s">
        <v>1054</v>
      </c>
      <c r="C7420" t="s">
        <v>791</v>
      </c>
      <c r="D7420"/>
      <c r="E7420" t="s">
        <v>789</v>
      </c>
      <c r="F7420" t="s">
        <v>790</v>
      </c>
      <c r="G7420" t="s">
        <v>642</v>
      </c>
      <c r="H7420">
        <v>2415</v>
      </c>
      <c r="I7420" s="196" t="str">
        <f>VLOOKUP(E7420,Refs!$P$2:$R$36,3,FALSE)</f>
        <v>Y60</v>
      </c>
      <c r="J7420" s="196" t="str">
        <f>VLOOKUP(E7420,Refs!$P$2:$S$36,4,FALSE)</f>
        <v>Midlands</v>
      </c>
      <c r="K7420" s="42">
        <f t="shared" si="235"/>
        <v>2415</v>
      </c>
    </row>
    <row r="7421" spans="1:11" x14ac:dyDescent="0.35">
      <c r="A7421" s="197">
        <f t="shared" si="234"/>
        <v>44317</v>
      </c>
      <c r="B7421" t="s">
        <v>1054</v>
      </c>
      <c r="C7421" t="s">
        <v>791</v>
      </c>
      <c r="D7421"/>
      <c r="E7421" t="s">
        <v>789</v>
      </c>
      <c r="F7421" t="s">
        <v>790</v>
      </c>
      <c r="G7421" t="s">
        <v>643</v>
      </c>
      <c r="H7421">
        <v>2298</v>
      </c>
      <c r="I7421" s="196" t="str">
        <f>VLOOKUP(E7421,Refs!$P$2:$R$36,3,FALSE)</f>
        <v>Y60</v>
      </c>
      <c r="J7421" s="196" t="str">
        <f>VLOOKUP(E7421,Refs!$P$2:$S$36,4,FALSE)</f>
        <v>Midlands</v>
      </c>
      <c r="K7421" s="42">
        <f t="shared" si="235"/>
        <v>2298</v>
      </c>
    </row>
    <row r="7422" spans="1:11" x14ac:dyDescent="0.35">
      <c r="A7422" s="197">
        <f t="shared" si="234"/>
        <v>44317</v>
      </c>
      <c r="B7422" t="s">
        <v>1054</v>
      </c>
      <c r="C7422" t="s">
        <v>791</v>
      </c>
      <c r="D7422"/>
      <c r="E7422" t="s">
        <v>789</v>
      </c>
      <c r="F7422" t="s">
        <v>790</v>
      </c>
      <c r="G7422" t="s">
        <v>644</v>
      </c>
      <c r="H7422">
        <v>2250</v>
      </c>
      <c r="I7422" s="196" t="str">
        <f>VLOOKUP(E7422,Refs!$P$2:$R$36,3,FALSE)</f>
        <v>Y60</v>
      </c>
      <c r="J7422" s="196" t="str">
        <f>VLOOKUP(E7422,Refs!$P$2:$S$36,4,FALSE)</f>
        <v>Midlands</v>
      </c>
      <c r="K7422" s="42">
        <f t="shared" si="235"/>
        <v>2250</v>
      </c>
    </row>
    <row r="7423" spans="1:11" x14ac:dyDescent="0.35">
      <c r="A7423" s="197">
        <f t="shared" si="234"/>
        <v>44317</v>
      </c>
      <c r="B7423" t="s">
        <v>1054</v>
      </c>
      <c r="C7423" t="s">
        <v>791</v>
      </c>
      <c r="D7423"/>
      <c r="E7423" t="s">
        <v>789</v>
      </c>
      <c r="F7423" t="s">
        <v>790</v>
      </c>
      <c r="G7423" t="s">
        <v>645</v>
      </c>
      <c r="H7423">
        <v>25</v>
      </c>
      <c r="I7423" s="196" t="str">
        <f>VLOOKUP(E7423,Refs!$P$2:$R$36,3,FALSE)</f>
        <v>Y60</v>
      </c>
      <c r="J7423" s="196" t="str">
        <f>VLOOKUP(E7423,Refs!$P$2:$S$36,4,FALSE)</f>
        <v>Midlands</v>
      </c>
      <c r="K7423" s="42">
        <f t="shared" si="235"/>
        <v>25</v>
      </c>
    </row>
    <row r="7424" spans="1:11" x14ac:dyDescent="0.35">
      <c r="A7424" s="197">
        <f t="shared" si="234"/>
        <v>44317</v>
      </c>
      <c r="B7424" t="s">
        <v>1054</v>
      </c>
      <c r="C7424" t="s">
        <v>791</v>
      </c>
      <c r="D7424"/>
      <c r="E7424" t="s">
        <v>789</v>
      </c>
      <c r="F7424" t="s">
        <v>790</v>
      </c>
      <c r="G7424" t="s">
        <v>646</v>
      </c>
      <c r="H7424">
        <v>131</v>
      </c>
      <c r="I7424" s="196" t="str">
        <f>VLOOKUP(E7424,Refs!$P$2:$R$36,3,FALSE)</f>
        <v>Y60</v>
      </c>
      <c r="J7424" s="196" t="str">
        <f>VLOOKUP(E7424,Refs!$P$2:$S$36,4,FALSE)</f>
        <v>Midlands</v>
      </c>
      <c r="K7424" s="42">
        <f t="shared" si="235"/>
        <v>131</v>
      </c>
    </row>
    <row r="7425" spans="1:11" x14ac:dyDescent="0.35">
      <c r="A7425" s="197">
        <f t="shared" si="234"/>
        <v>44317</v>
      </c>
      <c r="B7425" t="s">
        <v>1054</v>
      </c>
      <c r="C7425" t="s">
        <v>791</v>
      </c>
      <c r="D7425"/>
      <c r="E7425" t="s">
        <v>789</v>
      </c>
      <c r="F7425" t="s">
        <v>790</v>
      </c>
      <c r="G7425" t="s">
        <v>647</v>
      </c>
      <c r="H7425">
        <v>1025</v>
      </c>
      <c r="I7425" s="196" t="str">
        <f>VLOOKUP(E7425,Refs!$P$2:$R$36,3,FALSE)</f>
        <v>Y60</v>
      </c>
      <c r="J7425" s="196" t="str">
        <f>VLOOKUP(E7425,Refs!$P$2:$S$36,4,FALSE)</f>
        <v>Midlands</v>
      </c>
      <c r="K7425" s="42">
        <f t="shared" si="235"/>
        <v>1025</v>
      </c>
    </row>
    <row r="7426" spans="1:11" x14ac:dyDescent="0.35">
      <c r="A7426" s="197">
        <f t="shared" si="234"/>
        <v>44317</v>
      </c>
      <c r="B7426" t="s">
        <v>1054</v>
      </c>
      <c r="C7426" t="s">
        <v>791</v>
      </c>
      <c r="D7426"/>
      <c r="E7426" t="s">
        <v>789</v>
      </c>
      <c r="F7426" t="s">
        <v>790</v>
      </c>
      <c r="G7426" t="s">
        <v>648</v>
      </c>
      <c r="H7426">
        <v>2407274</v>
      </c>
      <c r="I7426" s="196" t="str">
        <f>VLOOKUP(E7426,Refs!$P$2:$R$36,3,FALSE)</f>
        <v>Y60</v>
      </c>
      <c r="J7426" s="196" t="str">
        <f>VLOOKUP(E7426,Refs!$P$2:$S$36,4,FALSE)</f>
        <v>Midlands</v>
      </c>
      <c r="K7426" s="42">
        <f t="shared" si="235"/>
        <v>2407274</v>
      </c>
    </row>
    <row r="7427" spans="1:11" x14ac:dyDescent="0.35">
      <c r="A7427" s="197">
        <f t="shared" ref="A7427:A7490" si="236">DATEVALUE(RIGHT(B7427,8))</f>
        <v>44317</v>
      </c>
      <c r="B7427" t="s">
        <v>1054</v>
      </c>
      <c r="C7427" t="s">
        <v>791</v>
      </c>
      <c r="D7427"/>
      <c r="E7427" t="s">
        <v>789</v>
      </c>
      <c r="F7427" t="s">
        <v>790</v>
      </c>
      <c r="G7427" t="s">
        <v>649</v>
      </c>
      <c r="H7427">
        <v>1164</v>
      </c>
      <c r="I7427" s="196" t="str">
        <f>VLOOKUP(E7427,Refs!$P$2:$R$36,3,FALSE)</f>
        <v>Y60</v>
      </c>
      <c r="J7427" s="196" t="str">
        <f>VLOOKUP(E7427,Refs!$P$2:$S$36,4,FALSE)</f>
        <v>Midlands</v>
      </c>
      <c r="K7427" s="42">
        <f t="shared" si="235"/>
        <v>1164</v>
      </c>
    </row>
    <row r="7428" spans="1:11" x14ac:dyDescent="0.35">
      <c r="A7428" s="197">
        <f t="shared" si="236"/>
        <v>44317</v>
      </c>
      <c r="B7428" t="s">
        <v>1054</v>
      </c>
      <c r="C7428" t="s">
        <v>791</v>
      </c>
      <c r="D7428"/>
      <c r="E7428" t="s">
        <v>789</v>
      </c>
      <c r="F7428" t="s">
        <v>790</v>
      </c>
      <c r="G7428" t="s">
        <v>650</v>
      </c>
      <c r="H7428">
        <v>1164</v>
      </c>
      <c r="I7428" s="196" t="str">
        <f>VLOOKUP(E7428,Refs!$P$2:$R$36,3,FALSE)</f>
        <v>Y60</v>
      </c>
      <c r="J7428" s="196" t="str">
        <f>VLOOKUP(E7428,Refs!$P$2:$S$36,4,FALSE)</f>
        <v>Midlands</v>
      </c>
      <c r="K7428" s="42">
        <f t="shared" si="235"/>
        <v>1164</v>
      </c>
    </row>
    <row r="7429" spans="1:11" x14ac:dyDescent="0.35">
      <c r="A7429" s="197">
        <f t="shared" si="236"/>
        <v>44317</v>
      </c>
      <c r="B7429" t="s">
        <v>1054</v>
      </c>
      <c r="C7429" t="s">
        <v>791</v>
      </c>
      <c r="D7429"/>
      <c r="E7429" t="s">
        <v>789</v>
      </c>
      <c r="F7429" t="s">
        <v>790</v>
      </c>
      <c r="G7429" t="s">
        <v>651</v>
      </c>
      <c r="H7429">
        <v>86</v>
      </c>
      <c r="I7429" s="196" t="str">
        <f>VLOOKUP(E7429,Refs!$P$2:$R$36,3,FALSE)</f>
        <v>Y60</v>
      </c>
      <c r="J7429" s="196" t="str">
        <f>VLOOKUP(E7429,Refs!$P$2:$S$36,4,FALSE)</f>
        <v>Midlands</v>
      </c>
      <c r="K7429" s="42">
        <f t="shared" si="235"/>
        <v>86</v>
      </c>
    </row>
    <row r="7430" spans="1:11" x14ac:dyDescent="0.35">
      <c r="A7430" s="197">
        <f t="shared" si="236"/>
        <v>44317</v>
      </c>
      <c r="B7430" t="s">
        <v>1054</v>
      </c>
      <c r="C7430" t="s">
        <v>791</v>
      </c>
      <c r="D7430"/>
      <c r="E7430" t="s">
        <v>789</v>
      </c>
      <c r="F7430" t="s">
        <v>790</v>
      </c>
      <c r="G7430" t="s">
        <v>652</v>
      </c>
      <c r="H7430">
        <v>590</v>
      </c>
      <c r="I7430" s="196" t="str">
        <f>VLOOKUP(E7430,Refs!$P$2:$R$36,3,FALSE)</f>
        <v>Y60</v>
      </c>
      <c r="J7430" s="196" t="str">
        <f>VLOOKUP(E7430,Refs!$P$2:$S$36,4,FALSE)</f>
        <v>Midlands</v>
      </c>
      <c r="K7430" s="42">
        <f t="shared" si="235"/>
        <v>590</v>
      </c>
    </row>
    <row r="7431" spans="1:11" x14ac:dyDescent="0.35">
      <c r="A7431" s="197">
        <f t="shared" si="236"/>
        <v>44317</v>
      </c>
      <c r="B7431" t="s">
        <v>1054</v>
      </c>
      <c r="C7431" t="s">
        <v>791</v>
      </c>
      <c r="D7431"/>
      <c r="E7431" t="s">
        <v>789</v>
      </c>
      <c r="F7431" t="s">
        <v>790</v>
      </c>
      <c r="G7431" t="s">
        <v>653</v>
      </c>
      <c r="H7431">
        <v>26672</v>
      </c>
      <c r="I7431" s="196" t="str">
        <f>VLOOKUP(E7431,Refs!$P$2:$R$36,3,FALSE)</f>
        <v>Y60</v>
      </c>
      <c r="J7431" s="196" t="str">
        <f>VLOOKUP(E7431,Refs!$P$2:$S$36,4,FALSE)</f>
        <v>Midlands</v>
      </c>
      <c r="K7431" s="42">
        <f t="shared" si="235"/>
        <v>26672</v>
      </c>
    </row>
    <row r="7432" spans="1:11" x14ac:dyDescent="0.35">
      <c r="A7432" s="197">
        <f t="shared" si="236"/>
        <v>44317</v>
      </c>
      <c r="B7432" t="s">
        <v>1054</v>
      </c>
      <c r="C7432" t="s">
        <v>791</v>
      </c>
      <c r="D7432"/>
      <c r="E7432" t="s">
        <v>789</v>
      </c>
      <c r="F7432" t="s">
        <v>790</v>
      </c>
      <c r="G7432" t="s">
        <v>654</v>
      </c>
      <c r="H7432">
        <v>1624</v>
      </c>
      <c r="I7432" s="196" t="str">
        <f>VLOOKUP(E7432,Refs!$P$2:$R$36,3,FALSE)</f>
        <v>Y60</v>
      </c>
      <c r="J7432" s="196" t="str">
        <f>VLOOKUP(E7432,Refs!$P$2:$S$36,4,FALSE)</f>
        <v>Midlands</v>
      </c>
      <c r="K7432" s="42">
        <f t="shared" si="235"/>
        <v>1624</v>
      </c>
    </row>
    <row r="7433" spans="1:11" x14ac:dyDescent="0.35">
      <c r="A7433" s="197">
        <f t="shared" si="236"/>
        <v>44317</v>
      </c>
      <c r="B7433" t="s">
        <v>1054</v>
      </c>
      <c r="C7433" t="s">
        <v>791</v>
      </c>
      <c r="D7433"/>
      <c r="E7433" t="s">
        <v>789</v>
      </c>
      <c r="F7433" t="s">
        <v>790</v>
      </c>
      <c r="G7433" t="s">
        <v>669</v>
      </c>
      <c r="H7433">
        <v>14247</v>
      </c>
      <c r="I7433" s="196" t="str">
        <f>VLOOKUP(E7433,Refs!$P$2:$R$36,3,FALSE)</f>
        <v>Y60</v>
      </c>
      <c r="J7433" s="196" t="str">
        <f>VLOOKUP(E7433,Refs!$P$2:$S$36,4,FALSE)</f>
        <v>Midlands</v>
      </c>
      <c r="K7433" s="42">
        <f t="shared" si="235"/>
        <v>14247</v>
      </c>
    </row>
    <row r="7434" spans="1:11" x14ac:dyDescent="0.35">
      <c r="A7434" s="197">
        <f t="shared" si="236"/>
        <v>44317</v>
      </c>
      <c r="B7434" t="s">
        <v>1054</v>
      </c>
      <c r="C7434" t="s">
        <v>791</v>
      </c>
      <c r="D7434"/>
      <c r="E7434" t="s">
        <v>789</v>
      </c>
      <c r="F7434" t="s">
        <v>790</v>
      </c>
      <c r="G7434" t="s">
        <v>670</v>
      </c>
      <c r="H7434">
        <v>6</v>
      </c>
      <c r="I7434" s="196" t="str">
        <f>VLOOKUP(E7434,Refs!$P$2:$R$36,3,FALSE)</f>
        <v>Y60</v>
      </c>
      <c r="J7434" s="196" t="str">
        <f>VLOOKUP(E7434,Refs!$P$2:$S$36,4,FALSE)</f>
        <v>Midlands</v>
      </c>
      <c r="K7434" s="42">
        <f t="shared" si="235"/>
        <v>6</v>
      </c>
    </row>
    <row r="7435" spans="1:11" x14ac:dyDescent="0.35">
      <c r="A7435" s="197">
        <f t="shared" si="236"/>
        <v>44317</v>
      </c>
      <c r="B7435" t="s">
        <v>1054</v>
      </c>
      <c r="C7435" t="s">
        <v>791</v>
      </c>
      <c r="D7435"/>
      <c r="E7435" t="s">
        <v>789</v>
      </c>
      <c r="F7435" t="s">
        <v>790</v>
      </c>
      <c r="G7435" t="s">
        <v>671</v>
      </c>
      <c r="H7435">
        <v>9643</v>
      </c>
      <c r="I7435" s="196" t="str">
        <f>VLOOKUP(E7435,Refs!$P$2:$R$36,3,FALSE)</f>
        <v>Y60</v>
      </c>
      <c r="J7435" s="196" t="str">
        <f>VLOOKUP(E7435,Refs!$P$2:$S$36,4,FALSE)</f>
        <v>Midlands</v>
      </c>
      <c r="K7435" s="42">
        <f t="shared" si="235"/>
        <v>9643</v>
      </c>
    </row>
    <row r="7436" spans="1:11" x14ac:dyDescent="0.35">
      <c r="A7436" s="197">
        <f t="shared" si="236"/>
        <v>44317</v>
      </c>
      <c r="B7436" t="s">
        <v>1054</v>
      </c>
      <c r="C7436" t="s">
        <v>791</v>
      </c>
      <c r="D7436"/>
      <c r="E7436" t="s">
        <v>789</v>
      </c>
      <c r="F7436" t="s">
        <v>790</v>
      </c>
      <c r="G7436" t="s">
        <v>675</v>
      </c>
      <c r="H7436">
        <v>5095</v>
      </c>
      <c r="I7436" s="196" t="str">
        <f>VLOOKUP(E7436,Refs!$P$2:$R$36,3,FALSE)</f>
        <v>Y60</v>
      </c>
      <c r="J7436" s="196" t="str">
        <f>VLOOKUP(E7436,Refs!$P$2:$S$36,4,FALSE)</f>
        <v>Midlands</v>
      </c>
      <c r="K7436" s="42">
        <f t="shared" si="235"/>
        <v>5095</v>
      </c>
    </row>
    <row r="7437" spans="1:11" x14ac:dyDescent="0.35">
      <c r="A7437" s="197">
        <f t="shared" si="236"/>
        <v>44317</v>
      </c>
      <c r="B7437" t="s">
        <v>1054</v>
      </c>
      <c r="C7437" t="s">
        <v>791</v>
      </c>
      <c r="D7437"/>
      <c r="E7437" t="s">
        <v>789</v>
      </c>
      <c r="F7437" t="s">
        <v>790</v>
      </c>
      <c r="G7437" t="s">
        <v>678</v>
      </c>
      <c r="H7437">
        <v>2309</v>
      </c>
      <c r="I7437" s="196" t="str">
        <f>VLOOKUP(E7437,Refs!$P$2:$R$36,3,FALSE)</f>
        <v>Y60</v>
      </c>
      <c r="J7437" s="196" t="str">
        <f>VLOOKUP(E7437,Refs!$P$2:$S$36,4,FALSE)</f>
        <v>Midlands</v>
      </c>
      <c r="K7437" s="42">
        <f t="shared" si="235"/>
        <v>2309</v>
      </c>
    </row>
    <row r="7438" spans="1:11" x14ac:dyDescent="0.35">
      <c r="A7438" s="197">
        <f t="shared" si="236"/>
        <v>44317</v>
      </c>
      <c r="B7438" t="s">
        <v>1054</v>
      </c>
      <c r="C7438" t="s">
        <v>791</v>
      </c>
      <c r="D7438"/>
      <c r="E7438" t="s">
        <v>789</v>
      </c>
      <c r="F7438" t="s">
        <v>790</v>
      </c>
      <c r="G7438" t="s">
        <v>679</v>
      </c>
      <c r="H7438">
        <v>1054</v>
      </c>
      <c r="I7438" s="196" t="str">
        <f>VLOOKUP(E7438,Refs!$P$2:$R$36,3,FALSE)</f>
        <v>Y60</v>
      </c>
      <c r="J7438" s="196" t="str">
        <f>VLOOKUP(E7438,Refs!$P$2:$S$36,4,FALSE)</f>
        <v>Midlands</v>
      </c>
      <c r="K7438" s="42">
        <f t="shared" si="235"/>
        <v>1054</v>
      </c>
    </row>
    <row r="7439" spans="1:11" x14ac:dyDescent="0.35">
      <c r="A7439" s="197">
        <f t="shared" si="236"/>
        <v>44317</v>
      </c>
      <c r="B7439" t="s">
        <v>1054</v>
      </c>
      <c r="C7439" t="s">
        <v>791</v>
      </c>
      <c r="D7439"/>
      <c r="E7439" t="s">
        <v>789</v>
      </c>
      <c r="F7439" t="s">
        <v>790</v>
      </c>
      <c r="G7439" t="s">
        <v>680</v>
      </c>
      <c r="H7439">
        <v>4236</v>
      </c>
      <c r="I7439" s="196" t="str">
        <f>VLOOKUP(E7439,Refs!$P$2:$R$36,3,FALSE)</f>
        <v>Y60</v>
      </c>
      <c r="J7439" s="196" t="str">
        <f>VLOOKUP(E7439,Refs!$P$2:$S$36,4,FALSE)</f>
        <v>Midlands</v>
      </c>
      <c r="K7439" s="42">
        <f t="shared" si="235"/>
        <v>4236</v>
      </c>
    </row>
    <row r="7440" spans="1:11" x14ac:dyDescent="0.35">
      <c r="A7440" s="197">
        <f t="shared" si="236"/>
        <v>44317</v>
      </c>
      <c r="B7440" t="s">
        <v>1054</v>
      </c>
      <c r="C7440" t="s">
        <v>791</v>
      </c>
      <c r="D7440"/>
      <c r="E7440" t="s">
        <v>789</v>
      </c>
      <c r="F7440" t="s">
        <v>790</v>
      </c>
      <c r="G7440" t="s">
        <v>681</v>
      </c>
      <c r="H7440">
        <v>258</v>
      </c>
      <c r="I7440" s="196" t="str">
        <f>VLOOKUP(E7440,Refs!$P$2:$R$36,3,FALSE)</f>
        <v>Y60</v>
      </c>
      <c r="J7440" s="196" t="str">
        <f>VLOOKUP(E7440,Refs!$P$2:$S$36,4,FALSE)</f>
        <v>Midlands</v>
      </c>
      <c r="K7440" s="42">
        <f t="shared" si="235"/>
        <v>258</v>
      </c>
    </row>
    <row r="7441" spans="1:11" x14ac:dyDescent="0.35">
      <c r="A7441" s="197">
        <f t="shared" si="236"/>
        <v>44317</v>
      </c>
      <c r="B7441" t="s">
        <v>1054</v>
      </c>
      <c r="C7441" t="s">
        <v>791</v>
      </c>
      <c r="D7441"/>
      <c r="E7441" t="s">
        <v>789</v>
      </c>
      <c r="F7441" t="s">
        <v>790</v>
      </c>
      <c r="G7441" t="s">
        <v>682</v>
      </c>
      <c r="H7441">
        <v>3415</v>
      </c>
      <c r="I7441" s="196" t="str">
        <f>VLOOKUP(E7441,Refs!$P$2:$R$36,3,FALSE)</f>
        <v>Y60</v>
      </c>
      <c r="J7441" s="196" t="str">
        <f>VLOOKUP(E7441,Refs!$P$2:$S$36,4,FALSE)</f>
        <v>Midlands</v>
      </c>
      <c r="K7441" s="42">
        <f t="shared" si="235"/>
        <v>3415</v>
      </c>
    </row>
    <row r="7442" spans="1:11" x14ac:dyDescent="0.35">
      <c r="A7442" s="197">
        <f t="shared" si="236"/>
        <v>44317</v>
      </c>
      <c r="B7442" t="s">
        <v>1054</v>
      </c>
      <c r="C7442" t="s">
        <v>791</v>
      </c>
      <c r="D7442"/>
      <c r="E7442" t="s">
        <v>789</v>
      </c>
      <c r="F7442" t="s">
        <v>790</v>
      </c>
      <c r="G7442" t="s">
        <v>683</v>
      </c>
      <c r="H7442">
        <v>2999</v>
      </c>
      <c r="I7442" s="196" t="str">
        <f>VLOOKUP(E7442,Refs!$P$2:$R$36,3,FALSE)</f>
        <v>Y60</v>
      </c>
      <c r="J7442" s="196" t="str">
        <f>VLOOKUP(E7442,Refs!$P$2:$S$36,4,FALSE)</f>
        <v>Midlands</v>
      </c>
      <c r="K7442" s="42">
        <f t="shared" si="235"/>
        <v>2999</v>
      </c>
    </row>
    <row r="7443" spans="1:11" x14ac:dyDescent="0.35">
      <c r="A7443" s="197">
        <f t="shared" si="236"/>
        <v>44317</v>
      </c>
      <c r="B7443" t="s">
        <v>1054</v>
      </c>
      <c r="C7443" t="s">
        <v>791</v>
      </c>
      <c r="D7443"/>
      <c r="E7443" t="s">
        <v>789</v>
      </c>
      <c r="F7443" t="s">
        <v>790</v>
      </c>
      <c r="G7443" t="s">
        <v>684</v>
      </c>
      <c r="H7443">
        <v>1151</v>
      </c>
      <c r="I7443" s="196" t="str">
        <f>VLOOKUP(E7443,Refs!$P$2:$R$36,3,FALSE)</f>
        <v>Y60</v>
      </c>
      <c r="J7443" s="196" t="str">
        <f>VLOOKUP(E7443,Refs!$P$2:$S$36,4,FALSE)</f>
        <v>Midlands</v>
      </c>
      <c r="K7443" s="42">
        <f t="shared" si="235"/>
        <v>1151</v>
      </c>
    </row>
    <row r="7444" spans="1:11" x14ac:dyDescent="0.35">
      <c r="A7444" s="197">
        <f t="shared" si="236"/>
        <v>44317</v>
      </c>
      <c r="B7444" t="s">
        <v>1054</v>
      </c>
      <c r="C7444" t="s">
        <v>791</v>
      </c>
      <c r="D7444"/>
      <c r="E7444" t="s">
        <v>789</v>
      </c>
      <c r="F7444" t="s">
        <v>790</v>
      </c>
      <c r="G7444" t="s">
        <v>685</v>
      </c>
      <c r="H7444">
        <v>771</v>
      </c>
      <c r="I7444" s="196" t="str">
        <f>VLOOKUP(E7444,Refs!$P$2:$R$36,3,FALSE)</f>
        <v>Y60</v>
      </c>
      <c r="J7444" s="196" t="str">
        <f>VLOOKUP(E7444,Refs!$P$2:$S$36,4,FALSE)</f>
        <v>Midlands</v>
      </c>
      <c r="K7444" s="42">
        <f t="shared" si="235"/>
        <v>771</v>
      </c>
    </row>
    <row r="7445" spans="1:11" x14ac:dyDescent="0.35">
      <c r="A7445" s="197">
        <f t="shared" si="236"/>
        <v>44317</v>
      </c>
      <c r="B7445" t="s">
        <v>1054</v>
      </c>
      <c r="C7445" t="s">
        <v>791</v>
      </c>
      <c r="D7445"/>
      <c r="E7445" t="s">
        <v>789</v>
      </c>
      <c r="F7445" t="s">
        <v>790</v>
      </c>
      <c r="G7445" t="s">
        <v>686</v>
      </c>
      <c r="H7445">
        <v>0</v>
      </c>
      <c r="I7445" s="196" t="str">
        <f>VLOOKUP(E7445,Refs!$P$2:$R$36,3,FALSE)</f>
        <v>Y60</v>
      </c>
      <c r="J7445" s="196" t="str">
        <f>VLOOKUP(E7445,Refs!$P$2:$S$36,4,FALSE)</f>
        <v>Midlands</v>
      </c>
      <c r="K7445" s="42" t="str">
        <f t="shared" si="235"/>
        <v/>
      </c>
    </row>
    <row r="7446" spans="1:11" x14ac:dyDescent="0.35">
      <c r="A7446" s="197">
        <f t="shared" si="236"/>
        <v>44317</v>
      </c>
      <c r="B7446" t="s">
        <v>1054</v>
      </c>
      <c r="C7446" t="s">
        <v>791</v>
      </c>
      <c r="D7446"/>
      <c r="E7446" t="s">
        <v>789</v>
      </c>
      <c r="F7446" t="s">
        <v>790</v>
      </c>
      <c r="G7446" t="s">
        <v>687</v>
      </c>
      <c r="H7446">
        <v>0</v>
      </c>
      <c r="I7446" s="196" t="str">
        <f>VLOOKUP(E7446,Refs!$P$2:$R$36,3,FALSE)</f>
        <v>Y60</v>
      </c>
      <c r="J7446" s="196" t="str">
        <f>VLOOKUP(E7446,Refs!$P$2:$S$36,4,FALSE)</f>
        <v>Midlands</v>
      </c>
      <c r="K7446" s="42" t="str">
        <f t="shared" si="235"/>
        <v/>
      </c>
    </row>
    <row r="7447" spans="1:11" x14ac:dyDescent="0.35">
      <c r="A7447" s="197">
        <f t="shared" si="236"/>
        <v>44317</v>
      </c>
      <c r="B7447" t="s">
        <v>1054</v>
      </c>
      <c r="C7447" t="s">
        <v>791</v>
      </c>
      <c r="D7447"/>
      <c r="E7447" t="s">
        <v>789</v>
      </c>
      <c r="F7447" t="s">
        <v>790</v>
      </c>
      <c r="G7447" t="s">
        <v>688</v>
      </c>
      <c r="H7447">
        <v>0</v>
      </c>
      <c r="I7447" s="196" t="str">
        <f>VLOOKUP(E7447,Refs!$P$2:$R$36,3,FALSE)</f>
        <v>Y60</v>
      </c>
      <c r="J7447" s="196" t="str">
        <f>VLOOKUP(E7447,Refs!$P$2:$S$36,4,FALSE)</f>
        <v>Midlands</v>
      </c>
      <c r="K7447" s="42" t="str">
        <f t="shared" si="235"/>
        <v/>
      </c>
    </row>
    <row r="7448" spans="1:11" x14ac:dyDescent="0.35">
      <c r="A7448" s="197">
        <f t="shared" si="236"/>
        <v>44317</v>
      </c>
      <c r="B7448" t="s">
        <v>1054</v>
      </c>
      <c r="C7448" t="s">
        <v>791</v>
      </c>
      <c r="D7448"/>
      <c r="E7448" t="s">
        <v>789</v>
      </c>
      <c r="F7448" t="s">
        <v>790</v>
      </c>
      <c r="G7448" t="s">
        <v>689</v>
      </c>
      <c r="H7448">
        <v>0</v>
      </c>
      <c r="I7448" s="196" t="str">
        <f>VLOOKUP(E7448,Refs!$P$2:$R$36,3,FALSE)</f>
        <v>Y60</v>
      </c>
      <c r="J7448" s="196" t="str">
        <f>VLOOKUP(E7448,Refs!$P$2:$S$36,4,FALSE)</f>
        <v>Midlands</v>
      </c>
      <c r="K7448" s="42" t="str">
        <f t="shared" si="235"/>
        <v/>
      </c>
    </row>
    <row r="7449" spans="1:11" x14ac:dyDescent="0.35">
      <c r="A7449" s="197">
        <f t="shared" si="236"/>
        <v>44317</v>
      </c>
      <c r="B7449" t="s">
        <v>1054</v>
      </c>
      <c r="C7449" t="s">
        <v>791</v>
      </c>
      <c r="D7449"/>
      <c r="E7449" t="s">
        <v>789</v>
      </c>
      <c r="F7449" t="s">
        <v>790</v>
      </c>
      <c r="G7449" t="s">
        <v>690</v>
      </c>
      <c r="H7449">
        <v>13</v>
      </c>
      <c r="I7449" s="196" t="str">
        <f>VLOOKUP(E7449,Refs!$P$2:$R$36,3,FALSE)</f>
        <v>Y60</v>
      </c>
      <c r="J7449" s="196" t="str">
        <f>VLOOKUP(E7449,Refs!$P$2:$S$36,4,FALSE)</f>
        <v>Midlands</v>
      </c>
      <c r="K7449" s="42">
        <f t="shared" si="235"/>
        <v>13</v>
      </c>
    </row>
    <row r="7450" spans="1:11" x14ac:dyDescent="0.35">
      <c r="A7450" s="197">
        <f t="shared" si="236"/>
        <v>44317</v>
      </c>
      <c r="B7450" t="s">
        <v>1054</v>
      </c>
      <c r="C7450" t="s">
        <v>791</v>
      </c>
      <c r="D7450"/>
      <c r="E7450" t="s">
        <v>789</v>
      </c>
      <c r="F7450" t="s">
        <v>790</v>
      </c>
      <c r="G7450" t="s">
        <v>691</v>
      </c>
      <c r="H7450">
        <v>171</v>
      </c>
      <c r="I7450" s="196" t="str">
        <f>VLOOKUP(E7450,Refs!$P$2:$R$36,3,FALSE)</f>
        <v>Y60</v>
      </c>
      <c r="J7450" s="196" t="str">
        <f>VLOOKUP(E7450,Refs!$P$2:$S$36,4,FALSE)</f>
        <v>Midlands</v>
      </c>
      <c r="K7450" s="42">
        <f t="shared" si="235"/>
        <v>171</v>
      </c>
    </row>
    <row r="7451" spans="1:11" x14ac:dyDescent="0.35">
      <c r="A7451" s="197">
        <f t="shared" si="236"/>
        <v>44317</v>
      </c>
      <c r="B7451" t="s">
        <v>1054</v>
      </c>
      <c r="C7451" t="s">
        <v>791</v>
      </c>
      <c r="D7451"/>
      <c r="E7451" t="s">
        <v>789</v>
      </c>
      <c r="F7451" t="s">
        <v>790</v>
      </c>
      <c r="G7451" t="s">
        <v>692</v>
      </c>
      <c r="H7451">
        <v>0</v>
      </c>
      <c r="I7451" s="196" t="str">
        <f>VLOOKUP(E7451,Refs!$P$2:$R$36,3,FALSE)</f>
        <v>Y60</v>
      </c>
      <c r="J7451" s="196" t="str">
        <f>VLOOKUP(E7451,Refs!$P$2:$S$36,4,FALSE)</f>
        <v>Midlands</v>
      </c>
      <c r="K7451" s="42" t="str">
        <f t="shared" si="235"/>
        <v/>
      </c>
    </row>
    <row r="7452" spans="1:11" x14ac:dyDescent="0.35">
      <c r="A7452" s="197">
        <f t="shared" si="236"/>
        <v>44317</v>
      </c>
      <c r="B7452" t="s">
        <v>1054</v>
      </c>
      <c r="C7452" t="s">
        <v>791</v>
      </c>
      <c r="D7452"/>
      <c r="E7452" t="s">
        <v>789</v>
      </c>
      <c r="F7452" t="s">
        <v>790</v>
      </c>
      <c r="G7452" t="s">
        <v>693</v>
      </c>
      <c r="H7452">
        <v>0</v>
      </c>
      <c r="I7452" s="196" t="str">
        <f>VLOOKUP(E7452,Refs!$P$2:$R$36,3,FALSE)</f>
        <v>Y60</v>
      </c>
      <c r="J7452" s="196" t="str">
        <f>VLOOKUP(E7452,Refs!$P$2:$S$36,4,FALSE)</f>
        <v>Midlands</v>
      </c>
      <c r="K7452" s="42" t="str">
        <f t="shared" si="235"/>
        <v/>
      </c>
    </row>
    <row r="7453" spans="1:11" x14ac:dyDescent="0.35">
      <c r="A7453" s="197">
        <f t="shared" si="236"/>
        <v>44317</v>
      </c>
      <c r="B7453" t="s">
        <v>1054</v>
      </c>
      <c r="C7453" t="s">
        <v>791</v>
      </c>
      <c r="D7453"/>
      <c r="E7453" t="s">
        <v>789</v>
      </c>
      <c r="F7453" t="s">
        <v>790</v>
      </c>
      <c r="G7453" t="s">
        <v>694</v>
      </c>
      <c r="H7453">
        <v>0</v>
      </c>
      <c r="I7453" s="196" t="str">
        <f>VLOOKUP(E7453,Refs!$P$2:$R$36,3,FALSE)</f>
        <v>Y60</v>
      </c>
      <c r="J7453" s="196" t="str">
        <f>VLOOKUP(E7453,Refs!$P$2:$S$36,4,FALSE)</f>
        <v>Midlands</v>
      </c>
      <c r="K7453" s="42" t="str">
        <f t="shared" si="235"/>
        <v/>
      </c>
    </row>
    <row r="7454" spans="1:11" x14ac:dyDescent="0.35">
      <c r="A7454" s="197">
        <f t="shared" si="236"/>
        <v>44317</v>
      </c>
      <c r="B7454" t="s">
        <v>1054</v>
      </c>
      <c r="C7454" t="s">
        <v>791</v>
      </c>
      <c r="D7454"/>
      <c r="E7454" t="s">
        <v>789</v>
      </c>
      <c r="F7454" t="s">
        <v>790</v>
      </c>
      <c r="G7454" t="s">
        <v>695</v>
      </c>
      <c r="H7454">
        <v>0</v>
      </c>
      <c r="I7454" s="196" t="str">
        <f>VLOOKUP(E7454,Refs!$P$2:$R$36,3,FALSE)</f>
        <v>Y60</v>
      </c>
      <c r="J7454" s="196" t="str">
        <f>VLOOKUP(E7454,Refs!$P$2:$S$36,4,FALSE)</f>
        <v>Midlands</v>
      </c>
      <c r="K7454" s="42" t="str">
        <f t="shared" si="235"/>
        <v/>
      </c>
    </row>
    <row r="7455" spans="1:11" x14ac:dyDescent="0.35">
      <c r="A7455" s="197">
        <f t="shared" si="236"/>
        <v>44317</v>
      </c>
      <c r="B7455" t="s">
        <v>1054</v>
      </c>
      <c r="C7455" t="s">
        <v>791</v>
      </c>
      <c r="D7455"/>
      <c r="E7455" t="s">
        <v>789</v>
      </c>
      <c r="F7455" t="s">
        <v>790</v>
      </c>
      <c r="G7455" t="s">
        <v>696</v>
      </c>
      <c r="H7455">
        <v>406</v>
      </c>
      <c r="I7455" s="196" t="str">
        <f>VLOOKUP(E7455,Refs!$P$2:$R$36,3,FALSE)</f>
        <v>Y60</v>
      </c>
      <c r="J7455" s="196" t="str">
        <f>VLOOKUP(E7455,Refs!$P$2:$S$36,4,FALSE)</f>
        <v>Midlands</v>
      </c>
      <c r="K7455" s="42">
        <f t="shared" si="235"/>
        <v>406</v>
      </c>
    </row>
    <row r="7456" spans="1:11" x14ac:dyDescent="0.35">
      <c r="A7456" s="197">
        <f t="shared" si="236"/>
        <v>44317</v>
      </c>
      <c r="B7456" t="s">
        <v>1054</v>
      </c>
      <c r="C7456" t="s">
        <v>791</v>
      </c>
      <c r="D7456"/>
      <c r="E7456" t="s">
        <v>789</v>
      </c>
      <c r="F7456" t="s">
        <v>790</v>
      </c>
      <c r="G7456" t="s">
        <v>697</v>
      </c>
      <c r="H7456">
        <v>367</v>
      </c>
      <c r="I7456" s="196" t="str">
        <f>VLOOKUP(E7456,Refs!$P$2:$R$36,3,FALSE)</f>
        <v>Y60</v>
      </c>
      <c r="J7456" s="196" t="str">
        <f>VLOOKUP(E7456,Refs!$P$2:$S$36,4,FALSE)</f>
        <v>Midlands</v>
      </c>
      <c r="K7456" s="42">
        <f t="shared" si="235"/>
        <v>367</v>
      </c>
    </row>
    <row r="7457" spans="1:11" x14ac:dyDescent="0.35">
      <c r="A7457" s="197">
        <f t="shared" si="236"/>
        <v>44317</v>
      </c>
      <c r="B7457" t="s">
        <v>1054</v>
      </c>
      <c r="C7457" t="s">
        <v>791</v>
      </c>
      <c r="D7457"/>
      <c r="E7457" t="s">
        <v>789</v>
      </c>
      <c r="F7457" t="s">
        <v>790</v>
      </c>
      <c r="G7457" t="s">
        <v>698</v>
      </c>
      <c r="H7457">
        <v>253</v>
      </c>
      <c r="I7457" s="196" t="str">
        <f>VLOOKUP(E7457,Refs!$P$2:$R$36,3,FALSE)</f>
        <v>Y60</v>
      </c>
      <c r="J7457" s="196" t="str">
        <f>VLOOKUP(E7457,Refs!$P$2:$S$36,4,FALSE)</f>
        <v>Midlands</v>
      </c>
      <c r="K7457" s="42">
        <f t="shared" si="235"/>
        <v>253</v>
      </c>
    </row>
    <row r="7458" spans="1:11" x14ac:dyDescent="0.35">
      <c r="A7458" s="197">
        <f t="shared" si="236"/>
        <v>44317</v>
      </c>
      <c r="B7458" t="s">
        <v>1054</v>
      </c>
      <c r="C7458" t="s">
        <v>791</v>
      </c>
      <c r="D7458"/>
      <c r="E7458" t="s">
        <v>789</v>
      </c>
      <c r="F7458" t="s">
        <v>790</v>
      </c>
      <c r="G7458" t="s">
        <v>699</v>
      </c>
      <c r="H7458">
        <v>233</v>
      </c>
      <c r="I7458" s="196" t="str">
        <f>VLOOKUP(E7458,Refs!$P$2:$R$36,3,FALSE)</f>
        <v>Y60</v>
      </c>
      <c r="J7458" s="196" t="str">
        <f>VLOOKUP(E7458,Refs!$P$2:$S$36,4,FALSE)</f>
        <v>Midlands</v>
      </c>
      <c r="K7458" s="42">
        <f t="shared" si="235"/>
        <v>233</v>
      </c>
    </row>
    <row r="7459" spans="1:11" x14ac:dyDescent="0.35">
      <c r="A7459" s="197">
        <f t="shared" si="236"/>
        <v>44317</v>
      </c>
      <c r="B7459" t="s">
        <v>1054</v>
      </c>
      <c r="C7459" t="s">
        <v>791</v>
      </c>
      <c r="D7459"/>
      <c r="E7459" t="s">
        <v>789</v>
      </c>
      <c r="F7459" t="s">
        <v>790</v>
      </c>
      <c r="G7459" t="s">
        <v>720</v>
      </c>
      <c r="H7459">
        <v>657</v>
      </c>
      <c r="I7459" s="196" t="str">
        <f>VLOOKUP(E7459,Refs!$P$2:$R$36,3,FALSE)</f>
        <v>Y60</v>
      </c>
      <c r="J7459" s="196" t="str">
        <f>VLOOKUP(E7459,Refs!$P$2:$S$36,4,FALSE)</f>
        <v>Midlands</v>
      </c>
      <c r="K7459" s="42">
        <f t="shared" si="235"/>
        <v>657</v>
      </c>
    </row>
    <row r="7460" spans="1:11" x14ac:dyDescent="0.35">
      <c r="A7460" s="197">
        <f t="shared" si="236"/>
        <v>44317</v>
      </c>
      <c r="B7460" t="s">
        <v>1054</v>
      </c>
      <c r="C7460" t="s">
        <v>791</v>
      </c>
      <c r="D7460"/>
      <c r="E7460" t="s">
        <v>789</v>
      </c>
      <c r="F7460" t="s">
        <v>790</v>
      </c>
      <c r="G7460" t="s">
        <v>721</v>
      </c>
      <c r="H7460">
        <v>637</v>
      </c>
      <c r="I7460" s="196" t="str">
        <f>VLOOKUP(E7460,Refs!$P$2:$R$36,3,FALSE)</f>
        <v>Y60</v>
      </c>
      <c r="J7460" s="196" t="str">
        <f>VLOOKUP(E7460,Refs!$P$2:$S$36,4,FALSE)</f>
        <v>Midlands</v>
      </c>
      <c r="K7460" s="42">
        <f t="shared" si="235"/>
        <v>637</v>
      </c>
    </row>
    <row r="7461" spans="1:11" x14ac:dyDescent="0.35">
      <c r="A7461" s="197">
        <f t="shared" si="236"/>
        <v>44317</v>
      </c>
      <c r="B7461" t="s">
        <v>1054</v>
      </c>
      <c r="C7461" t="s">
        <v>791</v>
      </c>
      <c r="D7461"/>
      <c r="E7461" t="s">
        <v>789</v>
      </c>
      <c r="F7461" t="s">
        <v>790</v>
      </c>
      <c r="G7461" t="s">
        <v>722</v>
      </c>
      <c r="H7461">
        <v>4</v>
      </c>
      <c r="I7461" s="196" t="str">
        <f>VLOOKUP(E7461,Refs!$P$2:$R$36,3,FALSE)</f>
        <v>Y60</v>
      </c>
      <c r="J7461" s="196" t="str">
        <f>VLOOKUP(E7461,Refs!$P$2:$S$36,4,FALSE)</f>
        <v>Midlands</v>
      </c>
      <c r="K7461" s="42">
        <f t="shared" si="235"/>
        <v>4</v>
      </c>
    </row>
    <row r="7462" spans="1:11" x14ac:dyDescent="0.35">
      <c r="A7462" s="197">
        <f t="shared" si="236"/>
        <v>44317</v>
      </c>
      <c r="B7462" t="s">
        <v>1054</v>
      </c>
      <c r="C7462" t="s">
        <v>791</v>
      </c>
      <c r="D7462"/>
      <c r="E7462" t="s">
        <v>789</v>
      </c>
      <c r="F7462" t="s">
        <v>790</v>
      </c>
      <c r="G7462" t="s">
        <v>723</v>
      </c>
      <c r="H7462">
        <v>2</v>
      </c>
      <c r="I7462" s="196" t="str">
        <f>VLOOKUP(E7462,Refs!$P$2:$R$36,3,FALSE)</f>
        <v>Y60</v>
      </c>
      <c r="J7462" s="196" t="str">
        <f>VLOOKUP(E7462,Refs!$P$2:$S$36,4,FALSE)</f>
        <v>Midlands</v>
      </c>
      <c r="K7462" s="42">
        <f t="shared" si="235"/>
        <v>2</v>
      </c>
    </row>
    <row r="7463" spans="1:11" x14ac:dyDescent="0.35">
      <c r="A7463" s="197">
        <f t="shared" si="236"/>
        <v>44317</v>
      </c>
      <c r="B7463" t="s">
        <v>1054</v>
      </c>
      <c r="C7463" t="s">
        <v>791</v>
      </c>
      <c r="D7463"/>
      <c r="E7463" t="s">
        <v>789</v>
      </c>
      <c r="F7463" t="s">
        <v>790</v>
      </c>
      <c r="G7463" t="s">
        <v>724</v>
      </c>
      <c r="H7463">
        <v>9</v>
      </c>
      <c r="I7463" s="196" t="str">
        <f>VLOOKUP(E7463,Refs!$P$2:$R$36,3,FALSE)</f>
        <v>Y60</v>
      </c>
      <c r="J7463" s="196" t="str">
        <f>VLOOKUP(E7463,Refs!$P$2:$S$36,4,FALSE)</f>
        <v>Midlands</v>
      </c>
      <c r="K7463" s="42">
        <f t="shared" si="235"/>
        <v>9</v>
      </c>
    </row>
    <row r="7464" spans="1:11" x14ac:dyDescent="0.35">
      <c r="A7464" s="197">
        <f t="shared" si="236"/>
        <v>44317</v>
      </c>
      <c r="B7464" t="s">
        <v>1054</v>
      </c>
      <c r="C7464" t="s">
        <v>791</v>
      </c>
      <c r="D7464"/>
      <c r="E7464" t="s">
        <v>789</v>
      </c>
      <c r="F7464" t="s">
        <v>790</v>
      </c>
      <c r="G7464" t="s">
        <v>725</v>
      </c>
      <c r="H7464">
        <v>9</v>
      </c>
      <c r="I7464" s="196" t="str">
        <f>VLOOKUP(E7464,Refs!$P$2:$R$36,3,FALSE)</f>
        <v>Y60</v>
      </c>
      <c r="J7464" s="196" t="str">
        <f>VLOOKUP(E7464,Refs!$P$2:$S$36,4,FALSE)</f>
        <v>Midlands</v>
      </c>
      <c r="K7464" s="42">
        <f t="shared" si="235"/>
        <v>9</v>
      </c>
    </row>
    <row r="7465" spans="1:11" x14ac:dyDescent="0.35">
      <c r="A7465" s="197">
        <f t="shared" si="236"/>
        <v>44317</v>
      </c>
      <c r="B7465" t="s">
        <v>1054</v>
      </c>
      <c r="C7465" t="s">
        <v>791</v>
      </c>
      <c r="D7465"/>
      <c r="E7465" t="s">
        <v>789</v>
      </c>
      <c r="F7465" t="s">
        <v>790</v>
      </c>
      <c r="G7465" t="s">
        <v>726</v>
      </c>
      <c r="H7465">
        <v>126</v>
      </c>
      <c r="I7465" s="196" t="str">
        <f>VLOOKUP(E7465,Refs!$P$2:$R$36,3,FALSE)</f>
        <v>Y60</v>
      </c>
      <c r="J7465" s="196" t="str">
        <f>VLOOKUP(E7465,Refs!$P$2:$S$36,4,FALSE)</f>
        <v>Midlands</v>
      </c>
      <c r="K7465" s="42">
        <f t="shared" si="235"/>
        <v>126</v>
      </c>
    </row>
    <row r="7466" spans="1:11" x14ac:dyDescent="0.35">
      <c r="A7466" s="197">
        <f t="shared" si="236"/>
        <v>44317</v>
      </c>
      <c r="B7466" t="s">
        <v>1054</v>
      </c>
      <c r="C7466" t="s">
        <v>791</v>
      </c>
      <c r="D7466"/>
      <c r="E7466" t="s">
        <v>789</v>
      </c>
      <c r="F7466" t="s">
        <v>790</v>
      </c>
      <c r="G7466" t="s">
        <v>727</v>
      </c>
      <c r="H7466">
        <v>125</v>
      </c>
      <c r="I7466" s="196" t="str">
        <f>VLOOKUP(E7466,Refs!$P$2:$R$36,3,FALSE)</f>
        <v>Y60</v>
      </c>
      <c r="J7466" s="196" t="str">
        <f>VLOOKUP(E7466,Refs!$P$2:$S$36,4,FALSE)</f>
        <v>Midlands</v>
      </c>
      <c r="K7466" s="42">
        <f t="shared" si="235"/>
        <v>125</v>
      </c>
    </row>
    <row r="7467" spans="1:11" x14ac:dyDescent="0.35">
      <c r="A7467" s="197">
        <f t="shared" si="236"/>
        <v>44317</v>
      </c>
      <c r="B7467" t="s">
        <v>1054</v>
      </c>
      <c r="C7467" t="s">
        <v>791</v>
      </c>
      <c r="D7467"/>
      <c r="E7467" t="s">
        <v>789</v>
      </c>
      <c r="F7467" t="s">
        <v>790</v>
      </c>
      <c r="G7467" t="s">
        <v>728</v>
      </c>
      <c r="H7467">
        <v>195</v>
      </c>
      <c r="I7467" s="196" t="str">
        <f>VLOOKUP(E7467,Refs!$P$2:$R$36,3,FALSE)</f>
        <v>Y60</v>
      </c>
      <c r="J7467" s="196" t="str">
        <f>VLOOKUP(E7467,Refs!$P$2:$S$36,4,FALSE)</f>
        <v>Midlands</v>
      </c>
      <c r="K7467" s="42">
        <f t="shared" si="235"/>
        <v>195</v>
      </c>
    </row>
    <row r="7468" spans="1:11" x14ac:dyDescent="0.35">
      <c r="A7468" s="197">
        <f t="shared" si="236"/>
        <v>44317</v>
      </c>
      <c r="B7468" t="s">
        <v>1054</v>
      </c>
      <c r="C7468" t="s">
        <v>791</v>
      </c>
      <c r="D7468"/>
      <c r="E7468" t="s">
        <v>789</v>
      </c>
      <c r="F7468" t="s">
        <v>790</v>
      </c>
      <c r="G7468" t="s">
        <v>729</v>
      </c>
      <c r="H7468">
        <v>132</v>
      </c>
      <c r="I7468" s="196" t="str">
        <f>VLOOKUP(E7468,Refs!$P$2:$R$36,3,FALSE)</f>
        <v>Y60</v>
      </c>
      <c r="J7468" s="196" t="str">
        <f>VLOOKUP(E7468,Refs!$P$2:$S$36,4,FALSE)</f>
        <v>Midlands</v>
      </c>
      <c r="K7468" s="42">
        <f t="shared" si="235"/>
        <v>132</v>
      </c>
    </row>
    <row r="7469" spans="1:11" x14ac:dyDescent="0.35">
      <c r="A7469" s="197">
        <f t="shared" si="236"/>
        <v>44317</v>
      </c>
      <c r="B7469" t="s">
        <v>1054</v>
      </c>
      <c r="C7469" t="s">
        <v>791</v>
      </c>
      <c r="D7469"/>
      <c r="E7469" t="s">
        <v>789</v>
      </c>
      <c r="F7469" t="s">
        <v>790</v>
      </c>
      <c r="G7469" t="s">
        <v>730</v>
      </c>
      <c r="H7469">
        <v>0</v>
      </c>
      <c r="I7469" s="196" t="str">
        <f>VLOOKUP(E7469,Refs!$P$2:$R$36,3,FALSE)</f>
        <v>Y60</v>
      </c>
      <c r="J7469" s="196" t="str">
        <f>VLOOKUP(E7469,Refs!$P$2:$S$36,4,FALSE)</f>
        <v>Midlands</v>
      </c>
      <c r="K7469" s="42" t="str">
        <f t="shared" si="235"/>
        <v/>
      </c>
    </row>
    <row r="7470" spans="1:11" x14ac:dyDescent="0.35">
      <c r="A7470" s="197">
        <f t="shared" si="236"/>
        <v>44317</v>
      </c>
      <c r="B7470" t="s">
        <v>1054</v>
      </c>
      <c r="C7470" t="s">
        <v>791</v>
      </c>
      <c r="D7470"/>
      <c r="E7470" t="s">
        <v>789</v>
      </c>
      <c r="F7470" t="s">
        <v>790</v>
      </c>
      <c r="G7470" t="s">
        <v>731</v>
      </c>
      <c r="H7470">
        <v>0</v>
      </c>
      <c r="I7470" s="196" t="str">
        <f>VLOOKUP(E7470,Refs!$P$2:$R$36,3,FALSE)</f>
        <v>Y60</v>
      </c>
      <c r="J7470" s="196" t="str">
        <f>VLOOKUP(E7470,Refs!$P$2:$S$36,4,FALSE)</f>
        <v>Midlands</v>
      </c>
      <c r="K7470" s="42" t="str">
        <f t="shared" si="235"/>
        <v/>
      </c>
    </row>
    <row r="7471" spans="1:11" x14ac:dyDescent="0.35">
      <c r="A7471" s="197">
        <f t="shared" si="236"/>
        <v>44317</v>
      </c>
      <c r="B7471" t="s">
        <v>1054</v>
      </c>
      <c r="C7471" t="s">
        <v>791</v>
      </c>
      <c r="D7471"/>
      <c r="E7471" t="s">
        <v>789</v>
      </c>
      <c r="F7471" t="s">
        <v>790</v>
      </c>
      <c r="G7471" t="s">
        <v>732</v>
      </c>
      <c r="H7471">
        <v>28</v>
      </c>
      <c r="I7471" s="196" t="str">
        <f>VLOOKUP(E7471,Refs!$P$2:$R$36,3,FALSE)</f>
        <v>Y60</v>
      </c>
      <c r="J7471" s="196" t="str">
        <f>VLOOKUP(E7471,Refs!$P$2:$S$36,4,FALSE)</f>
        <v>Midlands</v>
      </c>
      <c r="K7471" s="42">
        <f t="shared" si="235"/>
        <v>28</v>
      </c>
    </row>
    <row r="7472" spans="1:11" x14ac:dyDescent="0.35">
      <c r="A7472" s="197">
        <f t="shared" si="236"/>
        <v>44317</v>
      </c>
      <c r="B7472" t="s">
        <v>1054</v>
      </c>
      <c r="C7472" t="s">
        <v>791</v>
      </c>
      <c r="D7472"/>
      <c r="E7472" t="s">
        <v>789</v>
      </c>
      <c r="F7472" t="s">
        <v>790</v>
      </c>
      <c r="G7472" t="s">
        <v>733</v>
      </c>
      <c r="H7472">
        <v>10</v>
      </c>
      <c r="I7472" s="196" t="str">
        <f>VLOOKUP(E7472,Refs!$P$2:$R$36,3,FALSE)</f>
        <v>Y60</v>
      </c>
      <c r="J7472" s="196" t="str">
        <f>VLOOKUP(E7472,Refs!$P$2:$S$36,4,FALSE)</f>
        <v>Midlands</v>
      </c>
      <c r="K7472" s="42">
        <f t="shared" si="235"/>
        <v>10</v>
      </c>
    </row>
    <row r="7473" spans="1:11" x14ac:dyDescent="0.35">
      <c r="A7473" s="197">
        <f t="shared" si="236"/>
        <v>44317</v>
      </c>
      <c r="B7473" t="s">
        <v>1054</v>
      </c>
      <c r="C7473" t="s">
        <v>791</v>
      </c>
      <c r="D7473"/>
      <c r="E7473" t="s">
        <v>789</v>
      </c>
      <c r="F7473" t="s">
        <v>790</v>
      </c>
      <c r="G7473" t="s">
        <v>734</v>
      </c>
      <c r="H7473">
        <v>3</v>
      </c>
      <c r="I7473" s="196" t="str">
        <f>VLOOKUP(E7473,Refs!$P$2:$R$36,3,FALSE)</f>
        <v>Y60</v>
      </c>
      <c r="J7473" s="196" t="str">
        <f>VLOOKUP(E7473,Refs!$P$2:$S$36,4,FALSE)</f>
        <v>Midlands</v>
      </c>
      <c r="K7473" s="42">
        <f t="shared" si="235"/>
        <v>3</v>
      </c>
    </row>
    <row r="7474" spans="1:11" x14ac:dyDescent="0.35">
      <c r="A7474" s="197">
        <f t="shared" si="236"/>
        <v>44317</v>
      </c>
      <c r="B7474" t="s">
        <v>1054</v>
      </c>
      <c r="C7474" t="s">
        <v>791</v>
      </c>
      <c r="D7474"/>
      <c r="E7474" t="s">
        <v>789</v>
      </c>
      <c r="F7474" t="s">
        <v>790</v>
      </c>
      <c r="G7474" t="s">
        <v>735</v>
      </c>
      <c r="H7474">
        <v>3</v>
      </c>
      <c r="I7474" s="196" t="str">
        <f>VLOOKUP(E7474,Refs!$P$2:$R$36,3,FALSE)</f>
        <v>Y60</v>
      </c>
      <c r="J7474" s="196" t="str">
        <f>VLOOKUP(E7474,Refs!$P$2:$S$36,4,FALSE)</f>
        <v>Midlands</v>
      </c>
      <c r="K7474" s="42">
        <f t="shared" si="235"/>
        <v>3</v>
      </c>
    </row>
    <row r="7475" spans="1:11" x14ac:dyDescent="0.35">
      <c r="A7475" s="197">
        <f t="shared" si="236"/>
        <v>44317</v>
      </c>
      <c r="B7475" t="s">
        <v>1054</v>
      </c>
      <c r="C7475" t="s">
        <v>791</v>
      </c>
      <c r="D7475"/>
      <c r="E7475" t="s">
        <v>789</v>
      </c>
      <c r="F7475" t="s">
        <v>790</v>
      </c>
      <c r="G7475" t="s">
        <v>736</v>
      </c>
      <c r="H7475">
        <v>0</v>
      </c>
      <c r="I7475" s="196" t="str">
        <f>VLOOKUP(E7475,Refs!$P$2:$R$36,3,FALSE)</f>
        <v>Y60</v>
      </c>
      <c r="J7475" s="196" t="str">
        <f>VLOOKUP(E7475,Refs!$P$2:$S$36,4,FALSE)</f>
        <v>Midlands</v>
      </c>
      <c r="K7475" s="42" t="str">
        <f t="shared" si="235"/>
        <v/>
      </c>
    </row>
    <row r="7476" spans="1:11" x14ac:dyDescent="0.35">
      <c r="A7476" s="197">
        <f t="shared" si="236"/>
        <v>44317</v>
      </c>
      <c r="B7476" t="s">
        <v>1054</v>
      </c>
      <c r="C7476" t="s">
        <v>791</v>
      </c>
      <c r="D7476"/>
      <c r="E7476" t="s">
        <v>789</v>
      </c>
      <c r="F7476" t="s">
        <v>790</v>
      </c>
      <c r="G7476" t="s">
        <v>737</v>
      </c>
      <c r="H7476">
        <v>0</v>
      </c>
      <c r="I7476" s="196" t="str">
        <f>VLOOKUP(E7476,Refs!$P$2:$R$36,3,FALSE)</f>
        <v>Y60</v>
      </c>
      <c r="J7476" s="196" t="str">
        <f>VLOOKUP(E7476,Refs!$P$2:$S$36,4,FALSE)</f>
        <v>Midlands</v>
      </c>
      <c r="K7476" s="42" t="str">
        <f t="shared" si="235"/>
        <v/>
      </c>
    </row>
    <row r="7477" spans="1:11" x14ac:dyDescent="0.35">
      <c r="A7477" s="197">
        <f t="shared" si="236"/>
        <v>44317</v>
      </c>
      <c r="B7477" t="s">
        <v>1054</v>
      </c>
      <c r="C7477" t="s">
        <v>117</v>
      </c>
      <c r="D7477" t="s">
        <v>1002</v>
      </c>
      <c r="E7477" t="s">
        <v>68</v>
      </c>
      <c r="F7477" t="s">
        <v>69</v>
      </c>
      <c r="G7477" t="s">
        <v>756</v>
      </c>
      <c r="H7477">
        <v>74530</v>
      </c>
      <c r="I7477" s="196" t="str">
        <f>VLOOKUP(E7477,Refs!$P$2:$R$36,3,FALSE)</f>
        <v>Y59</v>
      </c>
      <c r="J7477" s="196" t="str">
        <f>VLOOKUP(E7477,Refs!$P$2:$S$36,4,FALSE)</f>
        <v>South East</v>
      </c>
      <c r="K7477" s="42">
        <f t="shared" si="235"/>
        <v>74530</v>
      </c>
    </row>
    <row r="7478" spans="1:11" x14ac:dyDescent="0.35">
      <c r="A7478" s="197">
        <f t="shared" si="236"/>
        <v>44317</v>
      </c>
      <c r="B7478" t="s">
        <v>1054</v>
      </c>
      <c r="C7478" t="s">
        <v>117</v>
      </c>
      <c r="D7478" t="s">
        <v>1002</v>
      </c>
      <c r="E7478" t="s">
        <v>68</v>
      </c>
      <c r="F7478" t="s">
        <v>69</v>
      </c>
      <c r="G7478" t="s">
        <v>757</v>
      </c>
      <c r="H7478">
        <v>0</v>
      </c>
      <c r="I7478" s="196" t="str">
        <f>VLOOKUP(E7478,Refs!$P$2:$R$36,3,FALSE)</f>
        <v>Y59</v>
      </c>
      <c r="J7478" s="196" t="str">
        <f>VLOOKUP(E7478,Refs!$P$2:$S$36,4,FALSE)</f>
        <v>South East</v>
      </c>
      <c r="K7478" s="42" t="str">
        <f t="shared" si="235"/>
        <v/>
      </c>
    </row>
    <row r="7479" spans="1:11" x14ac:dyDescent="0.35">
      <c r="A7479" s="197">
        <f t="shared" si="236"/>
        <v>44317</v>
      </c>
      <c r="B7479" t="s">
        <v>1054</v>
      </c>
      <c r="C7479" t="s">
        <v>117</v>
      </c>
      <c r="D7479" t="s">
        <v>1002</v>
      </c>
      <c r="E7479" t="s">
        <v>68</v>
      </c>
      <c r="F7479" t="s">
        <v>69</v>
      </c>
      <c r="G7479" t="s">
        <v>758</v>
      </c>
      <c r="H7479">
        <v>69136</v>
      </c>
      <c r="I7479" s="196" t="str">
        <f>VLOOKUP(E7479,Refs!$P$2:$R$36,3,FALSE)</f>
        <v>Y59</v>
      </c>
      <c r="J7479" s="196" t="str">
        <f>VLOOKUP(E7479,Refs!$P$2:$S$36,4,FALSE)</f>
        <v>South East</v>
      </c>
      <c r="K7479" s="42">
        <f t="shared" ref="K7479:K7542" si="237">IF(OR(H7479="NULL",H7479=0,H7479=""),"",H7479)</f>
        <v>69136</v>
      </c>
    </row>
    <row r="7480" spans="1:11" x14ac:dyDescent="0.35">
      <c r="A7480" s="197">
        <f t="shared" si="236"/>
        <v>44317</v>
      </c>
      <c r="B7480" t="s">
        <v>1054</v>
      </c>
      <c r="C7480" t="s">
        <v>117</v>
      </c>
      <c r="D7480" t="s">
        <v>1002</v>
      </c>
      <c r="E7480" t="s">
        <v>68</v>
      </c>
      <c r="F7480" t="s">
        <v>69</v>
      </c>
      <c r="G7480" t="s">
        <v>759</v>
      </c>
      <c r="H7480">
        <v>1237</v>
      </c>
      <c r="I7480" s="196" t="str">
        <f>VLOOKUP(E7480,Refs!$P$2:$R$36,3,FALSE)</f>
        <v>Y59</v>
      </c>
      <c r="J7480" s="196" t="str">
        <f>VLOOKUP(E7480,Refs!$P$2:$S$36,4,FALSE)</f>
        <v>South East</v>
      </c>
      <c r="K7480" s="42">
        <f t="shared" si="237"/>
        <v>1237</v>
      </c>
    </row>
    <row r="7481" spans="1:11" x14ac:dyDescent="0.35">
      <c r="A7481" s="197">
        <f t="shared" si="236"/>
        <v>44317</v>
      </c>
      <c r="B7481" t="s">
        <v>1054</v>
      </c>
      <c r="C7481" t="s">
        <v>117</v>
      </c>
      <c r="D7481" t="s">
        <v>1002</v>
      </c>
      <c r="E7481" t="s">
        <v>68</v>
      </c>
      <c r="F7481" t="s">
        <v>69</v>
      </c>
      <c r="G7481" t="s">
        <v>760</v>
      </c>
      <c r="H7481">
        <v>0</v>
      </c>
      <c r="I7481" s="196" t="str">
        <f>VLOOKUP(E7481,Refs!$P$2:$R$36,3,FALSE)</f>
        <v>Y59</v>
      </c>
      <c r="J7481" s="196" t="str">
        <f>VLOOKUP(E7481,Refs!$P$2:$S$36,4,FALSE)</f>
        <v>South East</v>
      </c>
      <c r="K7481" s="42" t="str">
        <f t="shared" si="237"/>
        <v/>
      </c>
    </row>
    <row r="7482" spans="1:11" x14ac:dyDescent="0.35">
      <c r="A7482" s="197">
        <f t="shared" si="236"/>
        <v>44317</v>
      </c>
      <c r="B7482" t="s">
        <v>1054</v>
      </c>
      <c r="C7482" t="s">
        <v>117</v>
      </c>
      <c r="D7482" t="s">
        <v>1002</v>
      </c>
      <c r="E7482" t="s">
        <v>68</v>
      </c>
      <c r="F7482" t="s">
        <v>69</v>
      </c>
      <c r="G7482" t="s">
        <v>761</v>
      </c>
      <c r="H7482">
        <v>0</v>
      </c>
      <c r="I7482" s="196" t="str">
        <f>VLOOKUP(E7482,Refs!$P$2:$R$36,3,FALSE)</f>
        <v>Y59</v>
      </c>
      <c r="J7482" s="196" t="str">
        <f>VLOOKUP(E7482,Refs!$P$2:$S$36,4,FALSE)</f>
        <v>South East</v>
      </c>
      <c r="K7482" s="42" t="str">
        <f t="shared" si="237"/>
        <v/>
      </c>
    </row>
    <row r="7483" spans="1:11" x14ac:dyDescent="0.35">
      <c r="A7483" s="197">
        <f t="shared" si="236"/>
        <v>44317</v>
      </c>
      <c r="B7483" t="s">
        <v>1054</v>
      </c>
      <c r="C7483" t="s">
        <v>117</v>
      </c>
      <c r="D7483" t="s">
        <v>1002</v>
      </c>
      <c r="E7483" t="s">
        <v>68</v>
      </c>
      <c r="F7483" t="s">
        <v>69</v>
      </c>
      <c r="G7483" t="s">
        <v>548</v>
      </c>
      <c r="H7483">
        <v>48868</v>
      </c>
      <c r="I7483" s="196" t="str">
        <f>VLOOKUP(E7483,Refs!$P$2:$R$36,3,FALSE)</f>
        <v>Y59</v>
      </c>
      <c r="J7483" s="196" t="str">
        <f>VLOOKUP(E7483,Refs!$P$2:$S$36,4,FALSE)</f>
        <v>South East</v>
      </c>
      <c r="K7483" s="42">
        <f t="shared" si="237"/>
        <v>48868</v>
      </c>
    </row>
    <row r="7484" spans="1:11" x14ac:dyDescent="0.35">
      <c r="A7484" s="197">
        <f t="shared" si="236"/>
        <v>44317</v>
      </c>
      <c r="B7484" t="s">
        <v>1054</v>
      </c>
      <c r="C7484" t="s">
        <v>117</v>
      </c>
      <c r="D7484" t="s">
        <v>1002</v>
      </c>
      <c r="E7484" t="s">
        <v>68</v>
      </c>
      <c r="F7484" t="s">
        <v>69</v>
      </c>
      <c r="G7484" t="s">
        <v>549</v>
      </c>
      <c r="H7484">
        <v>5384</v>
      </c>
      <c r="I7484" s="196" t="str">
        <f>VLOOKUP(E7484,Refs!$P$2:$R$36,3,FALSE)</f>
        <v>Y59</v>
      </c>
      <c r="J7484" s="196" t="str">
        <f>VLOOKUP(E7484,Refs!$P$2:$S$36,4,FALSE)</f>
        <v>South East</v>
      </c>
      <c r="K7484" s="42">
        <f t="shared" si="237"/>
        <v>5384</v>
      </c>
    </row>
    <row r="7485" spans="1:11" x14ac:dyDescent="0.35">
      <c r="A7485" s="197">
        <f t="shared" si="236"/>
        <v>44317</v>
      </c>
      <c r="B7485" t="s">
        <v>1054</v>
      </c>
      <c r="C7485" t="s">
        <v>117</v>
      </c>
      <c r="D7485" t="s">
        <v>1002</v>
      </c>
      <c r="E7485" t="s">
        <v>68</v>
      </c>
      <c r="F7485" t="s">
        <v>69</v>
      </c>
      <c r="G7485" t="s">
        <v>550</v>
      </c>
      <c r="H7485">
        <v>680</v>
      </c>
      <c r="I7485" s="196" t="str">
        <f>VLOOKUP(E7485,Refs!$P$2:$R$36,3,FALSE)</f>
        <v>Y59</v>
      </c>
      <c r="J7485" s="196" t="str">
        <f>VLOOKUP(E7485,Refs!$P$2:$S$36,4,FALSE)</f>
        <v>South East</v>
      </c>
      <c r="K7485" s="42">
        <f t="shared" si="237"/>
        <v>680</v>
      </c>
    </row>
    <row r="7486" spans="1:11" x14ac:dyDescent="0.35">
      <c r="A7486" s="197">
        <f t="shared" si="236"/>
        <v>44317</v>
      </c>
      <c r="B7486" t="s">
        <v>1054</v>
      </c>
      <c r="C7486" t="s">
        <v>117</v>
      </c>
      <c r="D7486" t="s">
        <v>1002</v>
      </c>
      <c r="E7486" t="s">
        <v>68</v>
      </c>
      <c r="F7486" t="s">
        <v>69</v>
      </c>
      <c r="G7486" t="s">
        <v>551</v>
      </c>
      <c r="H7486">
        <v>850</v>
      </c>
      <c r="I7486" s="196" t="str">
        <f>VLOOKUP(E7486,Refs!$P$2:$R$36,3,FALSE)</f>
        <v>Y59</v>
      </c>
      <c r="J7486" s="196" t="str">
        <f>VLOOKUP(E7486,Refs!$P$2:$S$36,4,FALSE)</f>
        <v>South East</v>
      </c>
      <c r="K7486" s="42">
        <f t="shared" si="237"/>
        <v>850</v>
      </c>
    </row>
    <row r="7487" spans="1:11" x14ac:dyDescent="0.35">
      <c r="A7487" s="197">
        <f t="shared" si="236"/>
        <v>44317</v>
      </c>
      <c r="B7487" t="s">
        <v>1054</v>
      </c>
      <c r="C7487" t="s">
        <v>117</v>
      </c>
      <c r="D7487" t="s">
        <v>1002</v>
      </c>
      <c r="E7487" t="s">
        <v>68</v>
      </c>
      <c r="F7487" t="s">
        <v>69</v>
      </c>
      <c r="G7487" t="s">
        <v>552</v>
      </c>
      <c r="H7487">
        <v>3854</v>
      </c>
      <c r="I7487" s="196" t="str">
        <f>VLOOKUP(E7487,Refs!$P$2:$R$36,3,FALSE)</f>
        <v>Y59</v>
      </c>
      <c r="J7487" s="196" t="str">
        <f>VLOOKUP(E7487,Refs!$P$2:$S$36,4,FALSE)</f>
        <v>South East</v>
      </c>
      <c r="K7487" s="42">
        <f t="shared" si="237"/>
        <v>3854</v>
      </c>
    </row>
    <row r="7488" spans="1:11" x14ac:dyDescent="0.35">
      <c r="A7488" s="197">
        <f t="shared" si="236"/>
        <v>44317</v>
      </c>
      <c r="B7488" t="s">
        <v>1054</v>
      </c>
      <c r="C7488" t="s">
        <v>117</v>
      </c>
      <c r="D7488" t="s">
        <v>1002</v>
      </c>
      <c r="E7488" t="s">
        <v>68</v>
      </c>
      <c r="F7488" t="s">
        <v>69</v>
      </c>
      <c r="G7488" t="s">
        <v>553</v>
      </c>
      <c r="H7488">
        <v>0</v>
      </c>
      <c r="I7488" s="196" t="str">
        <f>VLOOKUP(E7488,Refs!$P$2:$R$36,3,FALSE)</f>
        <v>Y59</v>
      </c>
      <c r="J7488" s="196" t="str">
        <f>VLOOKUP(E7488,Refs!$P$2:$S$36,4,FALSE)</f>
        <v>South East</v>
      </c>
      <c r="K7488" s="42" t="str">
        <f t="shared" si="237"/>
        <v/>
      </c>
    </row>
    <row r="7489" spans="1:11" x14ac:dyDescent="0.35">
      <c r="A7489" s="197">
        <f t="shared" si="236"/>
        <v>44317</v>
      </c>
      <c r="B7489" t="s">
        <v>1054</v>
      </c>
      <c r="C7489" t="s">
        <v>117</v>
      </c>
      <c r="D7489" t="s">
        <v>1002</v>
      </c>
      <c r="E7489" t="s">
        <v>68</v>
      </c>
      <c r="F7489" t="s">
        <v>69</v>
      </c>
      <c r="G7489" t="s">
        <v>554</v>
      </c>
      <c r="H7489">
        <v>0</v>
      </c>
      <c r="I7489" s="196" t="str">
        <f>VLOOKUP(E7489,Refs!$P$2:$R$36,3,FALSE)</f>
        <v>Y59</v>
      </c>
      <c r="J7489" s="196" t="str">
        <f>VLOOKUP(E7489,Refs!$P$2:$S$36,4,FALSE)</f>
        <v>South East</v>
      </c>
      <c r="K7489" s="42" t="str">
        <f t="shared" si="237"/>
        <v/>
      </c>
    </row>
    <row r="7490" spans="1:11" x14ac:dyDescent="0.35">
      <c r="A7490" s="197">
        <f t="shared" si="236"/>
        <v>44317</v>
      </c>
      <c r="B7490" t="s">
        <v>1054</v>
      </c>
      <c r="C7490" t="s">
        <v>117</v>
      </c>
      <c r="D7490" t="s">
        <v>1002</v>
      </c>
      <c r="E7490" t="s">
        <v>68</v>
      </c>
      <c r="F7490" t="s">
        <v>69</v>
      </c>
      <c r="G7490" t="s">
        <v>555</v>
      </c>
      <c r="H7490">
        <v>0</v>
      </c>
      <c r="I7490" s="196" t="str">
        <f>VLOOKUP(E7490,Refs!$P$2:$R$36,3,FALSE)</f>
        <v>Y59</v>
      </c>
      <c r="J7490" s="196" t="str">
        <f>VLOOKUP(E7490,Refs!$P$2:$S$36,4,FALSE)</f>
        <v>South East</v>
      </c>
      <c r="K7490" s="42" t="str">
        <f t="shared" si="237"/>
        <v/>
      </c>
    </row>
    <row r="7491" spans="1:11" x14ac:dyDescent="0.35">
      <c r="A7491" s="197">
        <f t="shared" ref="A7491:A7554" si="238">DATEVALUE(RIGHT(B7491,8))</f>
        <v>44317</v>
      </c>
      <c r="B7491" t="s">
        <v>1054</v>
      </c>
      <c r="C7491" t="s">
        <v>117</v>
      </c>
      <c r="D7491" t="s">
        <v>1002</v>
      </c>
      <c r="E7491" t="s">
        <v>68</v>
      </c>
      <c r="F7491" t="s">
        <v>69</v>
      </c>
      <c r="G7491" t="s">
        <v>556</v>
      </c>
      <c r="H7491">
        <v>0</v>
      </c>
      <c r="I7491" s="196" t="str">
        <f>VLOOKUP(E7491,Refs!$P$2:$R$36,3,FALSE)</f>
        <v>Y59</v>
      </c>
      <c r="J7491" s="196" t="str">
        <f>VLOOKUP(E7491,Refs!$P$2:$S$36,4,FALSE)</f>
        <v>South East</v>
      </c>
      <c r="K7491" s="42" t="str">
        <f t="shared" si="237"/>
        <v/>
      </c>
    </row>
    <row r="7492" spans="1:11" x14ac:dyDescent="0.35">
      <c r="A7492" s="197">
        <f t="shared" si="238"/>
        <v>44317</v>
      </c>
      <c r="B7492" t="s">
        <v>1054</v>
      </c>
      <c r="C7492" t="s">
        <v>117</v>
      </c>
      <c r="D7492" t="s">
        <v>1002</v>
      </c>
      <c r="E7492" t="s">
        <v>68</v>
      </c>
      <c r="F7492" t="s">
        <v>69</v>
      </c>
      <c r="G7492" t="s">
        <v>557</v>
      </c>
      <c r="H7492">
        <v>0</v>
      </c>
      <c r="I7492" s="196" t="str">
        <f>VLOOKUP(E7492,Refs!$P$2:$R$36,3,FALSE)</f>
        <v>Y59</v>
      </c>
      <c r="J7492" s="196" t="str">
        <f>VLOOKUP(E7492,Refs!$P$2:$S$36,4,FALSE)</f>
        <v>South East</v>
      </c>
      <c r="K7492" s="42" t="str">
        <f t="shared" si="237"/>
        <v/>
      </c>
    </row>
    <row r="7493" spans="1:11" x14ac:dyDescent="0.35">
      <c r="A7493" s="197">
        <f t="shared" si="238"/>
        <v>44317</v>
      </c>
      <c r="B7493" t="s">
        <v>1054</v>
      </c>
      <c r="C7493" t="s">
        <v>117</v>
      </c>
      <c r="D7493" t="s">
        <v>1002</v>
      </c>
      <c r="E7493" t="s">
        <v>68</v>
      </c>
      <c r="F7493" t="s">
        <v>69</v>
      </c>
      <c r="G7493" t="s">
        <v>558</v>
      </c>
      <c r="H7493">
        <v>0</v>
      </c>
      <c r="I7493" s="196" t="str">
        <f>VLOOKUP(E7493,Refs!$P$2:$R$36,3,FALSE)</f>
        <v>Y59</v>
      </c>
      <c r="J7493" s="196" t="str">
        <f>VLOOKUP(E7493,Refs!$P$2:$S$36,4,FALSE)</f>
        <v>South East</v>
      </c>
      <c r="K7493" s="42" t="str">
        <f t="shared" si="237"/>
        <v/>
      </c>
    </row>
    <row r="7494" spans="1:11" x14ac:dyDescent="0.35">
      <c r="A7494" s="197">
        <f t="shared" si="238"/>
        <v>44317</v>
      </c>
      <c r="B7494" t="s">
        <v>1054</v>
      </c>
      <c r="C7494" t="s">
        <v>117</v>
      </c>
      <c r="D7494" t="s">
        <v>1002</v>
      </c>
      <c r="E7494" t="s">
        <v>68</v>
      </c>
      <c r="F7494" t="s">
        <v>69</v>
      </c>
      <c r="G7494" t="s">
        <v>566</v>
      </c>
      <c r="H7494">
        <v>63703</v>
      </c>
      <c r="I7494" s="196" t="str">
        <f>VLOOKUP(E7494,Refs!$P$2:$R$36,3,FALSE)</f>
        <v>Y59</v>
      </c>
      <c r="J7494" s="196" t="str">
        <f>VLOOKUP(E7494,Refs!$P$2:$S$36,4,FALSE)</f>
        <v>South East</v>
      </c>
      <c r="K7494" s="42">
        <f t="shared" si="237"/>
        <v>63703</v>
      </c>
    </row>
    <row r="7495" spans="1:11" x14ac:dyDescent="0.35">
      <c r="A7495" s="197">
        <f t="shared" si="238"/>
        <v>44317</v>
      </c>
      <c r="B7495" t="s">
        <v>1054</v>
      </c>
      <c r="C7495" t="s">
        <v>117</v>
      </c>
      <c r="D7495" t="s">
        <v>1002</v>
      </c>
      <c r="E7495" t="s">
        <v>68</v>
      </c>
      <c r="F7495" t="s">
        <v>69</v>
      </c>
      <c r="G7495" t="s">
        <v>567</v>
      </c>
      <c r="H7495">
        <v>863</v>
      </c>
      <c r="I7495" s="196" t="str">
        <f>VLOOKUP(E7495,Refs!$P$2:$R$36,3,FALSE)</f>
        <v>Y59</v>
      </c>
      <c r="J7495" s="196" t="str">
        <f>VLOOKUP(E7495,Refs!$P$2:$S$36,4,FALSE)</f>
        <v>South East</v>
      </c>
      <c r="K7495" s="42">
        <f t="shared" si="237"/>
        <v>863</v>
      </c>
    </row>
    <row r="7496" spans="1:11" x14ac:dyDescent="0.35">
      <c r="A7496" s="197">
        <f t="shared" si="238"/>
        <v>44317</v>
      </c>
      <c r="B7496" t="s">
        <v>1054</v>
      </c>
      <c r="C7496" t="s">
        <v>117</v>
      </c>
      <c r="D7496" t="s">
        <v>1002</v>
      </c>
      <c r="E7496" t="s">
        <v>68</v>
      </c>
      <c r="F7496" t="s">
        <v>69</v>
      </c>
      <c r="G7496" t="s">
        <v>568</v>
      </c>
      <c r="H7496">
        <v>31510</v>
      </c>
      <c r="I7496" s="196" t="str">
        <f>VLOOKUP(E7496,Refs!$P$2:$R$36,3,FALSE)</f>
        <v>Y59</v>
      </c>
      <c r="J7496" s="196" t="str">
        <f>VLOOKUP(E7496,Refs!$P$2:$S$36,4,FALSE)</f>
        <v>South East</v>
      </c>
      <c r="K7496" s="42">
        <f t="shared" si="237"/>
        <v>31510</v>
      </c>
    </row>
    <row r="7497" spans="1:11" x14ac:dyDescent="0.35">
      <c r="A7497" s="197">
        <f t="shared" si="238"/>
        <v>44317</v>
      </c>
      <c r="B7497" t="s">
        <v>1054</v>
      </c>
      <c r="C7497" t="s">
        <v>117</v>
      </c>
      <c r="D7497" t="s">
        <v>1002</v>
      </c>
      <c r="E7497" t="s">
        <v>68</v>
      </c>
      <c r="F7497" t="s">
        <v>69</v>
      </c>
      <c r="G7497" t="s">
        <v>569</v>
      </c>
      <c r="H7497">
        <v>29014</v>
      </c>
      <c r="I7497" s="196" t="str">
        <f>VLOOKUP(E7497,Refs!$P$2:$R$36,3,FALSE)</f>
        <v>Y59</v>
      </c>
      <c r="J7497" s="196" t="str">
        <f>VLOOKUP(E7497,Refs!$P$2:$S$36,4,FALSE)</f>
        <v>South East</v>
      </c>
      <c r="K7497" s="42">
        <f t="shared" si="237"/>
        <v>29014</v>
      </c>
    </row>
    <row r="7498" spans="1:11" x14ac:dyDescent="0.35">
      <c r="A7498" s="197">
        <f t="shared" si="238"/>
        <v>44317</v>
      </c>
      <c r="B7498" t="s">
        <v>1054</v>
      </c>
      <c r="C7498" t="s">
        <v>117</v>
      </c>
      <c r="D7498" t="s">
        <v>1002</v>
      </c>
      <c r="E7498" t="s">
        <v>68</v>
      </c>
      <c r="F7498" t="s">
        <v>69</v>
      </c>
      <c r="G7498" t="s">
        <v>570</v>
      </c>
      <c r="H7498">
        <v>0</v>
      </c>
      <c r="I7498" s="196" t="str">
        <f>VLOOKUP(E7498,Refs!$P$2:$R$36,3,FALSE)</f>
        <v>Y59</v>
      </c>
      <c r="J7498" s="196" t="str">
        <f>VLOOKUP(E7498,Refs!$P$2:$S$36,4,FALSE)</f>
        <v>South East</v>
      </c>
      <c r="K7498" s="42" t="str">
        <f t="shared" si="237"/>
        <v/>
      </c>
    </row>
    <row r="7499" spans="1:11" x14ac:dyDescent="0.35">
      <c r="A7499" s="197">
        <f t="shared" si="238"/>
        <v>44317</v>
      </c>
      <c r="B7499" t="s">
        <v>1054</v>
      </c>
      <c r="C7499" t="s">
        <v>117</v>
      </c>
      <c r="D7499" t="s">
        <v>1002</v>
      </c>
      <c r="E7499" t="s">
        <v>68</v>
      </c>
      <c r="F7499" t="s">
        <v>69</v>
      </c>
      <c r="G7499" t="s">
        <v>571</v>
      </c>
      <c r="H7499">
        <v>2316</v>
      </c>
      <c r="I7499" s="196" t="str">
        <f>VLOOKUP(E7499,Refs!$P$2:$R$36,3,FALSE)</f>
        <v>Y59</v>
      </c>
      <c r="J7499" s="196" t="str">
        <f>VLOOKUP(E7499,Refs!$P$2:$S$36,4,FALSE)</f>
        <v>South East</v>
      </c>
      <c r="K7499" s="42">
        <f t="shared" si="237"/>
        <v>2316</v>
      </c>
    </row>
    <row r="7500" spans="1:11" x14ac:dyDescent="0.35">
      <c r="A7500" s="197">
        <f t="shared" si="238"/>
        <v>44317</v>
      </c>
      <c r="B7500" t="s">
        <v>1054</v>
      </c>
      <c r="C7500" t="s">
        <v>117</v>
      </c>
      <c r="D7500" t="s">
        <v>1002</v>
      </c>
      <c r="E7500" t="s">
        <v>68</v>
      </c>
      <c r="F7500" t="s">
        <v>69</v>
      </c>
      <c r="G7500" t="s">
        <v>576</v>
      </c>
      <c r="H7500">
        <v>30625</v>
      </c>
      <c r="I7500" s="196" t="str">
        <f>VLOOKUP(E7500,Refs!$P$2:$R$36,3,FALSE)</f>
        <v>Y59</v>
      </c>
      <c r="J7500" s="196" t="str">
        <f>VLOOKUP(E7500,Refs!$P$2:$S$36,4,FALSE)</f>
        <v>South East</v>
      </c>
      <c r="K7500" s="42">
        <f t="shared" si="237"/>
        <v>30625</v>
      </c>
    </row>
    <row r="7501" spans="1:11" x14ac:dyDescent="0.35">
      <c r="A7501" s="197">
        <f t="shared" si="238"/>
        <v>44317</v>
      </c>
      <c r="B7501" t="s">
        <v>1054</v>
      </c>
      <c r="C7501" t="s">
        <v>117</v>
      </c>
      <c r="D7501" t="s">
        <v>1002</v>
      </c>
      <c r="E7501" t="s">
        <v>68</v>
      </c>
      <c r="F7501" t="s">
        <v>69</v>
      </c>
      <c r="G7501" t="s">
        <v>577</v>
      </c>
      <c r="H7501">
        <v>11475</v>
      </c>
      <c r="I7501" s="196" t="str">
        <f>VLOOKUP(E7501,Refs!$P$2:$R$36,3,FALSE)</f>
        <v>Y59</v>
      </c>
      <c r="J7501" s="196" t="str">
        <f>VLOOKUP(E7501,Refs!$P$2:$S$36,4,FALSE)</f>
        <v>South East</v>
      </c>
      <c r="K7501" s="42">
        <f t="shared" si="237"/>
        <v>11475</v>
      </c>
    </row>
    <row r="7502" spans="1:11" x14ac:dyDescent="0.35">
      <c r="A7502" s="197">
        <f t="shared" si="238"/>
        <v>44317</v>
      </c>
      <c r="B7502" t="s">
        <v>1054</v>
      </c>
      <c r="C7502" t="s">
        <v>117</v>
      </c>
      <c r="D7502" t="s">
        <v>1002</v>
      </c>
      <c r="E7502" t="s">
        <v>68</v>
      </c>
      <c r="F7502" t="s">
        <v>69</v>
      </c>
      <c r="G7502" t="s">
        <v>578</v>
      </c>
      <c r="H7502">
        <v>0</v>
      </c>
      <c r="I7502" s="196" t="str">
        <f>VLOOKUP(E7502,Refs!$P$2:$R$36,3,FALSE)</f>
        <v>Y59</v>
      </c>
      <c r="J7502" s="196" t="str">
        <f>VLOOKUP(E7502,Refs!$P$2:$S$36,4,FALSE)</f>
        <v>South East</v>
      </c>
      <c r="K7502" s="42" t="str">
        <f t="shared" si="237"/>
        <v/>
      </c>
    </row>
    <row r="7503" spans="1:11" x14ac:dyDescent="0.35">
      <c r="A7503" s="197">
        <f t="shared" si="238"/>
        <v>44317</v>
      </c>
      <c r="B7503" t="s">
        <v>1054</v>
      </c>
      <c r="C7503" t="s">
        <v>117</v>
      </c>
      <c r="D7503" t="s">
        <v>1002</v>
      </c>
      <c r="E7503" t="s">
        <v>68</v>
      </c>
      <c r="F7503" t="s">
        <v>69</v>
      </c>
      <c r="G7503" t="s">
        <v>579</v>
      </c>
      <c r="H7503">
        <v>1131</v>
      </c>
      <c r="I7503" s="196" t="str">
        <f>VLOOKUP(E7503,Refs!$P$2:$R$36,3,FALSE)</f>
        <v>Y59</v>
      </c>
      <c r="J7503" s="196" t="str">
        <f>VLOOKUP(E7503,Refs!$P$2:$S$36,4,FALSE)</f>
        <v>South East</v>
      </c>
      <c r="K7503" s="42">
        <f t="shared" si="237"/>
        <v>1131</v>
      </c>
    </row>
    <row r="7504" spans="1:11" x14ac:dyDescent="0.35">
      <c r="A7504" s="197">
        <f t="shared" si="238"/>
        <v>44317</v>
      </c>
      <c r="B7504" t="s">
        <v>1054</v>
      </c>
      <c r="C7504" t="s">
        <v>117</v>
      </c>
      <c r="D7504" t="s">
        <v>1002</v>
      </c>
      <c r="E7504" t="s">
        <v>68</v>
      </c>
      <c r="F7504" t="s">
        <v>69</v>
      </c>
      <c r="G7504" t="s">
        <v>580</v>
      </c>
      <c r="H7504">
        <v>6258</v>
      </c>
      <c r="I7504" s="196" t="str">
        <f>VLOOKUP(E7504,Refs!$P$2:$R$36,3,FALSE)</f>
        <v>Y59</v>
      </c>
      <c r="J7504" s="196" t="str">
        <f>VLOOKUP(E7504,Refs!$P$2:$S$36,4,FALSE)</f>
        <v>South East</v>
      </c>
      <c r="K7504" s="42">
        <f t="shared" si="237"/>
        <v>6258</v>
      </c>
    </row>
    <row r="7505" spans="1:11" x14ac:dyDescent="0.35">
      <c r="A7505" s="197">
        <f t="shared" si="238"/>
        <v>44317</v>
      </c>
      <c r="B7505" t="s">
        <v>1054</v>
      </c>
      <c r="C7505" t="s">
        <v>117</v>
      </c>
      <c r="D7505" t="s">
        <v>1002</v>
      </c>
      <c r="E7505" t="s">
        <v>68</v>
      </c>
      <c r="F7505" t="s">
        <v>69</v>
      </c>
      <c r="G7505" t="s">
        <v>581</v>
      </c>
      <c r="H7505">
        <v>174</v>
      </c>
      <c r="I7505" s="196" t="str">
        <f>VLOOKUP(E7505,Refs!$P$2:$R$36,3,FALSE)</f>
        <v>Y59</v>
      </c>
      <c r="J7505" s="196" t="str">
        <f>VLOOKUP(E7505,Refs!$P$2:$S$36,4,FALSE)</f>
        <v>South East</v>
      </c>
      <c r="K7505" s="42">
        <f t="shared" si="237"/>
        <v>174</v>
      </c>
    </row>
    <row r="7506" spans="1:11" x14ac:dyDescent="0.35">
      <c r="A7506" s="197">
        <f t="shared" si="238"/>
        <v>44317</v>
      </c>
      <c r="B7506" t="s">
        <v>1054</v>
      </c>
      <c r="C7506" t="s">
        <v>117</v>
      </c>
      <c r="D7506" t="s">
        <v>1002</v>
      </c>
      <c r="E7506" t="s">
        <v>68</v>
      </c>
      <c r="F7506" t="s">
        <v>69</v>
      </c>
      <c r="G7506" t="s">
        <v>582</v>
      </c>
      <c r="H7506">
        <v>0</v>
      </c>
      <c r="I7506" s="196" t="str">
        <f>VLOOKUP(E7506,Refs!$P$2:$R$36,3,FALSE)</f>
        <v>Y59</v>
      </c>
      <c r="J7506" s="196" t="str">
        <f>VLOOKUP(E7506,Refs!$P$2:$S$36,4,FALSE)</f>
        <v>South East</v>
      </c>
      <c r="K7506" s="42" t="str">
        <f t="shared" si="237"/>
        <v/>
      </c>
    </row>
    <row r="7507" spans="1:11" x14ac:dyDescent="0.35">
      <c r="A7507" s="197">
        <f t="shared" si="238"/>
        <v>44317</v>
      </c>
      <c r="B7507" t="s">
        <v>1054</v>
      </c>
      <c r="C7507" t="s">
        <v>117</v>
      </c>
      <c r="D7507" t="s">
        <v>1002</v>
      </c>
      <c r="E7507" t="s">
        <v>68</v>
      </c>
      <c r="F7507" t="s">
        <v>69</v>
      </c>
      <c r="G7507" t="s">
        <v>583</v>
      </c>
      <c r="H7507">
        <v>1273</v>
      </c>
      <c r="I7507" s="196" t="str">
        <f>VLOOKUP(E7507,Refs!$P$2:$R$36,3,FALSE)</f>
        <v>Y59</v>
      </c>
      <c r="J7507" s="196" t="str">
        <f>VLOOKUP(E7507,Refs!$P$2:$S$36,4,FALSE)</f>
        <v>South East</v>
      </c>
      <c r="K7507" s="42">
        <f t="shared" si="237"/>
        <v>1273</v>
      </c>
    </row>
    <row r="7508" spans="1:11" x14ac:dyDescent="0.35">
      <c r="A7508" s="197">
        <f t="shared" si="238"/>
        <v>44317</v>
      </c>
      <c r="B7508" t="s">
        <v>1054</v>
      </c>
      <c r="C7508" t="s">
        <v>117</v>
      </c>
      <c r="D7508" t="s">
        <v>1002</v>
      </c>
      <c r="E7508" t="s">
        <v>68</v>
      </c>
      <c r="F7508" t="s">
        <v>69</v>
      </c>
      <c r="G7508" t="s">
        <v>584</v>
      </c>
      <c r="H7508">
        <v>10314</v>
      </c>
      <c r="I7508" s="196" t="str">
        <f>VLOOKUP(E7508,Refs!$P$2:$R$36,3,FALSE)</f>
        <v>Y59</v>
      </c>
      <c r="J7508" s="196" t="str">
        <f>VLOOKUP(E7508,Refs!$P$2:$S$36,4,FALSE)</f>
        <v>South East</v>
      </c>
      <c r="K7508" s="42">
        <f t="shared" si="237"/>
        <v>10314</v>
      </c>
    </row>
    <row r="7509" spans="1:11" x14ac:dyDescent="0.35">
      <c r="A7509" s="197">
        <f t="shared" si="238"/>
        <v>44317</v>
      </c>
      <c r="B7509" t="s">
        <v>1054</v>
      </c>
      <c r="C7509" t="s">
        <v>117</v>
      </c>
      <c r="D7509" t="s">
        <v>1002</v>
      </c>
      <c r="E7509" t="s">
        <v>68</v>
      </c>
      <c r="F7509" t="s">
        <v>69</v>
      </c>
      <c r="G7509" t="s">
        <v>585</v>
      </c>
      <c r="H7509">
        <v>752</v>
      </c>
      <c r="I7509" s="196" t="str">
        <f>VLOOKUP(E7509,Refs!$P$2:$R$36,3,FALSE)</f>
        <v>Y59</v>
      </c>
      <c r="J7509" s="196" t="str">
        <f>VLOOKUP(E7509,Refs!$P$2:$S$36,4,FALSE)</f>
        <v>South East</v>
      </c>
      <c r="K7509" s="42">
        <f t="shared" si="237"/>
        <v>752</v>
      </c>
    </row>
    <row r="7510" spans="1:11" x14ac:dyDescent="0.35">
      <c r="A7510" s="197">
        <f t="shared" si="238"/>
        <v>44317</v>
      </c>
      <c r="B7510" t="s">
        <v>1054</v>
      </c>
      <c r="C7510" t="s">
        <v>117</v>
      </c>
      <c r="D7510" t="s">
        <v>1002</v>
      </c>
      <c r="E7510" t="s">
        <v>68</v>
      </c>
      <c r="F7510" t="s">
        <v>69</v>
      </c>
      <c r="G7510" t="s">
        <v>586</v>
      </c>
      <c r="H7510">
        <v>0</v>
      </c>
      <c r="I7510" s="196" t="str">
        <f>VLOOKUP(E7510,Refs!$P$2:$R$36,3,FALSE)</f>
        <v>Y59</v>
      </c>
      <c r="J7510" s="196" t="str">
        <f>VLOOKUP(E7510,Refs!$P$2:$S$36,4,FALSE)</f>
        <v>South East</v>
      </c>
      <c r="K7510" s="42" t="str">
        <f t="shared" si="237"/>
        <v/>
      </c>
    </row>
    <row r="7511" spans="1:11" x14ac:dyDescent="0.35">
      <c r="A7511" s="197">
        <f t="shared" si="238"/>
        <v>44317</v>
      </c>
      <c r="B7511" t="s">
        <v>1054</v>
      </c>
      <c r="C7511" t="s">
        <v>117</v>
      </c>
      <c r="D7511" t="s">
        <v>1002</v>
      </c>
      <c r="E7511" t="s">
        <v>68</v>
      </c>
      <c r="F7511" t="s">
        <v>69</v>
      </c>
      <c r="G7511" t="s">
        <v>587</v>
      </c>
      <c r="H7511">
        <v>0</v>
      </c>
      <c r="I7511" s="196" t="str">
        <f>VLOOKUP(E7511,Refs!$P$2:$R$36,3,FALSE)</f>
        <v>Y59</v>
      </c>
      <c r="J7511" s="196" t="str">
        <f>VLOOKUP(E7511,Refs!$P$2:$S$36,4,FALSE)</f>
        <v>South East</v>
      </c>
      <c r="K7511" s="42" t="str">
        <f t="shared" si="237"/>
        <v/>
      </c>
    </row>
    <row r="7512" spans="1:11" x14ac:dyDescent="0.35">
      <c r="A7512" s="197">
        <f t="shared" si="238"/>
        <v>44317</v>
      </c>
      <c r="B7512" t="s">
        <v>1054</v>
      </c>
      <c r="C7512" t="s">
        <v>117</v>
      </c>
      <c r="D7512" t="s">
        <v>1002</v>
      </c>
      <c r="E7512" t="s">
        <v>68</v>
      </c>
      <c r="F7512" t="s">
        <v>69</v>
      </c>
      <c r="G7512" t="s">
        <v>588</v>
      </c>
      <c r="H7512">
        <v>15156</v>
      </c>
      <c r="I7512" s="196" t="str">
        <f>VLOOKUP(E7512,Refs!$P$2:$R$36,3,FALSE)</f>
        <v>Y59</v>
      </c>
      <c r="J7512" s="196" t="str">
        <f>VLOOKUP(E7512,Refs!$P$2:$S$36,4,FALSE)</f>
        <v>South East</v>
      </c>
      <c r="K7512" s="42">
        <f t="shared" si="237"/>
        <v>15156</v>
      </c>
    </row>
    <row r="7513" spans="1:11" x14ac:dyDescent="0.35">
      <c r="A7513" s="197">
        <f t="shared" si="238"/>
        <v>44317</v>
      </c>
      <c r="B7513" t="s">
        <v>1054</v>
      </c>
      <c r="C7513" t="s">
        <v>117</v>
      </c>
      <c r="D7513" t="s">
        <v>1002</v>
      </c>
      <c r="E7513" t="s">
        <v>68</v>
      </c>
      <c r="F7513" t="s">
        <v>69</v>
      </c>
      <c r="G7513" t="s">
        <v>589</v>
      </c>
      <c r="H7513">
        <v>5073</v>
      </c>
      <c r="I7513" s="196" t="str">
        <f>VLOOKUP(E7513,Refs!$P$2:$R$36,3,FALSE)</f>
        <v>Y59</v>
      </c>
      <c r="J7513" s="196" t="str">
        <f>VLOOKUP(E7513,Refs!$P$2:$S$36,4,FALSE)</f>
        <v>South East</v>
      </c>
      <c r="K7513" s="42">
        <f t="shared" si="237"/>
        <v>5073</v>
      </c>
    </row>
    <row r="7514" spans="1:11" x14ac:dyDescent="0.35">
      <c r="A7514" s="197">
        <f t="shared" si="238"/>
        <v>44317</v>
      </c>
      <c r="B7514" t="s">
        <v>1054</v>
      </c>
      <c r="C7514" t="s">
        <v>117</v>
      </c>
      <c r="D7514" t="s">
        <v>1002</v>
      </c>
      <c r="E7514" t="s">
        <v>68</v>
      </c>
      <c r="F7514" t="s">
        <v>69</v>
      </c>
      <c r="G7514" t="s">
        <v>590</v>
      </c>
      <c r="H7514">
        <v>2099</v>
      </c>
      <c r="I7514" s="196" t="str">
        <f>VLOOKUP(E7514,Refs!$P$2:$R$36,3,FALSE)</f>
        <v>Y59</v>
      </c>
      <c r="J7514" s="196" t="str">
        <f>VLOOKUP(E7514,Refs!$P$2:$S$36,4,FALSE)</f>
        <v>South East</v>
      </c>
      <c r="K7514" s="42">
        <f t="shared" si="237"/>
        <v>2099</v>
      </c>
    </row>
    <row r="7515" spans="1:11" x14ac:dyDescent="0.35">
      <c r="A7515" s="197">
        <f t="shared" si="238"/>
        <v>44317</v>
      </c>
      <c r="B7515" t="s">
        <v>1054</v>
      </c>
      <c r="C7515" t="s">
        <v>117</v>
      </c>
      <c r="D7515" t="s">
        <v>1002</v>
      </c>
      <c r="E7515" t="s">
        <v>68</v>
      </c>
      <c r="F7515" t="s">
        <v>69</v>
      </c>
      <c r="G7515" t="s">
        <v>591</v>
      </c>
      <c r="H7515">
        <v>1290</v>
      </c>
      <c r="I7515" s="196" t="str">
        <f>VLOOKUP(E7515,Refs!$P$2:$R$36,3,FALSE)</f>
        <v>Y59</v>
      </c>
      <c r="J7515" s="196" t="str">
        <f>VLOOKUP(E7515,Refs!$P$2:$S$36,4,FALSE)</f>
        <v>South East</v>
      </c>
      <c r="K7515" s="42">
        <f t="shared" si="237"/>
        <v>1290</v>
      </c>
    </row>
    <row r="7516" spans="1:11" x14ac:dyDescent="0.35">
      <c r="A7516" s="197">
        <f t="shared" si="238"/>
        <v>44317</v>
      </c>
      <c r="B7516" t="s">
        <v>1054</v>
      </c>
      <c r="C7516" t="s">
        <v>117</v>
      </c>
      <c r="D7516" t="s">
        <v>1002</v>
      </c>
      <c r="E7516" t="s">
        <v>68</v>
      </c>
      <c r="F7516" t="s">
        <v>69</v>
      </c>
      <c r="G7516" t="s">
        <v>592</v>
      </c>
      <c r="H7516">
        <v>2111</v>
      </c>
      <c r="I7516" s="196" t="str">
        <f>VLOOKUP(E7516,Refs!$P$2:$R$36,3,FALSE)</f>
        <v>Y59</v>
      </c>
      <c r="J7516" s="196" t="str">
        <f>VLOOKUP(E7516,Refs!$P$2:$S$36,4,FALSE)</f>
        <v>South East</v>
      </c>
      <c r="K7516" s="42">
        <f t="shared" si="237"/>
        <v>2111</v>
      </c>
    </row>
    <row r="7517" spans="1:11" x14ac:dyDescent="0.35">
      <c r="A7517" s="197">
        <f t="shared" si="238"/>
        <v>44317</v>
      </c>
      <c r="B7517" t="s">
        <v>1054</v>
      </c>
      <c r="C7517" t="s">
        <v>117</v>
      </c>
      <c r="D7517" t="s">
        <v>1002</v>
      </c>
      <c r="E7517" t="s">
        <v>68</v>
      </c>
      <c r="F7517" t="s">
        <v>69</v>
      </c>
      <c r="G7517" t="s">
        <v>593</v>
      </c>
      <c r="H7517">
        <v>1348</v>
      </c>
      <c r="I7517" s="196" t="str">
        <f>VLOOKUP(E7517,Refs!$P$2:$R$36,3,FALSE)</f>
        <v>Y59</v>
      </c>
      <c r="J7517" s="196" t="str">
        <f>VLOOKUP(E7517,Refs!$P$2:$S$36,4,FALSE)</f>
        <v>South East</v>
      </c>
      <c r="K7517" s="42">
        <f t="shared" si="237"/>
        <v>1348</v>
      </c>
    </row>
    <row r="7518" spans="1:11" x14ac:dyDescent="0.35">
      <c r="A7518" s="197">
        <f t="shared" si="238"/>
        <v>44317</v>
      </c>
      <c r="B7518" t="s">
        <v>1054</v>
      </c>
      <c r="C7518" t="s">
        <v>117</v>
      </c>
      <c r="D7518" t="s">
        <v>1002</v>
      </c>
      <c r="E7518" t="s">
        <v>68</v>
      </c>
      <c r="F7518" t="s">
        <v>69</v>
      </c>
      <c r="G7518" t="s">
        <v>594</v>
      </c>
      <c r="H7518">
        <v>867</v>
      </c>
      <c r="I7518" s="196" t="str">
        <f>VLOOKUP(E7518,Refs!$P$2:$R$36,3,FALSE)</f>
        <v>Y59</v>
      </c>
      <c r="J7518" s="196" t="str">
        <f>VLOOKUP(E7518,Refs!$P$2:$S$36,4,FALSE)</f>
        <v>South East</v>
      </c>
      <c r="K7518" s="42">
        <f t="shared" si="237"/>
        <v>867</v>
      </c>
    </row>
    <row r="7519" spans="1:11" x14ac:dyDescent="0.35">
      <c r="A7519" s="197">
        <f t="shared" si="238"/>
        <v>44317</v>
      </c>
      <c r="B7519" t="s">
        <v>1054</v>
      </c>
      <c r="C7519" t="s">
        <v>117</v>
      </c>
      <c r="D7519" t="s">
        <v>1002</v>
      </c>
      <c r="E7519" t="s">
        <v>68</v>
      </c>
      <c r="F7519" t="s">
        <v>69</v>
      </c>
      <c r="G7519" t="s">
        <v>609</v>
      </c>
      <c r="H7519">
        <v>61743</v>
      </c>
      <c r="I7519" s="196" t="str">
        <f>VLOOKUP(E7519,Refs!$P$2:$R$36,3,FALSE)</f>
        <v>Y59</v>
      </c>
      <c r="J7519" s="196" t="str">
        <f>VLOOKUP(E7519,Refs!$P$2:$S$36,4,FALSE)</f>
        <v>South East</v>
      </c>
      <c r="K7519" s="42">
        <f t="shared" si="237"/>
        <v>61743</v>
      </c>
    </row>
    <row r="7520" spans="1:11" x14ac:dyDescent="0.35">
      <c r="A7520" s="197">
        <f t="shared" si="238"/>
        <v>44317</v>
      </c>
      <c r="B7520" t="s">
        <v>1054</v>
      </c>
      <c r="C7520" t="s">
        <v>117</v>
      </c>
      <c r="D7520" t="s">
        <v>1002</v>
      </c>
      <c r="E7520" t="s">
        <v>68</v>
      </c>
      <c r="F7520" t="s">
        <v>69</v>
      </c>
      <c r="G7520" t="s">
        <v>610</v>
      </c>
      <c r="H7520">
        <v>8035</v>
      </c>
      <c r="I7520" s="196" t="str">
        <f>VLOOKUP(E7520,Refs!$P$2:$R$36,3,FALSE)</f>
        <v>Y59</v>
      </c>
      <c r="J7520" s="196" t="str">
        <f>VLOOKUP(E7520,Refs!$P$2:$S$36,4,FALSE)</f>
        <v>South East</v>
      </c>
      <c r="K7520" s="42">
        <f t="shared" si="237"/>
        <v>8035</v>
      </c>
    </row>
    <row r="7521" spans="1:11" x14ac:dyDescent="0.35">
      <c r="A7521" s="197">
        <f t="shared" si="238"/>
        <v>44317</v>
      </c>
      <c r="B7521" t="s">
        <v>1054</v>
      </c>
      <c r="C7521" t="s">
        <v>117</v>
      </c>
      <c r="D7521" t="s">
        <v>1002</v>
      </c>
      <c r="E7521" t="s">
        <v>68</v>
      </c>
      <c r="F7521" t="s">
        <v>69</v>
      </c>
      <c r="G7521" t="s">
        <v>611</v>
      </c>
      <c r="H7521">
        <v>6171</v>
      </c>
      <c r="I7521" s="196" t="str">
        <f>VLOOKUP(E7521,Refs!$P$2:$R$36,3,FALSE)</f>
        <v>Y59</v>
      </c>
      <c r="J7521" s="196" t="str">
        <f>VLOOKUP(E7521,Refs!$P$2:$S$36,4,FALSE)</f>
        <v>South East</v>
      </c>
      <c r="K7521" s="42">
        <f t="shared" si="237"/>
        <v>6171</v>
      </c>
    </row>
    <row r="7522" spans="1:11" x14ac:dyDescent="0.35">
      <c r="A7522" s="197">
        <f t="shared" si="238"/>
        <v>44317</v>
      </c>
      <c r="B7522" t="s">
        <v>1054</v>
      </c>
      <c r="C7522" t="s">
        <v>117</v>
      </c>
      <c r="D7522" t="s">
        <v>1002</v>
      </c>
      <c r="E7522" t="s">
        <v>68</v>
      </c>
      <c r="F7522" t="s">
        <v>69</v>
      </c>
      <c r="G7522" t="s">
        <v>612</v>
      </c>
      <c r="H7522">
        <v>3262</v>
      </c>
      <c r="I7522" s="196" t="str">
        <f>VLOOKUP(E7522,Refs!$P$2:$R$36,3,FALSE)</f>
        <v>Y59</v>
      </c>
      <c r="J7522" s="196" t="str">
        <f>VLOOKUP(E7522,Refs!$P$2:$S$36,4,FALSE)</f>
        <v>South East</v>
      </c>
      <c r="K7522" s="42">
        <f t="shared" si="237"/>
        <v>3262</v>
      </c>
    </row>
    <row r="7523" spans="1:11" x14ac:dyDescent="0.35">
      <c r="A7523" s="197">
        <f t="shared" si="238"/>
        <v>44317</v>
      </c>
      <c r="B7523" t="s">
        <v>1054</v>
      </c>
      <c r="C7523" t="s">
        <v>117</v>
      </c>
      <c r="D7523" t="s">
        <v>1002</v>
      </c>
      <c r="E7523" t="s">
        <v>68</v>
      </c>
      <c r="F7523" t="s">
        <v>69</v>
      </c>
      <c r="G7523" t="s">
        <v>613</v>
      </c>
      <c r="H7523">
        <v>4</v>
      </c>
      <c r="I7523" s="196" t="str">
        <f>VLOOKUP(E7523,Refs!$P$2:$R$36,3,FALSE)</f>
        <v>Y59</v>
      </c>
      <c r="J7523" s="196" t="str">
        <f>VLOOKUP(E7523,Refs!$P$2:$S$36,4,FALSE)</f>
        <v>South East</v>
      </c>
      <c r="K7523" s="42">
        <f t="shared" si="237"/>
        <v>4</v>
      </c>
    </row>
    <row r="7524" spans="1:11" x14ac:dyDescent="0.35">
      <c r="A7524" s="197">
        <f t="shared" si="238"/>
        <v>44317</v>
      </c>
      <c r="B7524" t="s">
        <v>1054</v>
      </c>
      <c r="C7524" t="s">
        <v>117</v>
      </c>
      <c r="D7524" t="s">
        <v>1002</v>
      </c>
      <c r="E7524" t="s">
        <v>68</v>
      </c>
      <c r="F7524" t="s">
        <v>69</v>
      </c>
      <c r="G7524" t="s">
        <v>615</v>
      </c>
      <c r="H7524">
        <v>15032</v>
      </c>
      <c r="I7524" s="196" t="str">
        <f>VLOOKUP(E7524,Refs!$P$2:$R$36,3,FALSE)</f>
        <v>Y59</v>
      </c>
      <c r="J7524" s="196" t="str">
        <f>VLOOKUP(E7524,Refs!$P$2:$S$36,4,FALSE)</f>
        <v>South East</v>
      </c>
      <c r="K7524" s="42">
        <f t="shared" si="237"/>
        <v>15032</v>
      </c>
    </row>
    <row r="7525" spans="1:11" x14ac:dyDescent="0.35">
      <c r="A7525" s="197">
        <f t="shared" si="238"/>
        <v>44317</v>
      </c>
      <c r="B7525" t="s">
        <v>1054</v>
      </c>
      <c r="C7525" t="s">
        <v>117</v>
      </c>
      <c r="D7525" t="s">
        <v>1002</v>
      </c>
      <c r="E7525" t="s">
        <v>68</v>
      </c>
      <c r="F7525" t="s">
        <v>69</v>
      </c>
      <c r="G7525" t="s">
        <v>616</v>
      </c>
      <c r="H7525">
        <v>19</v>
      </c>
      <c r="I7525" s="196" t="str">
        <f>VLOOKUP(E7525,Refs!$P$2:$R$36,3,FALSE)</f>
        <v>Y59</v>
      </c>
      <c r="J7525" s="196" t="str">
        <f>VLOOKUP(E7525,Refs!$P$2:$S$36,4,FALSE)</f>
        <v>South East</v>
      </c>
      <c r="K7525" s="42">
        <f t="shared" si="237"/>
        <v>19</v>
      </c>
    </row>
    <row r="7526" spans="1:11" x14ac:dyDescent="0.35">
      <c r="A7526" s="197">
        <f t="shared" si="238"/>
        <v>44317</v>
      </c>
      <c r="B7526" t="s">
        <v>1054</v>
      </c>
      <c r="C7526" t="s">
        <v>117</v>
      </c>
      <c r="D7526" t="s">
        <v>1002</v>
      </c>
      <c r="E7526" t="s">
        <v>68</v>
      </c>
      <c r="F7526" t="s">
        <v>69</v>
      </c>
      <c r="G7526" t="s">
        <v>618</v>
      </c>
      <c r="H7526">
        <v>6659</v>
      </c>
      <c r="I7526" s="196" t="str">
        <f>VLOOKUP(E7526,Refs!$P$2:$R$36,3,FALSE)</f>
        <v>Y59</v>
      </c>
      <c r="J7526" s="196" t="str">
        <f>VLOOKUP(E7526,Refs!$P$2:$S$36,4,FALSE)</f>
        <v>South East</v>
      </c>
      <c r="K7526" s="42">
        <f t="shared" si="237"/>
        <v>6659</v>
      </c>
    </row>
    <row r="7527" spans="1:11" x14ac:dyDescent="0.35">
      <c r="A7527" s="197">
        <f t="shared" si="238"/>
        <v>44317</v>
      </c>
      <c r="B7527" t="s">
        <v>1054</v>
      </c>
      <c r="C7527" t="s">
        <v>117</v>
      </c>
      <c r="D7527" t="s">
        <v>1002</v>
      </c>
      <c r="E7527" t="s">
        <v>68</v>
      </c>
      <c r="F7527" t="s">
        <v>69</v>
      </c>
      <c r="G7527" t="s">
        <v>619</v>
      </c>
      <c r="H7527">
        <v>204</v>
      </c>
      <c r="I7527" s="196" t="str">
        <f>VLOOKUP(E7527,Refs!$P$2:$R$36,3,FALSE)</f>
        <v>Y59</v>
      </c>
      <c r="J7527" s="196" t="str">
        <f>VLOOKUP(E7527,Refs!$P$2:$S$36,4,FALSE)</f>
        <v>South East</v>
      </c>
      <c r="K7527" s="42">
        <f t="shared" si="237"/>
        <v>204</v>
      </c>
    </row>
    <row r="7528" spans="1:11" x14ac:dyDescent="0.35">
      <c r="A7528" s="197">
        <f t="shared" si="238"/>
        <v>44317</v>
      </c>
      <c r="B7528" t="s">
        <v>1054</v>
      </c>
      <c r="C7528" t="s">
        <v>117</v>
      </c>
      <c r="D7528" t="s">
        <v>1002</v>
      </c>
      <c r="E7528" t="s">
        <v>68</v>
      </c>
      <c r="F7528" t="s">
        <v>69</v>
      </c>
      <c r="G7528" t="s">
        <v>620</v>
      </c>
      <c r="H7528">
        <v>5182</v>
      </c>
      <c r="I7528" s="196" t="str">
        <f>VLOOKUP(E7528,Refs!$P$2:$R$36,3,FALSE)</f>
        <v>Y59</v>
      </c>
      <c r="J7528" s="196" t="str">
        <f>VLOOKUP(E7528,Refs!$P$2:$S$36,4,FALSE)</f>
        <v>South East</v>
      </c>
      <c r="K7528" s="42">
        <f t="shared" si="237"/>
        <v>5182</v>
      </c>
    </row>
    <row r="7529" spans="1:11" x14ac:dyDescent="0.35">
      <c r="A7529" s="197">
        <f t="shared" si="238"/>
        <v>44317</v>
      </c>
      <c r="B7529" t="s">
        <v>1054</v>
      </c>
      <c r="C7529" t="s">
        <v>117</v>
      </c>
      <c r="D7529" t="s">
        <v>1002</v>
      </c>
      <c r="E7529" t="s">
        <v>68</v>
      </c>
      <c r="F7529" t="s">
        <v>69</v>
      </c>
      <c r="G7529" t="s">
        <v>621</v>
      </c>
      <c r="H7529">
        <v>188</v>
      </c>
      <c r="I7529" s="196" t="str">
        <f>VLOOKUP(E7529,Refs!$P$2:$R$36,3,FALSE)</f>
        <v>Y59</v>
      </c>
      <c r="J7529" s="196" t="str">
        <f>VLOOKUP(E7529,Refs!$P$2:$S$36,4,FALSE)</f>
        <v>South East</v>
      </c>
      <c r="K7529" s="42">
        <f t="shared" si="237"/>
        <v>188</v>
      </c>
    </row>
    <row r="7530" spans="1:11" x14ac:dyDescent="0.35">
      <c r="A7530" s="197">
        <f t="shared" si="238"/>
        <v>44317</v>
      </c>
      <c r="B7530" t="s">
        <v>1054</v>
      </c>
      <c r="C7530" t="s">
        <v>117</v>
      </c>
      <c r="D7530" t="s">
        <v>1002</v>
      </c>
      <c r="E7530" t="s">
        <v>68</v>
      </c>
      <c r="F7530" t="s">
        <v>69</v>
      </c>
      <c r="G7530" t="s">
        <v>622</v>
      </c>
      <c r="H7530">
        <v>982</v>
      </c>
      <c r="I7530" s="196" t="str">
        <f>VLOOKUP(E7530,Refs!$P$2:$R$36,3,FALSE)</f>
        <v>Y59</v>
      </c>
      <c r="J7530" s="196" t="str">
        <f>VLOOKUP(E7530,Refs!$P$2:$S$36,4,FALSE)</f>
        <v>South East</v>
      </c>
      <c r="K7530" s="42">
        <f t="shared" si="237"/>
        <v>982</v>
      </c>
    </row>
    <row r="7531" spans="1:11" x14ac:dyDescent="0.35">
      <c r="A7531" s="197">
        <f t="shared" si="238"/>
        <v>44317</v>
      </c>
      <c r="B7531" t="s">
        <v>1054</v>
      </c>
      <c r="C7531" t="s">
        <v>117</v>
      </c>
      <c r="D7531" t="s">
        <v>1002</v>
      </c>
      <c r="E7531" t="s">
        <v>68</v>
      </c>
      <c r="F7531" t="s">
        <v>69</v>
      </c>
      <c r="G7531" t="s">
        <v>623</v>
      </c>
      <c r="H7531">
        <v>428</v>
      </c>
      <c r="I7531" s="196" t="str">
        <f>VLOOKUP(E7531,Refs!$P$2:$R$36,3,FALSE)</f>
        <v>Y59</v>
      </c>
      <c r="J7531" s="196" t="str">
        <f>VLOOKUP(E7531,Refs!$P$2:$S$36,4,FALSE)</f>
        <v>South East</v>
      </c>
      <c r="K7531" s="42">
        <f t="shared" si="237"/>
        <v>428</v>
      </c>
    </row>
    <row r="7532" spans="1:11" x14ac:dyDescent="0.35">
      <c r="A7532" s="197">
        <f t="shared" si="238"/>
        <v>44317</v>
      </c>
      <c r="B7532" t="s">
        <v>1054</v>
      </c>
      <c r="C7532" t="s">
        <v>117</v>
      </c>
      <c r="D7532" t="s">
        <v>1002</v>
      </c>
      <c r="E7532" t="s">
        <v>68</v>
      </c>
      <c r="F7532" t="s">
        <v>69</v>
      </c>
      <c r="G7532" t="s">
        <v>624</v>
      </c>
      <c r="H7532">
        <v>9263</v>
      </c>
      <c r="I7532" s="196" t="str">
        <f>VLOOKUP(E7532,Refs!$P$2:$R$36,3,FALSE)</f>
        <v>Y59</v>
      </c>
      <c r="J7532" s="196" t="str">
        <f>VLOOKUP(E7532,Refs!$P$2:$S$36,4,FALSE)</f>
        <v>South East</v>
      </c>
      <c r="K7532" s="42">
        <f t="shared" si="237"/>
        <v>9263</v>
      </c>
    </row>
    <row r="7533" spans="1:11" x14ac:dyDescent="0.35">
      <c r="A7533" s="197">
        <f t="shared" si="238"/>
        <v>44317</v>
      </c>
      <c r="B7533" t="s">
        <v>1054</v>
      </c>
      <c r="C7533" t="s">
        <v>117</v>
      </c>
      <c r="D7533" t="s">
        <v>1002</v>
      </c>
      <c r="E7533" t="s">
        <v>68</v>
      </c>
      <c r="F7533" t="s">
        <v>69</v>
      </c>
      <c r="G7533" t="s">
        <v>625</v>
      </c>
      <c r="H7533">
        <v>8276</v>
      </c>
      <c r="I7533" s="196" t="str">
        <f>VLOOKUP(E7533,Refs!$P$2:$R$36,3,FALSE)</f>
        <v>Y59</v>
      </c>
      <c r="J7533" s="196" t="str">
        <f>VLOOKUP(E7533,Refs!$P$2:$S$36,4,FALSE)</f>
        <v>South East</v>
      </c>
      <c r="K7533" s="42">
        <f t="shared" si="237"/>
        <v>8276</v>
      </c>
    </row>
    <row r="7534" spans="1:11" x14ac:dyDescent="0.35">
      <c r="A7534" s="197">
        <f t="shared" si="238"/>
        <v>44317</v>
      </c>
      <c r="B7534" t="s">
        <v>1054</v>
      </c>
      <c r="C7534" t="s">
        <v>117</v>
      </c>
      <c r="D7534" t="s">
        <v>1002</v>
      </c>
      <c r="E7534" t="s">
        <v>68</v>
      </c>
      <c r="F7534" t="s">
        <v>69</v>
      </c>
      <c r="G7534" t="s">
        <v>626</v>
      </c>
      <c r="H7534">
        <v>9576</v>
      </c>
      <c r="I7534" s="196" t="str">
        <f>VLOOKUP(E7534,Refs!$P$2:$R$36,3,FALSE)</f>
        <v>Y59</v>
      </c>
      <c r="J7534" s="196" t="str">
        <f>VLOOKUP(E7534,Refs!$P$2:$S$36,4,FALSE)</f>
        <v>South East</v>
      </c>
      <c r="K7534" s="42">
        <f t="shared" si="237"/>
        <v>9576</v>
      </c>
    </row>
    <row r="7535" spans="1:11" x14ac:dyDescent="0.35">
      <c r="A7535" s="197">
        <f t="shared" si="238"/>
        <v>44317</v>
      </c>
      <c r="B7535" t="s">
        <v>1054</v>
      </c>
      <c r="C7535" t="s">
        <v>117</v>
      </c>
      <c r="D7535" t="s">
        <v>1002</v>
      </c>
      <c r="E7535" t="s">
        <v>68</v>
      </c>
      <c r="F7535" t="s">
        <v>69</v>
      </c>
      <c r="G7535" t="s">
        <v>642</v>
      </c>
      <c r="H7535">
        <v>6275</v>
      </c>
      <c r="I7535" s="196" t="str">
        <f>VLOOKUP(E7535,Refs!$P$2:$R$36,3,FALSE)</f>
        <v>Y59</v>
      </c>
      <c r="J7535" s="196" t="str">
        <f>VLOOKUP(E7535,Refs!$P$2:$S$36,4,FALSE)</f>
        <v>South East</v>
      </c>
      <c r="K7535" s="42">
        <f t="shared" si="237"/>
        <v>6275</v>
      </c>
    </row>
    <row r="7536" spans="1:11" x14ac:dyDescent="0.35">
      <c r="A7536" s="197">
        <f t="shared" si="238"/>
        <v>44317</v>
      </c>
      <c r="B7536" t="s">
        <v>1054</v>
      </c>
      <c r="C7536" t="s">
        <v>117</v>
      </c>
      <c r="D7536" t="s">
        <v>1002</v>
      </c>
      <c r="E7536" t="s">
        <v>68</v>
      </c>
      <c r="F7536" t="s">
        <v>69</v>
      </c>
      <c r="G7536" t="s">
        <v>643</v>
      </c>
      <c r="H7536">
        <v>5207</v>
      </c>
      <c r="I7536" s="196" t="str">
        <f>VLOOKUP(E7536,Refs!$P$2:$R$36,3,FALSE)</f>
        <v>Y59</v>
      </c>
      <c r="J7536" s="196" t="str">
        <f>VLOOKUP(E7536,Refs!$P$2:$S$36,4,FALSE)</f>
        <v>South East</v>
      </c>
      <c r="K7536" s="42">
        <f t="shared" si="237"/>
        <v>5207</v>
      </c>
    </row>
    <row r="7537" spans="1:11" x14ac:dyDescent="0.35">
      <c r="A7537" s="197">
        <f t="shared" si="238"/>
        <v>44317</v>
      </c>
      <c r="B7537" t="s">
        <v>1054</v>
      </c>
      <c r="C7537" t="s">
        <v>117</v>
      </c>
      <c r="D7537" t="s">
        <v>1002</v>
      </c>
      <c r="E7537" t="s">
        <v>68</v>
      </c>
      <c r="F7537" t="s">
        <v>69</v>
      </c>
      <c r="G7537" t="s">
        <v>644</v>
      </c>
      <c r="H7537">
        <v>2413</v>
      </c>
      <c r="I7537" s="196" t="str">
        <f>VLOOKUP(E7537,Refs!$P$2:$R$36,3,FALSE)</f>
        <v>Y59</v>
      </c>
      <c r="J7537" s="196" t="str">
        <f>VLOOKUP(E7537,Refs!$P$2:$S$36,4,FALSE)</f>
        <v>South East</v>
      </c>
      <c r="K7537" s="42">
        <f t="shared" si="237"/>
        <v>2413</v>
      </c>
    </row>
    <row r="7538" spans="1:11" x14ac:dyDescent="0.35">
      <c r="A7538" s="197">
        <f t="shared" si="238"/>
        <v>44317</v>
      </c>
      <c r="B7538" t="s">
        <v>1054</v>
      </c>
      <c r="C7538" t="s">
        <v>117</v>
      </c>
      <c r="D7538" t="s">
        <v>1002</v>
      </c>
      <c r="E7538" t="s">
        <v>68</v>
      </c>
      <c r="F7538" t="s">
        <v>69</v>
      </c>
      <c r="G7538" t="s">
        <v>645</v>
      </c>
      <c r="H7538">
        <v>2415</v>
      </c>
      <c r="I7538" s="196" t="str">
        <f>VLOOKUP(E7538,Refs!$P$2:$R$36,3,FALSE)</f>
        <v>Y59</v>
      </c>
      <c r="J7538" s="196" t="str">
        <f>VLOOKUP(E7538,Refs!$P$2:$S$36,4,FALSE)</f>
        <v>South East</v>
      </c>
      <c r="K7538" s="42">
        <f t="shared" si="237"/>
        <v>2415</v>
      </c>
    </row>
    <row r="7539" spans="1:11" x14ac:dyDescent="0.35">
      <c r="A7539" s="197">
        <f t="shared" si="238"/>
        <v>44317</v>
      </c>
      <c r="B7539" t="s">
        <v>1054</v>
      </c>
      <c r="C7539" t="s">
        <v>117</v>
      </c>
      <c r="D7539" t="s">
        <v>1002</v>
      </c>
      <c r="E7539" t="s">
        <v>68</v>
      </c>
      <c r="F7539" t="s">
        <v>69</v>
      </c>
      <c r="G7539" t="s">
        <v>646</v>
      </c>
      <c r="H7539">
        <v>312</v>
      </c>
      <c r="I7539" s="196" t="str">
        <f>VLOOKUP(E7539,Refs!$P$2:$R$36,3,FALSE)</f>
        <v>Y59</v>
      </c>
      <c r="J7539" s="196" t="str">
        <f>VLOOKUP(E7539,Refs!$P$2:$S$36,4,FALSE)</f>
        <v>South East</v>
      </c>
      <c r="K7539" s="42">
        <f t="shared" si="237"/>
        <v>312</v>
      </c>
    </row>
    <row r="7540" spans="1:11" x14ac:dyDescent="0.35">
      <c r="A7540" s="197">
        <f t="shared" si="238"/>
        <v>44317</v>
      </c>
      <c r="B7540" t="s">
        <v>1054</v>
      </c>
      <c r="C7540" t="s">
        <v>117</v>
      </c>
      <c r="D7540" t="s">
        <v>1002</v>
      </c>
      <c r="E7540" t="s">
        <v>68</v>
      </c>
      <c r="F7540" t="s">
        <v>69</v>
      </c>
      <c r="G7540" t="s">
        <v>647</v>
      </c>
      <c r="H7540">
        <v>2635</v>
      </c>
      <c r="I7540" s="196" t="str">
        <f>VLOOKUP(E7540,Refs!$P$2:$R$36,3,FALSE)</f>
        <v>Y59</v>
      </c>
      <c r="J7540" s="196" t="str">
        <f>VLOOKUP(E7540,Refs!$P$2:$S$36,4,FALSE)</f>
        <v>South East</v>
      </c>
      <c r="K7540" s="42">
        <f t="shared" si="237"/>
        <v>2635</v>
      </c>
    </row>
    <row r="7541" spans="1:11" x14ac:dyDescent="0.35">
      <c r="A7541" s="197">
        <f t="shared" si="238"/>
        <v>44317</v>
      </c>
      <c r="B7541" t="s">
        <v>1054</v>
      </c>
      <c r="C7541" t="s">
        <v>117</v>
      </c>
      <c r="D7541" t="s">
        <v>1002</v>
      </c>
      <c r="E7541" t="s">
        <v>68</v>
      </c>
      <c r="F7541" t="s">
        <v>69</v>
      </c>
      <c r="G7541" t="s">
        <v>648</v>
      </c>
      <c r="H7541">
        <v>6492117</v>
      </c>
      <c r="I7541" s="196" t="str">
        <f>VLOOKUP(E7541,Refs!$P$2:$R$36,3,FALSE)</f>
        <v>Y59</v>
      </c>
      <c r="J7541" s="196" t="str">
        <f>VLOOKUP(E7541,Refs!$P$2:$S$36,4,FALSE)</f>
        <v>South East</v>
      </c>
      <c r="K7541" s="42">
        <f t="shared" si="237"/>
        <v>6492117</v>
      </c>
    </row>
    <row r="7542" spans="1:11" x14ac:dyDescent="0.35">
      <c r="A7542" s="197">
        <f t="shared" si="238"/>
        <v>44317</v>
      </c>
      <c r="B7542" t="s">
        <v>1054</v>
      </c>
      <c r="C7542" t="s">
        <v>117</v>
      </c>
      <c r="D7542" t="s">
        <v>1002</v>
      </c>
      <c r="E7542" t="s">
        <v>68</v>
      </c>
      <c r="F7542" t="s">
        <v>69</v>
      </c>
      <c r="G7542" t="s">
        <v>649</v>
      </c>
      <c r="H7542">
        <v>7702</v>
      </c>
      <c r="I7542" s="196" t="str">
        <f>VLOOKUP(E7542,Refs!$P$2:$R$36,3,FALSE)</f>
        <v>Y59</v>
      </c>
      <c r="J7542" s="196" t="str">
        <f>VLOOKUP(E7542,Refs!$P$2:$S$36,4,FALSE)</f>
        <v>South East</v>
      </c>
      <c r="K7542" s="42">
        <f t="shared" si="237"/>
        <v>7702</v>
      </c>
    </row>
    <row r="7543" spans="1:11" x14ac:dyDescent="0.35">
      <c r="A7543" s="197">
        <f t="shared" si="238"/>
        <v>44317</v>
      </c>
      <c r="B7543" t="s">
        <v>1054</v>
      </c>
      <c r="C7543" t="s">
        <v>117</v>
      </c>
      <c r="D7543" t="s">
        <v>1002</v>
      </c>
      <c r="E7543" t="s">
        <v>68</v>
      </c>
      <c r="F7543" t="s">
        <v>69</v>
      </c>
      <c r="G7543" t="s">
        <v>650</v>
      </c>
      <c r="H7543">
        <v>5874</v>
      </c>
      <c r="I7543" s="196" t="str">
        <f>VLOOKUP(E7543,Refs!$P$2:$R$36,3,FALSE)</f>
        <v>Y59</v>
      </c>
      <c r="J7543" s="196" t="str">
        <f>VLOOKUP(E7543,Refs!$P$2:$S$36,4,FALSE)</f>
        <v>South East</v>
      </c>
      <c r="K7543" s="42">
        <f t="shared" ref="K7543:K7591" si="239">IF(OR(H7543="NULL",H7543=0,H7543=""),"",H7543)</f>
        <v>5874</v>
      </c>
    </row>
    <row r="7544" spans="1:11" x14ac:dyDescent="0.35">
      <c r="A7544" s="197">
        <f t="shared" si="238"/>
        <v>44317</v>
      </c>
      <c r="B7544" t="s">
        <v>1054</v>
      </c>
      <c r="C7544" t="s">
        <v>117</v>
      </c>
      <c r="D7544" t="s">
        <v>1002</v>
      </c>
      <c r="E7544" t="s">
        <v>68</v>
      </c>
      <c r="F7544" t="s">
        <v>69</v>
      </c>
      <c r="G7544" t="s">
        <v>651</v>
      </c>
      <c r="H7544">
        <v>408</v>
      </c>
      <c r="I7544" s="196" t="str">
        <f>VLOOKUP(E7544,Refs!$P$2:$R$36,3,FALSE)</f>
        <v>Y59</v>
      </c>
      <c r="J7544" s="196" t="str">
        <f>VLOOKUP(E7544,Refs!$P$2:$S$36,4,FALSE)</f>
        <v>South East</v>
      </c>
      <c r="K7544" s="42">
        <f t="shared" si="239"/>
        <v>408</v>
      </c>
    </row>
    <row r="7545" spans="1:11" x14ac:dyDescent="0.35">
      <c r="A7545" s="197">
        <f t="shared" si="238"/>
        <v>44317</v>
      </c>
      <c r="B7545" t="s">
        <v>1054</v>
      </c>
      <c r="C7545" t="s">
        <v>117</v>
      </c>
      <c r="D7545" t="s">
        <v>1002</v>
      </c>
      <c r="E7545" t="s">
        <v>68</v>
      </c>
      <c r="F7545" t="s">
        <v>69</v>
      </c>
      <c r="G7545" t="s">
        <v>652</v>
      </c>
      <c r="H7545">
        <v>3381</v>
      </c>
      <c r="I7545" s="196" t="str">
        <f>VLOOKUP(E7545,Refs!$P$2:$R$36,3,FALSE)</f>
        <v>Y59</v>
      </c>
      <c r="J7545" s="196" t="str">
        <f>VLOOKUP(E7545,Refs!$P$2:$S$36,4,FALSE)</f>
        <v>South East</v>
      </c>
      <c r="K7545" s="42">
        <f t="shared" si="239"/>
        <v>3381</v>
      </c>
    </row>
    <row r="7546" spans="1:11" x14ac:dyDescent="0.35">
      <c r="A7546" s="197">
        <f t="shared" si="238"/>
        <v>44317</v>
      </c>
      <c r="B7546" t="s">
        <v>1054</v>
      </c>
      <c r="C7546" t="s">
        <v>117</v>
      </c>
      <c r="D7546" t="s">
        <v>1002</v>
      </c>
      <c r="E7546" t="s">
        <v>68</v>
      </c>
      <c r="F7546" t="s">
        <v>69</v>
      </c>
      <c r="G7546" t="s">
        <v>653</v>
      </c>
      <c r="H7546">
        <v>15529576</v>
      </c>
      <c r="I7546" s="196" t="str">
        <f>VLOOKUP(E7546,Refs!$P$2:$R$36,3,FALSE)</f>
        <v>Y59</v>
      </c>
      <c r="J7546" s="196" t="str">
        <f>VLOOKUP(E7546,Refs!$P$2:$S$36,4,FALSE)</f>
        <v>South East</v>
      </c>
      <c r="K7546" s="42">
        <f t="shared" si="239"/>
        <v>15529576</v>
      </c>
    </row>
    <row r="7547" spans="1:11" x14ac:dyDescent="0.35">
      <c r="A7547" s="197">
        <f t="shared" si="238"/>
        <v>44317</v>
      </c>
      <c r="B7547" t="s">
        <v>1054</v>
      </c>
      <c r="C7547" t="s">
        <v>117</v>
      </c>
      <c r="D7547" t="s">
        <v>1002</v>
      </c>
      <c r="E7547" t="s">
        <v>68</v>
      </c>
      <c r="F7547" t="s">
        <v>69</v>
      </c>
      <c r="G7547" t="s">
        <v>654</v>
      </c>
      <c r="H7547">
        <v>585</v>
      </c>
      <c r="I7547" s="196" t="str">
        <f>VLOOKUP(E7547,Refs!$P$2:$R$36,3,FALSE)</f>
        <v>Y59</v>
      </c>
      <c r="J7547" s="196" t="str">
        <f>VLOOKUP(E7547,Refs!$P$2:$S$36,4,FALSE)</f>
        <v>South East</v>
      </c>
      <c r="K7547" s="42">
        <f t="shared" si="239"/>
        <v>585</v>
      </c>
    </row>
    <row r="7548" spans="1:11" x14ac:dyDescent="0.35">
      <c r="A7548" s="197">
        <f t="shared" si="238"/>
        <v>44317</v>
      </c>
      <c r="B7548" t="s">
        <v>1054</v>
      </c>
      <c r="C7548" t="s">
        <v>117</v>
      </c>
      <c r="D7548" t="s">
        <v>1002</v>
      </c>
      <c r="E7548" t="s">
        <v>68</v>
      </c>
      <c r="F7548" t="s">
        <v>69</v>
      </c>
      <c r="G7548" t="s">
        <v>669</v>
      </c>
      <c r="H7548">
        <v>0</v>
      </c>
      <c r="I7548" s="196" t="str">
        <f>VLOOKUP(E7548,Refs!$P$2:$R$36,3,FALSE)</f>
        <v>Y59</v>
      </c>
      <c r="J7548" s="196" t="str">
        <f>VLOOKUP(E7548,Refs!$P$2:$S$36,4,FALSE)</f>
        <v>South East</v>
      </c>
      <c r="K7548" s="42" t="str">
        <f t="shared" si="239"/>
        <v/>
      </c>
    </row>
    <row r="7549" spans="1:11" x14ac:dyDescent="0.35">
      <c r="A7549" s="197">
        <f t="shared" si="238"/>
        <v>44317</v>
      </c>
      <c r="B7549" t="s">
        <v>1054</v>
      </c>
      <c r="C7549" t="s">
        <v>117</v>
      </c>
      <c r="D7549" t="s">
        <v>1002</v>
      </c>
      <c r="E7549" t="s">
        <v>68</v>
      </c>
      <c r="F7549" t="s">
        <v>69</v>
      </c>
      <c r="G7549" t="s">
        <v>670</v>
      </c>
      <c r="H7549">
        <v>0</v>
      </c>
      <c r="I7549" s="196" t="str">
        <f>VLOOKUP(E7549,Refs!$P$2:$R$36,3,FALSE)</f>
        <v>Y59</v>
      </c>
      <c r="J7549" s="196" t="str">
        <f>VLOOKUP(E7549,Refs!$P$2:$S$36,4,FALSE)</f>
        <v>South East</v>
      </c>
      <c r="K7549" s="42" t="str">
        <f t="shared" si="239"/>
        <v/>
      </c>
    </row>
    <row r="7550" spans="1:11" x14ac:dyDescent="0.35">
      <c r="A7550" s="197">
        <f t="shared" si="238"/>
        <v>44317</v>
      </c>
      <c r="B7550" t="s">
        <v>1054</v>
      </c>
      <c r="C7550" t="s">
        <v>117</v>
      </c>
      <c r="D7550" t="s">
        <v>1002</v>
      </c>
      <c r="E7550" t="s">
        <v>68</v>
      </c>
      <c r="F7550" t="s">
        <v>69</v>
      </c>
      <c r="G7550" t="s">
        <v>671</v>
      </c>
      <c r="H7550">
        <v>0</v>
      </c>
      <c r="I7550" s="196" t="str">
        <f>VLOOKUP(E7550,Refs!$P$2:$R$36,3,FALSE)</f>
        <v>Y59</v>
      </c>
      <c r="J7550" s="196" t="str">
        <f>VLOOKUP(E7550,Refs!$P$2:$S$36,4,FALSE)</f>
        <v>South East</v>
      </c>
      <c r="K7550" s="42" t="str">
        <f t="shared" si="239"/>
        <v/>
      </c>
    </row>
    <row r="7551" spans="1:11" x14ac:dyDescent="0.35">
      <c r="A7551" s="197">
        <f t="shared" si="238"/>
        <v>44317</v>
      </c>
      <c r="B7551" t="s">
        <v>1054</v>
      </c>
      <c r="C7551" t="s">
        <v>117</v>
      </c>
      <c r="D7551" t="s">
        <v>1002</v>
      </c>
      <c r="E7551" t="s">
        <v>68</v>
      </c>
      <c r="F7551" t="s">
        <v>69</v>
      </c>
      <c r="G7551" t="s">
        <v>675</v>
      </c>
      <c r="H7551">
        <v>6141</v>
      </c>
      <c r="I7551" s="196" t="str">
        <f>VLOOKUP(E7551,Refs!$P$2:$R$36,3,FALSE)</f>
        <v>Y59</v>
      </c>
      <c r="J7551" s="196" t="str">
        <f>VLOOKUP(E7551,Refs!$P$2:$S$36,4,FALSE)</f>
        <v>South East</v>
      </c>
      <c r="K7551" s="42">
        <f t="shared" si="239"/>
        <v>6141</v>
      </c>
    </row>
    <row r="7552" spans="1:11" x14ac:dyDescent="0.35">
      <c r="A7552" s="197">
        <f t="shared" si="238"/>
        <v>44317</v>
      </c>
      <c r="B7552" t="s">
        <v>1054</v>
      </c>
      <c r="C7552" t="s">
        <v>117</v>
      </c>
      <c r="D7552" t="s">
        <v>1002</v>
      </c>
      <c r="E7552" t="s">
        <v>68</v>
      </c>
      <c r="F7552" t="s">
        <v>69</v>
      </c>
      <c r="G7552" t="s">
        <v>678</v>
      </c>
      <c r="H7552">
        <v>6977</v>
      </c>
      <c r="I7552" s="196" t="str">
        <f>VLOOKUP(E7552,Refs!$P$2:$R$36,3,FALSE)</f>
        <v>Y59</v>
      </c>
      <c r="J7552" s="196" t="str">
        <f>VLOOKUP(E7552,Refs!$P$2:$S$36,4,FALSE)</f>
        <v>South East</v>
      </c>
      <c r="K7552" s="42">
        <f t="shared" si="239"/>
        <v>6977</v>
      </c>
    </row>
    <row r="7553" spans="1:11" x14ac:dyDescent="0.35">
      <c r="A7553" s="197">
        <f t="shared" si="238"/>
        <v>44317</v>
      </c>
      <c r="B7553" t="s">
        <v>1054</v>
      </c>
      <c r="C7553" t="s">
        <v>117</v>
      </c>
      <c r="D7553" t="s">
        <v>1002</v>
      </c>
      <c r="E7553" t="s">
        <v>68</v>
      </c>
      <c r="F7553" t="s">
        <v>69</v>
      </c>
      <c r="G7553" t="s">
        <v>679</v>
      </c>
      <c r="H7553">
        <v>1471</v>
      </c>
      <c r="I7553" s="196" t="str">
        <f>VLOOKUP(E7553,Refs!$P$2:$R$36,3,FALSE)</f>
        <v>Y59</v>
      </c>
      <c r="J7553" s="196" t="str">
        <f>VLOOKUP(E7553,Refs!$P$2:$S$36,4,FALSE)</f>
        <v>South East</v>
      </c>
      <c r="K7553" s="42">
        <f t="shared" si="239"/>
        <v>1471</v>
      </c>
    </row>
    <row r="7554" spans="1:11" x14ac:dyDescent="0.35">
      <c r="A7554" s="197">
        <f t="shared" si="238"/>
        <v>44317</v>
      </c>
      <c r="B7554" t="s">
        <v>1054</v>
      </c>
      <c r="C7554" t="s">
        <v>117</v>
      </c>
      <c r="D7554" t="s">
        <v>1002</v>
      </c>
      <c r="E7554" t="s">
        <v>68</v>
      </c>
      <c r="F7554" t="s">
        <v>69</v>
      </c>
      <c r="G7554" t="s">
        <v>680</v>
      </c>
      <c r="H7554">
        <v>8693</v>
      </c>
      <c r="I7554" s="196" t="str">
        <f>VLOOKUP(E7554,Refs!$P$2:$R$36,3,FALSE)</f>
        <v>Y59</v>
      </c>
      <c r="J7554" s="196" t="str">
        <f>VLOOKUP(E7554,Refs!$P$2:$S$36,4,FALSE)</f>
        <v>South East</v>
      </c>
      <c r="K7554" s="42">
        <f t="shared" si="239"/>
        <v>8693</v>
      </c>
    </row>
    <row r="7555" spans="1:11" x14ac:dyDescent="0.35">
      <c r="A7555" s="197">
        <f t="shared" ref="A7555:A7618" si="240">DATEVALUE(RIGHT(B7555,8))</f>
        <v>44317</v>
      </c>
      <c r="B7555" t="s">
        <v>1054</v>
      </c>
      <c r="C7555" t="s">
        <v>117</v>
      </c>
      <c r="D7555" t="s">
        <v>1002</v>
      </c>
      <c r="E7555" t="s">
        <v>68</v>
      </c>
      <c r="F7555" t="s">
        <v>69</v>
      </c>
      <c r="G7555" t="s">
        <v>681</v>
      </c>
      <c r="H7555">
        <v>93</v>
      </c>
      <c r="I7555" s="196" t="str">
        <f>VLOOKUP(E7555,Refs!$P$2:$R$36,3,FALSE)</f>
        <v>Y59</v>
      </c>
      <c r="J7555" s="196" t="str">
        <f>VLOOKUP(E7555,Refs!$P$2:$S$36,4,FALSE)</f>
        <v>South East</v>
      </c>
      <c r="K7555" s="42">
        <f t="shared" si="239"/>
        <v>93</v>
      </c>
    </row>
    <row r="7556" spans="1:11" x14ac:dyDescent="0.35">
      <c r="A7556" s="197">
        <f t="shared" si="240"/>
        <v>44317</v>
      </c>
      <c r="B7556" t="s">
        <v>1054</v>
      </c>
      <c r="C7556" t="s">
        <v>117</v>
      </c>
      <c r="D7556" t="s">
        <v>1002</v>
      </c>
      <c r="E7556" t="s">
        <v>68</v>
      </c>
      <c r="F7556" t="s">
        <v>69</v>
      </c>
      <c r="G7556" t="s">
        <v>682</v>
      </c>
      <c r="H7556">
        <v>1403</v>
      </c>
      <c r="I7556" s="196" t="str">
        <f>VLOOKUP(E7556,Refs!$P$2:$R$36,3,FALSE)</f>
        <v>Y59</v>
      </c>
      <c r="J7556" s="196" t="str">
        <f>VLOOKUP(E7556,Refs!$P$2:$S$36,4,FALSE)</f>
        <v>South East</v>
      </c>
      <c r="K7556" s="42">
        <f t="shared" si="239"/>
        <v>1403</v>
      </c>
    </row>
    <row r="7557" spans="1:11" x14ac:dyDescent="0.35">
      <c r="A7557" s="197">
        <f t="shared" si="240"/>
        <v>44317</v>
      </c>
      <c r="B7557" t="s">
        <v>1054</v>
      </c>
      <c r="C7557" t="s">
        <v>117</v>
      </c>
      <c r="D7557" t="s">
        <v>1002</v>
      </c>
      <c r="E7557" t="s">
        <v>68</v>
      </c>
      <c r="F7557" t="s">
        <v>69</v>
      </c>
      <c r="G7557" t="s">
        <v>683</v>
      </c>
      <c r="H7557">
        <v>865</v>
      </c>
      <c r="I7557" s="196" t="str">
        <f>VLOOKUP(E7557,Refs!$P$2:$R$36,3,FALSE)</f>
        <v>Y59</v>
      </c>
      <c r="J7557" s="196" t="str">
        <f>VLOOKUP(E7557,Refs!$P$2:$S$36,4,FALSE)</f>
        <v>South East</v>
      </c>
      <c r="K7557" s="42">
        <f t="shared" si="239"/>
        <v>865</v>
      </c>
    </row>
    <row r="7558" spans="1:11" x14ac:dyDescent="0.35">
      <c r="A7558" s="197">
        <f t="shared" si="240"/>
        <v>44317</v>
      </c>
      <c r="B7558" t="s">
        <v>1054</v>
      </c>
      <c r="C7558" t="s">
        <v>117</v>
      </c>
      <c r="D7558" t="s">
        <v>1002</v>
      </c>
      <c r="E7558" t="s">
        <v>68</v>
      </c>
      <c r="F7558" t="s">
        <v>69</v>
      </c>
      <c r="G7558" t="s">
        <v>684</v>
      </c>
      <c r="H7558">
        <v>4139</v>
      </c>
      <c r="I7558" s="196" t="str">
        <f>VLOOKUP(E7558,Refs!$P$2:$R$36,3,FALSE)</f>
        <v>Y59</v>
      </c>
      <c r="J7558" s="196" t="str">
        <f>VLOOKUP(E7558,Refs!$P$2:$S$36,4,FALSE)</f>
        <v>South East</v>
      </c>
      <c r="K7558" s="42">
        <f t="shared" si="239"/>
        <v>4139</v>
      </c>
    </row>
    <row r="7559" spans="1:11" x14ac:dyDescent="0.35">
      <c r="A7559" s="197">
        <f t="shared" si="240"/>
        <v>44317</v>
      </c>
      <c r="B7559" t="s">
        <v>1054</v>
      </c>
      <c r="C7559" t="s">
        <v>117</v>
      </c>
      <c r="D7559" t="s">
        <v>1002</v>
      </c>
      <c r="E7559" t="s">
        <v>68</v>
      </c>
      <c r="F7559" t="s">
        <v>69</v>
      </c>
      <c r="G7559" t="s">
        <v>685</v>
      </c>
      <c r="H7559">
        <v>2609</v>
      </c>
      <c r="I7559" s="196" t="str">
        <f>VLOOKUP(E7559,Refs!$P$2:$R$36,3,FALSE)</f>
        <v>Y59</v>
      </c>
      <c r="J7559" s="196" t="str">
        <f>VLOOKUP(E7559,Refs!$P$2:$S$36,4,FALSE)</f>
        <v>South East</v>
      </c>
      <c r="K7559" s="42">
        <f t="shared" si="239"/>
        <v>2609</v>
      </c>
    </row>
    <row r="7560" spans="1:11" x14ac:dyDescent="0.35">
      <c r="A7560" s="197">
        <f t="shared" si="240"/>
        <v>44317</v>
      </c>
      <c r="B7560" t="s">
        <v>1054</v>
      </c>
      <c r="C7560" t="s">
        <v>117</v>
      </c>
      <c r="D7560" t="s">
        <v>1002</v>
      </c>
      <c r="E7560" t="s">
        <v>68</v>
      </c>
      <c r="F7560" t="s">
        <v>69</v>
      </c>
      <c r="G7560" t="s">
        <v>686</v>
      </c>
      <c r="H7560">
        <v>0</v>
      </c>
      <c r="I7560" s="196" t="str">
        <f>VLOOKUP(E7560,Refs!$P$2:$R$36,3,FALSE)</f>
        <v>Y59</v>
      </c>
      <c r="J7560" s="196" t="str">
        <f>VLOOKUP(E7560,Refs!$P$2:$S$36,4,FALSE)</f>
        <v>South East</v>
      </c>
      <c r="K7560" s="42" t="str">
        <f t="shared" si="239"/>
        <v/>
      </c>
    </row>
    <row r="7561" spans="1:11" x14ac:dyDescent="0.35">
      <c r="A7561" s="197">
        <f t="shared" si="240"/>
        <v>44317</v>
      </c>
      <c r="B7561" t="s">
        <v>1054</v>
      </c>
      <c r="C7561" t="s">
        <v>117</v>
      </c>
      <c r="D7561" t="s">
        <v>1002</v>
      </c>
      <c r="E7561" t="s">
        <v>68</v>
      </c>
      <c r="F7561" t="s">
        <v>69</v>
      </c>
      <c r="G7561" t="s">
        <v>687</v>
      </c>
      <c r="H7561">
        <v>0</v>
      </c>
      <c r="I7561" s="196" t="str">
        <f>VLOOKUP(E7561,Refs!$P$2:$R$36,3,FALSE)</f>
        <v>Y59</v>
      </c>
      <c r="J7561" s="196" t="str">
        <f>VLOOKUP(E7561,Refs!$P$2:$S$36,4,FALSE)</f>
        <v>South East</v>
      </c>
      <c r="K7561" s="42" t="str">
        <f t="shared" si="239"/>
        <v/>
      </c>
    </row>
    <row r="7562" spans="1:11" x14ac:dyDescent="0.35">
      <c r="A7562" s="197">
        <f t="shared" si="240"/>
        <v>44317</v>
      </c>
      <c r="B7562" t="s">
        <v>1054</v>
      </c>
      <c r="C7562" t="s">
        <v>117</v>
      </c>
      <c r="D7562" t="s">
        <v>1002</v>
      </c>
      <c r="E7562" t="s">
        <v>68</v>
      </c>
      <c r="F7562" t="s">
        <v>69</v>
      </c>
      <c r="G7562" t="s">
        <v>688</v>
      </c>
      <c r="H7562">
        <v>0</v>
      </c>
      <c r="I7562" s="196" t="str">
        <f>VLOOKUP(E7562,Refs!$P$2:$R$36,3,FALSE)</f>
        <v>Y59</v>
      </c>
      <c r="J7562" s="196" t="str">
        <f>VLOOKUP(E7562,Refs!$P$2:$S$36,4,FALSE)</f>
        <v>South East</v>
      </c>
      <c r="K7562" s="42" t="str">
        <f t="shared" si="239"/>
        <v/>
      </c>
    </row>
    <row r="7563" spans="1:11" x14ac:dyDescent="0.35">
      <c r="A7563" s="197">
        <f t="shared" si="240"/>
        <v>44317</v>
      </c>
      <c r="B7563" t="s">
        <v>1054</v>
      </c>
      <c r="C7563" t="s">
        <v>117</v>
      </c>
      <c r="D7563" t="s">
        <v>1002</v>
      </c>
      <c r="E7563" t="s">
        <v>68</v>
      </c>
      <c r="F7563" t="s">
        <v>69</v>
      </c>
      <c r="G7563" t="s">
        <v>689</v>
      </c>
      <c r="H7563">
        <v>0</v>
      </c>
      <c r="I7563" s="196" t="str">
        <f>VLOOKUP(E7563,Refs!$P$2:$R$36,3,FALSE)</f>
        <v>Y59</v>
      </c>
      <c r="J7563" s="196" t="str">
        <f>VLOOKUP(E7563,Refs!$P$2:$S$36,4,FALSE)</f>
        <v>South East</v>
      </c>
      <c r="K7563" s="42" t="str">
        <f t="shared" si="239"/>
        <v/>
      </c>
    </row>
    <row r="7564" spans="1:11" x14ac:dyDescent="0.35">
      <c r="A7564" s="197">
        <f t="shared" si="240"/>
        <v>44317</v>
      </c>
      <c r="B7564" t="s">
        <v>1054</v>
      </c>
      <c r="C7564" t="s">
        <v>117</v>
      </c>
      <c r="D7564" t="s">
        <v>1002</v>
      </c>
      <c r="E7564" t="s">
        <v>68</v>
      </c>
      <c r="F7564" t="s">
        <v>69</v>
      </c>
      <c r="G7564" t="s">
        <v>690</v>
      </c>
      <c r="H7564">
        <v>1103</v>
      </c>
      <c r="I7564" s="196" t="str">
        <f>VLOOKUP(E7564,Refs!$P$2:$R$36,3,FALSE)</f>
        <v>Y59</v>
      </c>
      <c r="J7564" s="196" t="str">
        <f>VLOOKUP(E7564,Refs!$P$2:$S$36,4,FALSE)</f>
        <v>South East</v>
      </c>
      <c r="K7564" s="42">
        <f t="shared" si="239"/>
        <v>1103</v>
      </c>
    </row>
    <row r="7565" spans="1:11" x14ac:dyDescent="0.35">
      <c r="A7565" s="197">
        <f t="shared" si="240"/>
        <v>44317</v>
      </c>
      <c r="B7565" t="s">
        <v>1054</v>
      </c>
      <c r="C7565" t="s">
        <v>117</v>
      </c>
      <c r="D7565" t="s">
        <v>1002</v>
      </c>
      <c r="E7565" t="s">
        <v>68</v>
      </c>
      <c r="F7565" t="s">
        <v>69</v>
      </c>
      <c r="G7565" t="s">
        <v>691</v>
      </c>
      <c r="H7565">
        <v>0</v>
      </c>
      <c r="I7565" s="196" t="str">
        <f>VLOOKUP(E7565,Refs!$P$2:$R$36,3,FALSE)</f>
        <v>Y59</v>
      </c>
      <c r="J7565" s="196" t="str">
        <f>VLOOKUP(E7565,Refs!$P$2:$S$36,4,FALSE)</f>
        <v>South East</v>
      </c>
      <c r="K7565" s="42" t="str">
        <f t="shared" si="239"/>
        <v/>
      </c>
    </row>
    <row r="7566" spans="1:11" x14ac:dyDescent="0.35">
      <c r="A7566" s="197">
        <f t="shared" si="240"/>
        <v>44317</v>
      </c>
      <c r="B7566" t="s">
        <v>1054</v>
      </c>
      <c r="C7566" t="s">
        <v>117</v>
      </c>
      <c r="D7566" t="s">
        <v>1002</v>
      </c>
      <c r="E7566" t="s">
        <v>68</v>
      </c>
      <c r="F7566" t="s">
        <v>69</v>
      </c>
      <c r="G7566" t="s">
        <v>692</v>
      </c>
      <c r="H7566">
        <v>0</v>
      </c>
      <c r="I7566" s="196" t="str">
        <f>VLOOKUP(E7566,Refs!$P$2:$R$36,3,FALSE)</f>
        <v>Y59</v>
      </c>
      <c r="J7566" s="196" t="str">
        <f>VLOOKUP(E7566,Refs!$P$2:$S$36,4,FALSE)</f>
        <v>South East</v>
      </c>
      <c r="K7566" s="42" t="str">
        <f t="shared" si="239"/>
        <v/>
      </c>
    </row>
    <row r="7567" spans="1:11" x14ac:dyDescent="0.35">
      <c r="A7567" s="197">
        <f t="shared" si="240"/>
        <v>44317</v>
      </c>
      <c r="B7567" t="s">
        <v>1054</v>
      </c>
      <c r="C7567" t="s">
        <v>117</v>
      </c>
      <c r="D7567" t="s">
        <v>1002</v>
      </c>
      <c r="E7567" t="s">
        <v>68</v>
      </c>
      <c r="F7567" t="s">
        <v>69</v>
      </c>
      <c r="G7567" t="s">
        <v>693</v>
      </c>
      <c r="H7567">
        <v>0</v>
      </c>
      <c r="I7567" s="196" t="str">
        <f>VLOOKUP(E7567,Refs!$P$2:$R$36,3,FALSE)</f>
        <v>Y59</v>
      </c>
      <c r="J7567" s="196" t="str">
        <f>VLOOKUP(E7567,Refs!$P$2:$S$36,4,FALSE)</f>
        <v>South East</v>
      </c>
      <c r="K7567" s="42" t="str">
        <f t="shared" si="239"/>
        <v/>
      </c>
    </row>
    <row r="7568" spans="1:11" x14ac:dyDescent="0.35">
      <c r="A7568" s="197">
        <f t="shared" si="240"/>
        <v>44317</v>
      </c>
      <c r="B7568" t="s">
        <v>1054</v>
      </c>
      <c r="C7568" t="s">
        <v>117</v>
      </c>
      <c r="D7568" t="s">
        <v>1002</v>
      </c>
      <c r="E7568" t="s">
        <v>68</v>
      </c>
      <c r="F7568" t="s">
        <v>69</v>
      </c>
      <c r="G7568" t="s">
        <v>694</v>
      </c>
      <c r="H7568">
        <v>0</v>
      </c>
      <c r="I7568" s="196" t="str">
        <f>VLOOKUP(E7568,Refs!$P$2:$R$36,3,FALSE)</f>
        <v>Y59</v>
      </c>
      <c r="J7568" s="196" t="str">
        <f>VLOOKUP(E7568,Refs!$P$2:$S$36,4,FALSE)</f>
        <v>South East</v>
      </c>
      <c r="K7568" s="42" t="str">
        <f t="shared" si="239"/>
        <v/>
      </c>
    </row>
    <row r="7569" spans="1:11" x14ac:dyDescent="0.35">
      <c r="A7569" s="197">
        <f t="shared" si="240"/>
        <v>44317</v>
      </c>
      <c r="B7569" t="s">
        <v>1054</v>
      </c>
      <c r="C7569" t="s">
        <v>117</v>
      </c>
      <c r="D7569" t="s">
        <v>1002</v>
      </c>
      <c r="E7569" t="s">
        <v>68</v>
      </c>
      <c r="F7569" t="s">
        <v>69</v>
      </c>
      <c r="G7569" t="s">
        <v>695</v>
      </c>
      <c r="H7569">
        <v>0</v>
      </c>
      <c r="I7569" s="196" t="str">
        <f>VLOOKUP(E7569,Refs!$P$2:$R$36,3,FALSE)</f>
        <v>Y59</v>
      </c>
      <c r="J7569" s="196" t="str">
        <f>VLOOKUP(E7569,Refs!$P$2:$S$36,4,FALSE)</f>
        <v>South East</v>
      </c>
      <c r="K7569" s="42" t="str">
        <f t="shared" si="239"/>
        <v/>
      </c>
    </row>
    <row r="7570" spans="1:11" x14ac:dyDescent="0.35">
      <c r="A7570" s="197">
        <f t="shared" si="240"/>
        <v>44317</v>
      </c>
      <c r="B7570" t="s">
        <v>1054</v>
      </c>
      <c r="C7570" t="s">
        <v>117</v>
      </c>
      <c r="D7570" t="s">
        <v>1002</v>
      </c>
      <c r="E7570" t="s">
        <v>68</v>
      </c>
      <c r="F7570" t="s">
        <v>69</v>
      </c>
      <c r="G7570" t="s">
        <v>696</v>
      </c>
      <c r="H7570">
        <v>0</v>
      </c>
      <c r="I7570" s="196" t="str">
        <f>VLOOKUP(E7570,Refs!$P$2:$R$36,3,FALSE)</f>
        <v>Y59</v>
      </c>
      <c r="J7570" s="196" t="str">
        <f>VLOOKUP(E7570,Refs!$P$2:$S$36,4,FALSE)</f>
        <v>South East</v>
      </c>
      <c r="K7570" s="42" t="str">
        <f t="shared" si="239"/>
        <v/>
      </c>
    </row>
    <row r="7571" spans="1:11" x14ac:dyDescent="0.35">
      <c r="A7571" s="197">
        <f t="shared" si="240"/>
        <v>44317</v>
      </c>
      <c r="B7571" t="s">
        <v>1054</v>
      </c>
      <c r="C7571" t="s">
        <v>117</v>
      </c>
      <c r="D7571" t="s">
        <v>1002</v>
      </c>
      <c r="E7571" t="s">
        <v>68</v>
      </c>
      <c r="F7571" t="s">
        <v>69</v>
      </c>
      <c r="G7571" t="s">
        <v>697</v>
      </c>
      <c r="H7571">
        <v>0</v>
      </c>
      <c r="I7571" s="196" t="str">
        <f>VLOOKUP(E7571,Refs!$P$2:$R$36,3,FALSE)</f>
        <v>Y59</v>
      </c>
      <c r="J7571" s="196" t="str">
        <f>VLOOKUP(E7571,Refs!$P$2:$S$36,4,FALSE)</f>
        <v>South East</v>
      </c>
      <c r="K7571" s="42" t="str">
        <f t="shared" si="239"/>
        <v/>
      </c>
    </row>
    <row r="7572" spans="1:11" x14ac:dyDescent="0.35">
      <c r="A7572" s="197">
        <f t="shared" si="240"/>
        <v>44317</v>
      </c>
      <c r="B7572" t="s">
        <v>1054</v>
      </c>
      <c r="C7572" t="s">
        <v>117</v>
      </c>
      <c r="D7572" t="s">
        <v>1002</v>
      </c>
      <c r="E7572" t="s">
        <v>68</v>
      </c>
      <c r="F7572" t="s">
        <v>69</v>
      </c>
      <c r="G7572" t="s">
        <v>698</v>
      </c>
      <c r="H7572">
        <v>0</v>
      </c>
      <c r="I7572" s="196" t="str">
        <f>VLOOKUP(E7572,Refs!$P$2:$R$36,3,FALSE)</f>
        <v>Y59</v>
      </c>
      <c r="J7572" s="196" t="str">
        <f>VLOOKUP(E7572,Refs!$P$2:$S$36,4,FALSE)</f>
        <v>South East</v>
      </c>
      <c r="K7572" s="42" t="str">
        <f t="shared" si="239"/>
        <v/>
      </c>
    </row>
    <row r="7573" spans="1:11" x14ac:dyDescent="0.35">
      <c r="A7573" s="197">
        <f t="shared" si="240"/>
        <v>44317</v>
      </c>
      <c r="B7573" t="s">
        <v>1054</v>
      </c>
      <c r="C7573" t="s">
        <v>117</v>
      </c>
      <c r="D7573" t="s">
        <v>1002</v>
      </c>
      <c r="E7573" t="s">
        <v>68</v>
      </c>
      <c r="F7573" t="s">
        <v>69</v>
      </c>
      <c r="G7573" t="s">
        <v>699</v>
      </c>
      <c r="H7573">
        <v>0</v>
      </c>
      <c r="I7573" s="196" t="str">
        <f>VLOOKUP(E7573,Refs!$P$2:$R$36,3,FALSE)</f>
        <v>Y59</v>
      </c>
      <c r="J7573" s="196" t="str">
        <f>VLOOKUP(E7573,Refs!$P$2:$S$36,4,FALSE)</f>
        <v>South East</v>
      </c>
      <c r="K7573" s="42" t="str">
        <f t="shared" si="239"/>
        <v/>
      </c>
    </row>
    <row r="7574" spans="1:11" x14ac:dyDescent="0.35">
      <c r="A7574" s="197">
        <f t="shared" si="240"/>
        <v>44317</v>
      </c>
      <c r="B7574" t="s">
        <v>1054</v>
      </c>
      <c r="C7574" t="s">
        <v>117</v>
      </c>
      <c r="D7574" t="s">
        <v>1002</v>
      </c>
      <c r="E7574" t="s">
        <v>68</v>
      </c>
      <c r="F7574" t="s">
        <v>69</v>
      </c>
      <c r="G7574" t="s">
        <v>720</v>
      </c>
      <c r="H7574">
        <v>3066</v>
      </c>
      <c r="I7574" s="196" t="str">
        <f>VLOOKUP(E7574,Refs!$P$2:$R$36,3,FALSE)</f>
        <v>Y59</v>
      </c>
      <c r="J7574" s="196" t="str">
        <f>VLOOKUP(E7574,Refs!$P$2:$S$36,4,FALSE)</f>
        <v>South East</v>
      </c>
      <c r="K7574" s="42">
        <f t="shared" si="239"/>
        <v>3066</v>
      </c>
    </row>
    <row r="7575" spans="1:11" x14ac:dyDescent="0.35">
      <c r="A7575" s="197">
        <f t="shared" si="240"/>
        <v>44317</v>
      </c>
      <c r="B7575" t="s">
        <v>1054</v>
      </c>
      <c r="C7575" t="s">
        <v>117</v>
      </c>
      <c r="D7575" t="s">
        <v>1002</v>
      </c>
      <c r="E7575" t="s">
        <v>68</v>
      </c>
      <c r="F7575" t="s">
        <v>69</v>
      </c>
      <c r="G7575" t="s">
        <v>721</v>
      </c>
      <c r="H7575">
        <v>2510</v>
      </c>
      <c r="I7575" s="196" t="str">
        <f>VLOOKUP(E7575,Refs!$P$2:$R$36,3,FALSE)</f>
        <v>Y59</v>
      </c>
      <c r="J7575" s="196" t="str">
        <f>VLOOKUP(E7575,Refs!$P$2:$S$36,4,FALSE)</f>
        <v>South East</v>
      </c>
      <c r="K7575" s="42">
        <f t="shared" si="239"/>
        <v>2510</v>
      </c>
    </row>
    <row r="7576" spans="1:11" x14ac:dyDescent="0.35">
      <c r="A7576" s="197">
        <f t="shared" si="240"/>
        <v>44317</v>
      </c>
      <c r="B7576" t="s">
        <v>1054</v>
      </c>
      <c r="C7576" t="s">
        <v>117</v>
      </c>
      <c r="D7576" t="s">
        <v>1002</v>
      </c>
      <c r="E7576" t="s">
        <v>68</v>
      </c>
      <c r="F7576" t="s">
        <v>69</v>
      </c>
      <c r="G7576" t="s">
        <v>722</v>
      </c>
      <c r="H7576">
        <v>179</v>
      </c>
      <c r="I7576" s="196" t="str">
        <f>VLOOKUP(E7576,Refs!$P$2:$R$36,3,FALSE)</f>
        <v>Y59</v>
      </c>
      <c r="J7576" s="196" t="str">
        <f>VLOOKUP(E7576,Refs!$P$2:$S$36,4,FALSE)</f>
        <v>South East</v>
      </c>
      <c r="K7576" s="42">
        <f t="shared" si="239"/>
        <v>179</v>
      </c>
    </row>
    <row r="7577" spans="1:11" x14ac:dyDescent="0.35">
      <c r="A7577" s="197">
        <f t="shared" si="240"/>
        <v>44317</v>
      </c>
      <c r="B7577" t="s">
        <v>1054</v>
      </c>
      <c r="C7577" t="s">
        <v>117</v>
      </c>
      <c r="D7577" t="s">
        <v>1002</v>
      </c>
      <c r="E7577" t="s">
        <v>68</v>
      </c>
      <c r="F7577" t="s">
        <v>69</v>
      </c>
      <c r="G7577" t="s">
        <v>723</v>
      </c>
      <c r="H7577">
        <v>93</v>
      </c>
      <c r="I7577" s="196" t="str">
        <f>VLOOKUP(E7577,Refs!$P$2:$R$36,3,FALSE)</f>
        <v>Y59</v>
      </c>
      <c r="J7577" s="196" t="str">
        <f>VLOOKUP(E7577,Refs!$P$2:$S$36,4,FALSE)</f>
        <v>South East</v>
      </c>
      <c r="K7577" s="42">
        <f t="shared" si="239"/>
        <v>93</v>
      </c>
    </row>
    <row r="7578" spans="1:11" x14ac:dyDescent="0.35">
      <c r="A7578" s="197">
        <f t="shared" si="240"/>
        <v>44317</v>
      </c>
      <c r="B7578" t="s">
        <v>1054</v>
      </c>
      <c r="C7578" t="s">
        <v>117</v>
      </c>
      <c r="D7578" t="s">
        <v>1002</v>
      </c>
      <c r="E7578" t="s">
        <v>68</v>
      </c>
      <c r="F7578" t="s">
        <v>69</v>
      </c>
      <c r="G7578" t="s">
        <v>724</v>
      </c>
      <c r="H7578">
        <v>97</v>
      </c>
      <c r="I7578" s="196" t="str">
        <f>VLOOKUP(E7578,Refs!$P$2:$R$36,3,FALSE)</f>
        <v>Y59</v>
      </c>
      <c r="J7578" s="196" t="str">
        <f>VLOOKUP(E7578,Refs!$P$2:$S$36,4,FALSE)</f>
        <v>South East</v>
      </c>
      <c r="K7578" s="42">
        <f t="shared" si="239"/>
        <v>97</v>
      </c>
    </row>
    <row r="7579" spans="1:11" x14ac:dyDescent="0.35">
      <c r="A7579" s="197">
        <f t="shared" si="240"/>
        <v>44317</v>
      </c>
      <c r="B7579" t="s">
        <v>1054</v>
      </c>
      <c r="C7579" t="s">
        <v>117</v>
      </c>
      <c r="D7579" t="s">
        <v>1002</v>
      </c>
      <c r="E7579" t="s">
        <v>68</v>
      </c>
      <c r="F7579" t="s">
        <v>69</v>
      </c>
      <c r="G7579" t="s">
        <v>725</v>
      </c>
      <c r="H7579">
        <v>6</v>
      </c>
      <c r="I7579" s="196" t="str">
        <f>VLOOKUP(E7579,Refs!$P$2:$R$36,3,FALSE)</f>
        <v>Y59</v>
      </c>
      <c r="J7579" s="196" t="str">
        <f>VLOOKUP(E7579,Refs!$P$2:$S$36,4,FALSE)</f>
        <v>South East</v>
      </c>
      <c r="K7579" s="42">
        <f t="shared" si="239"/>
        <v>6</v>
      </c>
    </row>
    <row r="7580" spans="1:11" x14ac:dyDescent="0.35">
      <c r="A7580" s="197">
        <f t="shared" si="240"/>
        <v>44317</v>
      </c>
      <c r="B7580" t="s">
        <v>1054</v>
      </c>
      <c r="C7580" t="s">
        <v>117</v>
      </c>
      <c r="D7580" t="s">
        <v>1002</v>
      </c>
      <c r="E7580" t="s">
        <v>68</v>
      </c>
      <c r="F7580" t="s">
        <v>69</v>
      </c>
      <c r="G7580" t="s">
        <v>726</v>
      </c>
      <c r="H7580">
        <v>92</v>
      </c>
      <c r="I7580" s="196" t="str">
        <f>VLOOKUP(E7580,Refs!$P$2:$R$36,3,FALSE)</f>
        <v>Y59</v>
      </c>
      <c r="J7580" s="196" t="str">
        <f>VLOOKUP(E7580,Refs!$P$2:$S$36,4,FALSE)</f>
        <v>South East</v>
      </c>
      <c r="K7580" s="42">
        <f t="shared" si="239"/>
        <v>92</v>
      </c>
    </row>
    <row r="7581" spans="1:11" x14ac:dyDescent="0.35">
      <c r="A7581" s="197">
        <f t="shared" si="240"/>
        <v>44317</v>
      </c>
      <c r="B7581" t="s">
        <v>1054</v>
      </c>
      <c r="C7581" t="s">
        <v>117</v>
      </c>
      <c r="D7581" t="s">
        <v>1002</v>
      </c>
      <c r="E7581" t="s">
        <v>68</v>
      </c>
      <c r="F7581" t="s">
        <v>69</v>
      </c>
      <c r="G7581" t="s">
        <v>727</v>
      </c>
      <c r="H7581">
        <v>52</v>
      </c>
      <c r="I7581" s="196" t="str">
        <f>VLOOKUP(E7581,Refs!$P$2:$R$36,3,FALSE)</f>
        <v>Y59</v>
      </c>
      <c r="J7581" s="196" t="str">
        <f>VLOOKUP(E7581,Refs!$P$2:$S$36,4,FALSE)</f>
        <v>South East</v>
      </c>
      <c r="K7581" s="42">
        <f t="shared" si="239"/>
        <v>52</v>
      </c>
    </row>
    <row r="7582" spans="1:11" x14ac:dyDescent="0.35">
      <c r="A7582" s="197">
        <f t="shared" si="240"/>
        <v>44317</v>
      </c>
      <c r="B7582" t="s">
        <v>1054</v>
      </c>
      <c r="C7582" t="s">
        <v>117</v>
      </c>
      <c r="D7582" t="s">
        <v>1002</v>
      </c>
      <c r="E7582" t="s">
        <v>68</v>
      </c>
      <c r="F7582" t="s">
        <v>69</v>
      </c>
      <c r="G7582" t="s">
        <v>728</v>
      </c>
      <c r="H7582">
        <v>361</v>
      </c>
      <c r="I7582" s="196" t="str">
        <f>VLOOKUP(E7582,Refs!$P$2:$R$36,3,FALSE)</f>
        <v>Y59</v>
      </c>
      <c r="J7582" s="196" t="str">
        <f>VLOOKUP(E7582,Refs!$P$2:$S$36,4,FALSE)</f>
        <v>South East</v>
      </c>
      <c r="K7582" s="42">
        <f t="shared" si="239"/>
        <v>361</v>
      </c>
    </row>
    <row r="7583" spans="1:11" x14ac:dyDescent="0.35">
      <c r="A7583" s="197">
        <f t="shared" si="240"/>
        <v>44317</v>
      </c>
      <c r="B7583" t="s">
        <v>1054</v>
      </c>
      <c r="C7583" t="s">
        <v>117</v>
      </c>
      <c r="D7583" t="s">
        <v>1002</v>
      </c>
      <c r="E7583" t="s">
        <v>68</v>
      </c>
      <c r="F7583" t="s">
        <v>69</v>
      </c>
      <c r="G7583" t="s">
        <v>729</v>
      </c>
      <c r="H7583">
        <v>259</v>
      </c>
      <c r="I7583" s="196" t="str">
        <f>VLOOKUP(E7583,Refs!$P$2:$R$36,3,FALSE)</f>
        <v>Y59</v>
      </c>
      <c r="J7583" s="196" t="str">
        <f>VLOOKUP(E7583,Refs!$P$2:$S$36,4,FALSE)</f>
        <v>South East</v>
      </c>
      <c r="K7583" s="42">
        <f t="shared" si="239"/>
        <v>259</v>
      </c>
    </row>
    <row r="7584" spans="1:11" x14ac:dyDescent="0.35">
      <c r="A7584" s="197">
        <f t="shared" si="240"/>
        <v>44317</v>
      </c>
      <c r="B7584" t="s">
        <v>1054</v>
      </c>
      <c r="C7584" t="s">
        <v>117</v>
      </c>
      <c r="D7584" t="s">
        <v>1002</v>
      </c>
      <c r="E7584" t="s">
        <v>68</v>
      </c>
      <c r="F7584" t="s">
        <v>69</v>
      </c>
      <c r="G7584" t="s">
        <v>730</v>
      </c>
      <c r="H7584">
        <v>0</v>
      </c>
      <c r="I7584" s="196" t="str">
        <f>VLOOKUP(E7584,Refs!$P$2:$R$36,3,FALSE)</f>
        <v>Y59</v>
      </c>
      <c r="J7584" s="196" t="str">
        <f>VLOOKUP(E7584,Refs!$P$2:$S$36,4,FALSE)</f>
        <v>South East</v>
      </c>
      <c r="K7584" s="42" t="str">
        <f t="shared" si="239"/>
        <v/>
      </c>
    </row>
    <row r="7585" spans="1:11" x14ac:dyDescent="0.35">
      <c r="A7585" s="197">
        <f t="shared" si="240"/>
        <v>44317</v>
      </c>
      <c r="B7585" t="s">
        <v>1054</v>
      </c>
      <c r="C7585" t="s">
        <v>117</v>
      </c>
      <c r="D7585" t="s">
        <v>1002</v>
      </c>
      <c r="E7585" t="s">
        <v>68</v>
      </c>
      <c r="F7585" t="s">
        <v>69</v>
      </c>
      <c r="G7585" t="s">
        <v>731</v>
      </c>
      <c r="H7585">
        <v>0</v>
      </c>
      <c r="I7585" s="196" t="str">
        <f>VLOOKUP(E7585,Refs!$P$2:$R$36,3,FALSE)</f>
        <v>Y59</v>
      </c>
      <c r="J7585" s="196" t="str">
        <f>VLOOKUP(E7585,Refs!$P$2:$S$36,4,FALSE)</f>
        <v>South East</v>
      </c>
      <c r="K7585" s="42" t="str">
        <f t="shared" si="239"/>
        <v/>
      </c>
    </row>
    <row r="7586" spans="1:11" x14ac:dyDescent="0.35">
      <c r="A7586" s="197">
        <f t="shared" si="240"/>
        <v>44317</v>
      </c>
      <c r="B7586" t="s">
        <v>1054</v>
      </c>
      <c r="C7586" t="s">
        <v>117</v>
      </c>
      <c r="D7586" t="s">
        <v>1002</v>
      </c>
      <c r="E7586" t="s">
        <v>68</v>
      </c>
      <c r="F7586" t="s">
        <v>69</v>
      </c>
      <c r="G7586" t="s">
        <v>732</v>
      </c>
      <c r="H7586">
        <v>0</v>
      </c>
      <c r="I7586" s="196" t="str">
        <f>VLOOKUP(E7586,Refs!$P$2:$R$36,3,FALSE)</f>
        <v>Y59</v>
      </c>
      <c r="J7586" s="196" t="str">
        <f>VLOOKUP(E7586,Refs!$P$2:$S$36,4,FALSE)</f>
        <v>South East</v>
      </c>
      <c r="K7586" s="42" t="str">
        <f t="shared" si="239"/>
        <v/>
      </c>
    </row>
    <row r="7587" spans="1:11" x14ac:dyDescent="0.35">
      <c r="A7587" s="197">
        <f t="shared" si="240"/>
        <v>44317</v>
      </c>
      <c r="B7587" t="s">
        <v>1054</v>
      </c>
      <c r="C7587" t="s">
        <v>117</v>
      </c>
      <c r="D7587" t="s">
        <v>1002</v>
      </c>
      <c r="E7587" t="s">
        <v>68</v>
      </c>
      <c r="F7587" t="s">
        <v>69</v>
      </c>
      <c r="G7587" t="s">
        <v>733</v>
      </c>
      <c r="H7587">
        <v>0</v>
      </c>
      <c r="I7587" s="196" t="str">
        <f>VLOOKUP(E7587,Refs!$P$2:$R$36,3,FALSE)</f>
        <v>Y59</v>
      </c>
      <c r="J7587" s="196" t="str">
        <f>VLOOKUP(E7587,Refs!$P$2:$S$36,4,FALSE)</f>
        <v>South East</v>
      </c>
      <c r="K7587" s="42" t="str">
        <f t="shared" si="239"/>
        <v/>
      </c>
    </row>
    <row r="7588" spans="1:11" x14ac:dyDescent="0.35">
      <c r="A7588" s="197">
        <f t="shared" si="240"/>
        <v>44317</v>
      </c>
      <c r="B7588" t="s">
        <v>1054</v>
      </c>
      <c r="C7588" t="s">
        <v>117</v>
      </c>
      <c r="D7588" t="s">
        <v>1002</v>
      </c>
      <c r="E7588" t="s">
        <v>68</v>
      </c>
      <c r="F7588" t="s">
        <v>69</v>
      </c>
      <c r="G7588" t="s">
        <v>734</v>
      </c>
      <c r="H7588">
        <v>0</v>
      </c>
      <c r="I7588" s="196" t="str">
        <f>VLOOKUP(E7588,Refs!$P$2:$R$36,3,FALSE)</f>
        <v>Y59</v>
      </c>
      <c r="J7588" s="196" t="str">
        <f>VLOOKUP(E7588,Refs!$P$2:$S$36,4,FALSE)</f>
        <v>South East</v>
      </c>
      <c r="K7588" s="42" t="str">
        <f t="shared" si="239"/>
        <v/>
      </c>
    </row>
    <row r="7589" spans="1:11" x14ac:dyDescent="0.35">
      <c r="A7589" s="197">
        <f t="shared" si="240"/>
        <v>44317</v>
      </c>
      <c r="B7589" t="s">
        <v>1054</v>
      </c>
      <c r="C7589" t="s">
        <v>117</v>
      </c>
      <c r="D7589" t="s">
        <v>1002</v>
      </c>
      <c r="E7589" t="s">
        <v>68</v>
      </c>
      <c r="F7589" t="s">
        <v>69</v>
      </c>
      <c r="G7589" t="s">
        <v>735</v>
      </c>
      <c r="H7589">
        <v>0</v>
      </c>
      <c r="I7589" s="196" t="str">
        <f>VLOOKUP(E7589,Refs!$P$2:$R$36,3,FALSE)</f>
        <v>Y59</v>
      </c>
      <c r="J7589" s="196" t="str">
        <f>VLOOKUP(E7589,Refs!$P$2:$S$36,4,FALSE)</f>
        <v>South East</v>
      </c>
      <c r="K7589" s="42" t="str">
        <f t="shared" si="239"/>
        <v/>
      </c>
    </row>
    <row r="7590" spans="1:11" x14ac:dyDescent="0.35">
      <c r="A7590" s="197">
        <f t="shared" si="240"/>
        <v>44317</v>
      </c>
      <c r="B7590" t="s">
        <v>1054</v>
      </c>
      <c r="C7590" t="s">
        <v>117</v>
      </c>
      <c r="D7590" t="s">
        <v>1002</v>
      </c>
      <c r="E7590" t="s">
        <v>68</v>
      </c>
      <c r="F7590" t="s">
        <v>69</v>
      </c>
      <c r="G7590" t="s">
        <v>736</v>
      </c>
      <c r="H7590">
        <v>498</v>
      </c>
      <c r="I7590" s="196" t="str">
        <f>VLOOKUP(E7590,Refs!$P$2:$R$36,3,FALSE)</f>
        <v>Y59</v>
      </c>
      <c r="J7590" s="196" t="str">
        <f>VLOOKUP(E7590,Refs!$P$2:$S$36,4,FALSE)</f>
        <v>South East</v>
      </c>
      <c r="K7590" s="42">
        <f t="shared" si="239"/>
        <v>498</v>
      </c>
    </row>
    <row r="7591" spans="1:11" x14ac:dyDescent="0.35">
      <c r="A7591" s="197">
        <f t="shared" si="240"/>
        <v>44317</v>
      </c>
      <c r="B7591" t="s">
        <v>1054</v>
      </c>
      <c r="C7591" t="s">
        <v>117</v>
      </c>
      <c r="D7591" t="s">
        <v>1002</v>
      </c>
      <c r="E7591" t="s">
        <v>68</v>
      </c>
      <c r="F7591" t="s">
        <v>69</v>
      </c>
      <c r="G7591" t="s">
        <v>737</v>
      </c>
      <c r="H7591">
        <v>498</v>
      </c>
      <c r="I7591" s="196" t="str">
        <f>VLOOKUP(E7591,Refs!$P$2:$R$36,3,FALSE)</f>
        <v>Y59</v>
      </c>
      <c r="J7591" s="196" t="str">
        <f>VLOOKUP(E7591,Refs!$P$2:$S$36,4,FALSE)</f>
        <v>South East</v>
      </c>
      <c r="K7591" s="42">
        <f t="shared" si="239"/>
        <v>498</v>
      </c>
    </row>
    <row r="7592" spans="1:11" x14ac:dyDescent="0.35">
      <c r="A7592" s="197">
        <f t="shared" si="240"/>
        <v>44317</v>
      </c>
      <c r="B7592" t="s">
        <v>1054</v>
      </c>
      <c r="C7592" t="s">
        <v>117</v>
      </c>
      <c r="D7592" t="s">
        <v>1002</v>
      </c>
      <c r="E7592" t="s">
        <v>56</v>
      </c>
      <c r="F7592" t="s">
        <v>57</v>
      </c>
      <c r="G7592" t="s">
        <v>756</v>
      </c>
      <c r="H7592">
        <v>76046</v>
      </c>
      <c r="I7592" s="196" t="str">
        <f>VLOOKUP(E7592,Refs!$P$2:$R$36,3,FALSE)</f>
        <v>Y59</v>
      </c>
      <c r="J7592" s="196" t="str">
        <f>VLOOKUP(E7592,Refs!$P$2:$S$36,4,FALSE)</f>
        <v>South East</v>
      </c>
      <c r="K7592" s="42">
        <f t="shared" ref="K7592:K7655" si="241">IF(OR(H7592="NULL",H7592=0,H7592=""),"",H7592)</f>
        <v>76046</v>
      </c>
    </row>
    <row r="7593" spans="1:11" x14ac:dyDescent="0.35">
      <c r="A7593" s="197">
        <f t="shared" si="240"/>
        <v>44317</v>
      </c>
      <c r="B7593" t="s">
        <v>1054</v>
      </c>
      <c r="C7593" t="s">
        <v>117</v>
      </c>
      <c r="D7593" t="s">
        <v>1002</v>
      </c>
      <c r="E7593" t="s">
        <v>56</v>
      </c>
      <c r="F7593" t="s">
        <v>57</v>
      </c>
      <c r="G7593" t="s">
        <v>757</v>
      </c>
      <c r="H7593">
        <v>0</v>
      </c>
      <c r="I7593" s="196" t="str">
        <f>VLOOKUP(E7593,Refs!$P$2:$R$36,3,FALSE)</f>
        <v>Y59</v>
      </c>
      <c r="J7593" s="196" t="str">
        <f>VLOOKUP(E7593,Refs!$P$2:$S$36,4,FALSE)</f>
        <v>South East</v>
      </c>
      <c r="K7593" s="42" t="str">
        <f t="shared" si="241"/>
        <v/>
      </c>
    </row>
    <row r="7594" spans="1:11" x14ac:dyDescent="0.35">
      <c r="A7594" s="197">
        <f t="shared" si="240"/>
        <v>44317</v>
      </c>
      <c r="B7594" t="s">
        <v>1054</v>
      </c>
      <c r="C7594" t="s">
        <v>117</v>
      </c>
      <c r="D7594" t="s">
        <v>1002</v>
      </c>
      <c r="E7594" t="s">
        <v>56</v>
      </c>
      <c r="F7594" t="s">
        <v>57</v>
      </c>
      <c r="G7594" t="s">
        <v>758</v>
      </c>
      <c r="H7594">
        <v>70093</v>
      </c>
      <c r="I7594" s="196" t="str">
        <f>VLOOKUP(E7594,Refs!$P$2:$R$36,3,FALSE)</f>
        <v>Y59</v>
      </c>
      <c r="J7594" s="196" t="str">
        <f>VLOOKUP(E7594,Refs!$P$2:$S$36,4,FALSE)</f>
        <v>South East</v>
      </c>
      <c r="K7594" s="42">
        <f t="shared" si="241"/>
        <v>70093</v>
      </c>
    </row>
    <row r="7595" spans="1:11" x14ac:dyDescent="0.35">
      <c r="A7595" s="197">
        <f t="shared" si="240"/>
        <v>44317</v>
      </c>
      <c r="B7595" t="s">
        <v>1054</v>
      </c>
      <c r="C7595" t="s">
        <v>117</v>
      </c>
      <c r="D7595" t="s">
        <v>1002</v>
      </c>
      <c r="E7595" t="s">
        <v>56</v>
      </c>
      <c r="F7595" t="s">
        <v>57</v>
      </c>
      <c r="G7595" t="s">
        <v>759</v>
      </c>
      <c r="H7595">
        <v>417</v>
      </c>
      <c r="I7595" s="196" t="str">
        <f>VLOOKUP(E7595,Refs!$P$2:$R$36,3,FALSE)</f>
        <v>Y59</v>
      </c>
      <c r="J7595" s="196" t="str">
        <f>VLOOKUP(E7595,Refs!$P$2:$S$36,4,FALSE)</f>
        <v>South East</v>
      </c>
      <c r="K7595" s="42">
        <f t="shared" si="241"/>
        <v>417</v>
      </c>
    </row>
    <row r="7596" spans="1:11" x14ac:dyDescent="0.35">
      <c r="A7596" s="197">
        <f t="shared" si="240"/>
        <v>44317</v>
      </c>
      <c r="B7596" t="s">
        <v>1054</v>
      </c>
      <c r="C7596" t="s">
        <v>117</v>
      </c>
      <c r="D7596" t="s">
        <v>1002</v>
      </c>
      <c r="E7596" t="s">
        <v>56</v>
      </c>
      <c r="F7596" t="s">
        <v>57</v>
      </c>
      <c r="G7596" t="s">
        <v>760</v>
      </c>
      <c r="H7596">
        <v>0</v>
      </c>
      <c r="I7596" s="196" t="str">
        <f>VLOOKUP(E7596,Refs!$P$2:$R$36,3,FALSE)</f>
        <v>Y59</v>
      </c>
      <c r="J7596" s="196" t="str">
        <f>VLOOKUP(E7596,Refs!$P$2:$S$36,4,FALSE)</f>
        <v>South East</v>
      </c>
      <c r="K7596" s="42" t="str">
        <f t="shared" si="241"/>
        <v/>
      </c>
    </row>
    <row r="7597" spans="1:11" x14ac:dyDescent="0.35">
      <c r="A7597" s="197">
        <f t="shared" si="240"/>
        <v>44317</v>
      </c>
      <c r="B7597" t="s">
        <v>1054</v>
      </c>
      <c r="C7597" t="s">
        <v>117</v>
      </c>
      <c r="D7597" t="s">
        <v>1002</v>
      </c>
      <c r="E7597" t="s">
        <v>56</v>
      </c>
      <c r="F7597" t="s">
        <v>57</v>
      </c>
      <c r="G7597" t="s">
        <v>761</v>
      </c>
      <c r="H7597">
        <v>0</v>
      </c>
      <c r="I7597" s="196" t="str">
        <f>VLOOKUP(E7597,Refs!$P$2:$R$36,3,FALSE)</f>
        <v>Y59</v>
      </c>
      <c r="J7597" s="196" t="str">
        <f>VLOOKUP(E7597,Refs!$P$2:$S$36,4,FALSE)</f>
        <v>South East</v>
      </c>
      <c r="K7597" s="42" t="str">
        <f t="shared" si="241"/>
        <v/>
      </c>
    </row>
    <row r="7598" spans="1:11" x14ac:dyDescent="0.35">
      <c r="A7598" s="197">
        <f t="shared" si="240"/>
        <v>44317</v>
      </c>
      <c r="B7598" t="s">
        <v>1054</v>
      </c>
      <c r="C7598" t="s">
        <v>117</v>
      </c>
      <c r="D7598" t="s">
        <v>1002</v>
      </c>
      <c r="E7598" t="s">
        <v>56</v>
      </c>
      <c r="F7598" t="s">
        <v>57</v>
      </c>
      <c r="G7598" t="s">
        <v>548</v>
      </c>
      <c r="H7598">
        <v>46792</v>
      </c>
      <c r="I7598" s="196" t="str">
        <f>VLOOKUP(E7598,Refs!$P$2:$R$36,3,FALSE)</f>
        <v>Y59</v>
      </c>
      <c r="J7598" s="196" t="str">
        <f>VLOOKUP(E7598,Refs!$P$2:$S$36,4,FALSE)</f>
        <v>South East</v>
      </c>
      <c r="K7598" s="42">
        <f t="shared" si="241"/>
        <v>46792</v>
      </c>
    </row>
    <row r="7599" spans="1:11" x14ac:dyDescent="0.35">
      <c r="A7599" s="197">
        <f t="shared" si="240"/>
        <v>44317</v>
      </c>
      <c r="B7599" t="s">
        <v>1054</v>
      </c>
      <c r="C7599" t="s">
        <v>117</v>
      </c>
      <c r="D7599" t="s">
        <v>1002</v>
      </c>
      <c r="E7599" t="s">
        <v>56</v>
      </c>
      <c r="F7599" t="s">
        <v>57</v>
      </c>
      <c r="G7599" t="s">
        <v>549</v>
      </c>
      <c r="H7599">
        <v>5932</v>
      </c>
      <c r="I7599" s="196" t="str">
        <f>VLOOKUP(E7599,Refs!$P$2:$R$36,3,FALSE)</f>
        <v>Y59</v>
      </c>
      <c r="J7599" s="196" t="str">
        <f>VLOOKUP(E7599,Refs!$P$2:$S$36,4,FALSE)</f>
        <v>South East</v>
      </c>
      <c r="K7599" s="42">
        <f t="shared" si="241"/>
        <v>5932</v>
      </c>
    </row>
    <row r="7600" spans="1:11" x14ac:dyDescent="0.35">
      <c r="A7600" s="197">
        <f t="shared" si="240"/>
        <v>44317</v>
      </c>
      <c r="B7600" t="s">
        <v>1054</v>
      </c>
      <c r="C7600" t="s">
        <v>117</v>
      </c>
      <c r="D7600" t="s">
        <v>1002</v>
      </c>
      <c r="E7600" t="s">
        <v>56</v>
      </c>
      <c r="F7600" t="s">
        <v>57</v>
      </c>
      <c r="G7600" t="s">
        <v>550</v>
      </c>
      <c r="H7600">
        <v>696</v>
      </c>
      <c r="I7600" s="196" t="str">
        <f>VLOOKUP(E7600,Refs!$P$2:$R$36,3,FALSE)</f>
        <v>Y59</v>
      </c>
      <c r="J7600" s="196" t="str">
        <f>VLOOKUP(E7600,Refs!$P$2:$S$36,4,FALSE)</f>
        <v>South East</v>
      </c>
      <c r="K7600" s="42">
        <f t="shared" si="241"/>
        <v>696</v>
      </c>
    </row>
    <row r="7601" spans="1:11" x14ac:dyDescent="0.35">
      <c r="A7601" s="197">
        <f t="shared" si="240"/>
        <v>44317</v>
      </c>
      <c r="B7601" t="s">
        <v>1054</v>
      </c>
      <c r="C7601" t="s">
        <v>117</v>
      </c>
      <c r="D7601" t="s">
        <v>1002</v>
      </c>
      <c r="E7601" t="s">
        <v>56</v>
      </c>
      <c r="F7601" t="s">
        <v>57</v>
      </c>
      <c r="G7601" t="s">
        <v>551</v>
      </c>
      <c r="H7601">
        <v>905</v>
      </c>
      <c r="I7601" s="196" t="str">
        <f>VLOOKUP(E7601,Refs!$P$2:$R$36,3,FALSE)</f>
        <v>Y59</v>
      </c>
      <c r="J7601" s="196" t="str">
        <f>VLOOKUP(E7601,Refs!$P$2:$S$36,4,FALSE)</f>
        <v>South East</v>
      </c>
      <c r="K7601" s="42">
        <f t="shared" si="241"/>
        <v>905</v>
      </c>
    </row>
    <row r="7602" spans="1:11" x14ac:dyDescent="0.35">
      <c r="A7602" s="197">
        <f t="shared" si="240"/>
        <v>44317</v>
      </c>
      <c r="B7602" t="s">
        <v>1054</v>
      </c>
      <c r="C7602" t="s">
        <v>117</v>
      </c>
      <c r="D7602" t="s">
        <v>1002</v>
      </c>
      <c r="E7602" t="s">
        <v>56</v>
      </c>
      <c r="F7602" t="s">
        <v>57</v>
      </c>
      <c r="G7602" t="s">
        <v>552</v>
      </c>
      <c r="H7602">
        <v>4331</v>
      </c>
      <c r="I7602" s="196" t="str">
        <f>VLOOKUP(E7602,Refs!$P$2:$R$36,3,FALSE)</f>
        <v>Y59</v>
      </c>
      <c r="J7602" s="196" t="str">
        <f>VLOOKUP(E7602,Refs!$P$2:$S$36,4,FALSE)</f>
        <v>South East</v>
      </c>
      <c r="K7602" s="42">
        <f t="shared" si="241"/>
        <v>4331</v>
      </c>
    </row>
    <row r="7603" spans="1:11" x14ac:dyDescent="0.35">
      <c r="A7603" s="197">
        <f t="shared" si="240"/>
        <v>44317</v>
      </c>
      <c r="B7603" t="s">
        <v>1054</v>
      </c>
      <c r="C7603" t="s">
        <v>117</v>
      </c>
      <c r="D7603" t="s">
        <v>1002</v>
      </c>
      <c r="E7603" t="s">
        <v>56</v>
      </c>
      <c r="F7603" t="s">
        <v>57</v>
      </c>
      <c r="G7603" t="s">
        <v>553</v>
      </c>
      <c r="H7603">
        <v>0</v>
      </c>
      <c r="I7603" s="196" t="str">
        <f>VLOOKUP(E7603,Refs!$P$2:$R$36,3,FALSE)</f>
        <v>Y59</v>
      </c>
      <c r="J7603" s="196" t="str">
        <f>VLOOKUP(E7603,Refs!$P$2:$S$36,4,FALSE)</f>
        <v>South East</v>
      </c>
      <c r="K7603" s="42" t="str">
        <f t="shared" si="241"/>
        <v/>
      </c>
    </row>
    <row r="7604" spans="1:11" x14ac:dyDescent="0.35">
      <c r="A7604" s="197">
        <f t="shared" si="240"/>
        <v>44317</v>
      </c>
      <c r="B7604" t="s">
        <v>1054</v>
      </c>
      <c r="C7604" t="s">
        <v>117</v>
      </c>
      <c r="D7604" t="s">
        <v>1002</v>
      </c>
      <c r="E7604" t="s">
        <v>56</v>
      </c>
      <c r="F7604" t="s">
        <v>57</v>
      </c>
      <c r="G7604" t="s">
        <v>554</v>
      </c>
      <c r="H7604">
        <v>0</v>
      </c>
      <c r="I7604" s="196" t="str">
        <f>VLOOKUP(E7604,Refs!$P$2:$R$36,3,FALSE)</f>
        <v>Y59</v>
      </c>
      <c r="J7604" s="196" t="str">
        <f>VLOOKUP(E7604,Refs!$P$2:$S$36,4,FALSE)</f>
        <v>South East</v>
      </c>
      <c r="K7604" s="42" t="str">
        <f t="shared" si="241"/>
        <v/>
      </c>
    </row>
    <row r="7605" spans="1:11" x14ac:dyDescent="0.35">
      <c r="A7605" s="197">
        <f t="shared" si="240"/>
        <v>44317</v>
      </c>
      <c r="B7605" t="s">
        <v>1054</v>
      </c>
      <c r="C7605" t="s">
        <v>117</v>
      </c>
      <c r="D7605" t="s">
        <v>1002</v>
      </c>
      <c r="E7605" t="s">
        <v>56</v>
      </c>
      <c r="F7605" t="s">
        <v>57</v>
      </c>
      <c r="G7605" t="s">
        <v>555</v>
      </c>
      <c r="H7605">
        <v>0</v>
      </c>
      <c r="I7605" s="196" t="str">
        <f>VLOOKUP(E7605,Refs!$P$2:$R$36,3,FALSE)</f>
        <v>Y59</v>
      </c>
      <c r="J7605" s="196" t="str">
        <f>VLOOKUP(E7605,Refs!$P$2:$S$36,4,FALSE)</f>
        <v>South East</v>
      </c>
      <c r="K7605" s="42" t="str">
        <f t="shared" si="241"/>
        <v/>
      </c>
    </row>
    <row r="7606" spans="1:11" x14ac:dyDescent="0.35">
      <c r="A7606" s="197">
        <f t="shared" si="240"/>
        <v>44317</v>
      </c>
      <c r="B7606" t="s">
        <v>1054</v>
      </c>
      <c r="C7606" t="s">
        <v>117</v>
      </c>
      <c r="D7606" t="s">
        <v>1002</v>
      </c>
      <c r="E7606" t="s">
        <v>56</v>
      </c>
      <c r="F7606" t="s">
        <v>57</v>
      </c>
      <c r="G7606" t="s">
        <v>556</v>
      </c>
      <c r="H7606">
        <v>0</v>
      </c>
      <c r="I7606" s="196" t="str">
        <f>VLOOKUP(E7606,Refs!$P$2:$R$36,3,FALSE)</f>
        <v>Y59</v>
      </c>
      <c r="J7606" s="196" t="str">
        <f>VLOOKUP(E7606,Refs!$P$2:$S$36,4,FALSE)</f>
        <v>South East</v>
      </c>
      <c r="K7606" s="42" t="str">
        <f t="shared" si="241"/>
        <v/>
      </c>
    </row>
    <row r="7607" spans="1:11" x14ac:dyDescent="0.35">
      <c r="A7607" s="197">
        <f t="shared" si="240"/>
        <v>44317</v>
      </c>
      <c r="B7607" t="s">
        <v>1054</v>
      </c>
      <c r="C7607" t="s">
        <v>117</v>
      </c>
      <c r="D7607" t="s">
        <v>1002</v>
      </c>
      <c r="E7607" t="s">
        <v>56</v>
      </c>
      <c r="F7607" t="s">
        <v>57</v>
      </c>
      <c r="G7607" t="s">
        <v>557</v>
      </c>
      <c r="H7607">
        <v>0</v>
      </c>
      <c r="I7607" s="196" t="str">
        <f>VLOOKUP(E7607,Refs!$P$2:$R$36,3,FALSE)</f>
        <v>Y59</v>
      </c>
      <c r="J7607" s="196" t="str">
        <f>VLOOKUP(E7607,Refs!$P$2:$S$36,4,FALSE)</f>
        <v>South East</v>
      </c>
      <c r="K7607" s="42" t="str">
        <f t="shared" si="241"/>
        <v/>
      </c>
    </row>
    <row r="7608" spans="1:11" x14ac:dyDescent="0.35">
      <c r="A7608" s="197">
        <f t="shared" si="240"/>
        <v>44317</v>
      </c>
      <c r="B7608" t="s">
        <v>1054</v>
      </c>
      <c r="C7608" t="s">
        <v>117</v>
      </c>
      <c r="D7608" t="s">
        <v>1002</v>
      </c>
      <c r="E7608" t="s">
        <v>56</v>
      </c>
      <c r="F7608" t="s">
        <v>57</v>
      </c>
      <c r="G7608" t="s">
        <v>558</v>
      </c>
      <c r="H7608">
        <v>0</v>
      </c>
      <c r="I7608" s="196" t="str">
        <f>VLOOKUP(E7608,Refs!$P$2:$R$36,3,FALSE)</f>
        <v>Y59</v>
      </c>
      <c r="J7608" s="196" t="str">
        <f>VLOOKUP(E7608,Refs!$P$2:$S$36,4,FALSE)</f>
        <v>South East</v>
      </c>
      <c r="K7608" s="42" t="str">
        <f t="shared" si="241"/>
        <v/>
      </c>
    </row>
    <row r="7609" spans="1:11" x14ac:dyDescent="0.35">
      <c r="A7609" s="197">
        <f t="shared" si="240"/>
        <v>44317</v>
      </c>
      <c r="B7609" t="s">
        <v>1054</v>
      </c>
      <c r="C7609" t="s">
        <v>117</v>
      </c>
      <c r="D7609" t="s">
        <v>1002</v>
      </c>
      <c r="E7609" t="s">
        <v>56</v>
      </c>
      <c r="F7609" t="s">
        <v>57</v>
      </c>
      <c r="G7609" t="s">
        <v>566</v>
      </c>
      <c r="H7609">
        <v>66168</v>
      </c>
      <c r="I7609" s="196" t="str">
        <f>VLOOKUP(E7609,Refs!$P$2:$R$36,3,FALSE)</f>
        <v>Y59</v>
      </c>
      <c r="J7609" s="196" t="str">
        <f>VLOOKUP(E7609,Refs!$P$2:$S$36,4,FALSE)</f>
        <v>South East</v>
      </c>
      <c r="K7609" s="42">
        <f t="shared" si="241"/>
        <v>66168</v>
      </c>
    </row>
    <row r="7610" spans="1:11" x14ac:dyDescent="0.35">
      <c r="A7610" s="197">
        <f t="shared" si="240"/>
        <v>44317</v>
      </c>
      <c r="B7610" t="s">
        <v>1054</v>
      </c>
      <c r="C7610" t="s">
        <v>117</v>
      </c>
      <c r="D7610" t="s">
        <v>1002</v>
      </c>
      <c r="E7610" t="s">
        <v>56</v>
      </c>
      <c r="F7610" t="s">
        <v>57</v>
      </c>
      <c r="G7610" t="s">
        <v>567</v>
      </c>
      <c r="H7610">
        <v>906</v>
      </c>
      <c r="I7610" s="196" t="str">
        <f>VLOOKUP(E7610,Refs!$P$2:$R$36,3,FALSE)</f>
        <v>Y59</v>
      </c>
      <c r="J7610" s="196" t="str">
        <f>VLOOKUP(E7610,Refs!$P$2:$S$36,4,FALSE)</f>
        <v>South East</v>
      </c>
      <c r="K7610" s="42">
        <f t="shared" si="241"/>
        <v>906</v>
      </c>
    </row>
    <row r="7611" spans="1:11" x14ac:dyDescent="0.35">
      <c r="A7611" s="197">
        <f t="shared" si="240"/>
        <v>44317</v>
      </c>
      <c r="B7611" t="s">
        <v>1054</v>
      </c>
      <c r="C7611" t="s">
        <v>117</v>
      </c>
      <c r="D7611" t="s">
        <v>1002</v>
      </c>
      <c r="E7611" t="s">
        <v>56</v>
      </c>
      <c r="F7611" t="s">
        <v>57</v>
      </c>
      <c r="G7611" t="s">
        <v>568</v>
      </c>
      <c r="H7611">
        <v>43093</v>
      </c>
      <c r="I7611" s="196" t="str">
        <f>VLOOKUP(E7611,Refs!$P$2:$R$36,3,FALSE)</f>
        <v>Y59</v>
      </c>
      <c r="J7611" s="196" t="str">
        <f>VLOOKUP(E7611,Refs!$P$2:$S$36,4,FALSE)</f>
        <v>South East</v>
      </c>
      <c r="K7611" s="42">
        <f t="shared" si="241"/>
        <v>43093</v>
      </c>
    </row>
    <row r="7612" spans="1:11" x14ac:dyDescent="0.35">
      <c r="A7612" s="197">
        <f t="shared" si="240"/>
        <v>44317</v>
      </c>
      <c r="B7612" t="s">
        <v>1054</v>
      </c>
      <c r="C7612" t="s">
        <v>117</v>
      </c>
      <c r="D7612" t="s">
        <v>1002</v>
      </c>
      <c r="E7612" t="s">
        <v>56</v>
      </c>
      <c r="F7612" t="s">
        <v>57</v>
      </c>
      <c r="G7612" t="s">
        <v>569</v>
      </c>
      <c r="H7612">
        <v>20889</v>
      </c>
      <c r="I7612" s="196" t="str">
        <f>VLOOKUP(E7612,Refs!$P$2:$R$36,3,FALSE)</f>
        <v>Y59</v>
      </c>
      <c r="J7612" s="196" t="str">
        <f>VLOOKUP(E7612,Refs!$P$2:$S$36,4,FALSE)</f>
        <v>South East</v>
      </c>
      <c r="K7612" s="42">
        <f t="shared" si="241"/>
        <v>20889</v>
      </c>
    </row>
    <row r="7613" spans="1:11" x14ac:dyDescent="0.35">
      <c r="A7613" s="197">
        <f t="shared" si="240"/>
        <v>44317</v>
      </c>
      <c r="B7613" t="s">
        <v>1054</v>
      </c>
      <c r="C7613" t="s">
        <v>117</v>
      </c>
      <c r="D7613" t="s">
        <v>1002</v>
      </c>
      <c r="E7613" t="s">
        <v>56</v>
      </c>
      <c r="F7613" t="s">
        <v>57</v>
      </c>
      <c r="G7613" t="s">
        <v>570</v>
      </c>
      <c r="H7613">
        <v>0</v>
      </c>
      <c r="I7613" s="196" t="str">
        <f>VLOOKUP(E7613,Refs!$P$2:$R$36,3,FALSE)</f>
        <v>Y59</v>
      </c>
      <c r="J7613" s="196" t="str">
        <f>VLOOKUP(E7613,Refs!$P$2:$S$36,4,FALSE)</f>
        <v>South East</v>
      </c>
      <c r="K7613" s="42" t="str">
        <f t="shared" si="241"/>
        <v/>
      </c>
    </row>
    <row r="7614" spans="1:11" x14ac:dyDescent="0.35">
      <c r="A7614" s="197">
        <f t="shared" si="240"/>
        <v>44317</v>
      </c>
      <c r="B7614" t="s">
        <v>1054</v>
      </c>
      <c r="C7614" t="s">
        <v>117</v>
      </c>
      <c r="D7614" t="s">
        <v>1002</v>
      </c>
      <c r="E7614" t="s">
        <v>56</v>
      </c>
      <c r="F7614" t="s">
        <v>57</v>
      </c>
      <c r="G7614" t="s">
        <v>571</v>
      </c>
      <c r="H7614">
        <v>1280</v>
      </c>
      <c r="I7614" s="196" t="str">
        <f>VLOOKUP(E7614,Refs!$P$2:$R$36,3,FALSE)</f>
        <v>Y59</v>
      </c>
      <c r="J7614" s="196" t="str">
        <f>VLOOKUP(E7614,Refs!$P$2:$S$36,4,FALSE)</f>
        <v>South East</v>
      </c>
      <c r="K7614" s="42">
        <f t="shared" si="241"/>
        <v>1280</v>
      </c>
    </row>
    <row r="7615" spans="1:11" x14ac:dyDescent="0.35">
      <c r="A7615" s="197">
        <f t="shared" si="240"/>
        <v>44317</v>
      </c>
      <c r="B7615" t="s">
        <v>1054</v>
      </c>
      <c r="C7615" t="s">
        <v>117</v>
      </c>
      <c r="D7615" t="s">
        <v>1002</v>
      </c>
      <c r="E7615" t="s">
        <v>56</v>
      </c>
      <c r="F7615" t="s">
        <v>57</v>
      </c>
      <c r="G7615" t="s">
        <v>576</v>
      </c>
      <c r="H7615">
        <v>21581</v>
      </c>
      <c r="I7615" s="196" t="str">
        <f>VLOOKUP(E7615,Refs!$P$2:$R$36,3,FALSE)</f>
        <v>Y59</v>
      </c>
      <c r="J7615" s="196" t="str">
        <f>VLOOKUP(E7615,Refs!$P$2:$S$36,4,FALSE)</f>
        <v>South East</v>
      </c>
      <c r="K7615" s="42">
        <f t="shared" si="241"/>
        <v>21581</v>
      </c>
    </row>
    <row r="7616" spans="1:11" x14ac:dyDescent="0.35">
      <c r="A7616" s="197">
        <f t="shared" si="240"/>
        <v>44317</v>
      </c>
      <c r="B7616" t="s">
        <v>1054</v>
      </c>
      <c r="C7616" t="s">
        <v>117</v>
      </c>
      <c r="D7616" t="s">
        <v>1002</v>
      </c>
      <c r="E7616" t="s">
        <v>56</v>
      </c>
      <c r="F7616" t="s">
        <v>57</v>
      </c>
      <c r="G7616" t="s">
        <v>577</v>
      </c>
      <c r="H7616">
        <v>1411</v>
      </c>
      <c r="I7616" s="196" t="str">
        <f>VLOOKUP(E7616,Refs!$P$2:$R$36,3,FALSE)</f>
        <v>Y59</v>
      </c>
      <c r="J7616" s="196" t="str">
        <f>VLOOKUP(E7616,Refs!$P$2:$S$36,4,FALSE)</f>
        <v>South East</v>
      </c>
      <c r="K7616" s="42">
        <f t="shared" si="241"/>
        <v>1411</v>
      </c>
    </row>
    <row r="7617" spans="1:11" x14ac:dyDescent="0.35">
      <c r="A7617" s="197">
        <f t="shared" si="240"/>
        <v>44317</v>
      </c>
      <c r="B7617" t="s">
        <v>1054</v>
      </c>
      <c r="C7617" t="s">
        <v>117</v>
      </c>
      <c r="D7617" t="s">
        <v>1002</v>
      </c>
      <c r="E7617" t="s">
        <v>56</v>
      </c>
      <c r="F7617" t="s">
        <v>57</v>
      </c>
      <c r="G7617" t="s">
        <v>578</v>
      </c>
      <c r="H7617">
        <v>0</v>
      </c>
      <c r="I7617" s="196" t="str">
        <f>VLOOKUP(E7617,Refs!$P$2:$R$36,3,FALSE)</f>
        <v>Y59</v>
      </c>
      <c r="J7617" s="196" t="str">
        <f>VLOOKUP(E7617,Refs!$P$2:$S$36,4,FALSE)</f>
        <v>South East</v>
      </c>
      <c r="K7617" s="42" t="str">
        <f t="shared" si="241"/>
        <v/>
      </c>
    </row>
    <row r="7618" spans="1:11" x14ac:dyDescent="0.35">
      <c r="A7618" s="197">
        <f t="shared" si="240"/>
        <v>44317</v>
      </c>
      <c r="B7618" t="s">
        <v>1054</v>
      </c>
      <c r="C7618" t="s">
        <v>117</v>
      </c>
      <c r="D7618" t="s">
        <v>1002</v>
      </c>
      <c r="E7618" t="s">
        <v>56</v>
      </c>
      <c r="F7618" t="s">
        <v>57</v>
      </c>
      <c r="G7618" t="s">
        <v>579</v>
      </c>
      <c r="H7618">
        <v>576</v>
      </c>
      <c r="I7618" s="196" t="str">
        <f>VLOOKUP(E7618,Refs!$P$2:$R$36,3,FALSE)</f>
        <v>Y59</v>
      </c>
      <c r="J7618" s="196" t="str">
        <f>VLOOKUP(E7618,Refs!$P$2:$S$36,4,FALSE)</f>
        <v>South East</v>
      </c>
      <c r="K7618" s="42">
        <f t="shared" si="241"/>
        <v>576</v>
      </c>
    </row>
    <row r="7619" spans="1:11" x14ac:dyDescent="0.35">
      <c r="A7619" s="197">
        <f t="shared" ref="A7619:A7682" si="242">DATEVALUE(RIGHT(B7619,8))</f>
        <v>44317</v>
      </c>
      <c r="B7619" t="s">
        <v>1054</v>
      </c>
      <c r="C7619" t="s">
        <v>117</v>
      </c>
      <c r="D7619" t="s">
        <v>1002</v>
      </c>
      <c r="E7619" t="s">
        <v>56</v>
      </c>
      <c r="F7619" t="s">
        <v>57</v>
      </c>
      <c r="G7619" t="s">
        <v>580</v>
      </c>
      <c r="H7619">
        <v>1500</v>
      </c>
      <c r="I7619" s="196" t="str">
        <f>VLOOKUP(E7619,Refs!$P$2:$R$36,3,FALSE)</f>
        <v>Y59</v>
      </c>
      <c r="J7619" s="196" t="str">
        <f>VLOOKUP(E7619,Refs!$P$2:$S$36,4,FALSE)</f>
        <v>South East</v>
      </c>
      <c r="K7619" s="42">
        <f t="shared" si="241"/>
        <v>1500</v>
      </c>
    </row>
    <row r="7620" spans="1:11" x14ac:dyDescent="0.35">
      <c r="A7620" s="197">
        <f t="shared" si="242"/>
        <v>44317</v>
      </c>
      <c r="B7620" t="s">
        <v>1054</v>
      </c>
      <c r="C7620" t="s">
        <v>117</v>
      </c>
      <c r="D7620" t="s">
        <v>1002</v>
      </c>
      <c r="E7620" t="s">
        <v>56</v>
      </c>
      <c r="F7620" t="s">
        <v>57</v>
      </c>
      <c r="G7620" t="s">
        <v>581</v>
      </c>
      <c r="H7620">
        <v>775</v>
      </c>
      <c r="I7620" s="196" t="str">
        <f>VLOOKUP(E7620,Refs!$P$2:$R$36,3,FALSE)</f>
        <v>Y59</v>
      </c>
      <c r="J7620" s="196" t="str">
        <f>VLOOKUP(E7620,Refs!$P$2:$S$36,4,FALSE)</f>
        <v>South East</v>
      </c>
      <c r="K7620" s="42">
        <f t="shared" si="241"/>
        <v>775</v>
      </c>
    </row>
    <row r="7621" spans="1:11" x14ac:dyDescent="0.35">
      <c r="A7621" s="197">
        <f t="shared" si="242"/>
        <v>44317</v>
      </c>
      <c r="B7621" t="s">
        <v>1054</v>
      </c>
      <c r="C7621" t="s">
        <v>117</v>
      </c>
      <c r="D7621" t="s">
        <v>1002</v>
      </c>
      <c r="E7621" t="s">
        <v>56</v>
      </c>
      <c r="F7621" t="s">
        <v>57</v>
      </c>
      <c r="G7621" t="s">
        <v>582</v>
      </c>
      <c r="H7621">
        <v>0</v>
      </c>
      <c r="I7621" s="196" t="str">
        <f>VLOOKUP(E7621,Refs!$P$2:$R$36,3,FALSE)</f>
        <v>Y59</v>
      </c>
      <c r="J7621" s="196" t="str">
        <f>VLOOKUP(E7621,Refs!$P$2:$S$36,4,FALSE)</f>
        <v>South East</v>
      </c>
      <c r="K7621" s="42" t="str">
        <f t="shared" si="241"/>
        <v/>
      </c>
    </row>
    <row r="7622" spans="1:11" x14ac:dyDescent="0.35">
      <c r="A7622" s="197">
        <f t="shared" si="242"/>
        <v>44317</v>
      </c>
      <c r="B7622" t="s">
        <v>1054</v>
      </c>
      <c r="C7622" t="s">
        <v>117</v>
      </c>
      <c r="D7622" t="s">
        <v>1002</v>
      </c>
      <c r="E7622" t="s">
        <v>56</v>
      </c>
      <c r="F7622" t="s">
        <v>57</v>
      </c>
      <c r="G7622" t="s">
        <v>583</v>
      </c>
      <c r="H7622">
        <v>453</v>
      </c>
      <c r="I7622" s="196" t="str">
        <f>VLOOKUP(E7622,Refs!$P$2:$R$36,3,FALSE)</f>
        <v>Y59</v>
      </c>
      <c r="J7622" s="196" t="str">
        <f>VLOOKUP(E7622,Refs!$P$2:$S$36,4,FALSE)</f>
        <v>South East</v>
      </c>
      <c r="K7622" s="42">
        <f t="shared" si="241"/>
        <v>453</v>
      </c>
    </row>
    <row r="7623" spans="1:11" x14ac:dyDescent="0.35">
      <c r="A7623" s="197">
        <f t="shared" si="242"/>
        <v>44317</v>
      </c>
      <c r="B7623" t="s">
        <v>1054</v>
      </c>
      <c r="C7623" t="s">
        <v>117</v>
      </c>
      <c r="D7623" t="s">
        <v>1002</v>
      </c>
      <c r="E7623" t="s">
        <v>56</v>
      </c>
      <c r="F7623" t="s">
        <v>57</v>
      </c>
      <c r="G7623" t="s">
        <v>584</v>
      </c>
      <c r="H7623">
        <v>16866</v>
      </c>
      <c r="I7623" s="196" t="str">
        <f>VLOOKUP(E7623,Refs!$P$2:$R$36,3,FALSE)</f>
        <v>Y59</v>
      </c>
      <c r="J7623" s="196" t="str">
        <f>VLOOKUP(E7623,Refs!$P$2:$S$36,4,FALSE)</f>
        <v>South East</v>
      </c>
      <c r="K7623" s="42">
        <f t="shared" si="241"/>
        <v>16866</v>
      </c>
    </row>
    <row r="7624" spans="1:11" x14ac:dyDescent="0.35">
      <c r="A7624" s="197">
        <f t="shared" si="242"/>
        <v>44317</v>
      </c>
      <c r="B7624" t="s">
        <v>1054</v>
      </c>
      <c r="C7624" t="s">
        <v>117</v>
      </c>
      <c r="D7624" t="s">
        <v>1002</v>
      </c>
      <c r="E7624" t="s">
        <v>56</v>
      </c>
      <c r="F7624" t="s">
        <v>57</v>
      </c>
      <c r="G7624" t="s">
        <v>585</v>
      </c>
      <c r="H7624">
        <v>774</v>
      </c>
      <c r="I7624" s="196" t="str">
        <f>VLOOKUP(E7624,Refs!$P$2:$R$36,3,FALSE)</f>
        <v>Y59</v>
      </c>
      <c r="J7624" s="196" t="str">
        <f>VLOOKUP(E7624,Refs!$P$2:$S$36,4,FALSE)</f>
        <v>South East</v>
      </c>
      <c r="K7624" s="42">
        <f t="shared" si="241"/>
        <v>774</v>
      </c>
    </row>
    <row r="7625" spans="1:11" x14ac:dyDescent="0.35">
      <c r="A7625" s="197">
        <f t="shared" si="242"/>
        <v>44317</v>
      </c>
      <c r="B7625" t="s">
        <v>1054</v>
      </c>
      <c r="C7625" t="s">
        <v>117</v>
      </c>
      <c r="D7625" t="s">
        <v>1002</v>
      </c>
      <c r="E7625" t="s">
        <v>56</v>
      </c>
      <c r="F7625" t="s">
        <v>57</v>
      </c>
      <c r="G7625" t="s">
        <v>586</v>
      </c>
      <c r="H7625">
        <v>0</v>
      </c>
      <c r="I7625" s="196" t="str">
        <f>VLOOKUP(E7625,Refs!$P$2:$R$36,3,FALSE)</f>
        <v>Y59</v>
      </c>
      <c r="J7625" s="196" t="str">
        <f>VLOOKUP(E7625,Refs!$P$2:$S$36,4,FALSE)</f>
        <v>South East</v>
      </c>
      <c r="K7625" s="42" t="str">
        <f t="shared" si="241"/>
        <v/>
      </c>
    </row>
    <row r="7626" spans="1:11" x14ac:dyDescent="0.35">
      <c r="A7626" s="197">
        <f t="shared" si="242"/>
        <v>44317</v>
      </c>
      <c r="B7626" t="s">
        <v>1054</v>
      </c>
      <c r="C7626" t="s">
        <v>117</v>
      </c>
      <c r="D7626" t="s">
        <v>1002</v>
      </c>
      <c r="E7626" t="s">
        <v>56</v>
      </c>
      <c r="F7626" t="s">
        <v>57</v>
      </c>
      <c r="G7626" t="s">
        <v>587</v>
      </c>
      <c r="H7626">
        <v>0</v>
      </c>
      <c r="I7626" s="196" t="str">
        <f>VLOOKUP(E7626,Refs!$P$2:$R$36,3,FALSE)</f>
        <v>Y59</v>
      </c>
      <c r="J7626" s="196" t="str">
        <f>VLOOKUP(E7626,Refs!$P$2:$S$36,4,FALSE)</f>
        <v>South East</v>
      </c>
      <c r="K7626" s="42" t="str">
        <f t="shared" si="241"/>
        <v/>
      </c>
    </row>
    <row r="7627" spans="1:11" x14ac:dyDescent="0.35">
      <c r="A7627" s="197">
        <f t="shared" si="242"/>
        <v>44317</v>
      </c>
      <c r="B7627" t="s">
        <v>1054</v>
      </c>
      <c r="C7627" t="s">
        <v>117</v>
      </c>
      <c r="D7627" t="s">
        <v>1002</v>
      </c>
      <c r="E7627" t="s">
        <v>56</v>
      </c>
      <c r="F7627" t="s">
        <v>57</v>
      </c>
      <c r="G7627" t="s">
        <v>588</v>
      </c>
      <c r="H7627">
        <v>16459</v>
      </c>
      <c r="I7627" s="196" t="str">
        <f>VLOOKUP(E7627,Refs!$P$2:$R$36,3,FALSE)</f>
        <v>Y59</v>
      </c>
      <c r="J7627" s="196" t="str">
        <f>VLOOKUP(E7627,Refs!$P$2:$S$36,4,FALSE)</f>
        <v>South East</v>
      </c>
      <c r="K7627" s="42">
        <f t="shared" si="241"/>
        <v>16459</v>
      </c>
    </row>
    <row r="7628" spans="1:11" x14ac:dyDescent="0.35">
      <c r="A7628" s="197">
        <f t="shared" si="242"/>
        <v>44317</v>
      </c>
      <c r="B7628" t="s">
        <v>1054</v>
      </c>
      <c r="C7628" t="s">
        <v>117</v>
      </c>
      <c r="D7628" t="s">
        <v>1002</v>
      </c>
      <c r="E7628" t="s">
        <v>56</v>
      </c>
      <c r="F7628" t="s">
        <v>57</v>
      </c>
      <c r="G7628" t="s">
        <v>589</v>
      </c>
      <c r="H7628">
        <v>2980</v>
      </c>
      <c r="I7628" s="196" t="str">
        <f>VLOOKUP(E7628,Refs!$P$2:$R$36,3,FALSE)</f>
        <v>Y59</v>
      </c>
      <c r="J7628" s="196" t="str">
        <f>VLOOKUP(E7628,Refs!$P$2:$S$36,4,FALSE)</f>
        <v>South East</v>
      </c>
      <c r="K7628" s="42">
        <f t="shared" si="241"/>
        <v>2980</v>
      </c>
    </row>
    <row r="7629" spans="1:11" x14ac:dyDescent="0.35">
      <c r="A7629" s="197">
        <f t="shared" si="242"/>
        <v>44317</v>
      </c>
      <c r="B7629" t="s">
        <v>1054</v>
      </c>
      <c r="C7629" t="s">
        <v>117</v>
      </c>
      <c r="D7629" t="s">
        <v>1002</v>
      </c>
      <c r="E7629" t="s">
        <v>56</v>
      </c>
      <c r="F7629" t="s">
        <v>57</v>
      </c>
      <c r="G7629" t="s">
        <v>590</v>
      </c>
      <c r="H7629">
        <v>1300</v>
      </c>
      <c r="I7629" s="196" t="str">
        <f>VLOOKUP(E7629,Refs!$P$2:$R$36,3,FALSE)</f>
        <v>Y59</v>
      </c>
      <c r="J7629" s="196" t="str">
        <f>VLOOKUP(E7629,Refs!$P$2:$S$36,4,FALSE)</f>
        <v>South East</v>
      </c>
      <c r="K7629" s="42">
        <f t="shared" si="241"/>
        <v>1300</v>
      </c>
    </row>
    <row r="7630" spans="1:11" x14ac:dyDescent="0.35">
      <c r="A7630" s="197">
        <f t="shared" si="242"/>
        <v>44317</v>
      </c>
      <c r="B7630" t="s">
        <v>1054</v>
      </c>
      <c r="C7630" t="s">
        <v>117</v>
      </c>
      <c r="D7630" t="s">
        <v>1002</v>
      </c>
      <c r="E7630" t="s">
        <v>56</v>
      </c>
      <c r="F7630" t="s">
        <v>57</v>
      </c>
      <c r="G7630" t="s">
        <v>591</v>
      </c>
      <c r="H7630">
        <v>55</v>
      </c>
      <c r="I7630" s="196" t="str">
        <f>VLOOKUP(E7630,Refs!$P$2:$R$36,3,FALSE)</f>
        <v>Y59</v>
      </c>
      <c r="J7630" s="196" t="str">
        <f>VLOOKUP(E7630,Refs!$P$2:$S$36,4,FALSE)</f>
        <v>South East</v>
      </c>
      <c r="K7630" s="42">
        <f t="shared" si="241"/>
        <v>55</v>
      </c>
    </row>
    <row r="7631" spans="1:11" x14ac:dyDescent="0.35">
      <c r="A7631" s="197">
        <f t="shared" si="242"/>
        <v>44317</v>
      </c>
      <c r="B7631" t="s">
        <v>1054</v>
      </c>
      <c r="C7631" t="s">
        <v>117</v>
      </c>
      <c r="D7631" t="s">
        <v>1002</v>
      </c>
      <c r="E7631" t="s">
        <v>56</v>
      </c>
      <c r="F7631" t="s">
        <v>57</v>
      </c>
      <c r="G7631" t="s">
        <v>592</v>
      </c>
      <c r="H7631">
        <v>2190</v>
      </c>
      <c r="I7631" s="196" t="str">
        <f>VLOOKUP(E7631,Refs!$P$2:$R$36,3,FALSE)</f>
        <v>Y59</v>
      </c>
      <c r="J7631" s="196" t="str">
        <f>VLOOKUP(E7631,Refs!$P$2:$S$36,4,FALSE)</f>
        <v>South East</v>
      </c>
      <c r="K7631" s="42">
        <f t="shared" si="241"/>
        <v>2190</v>
      </c>
    </row>
    <row r="7632" spans="1:11" x14ac:dyDescent="0.35">
      <c r="A7632" s="197">
        <f t="shared" si="242"/>
        <v>44317</v>
      </c>
      <c r="B7632" t="s">
        <v>1054</v>
      </c>
      <c r="C7632" t="s">
        <v>117</v>
      </c>
      <c r="D7632" t="s">
        <v>1002</v>
      </c>
      <c r="E7632" t="s">
        <v>56</v>
      </c>
      <c r="F7632" t="s">
        <v>57</v>
      </c>
      <c r="G7632" t="s">
        <v>593</v>
      </c>
      <c r="H7632">
        <v>1197</v>
      </c>
      <c r="I7632" s="196" t="str">
        <f>VLOOKUP(E7632,Refs!$P$2:$R$36,3,FALSE)</f>
        <v>Y59</v>
      </c>
      <c r="J7632" s="196" t="str">
        <f>VLOOKUP(E7632,Refs!$P$2:$S$36,4,FALSE)</f>
        <v>South East</v>
      </c>
      <c r="K7632" s="42">
        <f t="shared" si="241"/>
        <v>1197</v>
      </c>
    </row>
    <row r="7633" spans="1:11" x14ac:dyDescent="0.35">
      <c r="A7633" s="197">
        <f t="shared" si="242"/>
        <v>44317</v>
      </c>
      <c r="B7633" t="s">
        <v>1054</v>
      </c>
      <c r="C7633" t="s">
        <v>117</v>
      </c>
      <c r="D7633" t="s">
        <v>1002</v>
      </c>
      <c r="E7633" t="s">
        <v>56</v>
      </c>
      <c r="F7633" t="s">
        <v>57</v>
      </c>
      <c r="G7633" t="s">
        <v>594</v>
      </c>
      <c r="H7633">
        <v>866</v>
      </c>
      <c r="I7633" s="196" t="str">
        <f>VLOOKUP(E7633,Refs!$P$2:$R$36,3,FALSE)</f>
        <v>Y59</v>
      </c>
      <c r="J7633" s="196" t="str">
        <f>VLOOKUP(E7633,Refs!$P$2:$S$36,4,FALSE)</f>
        <v>South East</v>
      </c>
      <c r="K7633" s="42">
        <f t="shared" si="241"/>
        <v>866</v>
      </c>
    </row>
    <row r="7634" spans="1:11" x14ac:dyDescent="0.35">
      <c r="A7634" s="197">
        <f t="shared" si="242"/>
        <v>44317</v>
      </c>
      <c r="B7634" t="s">
        <v>1054</v>
      </c>
      <c r="C7634" t="s">
        <v>117</v>
      </c>
      <c r="D7634" t="s">
        <v>1002</v>
      </c>
      <c r="E7634" t="s">
        <v>56</v>
      </c>
      <c r="F7634" t="s">
        <v>57</v>
      </c>
      <c r="G7634" t="s">
        <v>609</v>
      </c>
      <c r="H7634">
        <v>65052</v>
      </c>
      <c r="I7634" s="196" t="str">
        <f>VLOOKUP(E7634,Refs!$P$2:$R$36,3,FALSE)</f>
        <v>Y59</v>
      </c>
      <c r="J7634" s="196" t="str">
        <f>VLOOKUP(E7634,Refs!$P$2:$S$36,4,FALSE)</f>
        <v>South East</v>
      </c>
      <c r="K7634" s="42">
        <f t="shared" si="241"/>
        <v>65052</v>
      </c>
    </row>
    <row r="7635" spans="1:11" x14ac:dyDescent="0.35">
      <c r="A7635" s="197">
        <f t="shared" si="242"/>
        <v>44317</v>
      </c>
      <c r="B7635" t="s">
        <v>1054</v>
      </c>
      <c r="C7635" t="s">
        <v>117</v>
      </c>
      <c r="D7635" t="s">
        <v>1002</v>
      </c>
      <c r="E7635" t="s">
        <v>56</v>
      </c>
      <c r="F7635" t="s">
        <v>57</v>
      </c>
      <c r="G7635" t="s">
        <v>610</v>
      </c>
      <c r="H7635">
        <v>8384</v>
      </c>
      <c r="I7635" s="196" t="str">
        <f>VLOOKUP(E7635,Refs!$P$2:$R$36,3,FALSE)</f>
        <v>Y59</v>
      </c>
      <c r="J7635" s="196" t="str">
        <f>VLOOKUP(E7635,Refs!$P$2:$S$36,4,FALSE)</f>
        <v>South East</v>
      </c>
      <c r="K7635" s="42">
        <f t="shared" si="241"/>
        <v>8384</v>
      </c>
    </row>
    <row r="7636" spans="1:11" x14ac:dyDescent="0.35">
      <c r="A7636" s="197">
        <f t="shared" si="242"/>
        <v>44317</v>
      </c>
      <c r="B7636" t="s">
        <v>1054</v>
      </c>
      <c r="C7636" t="s">
        <v>117</v>
      </c>
      <c r="D7636" t="s">
        <v>1002</v>
      </c>
      <c r="E7636" t="s">
        <v>56</v>
      </c>
      <c r="F7636" t="s">
        <v>57</v>
      </c>
      <c r="G7636" t="s">
        <v>611</v>
      </c>
      <c r="H7636">
        <v>6712</v>
      </c>
      <c r="I7636" s="196" t="str">
        <f>VLOOKUP(E7636,Refs!$P$2:$R$36,3,FALSE)</f>
        <v>Y59</v>
      </c>
      <c r="J7636" s="196" t="str">
        <f>VLOOKUP(E7636,Refs!$P$2:$S$36,4,FALSE)</f>
        <v>South East</v>
      </c>
      <c r="K7636" s="42">
        <f t="shared" si="241"/>
        <v>6712</v>
      </c>
    </row>
    <row r="7637" spans="1:11" x14ac:dyDescent="0.35">
      <c r="A7637" s="197">
        <f t="shared" si="242"/>
        <v>44317</v>
      </c>
      <c r="B7637" t="s">
        <v>1054</v>
      </c>
      <c r="C7637" t="s">
        <v>117</v>
      </c>
      <c r="D7637" t="s">
        <v>1002</v>
      </c>
      <c r="E7637" t="s">
        <v>56</v>
      </c>
      <c r="F7637" t="s">
        <v>57</v>
      </c>
      <c r="G7637" t="s">
        <v>612</v>
      </c>
      <c r="H7637">
        <v>4053</v>
      </c>
      <c r="I7637" s="196" t="str">
        <f>VLOOKUP(E7637,Refs!$P$2:$R$36,3,FALSE)</f>
        <v>Y59</v>
      </c>
      <c r="J7637" s="196" t="str">
        <f>VLOOKUP(E7637,Refs!$P$2:$S$36,4,FALSE)</f>
        <v>South East</v>
      </c>
      <c r="K7637" s="42">
        <f t="shared" si="241"/>
        <v>4053</v>
      </c>
    </row>
    <row r="7638" spans="1:11" x14ac:dyDescent="0.35">
      <c r="A7638" s="197">
        <f t="shared" si="242"/>
        <v>44317</v>
      </c>
      <c r="B7638" t="s">
        <v>1054</v>
      </c>
      <c r="C7638" t="s">
        <v>117</v>
      </c>
      <c r="D7638" t="s">
        <v>1002</v>
      </c>
      <c r="E7638" t="s">
        <v>56</v>
      </c>
      <c r="F7638" t="s">
        <v>57</v>
      </c>
      <c r="G7638" t="s">
        <v>613</v>
      </c>
      <c r="H7638">
        <v>18</v>
      </c>
      <c r="I7638" s="196" t="str">
        <f>VLOOKUP(E7638,Refs!$P$2:$R$36,3,FALSE)</f>
        <v>Y59</v>
      </c>
      <c r="J7638" s="196" t="str">
        <f>VLOOKUP(E7638,Refs!$P$2:$S$36,4,FALSE)</f>
        <v>South East</v>
      </c>
      <c r="K7638" s="42">
        <f t="shared" si="241"/>
        <v>18</v>
      </c>
    </row>
    <row r="7639" spans="1:11" x14ac:dyDescent="0.35">
      <c r="A7639" s="197">
        <f t="shared" si="242"/>
        <v>44317</v>
      </c>
      <c r="B7639" t="s">
        <v>1054</v>
      </c>
      <c r="C7639" t="s">
        <v>117</v>
      </c>
      <c r="D7639" t="s">
        <v>1002</v>
      </c>
      <c r="E7639" t="s">
        <v>56</v>
      </c>
      <c r="F7639" t="s">
        <v>57</v>
      </c>
      <c r="G7639" t="s">
        <v>615</v>
      </c>
      <c r="H7639">
        <v>21472</v>
      </c>
      <c r="I7639" s="196" t="str">
        <f>VLOOKUP(E7639,Refs!$P$2:$R$36,3,FALSE)</f>
        <v>Y59</v>
      </c>
      <c r="J7639" s="196" t="str">
        <f>VLOOKUP(E7639,Refs!$P$2:$S$36,4,FALSE)</f>
        <v>South East</v>
      </c>
      <c r="K7639" s="42">
        <f t="shared" si="241"/>
        <v>21472</v>
      </c>
    </row>
    <row r="7640" spans="1:11" x14ac:dyDescent="0.35">
      <c r="A7640" s="197">
        <f t="shared" si="242"/>
        <v>44317</v>
      </c>
      <c r="B7640" t="s">
        <v>1054</v>
      </c>
      <c r="C7640" t="s">
        <v>117</v>
      </c>
      <c r="D7640" t="s">
        <v>1002</v>
      </c>
      <c r="E7640" t="s">
        <v>56</v>
      </c>
      <c r="F7640" t="s">
        <v>57</v>
      </c>
      <c r="G7640" t="s">
        <v>616</v>
      </c>
      <c r="H7640">
        <v>30</v>
      </c>
      <c r="I7640" s="196" t="str">
        <f>VLOOKUP(E7640,Refs!$P$2:$R$36,3,FALSE)</f>
        <v>Y59</v>
      </c>
      <c r="J7640" s="196" t="str">
        <f>VLOOKUP(E7640,Refs!$P$2:$S$36,4,FALSE)</f>
        <v>South East</v>
      </c>
      <c r="K7640" s="42">
        <f t="shared" si="241"/>
        <v>30</v>
      </c>
    </row>
    <row r="7641" spans="1:11" x14ac:dyDescent="0.35">
      <c r="A7641" s="197">
        <f t="shared" si="242"/>
        <v>44317</v>
      </c>
      <c r="B7641" t="s">
        <v>1054</v>
      </c>
      <c r="C7641" t="s">
        <v>117</v>
      </c>
      <c r="D7641" t="s">
        <v>1002</v>
      </c>
      <c r="E7641" t="s">
        <v>56</v>
      </c>
      <c r="F7641" t="s">
        <v>57</v>
      </c>
      <c r="G7641" t="s">
        <v>618</v>
      </c>
      <c r="H7641">
        <v>10908</v>
      </c>
      <c r="I7641" s="196" t="str">
        <f>VLOOKUP(E7641,Refs!$P$2:$R$36,3,FALSE)</f>
        <v>Y59</v>
      </c>
      <c r="J7641" s="196" t="str">
        <f>VLOOKUP(E7641,Refs!$P$2:$S$36,4,FALSE)</f>
        <v>South East</v>
      </c>
      <c r="K7641" s="42">
        <f t="shared" si="241"/>
        <v>10908</v>
      </c>
    </row>
    <row r="7642" spans="1:11" x14ac:dyDescent="0.35">
      <c r="A7642" s="197">
        <f t="shared" si="242"/>
        <v>44317</v>
      </c>
      <c r="B7642" t="s">
        <v>1054</v>
      </c>
      <c r="C7642" t="s">
        <v>117</v>
      </c>
      <c r="D7642" t="s">
        <v>1002</v>
      </c>
      <c r="E7642" t="s">
        <v>56</v>
      </c>
      <c r="F7642" t="s">
        <v>57</v>
      </c>
      <c r="G7642" t="s">
        <v>619</v>
      </c>
      <c r="H7642">
        <v>442</v>
      </c>
      <c r="I7642" s="196" t="str">
        <f>VLOOKUP(E7642,Refs!$P$2:$R$36,3,FALSE)</f>
        <v>Y59</v>
      </c>
      <c r="J7642" s="196" t="str">
        <f>VLOOKUP(E7642,Refs!$P$2:$S$36,4,FALSE)</f>
        <v>South East</v>
      </c>
      <c r="K7642" s="42">
        <f t="shared" si="241"/>
        <v>442</v>
      </c>
    </row>
    <row r="7643" spans="1:11" x14ac:dyDescent="0.35">
      <c r="A7643" s="197">
        <f t="shared" si="242"/>
        <v>44317</v>
      </c>
      <c r="B7643" t="s">
        <v>1054</v>
      </c>
      <c r="C7643" t="s">
        <v>117</v>
      </c>
      <c r="D7643" t="s">
        <v>1002</v>
      </c>
      <c r="E7643" t="s">
        <v>56</v>
      </c>
      <c r="F7643" t="s">
        <v>57</v>
      </c>
      <c r="G7643" t="s">
        <v>620</v>
      </c>
      <c r="H7643">
        <v>3410</v>
      </c>
      <c r="I7643" s="196" t="str">
        <f>VLOOKUP(E7643,Refs!$P$2:$R$36,3,FALSE)</f>
        <v>Y59</v>
      </c>
      <c r="J7643" s="196" t="str">
        <f>VLOOKUP(E7643,Refs!$P$2:$S$36,4,FALSE)</f>
        <v>South East</v>
      </c>
      <c r="K7643" s="42">
        <f t="shared" si="241"/>
        <v>3410</v>
      </c>
    </row>
    <row r="7644" spans="1:11" x14ac:dyDescent="0.35">
      <c r="A7644" s="197">
        <f t="shared" si="242"/>
        <v>44317</v>
      </c>
      <c r="B7644" t="s">
        <v>1054</v>
      </c>
      <c r="C7644" t="s">
        <v>117</v>
      </c>
      <c r="D7644" t="s">
        <v>1002</v>
      </c>
      <c r="E7644" t="s">
        <v>56</v>
      </c>
      <c r="F7644" t="s">
        <v>57</v>
      </c>
      <c r="G7644" t="s">
        <v>621</v>
      </c>
      <c r="H7644">
        <v>281</v>
      </c>
      <c r="I7644" s="196" t="str">
        <f>VLOOKUP(E7644,Refs!$P$2:$R$36,3,FALSE)</f>
        <v>Y59</v>
      </c>
      <c r="J7644" s="196" t="str">
        <f>VLOOKUP(E7644,Refs!$P$2:$S$36,4,FALSE)</f>
        <v>South East</v>
      </c>
      <c r="K7644" s="42">
        <f t="shared" si="241"/>
        <v>281</v>
      </c>
    </row>
    <row r="7645" spans="1:11" x14ac:dyDescent="0.35">
      <c r="A7645" s="197">
        <f t="shared" si="242"/>
        <v>44317</v>
      </c>
      <c r="B7645" t="s">
        <v>1054</v>
      </c>
      <c r="C7645" t="s">
        <v>117</v>
      </c>
      <c r="D7645" t="s">
        <v>1002</v>
      </c>
      <c r="E7645" t="s">
        <v>56</v>
      </c>
      <c r="F7645" t="s">
        <v>57</v>
      </c>
      <c r="G7645" t="s">
        <v>622</v>
      </c>
      <c r="H7645">
        <v>1204</v>
      </c>
      <c r="I7645" s="196" t="str">
        <f>VLOOKUP(E7645,Refs!$P$2:$R$36,3,FALSE)</f>
        <v>Y59</v>
      </c>
      <c r="J7645" s="196" t="str">
        <f>VLOOKUP(E7645,Refs!$P$2:$S$36,4,FALSE)</f>
        <v>South East</v>
      </c>
      <c r="K7645" s="42">
        <f t="shared" si="241"/>
        <v>1204</v>
      </c>
    </row>
    <row r="7646" spans="1:11" x14ac:dyDescent="0.35">
      <c r="A7646" s="197">
        <f t="shared" si="242"/>
        <v>44317</v>
      </c>
      <c r="B7646" t="s">
        <v>1054</v>
      </c>
      <c r="C7646" t="s">
        <v>117</v>
      </c>
      <c r="D7646" t="s">
        <v>1002</v>
      </c>
      <c r="E7646" t="s">
        <v>56</v>
      </c>
      <c r="F7646" t="s">
        <v>57</v>
      </c>
      <c r="G7646" t="s">
        <v>623</v>
      </c>
      <c r="H7646">
        <v>486</v>
      </c>
      <c r="I7646" s="196" t="str">
        <f>VLOOKUP(E7646,Refs!$P$2:$R$36,3,FALSE)</f>
        <v>Y59</v>
      </c>
      <c r="J7646" s="196" t="str">
        <f>VLOOKUP(E7646,Refs!$P$2:$S$36,4,FALSE)</f>
        <v>South East</v>
      </c>
      <c r="K7646" s="42">
        <f t="shared" si="241"/>
        <v>486</v>
      </c>
    </row>
    <row r="7647" spans="1:11" x14ac:dyDescent="0.35">
      <c r="A7647" s="197">
        <f t="shared" si="242"/>
        <v>44317</v>
      </c>
      <c r="B7647" t="s">
        <v>1054</v>
      </c>
      <c r="C7647" t="s">
        <v>117</v>
      </c>
      <c r="D7647" t="s">
        <v>1002</v>
      </c>
      <c r="E7647" t="s">
        <v>56</v>
      </c>
      <c r="F7647" t="s">
        <v>57</v>
      </c>
      <c r="G7647" t="s">
        <v>624</v>
      </c>
      <c r="H7647">
        <v>3385</v>
      </c>
      <c r="I7647" s="196" t="str">
        <f>VLOOKUP(E7647,Refs!$P$2:$R$36,3,FALSE)</f>
        <v>Y59</v>
      </c>
      <c r="J7647" s="196" t="str">
        <f>VLOOKUP(E7647,Refs!$P$2:$S$36,4,FALSE)</f>
        <v>South East</v>
      </c>
      <c r="K7647" s="42">
        <f t="shared" si="241"/>
        <v>3385</v>
      </c>
    </row>
    <row r="7648" spans="1:11" x14ac:dyDescent="0.35">
      <c r="A7648" s="197">
        <f t="shared" si="242"/>
        <v>44317</v>
      </c>
      <c r="B7648" t="s">
        <v>1054</v>
      </c>
      <c r="C7648" t="s">
        <v>117</v>
      </c>
      <c r="D7648" t="s">
        <v>1002</v>
      </c>
      <c r="E7648" t="s">
        <v>56</v>
      </c>
      <c r="F7648" t="s">
        <v>57</v>
      </c>
      <c r="G7648" t="s">
        <v>625</v>
      </c>
      <c r="H7648">
        <v>2490</v>
      </c>
      <c r="I7648" s="196" t="str">
        <f>VLOOKUP(E7648,Refs!$P$2:$R$36,3,FALSE)</f>
        <v>Y59</v>
      </c>
      <c r="J7648" s="196" t="str">
        <f>VLOOKUP(E7648,Refs!$P$2:$S$36,4,FALSE)</f>
        <v>South East</v>
      </c>
      <c r="K7648" s="42">
        <f t="shared" si="241"/>
        <v>2490</v>
      </c>
    </row>
    <row r="7649" spans="1:11" x14ac:dyDescent="0.35">
      <c r="A7649" s="197">
        <f t="shared" si="242"/>
        <v>44317</v>
      </c>
      <c r="B7649" t="s">
        <v>1054</v>
      </c>
      <c r="C7649" t="s">
        <v>117</v>
      </c>
      <c r="D7649" t="s">
        <v>1002</v>
      </c>
      <c r="E7649" t="s">
        <v>56</v>
      </c>
      <c r="F7649" t="s">
        <v>57</v>
      </c>
      <c r="G7649" t="s">
        <v>626</v>
      </c>
      <c r="H7649">
        <v>8320</v>
      </c>
      <c r="I7649" s="196" t="str">
        <f>VLOOKUP(E7649,Refs!$P$2:$R$36,3,FALSE)</f>
        <v>Y59</v>
      </c>
      <c r="J7649" s="196" t="str">
        <f>VLOOKUP(E7649,Refs!$P$2:$S$36,4,FALSE)</f>
        <v>South East</v>
      </c>
      <c r="K7649" s="42">
        <f t="shared" si="241"/>
        <v>8320</v>
      </c>
    </row>
    <row r="7650" spans="1:11" x14ac:dyDescent="0.35">
      <c r="A7650" s="197">
        <f t="shared" si="242"/>
        <v>44317</v>
      </c>
      <c r="B7650" t="s">
        <v>1054</v>
      </c>
      <c r="C7650" t="s">
        <v>117</v>
      </c>
      <c r="D7650" t="s">
        <v>1002</v>
      </c>
      <c r="E7650" t="s">
        <v>56</v>
      </c>
      <c r="F7650" t="s">
        <v>57</v>
      </c>
      <c r="G7650" t="s">
        <v>642</v>
      </c>
      <c r="H7650">
        <v>6279</v>
      </c>
      <c r="I7650" s="196" t="str">
        <f>VLOOKUP(E7650,Refs!$P$2:$R$36,3,FALSE)</f>
        <v>Y59</v>
      </c>
      <c r="J7650" s="196" t="str">
        <f>VLOOKUP(E7650,Refs!$P$2:$S$36,4,FALSE)</f>
        <v>South East</v>
      </c>
      <c r="K7650" s="42">
        <f t="shared" si="241"/>
        <v>6279</v>
      </c>
    </row>
    <row r="7651" spans="1:11" x14ac:dyDescent="0.35">
      <c r="A7651" s="197">
        <f t="shared" si="242"/>
        <v>44317</v>
      </c>
      <c r="B7651" t="s">
        <v>1054</v>
      </c>
      <c r="C7651" t="s">
        <v>117</v>
      </c>
      <c r="D7651" t="s">
        <v>1002</v>
      </c>
      <c r="E7651" t="s">
        <v>56</v>
      </c>
      <c r="F7651" t="s">
        <v>57</v>
      </c>
      <c r="G7651" t="s">
        <v>643</v>
      </c>
      <c r="H7651">
        <v>5193</v>
      </c>
      <c r="I7651" s="196" t="str">
        <f>VLOOKUP(E7651,Refs!$P$2:$R$36,3,FALSE)</f>
        <v>Y59</v>
      </c>
      <c r="J7651" s="196" t="str">
        <f>VLOOKUP(E7651,Refs!$P$2:$S$36,4,FALSE)</f>
        <v>South East</v>
      </c>
      <c r="K7651" s="42">
        <f t="shared" si="241"/>
        <v>5193</v>
      </c>
    </row>
    <row r="7652" spans="1:11" x14ac:dyDescent="0.35">
      <c r="A7652" s="197">
        <f t="shared" si="242"/>
        <v>44317</v>
      </c>
      <c r="B7652" t="s">
        <v>1054</v>
      </c>
      <c r="C7652" t="s">
        <v>117</v>
      </c>
      <c r="D7652" t="s">
        <v>1002</v>
      </c>
      <c r="E7652" t="s">
        <v>56</v>
      </c>
      <c r="F7652" t="s">
        <v>57</v>
      </c>
      <c r="G7652" t="s">
        <v>644</v>
      </c>
      <c r="H7652">
        <v>1366</v>
      </c>
      <c r="I7652" s="196" t="str">
        <f>VLOOKUP(E7652,Refs!$P$2:$R$36,3,FALSE)</f>
        <v>Y59</v>
      </c>
      <c r="J7652" s="196" t="str">
        <f>VLOOKUP(E7652,Refs!$P$2:$S$36,4,FALSE)</f>
        <v>South East</v>
      </c>
      <c r="K7652" s="42">
        <f t="shared" si="241"/>
        <v>1366</v>
      </c>
    </row>
    <row r="7653" spans="1:11" x14ac:dyDescent="0.35">
      <c r="A7653" s="197">
        <f t="shared" si="242"/>
        <v>44317</v>
      </c>
      <c r="B7653" t="s">
        <v>1054</v>
      </c>
      <c r="C7653" t="s">
        <v>117</v>
      </c>
      <c r="D7653" t="s">
        <v>1002</v>
      </c>
      <c r="E7653" t="s">
        <v>56</v>
      </c>
      <c r="F7653" t="s">
        <v>57</v>
      </c>
      <c r="G7653" t="s">
        <v>645</v>
      </c>
      <c r="H7653">
        <v>3319</v>
      </c>
      <c r="I7653" s="196" t="str">
        <f>VLOOKUP(E7653,Refs!$P$2:$R$36,3,FALSE)</f>
        <v>Y59</v>
      </c>
      <c r="J7653" s="196" t="str">
        <f>VLOOKUP(E7653,Refs!$P$2:$S$36,4,FALSE)</f>
        <v>South East</v>
      </c>
      <c r="K7653" s="42">
        <f t="shared" si="241"/>
        <v>3319</v>
      </c>
    </row>
    <row r="7654" spans="1:11" x14ac:dyDescent="0.35">
      <c r="A7654" s="197">
        <f t="shared" si="242"/>
        <v>44317</v>
      </c>
      <c r="B7654" t="s">
        <v>1054</v>
      </c>
      <c r="C7654" t="s">
        <v>117</v>
      </c>
      <c r="D7654" t="s">
        <v>1002</v>
      </c>
      <c r="E7654" t="s">
        <v>56</v>
      </c>
      <c r="F7654" t="s">
        <v>57</v>
      </c>
      <c r="G7654" t="s">
        <v>646</v>
      </c>
      <c r="H7654">
        <v>217</v>
      </c>
      <c r="I7654" s="196" t="str">
        <f>VLOOKUP(E7654,Refs!$P$2:$R$36,3,FALSE)</f>
        <v>Y59</v>
      </c>
      <c r="J7654" s="196" t="str">
        <f>VLOOKUP(E7654,Refs!$P$2:$S$36,4,FALSE)</f>
        <v>South East</v>
      </c>
      <c r="K7654" s="42">
        <f t="shared" si="241"/>
        <v>217</v>
      </c>
    </row>
    <row r="7655" spans="1:11" x14ac:dyDescent="0.35">
      <c r="A7655" s="197">
        <f t="shared" si="242"/>
        <v>44317</v>
      </c>
      <c r="B7655" t="s">
        <v>1054</v>
      </c>
      <c r="C7655" t="s">
        <v>117</v>
      </c>
      <c r="D7655" t="s">
        <v>1002</v>
      </c>
      <c r="E7655" t="s">
        <v>56</v>
      </c>
      <c r="F7655" t="s">
        <v>57</v>
      </c>
      <c r="G7655" t="s">
        <v>647</v>
      </c>
      <c r="H7655">
        <v>1990</v>
      </c>
      <c r="I7655" s="196" t="str">
        <f>VLOOKUP(E7655,Refs!$P$2:$R$36,3,FALSE)</f>
        <v>Y59</v>
      </c>
      <c r="J7655" s="196" t="str">
        <f>VLOOKUP(E7655,Refs!$P$2:$S$36,4,FALSE)</f>
        <v>South East</v>
      </c>
      <c r="K7655" s="42">
        <f t="shared" si="241"/>
        <v>1990</v>
      </c>
    </row>
    <row r="7656" spans="1:11" x14ac:dyDescent="0.35">
      <c r="A7656" s="197">
        <f t="shared" si="242"/>
        <v>44317</v>
      </c>
      <c r="B7656" t="s">
        <v>1054</v>
      </c>
      <c r="C7656" t="s">
        <v>117</v>
      </c>
      <c r="D7656" t="s">
        <v>1002</v>
      </c>
      <c r="E7656" t="s">
        <v>56</v>
      </c>
      <c r="F7656" t="s">
        <v>57</v>
      </c>
      <c r="G7656" t="s">
        <v>648</v>
      </c>
      <c r="H7656">
        <v>6619747</v>
      </c>
      <c r="I7656" s="196" t="str">
        <f>VLOOKUP(E7656,Refs!$P$2:$R$36,3,FALSE)</f>
        <v>Y59</v>
      </c>
      <c r="J7656" s="196" t="str">
        <f>VLOOKUP(E7656,Refs!$P$2:$S$36,4,FALSE)</f>
        <v>South East</v>
      </c>
      <c r="K7656" s="42">
        <f t="shared" ref="K7656:K7719" si="243">IF(OR(H7656="NULL",H7656=0,H7656=""),"",H7656)</f>
        <v>6619747</v>
      </c>
    </row>
    <row r="7657" spans="1:11" x14ac:dyDescent="0.35">
      <c r="A7657" s="197">
        <f t="shared" si="242"/>
        <v>44317</v>
      </c>
      <c r="B7657" t="s">
        <v>1054</v>
      </c>
      <c r="C7657" t="s">
        <v>117</v>
      </c>
      <c r="D7657" t="s">
        <v>1002</v>
      </c>
      <c r="E7657" t="s">
        <v>56</v>
      </c>
      <c r="F7657" t="s">
        <v>57</v>
      </c>
      <c r="G7657" t="s">
        <v>649</v>
      </c>
      <c r="H7657">
        <v>8853</v>
      </c>
      <c r="I7657" s="196" t="str">
        <f>VLOOKUP(E7657,Refs!$P$2:$R$36,3,FALSE)</f>
        <v>Y59</v>
      </c>
      <c r="J7657" s="196" t="str">
        <f>VLOOKUP(E7657,Refs!$P$2:$S$36,4,FALSE)</f>
        <v>South East</v>
      </c>
      <c r="K7657" s="42">
        <f t="shared" si="243"/>
        <v>8853</v>
      </c>
    </row>
    <row r="7658" spans="1:11" x14ac:dyDescent="0.35">
      <c r="A7658" s="197">
        <f t="shared" si="242"/>
        <v>44317</v>
      </c>
      <c r="B7658" t="s">
        <v>1054</v>
      </c>
      <c r="C7658" t="s">
        <v>117</v>
      </c>
      <c r="D7658" t="s">
        <v>1002</v>
      </c>
      <c r="E7658" t="s">
        <v>56</v>
      </c>
      <c r="F7658" t="s">
        <v>57</v>
      </c>
      <c r="G7658" t="s">
        <v>650</v>
      </c>
      <c r="H7658">
        <v>6498</v>
      </c>
      <c r="I7658" s="196" t="str">
        <f>VLOOKUP(E7658,Refs!$P$2:$R$36,3,FALSE)</f>
        <v>Y59</v>
      </c>
      <c r="J7658" s="196" t="str">
        <f>VLOOKUP(E7658,Refs!$P$2:$S$36,4,FALSE)</f>
        <v>South East</v>
      </c>
      <c r="K7658" s="42">
        <f t="shared" si="243"/>
        <v>6498</v>
      </c>
    </row>
    <row r="7659" spans="1:11" x14ac:dyDescent="0.35">
      <c r="A7659" s="197">
        <f t="shared" si="242"/>
        <v>44317</v>
      </c>
      <c r="B7659" t="s">
        <v>1054</v>
      </c>
      <c r="C7659" t="s">
        <v>117</v>
      </c>
      <c r="D7659" t="s">
        <v>1002</v>
      </c>
      <c r="E7659" t="s">
        <v>56</v>
      </c>
      <c r="F7659" t="s">
        <v>57</v>
      </c>
      <c r="G7659" t="s">
        <v>651</v>
      </c>
      <c r="H7659">
        <v>463</v>
      </c>
      <c r="I7659" s="196" t="str">
        <f>VLOOKUP(E7659,Refs!$P$2:$R$36,3,FALSE)</f>
        <v>Y59</v>
      </c>
      <c r="J7659" s="196" t="str">
        <f>VLOOKUP(E7659,Refs!$P$2:$S$36,4,FALSE)</f>
        <v>South East</v>
      </c>
      <c r="K7659" s="42">
        <f t="shared" si="243"/>
        <v>463</v>
      </c>
    </row>
    <row r="7660" spans="1:11" x14ac:dyDescent="0.35">
      <c r="A7660" s="197">
        <f t="shared" si="242"/>
        <v>44317</v>
      </c>
      <c r="B7660" t="s">
        <v>1054</v>
      </c>
      <c r="C7660" t="s">
        <v>117</v>
      </c>
      <c r="D7660" t="s">
        <v>1002</v>
      </c>
      <c r="E7660" t="s">
        <v>56</v>
      </c>
      <c r="F7660" t="s">
        <v>57</v>
      </c>
      <c r="G7660" t="s">
        <v>652</v>
      </c>
      <c r="H7660">
        <v>3114</v>
      </c>
      <c r="I7660" s="196" t="str">
        <f>VLOOKUP(E7660,Refs!$P$2:$R$36,3,FALSE)</f>
        <v>Y59</v>
      </c>
      <c r="J7660" s="196" t="str">
        <f>VLOOKUP(E7660,Refs!$P$2:$S$36,4,FALSE)</f>
        <v>South East</v>
      </c>
      <c r="K7660" s="42">
        <f t="shared" si="243"/>
        <v>3114</v>
      </c>
    </row>
    <row r="7661" spans="1:11" x14ac:dyDescent="0.35">
      <c r="A7661" s="197">
        <f t="shared" si="242"/>
        <v>44317</v>
      </c>
      <c r="B7661" t="s">
        <v>1054</v>
      </c>
      <c r="C7661" t="s">
        <v>117</v>
      </c>
      <c r="D7661" t="s">
        <v>1002</v>
      </c>
      <c r="E7661" t="s">
        <v>56</v>
      </c>
      <c r="F7661" t="s">
        <v>57</v>
      </c>
      <c r="G7661" t="s">
        <v>653</v>
      </c>
      <c r="H7661">
        <v>17620520</v>
      </c>
      <c r="I7661" s="196" t="str">
        <f>VLOOKUP(E7661,Refs!$P$2:$R$36,3,FALSE)</f>
        <v>Y59</v>
      </c>
      <c r="J7661" s="196" t="str">
        <f>VLOOKUP(E7661,Refs!$P$2:$S$36,4,FALSE)</f>
        <v>South East</v>
      </c>
      <c r="K7661" s="42">
        <f t="shared" si="243"/>
        <v>17620520</v>
      </c>
    </row>
    <row r="7662" spans="1:11" x14ac:dyDescent="0.35">
      <c r="A7662" s="197">
        <f t="shared" si="242"/>
        <v>44317</v>
      </c>
      <c r="B7662" t="s">
        <v>1054</v>
      </c>
      <c r="C7662" t="s">
        <v>117</v>
      </c>
      <c r="D7662" t="s">
        <v>1002</v>
      </c>
      <c r="E7662" t="s">
        <v>56</v>
      </c>
      <c r="F7662" t="s">
        <v>57</v>
      </c>
      <c r="G7662" t="s">
        <v>654</v>
      </c>
      <c r="H7662">
        <v>1100</v>
      </c>
      <c r="I7662" s="196" t="str">
        <f>VLOOKUP(E7662,Refs!$P$2:$R$36,3,FALSE)</f>
        <v>Y59</v>
      </c>
      <c r="J7662" s="196" t="str">
        <f>VLOOKUP(E7662,Refs!$P$2:$S$36,4,FALSE)</f>
        <v>South East</v>
      </c>
      <c r="K7662" s="42">
        <f t="shared" si="243"/>
        <v>1100</v>
      </c>
    </row>
    <row r="7663" spans="1:11" x14ac:dyDescent="0.35">
      <c r="A7663" s="197">
        <f t="shared" si="242"/>
        <v>44317</v>
      </c>
      <c r="B7663" t="s">
        <v>1054</v>
      </c>
      <c r="C7663" t="s">
        <v>117</v>
      </c>
      <c r="D7663" t="s">
        <v>1002</v>
      </c>
      <c r="E7663" t="s">
        <v>56</v>
      </c>
      <c r="F7663" t="s">
        <v>57</v>
      </c>
      <c r="G7663" t="s">
        <v>669</v>
      </c>
      <c r="H7663">
        <v>0</v>
      </c>
      <c r="I7663" s="196" t="str">
        <f>VLOOKUP(E7663,Refs!$P$2:$R$36,3,FALSE)</f>
        <v>Y59</v>
      </c>
      <c r="J7663" s="196" t="str">
        <f>VLOOKUP(E7663,Refs!$P$2:$S$36,4,FALSE)</f>
        <v>South East</v>
      </c>
      <c r="K7663" s="42" t="str">
        <f t="shared" si="243"/>
        <v/>
      </c>
    </row>
    <row r="7664" spans="1:11" x14ac:dyDescent="0.35">
      <c r="A7664" s="197">
        <f t="shared" si="242"/>
        <v>44317</v>
      </c>
      <c r="B7664" t="s">
        <v>1054</v>
      </c>
      <c r="C7664" t="s">
        <v>117</v>
      </c>
      <c r="D7664" t="s">
        <v>1002</v>
      </c>
      <c r="E7664" t="s">
        <v>56</v>
      </c>
      <c r="F7664" t="s">
        <v>57</v>
      </c>
      <c r="G7664" t="s">
        <v>670</v>
      </c>
      <c r="H7664">
        <v>0</v>
      </c>
      <c r="I7664" s="196" t="str">
        <f>VLOOKUP(E7664,Refs!$P$2:$R$36,3,FALSE)</f>
        <v>Y59</v>
      </c>
      <c r="J7664" s="196" t="str">
        <f>VLOOKUP(E7664,Refs!$P$2:$S$36,4,FALSE)</f>
        <v>South East</v>
      </c>
      <c r="K7664" s="42" t="str">
        <f t="shared" si="243"/>
        <v/>
      </c>
    </row>
    <row r="7665" spans="1:11" x14ac:dyDescent="0.35">
      <c r="A7665" s="197">
        <f t="shared" si="242"/>
        <v>44317</v>
      </c>
      <c r="B7665" t="s">
        <v>1054</v>
      </c>
      <c r="C7665" t="s">
        <v>117</v>
      </c>
      <c r="D7665" t="s">
        <v>1002</v>
      </c>
      <c r="E7665" t="s">
        <v>56</v>
      </c>
      <c r="F7665" t="s">
        <v>57</v>
      </c>
      <c r="G7665" t="s">
        <v>671</v>
      </c>
      <c r="H7665">
        <v>0</v>
      </c>
      <c r="I7665" s="196" t="str">
        <f>VLOOKUP(E7665,Refs!$P$2:$R$36,3,FALSE)</f>
        <v>Y59</v>
      </c>
      <c r="J7665" s="196" t="str">
        <f>VLOOKUP(E7665,Refs!$P$2:$S$36,4,FALSE)</f>
        <v>South East</v>
      </c>
      <c r="K7665" s="42" t="str">
        <f t="shared" si="243"/>
        <v/>
      </c>
    </row>
    <row r="7666" spans="1:11" x14ac:dyDescent="0.35">
      <c r="A7666" s="197">
        <f t="shared" si="242"/>
        <v>44317</v>
      </c>
      <c r="B7666" t="s">
        <v>1054</v>
      </c>
      <c r="C7666" t="s">
        <v>117</v>
      </c>
      <c r="D7666" t="s">
        <v>1002</v>
      </c>
      <c r="E7666" t="s">
        <v>56</v>
      </c>
      <c r="F7666" t="s">
        <v>57</v>
      </c>
      <c r="G7666" t="s">
        <v>675</v>
      </c>
      <c r="H7666">
        <v>7271</v>
      </c>
      <c r="I7666" s="196" t="str">
        <f>VLOOKUP(E7666,Refs!$P$2:$R$36,3,FALSE)</f>
        <v>Y59</v>
      </c>
      <c r="J7666" s="196" t="str">
        <f>VLOOKUP(E7666,Refs!$P$2:$S$36,4,FALSE)</f>
        <v>South East</v>
      </c>
      <c r="K7666" s="42">
        <f t="shared" si="243"/>
        <v>7271</v>
      </c>
    </row>
    <row r="7667" spans="1:11" x14ac:dyDescent="0.35">
      <c r="A7667" s="197">
        <f t="shared" si="242"/>
        <v>44317</v>
      </c>
      <c r="B7667" t="s">
        <v>1054</v>
      </c>
      <c r="C7667" t="s">
        <v>117</v>
      </c>
      <c r="D7667" t="s">
        <v>1002</v>
      </c>
      <c r="E7667" t="s">
        <v>56</v>
      </c>
      <c r="F7667" t="s">
        <v>57</v>
      </c>
      <c r="G7667" t="s">
        <v>678</v>
      </c>
      <c r="H7667">
        <v>8663</v>
      </c>
      <c r="I7667" s="196" t="str">
        <f>VLOOKUP(E7667,Refs!$P$2:$R$36,3,FALSE)</f>
        <v>Y59</v>
      </c>
      <c r="J7667" s="196" t="str">
        <f>VLOOKUP(E7667,Refs!$P$2:$S$36,4,FALSE)</f>
        <v>South East</v>
      </c>
      <c r="K7667" s="42">
        <f t="shared" si="243"/>
        <v>8663</v>
      </c>
    </row>
    <row r="7668" spans="1:11" x14ac:dyDescent="0.35">
      <c r="A7668" s="197">
        <f t="shared" si="242"/>
        <v>44317</v>
      </c>
      <c r="B7668" t="s">
        <v>1054</v>
      </c>
      <c r="C7668" t="s">
        <v>117</v>
      </c>
      <c r="D7668" t="s">
        <v>1002</v>
      </c>
      <c r="E7668" t="s">
        <v>56</v>
      </c>
      <c r="F7668" t="s">
        <v>57</v>
      </c>
      <c r="G7668" t="s">
        <v>679</v>
      </c>
      <c r="H7668">
        <v>2009</v>
      </c>
      <c r="I7668" s="196" t="str">
        <f>VLOOKUP(E7668,Refs!$P$2:$R$36,3,FALSE)</f>
        <v>Y59</v>
      </c>
      <c r="J7668" s="196" t="str">
        <f>VLOOKUP(E7668,Refs!$P$2:$S$36,4,FALSE)</f>
        <v>South East</v>
      </c>
      <c r="K7668" s="42">
        <f t="shared" si="243"/>
        <v>2009</v>
      </c>
    </row>
    <row r="7669" spans="1:11" x14ac:dyDescent="0.35">
      <c r="A7669" s="197">
        <f t="shared" si="242"/>
        <v>44317</v>
      </c>
      <c r="B7669" t="s">
        <v>1054</v>
      </c>
      <c r="C7669" t="s">
        <v>117</v>
      </c>
      <c r="D7669" t="s">
        <v>1002</v>
      </c>
      <c r="E7669" t="s">
        <v>56</v>
      </c>
      <c r="F7669" t="s">
        <v>57</v>
      </c>
      <c r="G7669" t="s">
        <v>680</v>
      </c>
      <c r="H7669">
        <v>15131</v>
      </c>
      <c r="I7669" s="196" t="str">
        <f>VLOOKUP(E7669,Refs!$P$2:$R$36,3,FALSE)</f>
        <v>Y59</v>
      </c>
      <c r="J7669" s="196" t="str">
        <f>VLOOKUP(E7669,Refs!$P$2:$S$36,4,FALSE)</f>
        <v>South East</v>
      </c>
      <c r="K7669" s="42">
        <f t="shared" si="243"/>
        <v>15131</v>
      </c>
    </row>
    <row r="7670" spans="1:11" x14ac:dyDescent="0.35">
      <c r="A7670" s="197">
        <f t="shared" si="242"/>
        <v>44317</v>
      </c>
      <c r="B7670" t="s">
        <v>1054</v>
      </c>
      <c r="C7670" t="s">
        <v>117</v>
      </c>
      <c r="D7670" t="s">
        <v>1002</v>
      </c>
      <c r="E7670" t="s">
        <v>56</v>
      </c>
      <c r="F7670" t="s">
        <v>57</v>
      </c>
      <c r="G7670" t="s">
        <v>681</v>
      </c>
      <c r="H7670">
        <v>456</v>
      </c>
      <c r="I7670" s="196" t="str">
        <f>VLOOKUP(E7670,Refs!$P$2:$R$36,3,FALSE)</f>
        <v>Y59</v>
      </c>
      <c r="J7670" s="196" t="str">
        <f>VLOOKUP(E7670,Refs!$P$2:$S$36,4,FALSE)</f>
        <v>South East</v>
      </c>
      <c r="K7670" s="42">
        <f t="shared" si="243"/>
        <v>456</v>
      </c>
    </row>
    <row r="7671" spans="1:11" x14ac:dyDescent="0.35">
      <c r="A7671" s="197">
        <f t="shared" si="242"/>
        <v>44317</v>
      </c>
      <c r="B7671" t="s">
        <v>1054</v>
      </c>
      <c r="C7671" t="s">
        <v>117</v>
      </c>
      <c r="D7671" t="s">
        <v>1002</v>
      </c>
      <c r="E7671" t="s">
        <v>56</v>
      </c>
      <c r="F7671" t="s">
        <v>57</v>
      </c>
      <c r="G7671" t="s">
        <v>682</v>
      </c>
      <c r="H7671">
        <v>1103</v>
      </c>
      <c r="I7671" s="196" t="str">
        <f>VLOOKUP(E7671,Refs!$P$2:$R$36,3,FALSE)</f>
        <v>Y59</v>
      </c>
      <c r="J7671" s="196" t="str">
        <f>VLOOKUP(E7671,Refs!$P$2:$S$36,4,FALSE)</f>
        <v>South East</v>
      </c>
      <c r="K7671" s="42">
        <f t="shared" si="243"/>
        <v>1103</v>
      </c>
    </row>
    <row r="7672" spans="1:11" x14ac:dyDescent="0.35">
      <c r="A7672" s="197">
        <f t="shared" si="242"/>
        <v>44317</v>
      </c>
      <c r="B7672" t="s">
        <v>1054</v>
      </c>
      <c r="C7672" t="s">
        <v>117</v>
      </c>
      <c r="D7672" t="s">
        <v>1002</v>
      </c>
      <c r="E7672" t="s">
        <v>56</v>
      </c>
      <c r="F7672" t="s">
        <v>57</v>
      </c>
      <c r="G7672" t="s">
        <v>683</v>
      </c>
      <c r="H7672">
        <v>1014</v>
      </c>
      <c r="I7672" s="196" t="str">
        <f>VLOOKUP(E7672,Refs!$P$2:$R$36,3,FALSE)</f>
        <v>Y59</v>
      </c>
      <c r="J7672" s="196" t="str">
        <f>VLOOKUP(E7672,Refs!$P$2:$S$36,4,FALSE)</f>
        <v>South East</v>
      </c>
      <c r="K7672" s="42">
        <f t="shared" si="243"/>
        <v>1014</v>
      </c>
    </row>
    <row r="7673" spans="1:11" x14ac:dyDescent="0.35">
      <c r="A7673" s="197">
        <f t="shared" si="242"/>
        <v>44317</v>
      </c>
      <c r="B7673" t="s">
        <v>1054</v>
      </c>
      <c r="C7673" t="s">
        <v>117</v>
      </c>
      <c r="D7673" t="s">
        <v>1002</v>
      </c>
      <c r="E7673" t="s">
        <v>56</v>
      </c>
      <c r="F7673" t="s">
        <v>57</v>
      </c>
      <c r="G7673" t="s">
        <v>684</v>
      </c>
      <c r="H7673">
        <v>4656</v>
      </c>
      <c r="I7673" s="196" t="str">
        <f>VLOOKUP(E7673,Refs!$P$2:$R$36,3,FALSE)</f>
        <v>Y59</v>
      </c>
      <c r="J7673" s="196" t="str">
        <f>VLOOKUP(E7673,Refs!$P$2:$S$36,4,FALSE)</f>
        <v>South East</v>
      </c>
      <c r="K7673" s="42">
        <f t="shared" si="243"/>
        <v>4656</v>
      </c>
    </row>
    <row r="7674" spans="1:11" x14ac:dyDescent="0.35">
      <c r="A7674" s="197">
        <f t="shared" si="242"/>
        <v>44317</v>
      </c>
      <c r="B7674" t="s">
        <v>1054</v>
      </c>
      <c r="C7674" t="s">
        <v>117</v>
      </c>
      <c r="D7674" t="s">
        <v>1002</v>
      </c>
      <c r="E7674" t="s">
        <v>56</v>
      </c>
      <c r="F7674" t="s">
        <v>57</v>
      </c>
      <c r="G7674" t="s">
        <v>685</v>
      </c>
      <c r="H7674">
        <v>2322</v>
      </c>
      <c r="I7674" s="196" t="str">
        <f>VLOOKUP(E7674,Refs!$P$2:$R$36,3,FALSE)</f>
        <v>Y59</v>
      </c>
      <c r="J7674" s="196" t="str">
        <f>VLOOKUP(E7674,Refs!$P$2:$S$36,4,FALSE)</f>
        <v>South East</v>
      </c>
      <c r="K7674" s="42">
        <f t="shared" si="243"/>
        <v>2322</v>
      </c>
    </row>
    <row r="7675" spans="1:11" x14ac:dyDescent="0.35">
      <c r="A7675" s="197">
        <f t="shared" si="242"/>
        <v>44317</v>
      </c>
      <c r="B7675" t="s">
        <v>1054</v>
      </c>
      <c r="C7675" t="s">
        <v>117</v>
      </c>
      <c r="D7675" t="s">
        <v>1002</v>
      </c>
      <c r="E7675" t="s">
        <v>56</v>
      </c>
      <c r="F7675" t="s">
        <v>57</v>
      </c>
      <c r="G7675" t="s">
        <v>686</v>
      </c>
      <c r="H7675">
        <v>0</v>
      </c>
      <c r="I7675" s="196" t="str">
        <f>VLOOKUP(E7675,Refs!$P$2:$R$36,3,FALSE)</f>
        <v>Y59</v>
      </c>
      <c r="J7675" s="196" t="str">
        <f>VLOOKUP(E7675,Refs!$P$2:$S$36,4,FALSE)</f>
        <v>South East</v>
      </c>
      <c r="K7675" s="42" t="str">
        <f t="shared" si="243"/>
        <v/>
      </c>
    </row>
    <row r="7676" spans="1:11" x14ac:dyDescent="0.35">
      <c r="A7676" s="197">
        <f t="shared" si="242"/>
        <v>44317</v>
      </c>
      <c r="B7676" t="s">
        <v>1054</v>
      </c>
      <c r="C7676" t="s">
        <v>117</v>
      </c>
      <c r="D7676" t="s">
        <v>1002</v>
      </c>
      <c r="E7676" t="s">
        <v>56</v>
      </c>
      <c r="F7676" t="s">
        <v>57</v>
      </c>
      <c r="G7676" t="s">
        <v>687</v>
      </c>
      <c r="H7676">
        <v>0</v>
      </c>
      <c r="I7676" s="196" t="str">
        <f>VLOOKUP(E7676,Refs!$P$2:$R$36,3,FALSE)</f>
        <v>Y59</v>
      </c>
      <c r="J7676" s="196" t="str">
        <f>VLOOKUP(E7676,Refs!$P$2:$S$36,4,FALSE)</f>
        <v>South East</v>
      </c>
      <c r="K7676" s="42" t="str">
        <f t="shared" si="243"/>
        <v/>
      </c>
    </row>
    <row r="7677" spans="1:11" x14ac:dyDescent="0.35">
      <c r="A7677" s="197">
        <f t="shared" si="242"/>
        <v>44317</v>
      </c>
      <c r="B7677" t="s">
        <v>1054</v>
      </c>
      <c r="C7677" t="s">
        <v>117</v>
      </c>
      <c r="D7677" t="s">
        <v>1002</v>
      </c>
      <c r="E7677" t="s">
        <v>56</v>
      </c>
      <c r="F7677" t="s">
        <v>57</v>
      </c>
      <c r="G7677" t="s">
        <v>688</v>
      </c>
      <c r="H7677">
        <v>0</v>
      </c>
      <c r="I7677" s="196" t="str">
        <f>VLOOKUP(E7677,Refs!$P$2:$R$36,3,FALSE)</f>
        <v>Y59</v>
      </c>
      <c r="J7677" s="196" t="str">
        <f>VLOOKUP(E7677,Refs!$P$2:$S$36,4,FALSE)</f>
        <v>South East</v>
      </c>
      <c r="K7677" s="42" t="str">
        <f t="shared" si="243"/>
        <v/>
      </c>
    </row>
    <row r="7678" spans="1:11" x14ac:dyDescent="0.35">
      <c r="A7678" s="197">
        <f t="shared" si="242"/>
        <v>44317</v>
      </c>
      <c r="B7678" t="s">
        <v>1054</v>
      </c>
      <c r="C7678" t="s">
        <v>117</v>
      </c>
      <c r="D7678" t="s">
        <v>1002</v>
      </c>
      <c r="E7678" t="s">
        <v>56</v>
      </c>
      <c r="F7678" t="s">
        <v>57</v>
      </c>
      <c r="G7678" t="s">
        <v>689</v>
      </c>
      <c r="H7678">
        <v>0</v>
      </c>
      <c r="I7678" s="196" t="str">
        <f>VLOOKUP(E7678,Refs!$P$2:$R$36,3,FALSE)</f>
        <v>Y59</v>
      </c>
      <c r="J7678" s="196" t="str">
        <f>VLOOKUP(E7678,Refs!$P$2:$S$36,4,FALSE)</f>
        <v>South East</v>
      </c>
      <c r="K7678" s="42" t="str">
        <f t="shared" si="243"/>
        <v/>
      </c>
    </row>
    <row r="7679" spans="1:11" x14ac:dyDescent="0.35">
      <c r="A7679" s="197">
        <f t="shared" si="242"/>
        <v>44317</v>
      </c>
      <c r="B7679" t="s">
        <v>1054</v>
      </c>
      <c r="C7679" t="s">
        <v>117</v>
      </c>
      <c r="D7679" t="s">
        <v>1002</v>
      </c>
      <c r="E7679" t="s">
        <v>56</v>
      </c>
      <c r="F7679" t="s">
        <v>57</v>
      </c>
      <c r="G7679" t="s">
        <v>690</v>
      </c>
      <c r="H7679">
        <v>1470</v>
      </c>
      <c r="I7679" s="196" t="str">
        <f>VLOOKUP(E7679,Refs!$P$2:$R$36,3,FALSE)</f>
        <v>Y59</v>
      </c>
      <c r="J7679" s="196" t="str">
        <f>VLOOKUP(E7679,Refs!$P$2:$S$36,4,FALSE)</f>
        <v>South East</v>
      </c>
      <c r="K7679" s="42">
        <f t="shared" si="243"/>
        <v>1470</v>
      </c>
    </row>
    <row r="7680" spans="1:11" x14ac:dyDescent="0.35">
      <c r="A7680" s="197">
        <f t="shared" si="242"/>
        <v>44317</v>
      </c>
      <c r="B7680" t="s">
        <v>1054</v>
      </c>
      <c r="C7680" t="s">
        <v>117</v>
      </c>
      <c r="D7680" t="s">
        <v>1002</v>
      </c>
      <c r="E7680" t="s">
        <v>56</v>
      </c>
      <c r="F7680" t="s">
        <v>57</v>
      </c>
      <c r="G7680" t="s">
        <v>691</v>
      </c>
      <c r="H7680">
        <v>0</v>
      </c>
      <c r="I7680" s="196" t="str">
        <f>VLOOKUP(E7680,Refs!$P$2:$R$36,3,FALSE)</f>
        <v>Y59</v>
      </c>
      <c r="J7680" s="196" t="str">
        <f>VLOOKUP(E7680,Refs!$P$2:$S$36,4,FALSE)</f>
        <v>South East</v>
      </c>
      <c r="K7680" s="42" t="str">
        <f t="shared" si="243"/>
        <v/>
      </c>
    </row>
    <row r="7681" spans="1:11" x14ac:dyDescent="0.35">
      <c r="A7681" s="197">
        <f t="shared" si="242"/>
        <v>44317</v>
      </c>
      <c r="B7681" t="s">
        <v>1054</v>
      </c>
      <c r="C7681" t="s">
        <v>117</v>
      </c>
      <c r="D7681" t="s">
        <v>1002</v>
      </c>
      <c r="E7681" t="s">
        <v>56</v>
      </c>
      <c r="F7681" t="s">
        <v>57</v>
      </c>
      <c r="G7681" t="s">
        <v>692</v>
      </c>
      <c r="H7681">
        <v>0</v>
      </c>
      <c r="I7681" s="196" t="str">
        <f>VLOOKUP(E7681,Refs!$P$2:$R$36,3,FALSE)</f>
        <v>Y59</v>
      </c>
      <c r="J7681" s="196" t="str">
        <f>VLOOKUP(E7681,Refs!$P$2:$S$36,4,FALSE)</f>
        <v>South East</v>
      </c>
      <c r="K7681" s="42" t="str">
        <f t="shared" si="243"/>
        <v/>
      </c>
    </row>
    <row r="7682" spans="1:11" x14ac:dyDescent="0.35">
      <c r="A7682" s="197">
        <f t="shared" si="242"/>
        <v>44317</v>
      </c>
      <c r="B7682" t="s">
        <v>1054</v>
      </c>
      <c r="C7682" t="s">
        <v>117</v>
      </c>
      <c r="D7682" t="s">
        <v>1002</v>
      </c>
      <c r="E7682" t="s">
        <v>56</v>
      </c>
      <c r="F7682" t="s">
        <v>57</v>
      </c>
      <c r="G7682" t="s">
        <v>693</v>
      </c>
      <c r="H7682">
        <v>0</v>
      </c>
      <c r="I7682" s="196" t="str">
        <f>VLOOKUP(E7682,Refs!$P$2:$R$36,3,FALSE)</f>
        <v>Y59</v>
      </c>
      <c r="J7682" s="196" t="str">
        <f>VLOOKUP(E7682,Refs!$P$2:$S$36,4,FALSE)</f>
        <v>South East</v>
      </c>
      <c r="K7682" s="42" t="str">
        <f t="shared" si="243"/>
        <v/>
      </c>
    </row>
    <row r="7683" spans="1:11" x14ac:dyDescent="0.35">
      <c r="A7683" s="197">
        <f t="shared" ref="A7683:A7746" si="244">DATEVALUE(RIGHT(B7683,8))</f>
        <v>44317</v>
      </c>
      <c r="B7683" t="s">
        <v>1054</v>
      </c>
      <c r="C7683" t="s">
        <v>117</v>
      </c>
      <c r="D7683" t="s">
        <v>1002</v>
      </c>
      <c r="E7683" t="s">
        <v>56</v>
      </c>
      <c r="F7683" t="s">
        <v>57</v>
      </c>
      <c r="G7683" t="s">
        <v>694</v>
      </c>
      <c r="H7683">
        <v>0</v>
      </c>
      <c r="I7683" s="196" t="str">
        <f>VLOOKUP(E7683,Refs!$P$2:$R$36,3,FALSE)</f>
        <v>Y59</v>
      </c>
      <c r="J7683" s="196" t="str">
        <f>VLOOKUP(E7683,Refs!$P$2:$S$36,4,FALSE)</f>
        <v>South East</v>
      </c>
      <c r="K7683" s="42" t="str">
        <f t="shared" si="243"/>
        <v/>
      </c>
    </row>
    <row r="7684" spans="1:11" x14ac:dyDescent="0.35">
      <c r="A7684" s="197">
        <f t="shared" si="244"/>
        <v>44317</v>
      </c>
      <c r="B7684" t="s">
        <v>1054</v>
      </c>
      <c r="C7684" t="s">
        <v>117</v>
      </c>
      <c r="D7684" t="s">
        <v>1002</v>
      </c>
      <c r="E7684" t="s">
        <v>56</v>
      </c>
      <c r="F7684" t="s">
        <v>57</v>
      </c>
      <c r="G7684" t="s">
        <v>695</v>
      </c>
      <c r="H7684">
        <v>0</v>
      </c>
      <c r="I7684" s="196" t="str">
        <f>VLOOKUP(E7684,Refs!$P$2:$R$36,3,FALSE)</f>
        <v>Y59</v>
      </c>
      <c r="J7684" s="196" t="str">
        <f>VLOOKUP(E7684,Refs!$P$2:$S$36,4,FALSE)</f>
        <v>South East</v>
      </c>
      <c r="K7684" s="42" t="str">
        <f t="shared" si="243"/>
        <v/>
      </c>
    </row>
    <row r="7685" spans="1:11" x14ac:dyDescent="0.35">
      <c r="A7685" s="197">
        <f t="shared" si="244"/>
        <v>44317</v>
      </c>
      <c r="B7685" t="s">
        <v>1054</v>
      </c>
      <c r="C7685" t="s">
        <v>117</v>
      </c>
      <c r="D7685" t="s">
        <v>1002</v>
      </c>
      <c r="E7685" t="s">
        <v>56</v>
      </c>
      <c r="F7685" t="s">
        <v>57</v>
      </c>
      <c r="G7685" t="s">
        <v>696</v>
      </c>
      <c r="H7685">
        <v>0</v>
      </c>
      <c r="I7685" s="196" t="str">
        <f>VLOOKUP(E7685,Refs!$P$2:$R$36,3,FALSE)</f>
        <v>Y59</v>
      </c>
      <c r="J7685" s="196" t="str">
        <f>VLOOKUP(E7685,Refs!$P$2:$S$36,4,FALSE)</f>
        <v>South East</v>
      </c>
      <c r="K7685" s="42" t="str">
        <f t="shared" si="243"/>
        <v/>
      </c>
    </row>
    <row r="7686" spans="1:11" x14ac:dyDescent="0.35">
      <c r="A7686" s="197">
        <f t="shared" si="244"/>
        <v>44317</v>
      </c>
      <c r="B7686" t="s">
        <v>1054</v>
      </c>
      <c r="C7686" t="s">
        <v>117</v>
      </c>
      <c r="D7686" t="s">
        <v>1002</v>
      </c>
      <c r="E7686" t="s">
        <v>56</v>
      </c>
      <c r="F7686" t="s">
        <v>57</v>
      </c>
      <c r="G7686" t="s">
        <v>697</v>
      </c>
      <c r="H7686">
        <v>0</v>
      </c>
      <c r="I7686" s="196" t="str">
        <f>VLOOKUP(E7686,Refs!$P$2:$R$36,3,FALSE)</f>
        <v>Y59</v>
      </c>
      <c r="J7686" s="196" t="str">
        <f>VLOOKUP(E7686,Refs!$P$2:$S$36,4,FALSE)</f>
        <v>South East</v>
      </c>
      <c r="K7686" s="42" t="str">
        <f t="shared" si="243"/>
        <v/>
      </c>
    </row>
    <row r="7687" spans="1:11" x14ac:dyDescent="0.35">
      <c r="A7687" s="197">
        <f t="shared" si="244"/>
        <v>44317</v>
      </c>
      <c r="B7687" t="s">
        <v>1054</v>
      </c>
      <c r="C7687" t="s">
        <v>117</v>
      </c>
      <c r="D7687" t="s">
        <v>1002</v>
      </c>
      <c r="E7687" t="s">
        <v>56</v>
      </c>
      <c r="F7687" t="s">
        <v>57</v>
      </c>
      <c r="G7687" t="s">
        <v>698</v>
      </c>
      <c r="H7687">
        <v>0</v>
      </c>
      <c r="I7687" s="196" t="str">
        <f>VLOOKUP(E7687,Refs!$P$2:$R$36,3,FALSE)</f>
        <v>Y59</v>
      </c>
      <c r="J7687" s="196" t="str">
        <f>VLOOKUP(E7687,Refs!$P$2:$S$36,4,FALSE)</f>
        <v>South East</v>
      </c>
      <c r="K7687" s="42" t="str">
        <f t="shared" si="243"/>
        <v/>
      </c>
    </row>
    <row r="7688" spans="1:11" x14ac:dyDescent="0.35">
      <c r="A7688" s="197">
        <f t="shared" si="244"/>
        <v>44317</v>
      </c>
      <c r="B7688" t="s">
        <v>1054</v>
      </c>
      <c r="C7688" t="s">
        <v>117</v>
      </c>
      <c r="D7688" t="s">
        <v>1002</v>
      </c>
      <c r="E7688" t="s">
        <v>56</v>
      </c>
      <c r="F7688" t="s">
        <v>57</v>
      </c>
      <c r="G7688" t="s">
        <v>699</v>
      </c>
      <c r="H7688">
        <v>0</v>
      </c>
      <c r="I7688" s="196" t="str">
        <f>VLOOKUP(E7688,Refs!$P$2:$R$36,3,FALSE)</f>
        <v>Y59</v>
      </c>
      <c r="J7688" s="196" t="str">
        <f>VLOOKUP(E7688,Refs!$P$2:$S$36,4,FALSE)</f>
        <v>South East</v>
      </c>
      <c r="K7688" s="42" t="str">
        <f t="shared" si="243"/>
        <v/>
      </c>
    </row>
    <row r="7689" spans="1:11" x14ac:dyDescent="0.35">
      <c r="A7689" s="197">
        <f t="shared" si="244"/>
        <v>44317</v>
      </c>
      <c r="B7689" t="s">
        <v>1054</v>
      </c>
      <c r="C7689" t="s">
        <v>117</v>
      </c>
      <c r="D7689" t="s">
        <v>1002</v>
      </c>
      <c r="E7689" t="s">
        <v>56</v>
      </c>
      <c r="F7689" t="s">
        <v>57</v>
      </c>
      <c r="G7689" t="s">
        <v>720</v>
      </c>
      <c r="H7689">
        <v>1844</v>
      </c>
      <c r="I7689" s="196" t="str">
        <f>VLOOKUP(E7689,Refs!$P$2:$R$36,3,FALSE)</f>
        <v>Y59</v>
      </c>
      <c r="J7689" s="196" t="str">
        <f>VLOOKUP(E7689,Refs!$P$2:$S$36,4,FALSE)</f>
        <v>South East</v>
      </c>
      <c r="K7689" s="42">
        <f t="shared" si="243"/>
        <v>1844</v>
      </c>
    </row>
    <row r="7690" spans="1:11" x14ac:dyDescent="0.35">
      <c r="A7690" s="197">
        <f t="shared" si="244"/>
        <v>44317</v>
      </c>
      <c r="B7690" t="s">
        <v>1054</v>
      </c>
      <c r="C7690" t="s">
        <v>117</v>
      </c>
      <c r="D7690" t="s">
        <v>1002</v>
      </c>
      <c r="E7690" t="s">
        <v>56</v>
      </c>
      <c r="F7690" t="s">
        <v>57</v>
      </c>
      <c r="G7690" t="s">
        <v>721</v>
      </c>
      <c r="H7690">
        <v>1453</v>
      </c>
      <c r="I7690" s="196" t="str">
        <f>VLOOKUP(E7690,Refs!$P$2:$R$36,3,FALSE)</f>
        <v>Y59</v>
      </c>
      <c r="J7690" s="196" t="str">
        <f>VLOOKUP(E7690,Refs!$P$2:$S$36,4,FALSE)</f>
        <v>South East</v>
      </c>
      <c r="K7690" s="42">
        <f t="shared" si="243"/>
        <v>1453</v>
      </c>
    </row>
    <row r="7691" spans="1:11" x14ac:dyDescent="0.35">
      <c r="A7691" s="197">
        <f t="shared" si="244"/>
        <v>44317</v>
      </c>
      <c r="B7691" t="s">
        <v>1054</v>
      </c>
      <c r="C7691" t="s">
        <v>117</v>
      </c>
      <c r="D7691" t="s">
        <v>1002</v>
      </c>
      <c r="E7691" t="s">
        <v>56</v>
      </c>
      <c r="F7691" t="s">
        <v>57</v>
      </c>
      <c r="G7691" t="s">
        <v>722</v>
      </c>
      <c r="H7691">
        <v>34</v>
      </c>
      <c r="I7691" s="196" t="str">
        <f>VLOOKUP(E7691,Refs!$P$2:$R$36,3,FALSE)</f>
        <v>Y59</v>
      </c>
      <c r="J7691" s="196" t="str">
        <f>VLOOKUP(E7691,Refs!$P$2:$S$36,4,FALSE)</f>
        <v>South East</v>
      </c>
      <c r="K7691" s="42">
        <f t="shared" si="243"/>
        <v>34</v>
      </c>
    </row>
    <row r="7692" spans="1:11" x14ac:dyDescent="0.35">
      <c r="A7692" s="197">
        <f t="shared" si="244"/>
        <v>44317</v>
      </c>
      <c r="B7692" t="s">
        <v>1054</v>
      </c>
      <c r="C7692" t="s">
        <v>117</v>
      </c>
      <c r="D7692" t="s">
        <v>1002</v>
      </c>
      <c r="E7692" t="s">
        <v>56</v>
      </c>
      <c r="F7692" t="s">
        <v>57</v>
      </c>
      <c r="G7692" t="s">
        <v>723</v>
      </c>
      <c r="H7692">
        <v>9</v>
      </c>
      <c r="I7692" s="196" t="str">
        <f>VLOOKUP(E7692,Refs!$P$2:$R$36,3,FALSE)</f>
        <v>Y59</v>
      </c>
      <c r="J7692" s="196" t="str">
        <f>VLOOKUP(E7692,Refs!$P$2:$S$36,4,FALSE)</f>
        <v>South East</v>
      </c>
      <c r="K7692" s="42">
        <f t="shared" si="243"/>
        <v>9</v>
      </c>
    </row>
    <row r="7693" spans="1:11" x14ac:dyDescent="0.35">
      <c r="A7693" s="197">
        <f t="shared" si="244"/>
        <v>44317</v>
      </c>
      <c r="B7693" t="s">
        <v>1054</v>
      </c>
      <c r="C7693" t="s">
        <v>117</v>
      </c>
      <c r="D7693" t="s">
        <v>1002</v>
      </c>
      <c r="E7693" t="s">
        <v>56</v>
      </c>
      <c r="F7693" t="s">
        <v>57</v>
      </c>
      <c r="G7693" t="s">
        <v>724</v>
      </c>
      <c r="H7693">
        <v>69</v>
      </c>
      <c r="I7693" s="196" t="str">
        <f>VLOOKUP(E7693,Refs!$P$2:$R$36,3,FALSE)</f>
        <v>Y59</v>
      </c>
      <c r="J7693" s="196" t="str">
        <f>VLOOKUP(E7693,Refs!$P$2:$S$36,4,FALSE)</f>
        <v>South East</v>
      </c>
      <c r="K7693" s="42">
        <f t="shared" si="243"/>
        <v>69</v>
      </c>
    </row>
    <row r="7694" spans="1:11" x14ac:dyDescent="0.35">
      <c r="A7694" s="197">
        <f t="shared" si="244"/>
        <v>44317</v>
      </c>
      <c r="B7694" t="s">
        <v>1054</v>
      </c>
      <c r="C7694" t="s">
        <v>117</v>
      </c>
      <c r="D7694" t="s">
        <v>1002</v>
      </c>
      <c r="E7694" t="s">
        <v>56</v>
      </c>
      <c r="F7694" t="s">
        <v>57</v>
      </c>
      <c r="G7694" t="s">
        <v>725</v>
      </c>
      <c r="H7694">
        <v>30</v>
      </c>
      <c r="I7694" s="196" t="str">
        <f>VLOOKUP(E7694,Refs!$P$2:$R$36,3,FALSE)</f>
        <v>Y59</v>
      </c>
      <c r="J7694" s="196" t="str">
        <f>VLOOKUP(E7694,Refs!$P$2:$S$36,4,FALSE)</f>
        <v>South East</v>
      </c>
      <c r="K7694" s="42">
        <f t="shared" si="243"/>
        <v>30</v>
      </c>
    </row>
    <row r="7695" spans="1:11" x14ac:dyDescent="0.35">
      <c r="A7695" s="197">
        <f t="shared" si="244"/>
        <v>44317</v>
      </c>
      <c r="B7695" t="s">
        <v>1054</v>
      </c>
      <c r="C7695" t="s">
        <v>117</v>
      </c>
      <c r="D7695" t="s">
        <v>1002</v>
      </c>
      <c r="E7695" t="s">
        <v>56</v>
      </c>
      <c r="F7695" t="s">
        <v>57</v>
      </c>
      <c r="G7695" t="s">
        <v>726</v>
      </c>
      <c r="H7695">
        <v>8</v>
      </c>
      <c r="I7695" s="196" t="str">
        <f>VLOOKUP(E7695,Refs!$P$2:$R$36,3,FALSE)</f>
        <v>Y59</v>
      </c>
      <c r="J7695" s="196" t="str">
        <f>VLOOKUP(E7695,Refs!$P$2:$S$36,4,FALSE)</f>
        <v>South East</v>
      </c>
      <c r="K7695" s="42">
        <f t="shared" si="243"/>
        <v>8</v>
      </c>
    </row>
    <row r="7696" spans="1:11" x14ac:dyDescent="0.35">
      <c r="A7696" s="197">
        <f t="shared" si="244"/>
        <v>44317</v>
      </c>
      <c r="B7696" t="s">
        <v>1054</v>
      </c>
      <c r="C7696" t="s">
        <v>117</v>
      </c>
      <c r="D7696" t="s">
        <v>1002</v>
      </c>
      <c r="E7696" t="s">
        <v>56</v>
      </c>
      <c r="F7696" t="s">
        <v>57</v>
      </c>
      <c r="G7696" t="s">
        <v>727</v>
      </c>
      <c r="H7696">
        <v>6</v>
      </c>
      <c r="I7696" s="196" t="str">
        <f>VLOOKUP(E7696,Refs!$P$2:$R$36,3,FALSE)</f>
        <v>Y59</v>
      </c>
      <c r="J7696" s="196" t="str">
        <f>VLOOKUP(E7696,Refs!$P$2:$S$36,4,FALSE)</f>
        <v>South East</v>
      </c>
      <c r="K7696" s="42">
        <f t="shared" si="243"/>
        <v>6</v>
      </c>
    </row>
    <row r="7697" spans="1:11" x14ac:dyDescent="0.35">
      <c r="A7697" s="197">
        <f t="shared" si="244"/>
        <v>44317</v>
      </c>
      <c r="B7697" t="s">
        <v>1054</v>
      </c>
      <c r="C7697" t="s">
        <v>117</v>
      </c>
      <c r="D7697" t="s">
        <v>1002</v>
      </c>
      <c r="E7697" t="s">
        <v>56</v>
      </c>
      <c r="F7697" t="s">
        <v>57</v>
      </c>
      <c r="G7697" t="s">
        <v>728</v>
      </c>
      <c r="H7697">
        <v>108</v>
      </c>
      <c r="I7697" s="196" t="str">
        <f>VLOOKUP(E7697,Refs!$P$2:$R$36,3,FALSE)</f>
        <v>Y59</v>
      </c>
      <c r="J7697" s="196" t="str">
        <f>VLOOKUP(E7697,Refs!$P$2:$S$36,4,FALSE)</f>
        <v>South East</v>
      </c>
      <c r="K7697" s="42">
        <f t="shared" si="243"/>
        <v>108</v>
      </c>
    </row>
    <row r="7698" spans="1:11" x14ac:dyDescent="0.35">
      <c r="A7698" s="197">
        <f t="shared" si="244"/>
        <v>44317</v>
      </c>
      <c r="B7698" t="s">
        <v>1054</v>
      </c>
      <c r="C7698" t="s">
        <v>117</v>
      </c>
      <c r="D7698" t="s">
        <v>1002</v>
      </c>
      <c r="E7698" t="s">
        <v>56</v>
      </c>
      <c r="F7698" t="s">
        <v>57</v>
      </c>
      <c r="G7698" t="s">
        <v>729</v>
      </c>
      <c r="H7698">
        <v>81</v>
      </c>
      <c r="I7698" s="196" t="str">
        <f>VLOOKUP(E7698,Refs!$P$2:$R$36,3,FALSE)</f>
        <v>Y59</v>
      </c>
      <c r="J7698" s="196" t="str">
        <f>VLOOKUP(E7698,Refs!$P$2:$S$36,4,FALSE)</f>
        <v>South East</v>
      </c>
      <c r="K7698" s="42">
        <f t="shared" si="243"/>
        <v>81</v>
      </c>
    </row>
    <row r="7699" spans="1:11" x14ac:dyDescent="0.35">
      <c r="A7699" s="197">
        <f t="shared" si="244"/>
        <v>44317</v>
      </c>
      <c r="B7699" t="s">
        <v>1054</v>
      </c>
      <c r="C7699" t="s">
        <v>117</v>
      </c>
      <c r="D7699" t="s">
        <v>1002</v>
      </c>
      <c r="E7699" t="s">
        <v>56</v>
      </c>
      <c r="F7699" t="s">
        <v>57</v>
      </c>
      <c r="G7699" t="s">
        <v>730</v>
      </c>
      <c r="H7699">
        <v>0</v>
      </c>
      <c r="I7699" s="196" t="str">
        <f>VLOOKUP(E7699,Refs!$P$2:$R$36,3,FALSE)</f>
        <v>Y59</v>
      </c>
      <c r="J7699" s="196" t="str">
        <f>VLOOKUP(E7699,Refs!$P$2:$S$36,4,FALSE)</f>
        <v>South East</v>
      </c>
      <c r="K7699" s="42" t="str">
        <f t="shared" si="243"/>
        <v/>
      </c>
    </row>
    <row r="7700" spans="1:11" x14ac:dyDescent="0.35">
      <c r="A7700" s="197">
        <f t="shared" si="244"/>
        <v>44317</v>
      </c>
      <c r="B7700" t="s">
        <v>1054</v>
      </c>
      <c r="C7700" t="s">
        <v>117</v>
      </c>
      <c r="D7700" t="s">
        <v>1002</v>
      </c>
      <c r="E7700" t="s">
        <v>56</v>
      </c>
      <c r="F7700" t="s">
        <v>57</v>
      </c>
      <c r="G7700" t="s">
        <v>731</v>
      </c>
      <c r="H7700">
        <v>0</v>
      </c>
      <c r="I7700" s="196" t="str">
        <f>VLOOKUP(E7700,Refs!$P$2:$R$36,3,FALSE)</f>
        <v>Y59</v>
      </c>
      <c r="J7700" s="196" t="str">
        <f>VLOOKUP(E7700,Refs!$P$2:$S$36,4,FALSE)</f>
        <v>South East</v>
      </c>
      <c r="K7700" s="42" t="str">
        <f t="shared" si="243"/>
        <v/>
      </c>
    </row>
    <row r="7701" spans="1:11" x14ac:dyDescent="0.35">
      <c r="A7701" s="197">
        <f t="shared" si="244"/>
        <v>44317</v>
      </c>
      <c r="B7701" t="s">
        <v>1054</v>
      </c>
      <c r="C7701" t="s">
        <v>117</v>
      </c>
      <c r="D7701" t="s">
        <v>1002</v>
      </c>
      <c r="E7701" t="s">
        <v>56</v>
      </c>
      <c r="F7701" t="s">
        <v>57</v>
      </c>
      <c r="G7701" t="s">
        <v>732</v>
      </c>
      <c r="H7701">
        <v>0</v>
      </c>
      <c r="I7701" s="196" t="str">
        <f>VLOOKUP(E7701,Refs!$P$2:$R$36,3,FALSE)</f>
        <v>Y59</v>
      </c>
      <c r="J7701" s="196" t="str">
        <f>VLOOKUP(E7701,Refs!$P$2:$S$36,4,FALSE)</f>
        <v>South East</v>
      </c>
      <c r="K7701" s="42" t="str">
        <f t="shared" si="243"/>
        <v/>
      </c>
    </row>
    <row r="7702" spans="1:11" x14ac:dyDescent="0.35">
      <c r="A7702" s="197">
        <f t="shared" si="244"/>
        <v>44317</v>
      </c>
      <c r="B7702" t="s">
        <v>1054</v>
      </c>
      <c r="C7702" t="s">
        <v>117</v>
      </c>
      <c r="D7702" t="s">
        <v>1002</v>
      </c>
      <c r="E7702" t="s">
        <v>56</v>
      </c>
      <c r="F7702" t="s">
        <v>57</v>
      </c>
      <c r="G7702" t="s">
        <v>733</v>
      </c>
      <c r="H7702">
        <v>0</v>
      </c>
      <c r="I7702" s="196" t="str">
        <f>VLOOKUP(E7702,Refs!$P$2:$R$36,3,FALSE)</f>
        <v>Y59</v>
      </c>
      <c r="J7702" s="196" t="str">
        <f>VLOOKUP(E7702,Refs!$P$2:$S$36,4,FALSE)</f>
        <v>South East</v>
      </c>
      <c r="K7702" s="42" t="str">
        <f t="shared" si="243"/>
        <v/>
      </c>
    </row>
    <row r="7703" spans="1:11" x14ac:dyDescent="0.35">
      <c r="A7703" s="197">
        <f t="shared" si="244"/>
        <v>44317</v>
      </c>
      <c r="B7703" t="s">
        <v>1054</v>
      </c>
      <c r="C7703" t="s">
        <v>117</v>
      </c>
      <c r="D7703" t="s">
        <v>1002</v>
      </c>
      <c r="E7703" t="s">
        <v>56</v>
      </c>
      <c r="F7703" t="s">
        <v>57</v>
      </c>
      <c r="G7703" t="s">
        <v>734</v>
      </c>
      <c r="H7703">
        <v>0</v>
      </c>
      <c r="I7703" s="196" t="str">
        <f>VLOOKUP(E7703,Refs!$P$2:$R$36,3,FALSE)</f>
        <v>Y59</v>
      </c>
      <c r="J7703" s="196" t="str">
        <f>VLOOKUP(E7703,Refs!$P$2:$S$36,4,FALSE)</f>
        <v>South East</v>
      </c>
      <c r="K7703" s="42" t="str">
        <f t="shared" si="243"/>
        <v/>
      </c>
    </row>
    <row r="7704" spans="1:11" x14ac:dyDescent="0.35">
      <c r="A7704" s="197">
        <f t="shared" si="244"/>
        <v>44317</v>
      </c>
      <c r="B7704" t="s">
        <v>1054</v>
      </c>
      <c r="C7704" t="s">
        <v>117</v>
      </c>
      <c r="D7704" t="s">
        <v>1002</v>
      </c>
      <c r="E7704" t="s">
        <v>56</v>
      </c>
      <c r="F7704" t="s">
        <v>57</v>
      </c>
      <c r="G7704" t="s">
        <v>735</v>
      </c>
      <c r="H7704">
        <v>0</v>
      </c>
      <c r="I7704" s="196" t="str">
        <f>VLOOKUP(E7704,Refs!$P$2:$R$36,3,FALSE)</f>
        <v>Y59</v>
      </c>
      <c r="J7704" s="196" t="str">
        <f>VLOOKUP(E7704,Refs!$P$2:$S$36,4,FALSE)</f>
        <v>South East</v>
      </c>
      <c r="K7704" s="42" t="str">
        <f t="shared" si="243"/>
        <v/>
      </c>
    </row>
    <row r="7705" spans="1:11" x14ac:dyDescent="0.35">
      <c r="A7705" s="197">
        <f t="shared" si="244"/>
        <v>44317</v>
      </c>
      <c r="B7705" t="s">
        <v>1054</v>
      </c>
      <c r="C7705" t="s">
        <v>117</v>
      </c>
      <c r="D7705" t="s">
        <v>1002</v>
      </c>
      <c r="E7705" t="s">
        <v>56</v>
      </c>
      <c r="F7705" t="s">
        <v>57</v>
      </c>
      <c r="G7705" t="s">
        <v>736</v>
      </c>
      <c r="H7705">
        <v>153</v>
      </c>
      <c r="I7705" s="196" t="str">
        <f>VLOOKUP(E7705,Refs!$P$2:$R$36,3,FALSE)</f>
        <v>Y59</v>
      </c>
      <c r="J7705" s="196" t="str">
        <f>VLOOKUP(E7705,Refs!$P$2:$S$36,4,FALSE)</f>
        <v>South East</v>
      </c>
      <c r="K7705" s="42">
        <f t="shared" si="243"/>
        <v>153</v>
      </c>
    </row>
    <row r="7706" spans="1:11" x14ac:dyDescent="0.35">
      <c r="A7706" s="197">
        <f t="shared" si="244"/>
        <v>44317</v>
      </c>
      <c r="B7706" t="s">
        <v>1054</v>
      </c>
      <c r="C7706" t="s">
        <v>117</v>
      </c>
      <c r="D7706" t="s">
        <v>1002</v>
      </c>
      <c r="E7706" t="s">
        <v>56</v>
      </c>
      <c r="F7706" t="s">
        <v>57</v>
      </c>
      <c r="G7706" t="s">
        <v>737</v>
      </c>
      <c r="H7706">
        <v>153</v>
      </c>
      <c r="I7706" s="196" t="str">
        <f>VLOOKUP(E7706,Refs!$P$2:$R$36,3,FALSE)</f>
        <v>Y59</v>
      </c>
      <c r="J7706" s="196" t="str">
        <f>VLOOKUP(E7706,Refs!$P$2:$S$36,4,FALSE)</f>
        <v>South East</v>
      </c>
      <c r="K7706" s="42">
        <f t="shared" si="243"/>
        <v>153</v>
      </c>
    </row>
    <row r="7707" spans="1:11" x14ac:dyDescent="0.35">
      <c r="A7707" s="197">
        <f t="shared" si="244"/>
        <v>44317</v>
      </c>
      <c r="B7707" t="s">
        <v>1054</v>
      </c>
      <c r="C7707" t="s">
        <v>110</v>
      </c>
      <c r="D7707" t="s">
        <v>1010</v>
      </c>
      <c r="E7707" t="s">
        <v>62</v>
      </c>
      <c r="F7707" t="s">
        <v>63</v>
      </c>
      <c r="G7707" t="s">
        <v>756</v>
      </c>
      <c r="H7707">
        <v>84443</v>
      </c>
      <c r="I7707" s="196" t="str">
        <f>VLOOKUP(E7707,Refs!$P$2:$R$36,3,FALSE)</f>
        <v>Y56</v>
      </c>
      <c r="J7707" s="196" t="str">
        <f>VLOOKUP(E7707,Refs!$P$2:$S$36,4,FALSE)</f>
        <v>London</v>
      </c>
      <c r="K7707" s="42">
        <f t="shared" si="243"/>
        <v>84443</v>
      </c>
    </row>
    <row r="7708" spans="1:11" x14ac:dyDescent="0.35">
      <c r="A7708" s="197">
        <f t="shared" si="244"/>
        <v>44317</v>
      </c>
      <c r="B7708" t="s">
        <v>1054</v>
      </c>
      <c r="C7708" t="s">
        <v>110</v>
      </c>
      <c r="D7708" t="s">
        <v>1010</v>
      </c>
      <c r="E7708" t="s">
        <v>62</v>
      </c>
      <c r="F7708" t="s">
        <v>63</v>
      </c>
      <c r="G7708" t="s">
        <v>757</v>
      </c>
      <c r="H7708">
        <v>16207</v>
      </c>
      <c r="I7708" s="196" t="str">
        <f>VLOOKUP(E7708,Refs!$P$2:$R$36,3,FALSE)</f>
        <v>Y56</v>
      </c>
      <c r="J7708" s="196" t="str">
        <f>VLOOKUP(E7708,Refs!$P$2:$S$36,4,FALSE)</f>
        <v>London</v>
      </c>
      <c r="K7708" s="42">
        <f t="shared" si="243"/>
        <v>16207</v>
      </c>
    </row>
    <row r="7709" spans="1:11" x14ac:dyDescent="0.35">
      <c r="A7709" s="197">
        <f t="shared" si="244"/>
        <v>44317</v>
      </c>
      <c r="B7709" t="s">
        <v>1054</v>
      </c>
      <c r="C7709" t="s">
        <v>110</v>
      </c>
      <c r="D7709" t="s">
        <v>1010</v>
      </c>
      <c r="E7709" t="s">
        <v>62</v>
      </c>
      <c r="F7709" t="s">
        <v>63</v>
      </c>
      <c r="G7709" t="s">
        <v>758</v>
      </c>
      <c r="H7709">
        <v>81326</v>
      </c>
      <c r="I7709" s="196" t="str">
        <f>VLOOKUP(E7709,Refs!$P$2:$R$36,3,FALSE)</f>
        <v>Y56</v>
      </c>
      <c r="J7709" s="196" t="str">
        <f>VLOOKUP(E7709,Refs!$P$2:$S$36,4,FALSE)</f>
        <v>London</v>
      </c>
      <c r="K7709" s="42">
        <f t="shared" si="243"/>
        <v>81326</v>
      </c>
    </row>
    <row r="7710" spans="1:11" x14ac:dyDescent="0.35">
      <c r="A7710" s="197">
        <f t="shared" si="244"/>
        <v>44317</v>
      </c>
      <c r="B7710" t="s">
        <v>1054</v>
      </c>
      <c r="C7710" t="s">
        <v>110</v>
      </c>
      <c r="D7710" t="s">
        <v>1010</v>
      </c>
      <c r="E7710" t="s">
        <v>62</v>
      </c>
      <c r="F7710" t="s">
        <v>63</v>
      </c>
      <c r="G7710" t="s">
        <v>759</v>
      </c>
      <c r="H7710">
        <v>47</v>
      </c>
      <c r="I7710" s="196" t="str">
        <f>VLOOKUP(E7710,Refs!$P$2:$R$36,3,FALSE)</f>
        <v>Y56</v>
      </c>
      <c r="J7710" s="196" t="str">
        <f>VLOOKUP(E7710,Refs!$P$2:$S$36,4,FALSE)</f>
        <v>London</v>
      </c>
      <c r="K7710" s="42">
        <f t="shared" si="243"/>
        <v>47</v>
      </c>
    </row>
    <row r="7711" spans="1:11" x14ac:dyDescent="0.35">
      <c r="A7711" s="197">
        <f t="shared" si="244"/>
        <v>44317</v>
      </c>
      <c r="B7711" t="s">
        <v>1054</v>
      </c>
      <c r="C7711" t="s">
        <v>110</v>
      </c>
      <c r="D7711" t="s">
        <v>1010</v>
      </c>
      <c r="E7711" t="s">
        <v>62</v>
      </c>
      <c r="F7711" t="s">
        <v>63</v>
      </c>
      <c r="G7711" t="s">
        <v>760</v>
      </c>
      <c r="H7711">
        <v>6693</v>
      </c>
      <c r="I7711" s="196" t="str">
        <f>VLOOKUP(E7711,Refs!$P$2:$R$36,3,FALSE)</f>
        <v>Y56</v>
      </c>
      <c r="J7711" s="196" t="str">
        <f>VLOOKUP(E7711,Refs!$P$2:$S$36,4,FALSE)</f>
        <v>London</v>
      </c>
      <c r="K7711" s="42">
        <f t="shared" si="243"/>
        <v>6693</v>
      </c>
    </row>
    <row r="7712" spans="1:11" x14ac:dyDescent="0.35">
      <c r="A7712" s="197">
        <f t="shared" si="244"/>
        <v>44317</v>
      </c>
      <c r="B7712" t="s">
        <v>1054</v>
      </c>
      <c r="C7712" t="s">
        <v>110</v>
      </c>
      <c r="D7712" t="s">
        <v>1010</v>
      </c>
      <c r="E7712" t="s">
        <v>62</v>
      </c>
      <c r="F7712" t="s">
        <v>63</v>
      </c>
      <c r="G7712" t="s">
        <v>761</v>
      </c>
      <c r="H7712">
        <v>0</v>
      </c>
      <c r="I7712" s="196" t="str">
        <f>VLOOKUP(E7712,Refs!$P$2:$R$36,3,FALSE)</f>
        <v>Y56</v>
      </c>
      <c r="J7712" s="196" t="str">
        <f>VLOOKUP(E7712,Refs!$P$2:$S$36,4,FALSE)</f>
        <v>London</v>
      </c>
      <c r="K7712" s="42" t="str">
        <f t="shared" si="243"/>
        <v/>
      </c>
    </row>
    <row r="7713" spans="1:11" x14ac:dyDescent="0.35">
      <c r="A7713" s="197">
        <f t="shared" si="244"/>
        <v>44317</v>
      </c>
      <c r="B7713" t="s">
        <v>1054</v>
      </c>
      <c r="C7713" t="s">
        <v>110</v>
      </c>
      <c r="D7713" t="s">
        <v>1010</v>
      </c>
      <c r="E7713" t="s">
        <v>62</v>
      </c>
      <c r="F7713" t="s">
        <v>63</v>
      </c>
      <c r="G7713" t="s">
        <v>548</v>
      </c>
      <c r="H7713">
        <v>71401</v>
      </c>
      <c r="I7713" s="196" t="str">
        <f>VLOOKUP(E7713,Refs!$P$2:$R$36,3,FALSE)</f>
        <v>Y56</v>
      </c>
      <c r="J7713" s="196" t="str">
        <f>VLOOKUP(E7713,Refs!$P$2:$S$36,4,FALSE)</f>
        <v>London</v>
      </c>
      <c r="K7713" s="42">
        <f t="shared" si="243"/>
        <v>71401</v>
      </c>
    </row>
    <row r="7714" spans="1:11" x14ac:dyDescent="0.35">
      <c r="A7714" s="197">
        <f t="shared" si="244"/>
        <v>44317</v>
      </c>
      <c r="B7714" t="s">
        <v>1054</v>
      </c>
      <c r="C7714" t="s">
        <v>110</v>
      </c>
      <c r="D7714" t="s">
        <v>1010</v>
      </c>
      <c r="E7714" t="s">
        <v>62</v>
      </c>
      <c r="F7714" t="s">
        <v>63</v>
      </c>
      <c r="G7714" t="s">
        <v>549</v>
      </c>
      <c r="H7714">
        <v>3117</v>
      </c>
      <c r="I7714" s="196" t="str">
        <f>VLOOKUP(E7714,Refs!$P$2:$R$36,3,FALSE)</f>
        <v>Y56</v>
      </c>
      <c r="J7714" s="196" t="str">
        <f>VLOOKUP(E7714,Refs!$P$2:$S$36,4,FALSE)</f>
        <v>London</v>
      </c>
      <c r="K7714" s="42">
        <f t="shared" si="243"/>
        <v>3117</v>
      </c>
    </row>
    <row r="7715" spans="1:11" x14ac:dyDescent="0.35">
      <c r="A7715" s="197">
        <f t="shared" si="244"/>
        <v>44317</v>
      </c>
      <c r="B7715" t="s">
        <v>1054</v>
      </c>
      <c r="C7715" t="s">
        <v>110</v>
      </c>
      <c r="D7715" t="s">
        <v>1010</v>
      </c>
      <c r="E7715" t="s">
        <v>62</v>
      </c>
      <c r="F7715" t="s">
        <v>63</v>
      </c>
      <c r="G7715" t="s">
        <v>550</v>
      </c>
      <c r="H7715">
        <v>239</v>
      </c>
      <c r="I7715" s="196" t="str">
        <f>VLOOKUP(E7715,Refs!$P$2:$R$36,3,FALSE)</f>
        <v>Y56</v>
      </c>
      <c r="J7715" s="196" t="str">
        <f>VLOOKUP(E7715,Refs!$P$2:$S$36,4,FALSE)</f>
        <v>London</v>
      </c>
      <c r="K7715" s="42">
        <f t="shared" si="243"/>
        <v>239</v>
      </c>
    </row>
    <row r="7716" spans="1:11" x14ac:dyDescent="0.35">
      <c r="A7716" s="197">
        <f t="shared" si="244"/>
        <v>44317</v>
      </c>
      <c r="B7716" t="s">
        <v>1054</v>
      </c>
      <c r="C7716" t="s">
        <v>110</v>
      </c>
      <c r="D7716" t="s">
        <v>1010</v>
      </c>
      <c r="E7716" t="s">
        <v>62</v>
      </c>
      <c r="F7716" t="s">
        <v>63</v>
      </c>
      <c r="G7716" t="s">
        <v>551</v>
      </c>
      <c r="H7716">
        <v>1017</v>
      </c>
      <c r="I7716" s="196" t="str">
        <f>VLOOKUP(E7716,Refs!$P$2:$R$36,3,FALSE)</f>
        <v>Y56</v>
      </c>
      <c r="J7716" s="196" t="str">
        <f>VLOOKUP(E7716,Refs!$P$2:$S$36,4,FALSE)</f>
        <v>London</v>
      </c>
      <c r="K7716" s="42">
        <f t="shared" si="243"/>
        <v>1017</v>
      </c>
    </row>
    <row r="7717" spans="1:11" x14ac:dyDescent="0.35">
      <c r="A7717" s="197">
        <f t="shared" si="244"/>
        <v>44317</v>
      </c>
      <c r="B7717" t="s">
        <v>1054</v>
      </c>
      <c r="C7717" t="s">
        <v>110</v>
      </c>
      <c r="D7717" t="s">
        <v>1010</v>
      </c>
      <c r="E7717" t="s">
        <v>62</v>
      </c>
      <c r="F7717" t="s">
        <v>63</v>
      </c>
      <c r="G7717" t="s">
        <v>552</v>
      </c>
      <c r="H7717">
        <v>1861</v>
      </c>
      <c r="I7717" s="196" t="str">
        <f>VLOOKUP(E7717,Refs!$P$2:$R$36,3,FALSE)</f>
        <v>Y56</v>
      </c>
      <c r="J7717" s="196" t="str">
        <f>VLOOKUP(E7717,Refs!$P$2:$S$36,4,FALSE)</f>
        <v>London</v>
      </c>
      <c r="K7717" s="42">
        <f t="shared" si="243"/>
        <v>1861</v>
      </c>
    </row>
    <row r="7718" spans="1:11" x14ac:dyDescent="0.35">
      <c r="A7718" s="197">
        <f t="shared" si="244"/>
        <v>44317</v>
      </c>
      <c r="B7718" t="s">
        <v>1054</v>
      </c>
      <c r="C7718" t="s">
        <v>110</v>
      </c>
      <c r="D7718" t="s">
        <v>1010</v>
      </c>
      <c r="E7718" t="s">
        <v>62</v>
      </c>
      <c r="F7718" t="s">
        <v>63</v>
      </c>
      <c r="G7718" t="s">
        <v>553</v>
      </c>
      <c r="H7718">
        <v>265090</v>
      </c>
      <c r="I7718" s="196" t="str">
        <f>VLOOKUP(E7718,Refs!$P$2:$R$36,3,FALSE)</f>
        <v>Y56</v>
      </c>
      <c r="J7718" s="196" t="str">
        <f>VLOOKUP(E7718,Refs!$P$2:$S$36,4,FALSE)</f>
        <v>London</v>
      </c>
      <c r="K7718" s="42">
        <f t="shared" si="243"/>
        <v>265090</v>
      </c>
    </row>
    <row r="7719" spans="1:11" x14ac:dyDescent="0.35">
      <c r="A7719" s="197">
        <f t="shared" si="244"/>
        <v>44317</v>
      </c>
      <c r="B7719" t="s">
        <v>1054</v>
      </c>
      <c r="C7719" t="s">
        <v>110</v>
      </c>
      <c r="D7719" t="s">
        <v>1010</v>
      </c>
      <c r="E7719" t="s">
        <v>62</v>
      </c>
      <c r="F7719" t="s">
        <v>63</v>
      </c>
      <c r="G7719" t="s">
        <v>554</v>
      </c>
      <c r="H7719">
        <v>342</v>
      </c>
      <c r="I7719" s="196" t="str">
        <f>VLOOKUP(E7719,Refs!$P$2:$R$36,3,FALSE)</f>
        <v>Y56</v>
      </c>
      <c r="J7719" s="196" t="str">
        <f>VLOOKUP(E7719,Refs!$P$2:$S$36,4,FALSE)</f>
        <v>London</v>
      </c>
      <c r="K7719" s="42">
        <f t="shared" si="243"/>
        <v>342</v>
      </c>
    </row>
    <row r="7720" spans="1:11" x14ac:dyDescent="0.35">
      <c r="A7720" s="197">
        <f t="shared" si="244"/>
        <v>44317</v>
      </c>
      <c r="B7720" t="s">
        <v>1054</v>
      </c>
      <c r="C7720" t="s">
        <v>110</v>
      </c>
      <c r="D7720" t="s">
        <v>1010</v>
      </c>
      <c r="E7720" t="s">
        <v>62</v>
      </c>
      <c r="F7720" t="s">
        <v>63</v>
      </c>
      <c r="G7720" t="s">
        <v>555</v>
      </c>
      <c r="H7720">
        <v>607</v>
      </c>
      <c r="I7720" s="196" t="str">
        <f>VLOOKUP(E7720,Refs!$P$2:$R$36,3,FALSE)</f>
        <v>Y56</v>
      </c>
      <c r="J7720" s="196" t="str">
        <f>VLOOKUP(E7720,Refs!$P$2:$S$36,4,FALSE)</f>
        <v>London</v>
      </c>
      <c r="K7720" s="42">
        <f t="shared" ref="K7720:K7783" si="245">IF(OR(H7720="NULL",H7720=0,H7720=""),"",H7720)</f>
        <v>607</v>
      </c>
    </row>
    <row r="7721" spans="1:11" x14ac:dyDescent="0.35">
      <c r="A7721" s="197">
        <f t="shared" si="244"/>
        <v>44317</v>
      </c>
      <c r="B7721" t="s">
        <v>1054</v>
      </c>
      <c r="C7721" t="s">
        <v>110</v>
      </c>
      <c r="D7721" t="s">
        <v>1010</v>
      </c>
      <c r="E7721" t="s">
        <v>62</v>
      </c>
      <c r="F7721" t="s">
        <v>63</v>
      </c>
      <c r="G7721" t="s">
        <v>556</v>
      </c>
      <c r="H7721">
        <v>498101</v>
      </c>
      <c r="I7721" s="196" t="str">
        <f>VLOOKUP(E7721,Refs!$P$2:$R$36,3,FALSE)</f>
        <v>Y56</v>
      </c>
      <c r="J7721" s="196" t="str">
        <f>VLOOKUP(E7721,Refs!$P$2:$S$36,4,FALSE)</f>
        <v>London</v>
      </c>
      <c r="K7721" s="42">
        <f t="shared" si="245"/>
        <v>498101</v>
      </c>
    </row>
    <row r="7722" spans="1:11" x14ac:dyDescent="0.35">
      <c r="A7722" s="197">
        <f t="shared" si="244"/>
        <v>44317</v>
      </c>
      <c r="B7722" t="s">
        <v>1054</v>
      </c>
      <c r="C7722" t="s">
        <v>110</v>
      </c>
      <c r="D7722" t="s">
        <v>1010</v>
      </c>
      <c r="E7722" t="s">
        <v>62</v>
      </c>
      <c r="F7722" t="s">
        <v>63</v>
      </c>
      <c r="G7722" t="s">
        <v>557</v>
      </c>
      <c r="H7722">
        <v>8614</v>
      </c>
      <c r="I7722" s="196" t="str">
        <f>VLOOKUP(E7722,Refs!$P$2:$R$36,3,FALSE)</f>
        <v>Y56</v>
      </c>
      <c r="J7722" s="196" t="str">
        <f>VLOOKUP(E7722,Refs!$P$2:$S$36,4,FALSE)</f>
        <v>London</v>
      </c>
      <c r="K7722" s="42">
        <f t="shared" si="245"/>
        <v>8614</v>
      </c>
    </row>
    <row r="7723" spans="1:11" x14ac:dyDescent="0.35">
      <c r="A7723" s="197">
        <f t="shared" si="244"/>
        <v>44317</v>
      </c>
      <c r="B7723" t="s">
        <v>1054</v>
      </c>
      <c r="C7723" t="s">
        <v>110</v>
      </c>
      <c r="D7723" t="s">
        <v>1010</v>
      </c>
      <c r="E7723" t="s">
        <v>62</v>
      </c>
      <c r="F7723" t="s">
        <v>63</v>
      </c>
      <c r="G7723" t="s">
        <v>558</v>
      </c>
      <c r="H7723">
        <v>48102876</v>
      </c>
      <c r="I7723" s="196" t="str">
        <f>VLOOKUP(E7723,Refs!$P$2:$R$36,3,FALSE)</f>
        <v>Y56</v>
      </c>
      <c r="J7723" s="196" t="str">
        <f>VLOOKUP(E7723,Refs!$P$2:$S$36,4,FALSE)</f>
        <v>London</v>
      </c>
      <c r="K7723" s="42">
        <f t="shared" si="245"/>
        <v>48102876</v>
      </c>
    </row>
    <row r="7724" spans="1:11" x14ac:dyDescent="0.35">
      <c r="A7724" s="197">
        <f t="shared" si="244"/>
        <v>44317</v>
      </c>
      <c r="B7724" t="s">
        <v>1054</v>
      </c>
      <c r="C7724" t="s">
        <v>110</v>
      </c>
      <c r="D7724" t="s">
        <v>1010</v>
      </c>
      <c r="E7724" t="s">
        <v>62</v>
      </c>
      <c r="F7724" t="s">
        <v>63</v>
      </c>
      <c r="G7724" t="s">
        <v>566</v>
      </c>
      <c r="H7724">
        <v>71828</v>
      </c>
      <c r="I7724" s="196" t="str">
        <f>VLOOKUP(E7724,Refs!$P$2:$R$36,3,FALSE)</f>
        <v>Y56</v>
      </c>
      <c r="J7724" s="196" t="str">
        <f>VLOOKUP(E7724,Refs!$P$2:$S$36,4,FALSE)</f>
        <v>London</v>
      </c>
      <c r="K7724" s="42">
        <f t="shared" si="245"/>
        <v>71828</v>
      </c>
    </row>
    <row r="7725" spans="1:11" x14ac:dyDescent="0.35">
      <c r="A7725" s="197">
        <f t="shared" si="244"/>
        <v>44317</v>
      </c>
      <c r="B7725" t="s">
        <v>1054</v>
      </c>
      <c r="C7725" t="s">
        <v>110</v>
      </c>
      <c r="D7725" t="s">
        <v>1010</v>
      </c>
      <c r="E7725" t="s">
        <v>62</v>
      </c>
      <c r="F7725" t="s">
        <v>63</v>
      </c>
      <c r="G7725" t="s">
        <v>567</v>
      </c>
      <c r="H7725">
        <v>6854</v>
      </c>
      <c r="I7725" s="196" t="str">
        <f>VLOOKUP(E7725,Refs!$P$2:$R$36,3,FALSE)</f>
        <v>Y56</v>
      </c>
      <c r="J7725" s="196" t="str">
        <f>VLOOKUP(E7725,Refs!$P$2:$S$36,4,FALSE)</f>
        <v>London</v>
      </c>
      <c r="K7725" s="42">
        <f t="shared" si="245"/>
        <v>6854</v>
      </c>
    </row>
    <row r="7726" spans="1:11" x14ac:dyDescent="0.35">
      <c r="A7726" s="197">
        <f t="shared" si="244"/>
        <v>44317</v>
      </c>
      <c r="B7726" t="s">
        <v>1054</v>
      </c>
      <c r="C7726" t="s">
        <v>110</v>
      </c>
      <c r="D7726" t="s">
        <v>1010</v>
      </c>
      <c r="E7726" t="s">
        <v>62</v>
      </c>
      <c r="F7726" t="s">
        <v>63</v>
      </c>
      <c r="G7726" t="s">
        <v>568</v>
      </c>
      <c r="H7726">
        <v>26028</v>
      </c>
      <c r="I7726" s="196" t="str">
        <f>VLOOKUP(E7726,Refs!$P$2:$R$36,3,FALSE)</f>
        <v>Y56</v>
      </c>
      <c r="J7726" s="196" t="str">
        <f>VLOOKUP(E7726,Refs!$P$2:$S$36,4,FALSE)</f>
        <v>London</v>
      </c>
      <c r="K7726" s="42">
        <f t="shared" si="245"/>
        <v>26028</v>
      </c>
    </row>
    <row r="7727" spans="1:11" x14ac:dyDescent="0.35">
      <c r="A7727" s="197">
        <f t="shared" si="244"/>
        <v>44317</v>
      </c>
      <c r="B7727" t="s">
        <v>1054</v>
      </c>
      <c r="C7727" t="s">
        <v>110</v>
      </c>
      <c r="D7727" t="s">
        <v>1010</v>
      </c>
      <c r="E7727" t="s">
        <v>62</v>
      </c>
      <c r="F7727" t="s">
        <v>63</v>
      </c>
      <c r="G7727" t="s">
        <v>569</v>
      </c>
      <c r="H7727">
        <v>11678</v>
      </c>
      <c r="I7727" s="196" t="str">
        <f>VLOOKUP(E7727,Refs!$P$2:$R$36,3,FALSE)</f>
        <v>Y56</v>
      </c>
      <c r="J7727" s="196" t="str">
        <f>VLOOKUP(E7727,Refs!$P$2:$S$36,4,FALSE)</f>
        <v>London</v>
      </c>
      <c r="K7727" s="42">
        <f t="shared" si="245"/>
        <v>11678</v>
      </c>
    </row>
    <row r="7728" spans="1:11" x14ac:dyDescent="0.35">
      <c r="A7728" s="197">
        <f t="shared" si="244"/>
        <v>44317</v>
      </c>
      <c r="B7728" t="s">
        <v>1054</v>
      </c>
      <c r="C7728" t="s">
        <v>110</v>
      </c>
      <c r="D7728" t="s">
        <v>1010</v>
      </c>
      <c r="E7728" t="s">
        <v>62</v>
      </c>
      <c r="F7728" t="s">
        <v>63</v>
      </c>
      <c r="G7728" t="s">
        <v>570</v>
      </c>
      <c r="H7728">
        <v>24631</v>
      </c>
      <c r="I7728" s="196" t="str">
        <f>VLOOKUP(E7728,Refs!$P$2:$R$36,3,FALSE)</f>
        <v>Y56</v>
      </c>
      <c r="J7728" s="196" t="str">
        <f>VLOOKUP(E7728,Refs!$P$2:$S$36,4,FALSE)</f>
        <v>London</v>
      </c>
      <c r="K7728" s="42">
        <f t="shared" si="245"/>
        <v>24631</v>
      </c>
    </row>
    <row r="7729" spans="1:11" x14ac:dyDescent="0.35">
      <c r="A7729" s="197">
        <f t="shared" si="244"/>
        <v>44317</v>
      </c>
      <c r="B7729" t="s">
        <v>1054</v>
      </c>
      <c r="C7729" t="s">
        <v>110</v>
      </c>
      <c r="D7729" t="s">
        <v>1010</v>
      </c>
      <c r="E7729" t="s">
        <v>62</v>
      </c>
      <c r="F7729" t="s">
        <v>63</v>
      </c>
      <c r="G7729" t="s">
        <v>571</v>
      </c>
      <c r="H7729">
        <v>2637</v>
      </c>
      <c r="I7729" s="196" t="str">
        <f>VLOOKUP(E7729,Refs!$P$2:$R$36,3,FALSE)</f>
        <v>Y56</v>
      </c>
      <c r="J7729" s="196" t="str">
        <f>VLOOKUP(E7729,Refs!$P$2:$S$36,4,FALSE)</f>
        <v>London</v>
      </c>
      <c r="K7729" s="42">
        <f t="shared" si="245"/>
        <v>2637</v>
      </c>
    </row>
    <row r="7730" spans="1:11" x14ac:dyDescent="0.35">
      <c r="A7730" s="197">
        <f t="shared" si="244"/>
        <v>44317</v>
      </c>
      <c r="B7730" t="s">
        <v>1054</v>
      </c>
      <c r="C7730" t="s">
        <v>110</v>
      </c>
      <c r="D7730" t="s">
        <v>1010</v>
      </c>
      <c r="E7730" t="s">
        <v>62</v>
      </c>
      <c r="F7730" t="s">
        <v>63</v>
      </c>
      <c r="G7730" t="s">
        <v>576</v>
      </c>
      <c r="H7730">
        <v>39759</v>
      </c>
      <c r="I7730" s="196" t="str">
        <f>VLOOKUP(E7730,Refs!$P$2:$R$36,3,FALSE)</f>
        <v>Y56</v>
      </c>
      <c r="J7730" s="196" t="str">
        <f>VLOOKUP(E7730,Refs!$P$2:$S$36,4,FALSE)</f>
        <v>London</v>
      </c>
      <c r="K7730" s="42">
        <f t="shared" si="245"/>
        <v>39759</v>
      </c>
    </row>
    <row r="7731" spans="1:11" x14ac:dyDescent="0.35">
      <c r="A7731" s="197">
        <f t="shared" si="244"/>
        <v>44317</v>
      </c>
      <c r="B7731" t="s">
        <v>1054</v>
      </c>
      <c r="C7731" t="s">
        <v>110</v>
      </c>
      <c r="D7731" t="s">
        <v>1010</v>
      </c>
      <c r="E7731" t="s">
        <v>62</v>
      </c>
      <c r="F7731" t="s">
        <v>63</v>
      </c>
      <c r="G7731" t="s">
        <v>577</v>
      </c>
      <c r="H7731">
        <v>18904</v>
      </c>
      <c r="I7731" s="196" t="str">
        <f>VLOOKUP(E7731,Refs!$P$2:$R$36,3,FALSE)</f>
        <v>Y56</v>
      </c>
      <c r="J7731" s="196" t="str">
        <f>VLOOKUP(E7731,Refs!$P$2:$S$36,4,FALSE)</f>
        <v>London</v>
      </c>
      <c r="K7731" s="42">
        <f t="shared" si="245"/>
        <v>18904</v>
      </c>
    </row>
    <row r="7732" spans="1:11" x14ac:dyDescent="0.35">
      <c r="A7732" s="197">
        <f t="shared" si="244"/>
        <v>44317</v>
      </c>
      <c r="B7732" t="s">
        <v>1054</v>
      </c>
      <c r="C7732" t="s">
        <v>110</v>
      </c>
      <c r="D7732" t="s">
        <v>1010</v>
      </c>
      <c r="E7732" t="s">
        <v>62</v>
      </c>
      <c r="F7732" t="s">
        <v>63</v>
      </c>
      <c r="G7732" t="s">
        <v>578</v>
      </c>
      <c r="H7732">
        <v>9127</v>
      </c>
      <c r="I7732" s="196" t="str">
        <f>VLOOKUP(E7732,Refs!$P$2:$R$36,3,FALSE)</f>
        <v>Y56</v>
      </c>
      <c r="J7732" s="196" t="str">
        <f>VLOOKUP(E7732,Refs!$P$2:$S$36,4,FALSE)</f>
        <v>London</v>
      </c>
      <c r="K7732" s="42">
        <f t="shared" si="245"/>
        <v>9127</v>
      </c>
    </row>
    <row r="7733" spans="1:11" x14ac:dyDescent="0.35">
      <c r="A7733" s="197">
        <f t="shared" si="244"/>
        <v>44317</v>
      </c>
      <c r="B7733" t="s">
        <v>1054</v>
      </c>
      <c r="C7733" t="s">
        <v>110</v>
      </c>
      <c r="D7733" t="s">
        <v>1010</v>
      </c>
      <c r="E7733" t="s">
        <v>62</v>
      </c>
      <c r="F7733" t="s">
        <v>63</v>
      </c>
      <c r="G7733" t="s">
        <v>579</v>
      </c>
      <c r="H7733">
        <v>96</v>
      </c>
      <c r="I7733" s="196" t="str">
        <f>VLOOKUP(E7733,Refs!$P$2:$R$36,3,FALSE)</f>
        <v>Y56</v>
      </c>
      <c r="J7733" s="196" t="str">
        <f>VLOOKUP(E7733,Refs!$P$2:$S$36,4,FALSE)</f>
        <v>London</v>
      </c>
      <c r="K7733" s="42">
        <f t="shared" si="245"/>
        <v>96</v>
      </c>
    </row>
    <row r="7734" spans="1:11" x14ac:dyDescent="0.35">
      <c r="A7734" s="197">
        <f t="shared" si="244"/>
        <v>44317</v>
      </c>
      <c r="B7734" t="s">
        <v>1054</v>
      </c>
      <c r="C7734" t="s">
        <v>110</v>
      </c>
      <c r="D7734" t="s">
        <v>1010</v>
      </c>
      <c r="E7734" t="s">
        <v>62</v>
      </c>
      <c r="F7734" t="s">
        <v>63</v>
      </c>
      <c r="G7734" t="s">
        <v>580</v>
      </c>
      <c r="H7734">
        <v>6870</v>
      </c>
      <c r="I7734" s="196" t="str">
        <f>VLOOKUP(E7734,Refs!$P$2:$R$36,3,FALSE)</f>
        <v>Y56</v>
      </c>
      <c r="J7734" s="196" t="str">
        <f>VLOOKUP(E7734,Refs!$P$2:$S$36,4,FALSE)</f>
        <v>London</v>
      </c>
      <c r="K7734" s="42">
        <f t="shared" si="245"/>
        <v>6870</v>
      </c>
    </row>
    <row r="7735" spans="1:11" x14ac:dyDescent="0.35">
      <c r="A7735" s="197">
        <f t="shared" si="244"/>
        <v>44317</v>
      </c>
      <c r="B7735" t="s">
        <v>1054</v>
      </c>
      <c r="C7735" t="s">
        <v>110</v>
      </c>
      <c r="D7735" t="s">
        <v>1010</v>
      </c>
      <c r="E7735" t="s">
        <v>62</v>
      </c>
      <c r="F7735" t="s">
        <v>63</v>
      </c>
      <c r="G7735" t="s">
        <v>581</v>
      </c>
      <c r="H7735">
        <v>15</v>
      </c>
      <c r="I7735" s="196" t="str">
        <f>VLOOKUP(E7735,Refs!$P$2:$R$36,3,FALSE)</f>
        <v>Y56</v>
      </c>
      <c r="J7735" s="196" t="str">
        <f>VLOOKUP(E7735,Refs!$P$2:$S$36,4,FALSE)</f>
        <v>London</v>
      </c>
      <c r="K7735" s="42">
        <f t="shared" si="245"/>
        <v>15</v>
      </c>
    </row>
    <row r="7736" spans="1:11" x14ac:dyDescent="0.35">
      <c r="A7736" s="197">
        <f t="shared" si="244"/>
        <v>44317</v>
      </c>
      <c r="B7736" t="s">
        <v>1054</v>
      </c>
      <c r="C7736" t="s">
        <v>110</v>
      </c>
      <c r="D7736" t="s">
        <v>1010</v>
      </c>
      <c r="E7736" t="s">
        <v>62</v>
      </c>
      <c r="F7736" t="s">
        <v>63</v>
      </c>
      <c r="G7736" t="s">
        <v>582</v>
      </c>
      <c r="H7736">
        <v>1952</v>
      </c>
      <c r="I7736" s="196" t="str">
        <f>VLOOKUP(E7736,Refs!$P$2:$R$36,3,FALSE)</f>
        <v>Y56</v>
      </c>
      <c r="J7736" s="196" t="str">
        <f>VLOOKUP(E7736,Refs!$P$2:$S$36,4,FALSE)</f>
        <v>London</v>
      </c>
      <c r="K7736" s="42">
        <f t="shared" si="245"/>
        <v>1952</v>
      </c>
    </row>
    <row r="7737" spans="1:11" x14ac:dyDescent="0.35">
      <c r="A7737" s="197">
        <f t="shared" si="244"/>
        <v>44317</v>
      </c>
      <c r="B7737" t="s">
        <v>1054</v>
      </c>
      <c r="C7737" t="s">
        <v>110</v>
      </c>
      <c r="D7737" t="s">
        <v>1010</v>
      </c>
      <c r="E7737" t="s">
        <v>62</v>
      </c>
      <c r="F7737" t="s">
        <v>63</v>
      </c>
      <c r="G7737" t="s">
        <v>583</v>
      </c>
      <c r="H7737">
        <v>201</v>
      </c>
      <c r="I7737" s="196" t="str">
        <f>VLOOKUP(E7737,Refs!$P$2:$R$36,3,FALSE)</f>
        <v>Y56</v>
      </c>
      <c r="J7737" s="196" t="str">
        <f>VLOOKUP(E7737,Refs!$P$2:$S$36,4,FALSE)</f>
        <v>London</v>
      </c>
      <c r="K7737" s="42">
        <f t="shared" si="245"/>
        <v>201</v>
      </c>
    </row>
    <row r="7738" spans="1:11" x14ac:dyDescent="0.35">
      <c r="A7738" s="197">
        <f t="shared" si="244"/>
        <v>44317</v>
      </c>
      <c r="B7738" t="s">
        <v>1054</v>
      </c>
      <c r="C7738" t="s">
        <v>110</v>
      </c>
      <c r="D7738" t="s">
        <v>1010</v>
      </c>
      <c r="E7738" t="s">
        <v>62</v>
      </c>
      <c r="F7738" t="s">
        <v>63</v>
      </c>
      <c r="G7738" t="s">
        <v>584</v>
      </c>
      <c r="H7738">
        <v>2594</v>
      </c>
      <c r="I7738" s="196" t="str">
        <f>VLOOKUP(E7738,Refs!$P$2:$R$36,3,FALSE)</f>
        <v>Y56</v>
      </c>
      <c r="J7738" s="196" t="str">
        <f>VLOOKUP(E7738,Refs!$P$2:$S$36,4,FALSE)</f>
        <v>London</v>
      </c>
      <c r="K7738" s="42">
        <f t="shared" si="245"/>
        <v>2594</v>
      </c>
    </row>
    <row r="7739" spans="1:11" x14ac:dyDescent="0.35">
      <c r="A7739" s="197">
        <f t="shared" si="244"/>
        <v>44317</v>
      </c>
      <c r="B7739" t="s">
        <v>1054</v>
      </c>
      <c r="C7739" t="s">
        <v>110</v>
      </c>
      <c r="D7739" t="s">
        <v>1010</v>
      </c>
      <c r="E7739" t="s">
        <v>62</v>
      </c>
      <c r="F7739" t="s">
        <v>63</v>
      </c>
      <c r="G7739" t="s">
        <v>585</v>
      </c>
      <c r="H7739">
        <v>17023</v>
      </c>
      <c r="I7739" s="196" t="str">
        <f>VLOOKUP(E7739,Refs!$P$2:$R$36,3,FALSE)</f>
        <v>Y56</v>
      </c>
      <c r="J7739" s="196" t="str">
        <f>VLOOKUP(E7739,Refs!$P$2:$S$36,4,FALSE)</f>
        <v>London</v>
      </c>
      <c r="K7739" s="42">
        <f t="shared" si="245"/>
        <v>17023</v>
      </c>
    </row>
    <row r="7740" spans="1:11" x14ac:dyDescent="0.35">
      <c r="A7740" s="197">
        <f t="shared" si="244"/>
        <v>44317</v>
      </c>
      <c r="B7740" t="s">
        <v>1054</v>
      </c>
      <c r="C7740" t="s">
        <v>110</v>
      </c>
      <c r="D7740" t="s">
        <v>1010</v>
      </c>
      <c r="E7740" t="s">
        <v>62</v>
      </c>
      <c r="F7740" t="s">
        <v>63</v>
      </c>
      <c r="G7740" t="s">
        <v>586</v>
      </c>
      <c r="H7740">
        <v>1744</v>
      </c>
      <c r="I7740" s="196" t="str">
        <f>VLOOKUP(E7740,Refs!$P$2:$R$36,3,FALSE)</f>
        <v>Y56</v>
      </c>
      <c r="J7740" s="196" t="str">
        <f>VLOOKUP(E7740,Refs!$P$2:$S$36,4,FALSE)</f>
        <v>London</v>
      </c>
      <c r="K7740" s="42">
        <f t="shared" si="245"/>
        <v>1744</v>
      </c>
    </row>
    <row r="7741" spans="1:11" x14ac:dyDescent="0.35">
      <c r="A7741" s="197">
        <f t="shared" si="244"/>
        <v>44317</v>
      </c>
      <c r="B7741" t="s">
        <v>1054</v>
      </c>
      <c r="C7741" t="s">
        <v>110</v>
      </c>
      <c r="D7741" t="s">
        <v>1010</v>
      </c>
      <c r="E7741" t="s">
        <v>62</v>
      </c>
      <c r="F7741" t="s">
        <v>63</v>
      </c>
      <c r="G7741" t="s">
        <v>587</v>
      </c>
      <c r="H7741">
        <v>201</v>
      </c>
      <c r="I7741" s="196" t="str">
        <f>VLOOKUP(E7741,Refs!$P$2:$R$36,3,FALSE)</f>
        <v>Y56</v>
      </c>
      <c r="J7741" s="196" t="str">
        <f>VLOOKUP(E7741,Refs!$P$2:$S$36,4,FALSE)</f>
        <v>London</v>
      </c>
      <c r="K7741" s="42">
        <f t="shared" si="245"/>
        <v>201</v>
      </c>
    </row>
    <row r="7742" spans="1:11" x14ac:dyDescent="0.35">
      <c r="A7742" s="197">
        <f t="shared" si="244"/>
        <v>44317</v>
      </c>
      <c r="B7742" t="s">
        <v>1054</v>
      </c>
      <c r="C7742" t="s">
        <v>110</v>
      </c>
      <c r="D7742" t="s">
        <v>1010</v>
      </c>
      <c r="E7742" t="s">
        <v>62</v>
      </c>
      <c r="F7742" t="s">
        <v>63</v>
      </c>
      <c r="G7742" t="s">
        <v>588</v>
      </c>
      <c r="H7742">
        <v>11333</v>
      </c>
      <c r="I7742" s="196" t="str">
        <f>VLOOKUP(E7742,Refs!$P$2:$R$36,3,FALSE)</f>
        <v>Y56</v>
      </c>
      <c r="J7742" s="196" t="str">
        <f>VLOOKUP(E7742,Refs!$P$2:$S$36,4,FALSE)</f>
        <v>London</v>
      </c>
      <c r="K7742" s="42">
        <f t="shared" si="245"/>
        <v>11333</v>
      </c>
    </row>
    <row r="7743" spans="1:11" x14ac:dyDescent="0.35">
      <c r="A7743" s="197">
        <f t="shared" si="244"/>
        <v>44317</v>
      </c>
      <c r="B7743" t="s">
        <v>1054</v>
      </c>
      <c r="C7743" t="s">
        <v>110</v>
      </c>
      <c r="D7743" t="s">
        <v>1010</v>
      </c>
      <c r="E7743" t="s">
        <v>62</v>
      </c>
      <c r="F7743" t="s">
        <v>63</v>
      </c>
      <c r="G7743" t="s">
        <v>589</v>
      </c>
      <c r="H7743">
        <v>2932</v>
      </c>
      <c r="I7743" s="196" t="str">
        <f>VLOOKUP(E7743,Refs!$P$2:$R$36,3,FALSE)</f>
        <v>Y56</v>
      </c>
      <c r="J7743" s="196" t="str">
        <f>VLOOKUP(E7743,Refs!$P$2:$S$36,4,FALSE)</f>
        <v>London</v>
      </c>
      <c r="K7743" s="42">
        <f t="shared" si="245"/>
        <v>2932</v>
      </c>
    </row>
    <row r="7744" spans="1:11" x14ac:dyDescent="0.35">
      <c r="A7744" s="197">
        <f t="shared" si="244"/>
        <v>44317</v>
      </c>
      <c r="B7744" t="s">
        <v>1054</v>
      </c>
      <c r="C7744" t="s">
        <v>110</v>
      </c>
      <c r="D7744" t="s">
        <v>1010</v>
      </c>
      <c r="E7744" t="s">
        <v>62</v>
      </c>
      <c r="F7744" t="s">
        <v>63</v>
      </c>
      <c r="G7744" t="s">
        <v>590</v>
      </c>
      <c r="H7744">
        <v>21335</v>
      </c>
      <c r="I7744" s="196" t="str">
        <f>VLOOKUP(E7744,Refs!$P$2:$R$36,3,FALSE)</f>
        <v>Y56</v>
      </c>
      <c r="J7744" s="196" t="str">
        <f>VLOOKUP(E7744,Refs!$P$2:$S$36,4,FALSE)</f>
        <v>London</v>
      </c>
      <c r="K7744" s="42">
        <f t="shared" si="245"/>
        <v>21335</v>
      </c>
    </row>
    <row r="7745" spans="1:11" x14ac:dyDescent="0.35">
      <c r="A7745" s="197">
        <f t="shared" si="244"/>
        <v>44317</v>
      </c>
      <c r="B7745" t="s">
        <v>1054</v>
      </c>
      <c r="C7745" t="s">
        <v>110</v>
      </c>
      <c r="D7745" t="s">
        <v>1010</v>
      </c>
      <c r="E7745" t="s">
        <v>62</v>
      </c>
      <c r="F7745" t="s">
        <v>63</v>
      </c>
      <c r="G7745" t="s">
        <v>591</v>
      </c>
      <c r="H7745">
        <v>8690</v>
      </c>
      <c r="I7745" s="196" t="str">
        <f>VLOOKUP(E7745,Refs!$P$2:$R$36,3,FALSE)</f>
        <v>Y56</v>
      </c>
      <c r="J7745" s="196" t="str">
        <f>VLOOKUP(E7745,Refs!$P$2:$S$36,4,FALSE)</f>
        <v>London</v>
      </c>
      <c r="K7745" s="42">
        <f t="shared" si="245"/>
        <v>8690</v>
      </c>
    </row>
    <row r="7746" spans="1:11" x14ac:dyDescent="0.35">
      <c r="A7746" s="197">
        <f t="shared" si="244"/>
        <v>44317</v>
      </c>
      <c r="B7746" t="s">
        <v>1054</v>
      </c>
      <c r="C7746" t="s">
        <v>110</v>
      </c>
      <c r="D7746" t="s">
        <v>1010</v>
      </c>
      <c r="E7746" t="s">
        <v>62</v>
      </c>
      <c r="F7746" t="s">
        <v>63</v>
      </c>
      <c r="G7746" t="s">
        <v>592</v>
      </c>
      <c r="H7746">
        <v>23761</v>
      </c>
      <c r="I7746" s="196" t="str">
        <f>VLOOKUP(E7746,Refs!$P$2:$R$36,3,FALSE)</f>
        <v>Y56</v>
      </c>
      <c r="J7746" s="196" t="str">
        <f>VLOOKUP(E7746,Refs!$P$2:$S$36,4,FALSE)</f>
        <v>London</v>
      </c>
      <c r="K7746" s="42">
        <f t="shared" si="245"/>
        <v>23761</v>
      </c>
    </row>
    <row r="7747" spans="1:11" x14ac:dyDescent="0.35">
      <c r="A7747" s="197">
        <f t="shared" ref="A7747:A7810" si="246">DATEVALUE(RIGHT(B7747,8))</f>
        <v>44317</v>
      </c>
      <c r="B7747" t="s">
        <v>1054</v>
      </c>
      <c r="C7747" t="s">
        <v>110</v>
      </c>
      <c r="D7747" t="s">
        <v>1010</v>
      </c>
      <c r="E7747" t="s">
        <v>62</v>
      </c>
      <c r="F7747" t="s">
        <v>63</v>
      </c>
      <c r="G7747" t="s">
        <v>593</v>
      </c>
      <c r="H7747">
        <v>15101</v>
      </c>
      <c r="I7747" s="196" t="str">
        <f>VLOOKUP(E7747,Refs!$P$2:$R$36,3,FALSE)</f>
        <v>Y56</v>
      </c>
      <c r="J7747" s="196" t="str">
        <f>VLOOKUP(E7747,Refs!$P$2:$S$36,4,FALSE)</f>
        <v>London</v>
      </c>
      <c r="K7747" s="42">
        <f t="shared" si="245"/>
        <v>15101</v>
      </c>
    </row>
    <row r="7748" spans="1:11" x14ac:dyDescent="0.35">
      <c r="A7748" s="197">
        <f t="shared" si="246"/>
        <v>44317</v>
      </c>
      <c r="B7748" t="s">
        <v>1054</v>
      </c>
      <c r="C7748" t="s">
        <v>110</v>
      </c>
      <c r="D7748" t="s">
        <v>1010</v>
      </c>
      <c r="E7748" t="s">
        <v>62</v>
      </c>
      <c r="F7748" t="s">
        <v>63</v>
      </c>
      <c r="G7748" t="s">
        <v>594</v>
      </c>
      <c r="H7748">
        <v>6000</v>
      </c>
      <c r="I7748" s="196" t="str">
        <f>VLOOKUP(E7748,Refs!$P$2:$R$36,3,FALSE)</f>
        <v>Y56</v>
      </c>
      <c r="J7748" s="196" t="str">
        <f>VLOOKUP(E7748,Refs!$P$2:$S$36,4,FALSE)</f>
        <v>London</v>
      </c>
      <c r="K7748" s="42">
        <f t="shared" si="245"/>
        <v>6000</v>
      </c>
    </row>
    <row r="7749" spans="1:11" x14ac:dyDescent="0.35">
      <c r="A7749" s="197">
        <f t="shared" si="246"/>
        <v>44317</v>
      </c>
      <c r="B7749" t="s">
        <v>1054</v>
      </c>
      <c r="C7749" t="s">
        <v>110</v>
      </c>
      <c r="D7749" t="s">
        <v>1010</v>
      </c>
      <c r="E7749" t="s">
        <v>62</v>
      </c>
      <c r="F7749" t="s">
        <v>63</v>
      </c>
      <c r="G7749" t="s">
        <v>609</v>
      </c>
      <c r="H7749">
        <v>62687</v>
      </c>
      <c r="I7749" s="196" t="str">
        <f>VLOOKUP(E7749,Refs!$P$2:$R$36,3,FALSE)</f>
        <v>Y56</v>
      </c>
      <c r="J7749" s="196" t="str">
        <f>VLOOKUP(E7749,Refs!$P$2:$S$36,4,FALSE)</f>
        <v>London</v>
      </c>
      <c r="K7749" s="42">
        <f t="shared" si="245"/>
        <v>62687</v>
      </c>
    </row>
    <row r="7750" spans="1:11" x14ac:dyDescent="0.35">
      <c r="A7750" s="197">
        <f t="shared" si="246"/>
        <v>44317</v>
      </c>
      <c r="B7750" t="s">
        <v>1054</v>
      </c>
      <c r="C7750" t="s">
        <v>110</v>
      </c>
      <c r="D7750" t="s">
        <v>1010</v>
      </c>
      <c r="E7750" t="s">
        <v>62</v>
      </c>
      <c r="F7750" t="s">
        <v>63</v>
      </c>
      <c r="G7750" t="s">
        <v>610</v>
      </c>
      <c r="H7750">
        <v>5291</v>
      </c>
      <c r="I7750" s="196" t="str">
        <f>VLOOKUP(E7750,Refs!$P$2:$R$36,3,FALSE)</f>
        <v>Y56</v>
      </c>
      <c r="J7750" s="196" t="str">
        <f>VLOOKUP(E7750,Refs!$P$2:$S$36,4,FALSE)</f>
        <v>London</v>
      </c>
      <c r="K7750" s="42">
        <f t="shared" si="245"/>
        <v>5291</v>
      </c>
    </row>
    <row r="7751" spans="1:11" x14ac:dyDescent="0.35">
      <c r="A7751" s="197">
        <f t="shared" si="246"/>
        <v>44317</v>
      </c>
      <c r="B7751" t="s">
        <v>1054</v>
      </c>
      <c r="C7751" t="s">
        <v>110</v>
      </c>
      <c r="D7751" t="s">
        <v>1010</v>
      </c>
      <c r="E7751" t="s">
        <v>62</v>
      </c>
      <c r="F7751" t="s">
        <v>63</v>
      </c>
      <c r="G7751" t="s">
        <v>611</v>
      </c>
      <c r="H7751">
        <v>6351</v>
      </c>
      <c r="I7751" s="196" t="str">
        <f>VLOOKUP(E7751,Refs!$P$2:$R$36,3,FALSE)</f>
        <v>Y56</v>
      </c>
      <c r="J7751" s="196" t="str">
        <f>VLOOKUP(E7751,Refs!$P$2:$S$36,4,FALSE)</f>
        <v>London</v>
      </c>
      <c r="K7751" s="42">
        <f t="shared" si="245"/>
        <v>6351</v>
      </c>
    </row>
    <row r="7752" spans="1:11" x14ac:dyDescent="0.35">
      <c r="A7752" s="197">
        <f t="shared" si="246"/>
        <v>44317</v>
      </c>
      <c r="B7752" t="s">
        <v>1054</v>
      </c>
      <c r="C7752" t="s">
        <v>110</v>
      </c>
      <c r="D7752" t="s">
        <v>1010</v>
      </c>
      <c r="E7752" t="s">
        <v>62</v>
      </c>
      <c r="F7752" t="s">
        <v>63</v>
      </c>
      <c r="G7752" t="s">
        <v>612</v>
      </c>
      <c r="H7752">
        <v>181</v>
      </c>
      <c r="I7752" s="196" t="str">
        <f>VLOOKUP(E7752,Refs!$P$2:$R$36,3,FALSE)</f>
        <v>Y56</v>
      </c>
      <c r="J7752" s="196" t="str">
        <f>VLOOKUP(E7752,Refs!$P$2:$S$36,4,FALSE)</f>
        <v>London</v>
      </c>
      <c r="K7752" s="42">
        <f t="shared" si="245"/>
        <v>181</v>
      </c>
    </row>
    <row r="7753" spans="1:11" x14ac:dyDescent="0.35">
      <c r="A7753" s="197">
        <f t="shared" si="246"/>
        <v>44317</v>
      </c>
      <c r="B7753" t="s">
        <v>1054</v>
      </c>
      <c r="C7753" t="s">
        <v>110</v>
      </c>
      <c r="D7753" t="s">
        <v>1010</v>
      </c>
      <c r="E7753" t="s">
        <v>62</v>
      </c>
      <c r="F7753" t="s">
        <v>63</v>
      </c>
      <c r="G7753" t="s">
        <v>613</v>
      </c>
      <c r="H7753">
        <v>2</v>
      </c>
      <c r="I7753" s="196" t="str">
        <f>VLOOKUP(E7753,Refs!$P$2:$R$36,3,FALSE)</f>
        <v>Y56</v>
      </c>
      <c r="J7753" s="196" t="str">
        <f>VLOOKUP(E7753,Refs!$P$2:$S$36,4,FALSE)</f>
        <v>London</v>
      </c>
      <c r="K7753" s="42">
        <f t="shared" si="245"/>
        <v>2</v>
      </c>
    </row>
    <row r="7754" spans="1:11" x14ac:dyDescent="0.35">
      <c r="A7754" s="197">
        <f t="shared" si="246"/>
        <v>44317</v>
      </c>
      <c r="B7754" t="s">
        <v>1054</v>
      </c>
      <c r="C7754" t="s">
        <v>110</v>
      </c>
      <c r="D7754" t="s">
        <v>1010</v>
      </c>
      <c r="E7754" t="s">
        <v>62</v>
      </c>
      <c r="F7754" t="s">
        <v>63</v>
      </c>
      <c r="G7754" t="s">
        <v>615</v>
      </c>
      <c r="H7754">
        <v>26041</v>
      </c>
      <c r="I7754" s="196" t="str">
        <f>VLOOKUP(E7754,Refs!$P$2:$R$36,3,FALSE)</f>
        <v>Y56</v>
      </c>
      <c r="J7754" s="196" t="str">
        <f>VLOOKUP(E7754,Refs!$P$2:$S$36,4,FALSE)</f>
        <v>London</v>
      </c>
      <c r="K7754" s="42">
        <f t="shared" si="245"/>
        <v>26041</v>
      </c>
    </row>
    <row r="7755" spans="1:11" x14ac:dyDescent="0.35">
      <c r="A7755" s="197">
        <f t="shared" si="246"/>
        <v>44317</v>
      </c>
      <c r="B7755" t="s">
        <v>1054</v>
      </c>
      <c r="C7755" t="s">
        <v>110</v>
      </c>
      <c r="D7755" t="s">
        <v>1010</v>
      </c>
      <c r="E7755" t="s">
        <v>62</v>
      </c>
      <c r="F7755" t="s">
        <v>63</v>
      </c>
      <c r="G7755" t="s">
        <v>616</v>
      </c>
      <c r="H7755">
        <v>1508</v>
      </c>
      <c r="I7755" s="196" t="str">
        <f>VLOOKUP(E7755,Refs!$P$2:$R$36,3,FALSE)</f>
        <v>Y56</v>
      </c>
      <c r="J7755" s="196" t="str">
        <f>VLOOKUP(E7755,Refs!$P$2:$S$36,4,FALSE)</f>
        <v>London</v>
      </c>
      <c r="K7755" s="42">
        <f t="shared" si="245"/>
        <v>1508</v>
      </c>
    </row>
    <row r="7756" spans="1:11" x14ac:dyDescent="0.35">
      <c r="A7756" s="197">
        <f t="shared" si="246"/>
        <v>44317</v>
      </c>
      <c r="B7756" t="s">
        <v>1054</v>
      </c>
      <c r="C7756" t="s">
        <v>110</v>
      </c>
      <c r="D7756" t="s">
        <v>1010</v>
      </c>
      <c r="E7756" t="s">
        <v>62</v>
      </c>
      <c r="F7756" t="s">
        <v>63</v>
      </c>
      <c r="G7756" t="s">
        <v>618</v>
      </c>
      <c r="H7756">
        <v>1403</v>
      </c>
      <c r="I7756" s="196" t="str">
        <f>VLOOKUP(E7756,Refs!$P$2:$R$36,3,FALSE)</f>
        <v>Y56</v>
      </c>
      <c r="J7756" s="196" t="str">
        <f>VLOOKUP(E7756,Refs!$P$2:$S$36,4,FALSE)</f>
        <v>London</v>
      </c>
      <c r="K7756" s="42">
        <f t="shared" si="245"/>
        <v>1403</v>
      </c>
    </row>
    <row r="7757" spans="1:11" x14ac:dyDescent="0.35">
      <c r="A7757" s="197">
        <f t="shared" si="246"/>
        <v>44317</v>
      </c>
      <c r="B7757" t="s">
        <v>1054</v>
      </c>
      <c r="C7757" t="s">
        <v>110</v>
      </c>
      <c r="D7757" t="s">
        <v>1010</v>
      </c>
      <c r="E7757" t="s">
        <v>62</v>
      </c>
      <c r="F7757" t="s">
        <v>63</v>
      </c>
      <c r="G7757" t="s">
        <v>619</v>
      </c>
      <c r="H7757">
        <v>64</v>
      </c>
      <c r="I7757" s="196" t="str">
        <f>VLOOKUP(E7757,Refs!$P$2:$R$36,3,FALSE)</f>
        <v>Y56</v>
      </c>
      <c r="J7757" s="196" t="str">
        <f>VLOOKUP(E7757,Refs!$P$2:$S$36,4,FALSE)</f>
        <v>London</v>
      </c>
      <c r="K7757" s="42">
        <f t="shared" si="245"/>
        <v>64</v>
      </c>
    </row>
    <row r="7758" spans="1:11" x14ac:dyDescent="0.35">
      <c r="A7758" s="197">
        <f t="shared" si="246"/>
        <v>44317</v>
      </c>
      <c r="B7758" t="s">
        <v>1054</v>
      </c>
      <c r="C7758" t="s">
        <v>110</v>
      </c>
      <c r="D7758" t="s">
        <v>1010</v>
      </c>
      <c r="E7758" t="s">
        <v>62</v>
      </c>
      <c r="F7758" t="s">
        <v>63</v>
      </c>
      <c r="G7758" t="s">
        <v>620</v>
      </c>
      <c r="H7758">
        <v>2951</v>
      </c>
      <c r="I7758" s="196" t="str">
        <f>VLOOKUP(E7758,Refs!$P$2:$R$36,3,FALSE)</f>
        <v>Y56</v>
      </c>
      <c r="J7758" s="196" t="str">
        <f>VLOOKUP(E7758,Refs!$P$2:$S$36,4,FALSE)</f>
        <v>London</v>
      </c>
      <c r="K7758" s="42">
        <f t="shared" si="245"/>
        <v>2951</v>
      </c>
    </row>
    <row r="7759" spans="1:11" x14ac:dyDescent="0.35">
      <c r="A7759" s="197">
        <f t="shared" si="246"/>
        <v>44317</v>
      </c>
      <c r="B7759" t="s">
        <v>1054</v>
      </c>
      <c r="C7759" t="s">
        <v>110</v>
      </c>
      <c r="D7759" t="s">
        <v>1010</v>
      </c>
      <c r="E7759" t="s">
        <v>62</v>
      </c>
      <c r="F7759" t="s">
        <v>63</v>
      </c>
      <c r="G7759" t="s">
        <v>621</v>
      </c>
      <c r="H7759">
        <v>216</v>
      </c>
      <c r="I7759" s="196" t="str">
        <f>VLOOKUP(E7759,Refs!$P$2:$R$36,3,FALSE)</f>
        <v>Y56</v>
      </c>
      <c r="J7759" s="196" t="str">
        <f>VLOOKUP(E7759,Refs!$P$2:$S$36,4,FALSE)</f>
        <v>London</v>
      </c>
      <c r="K7759" s="42">
        <f t="shared" si="245"/>
        <v>216</v>
      </c>
    </row>
    <row r="7760" spans="1:11" x14ac:dyDescent="0.35">
      <c r="A7760" s="197">
        <f t="shared" si="246"/>
        <v>44317</v>
      </c>
      <c r="B7760" t="s">
        <v>1054</v>
      </c>
      <c r="C7760" t="s">
        <v>110</v>
      </c>
      <c r="D7760" t="s">
        <v>1010</v>
      </c>
      <c r="E7760" t="s">
        <v>62</v>
      </c>
      <c r="F7760" t="s">
        <v>63</v>
      </c>
      <c r="G7760" t="s">
        <v>622</v>
      </c>
      <c r="H7760">
        <v>1427</v>
      </c>
      <c r="I7760" s="196" t="str">
        <f>VLOOKUP(E7760,Refs!$P$2:$R$36,3,FALSE)</f>
        <v>Y56</v>
      </c>
      <c r="J7760" s="196" t="str">
        <f>VLOOKUP(E7760,Refs!$P$2:$S$36,4,FALSE)</f>
        <v>London</v>
      </c>
      <c r="K7760" s="42">
        <f t="shared" si="245"/>
        <v>1427</v>
      </c>
    </row>
    <row r="7761" spans="1:11" x14ac:dyDescent="0.35">
      <c r="A7761" s="197">
        <f t="shared" si="246"/>
        <v>44317</v>
      </c>
      <c r="B7761" t="s">
        <v>1054</v>
      </c>
      <c r="C7761" t="s">
        <v>110</v>
      </c>
      <c r="D7761" t="s">
        <v>1010</v>
      </c>
      <c r="E7761" t="s">
        <v>62</v>
      </c>
      <c r="F7761" t="s">
        <v>63</v>
      </c>
      <c r="G7761" t="s">
        <v>623</v>
      </c>
      <c r="H7761">
        <v>879</v>
      </c>
      <c r="I7761" s="196" t="str">
        <f>VLOOKUP(E7761,Refs!$P$2:$R$36,3,FALSE)</f>
        <v>Y56</v>
      </c>
      <c r="J7761" s="196" t="str">
        <f>VLOOKUP(E7761,Refs!$P$2:$S$36,4,FALSE)</f>
        <v>London</v>
      </c>
      <c r="K7761" s="42">
        <f t="shared" si="245"/>
        <v>879</v>
      </c>
    </row>
    <row r="7762" spans="1:11" x14ac:dyDescent="0.35">
      <c r="A7762" s="197">
        <f t="shared" si="246"/>
        <v>44317</v>
      </c>
      <c r="B7762" t="s">
        <v>1054</v>
      </c>
      <c r="C7762" t="s">
        <v>110</v>
      </c>
      <c r="D7762" t="s">
        <v>1010</v>
      </c>
      <c r="E7762" t="s">
        <v>62</v>
      </c>
      <c r="F7762" t="s">
        <v>63</v>
      </c>
      <c r="G7762" t="s">
        <v>624</v>
      </c>
      <c r="H7762">
        <v>8183</v>
      </c>
      <c r="I7762" s="196" t="str">
        <f>VLOOKUP(E7762,Refs!$P$2:$R$36,3,FALSE)</f>
        <v>Y56</v>
      </c>
      <c r="J7762" s="196" t="str">
        <f>VLOOKUP(E7762,Refs!$P$2:$S$36,4,FALSE)</f>
        <v>London</v>
      </c>
      <c r="K7762" s="42">
        <f t="shared" si="245"/>
        <v>8183</v>
      </c>
    </row>
    <row r="7763" spans="1:11" x14ac:dyDescent="0.35">
      <c r="A7763" s="197">
        <f t="shared" si="246"/>
        <v>44317</v>
      </c>
      <c r="B7763" t="s">
        <v>1054</v>
      </c>
      <c r="C7763" t="s">
        <v>110</v>
      </c>
      <c r="D7763" t="s">
        <v>1010</v>
      </c>
      <c r="E7763" t="s">
        <v>62</v>
      </c>
      <c r="F7763" t="s">
        <v>63</v>
      </c>
      <c r="G7763" t="s">
        <v>625</v>
      </c>
      <c r="H7763">
        <v>7517</v>
      </c>
      <c r="I7763" s="196" t="str">
        <f>VLOOKUP(E7763,Refs!$P$2:$R$36,3,FALSE)</f>
        <v>Y56</v>
      </c>
      <c r="J7763" s="196" t="str">
        <f>VLOOKUP(E7763,Refs!$P$2:$S$36,4,FALSE)</f>
        <v>London</v>
      </c>
      <c r="K7763" s="42">
        <f t="shared" si="245"/>
        <v>7517</v>
      </c>
    </row>
    <row r="7764" spans="1:11" x14ac:dyDescent="0.35">
      <c r="A7764" s="197">
        <f t="shared" si="246"/>
        <v>44317</v>
      </c>
      <c r="B7764" t="s">
        <v>1054</v>
      </c>
      <c r="C7764" t="s">
        <v>110</v>
      </c>
      <c r="D7764" t="s">
        <v>1010</v>
      </c>
      <c r="E7764" t="s">
        <v>62</v>
      </c>
      <c r="F7764" t="s">
        <v>63</v>
      </c>
      <c r="G7764" t="s">
        <v>626</v>
      </c>
      <c r="H7764">
        <v>8371</v>
      </c>
      <c r="I7764" s="196" t="str">
        <f>VLOOKUP(E7764,Refs!$P$2:$R$36,3,FALSE)</f>
        <v>Y56</v>
      </c>
      <c r="J7764" s="196" t="str">
        <f>VLOOKUP(E7764,Refs!$P$2:$S$36,4,FALSE)</f>
        <v>London</v>
      </c>
      <c r="K7764" s="42">
        <f t="shared" si="245"/>
        <v>8371</v>
      </c>
    </row>
    <row r="7765" spans="1:11" x14ac:dyDescent="0.35">
      <c r="A7765" s="197">
        <f t="shared" si="246"/>
        <v>44317</v>
      </c>
      <c r="B7765" t="s">
        <v>1054</v>
      </c>
      <c r="C7765" t="s">
        <v>110</v>
      </c>
      <c r="D7765" t="s">
        <v>1010</v>
      </c>
      <c r="E7765" t="s">
        <v>62</v>
      </c>
      <c r="F7765" t="s">
        <v>63</v>
      </c>
      <c r="G7765" t="s">
        <v>642</v>
      </c>
      <c r="H7765">
        <v>5288</v>
      </c>
      <c r="I7765" s="196" t="str">
        <f>VLOOKUP(E7765,Refs!$P$2:$R$36,3,FALSE)</f>
        <v>Y56</v>
      </c>
      <c r="J7765" s="196" t="str">
        <f>VLOOKUP(E7765,Refs!$P$2:$S$36,4,FALSE)</f>
        <v>London</v>
      </c>
      <c r="K7765" s="42">
        <f t="shared" si="245"/>
        <v>5288</v>
      </c>
    </row>
    <row r="7766" spans="1:11" x14ac:dyDescent="0.35">
      <c r="A7766" s="197">
        <f t="shared" si="246"/>
        <v>44317</v>
      </c>
      <c r="B7766" t="s">
        <v>1054</v>
      </c>
      <c r="C7766" t="s">
        <v>110</v>
      </c>
      <c r="D7766" t="s">
        <v>1010</v>
      </c>
      <c r="E7766" t="s">
        <v>62</v>
      </c>
      <c r="F7766" t="s">
        <v>63</v>
      </c>
      <c r="G7766" t="s">
        <v>643</v>
      </c>
      <c r="H7766">
        <v>5053</v>
      </c>
      <c r="I7766" s="196" t="str">
        <f>VLOOKUP(E7766,Refs!$P$2:$R$36,3,FALSE)</f>
        <v>Y56</v>
      </c>
      <c r="J7766" s="196" t="str">
        <f>VLOOKUP(E7766,Refs!$P$2:$S$36,4,FALSE)</f>
        <v>London</v>
      </c>
      <c r="K7766" s="42">
        <f t="shared" si="245"/>
        <v>5053</v>
      </c>
    </row>
    <row r="7767" spans="1:11" x14ac:dyDescent="0.35">
      <c r="A7767" s="197">
        <f t="shared" si="246"/>
        <v>44317</v>
      </c>
      <c r="B7767" t="s">
        <v>1054</v>
      </c>
      <c r="C7767" t="s">
        <v>110</v>
      </c>
      <c r="D7767" t="s">
        <v>1010</v>
      </c>
      <c r="E7767" t="s">
        <v>62</v>
      </c>
      <c r="F7767" t="s">
        <v>63</v>
      </c>
      <c r="G7767" t="s">
        <v>644</v>
      </c>
      <c r="H7767">
        <v>3272</v>
      </c>
      <c r="I7767" s="196" t="str">
        <f>VLOOKUP(E7767,Refs!$P$2:$R$36,3,FALSE)</f>
        <v>Y56</v>
      </c>
      <c r="J7767" s="196" t="str">
        <f>VLOOKUP(E7767,Refs!$P$2:$S$36,4,FALSE)</f>
        <v>London</v>
      </c>
      <c r="K7767" s="42">
        <f t="shared" si="245"/>
        <v>3272</v>
      </c>
    </row>
    <row r="7768" spans="1:11" x14ac:dyDescent="0.35">
      <c r="A7768" s="197">
        <f t="shared" si="246"/>
        <v>44317</v>
      </c>
      <c r="B7768" t="s">
        <v>1054</v>
      </c>
      <c r="C7768" t="s">
        <v>110</v>
      </c>
      <c r="D7768" t="s">
        <v>1010</v>
      </c>
      <c r="E7768" t="s">
        <v>62</v>
      </c>
      <c r="F7768" t="s">
        <v>63</v>
      </c>
      <c r="G7768" t="s">
        <v>645</v>
      </c>
      <c r="H7768">
        <v>1781</v>
      </c>
      <c r="I7768" s="196" t="str">
        <f>VLOOKUP(E7768,Refs!$P$2:$R$36,3,FALSE)</f>
        <v>Y56</v>
      </c>
      <c r="J7768" s="196" t="str">
        <f>VLOOKUP(E7768,Refs!$P$2:$S$36,4,FALSE)</f>
        <v>London</v>
      </c>
      <c r="K7768" s="42">
        <f t="shared" si="245"/>
        <v>1781</v>
      </c>
    </row>
    <row r="7769" spans="1:11" x14ac:dyDescent="0.35">
      <c r="A7769" s="197">
        <f t="shared" si="246"/>
        <v>44317</v>
      </c>
      <c r="B7769" t="s">
        <v>1054</v>
      </c>
      <c r="C7769" t="s">
        <v>110</v>
      </c>
      <c r="D7769" t="s">
        <v>1010</v>
      </c>
      <c r="E7769" t="s">
        <v>62</v>
      </c>
      <c r="F7769" t="s">
        <v>63</v>
      </c>
      <c r="G7769" t="s">
        <v>646</v>
      </c>
      <c r="H7769">
        <v>91</v>
      </c>
      <c r="I7769" s="196" t="str">
        <f>VLOOKUP(E7769,Refs!$P$2:$R$36,3,FALSE)</f>
        <v>Y56</v>
      </c>
      <c r="J7769" s="196" t="str">
        <f>VLOOKUP(E7769,Refs!$P$2:$S$36,4,FALSE)</f>
        <v>London</v>
      </c>
      <c r="K7769" s="42">
        <f t="shared" si="245"/>
        <v>91</v>
      </c>
    </row>
    <row r="7770" spans="1:11" x14ac:dyDescent="0.35">
      <c r="A7770" s="197">
        <f t="shared" si="246"/>
        <v>44317</v>
      </c>
      <c r="B7770" t="s">
        <v>1054</v>
      </c>
      <c r="C7770" t="s">
        <v>110</v>
      </c>
      <c r="D7770" t="s">
        <v>1010</v>
      </c>
      <c r="E7770" t="s">
        <v>62</v>
      </c>
      <c r="F7770" t="s">
        <v>63</v>
      </c>
      <c r="G7770" t="s">
        <v>647</v>
      </c>
      <c r="H7770">
        <v>4393</v>
      </c>
      <c r="I7770" s="196" t="str">
        <f>VLOOKUP(E7770,Refs!$P$2:$R$36,3,FALSE)</f>
        <v>Y56</v>
      </c>
      <c r="J7770" s="196" t="str">
        <f>VLOOKUP(E7770,Refs!$P$2:$S$36,4,FALSE)</f>
        <v>London</v>
      </c>
      <c r="K7770" s="42">
        <f t="shared" si="245"/>
        <v>4393</v>
      </c>
    </row>
    <row r="7771" spans="1:11" x14ac:dyDescent="0.35">
      <c r="A7771" s="197">
        <f t="shared" si="246"/>
        <v>44317</v>
      </c>
      <c r="B7771" t="s">
        <v>1054</v>
      </c>
      <c r="C7771" t="s">
        <v>110</v>
      </c>
      <c r="D7771" t="s">
        <v>1010</v>
      </c>
      <c r="E7771" t="s">
        <v>62</v>
      </c>
      <c r="F7771" t="s">
        <v>63</v>
      </c>
      <c r="G7771" t="s">
        <v>648</v>
      </c>
      <c r="H7771">
        <v>18754</v>
      </c>
      <c r="I7771" s="196" t="str">
        <f>VLOOKUP(E7771,Refs!$P$2:$R$36,3,FALSE)</f>
        <v>Y56</v>
      </c>
      <c r="J7771" s="196" t="str">
        <f>VLOOKUP(E7771,Refs!$P$2:$S$36,4,FALSE)</f>
        <v>London</v>
      </c>
      <c r="K7771" s="42">
        <f t="shared" si="245"/>
        <v>18754</v>
      </c>
    </row>
    <row r="7772" spans="1:11" x14ac:dyDescent="0.35">
      <c r="A7772" s="197">
        <f t="shared" si="246"/>
        <v>44317</v>
      </c>
      <c r="B7772" t="s">
        <v>1054</v>
      </c>
      <c r="C7772" t="s">
        <v>110</v>
      </c>
      <c r="D7772" t="s">
        <v>1010</v>
      </c>
      <c r="E7772" t="s">
        <v>62</v>
      </c>
      <c r="F7772" t="s">
        <v>63</v>
      </c>
      <c r="G7772" t="s">
        <v>649</v>
      </c>
      <c r="H7772">
        <v>6168</v>
      </c>
      <c r="I7772" s="196" t="str">
        <f>VLOOKUP(E7772,Refs!$P$2:$R$36,3,FALSE)</f>
        <v>Y56</v>
      </c>
      <c r="J7772" s="196" t="str">
        <f>VLOOKUP(E7772,Refs!$P$2:$S$36,4,FALSE)</f>
        <v>London</v>
      </c>
      <c r="K7772" s="42">
        <f t="shared" si="245"/>
        <v>6168</v>
      </c>
    </row>
    <row r="7773" spans="1:11" x14ac:dyDescent="0.35">
      <c r="A7773" s="197">
        <f t="shared" si="246"/>
        <v>44317</v>
      </c>
      <c r="B7773" t="s">
        <v>1054</v>
      </c>
      <c r="C7773" t="s">
        <v>110</v>
      </c>
      <c r="D7773" t="s">
        <v>1010</v>
      </c>
      <c r="E7773" t="s">
        <v>62</v>
      </c>
      <c r="F7773" t="s">
        <v>63</v>
      </c>
      <c r="G7773" t="s">
        <v>650</v>
      </c>
      <c r="H7773">
        <v>5170</v>
      </c>
      <c r="I7773" s="196" t="str">
        <f>VLOOKUP(E7773,Refs!$P$2:$R$36,3,FALSE)</f>
        <v>Y56</v>
      </c>
      <c r="J7773" s="196" t="str">
        <f>VLOOKUP(E7773,Refs!$P$2:$S$36,4,FALSE)</f>
        <v>London</v>
      </c>
      <c r="K7773" s="42">
        <f t="shared" si="245"/>
        <v>5170</v>
      </c>
    </row>
    <row r="7774" spans="1:11" x14ac:dyDescent="0.35">
      <c r="A7774" s="197">
        <f t="shared" si="246"/>
        <v>44317</v>
      </c>
      <c r="B7774" t="s">
        <v>1054</v>
      </c>
      <c r="C7774" t="s">
        <v>110</v>
      </c>
      <c r="D7774" t="s">
        <v>1010</v>
      </c>
      <c r="E7774" t="s">
        <v>62</v>
      </c>
      <c r="F7774" t="s">
        <v>63</v>
      </c>
      <c r="G7774" t="s">
        <v>651</v>
      </c>
      <c r="H7774">
        <v>132</v>
      </c>
      <c r="I7774" s="196" t="str">
        <f>VLOOKUP(E7774,Refs!$P$2:$R$36,3,FALSE)</f>
        <v>Y56</v>
      </c>
      <c r="J7774" s="196" t="str">
        <f>VLOOKUP(E7774,Refs!$P$2:$S$36,4,FALSE)</f>
        <v>London</v>
      </c>
      <c r="K7774" s="42">
        <f t="shared" si="245"/>
        <v>132</v>
      </c>
    </row>
    <row r="7775" spans="1:11" x14ac:dyDescent="0.35">
      <c r="A7775" s="197">
        <f t="shared" si="246"/>
        <v>44317</v>
      </c>
      <c r="B7775" t="s">
        <v>1054</v>
      </c>
      <c r="C7775" t="s">
        <v>110</v>
      </c>
      <c r="D7775" t="s">
        <v>1010</v>
      </c>
      <c r="E7775" t="s">
        <v>62</v>
      </c>
      <c r="F7775" t="s">
        <v>63</v>
      </c>
      <c r="G7775" t="s">
        <v>652</v>
      </c>
      <c r="H7775">
        <v>2171</v>
      </c>
      <c r="I7775" s="196" t="str">
        <f>VLOOKUP(E7775,Refs!$P$2:$R$36,3,FALSE)</f>
        <v>Y56</v>
      </c>
      <c r="J7775" s="196" t="str">
        <f>VLOOKUP(E7775,Refs!$P$2:$S$36,4,FALSE)</f>
        <v>London</v>
      </c>
      <c r="K7775" s="42">
        <f t="shared" si="245"/>
        <v>2171</v>
      </c>
    </row>
    <row r="7776" spans="1:11" x14ac:dyDescent="0.35">
      <c r="A7776" s="197">
        <f t="shared" si="246"/>
        <v>44317</v>
      </c>
      <c r="B7776" t="s">
        <v>1054</v>
      </c>
      <c r="C7776" t="s">
        <v>110</v>
      </c>
      <c r="D7776" t="s">
        <v>1010</v>
      </c>
      <c r="E7776" t="s">
        <v>62</v>
      </c>
      <c r="F7776" t="s">
        <v>63</v>
      </c>
      <c r="G7776" t="s">
        <v>653</v>
      </c>
      <c r="H7776">
        <v>216119</v>
      </c>
      <c r="I7776" s="196" t="str">
        <f>VLOOKUP(E7776,Refs!$P$2:$R$36,3,FALSE)</f>
        <v>Y56</v>
      </c>
      <c r="J7776" s="196" t="str">
        <f>VLOOKUP(E7776,Refs!$P$2:$S$36,4,FALSE)</f>
        <v>London</v>
      </c>
      <c r="K7776" s="42">
        <f t="shared" si="245"/>
        <v>216119</v>
      </c>
    </row>
    <row r="7777" spans="1:11" x14ac:dyDescent="0.35">
      <c r="A7777" s="197">
        <f t="shared" si="246"/>
        <v>44317</v>
      </c>
      <c r="B7777" t="s">
        <v>1054</v>
      </c>
      <c r="C7777" t="s">
        <v>110</v>
      </c>
      <c r="D7777" t="s">
        <v>1010</v>
      </c>
      <c r="E7777" t="s">
        <v>62</v>
      </c>
      <c r="F7777" t="s">
        <v>63</v>
      </c>
      <c r="G7777" t="s">
        <v>654</v>
      </c>
      <c r="H7777">
        <v>2410</v>
      </c>
      <c r="I7777" s="196" t="str">
        <f>VLOOKUP(E7777,Refs!$P$2:$R$36,3,FALSE)</f>
        <v>Y56</v>
      </c>
      <c r="J7777" s="196" t="str">
        <f>VLOOKUP(E7777,Refs!$P$2:$S$36,4,FALSE)</f>
        <v>London</v>
      </c>
      <c r="K7777" s="42">
        <f t="shared" si="245"/>
        <v>2410</v>
      </c>
    </row>
    <row r="7778" spans="1:11" x14ac:dyDescent="0.35">
      <c r="A7778" s="197">
        <f t="shared" si="246"/>
        <v>44317</v>
      </c>
      <c r="B7778" t="s">
        <v>1054</v>
      </c>
      <c r="C7778" t="s">
        <v>110</v>
      </c>
      <c r="D7778" t="s">
        <v>1010</v>
      </c>
      <c r="E7778" t="s">
        <v>62</v>
      </c>
      <c r="F7778" t="s">
        <v>63</v>
      </c>
      <c r="G7778" t="s">
        <v>669</v>
      </c>
      <c r="H7778">
        <v>40200</v>
      </c>
      <c r="I7778" s="196" t="str">
        <f>VLOOKUP(E7778,Refs!$P$2:$R$36,3,FALSE)</f>
        <v>Y56</v>
      </c>
      <c r="J7778" s="196" t="str">
        <f>VLOOKUP(E7778,Refs!$P$2:$S$36,4,FALSE)</f>
        <v>London</v>
      </c>
      <c r="K7778" s="42">
        <f t="shared" si="245"/>
        <v>40200</v>
      </c>
    </row>
    <row r="7779" spans="1:11" x14ac:dyDescent="0.35">
      <c r="A7779" s="197">
        <f t="shared" si="246"/>
        <v>44317</v>
      </c>
      <c r="B7779" t="s">
        <v>1054</v>
      </c>
      <c r="C7779" t="s">
        <v>110</v>
      </c>
      <c r="D7779" t="s">
        <v>1010</v>
      </c>
      <c r="E7779" t="s">
        <v>62</v>
      </c>
      <c r="F7779" t="s">
        <v>63</v>
      </c>
      <c r="G7779" t="s">
        <v>670</v>
      </c>
      <c r="H7779">
        <v>17</v>
      </c>
      <c r="I7779" s="196" t="str">
        <f>VLOOKUP(E7779,Refs!$P$2:$R$36,3,FALSE)</f>
        <v>Y56</v>
      </c>
      <c r="J7779" s="196" t="str">
        <f>VLOOKUP(E7779,Refs!$P$2:$S$36,4,FALSE)</f>
        <v>London</v>
      </c>
      <c r="K7779" s="42">
        <f t="shared" si="245"/>
        <v>17</v>
      </c>
    </row>
    <row r="7780" spans="1:11" x14ac:dyDescent="0.35">
      <c r="A7780" s="197">
        <f t="shared" si="246"/>
        <v>44317</v>
      </c>
      <c r="B7780" t="s">
        <v>1054</v>
      </c>
      <c r="C7780" t="s">
        <v>110</v>
      </c>
      <c r="D7780" t="s">
        <v>1010</v>
      </c>
      <c r="E7780" t="s">
        <v>62</v>
      </c>
      <c r="F7780" t="s">
        <v>63</v>
      </c>
      <c r="G7780" t="s">
        <v>671</v>
      </c>
      <c r="H7780">
        <v>20230</v>
      </c>
      <c r="I7780" s="196" t="str">
        <f>VLOOKUP(E7780,Refs!$P$2:$R$36,3,FALSE)</f>
        <v>Y56</v>
      </c>
      <c r="J7780" s="196" t="str">
        <f>VLOOKUP(E7780,Refs!$P$2:$S$36,4,FALSE)</f>
        <v>London</v>
      </c>
      <c r="K7780" s="42">
        <f t="shared" si="245"/>
        <v>20230</v>
      </c>
    </row>
    <row r="7781" spans="1:11" x14ac:dyDescent="0.35">
      <c r="A7781" s="197">
        <f t="shared" si="246"/>
        <v>44317</v>
      </c>
      <c r="B7781" t="s">
        <v>1054</v>
      </c>
      <c r="C7781" t="s">
        <v>110</v>
      </c>
      <c r="D7781" t="s">
        <v>1010</v>
      </c>
      <c r="E7781" t="s">
        <v>62</v>
      </c>
      <c r="F7781" t="s">
        <v>63</v>
      </c>
      <c r="G7781" t="s">
        <v>675</v>
      </c>
      <c r="H7781">
        <v>21273</v>
      </c>
      <c r="I7781" s="196" t="str">
        <f>VLOOKUP(E7781,Refs!$P$2:$R$36,3,FALSE)</f>
        <v>Y56</v>
      </c>
      <c r="J7781" s="196" t="str">
        <f>VLOOKUP(E7781,Refs!$P$2:$S$36,4,FALSE)</f>
        <v>London</v>
      </c>
      <c r="K7781" s="42">
        <f t="shared" si="245"/>
        <v>21273</v>
      </c>
    </row>
    <row r="7782" spans="1:11" x14ac:dyDescent="0.35">
      <c r="A7782" s="197">
        <f t="shared" si="246"/>
        <v>44317</v>
      </c>
      <c r="B7782" t="s">
        <v>1054</v>
      </c>
      <c r="C7782" t="s">
        <v>110</v>
      </c>
      <c r="D7782" t="s">
        <v>1010</v>
      </c>
      <c r="E7782" t="s">
        <v>62</v>
      </c>
      <c r="F7782" t="s">
        <v>63</v>
      </c>
      <c r="G7782" t="s">
        <v>678</v>
      </c>
      <c r="H7782">
        <v>9695</v>
      </c>
      <c r="I7782" s="196" t="str">
        <f>VLOOKUP(E7782,Refs!$P$2:$R$36,3,FALSE)</f>
        <v>Y56</v>
      </c>
      <c r="J7782" s="196" t="str">
        <f>VLOOKUP(E7782,Refs!$P$2:$S$36,4,FALSE)</f>
        <v>London</v>
      </c>
      <c r="K7782" s="42">
        <f t="shared" si="245"/>
        <v>9695</v>
      </c>
    </row>
    <row r="7783" spans="1:11" x14ac:dyDescent="0.35">
      <c r="A7783" s="197">
        <f t="shared" si="246"/>
        <v>44317</v>
      </c>
      <c r="B7783" t="s">
        <v>1054</v>
      </c>
      <c r="C7783" t="s">
        <v>110</v>
      </c>
      <c r="D7783" t="s">
        <v>1010</v>
      </c>
      <c r="E7783" t="s">
        <v>62</v>
      </c>
      <c r="F7783" t="s">
        <v>63</v>
      </c>
      <c r="G7783" t="s">
        <v>679</v>
      </c>
      <c r="H7783">
        <v>4566</v>
      </c>
      <c r="I7783" s="196" t="str">
        <f>VLOOKUP(E7783,Refs!$P$2:$R$36,3,FALSE)</f>
        <v>Y56</v>
      </c>
      <c r="J7783" s="196" t="str">
        <f>VLOOKUP(E7783,Refs!$P$2:$S$36,4,FALSE)</f>
        <v>London</v>
      </c>
      <c r="K7783" s="42">
        <f t="shared" si="245"/>
        <v>4566</v>
      </c>
    </row>
    <row r="7784" spans="1:11" x14ac:dyDescent="0.35">
      <c r="A7784" s="197">
        <f t="shared" si="246"/>
        <v>44317</v>
      </c>
      <c r="B7784" t="s">
        <v>1054</v>
      </c>
      <c r="C7784" t="s">
        <v>110</v>
      </c>
      <c r="D7784" t="s">
        <v>1010</v>
      </c>
      <c r="E7784" t="s">
        <v>62</v>
      </c>
      <c r="F7784" t="s">
        <v>63</v>
      </c>
      <c r="G7784" t="s">
        <v>680</v>
      </c>
      <c r="H7784">
        <v>5757</v>
      </c>
      <c r="I7784" s="196" t="str">
        <f>VLOOKUP(E7784,Refs!$P$2:$R$36,3,FALSE)</f>
        <v>Y56</v>
      </c>
      <c r="J7784" s="196" t="str">
        <f>VLOOKUP(E7784,Refs!$P$2:$S$36,4,FALSE)</f>
        <v>London</v>
      </c>
      <c r="K7784" s="42">
        <f t="shared" ref="K7784:K7847" si="247">IF(OR(H7784="NULL",H7784=0,H7784=""),"",H7784)</f>
        <v>5757</v>
      </c>
    </row>
    <row r="7785" spans="1:11" x14ac:dyDescent="0.35">
      <c r="A7785" s="197">
        <f t="shared" si="246"/>
        <v>44317</v>
      </c>
      <c r="B7785" t="s">
        <v>1054</v>
      </c>
      <c r="C7785" t="s">
        <v>110</v>
      </c>
      <c r="D7785" t="s">
        <v>1010</v>
      </c>
      <c r="E7785" t="s">
        <v>62</v>
      </c>
      <c r="F7785" t="s">
        <v>63</v>
      </c>
      <c r="G7785" t="s">
        <v>681</v>
      </c>
      <c r="H7785">
        <v>4714</v>
      </c>
      <c r="I7785" s="196" t="str">
        <f>VLOOKUP(E7785,Refs!$P$2:$R$36,3,FALSE)</f>
        <v>Y56</v>
      </c>
      <c r="J7785" s="196" t="str">
        <f>VLOOKUP(E7785,Refs!$P$2:$S$36,4,FALSE)</f>
        <v>London</v>
      </c>
      <c r="K7785" s="42">
        <f t="shared" si="247"/>
        <v>4714</v>
      </c>
    </row>
    <row r="7786" spans="1:11" x14ac:dyDescent="0.35">
      <c r="A7786" s="197">
        <f t="shared" si="246"/>
        <v>44317</v>
      </c>
      <c r="B7786" t="s">
        <v>1054</v>
      </c>
      <c r="C7786" t="s">
        <v>110</v>
      </c>
      <c r="D7786" t="s">
        <v>1010</v>
      </c>
      <c r="E7786" t="s">
        <v>62</v>
      </c>
      <c r="F7786" t="s">
        <v>63</v>
      </c>
      <c r="G7786" t="s">
        <v>682</v>
      </c>
      <c r="H7786">
        <v>8656</v>
      </c>
      <c r="I7786" s="196" t="str">
        <f>VLOOKUP(E7786,Refs!$P$2:$R$36,3,FALSE)</f>
        <v>Y56</v>
      </c>
      <c r="J7786" s="196" t="str">
        <f>VLOOKUP(E7786,Refs!$P$2:$S$36,4,FALSE)</f>
        <v>London</v>
      </c>
      <c r="K7786" s="42">
        <f t="shared" si="247"/>
        <v>8656</v>
      </c>
    </row>
    <row r="7787" spans="1:11" x14ac:dyDescent="0.35">
      <c r="A7787" s="197">
        <f t="shared" si="246"/>
        <v>44317</v>
      </c>
      <c r="B7787" t="s">
        <v>1054</v>
      </c>
      <c r="C7787" t="s">
        <v>110</v>
      </c>
      <c r="D7787" t="s">
        <v>1010</v>
      </c>
      <c r="E7787" t="s">
        <v>62</v>
      </c>
      <c r="F7787" t="s">
        <v>63</v>
      </c>
      <c r="G7787" t="s">
        <v>683</v>
      </c>
      <c r="H7787">
        <v>5427</v>
      </c>
      <c r="I7787" s="196" t="str">
        <f>VLOOKUP(E7787,Refs!$P$2:$R$36,3,FALSE)</f>
        <v>Y56</v>
      </c>
      <c r="J7787" s="196" t="str">
        <f>VLOOKUP(E7787,Refs!$P$2:$S$36,4,FALSE)</f>
        <v>London</v>
      </c>
      <c r="K7787" s="42">
        <f t="shared" si="247"/>
        <v>5427</v>
      </c>
    </row>
    <row r="7788" spans="1:11" x14ac:dyDescent="0.35">
      <c r="A7788" s="197">
        <f t="shared" si="246"/>
        <v>44317</v>
      </c>
      <c r="B7788" t="s">
        <v>1054</v>
      </c>
      <c r="C7788" t="s">
        <v>110</v>
      </c>
      <c r="D7788" t="s">
        <v>1010</v>
      </c>
      <c r="E7788" t="s">
        <v>62</v>
      </c>
      <c r="F7788" t="s">
        <v>63</v>
      </c>
      <c r="G7788" t="s">
        <v>684</v>
      </c>
      <c r="H7788">
        <v>3394</v>
      </c>
      <c r="I7788" s="196" t="str">
        <f>VLOOKUP(E7788,Refs!$P$2:$R$36,3,FALSE)</f>
        <v>Y56</v>
      </c>
      <c r="J7788" s="196" t="str">
        <f>VLOOKUP(E7788,Refs!$P$2:$S$36,4,FALSE)</f>
        <v>London</v>
      </c>
      <c r="K7788" s="42">
        <f t="shared" si="247"/>
        <v>3394</v>
      </c>
    </row>
    <row r="7789" spans="1:11" x14ac:dyDescent="0.35">
      <c r="A7789" s="197">
        <f t="shared" si="246"/>
        <v>44317</v>
      </c>
      <c r="B7789" t="s">
        <v>1054</v>
      </c>
      <c r="C7789" t="s">
        <v>110</v>
      </c>
      <c r="D7789" t="s">
        <v>1010</v>
      </c>
      <c r="E7789" t="s">
        <v>62</v>
      </c>
      <c r="F7789" t="s">
        <v>63</v>
      </c>
      <c r="G7789" t="s">
        <v>685</v>
      </c>
      <c r="H7789">
        <v>870</v>
      </c>
      <c r="I7789" s="196" t="str">
        <f>VLOOKUP(E7789,Refs!$P$2:$R$36,3,FALSE)</f>
        <v>Y56</v>
      </c>
      <c r="J7789" s="196" t="str">
        <f>VLOOKUP(E7789,Refs!$P$2:$S$36,4,FALSE)</f>
        <v>London</v>
      </c>
      <c r="K7789" s="42">
        <f t="shared" si="247"/>
        <v>870</v>
      </c>
    </row>
    <row r="7790" spans="1:11" x14ac:dyDescent="0.35">
      <c r="A7790" s="197">
        <f t="shared" si="246"/>
        <v>44317</v>
      </c>
      <c r="B7790" t="s">
        <v>1054</v>
      </c>
      <c r="C7790" t="s">
        <v>110</v>
      </c>
      <c r="D7790" t="s">
        <v>1010</v>
      </c>
      <c r="E7790" t="s">
        <v>62</v>
      </c>
      <c r="F7790" t="s">
        <v>63</v>
      </c>
      <c r="G7790" t="s">
        <v>686</v>
      </c>
      <c r="H7790">
        <v>2</v>
      </c>
      <c r="I7790" s="196" t="str">
        <f>VLOOKUP(E7790,Refs!$P$2:$R$36,3,FALSE)</f>
        <v>Y56</v>
      </c>
      <c r="J7790" s="196" t="str">
        <f>VLOOKUP(E7790,Refs!$P$2:$S$36,4,FALSE)</f>
        <v>London</v>
      </c>
      <c r="K7790" s="42">
        <f t="shared" si="247"/>
        <v>2</v>
      </c>
    </row>
    <row r="7791" spans="1:11" x14ac:dyDescent="0.35">
      <c r="A7791" s="197">
        <f t="shared" si="246"/>
        <v>44317</v>
      </c>
      <c r="B7791" t="s">
        <v>1054</v>
      </c>
      <c r="C7791" t="s">
        <v>110</v>
      </c>
      <c r="D7791" t="s">
        <v>1010</v>
      </c>
      <c r="E7791" t="s">
        <v>62</v>
      </c>
      <c r="F7791" t="s">
        <v>63</v>
      </c>
      <c r="G7791" t="s">
        <v>687</v>
      </c>
      <c r="H7791">
        <v>0</v>
      </c>
      <c r="I7791" s="196" t="str">
        <f>VLOOKUP(E7791,Refs!$P$2:$R$36,3,FALSE)</f>
        <v>Y56</v>
      </c>
      <c r="J7791" s="196" t="str">
        <f>VLOOKUP(E7791,Refs!$P$2:$S$36,4,FALSE)</f>
        <v>London</v>
      </c>
      <c r="K7791" s="42" t="str">
        <f t="shared" si="247"/>
        <v/>
      </c>
    </row>
    <row r="7792" spans="1:11" x14ac:dyDescent="0.35">
      <c r="A7792" s="197">
        <f t="shared" si="246"/>
        <v>44317</v>
      </c>
      <c r="B7792" t="s">
        <v>1054</v>
      </c>
      <c r="C7792" t="s">
        <v>110</v>
      </c>
      <c r="D7792" t="s">
        <v>1010</v>
      </c>
      <c r="E7792" t="s">
        <v>62</v>
      </c>
      <c r="F7792" t="s">
        <v>63</v>
      </c>
      <c r="G7792" t="s">
        <v>688</v>
      </c>
      <c r="H7792">
        <v>6856</v>
      </c>
      <c r="I7792" s="196" t="str">
        <f>VLOOKUP(E7792,Refs!$P$2:$R$36,3,FALSE)</f>
        <v>Y56</v>
      </c>
      <c r="J7792" s="196" t="str">
        <f>VLOOKUP(E7792,Refs!$P$2:$S$36,4,FALSE)</f>
        <v>London</v>
      </c>
      <c r="K7792" s="42">
        <f t="shared" si="247"/>
        <v>6856</v>
      </c>
    </row>
    <row r="7793" spans="1:11" x14ac:dyDescent="0.35">
      <c r="A7793" s="197">
        <f t="shared" si="246"/>
        <v>44317</v>
      </c>
      <c r="B7793" t="s">
        <v>1054</v>
      </c>
      <c r="C7793" t="s">
        <v>110</v>
      </c>
      <c r="D7793" t="s">
        <v>1010</v>
      </c>
      <c r="E7793" t="s">
        <v>62</v>
      </c>
      <c r="F7793" t="s">
        <v>63</v>
      </c>
      <c r="G7793" t="s">
        <v>689</v>
      </c>
      <c r="H7793">
        <v>0</v>
      </c>
      <c r="I7793" s="196" t="str">
        <f>VLOOKUP(E7793,Refs!$P$2:$R$36,3,FALSE)</f>
        <v>Y56</v>
      </c>
      <c r="J7793" s="196" t="str">
        <f>VLOOKUP(E7793,Refs!$P$2:$S$36,4,FALSE)</f>
        <v>London</v>
      </c>
      <c r="K7793" s="42" t="str">
        <f t="shared" si="247"/>
        <v/>
      </c>
    </row>
    <row r="7794" spans="1:11" x14ac:dyDescent="0.35">
      <c r="A7794" s="197">
        <f t="shared" si="246"/>
        <v>44317</v>
      </c>
      <c r="B7794" t="s">
        <v>1054</v>
      </c>
      <c r="C7794" t="s">
        <v>110</v>
      </c>
      <c r="D7794" t="s">
        <v>1010</v>
      </c>
      <c r="E7794" t="s">
        <v>62</v>
      </c>
      <c r="F7794" t="s">
        <v>63</v>
      </c>
      <c r="G7794" t="s">
        <v>690</v>
      </c>
      <c r="H7794">
        <v>5696</v>
      </c>
      <c r="I7794" s="196" t="str">
        <f>VLOOKUP(E7794,Refs!$P$2:$R$36,3,FALSE)</f>
        <v>Y56</v>
      </c>
      <c r="J7794" s="196" t="str">
        <f>VLOOKUP(E7794,Refs!$P$2:$S$36,4,FALSE)</f>
        <v>London</v>
      </c>
      <c r="K7794" s="42">
        <f t="shared" si="247"/>
        <v>5696</v>
      </c>
    </row>
    <row r="7795" spans="1:11" x14ac:dyDescent="0.35">
      <c r="A7795" s="197">
        <f t="shared" si="246"/>
        <v>44317</v>
      </c>
      <c r="B7795" t="s">
        <v>1054</v>
      </c>
      <c r="C7795" t="s">
        <v>110</v>
      </c>
      <c r="D7795" t="s">
        <v>1010</v>
      </c>
      <c r="E7795" t="s">
        <v>62</v>
      </c>
      <c r="F7795" t="s">
        <v>63</v>
      </c>
      <c r="G7795" t="s">
        <v>691</v>
      </c>
      <c r="H7795">
        <v>1210</v>
      </c>
      <c r="I7795" s="196" t="str">
        <f>VLOOKUP(E7795,Refs!$P$2:$R$36,3,FALSE)</f>
        <v>Y56</v>
      </c>
      <c r="J7795" s="196" t="str">
        <f>VLOOKUP(E7795,Refs!$P$2:$S$36,4,FALSE)</f>
        <v>London</v>
      </c>
      <c r="K7795" s="42">
        <f t="shared" si="247"/>
        <v>1210</v>
      </c>
    </row>
    <row r="7796" spans="1:11" x14ac:dyDescent="0.35">
      <c r="A7796" s="197">
        <f t="shared" si="246"/>
        <v>44317</v>
      </c>
      <c r="B7796" t="s">
        <v>1054</v>
      </c>
      <c r="C7796" t="s">
        <v>110</v>
      </c>
      <c r="D7796" t="s">
        <v>1010</v>
      </c>
      <c r="E7796" t="s">
        <v>62</v>
      </c>
      <c r="F7796" t="s">
        <v>63</v>
      </c>
      <c r="G7796" t="s">
        <v>692</v>
      </c>
      <c r="H7796">
        <v>1364</v>
      </c>
      <c r="I7796" s="196" t="str">
        <f>VLOOKUP(E7796,Refs!$P$2:$R$36,3,FALSE)</f>
        <v>Y56</v>
      </c>
      <c r="J7796" s="196" t="str">
        <f>VLOOKUP(E7796,Refs!$P$2:$S$36,4,FALSE)</f>
        <v>London</v>
      </c>
      <c r="K7796" s="42">
        <f t="shared" si="247"/>
        <v>1364</v>
      </c>
    </row>
    <row r="7797" spans="1:11" x14ac:dyDescent="0.35">
      <c r="A7797" s="197">
        <f t="shared" si="246"/>
        <v>44317</v>
      </c>
      <c r="B7797" t="s">
        <v>1054</v>
      </c>
      <c r="C7797" t="s">
        <v>110</v>
      </c>
      <c r="D7797" t="s">
        <v>1010</v>
      </c>
      <c r="E7797" t="s">
        <v>62</v>
      </c>
      <c r="F7797" t="s">
        <v>63</v>
      </c>
      <c r="G7797" t="s">
        <v>693</v>
      </c>
      <c r="H7797">
        <v>179</v>
      </c>
      <c r="I7797" s="196" t="str">
        <f>VLOOKUP(E7797,Refs!$P$2:$R$36,3,FALSE)</f>
        <v>Y56</v>
      </c>
      <c r="J7797" s="196" t="str">
        <f>VLOOKUP(E7797,Refs!$P$2:$S$36,4,FALSE)</f>
        <v>London</v>
      </c>
      <c r="K7797" s="42">
        <f t="shared" si="247"/>
        <v>179</v>
      </c>
    </row>
    <row r="7798" spans="1:11" x14ac:dyDescent="0.35">
      <c r="A7798" s="197">
        <f t="shared" si="246"/>
        <v>44317</v>
      </c>
      <c r="B7798" t="s">
        <v>1054</v>
      </c>
      <c r="C7798" t="s">
        <v>110</v>
      </c>
      <c r="D7798" t="s">
        <v>1010</v>
      </c>
      <c r="E7798" t="s">
        <v>62</v>
      </c>
      <c r="F7798" t="s">
        <v>63</v>
      </c>
      <c r="G7798" t="s">
        <v>694</v>
      </c>
      <c r="H7798">
        <v>1</v>
      </c>
      <c r="I7798" s="196" t="str">
        <f>VLOOKUP(E7798,Refs!$P$2:$R$36,3,FALSE)</f>
        <v>Y56</v>
      </c>
      <c r="J7798" s="196" t="str">
        <f>VLOOKUP(E7798,Refs!$P$2:$S$36,4,FALSE)</f>
        <v>London</v>
      </c>
      <c r="K7798" s="42">
        <f t="shared" si="247"/>
        <v>1</v>
      </c>
    </row>
    <row r="7799" spans="1:11" x14ac:dyDescent="0.35">
      <c r="A7799" s="197">
        <f t="shared" si="246"/>
        <v>44317</v>
      </c>
      <c r="B7799" t="s">
        <v>1054</v>
      </c>
      <c r="C7799" t="s">
        <v>110</v>
      </c>
      <c r="D7799" t="s">
        <v>1010</v>
      </c>
      <c r="E7799" t="s">
        <v>62</v>
      </c>
      <c r="F7799" t="s">
        <v>63</v>
      </c>
      <c r="G7799" t="s">
        <v>695</v>
      </c>
      <c r="H7799">
        <v>0</v>
      </c>
      <c r="I7799" s="196" t="str">
        <f>VLOOKUP(E7799,Refs!$P$2:$R$36,3,FALSE)</f>
        <v>Y56</v>
      </c>
      <c r="J7799" s="196" t="str">
        <f>VLOOKUP(E7799,Refs!$P$2:$S$36,4,FALSE)</f>
        <v>London</v>
      </c>
      <c r="K7799" s="42" t="str">
        <f t="shared" si="247"/>
        <v/>
      </c>
    </row>
    <row r="7800" spans="1:11" x14ac:dyDescent="0.35">
      <c r="A7800" s="197">
        <f t="shared" si="246"/>
        <v>44317</v>
      </c>
      <c r="B7800" t="s">
        <v>1054</v>
      </c>
      <c r="C7800" t="s">
        <v>110</v>
      </c>
      <c r="D7800" t="s">
        <v>1010</v>
      </c>
      <c r="E7800" t="s">
        <v>62</v>
      </c>
      <c r="F7800" t="s">
        <v>63</v>
      </c>
      <c r="G7800" t="s">
        <v>696</v>
      </c>
      <c r="H7800">
        <v>750</v>
      </c>
      <c r="I7800" s="196" t="str">
        <f>VLOOKUP(E7800,Refs!$P$2:$R$36,3,FALSE)</f>
        <v>Y56</v>
      </c>
      <c r="J7800" s="196" t="str">
        <f>VLOOKUP(E7800,Refs!$P$2:$S$36,4,FALSE)</f>
        <v>London</v>
      </c>
      <c r="K7800" s="42">
        <f t="shared" si="247"/>
        <v>750</v>
      </c>
    </row>
    <row r="7801" spans="1:11" x14ac:dyDescent="0.35">
      <c r="A7801" s="197">
        <f t="shared" si="246"/>
        <v>44317</v>
      </c>
      <c r="B7801" t="s">
        <v>1054</v>
      </c>
      <c r="C7801" t="s">
        <v>110</v>
      </c>
      <c r="D7801" t="s">
        <v>1010</v>
      </c>
      <c r="E7801" t="s">
        <v>62</v>
      </c>
      <c r="F7801" t="s">
        <v>63</v>
      </c>
      <c r="G7801" t="s">
        <v>697</v>
      </c>
      <c r="H7801">
        <v>727</v>
      </c>
      <c r="I7801" s="196" t="str">
        <f>VLOOKUP(E7801,Refs!$P$2:$R$36,3,FALSE)</f>
        <v>Y56</v>
      </c>
      <c r="J7801" s="196" t="str">
        <f>VLOOKUP(E7801,Refs!$P$2:$S$36,4,FALSE)</f>
        <v>London</v>
      </c>
      <c r="K7801" s="42">
        <f t="shared" si="247"/>
        <v>727</v>
      </c>
    </row>
    <row r="7802" spans="1:11" x14ac:dyDescent="0.35">
      <c r="A7802" s="197">
        <f t="shared" si="246"/>
        <v>44317</v>
      </c>
      <c r="B7802" t="s">
        <v>1054</v>
      </c>
      <c r="C7802" t="s">
        <v>110</v>
      </c>
      <c r="D7802" t="s">
        <v>1010</v>
      </c>
      <c r="E7802" t="s">
        <v>62</v>
      </c>
      <c r="F7802" t="s">
        <v>63</v>
      </c>
      <c r="G7802" t="s">
        <v>698</v>
      </c>
      <c r="H7802">
        <v>5757</v>
      </c>
      <c r="I7802" s="196" t="str">
        <f>VLOOKUP(E7802,Refs!$P$2:$R$36,3,FALSE)</f>
        <v>Y56</v>
      </c>
      <c r="J7802" s="196" t="str">
        <f>VLOOKUP(E7802,Refs!$P$2:$S$36,4,FALSE)</f>
        <v>London</v>
      </c>
      <c r="K7802" s="42">
        <f t="shared" si="247"/>
        <v>5757</v>
      </c>
    </row>
    <row r="7803" spans="1:11" x14ac:dyDescent="0.35">
      <c r="A7803" s="197">
        <f t="shared" si="246"/>
        <v>44317</v>
      </c>
      <c r="B7803" t="s">
        <v>1054</v>
      </c>
      <c r="C7803" t="s">
        <v>110</v>
      </c>
      <c r="D7803" t="s">
        <v>1010</v>
      </c>
      <c r="E7803" t="s">
        <v>62</v>
      </c>
      <c r="F7803" t="s">
        <v>63</v>
      </c>
      <c r="G7803" t="s">
        <v>699</v>
      </c>
      <c r="H7803">
        <v>5515</v>
      </c>
      <c r="I7803" s="196" t="str">
        <f>VLOOKUP(E7803,Refs!$P$2:$R$36,3,FALSE)</f>
        <v>Y56</v>
      </c>
      <c r="J7803" s="196" t="str">
        <f>VLOOKUP(E7803,Refs!$P$2:$S$36,4,FALSE)</f>
        <v>London</v>
      </c>
      <c r="K7803" s="42">
        <f t="shared" si="247"/>
        <v>5515</v>
      </c>
    </row>
    <row r="7804" spans="1:11" x14ac:dyDescent="0.35">
      <c r="A7804" s="197">
        <f t="shared" si="246"/>
        <v>44317</v>
      </c>
      <c r="B7804" t="s">
        <v>1054</v>
      </c>
      <c r="C7804" t="s">
        <v>110</v>
      </c>
      <c r="D7804" t="s">
        <v>1010</v>
      </c>
      <c r="E7804" t="s">
        <v>62</v>
      </c>
      <c r="F7804" t="s">
        <v>63</v>
      </c>
      <c r="G7804" t="s">
        <v>720</v>
      </c>
      <c r="H7804">
        <v>1901</v>
      </c>
      <c r="I7804" s="196" t="str">
        <f>VLOOKUP(E7804,Refs!$P$2:$R$36,3,FALSE)</f>
        <v>Y56</v>
      </c>
      <c r="J7804" s="196" t="str">
        <f>VLOOKUP(E7804,Refs!$P$2:$S$36,4,FALSE)</f>
        <v>London</v>
      </c>
      <c r="K7804" s="42">
        <f t="shared" si="247"/>
        <v>1901</v>
      </c>
    </row>
    <row r="7805" spans="1:11" x14ac:dyDescent="0.35">
      <c r="A7805" s="197">
        <f t="shared" si="246"/>
        <v>44317</v>
      </c>
      <c r="B7805" t="s">
        <v>1054</v>
      </c>
      <c r="C7805" t="s">
        <v>110</v>
      </c>
      <c r="D7805" t="s">
        <v>1010</v>
      </c>
      <c r="E7805" t="s">
        <v>62</v>
      </c>
      <c r="F7805" t="s">
        <v>63</v>
      </c>
      <c r="G7805" t="s">
        <v>721</v>
      </c>
      <c r="H7805">
        <v>1810</v>
      </c>
      <c r="I7805" s="196" t="str">
        <f>VLOOKUP(E7805,Refs!$P$2:$R$36,3,FALSE)</f>
        <v>Y56</v>
      </c>
      <c r="J7805" s="196" t="str">
        <f>VLOOKUP(E7805,Refs!$P$2:$S$36,4,FALSE)</f>
        <v>London</v>
      </c>
      <c r="K7805" s="42">
        <f t="shared" si="247"/>
        <v>1810</v>
      </c>
    </row>
    <row r="7806" spans="1:11" x14ac:dyDescent="0.35">
      <c r="A7806" s="197">
        <f t="shared" si="246"/>
        <v>44317</v>
      </c>
      <c r="B7806" t="s">
        <v>1054</v>
      </c>
      <c r="C7806" t="s">
        <v>110</v>
      </c>
      <c r="D7806" t="s">
        <v>1010</v>
      </c>
      <c r="E7806" t="s">
        <v>62</v>
      </c>
      <c r="F7806" t="s">
        <v>63</v>
      </c>
      <c r="G7806" t="s">
        <v>722</v>
      </c>
      <c r="H7806">
        <v>267</v>
      </c>
      <c r="I7806" s="196" t="str">
        <f>VLOOKUP(E7806,Refs!$P$2:$R$36,3,FALSE)</f>
        <v>Y56</v>
      </c>
      <c r="J7806" s="196" t="str">
        <f>VLOOKUP(E7806,Refs!$P$2:$S$36,4,FALSE)</f>
        <v>London</v>
      </c>
      <c r="K7806" s="42">
        <f t="shared" si="247"/>
        <v>267</v>
      </c>
    </row>
    <row r="7807" spans="1:11" x14ac:dyDescent="0.35">
      <c r="A7807" s="197">
        <f t="shared" si="246"/>
        <v>44317</v>
      </c>
      <c r="B7807" t="s">
        <v>1054</v>
      </c>
      <c r="C7807" t="s">
        <v>110</v>
      </c>
      <c r="D7807" t="s">
        <v>1010</v>
      </c>
      <c r="E7807" t="s">
        <v>62</v>
      </c>
      <c r="F7807" t="s">
        <v>63</v>
      </c>
      <c r="G7807" t="s">
        <v>723</v>
      </c>
      <c r="H7807">
        <v>213</v>
      </c>
      <c r="I7807" s="196" t="str">
        <f>VLOOKUP(E7807,Refs!$P$2:$R$36,3,FALSE)</f>
        <v>Y56</v>
      </c>
      <c r="J7807" s="196" t="str">
        <f>VLOOKUP(E7807,Refs!$P$2:$S$36,4,FALSE)</f>
        <v>London</v>
      </c>
      <c r="K7807" s="42">
        <f t="shared" si="247"/>
        <v>213</v>
      </c>
    </row>
    <row r="7808" spans="1:11" x14ac:dyDescent="0.35">
      <c r="A7808" s="197">
        <f t="shared" si="246"/>
        <v>44317</v>
      </c>
      <c r="B7808" t="s">
        <v>1054</v>
      </c>
      <c r="C7808" t="s">
        <v>110</v>
      </c>
      <c r="D7808" t="s">
        <v>1010</v>
      </c>
      <c r="E7808" t="s">
        <v>62</v>
      </c>
      <c r="F7808" t="s">
        <v>63</v>
      </c>
      <c r="G7808" t="s">
        <v>724</v>
      </c>
      <c r="H7808">
        <v>198</v>
      </c>
      <c r="I7808" s="196" t="str">
        <f>VLOOKUP(E7808,Refs!$P$2:$R$36,3,FALSE)</f>
        <v>Y56</v>
      </c>
      <c r="J7808" s="196" t="str">
        <f>VLOOKUP(E7808,Refs!$P$2:$S$36,4,FALSE)</f>
        <v>London</v>
      </c>
      <c r="K7808" s="42">
        <f t="shared" si="247"/>
        <v>198</v>
      </c>
    </row>
    <row r="7809" spans="1:11" x14ac:dyDescent="0.35">
      <c r="A7809" s="197">
        <f t="shared" si="246"/>
        <v>44317</v>
      </c>
      <c r="B7809" t="s">
        <v>1054</v>
      </c>
      <c r="C7809" t="s">
        <v>110</v>
      </c>
      <c r="D7809" t="s">
        <v>1010</v>
      </c>
      <c r="E7809" t="s">
        <v>62</v>
      </c>
      <c r="F7809" t="s">
        <v>63</v>
      </c>
      <c r="G7809" t="s">
        <v>725</v>
      </c>
      <c r="H7809">
        <v>189</v>
      </c>
      <c r="I7809" s="196" t="str">
        <f>VLOOKUP(E7809,Refs!$P$2:$R$36,3,FALSE)</f>
        <v>Y56</v>
      </c>
      <c r="J7809" s="196" t="str">
        <f>VLOOKUP(E7809,Refs!$P$2:$S$36,4,FALSE)</f>
        <v>London</v>
      </c>
      <c r="K7809" s="42">
        <f t="shared" si="247"/>
        <v>189</v>
      </c>
    </row>
    <row r="7810" spans="1:11" x14ac:dyDescent="0.35">
      <c r="A7810" s="197">
        <f t="shared" si="246"/>
        <v>44317</v>
      </c>
      <c r="B7810" t="s">
        <v>1054</v>
      </c>
      <c r="C7810" t="s">
        <v>110</v>
      </c>
      <c r="D7810" t="s">
        <v>1010</v>
      </c>
      <c r="E7810" t="s">
        <v>62</v>
      </c>
      <c r="F7810" t="s">
        <v>63</v>
      </c>
      <c r="G7810" t="s">
        <v>726</v>
      </c>
      <c r="H7810">
        <v>306</v>
      </c>
      <c r="I7810" s="196" t="str">
        <f>VLOOKUP(E7810,Refs!$P$2:$R$36,3,FALSE)</f>
        <v>Y56</v>
      </c>
      <c r="J7810" s="196" t="str">
        <f>VLOOKUP(E7810,Refs!$P$2:$S$36,4,FALSE)</f>
        <v>London</v>
      </c>
      <c r="K7810" s="42">
        <f t="shared" si="247"/>
        <v>306</v>
      </c>
    </row>
    <row r="7811" spans="1:11" x14ac:dyDescent="0.35">
      <c r="A7811" s="197">
        <f t="shared" ref="A7811:A7874" si="248">DATEVALUE(RIGHT(B7811,8))</f>
        <v>44317</v>
      </c>
      <c r="B7811" t="s">
        <v>1054</v>
      </c>
      <c r="C7811" t="s">
        <v>110</v>
      </c>
      <c r="D7811" t="s">
        <v>1010</v>
      </c>
      <c r="E7811" t="s">
        <v>62</v>
      </c>
      <c r="F7811" t="s">
        <v>63</v>
      </c>
      <c r="G7811" t="s">
        <v>727</v>
      </c>
      <c r="H7811">
        <v>213</v>
      </c>
      <c r="I7811" s="196" t="str">
        <f>VLOOKUP(E7811,Refs!$P$2:$R$36,3,FALSE)</f>
        <v>Y56</v>
      </c>
      <c r="J7811" s="196" t="str">
        <f>VLOOKUP(E7811,Refs!$P$2:$S$36,4,FALSE)</f>
        <v>London</v>
      </c>
      <c r="K7811" s="42">
        <f t="shared" si="247"/>
        <v>213</v>
      </c>
    </row>
    <row r="7812" spans="1:11" x14ac:dyDescent="0.35">
      <c r="A7812" s="197">
        <f t="shared" si="248"/>
        <v>44317</v>
      </c>
      <c r="B7812" t="s">
        <v>1054</v>
      </c>
      <c r="C7812" t="s">
        <v>110</v>
      </c>
      <c r="D7812" t="s">
        <v>1010</v>
      </c>
      <c r="E7812" t="s">
        <v>62</v>
      </c>
      <c r="F7812" t="s">
        <v>63</v>
      </c>
      <c r="G7812" t="s">
        <v>728</v>
      </c>
      <c r="H7812">
        <v>99</v>
      </c>
      <c r="I7812" s="196" t="str">
        <f>VLOOKUP(E7812,Refs!$P$2:$R$36,3,FALSE)</f>
        <v>Y56</v>
      </c>
      <c r="J7812" s="196" t="str">
        <f>VLOOKUP(E7812,Refs!$P$2:$S$36,4,FALSE)</f>
        <v>London</v>
      </c>
      <c r="K7812" s="42">
        <f t="shared" si="247"/>
        <v>99</v>
      </c>
    </row>
    <row r="7813" spans="1:11" x14ac:dyDescent="0.35">
      <c r="A7813" s="197">
        <f t="shared" si="248"/>
        <v>44317</v>
      </c>
      <c r="B7813" t="s">
        <v>1054</v>
      </c>
      <c r="C7813" t="s">
        <v>110</v>
      </c>
      <c r="D7813" t="s">
        <v>1010</v>
      </c>
      <c r="E7813" t="s">
        <v>62</v>
      </c>
      <c r="F7813" t="s">
        <v>63</v>
      </c>
      <c r="G7813" t="s">
        <v>729</v>
      </c>
      <c r="H7813">
        <v>27</v>
      </c>
      <c r="I7813" s="196" t="str">
        <f>VLOOKUP(E7813,Refs!$P$2:$R$36,3,FALSE)</f>
        <v>Y56</v>
      </c>
      <c r="J7813" s="196" t="str">
        <f>VLOOKUP(E7813,Refs!$P$2:$S$36,4,FALSE)</f>
        <v>London</v>
      </c>
      <c r="K7813" s="42">
        <f t="shared" si="247"/>
        <v>27</v>
      </c>
    </row>
    <row r="7814" spans="1:11" x14ac:dyDescent="0.35">
      <c r="A7814" s="197">
        <f t="shared" si="248"/>
        <v>44317</v>
      </c>
      <c r="B7814" t="s">
        <v>1054</v>
      </c>
      <c r="C7814" t="s">
        <v>110</v>
      </c>
      <c r="D7814" t="s">
        <v>1010</v>
      </c>
      <c r="E7814" t="s">
        <v>62</v>
      </c>
      <c r="F7814" t="s">
        <v>63</v>
      </c>
      <c r="G7814" t="s">
        <v>730</v>
      </c>
      <c r="H7814">
        <v>0</v>
      </c>
      <c r="I7814" s="196" t="str">
        <f>VLOOKUP(E7814,Refs!$P$2:$R$36,3,FALSE)</f>
        <v>Y56</v>
      </c>
      <c r="J7814" s="196" t="str">
        <f>VLOOKUP(E7814,Refs!$P$2:$S$36,4,FALSE)</f>
        <v>London</v>
      </c>
      <c r="K7814" s="42" t="str">
        <f t="shared" si="247"/>
        <v/>
      </c>
    </row>
    <row r="7815" spans="1:11" x14ac:dyDescent="0.35">
      <c r="A7815" s="197">
        <f t="shared" si="248"/>
        <v>44317</v>
      </c>
      <c r="B7815" t="s">
        <v>1054</v>
      </c>
      <c r="C7815" t="s">
        <v>110</v>
      </c>
      <c r="D7815" t="s">
        <v>1010</v>
      </c>
      <c r="E7815" t="s">
        <v>62</v>
      </c>
      <c r="F7815" t="s">
        <v>63</v>
      </c>
      <c r="G7815" t="s">
        <v>731</v>
      </c>
      <c r="H7815">
        <v>0</v>
      </c>
      <c r="I7815" s="196" t="str">
        <f>VLOOKUP(E7815,Refs!$P$2:$R$36,3,FALSE)</f>
        <v>Y56</v>
      </c>
      <c r="J7815" s="196" t="str">
        <f>VLOOKUP(E7815,Refs!$P$2:$S$36,4,FALSE)</f>
        <v>London</v>
      </c>
      <c r="K7815" s="42" t="str">
        <f t="shared" si="247"/>
        <v/>
      </c>
    </row>
    <row r="7816" spans="1:11" x14ac:dyDescent="0.35">
      <c r="A7816" s="197">
        <f t="shared" si="248"/>
        <v>44317</v>
      </c>
      <c r="B7816" t="s">
        <v>1054</v>
      </c>
      <c r="C7816" t="s">
        <v>110</v>
      </c>
      <c r="D7816" t="s">
        <v>1010</v>
      </c>
      <c r="E7816" t="s">
        <v>62</v>
      </c>
      <c r="F7816" t="s">
        <v>63</v>
      </c>
      <c r="G7816" t="s">
        <v>732</v>
      </c>
      <c r="H7816">
        <v>306</v>
      </c>
      <c r="I7816" s="196" t="str">
        <f>VLOOKUP(E7816,Refs!$P$2:$R$36,3,FALSE)</f>
        <v>Y56</v>
      </c>
      <c r="J7816" s="196" t="str">
        <f>VLOOKUP(E7816,Refs!$P$2:$S$36,4,FALSE)</f>
        <v>London</v>
      </c>
      <c r="K7816" s="42">
        <f t="shared" si="247"/>
        <v>306</v>
      </c>
    </row>
    <row r="7817" spans="1:11" x14ac:dyDescent="0.35">
      <c r="A7817" s="197">
        <f t="shared" si="248"/>
        <v>44317</v>
      </c>
      <c r="B7817" t="s">
        <v>1054</v>
      </c>
      <c r="C7817" t="s">
        <v>110</v>
      </c>
      <c r="D7817" t="s">
        <v>1010</v>
      </c>
      <c r="E7817" t="s">
        <v>62</v>
      </c>
      <c r="F7817" t="s">
        <v>63</v>
      </c>
      <c r="G7817" t="s">
        <v>733</v>
      </c>
      <c r="H7817">
        <v>213</v>
      </c>
      <c r="I7817" s="196" t="str">
        <f>VLOOKUP(E7817,Refs!$P$2:$R$36,3,FALSE)</f>
        <v>Y56</v>
      </c>
      <c r="J7817" s="196" t="str">
        <f>VLOOKUP(E7817,Refs!$P$2:$S$36,4,FALSE)</f>
        <v>London</v>
      </c>
      <c r="K7817" s="42">
        <f t="shared" si="247"/>
        <v>213</v>
      </c>
    </row>
    <row r="7818" spans="1:11" x14ac:dyDescent="0.35">
      <c r="A7818" s="197">
        <f t="shared" si="248"/>
        <v>44317</v>
      </c>
      <c r="B7818" t="s">
        <v>1054</v>
      </c>
      <c r="C7818" t="s">
        <v>110</v>
      </c>
      <c r="D7818" t="s">
        <v>1010</v>
      </c>
      <c r="E7818" t="s">
        <v>62</v>
      </c>
      <c r="F7818" t="s">
        <v>63</v>
      </c>
      <c r="G7818" t="s">
        <v>734</v>
      </c>
      <c r="H7818">
        <v>3</v>
      </c>
      <c r="I7818" s="196" t="str">
        <f>VLOOKUP(E7818,Refs!$P$2:$R$36,3,FALSE)</f>
        <v>Y56</v>
      </c>
      <c r="J7818" s="196" t="str">
        <f>VLOOKUP(E7818,Refs!$P$2:$S$36,4,FALSE)</f>
        <v>London</v>
      </c>
      <c r="K7818" s="42">
        <f t="shared" si="247"/>
        <v>3</v>
      </c>
    </row>
    <row r="7819" spans="1:11" x14ac:dyDescent="0.35">
      <c r="A7819" s="197">
        <f t="shared" si="248"/>
        <v>44317</v>
      </c>
      <c r="B7819" t="s">
        <v>1054</v>
      </c>
      <c r="C7819" t="s">
        <v>110</v>
      </c>
      <c r="D7819" t="s">
        <v>1010</v>
      </c>
      <c r="E7819" t="s">
        <v>62</v>
      </c>
      <c r="F7819" t="s">
        <v>63</v>
      </c>
      <c r="G7819" t="s">
        <v>735</v>
      </c>
      <c r="H7819">
        <v>3</v>
      </c>
      <c r="I7819" s="196" t="str">
        <f>VLOOKUP(E7819,Refs!$P$2:$R$36,3,FALSE)</f>
        <v>Y56</v>
      </c>
      <c r="J7819" s="196" t="str">
        <f>VLOOKUP(E7819,Refs!$P$2:$S$36,4,FALSE)</f>
        <v>London</v>
      </c>
      <c r="K7819" s="42">
        <f t="shared" si="247"/>
        <v>3</v>
      </c>
    </row>
    <row r="7820" spans="1:11" x14ac:dyDescent="0.35">
      <c r="A7820" s="197">
        <f t="shared" si="248"/>
        <v>44317</v>
      </c>
      <c r="B7820" t="s">
        <v>1054</v>
      </c>
      <c r="C7820" t="s">
        <v>110</v>
      </c>
      <c r="D7820" t="s">
        <v>1010</v>
      </c>
      <c r="E7820" t="s">
        <v>62</v>
      </c>
      <c r="F7820" t="s">
        <v>63</v>
      </c>
      <c r="G7820" t="s">
        <v>736</v>
      </c>
      <c r="H7820">
        <v>0</v>
      </c>
      <c r="I7820" s="196" t="str">
        <f>VLOOKUP(E7820,Refs!$P$2:$R$36,3,FALSE)</f>
        <v>Y56</v>
      </c>
      <c r="J7820" s="196" t="str">
        <f>VLOOKUP(E7820,Refs!$P$2:$S$36,4,FALSE)</f>
        <v>London</v>
      </c>
      <c r="K7820" s="42" t="str">
        <f t="shared" si="247"/>
        <v/>
      </c>
    </row>
    <row r="7821" spans="1:11" x14ac:dyDescent="0.35">
      <c r="A7821" s="197">
        <f t="shared" si="248"/>
        <v>44317</v>
      </c>
      <c r="B7821" t="s">
        <v>1054</v>
      </c>
      <c r="C7821" t="s">
        <v>110</v>
      </c>
      <c r="D7821" t="s">
        <v>1010</v>
      </c>
      <c r="E7821" t="s">
        <v>62</v>
      </c>
      <c r="F7821" t="s">
        <v>63</v>
      </c>
      <c r="G7821" t="s">
        <v>737</v>
      </c>
      <c r="H7821">
        <v>0</v>
      </c>
      <c r="I7821" s="196" t="str">
        <f>VLOOKUP(E7821,Refs!$P$2:$R$36,3,FALSE)</f>
        <v>Y56</v>
      </c>
      <c r="J7821" s="196" t="str">
        <f>VLOOKUP(E7821,Refs!$P$2:$S$36,4,FALSE)</f>
        <v>London</v>
      </c>
      <c r="K7821" s="42" t="str">
        <f t="shared" si="247"/>
        <v/>
      </c>
    </row>
    <row r="7822" spans="1:11" x14ac:dyDescent="0.35">
      <c r="A7822" s="197">
        <f t="shared" si="248"/>
        <v>44317</v>
      </c>
      <c r="B7822" t="s">
        <v>1054</v>
      </c>
      <c r="C7822" t="s">
        <v>110</v>
      </c>
      <c r="D7822" t="s">
        <v>1010</v>
      </c>
      <c r="E7822" t="s">
        <v>540</v>
      </c>
      <c r="F7822" t="s">
        <v>541</v>
      </c>
      <c r="G7822" t="s">
        <v>756</v>
      </c>
      <c r="H7822">
        <v>68270</v>
      </c>
      <c r="I7822" s="196" t="str">
        <f>VLOOKUP(E7822,Refs!$P$2:$R$36,3,FALSE)</f>
        <v>Y56</v>
      </c>
      <c r="J7822" s="196" t="str">
        <f>VLOOKUP(E7822,Refs!$P$2:$S$36,4,FALSE)</f>
        <v>London</v>
      </c>
      <c r="K7822" s="42">
        <f t="shared" si="247"/>
        <v>68270</v>
      </c>
    </row>
    <row r="7823" spans="1:11" x14ac:dyDescent="0.35">
      <c r="A7823" s="197">
        <f t="shared" si="248"/>
        <v>44317</v>
      </c>
      <c r="B7823" t="s">
        <v>1054</v>
      </c>
      <c r="C7823" t="s">
        <v>110</v>
      </c>
      <c r="D7823" t="s">
        <v>1010</v>
      </c>
      <c r="E7823" t="s">
        <v>540</v>
      </c>
      <c r="F7823" t="s">
        <v>541</v>
      </c>
      <c r="G7823" t="s">
        <v>757</v>
      </c>
      <c r="H7823">
        <v>6156</v>
      </c>
      <c r="I7823" s="196" t="str">
        <f>VLOOKUP(E7823,Refs!$P$2:$R$36,3,FALSE)</f>
        <v>Y56</v>
      </c>
      <c r="J7823" s="196" t="str">
        <f>VLOOKUP(E7823,Refs!$P$2:$S$36,4,FALSE)</f>
        <v>London</v>
      </c>
      <c r="K7823" s="42">
        <f t="shared" si="247"/>
        <v>6156</v>
      </c>
    </row>
    <row r="7824" spans="1:11" x14ac:dyDescent="0.35">
      <c r="A7824" s="197">
        <f t="shared" si="248"/>
        <v>44317</v>
      </c>
      <c r="B7824" t="s">
        <v>1054</v>
      </c>
      <c r="C7824" t="s">
        <v>110</v>
      </c>
      <c r="D7824" t="s">
        <v>1010</v>
      </c>
      <c r="E7824" t="s">
        <v>540</v>
      </c>
      <c r="F7824" t="s">
        <v>541</v>
      </c>
      <c r="G7824" t="s">
        <v>758</v>
      </c>
      <c r="H7824">
        <v>64287</v>
      </c>
      <c r="I7824" s="196" t="str">
        <f>VLOOKUP(E7824,Refs!$P$2:$R$36,3,FALSE)</f>
        <v>Y56</v>
      </c>
      <c r="J7824" s="196" t="str">
        <f>VLOOKUP(E7824,Refs!$P$2:$S$36,4,FALSE)</f>
        <v>London</v>
      </c>
      <c r="K7824" s="42">
        <f t="shared" si="247"/>
        <v>64287</v>
      </c>
    </row>
    <row r="7825" spans="1:11" x14ac:dyDescent="0.35">
      <c r="A7825" s="197">
        <f t="shared" si="248"/>
        <v>44317</v>
      </c>
      <c r="B7825" t="s">
        <v>1054</v>
      </c>
      <c r="C7825" t="s">
        <v>110</v>
      </c>
      <c r="D7825" t="s">
        <v>1010</v>
      </c>
      <c r="E7825" t="s">
        <v>540</v>
      </c>
      <c r="F7825" t="s">
        <v>541</v>
      </c>
      <c r="G7825" t="s">
        <v>759</v>
      </c>
      <c r="H7825">
        <v>31</v>
      </c>
      <c r="I7825" s="196" t="str">
        <f>VLOOKUP(E7825,Refs!$P$2:$R$36,3,FALSE)</f>
        <v>Y56</v>
      </c>
      <c r="J7825" s="196" t="str">
        <f>VLOOKUP(E7825,Refs!$P$2:$S$36,4,FALSE)</f>
        <v>London</v>
      </c>
      <c r="K7825" s="42">
        <f t="shared" si="247"/>
        <v>31</v>
      </c>
    </row>
    <row r="7826" spans="1:11" x14ac:dyDescent="0.35">
      <c r="A7826" s="197">
        <f t="shared" si="248"/>
        <v>44317</v>
      </c>
      <c r="B7826" t="s">
        <v>1054</v>
      </c>
      <c r="C7826" t="s">
        <v>110</v>
      </c>
      <c r="D7826" t="s">
        <v>1010</v>
      </c>
      <c r="E7826" t="s">
        <v>540</v>
      </c>
      <c r="F7826" t="s">
        <v>541</v>
      </c>
      <c r="G7826" t="s">
        <v>760</v>
      </c>
      <c r="H7826">
        <v>2547</v>
      </c>
      <c r="I7826" s="196" t="str">
        <f>VLOOKUP(E7826,Refs!$P$2:$R$36,3,FALSE)</f>
        <v>Y56</v>
      </c>
      <c r="J7826" s="196" t="str">
        <f>VLOOKUP(E7826,Refs!$P$2:$S$36,4,FALSE)</f>
        <v>London</v>
      </c>
      <c r="K7826" s="42">
        <f t="shared" si="247"/>
        <v>2547</v>
      </c>
    </row>
    <row r="7827" spans="1:11" x14ac:dyDescent="0.35">
      <c r="A7827" s="197">
        <f t="shared" si="248"/>
        <v>44317</v>
      </c>
      <c r="B7827" t="s">
        <v>1054</v>
      </c>
      <c r="C7827" t="s">
        <v>110</v>
      </c>
      <c r="D7827" t="s">
        <v>1010</v>
      </c>
      <c r="E7827" t="s">
        <v>540</v>
      </c>
      <c r="F7827" t="s">
        <v>541</v>
      </c>
      <c r="G7827" t="s">
        <v>761</v>
      </c>
      <c r="H7827">
        <v>0</v>
      </c>
      <c r="I7827" s="196" t="str">
        <f>VLOOKUP(E7827,Refs!$P$2:$R$36,3,FALSE)</f>
        <v>Y56</v>
      </c>
      <c r="J7827" s="196" t="str">
        <f>VLOOKUP(E7827,Refs!$P$2:$S$36,4,FALSE)</f>
        <v>London</v>
      </c>
      <c r="K7827" s="42" t="str">
        <f t="shared" si="247"/>
        <v/>
      </c>
    </row>
    <row r="7828" spans="1:11" x14ac:dyDescent="0.35">
      <c r="A7828" s="197">
        <f t="shared" si="248"/>
        <v>44317</v>
      </c>
      <c r="B7828" t="s">
        <v>1054</v>
      </c>
      <c r="C7828" t="s">
        <v>110</v>
      </c>
      <c r="D7828" t="s">
        <v>1010</v>
      </c>
      <c r="E7828" t="s">
        <v>540</v>
      </c>
      <c r="F7828" t="s">
        <v>541</v>
      </c>
      <c r="G7828" t="s">
        <v>548</v>
      </c>
      <c r="H7828">
        <v>47775</v>
      </c>
      <c r="I7828" s="196" t="str">
        <f>VLOOKUP(E7828,Refs!$P$2:$R$36,3,FALSE)</f>
        <v>Y56</v>
      </c>
      <c r="J7828" s="196" t="str">
        <f>VLOOKUP(E7828,Refs!$P$2:$S$36,4,FALSE)</f>
        <v>London</v>
      </c>
      <c r="K7828" s="42">
        <f t="shared" si="247"/>
        <v>47775</v>
      </c>
    </row>
    <row r="7829" spans="1:11" x14ac:dyDescent="0.35">
      <c r="A7829" s="197">
        <f t="shared" si="248"/>
        <v>44317</v>
      </c>
      <c r="B7829" t="s">
        <v>1054</v>
      </c>
      <c r="C7829" t="s">
        <v>110</v>
      </c>
      <c r="D7829" t="s">
        <v>1010</v>
      </c>
      <c r="E7829" t="s">
        <v>540</v>
      </c>
      <c r="F7829" t="s">
        <v>541</v>
      </c>
      <c r="G7829" t="s">
        <v>549</v>
      </c>
      <c r="H7829">
        <v>3983</v>
      </c>
      <c r="I7829" s="196" t="str">
        <f>VLOOKUP(E7829,Refs!$P$2:$R$36,3,FALSE)</f>
        <v>Y56</v>
      </c>
      <c r="J7829" s="196" t="str">
        <f>VLOOKUP(E7829,Refs!$P$2:$S$36,4,FALSE)</f>
        <v>London</v>
      </c>
      <c r="K7829" s="42">
        <f t="shared" si="247"/>
        <v>3983</v>
      </c>
    </row>
    <row r="7830" spans="1:11" x14ac:dyDescent="0.35">
      <c r="A7830" s="197">
        <f t="shared" si="248"/>
        <v>44317</v>
      </c>
      <c r="B7830" t="s">
        <v>1054</v>
      </c>
      <c r="C7830" t="s">
        <v>110</v>
      </c>
      <c r="D7830" t="s">
        <v>1010</v>
      </c>
      <c r="E7830" t="s">
        <v>540</v>
      </c>
      <c r="F7830" t="s">
        <v>541</v>
      </c>
      <c r="G7830" t="s">
        <v>550</v>
      </c>
      <c r="H7830">
        <v>681</v>
      </c>
      <c r="I7830" s="196" t="str">
        <f>VLOOKUP(E7830,Refs!$P$2:$R$36,3,FALSE)</f>
        <v>Y56</v>
      </c>
      <c r="J7830" s="196" t="str">
        <f>VLOOKUP(E7830,Refs!$P$2:$S$36,4,FALSE)</f>
        <v>London</v>
      </c>
      <c r="K7830" s="42">
        <f t="shared" si="247"/>
        <v>681</v>
      </c>
    </row>
    <row r="7831" spans="1:11" x14ac:dyDescent="0.35">
      <c r="A7831" s="197">
        <f t="shared" si="248"/>
        <v>44317</v>
      </c>
      <c r="B7831" t="s">
        <v>1054</v>
      </c>
      <c r="C7831" t="s">
        <v>110</v>
      </c>
      <c r="D7831" t="s">
        <v>1010</v>
      </c>
      <c r="E7831" t="s">
        <v>540</v>
      </c>
      <c r="F7831" t="s">
        <v>541</v>
      </c>
      <c r="G7831" t="s">
        <v>551</v>
      </c>
      <c r="H7831">
        <v>1124</v>
      </c>
      <c r="I7831" s="196" t="str">
        <f>VLOOKUP(E7831,Refs!$P$2:$R$36,3,FALSE)</f>
        <v>Y56</v>
      </c>
      <c r="J7831" s="196" t="str">
        <f>VLOOKUP(E7831,Refs!$P$2:$S$36,4,FALSE)</f>
        <v>London</v>
      </c>
      <c r="K7831" s="42">
        <f t="shared" si="247"/>
        <v>1124</v>
      </c>
    </row>
    <row r="7832" spans="1:11" x14ac:dyDescent="0.35">
      <c r="A7832" s="197">
        <f t="shared" si="248"/>
        <v>44317</v>
      </c>
      <c r="B7832" t="s">
        <v>1054</v>
      </c>
      <c r="C7832" t="s">
        <v>110</v>
      </c>
      <c r="D7832" t="s">
        <v>1010</v>
      </c>
      <c r="E7832" t="s">
        <v>540</v>
      </c>
      <c r="F7832" t="s">
        <v>541</v>
      </c>
      <c r="G7832" t="s">
        <v>552</v>
      </c>
      <c r="H7832">
        <v>2178</v>
      </c>
      <c r="I7832" s="196" t="str">
        <f>VLOOKUP(E7832,Refs!$P$2:$R$36,3,FALSE)</f>
        <v>Y56</v>
      </c>
      <c r="J7832" s="196" t="str">
        <f>VLOOKUP(E7832,Refs!$P$2:$S$36,4,FALSE)</f>
        <v>London</v>
      </c>
      <c r="K7832" s="42">
        <f t="shared" si="247"/>
        <v>2178</v>
      </c>
    </row>
    <row r="7833" spans="1:11" x14ac:dyDescent="0.35">
      <c r="A7833" s="197">
        <f t="shared" si="248"/>
        <v>44317</v>
      </c>
      <c r="B7833" t="s">
        <v>1054</v>
      </c>
      <c r="C7833" t="s">
        <v>110</v>
      </c>
      <c r="D7833" t="s">
        <v>1010</v>
      </c>
      <c r="E7833" t="s">
        <v>540</v>
      </c>
      <c r="F7833" t="s">
        <v>541</v>
      </c>
      <c r="G7833" t="s">
        <v>553</v>
      </c>
      <c r="H7833">
        <v>369022</v>
      </c>
      <c r="I7833" s="196" t="str">
        <f>VLOOKUP(E7833,Refs!$P$2:$R$36,3,FALSE)</f>
        <v>Y56</v>
      </c>
      <c r="J7833" s="196" t="str">
        <f>VLOOKUP(E7833,Refs!$P$2:$S$36,4,FALSE)</f>
        <v>London</v>
      </c>
      <c r="K7833" s="42">
        <f t="shared" si="247"/>
        <v>369022</v>
      </c>
    </row>
    <row r="7834" spans="1:11" x14ac:dyDescent="0.35">
      <c r="A7834" s="197">
        <f t="shared" si="248"/>
        <v>44317</v>
      </c>
      <c r="B7834" t="s">
        <v>1054</v>
      </c>
      <c r="C7834" t="s">
        <v>110</v>
      </c>
      <c r="D7834" t="s">
        <v>1010</v>
      </c>
      <c r="E7834" t="s">
        <v>540</v>
      </c>
      <c r="F7834" t="s">
        <v>541</v>
      </c>
      <c r="G7834" t="s">
        <v>554</v>
      </c>
      <c r="H7834">
        <v>399</v>
      </c>
      <c r="I7834" s="196" t="str">
        <f>VLOOKUP(E7834,Refs!$P$2:$R$36,3,FALSE)</f>
        <v>Y56</v>
      </c>
      <c r="J7834" s="196" t="str">
        <f>VLOOKUP(E7834,Refs!$P$2:$S$36,4,FALSE)</f>
        <v>London</v>
      </c>
      <c r="K7834" s="42">
        <f t="shared" si="247"/>
        <v>399</v>
      </c>
    </row>
    <row r="7835" spans="1:11" x14ac:dyDescent="0.35">
      <c r="A7835" s="197">
        <f t="shared" si="248"/>
        <v>44317</v>
      </c>
      <c r="B7835" t="s">
        <v>1054</v>
      </c>
      <c r="C7835" t="s">
        <v>110</v>
      </c>
      <c r="D7835" t="s">
        <v>1010</v>
      </c>
      <c r="E7835" t="s">
        <v>540</v>
      </c>
      <c r="F7835" t="s">
        <v>541</v>
      </c>
      <c r="G7835" t="s">
        <v>555</v>
      </c>
      <c r="H7835">
        <v>586</v>
      </c>
      <c r="I7835" s="196" t="str">
        <f>VLOOKUP(E7835,Refs!$P$2:$R$36,3,FALSE)</f>
        <v>Y56</v>
      </c>
      <c r="J7835" s="196" t="str">
        <f>VLOOKUP(E7835,Refs!$P$2:$S$36,4,FALSE)</f>
        <v>London</v>
      </c>
      <c r="K7835" s="42">
        <f t="shared" si="247"/>
        <v>586</v>
      </c>
    </row>
    <row r="7836" spans="1:11" x14ac:dyDescent="0.35">
      <c r="A7836" s="197">
        <f t="shared" si="248"/>
        <v>44317</v>
      </c>
      <c r="B7836" t="s">
        <v>1054</v>
      </c>
      <c r="C7836" t="s">
        <v>110</v>
      </c>
      <c r="D7836" t="s">
        <v>1010</v>
      </c>
      <c r="E7836" t="s">
        <v>540</v>
      </c>
      <c r="F7836" t="s">
        <v>541</v>
      </c>
      <c r="G7836" t="s">
        <v>556</v>
      </c>
      <c r="H7836">
        <v>218400</v>
      </c>
      <c r="I7836" s="196" t="str">
        <f>VLOOKUP(E7836,Refs!$P$2:$R$36,3,FALSE)</f>
        <v>Y56</v>
      </c>
      <c r="J7836" s="196" t="str">
        <f>VLOOKUP(E7836,Refs!$P$2:$S$36,4,FALSE)</f>
        <v>London</v>
      </c>
      <c r="K7836" s="42">
        <f t="shared" si="247"/>
        <v>218400</v>
      </c>
    </row>
    <row r="7837" spans="1:11" x14ac:dyDescent="0.35">
      <c r="A7837" s="197">
        <f t="shared" si="248"/>
        <v>44317</v>
      </c>
      <c r="B7837" t="s">
        <v>1054</v>
      </c>
      <c r="C7837" t="s">
        <v>110</v>
      </c>
      <c r="D7837" t="s">
        <v>1010</v>
      </c>
      <c r="E7837" t="s">
        <v>540</v>
      </c>
      <c r="F7837" t="s">
        <v>541</v>
      </c>
      <c r="G7837" t="s">
        <v>557</v>
      </c>
      <c r="H7837">
        <v>6997</v>
      </c>
      <c r="I7837" s="196" t="str">
        <f>VLOOKUP(E7837,Refs!$P$2:$R$36,3,FALSE)</f>
        <v>Y56</v>
      </c>
      <c r="J7837" s="196" t="str">
        <f>VLOOKUP(E7837,Refs!$P$2:$S$36,4,FALSE)</f>
        <v>London</v>
      </c>
      <c r="K7837" s="42">
        <f t="shared" si="247"/>
        <v>6997</v>
      </c>
    </row>
    <row r="7838" spans="1:11" x14ac:dyDescent="0.35">
      <c r="A7838" s="197">
        <f t="shared" si="248"/>
        <v>44317</v>
      </c>
      <c r="B7838" t="s">
        <v>1054</v>
      </c>
      <c r="C7838" t="s">
        <v>110</v>
      </c>
      <c r="D7838" t="s">
        <v>1010</v>
      </c>
      <c r="E7838" t="s">
        <v>540</v>
      </c>
      <c r="F7838" t="s">
        <v>541</v>
      </c>
      <c r="G7838" t="s">
        <v>558</v>
      </c>
      <c r="H7838">
        <v>36155671</v>
      </c>
      <c r="I7838" s="196" t="str">
        <f>VLOOKUP(E7838,Refs!$P$2:$R$36,3,FALSE)</f>
        <v>Y56</v>
      </c>
      <c r="J7838" s="196" t="str">
        <f>VLOOKUP(E7838,Refs!$P$2:$S$36,4,FALSE)</f>
        <v>London</v>
      </c>
      <c r="K7838" s="42">
        <f t="shared" si="247"/>
        <v>36155671</v>
      </c>
    </row>
    <row r="7839" spans="1:11" x14ac:dyDescent="0.35">
      <c r="A7839" s="197">
        <f t="shared" si="248"/>
        <v>44317</v>
      </c>
      <c r="B7839" t="s">
        <v>1054</v>
      </c>
      <c r="C7839" t="s">
        <v>110</v>
      </c>
      <c r="D7839" t="s">
        <v>1010</v>
      </c>
      <c r="E7839" t="s">
        <v>540</v>
      </c>
      <c r="F7839" t="s">
        <v>541</v>
      </c>
      <c r="G7839" t="s">
        <v>566</v>
      </c>
      <c r="H7839">
        <v>62723</v>
      </c>
      <c r="I7839" s="196" t="str">
        <f>VLOOKUP(E7839,Refs!$P$2:$R$36,3,FALSE)</f>
        <v>Y56</v>
      </c>
      <c r="J7839" s="196" t="str">
        <f>VLOOKUP(E7839,Refs!$P$2:$S$36,4,FALSE)</f>
        <v>London</v>
      </c>
      <c r="K7839" s="42">
        <f t="shared" si="247"/>
        <v>62723</v>
      </c>
    </row>
    <row r="7840" spans="1:11" x14ac:dyDescent="0.35">
      <c r="A7840" s="197">
        <f t="shared" si="248"/>
        <v>44317</v>
      </c>
      <c r="B7840" t="s">
        <v>1054</v>
      </c>
      <c r="C7840" t="s">
        <v>110</v>
      </c>
      <c r="D7840" t="s">
        <v>1010</v>
      </c>
      <c r="E7840" t="s">
        <v>540</v>
      </c>
      <c r="F7840" t="s">
        <v>541</v>
      </c>
      <c r="G7840" t="s">
        <v>567</v>
      </c>
      <c r="H7840">
        <v>1812</v>
      </c>
      <c r="I7840" s="196" t="str">
        <f>VLOOKUP(E7840,Refs!$P$2:$R$36,3,FALSE)</f>
        <v>Y56</v>
      </c>
      <c r="J7840" s="196" t="str">
        <f>VLOOKUP(E7840,Refs!$P$2:$S$36,4,FALSE)</f>
        <v>London</v>
      </c>
      <c r="K7840" s="42">
        <f t="shared" si="247"/>
        <v>1812</v>
      </c>
    </row>
    <row r="7841" spans="1:11" x14ac:dyDescent="0.35">
      <c r="A7841" s="197">
        <f t="shared" si="248"/>
        <v>44317</v>
      </c>
      <c r="B7841" t="s">
        <v>1054</v>
      </c>
      <c r="C7841" t="s">
        <v>110</v>
      </c>
      <c r="D7841" t="s">
        <v>1010</v>
      </c>
      <c r="E7841" t="s">
        <v>540</v>
      </c>
      <c r="F7841" t="s">
        <v>541</v>
      </c>
      <c r="G7841" t="s">
        <v>568</v>
      </c>
      <c r="H7841">
        <v>25138</v>
      </c>
      <c r="I7841" s="196" t="str">
        <f>VLOOKUP(E7841,Refs!$P$2:$R$36,3,FALSE)</f>
        <v>Y56</v>
      </c>
      <c r="J7841" s="196" t="str">
        <f>VLOOKUP(E7841,Refs!$P$2:$S$36,4,FALSE)</f>
        <v>London</v>
      </c>
      <c r="K7841" s="42">
        <f t="shared" si="247"/>
        <v>25138</v>
      </c>
    </row>
    <row r="7842" spans="1:11" x14ac:dyDescent="0.35">
      <c r="A7842" s="197">
        <f t="shared" si="248"/>
        <v>44317</v>
      </c>
      <c r="B7842" t="s">
        <v>1054</v>
      </c>
      <c r="C7842" t="s">
        <v>110</v>
      </c>
      <c r="D7842" t="s">
        <v>1010</v>
      </c>
      <c r="E7842" t="s">
        <v>540</v>
      </c>
      <c r="F7842" t="s">
        <v>541</v>
      </c>
      <c r="G7842" t="s">
        <v>569</v>
      </c>
      <c r="H7842">
        <v>10678</v>
      </c>
      <c r="I7842" s="196" t="str">
        <f>VLOOKUP(E7842,Refs!$P$2:$R$36,3,FALSE)</f>
        <v>Y56</v>
      </c>
      <c r="J7842" s="196" t="str">
        <f>VLOOKUP(E7842,Refs!$P$2:$S$36,4,FALSE)</f>
        <v>London</v>
      </c>
      <c r="K7842" s="42">
        <f t="shared" si="247"/>
        <v>10678</v>
      </c>
    </row>
    <row r="7843" spans="1:11" x14ac:dyDescent="0.35">
      <c r="A7843" s="197">
        <f t="shared" si="248"/>
        <v>44317</v>
      </c>
      <c r="B7843" t="s">
        <v>1054</v>
      </c>
      <c r="C7843" t="s">
        <v>110</v>
      </c>
      <c r="D7843" t="s">
        <v>1010</v>
      </c>
      <c r="E7843" t="s">
        <v>540</v>
      </c>
      <c r="F7843" t="s">
        <v>541</v>
      </c>
      <c r="G7843" t="s">
        <v>570</v>
      </c>
      <c r="H7843">
        <v>20090</v>
      </c>
      <c r="I7843" s="196" t="str">
        <f>VLOOKUP(E7843,Refs!$P$2:$R$36,3,FALSE)</f>
        <v>Y56</v>
      </c>
      <c r="J7843" s="196" t="str">
        <f>VLOOKUP(E7843,Refs!$P$2:$S$36,4,FALSE)</f>
        <v>London</v>
      </c>
      <c r="K7843" s="42">
        <f t="shared" si="247"/>
        <v>20090</v>
      </c>
    </row>
    <row r="7844" spans="1:11" x14ac:dyDescent="0.35">
      <c r="A7844" s="197">
        <f t="shared" si="248"/>
        <v>44317</v>
      </c>
      <c r="B7844" t="s">
        <v>1054</v>
      </c>
      <c r="C7844" t="s">
        <v>110</v>
      </c>
      <c r="D7844" t="s">
        <v>1010</v>
      </c>
      <c r="E7844" t="s">
        <v>540</v>
      </c>
      <c r="F7844" t="s">
        <v>541</v>
      </c>
      <c r="G7844" t="s">
        <v>571</v>
      </c>
      <c r="H7844">
        <v>5005</v>
      </c>
      <c r="I7844" s="196" t="str">
        <f>VLOOKUP(E7844,Refs!$P$2:$R$36,3,FALSE)</f>
        <v>Y56</v>
      </c>
      <c r="J7844" s="196" t="str">
        <f>VLOOKUP(E7844,Refs!$P$2:$S$36,4,FALSE)</f>
        <v>London</v>
      </c>
      <c r="K7844" s="42">
        <f t="shared" si="247"/>
        <v>5005</v>
      </c>
    </row>
    <row r="7845" spans="1:11" x14ac:dyDescent="0.35">
      <c r="A7845" s="197">
        <f t="shared" si="248"/>
        <v>44317</v>
      </c>
      <c r="B7845" t="s">
        <v>1054</v>
      </c>
      <c r="C7845" t="s">
        <v>110</v>
      </c>
      <c r="D7845" t="s">
        <v>1010</v>
      </c>
      <c r="E7845" t="s">
        <v>540</v>
      </c>
      <c r="F7845" t="s">
        <v>541</v>
      </c>
      <c r="G7845" t="s">
        <v>576</v>
      </c>
      <c r="H7845">
        <v>35602</v>
      </c>
      <c r="I7845" s="196" t="str">
        <f>VLOOKUP(E7845,Refs!$P$2:$R$36,3,FALSE)</f>
        <v>Y56</v>
      </c>
      <c r="J7845" s="196" t="str">
        <f>VLOOKUP(E7845,Refs!$P$2:$S$36,4,FALSE)</f>
        <v>London</v>
      </c>
      <c r="K7845" s="42">
        <f t="shared" si="247"/>
        <v>35602</v>
      </c>
    </row>
    <row r="7846" spans="1:11" x14ac:dyDescent="0.35">
      <c r="A7846" s="197">
        <f t="shared" si="248"/>
        <v>44317</v>
      </c>
      <c r="B7846" t="s">
        <v>1054</v>
      </c>
      <c r="C7846" t="s">
        <v>110</v>
      </c>
      <c r="D7846" t="s">
        <v>1010</v>
      </c>
      <c r="E7846" t="s">
        <v>540</v>
      </c>
      <c r="F7846" t="s">
        <v>541</v>
      </c>
      <c r="G7846" t="s">
        <v>577</v>
      </c>
      <c r="H7846">
        <v>15233</v>
      </c>
      <c r="I7846" s="196" t="str">
        <f>VLOOKUP(E7846,Refs!$P$2:$R$36,3,FALSE)</f>
        <v>Y56</v>
      </c>
      <c r="J7846" s="196" t="str">
        <f>VLOOKUP(E7846,Refs!$P$2:$S$36,4,FALSE)</f>
        <v>London</v>
      </c>
      <c r="K7846" s="42">
        <f t="shared" si="247"/>
        <v>15233</v>
      </c>
    </row>
    <row r="7847" spans="1:11" x14ac:dyDescent="0.35">
      <c r="A7847" s="197">
        <f t="shared" si="248"/>
        <v>44317</v>
      </c>
      <c r="B7847" t="s">
        <v>1054</v>
      </c>
      <c r="C7847" t="s">
        <v>110</v>
      </c>
      <c r="D7847" t="s">
        <v>1010</v>
      </c>
      <c r="E7847" t="s">
        <v>540</v>
      </c>
      <c r="F7847" t="s">
        <v>541</v>
      </c>
      <c r="G7847" t="s">
        <v>578</v>
      </c>
      <c r="H7847">
        <v>7902</v>
      </c>
      <c r="I7847" s="196" t="str">
        <f>VLOOKUP(E7847,Refs!$P$2:$R$36,3,FALSE)</f>
        <v>Y56</v>
      </c>
      <c r="J7847" s="196" t="str">
        <f>VLOOKUP(E7847,Refs!$P$2:$S$36,4,FALSE)</f>
        <v>London</v>
      </c>
      <c r="K7847" s="42">
        <f t="shared" si="247"/>
        <v>7902</v>
      </c>
    </row>
    <row r="7848" spans="1:11" x14ac:dyDescent="0.35">
      <c r="A7848" s="197">
        <f t="shared" si="248"/>
        <v>44317</v>
      </c>
      <c r="B7848" t="s">
        <v>1054</v>
      </c>
      <c r="C7848" t="s">
        <v>110</v>
      </c>
      <c r="D7848" t="s">
        <v>1010</v>
      </c>
      <c r="E7848" t="s">
        <v>540</v>
      </c>
      <c r="F7848" t="s">
        <v>541</v>
      </c>
      <c r="G7848" t="s">
        <v>579</v>
      </c>
      <c r="H7848">
        <v>19</v>
      </c>
      <c r="I7848" s="196" t="str">
        <f>VLOOKUP(E7848,Refs!$P$2:$R$36,3,FALSE)</f>
        <v>Y56</v>
      </c>
      <c r="J7848" s="196" t="str">
        <f>VLOOKUP(E7848,Refs!$P$2:$S$36,4,FALSE)</f>
        <v>London</v>
      </c>
      <c r="K7848" s="42">
        <f t="shared" ref="K7848:K7911" si="249">IF(OR(H7848="NULL",H7848=0,H7848=""),"",H7848)</f>
        <v>19</v>
      </c>
    </row>
    <row r="7849" spans="1:11" x14ac:dyDescent="0.35">
      <c r="A7849" s="197">
        <f t="shared" si="248"/>
        <v>44317</v>
      </c>
      <c r="B7849" t="s">
        <v>1054</v>
      </c>
      <c r="C7849" t="s">
        <v>110</v>
      </c>
      <c r="D7849" t="s">
        <v>1010</v>
      </c>
      <c r="E7849" t="s">
        <v>540</v>
      </c>
      <c r="F7849" t="s">
        <v>541</v>
      </c>
      <c r="G7849" t="s">
        <v>580</v>
      </c>
      <c r="H7849">
        <v>4780</v>
      </c>
      <c r="I7849" s="196" t="str">
        <f>VLOOKUP(E7849,Refs!$P$2:$R$36,3,FALSE)</f>
        <v>Y56</v>
      </c>
      <c r="J7849" s="196" t="str">
        <f>VLOOKUP(E7849,Refs!$P$2:$S$36,4,FALSE)</f>
        <v>London</v>
      </c>
      <c r="K7849" s="42">
        <f t="shared" si="249"/>
        <v>4780</v>
      </c>
    </row>
    <row r="7850" spans="1:11" x14ac:dyDescent="0.35">
      <c r="A7850" s="197">
        <f t="shared" si="248"/>
        <v>44317</v>
      </c>
      <c r="B7850" t="s">
        <v>1054</v>
      </c>
      <c r="C7850" t="s">
        <v>110</v>
      </c>
      <c r="D7850" t="s">
        <v>1010</v>
      </c>
      <c r="E7850" t="s">
        <v>540</v>
      </c>
      <c r="F7850" t="s">
        <v>541</v>
      </c>
      <c r="G7850" t="s">
        <v>581</v>
      </c>
      <c r="H7850">
        <v>2</v>
      </c>
      <c r="I7850" s="196" t="str">
        <f>VLOOKUP(E7850,Refs!$P$2:$R$36,3,FALSE)</f>
        <v>Y56</v>
      </c>
      <c r="J7850" s="196" t="str">
        <f>VLOOKUP(E7850,Refs!$P$2:$S$36,4,FALSE)</f>
        <v>London</v>
      </c>
      <c r="K7850" s="42">
        <f t="shared" si="249"/>
        <v>2</v>
      </c>
    </row>
    <row r="7851" spans="1:11" x14ac:dyDescent="0.35">
      <c r="A7851" s="197">
        <f t="shared" si="248"/>
        <v>44317</v>
      </c>
      <c r="B7851" t="s">
        <v>1054</v>
      </c>
      <c r="C7851" t="s">
        <v>110</v>
      </c>
      <c r="D7851" t="s">
        <v>1010</v>
      </c>
      <c r="E7851" t="s">
        <v>540</v>
      </c>
      <c r="F7851" t="s">
        <v>541</v>
      </c>
      <c r="G7851" t="s">
        <v>582</v>
      </c>
      <c r="H7851">
        <v>3800</v>
      </c>
      <c r="I7851" s="196" t="str">
        <f>VLOOKUP(E7851,Refs!$P$2:$R$36,3,FALSE)</f>
        <v>Y56</v>
      </c>
      <c r="J7851" s="196" t="str">
        <f>VLOOKUP(E7851,Refs!$P$2:$S$36,4,FALSE)</f>
        <v>London</v>
      </c>
      <c r="K7851" s="42">
        <f t="shared" si="249"/>
        <v>3800</v>
      </c>
    </row>
    <row r="7852" spans="1:11" x14ac:dyDescent="0.35">
      <c r="A7852" s="197">
        <f t="shared" si="248"/>
        <v>44317</v>
      </c>
      <c r="B7852" t="s">
        <v>1054</v>
      </c>
      <c r="C7852" t="s">
        <v>110</v>
      </c>
      <c r="D7852" t="s">
        <v>1010</v>
      </c>
      <c r="E7852" t="s">
        <v>540</v>
      </c>
      <c r="F7852" t="s">
        <v>541</v>
      </c>
      <c r="G7852" t="s">
        <v>583</v>
      </c>
      <c r="H7852">
        <v>191</v>
      </c>
      <c r="I7852" s="196" t="str">
        <f>VLOOKUP(E7852,Refs!$P$2:$R$36,3,FALSE)</f>
        <v>Y56</v>
      </c>
      <c r="J7852" s="196" t="str">
        <f>VLOOKUP(E7852,Refs!$P$2:$S$36,4,FALSE)</f>
        <v>London</v>
      </c>
      <c r="K7852" s="42">
        <f t="shared" si="249"/>
        <v>191</v>
      </c>
    </row>
    <row r="7853" spans="1:11" x14ac:dyDescent="0.35">
      <c r="A7853" s="197">
        <f t="shared" si="248"/>
        <v>44317</v>
      </c>
      <c r="B7853" t="s">
        <v>1054</v>
      </c>
      <c r="C7853" t="s">
        <v>110</v>
      </c>
      <c r="D7853" t="s">
        <v>1010</v>
      </c>
      <c r="E7853" t="s">
        <v>540</v>
      </c>
      <c r="F7853" t="s">
        <v>541</v>
      </c>
      <c r="G7853" t="s">
        <v>584</v>
      </c>
      <c r="H7853">
        <v>3675</v>
      </c>
      <c r="I7853" s="196" t="str">
        <f>VLOOKUP(E7853,Refs!$P$2:$R$36,3,FALSE)</f>
        <v>Y56</v>
      </c>
      <c r="J7853" s="196" t="str">
        <f>VLOOKUP(E7853,Refs!$P$2:$S$36,4,FALSE)</f>
        <v>London</v>
      </c>
      <c r="K7853" s="42">
        <f t="shared" si="249"/>
        <v>3675</v>
      </c>
    </row>
    <row r="7854" spans="1:11" x14ac:dyDescent="0.35">
      <c r="A7854" s="197">
        <f t="shared" si="248"/>
        <v>44317</v>
      </c>
      <c r="B7854" t="s">
        <v>1054</v>
      </c>
      <c r="C7854" t="s">
        <v>110</v>
      </c>
      <c r="D7854" t="s">
        <v>1010</v>
      </c>
      <c r="E7854" t="s">
        <v>540</v>
      </c>
      <c r="F7854" t="s">
        <v>541</v>
      </c>
      <c r="G7854" t="s">
        <v>585</v>
      </c>
      <c r="H7854">
        <v>17320</v>
      </c>
      <c r="I7854" s="196" t="str">
        <f>VLOOKUP(E7854,Refs!$P$2:$R$36,3,FALSE)</f>
        <v>Y56</v>
      </c>
      <c r="J7854" s="196" t="str">
        <f>VLOOKUP(E7854,Refs!$P$2:$S$36,4,FALSE)</f>
        <v>London</v>
      </c>
      <c r="K7854" s="42">
        <f t="shared" si="249"/>
        <v>17320</v>
      </c>
    </row>
    <row r="7855" spans="1:11" x14ac:dyDescent="0.35">
      <c r="A7855" s="197">
        <f t="shared" si="248"/>
        <v>44317</v>
      </c>
      <c r="B7855" t="s">
        <v>1054</v>
      </c>
      <c r="C7855" t="s">
        <v>110</v>
      </c>
      <c r="D7855" t="s">
        <v>1010</v>
      </c>
      <c r="E7855" t="s">
        <v>540</v>
      </c>
      <c r="F7855" t="s">
        <v>541</v>
      </c>
      <c r="G7855" t="s">
        <v>586</v>
      </c>
      <c r="H7855">
        <v>1916</v>
      </c>
      <c r="I7855" s="196" t="str">
        <f>VLOOKUP(E7855,Refs!$P$2:$R$36,3,FALSE)</f>
        <v>Y56</v>
      </c>
      <c r="J7855" s="196" t="str">
        <f>VLOOKUP(E7855,Refs!$P$2:$S$36,4,FALSE)</f>
        <v>London</v>
      </c>
      <c r="K7855" s="42">
        <f t="shared" si="249"/>
        <v>1916</v>
      </c>
    </row>
    <row r="7856" spans="1:11" x14ac:dyDescent="0.35">
      <c r="A7856" s="197">
        <f t="shared" si="248"/>
        <v>44317</v>
      </c>
      <c r="B7856" t="s">
        <v>1054</v>
      </c>
      <c r="C7856" t="s">
        <v>110</v>
      </c>
      <c r="D7856" t="s">
        <v>1010</v>
      </c>
      <c r="E7856" t="s">
        <v>540</v>
      </c>
      <c r="F7856" t="s">
        <v>541</v>
      </c>
      <c r="G7856" t="s">
        <v>587</v>
      </c>
      <c r="H7856">
        <v>223</v>
      </c>
      <c r="I7856" s="196" t="str">
        <f>VLOOKUP(E7856,Refs!$P$2:$R$36,3,FALSE)</f>
        <v>Y56</v>
      </c>
      <c r="J7856" s="196" t="str">
        <f>VLOOKUP(E7856,Refs!$P$2:$S$36,4,FALSE)</f>
        <v>London</v>
      </c>
      <c r="K7856" s="42">
        <f t="shared" si="249"/>
        <v>223</v>
      </c>
    </row>
    <row r="7857" spans="1:11" x14ac:dyDescent="0.35">
      <c r="A7857" s="197">
        <f t="shared" si="248"/>
        <v>44317</v>
      </c>
      <c r="B7857" t="s">
        <v>1054</v>
      </c>
      <c r="C7857" t="s">
        <v>110</v>
      </c>
      <c r="D7857" t="s">
        <v>1010</v>
      </c>
      <c r="E7857" t="s">
        <v>540</v>
      </c>
      <c r="F7857" t="s">
        <v>541</v>
      </c>
      <c r="G7857" t="s">
        <v>588</v>
      </c>
      <c r="H7857">
        <v>7140</v>
      </c>
      <c r="I7857" s="196" t="str">
        <f>VLOOKUP(E7857,Refs!$P$2:$R$36,3,FALSE)</f>
        <v>Y56</v>
      </c>
      <c r="J7857" s="196" t="str">
        <f>VLOOKUP(E7857,Refs!$P$2:$S$36,4,FALSE)</f>
        <v>London</v>
      </c>
      <c r="K7857" s="42">
        <f t="shared" si="249"/>
        <v>7140</v>
      </c>
    </row>
    <row r="7858" spans="1:11" x14ac:dyDescent="0.35">
      <c r="A7858" s="197">
        <f t="shared" si="248"/>
        <v>44317</v>
      </c>
      <c r="B7858" t="s">
        <v>1054</v>
      </c>
      <c r="C7858" t="s">
        <v>110</v>
      </c>
      <c r="D7858" t="s">
        <v>1010</v>
      </c>
      <c r="E7858" t="s">
        <v>540</v>
      </c>
      <c r="F7858" t="s">
        <v>541</v>
      </c>
      <c r="G7858" t="s">
        <v>589</v>
      </c>
      <c r="H7858">
        <v>1947</v>
      </c>
      <c r="I7858" s="196" t="str">
        <f>VLOOKUP(E7858,Refs!$P$2:$R$36,3,FALSE)</f>
        <v>Y56</v>
      </c>
      <c r="J7858" s="196" t="str">
        <f>VLOOKUP(E7858,Refs!$P$2:$S$36,4,FALSE)</f>
        <v>London</v>
      </c>
      <c r="K7858" s="42">
        <f t="shared" si="249"/>
        <v>1947</v>
      </c>
    </row>
    <row r="7859" spans="1:11" x14ac:dyDescent="0.35">
      <c r="A7859" s="197">
        <f t="shared" si="248"/>
        <v>44317</v>
      </c>
      <c r="B7859" t="s">
        <v>1054</v>
      </c>
      <c r="C7859" t="s">
        <v>110</v>
      </c>
      <c r="D7859" t="s">
        <v>1010</v>
      </c>
      <c r="E7859" t="s">
        <v>540</v>
      </c>
      <c r="F7859" t="s">
        <v>541</v>
      </c>
      <c r="G7859" t="s">
        <v>590</v>
      </c>
      <c r="H7859">
        <v>20119</v>
      </c>
      <c r="I7859" s="196" t="str">
        <f>VLOOKUP(E7859,Refs!$P$2:$R$36,3,FALSE)</f>
        <v>Y56</v>
      </c>
      <c r="J7859" s="196" t="str">
        <f>VLOOKUP(E7859,Refs!$P$2:$S$36,4,FALSE)</f>
        <v>London</v>
      </c>
      <c r="K7859" s="42">
        <f t="shared" si="249"/>
        <v>20119</v>
      </c>
    </row>
    <row r="7860" spans="1:11" x14ac:dyDescent="0.35">
      <c r="A7860" s="197">
        <f t="shared" si="248"/>
        <v>44317</v>
      </c>
      <c r="B7860" t="s">
        <v>1054</v>
      </c>
      <c r="C7860" t="s">
        <v>110</v>
      </c>
      <c r="D7860" t="s">
        <v>1010</v>
      </c>
      <c r="E7860" t="s">
        <v>540</v>
      </c>
      <c r="F7860" t="s">
        <v>541</v>
      </c>
      <c r="G7860" t="s">
        <v>591</v>
      </c>
      <c r="H7860">
        <v>9000</v>
      </c>
      <c r="I7860" s="196" t="str">
        <f>VLOOKUP(E7860,Refs!$P$2:$R$36,3,FALSE)</f>
        <v>Y56</v>
      </c>
      <c r="J7860" s="196" t="str">
        <f>VLOOKUP(E7860,Refs!$P$2:$S$36,4,FALSE)</f>
        <v>London</v>
      </c>
      <c r="K7860" s="42">
        <f t="shared" si="249"/>
        <v>9000</v>
      </c>
    </row>
    <row r="7861" spans="1:11" x14ac:dyDescent="0.35">
      <c r="A7861" s="197">
        <f t="shared" si="248"/>
        <v>44317</v>
      </c>
      <c r="B7861" t="s">
        <v>1054</v>
      </c>
      <c r="C7861" t="s">
        <v>110</v>
      </c>
      <c r="D7861" t="s">
        <v>1010</v>
      </c>
      <c r="E7861" t="s">
        <v>540</v>
      </c>
      <c r="F7861" t="s">
        <v>541</v>
      </c>
      <c r="G7861" t="s">
        <v>592</v>
      </c>
      <c r="H7861">
        <v>23866</v>
      </c>
      <c r="I7861" s="196" t="str">
        <f>VLOOKUP(E7861,Refs!$P$2:$R$36,3,FALSE)</f>
        <v>Y56</v>
      </c>
      <c r="J7861" s="196" t="str">
        <f>VLOOKUP(E7861,Refs!$P$2:$S$36,4,FALSE)</f>
        <v>London</v>
      </c>
      <c r="K7861" s="42">
        <f t="shared" si="249"/>
        <v>23866</v>
      </c>
    </row>
    <row r="7862" spans="1:11" x14ac:dyDescent="0.35">
      <c r="A7862" s="197">
        <f t="shared" si="248"/>
        <v>44317</v>
      </c>
      <c r="B7862" t="s">
        <v>1054</v>
      </c>
      <c r="C7862" t="s">
        <v>110</v>
      </c>
      <c r="D7862" t="s">
        <v>1010</v>
      </c>
      <c r="E7862" t="s">
        <v>540</v>
      </c>
      <c r="F7862" t="s">
        <v>541</v>
      </c>
      <c r="G7862" t="s">
        <v>593</v>
      </c>
      <c r="H7862">
        <v>13384</v>
      </c>
      <c r="I7862" s="196" t="str">
        <f>VLOOKUP(E7862,Refs!$P$2:$R$36,3,FALSE)</f>
        <v>Y56</v>
      </c>
      <c r="J7862" s="196" t="str">
        <f>VLOOKUP(E7862,Refs!$P$2:$S$36,4,FALSE)</f>
        <v>London</v>
      </c>
      <c r="K7862" s="42">
        <f t="shared" si="249"/>
        <v>13384</v>
      </c>
    </row>
    <row r="7863" spans="1:11" x14ac:dyDescent="0.35">
      <c r="A7863" s="197">
        <f t="shared" si="248"/>
        <v>44317</v>
      </c>
      <c r="B7863" t="s">
        <v>1054</v>
      </c>
      <c r="C7863" t="s">
        <v>110</v>
      </c>
      <c r="D7863" t="s">
        <v>1010</v>
      </c>
      <c r="E7863" t="s">
        <v>540</v>
      </c>
      <c r="F7863" t="s">
        <v>541</v>
      </c>
      <c r="G7863" t="s">
        <v>594</v>
      </c>
      <c r="H7863">
        <v>6995</v>
      </c>
      <c r="I7863" s="196" t="str">
        <f>VLOOKUP(E7863,Refs!$P$2:$R$36,3,FALSE)</f>
        <v>Y56</v>
      </c>
      <c r="J7863" s="196" t="str">
        <f>VLOOKUP(E7863,Refs!$P$2:$S$36,4,FALSE)</f>
        <v>London</v>
      </c>
      <c r="K7863" s="42">
        <f t="shared" si="249"/>
        <v>6995</v>
      </c>
    </row>
    <row r="7864" spans="1:11" x14ac:dyDescent="0.35">
      <c r="A7864" s="197">
        <f t="shared" si="248"/>
        <v>44317</v>
      </c>
      <c r="B7864" t="s">
        <v>1054</v>
      </c>
      <c r="C7864" t="s">
        <v>110</v>
      </c>
      <c r="D7864" t="s">
        <v>1010</v>
      </c>
      <c r="E7864" t="s">
        <v>540</v>
      </c>
      <c r="F7864" t="s">
        <v>541</v>
      </c>
      <c r="G7864" t="s">
        <v>609</v>
      </c>
      <c r="H7864">
        <v>60164</v>
      </c>
      <c r="I7864" s="196" t="str">
        <f>VLOOKUP(E7864,Refs!$P$2:$R$36,3,FALSE)</f>
        <v>Y56</v>
      </c>
      <c r="J7864" s="196" t="str">
        <f>VLOOKUP(E7864,Refs!$P$2:$S$36,4,FALSE)</f>
        <v>London</v>
      </c>
      <c r="K7864" s="42">
        <f t="shared" si="249"/>
        <v>60164</v>
      </c>
    </row>
    <row r="7865" spans="1:11" x14ac:dyDescent="0.35">
      <c r="A7865" s="197">
        <f t="shared" si="248"/>
        <v>44317</v>
      </c>
      <c r="B7865" t="s">
        <v>1054</v>
      </c>
      <c r="C7865" t="s">
        <v>110</v>
      </c>
      <c r="D7865" t="s">
        <v>1010</v>
      </c>
      <c r="E7865" t="s">
        <v>540</v>
      </c>
      <c r="F7865" t="s">
        <v>541</v>
      </c>
      <c r="G7865" t="s">
        <v>610</v>
      </c>
      <c r="H7865">
        <v>5187</v>
      </c>
      <c r="I7865" s="196" t="str">
        <f>VLOOKUP(E7865,Refs!$P$2:$R$36,3,FALSE)</f>
        <v>Y56</v>
      </c>
      <c r="J7865" s="196" t="str">
        <f>VLOOKUP(E7865,Refs!$P$2:$S$36,4,FALSE)</f>
        <v>London</v>
      </c>
      <c r="K7865" s="42">
        <f t="shared" si="249"/>
        <v>5187</v>
      </c>
    </row>
    <row r="7866" spans="1:11" x14ac:dyDescent="0.35">
      <c r="A7866" s="197">
        <f t="shared" si="248"/>
        <v>44317</v>
      </c>
      <c r="B7866" t="s">
        <v>1054</v>
      </c>
      <c r="C7866" t="s">
        <v>110</v>
      </c>
      <c r="D7866" t="s">
        <v>1010</v>
      </c>
      <c r="E7866" t="s">
        <v>540</v>
      </c>
      <c r="F7866" t="s">
        <v>541</v>
      </c>
      <c r="G7866" t="s">
        <v>611</v>
      </c>
      <c r="H7866">
        <v>7682</v>
      </c>
      <c r="I7866" s="196" t="str">
        <f>VLOOKUP(E7866,Refs!$P$2:$R$36,3,FALSE)</f>
        <v>Y56</v>
      </c>
      <c r="J7866" s="196" t="str">
        <f>VLOOKUP(E7866,Refs!$P$2:$S$36,4,FALSE)</f>
        <v>London</v>
      </c>
      <c r="K7866" s="42">
        <f t="shared" si="249"/>
        <v>7682</v>
      </c>
    </row>
    <row r="7867" spans="1:11" x14ac:dyDescent="0.35">
      <c r="A7867" s="197">
        <f t="shared" si="248"/>
        <v>44317</v>
      </c>
      <c r="B7867" t="s">
        <v>1054</v>
      </c>
      <c r="C7867" t="s">
        <v>110</v>
      </c>
      <c r="D7867" t="s">
        <v>1010</v>
      </c>
      <c r="E7867" t="s">
        <v>540</v>
      </c>
      <c r="F7867" t="s">
        <v>541</v>
      </c>
      <c r="G7867" t="s">
        <v>612</v>
      </c>
      <c r="H7867">
        <v>97</v>
      </c>
      <c r="I7867" s="196" t="str">
        <f>VLOOKUP(E7867,Refs!$P$2:$R$36,3,FALSE)</f>
        <v>Y56</v>
      </c>
      <c r="J7867" s="196" t="str">
        <f>VLOOKUP(E7867,Refs!$P$2:$S$36,4,FALSE)</f>
        <v>London</v>
      </c>
      <c r="K7867" s="42">
        <f t="shared" si="249"/>
        <v>97</v>
      </c>
    </row>
    <row r="7868" spans="1:11" x14ac:dyDescent="0.35">
      <c r="A7868" s="197">
        <f t="shared" si="248"/>
        <v>44317</v>
      </c>
      <c r="B7868" t="s">
        <v>1054</v>
      </c>
      <c r="C7868" t="s">
        <v>110</v>
      </c>
      <c r="D7868" t="s">
        <v>1010</v>
      </c>
      <c r="E7868" t="s">
        <v>540</v>
      </c>
      <c r="F7868" t="s">
        <v>541</v>
      </c>
      <c r="G7868" t="s">
        <v>613</v>
      </c>
      <c r="H7868">
        <v>1</v>
      </c>
      <c r="I7868" s="196" t="str">
        <f>VLOOKUP(E7868,Refs!$P$2:$R$36,3,FALSE)</f>
        <v>Y56</v>
      </c>
      <c r="J7868" s="196" t="str">
        <f>VLOOKUP(E7868,Refs!$P$2:$S$36,4,FALSE)</f>
        <v>London</v>
      </c>
      <c r="K7868" s="42">
        <f t="shared" si="249"/>
        <v>1</v>
      </c>
    </row>
    <row r="7869" spans="1:11" x14ac:dyDescent="0.35">
      <c r="A7869" s="197">
        <f t="shared" si="248"/>
        <v>44317</v>
      </c>
      <c r="B7869" t="s">
        <v>1054</v>
      </c>
      <c r="C7869" t="s">
        <v>110</v>
      </c>
      <c r="D7869" t="s">
        <v>1010</v>
      </c>
      <c r="E7869" t="s">
        <v>540</v>
      </c>
      <c r="F7869" t="s">
        <v>541</v>
      </c>
      <c r="G7869" t="s">
        <v>615</v>
      </c>
      <c r="H7869">
        <v>17437</v>
      </c>
      <c r="I7869" s="196" t="str">
        <f>VLOOKUP(E7869,Refs!$P$2:$R$36,3,FALSE)</f>
        <v>Y56</v>
      </c>
      <c r="J7869" s="196" t="str">
        <f>VLOOKUP(E7869,Refs!$P$2:$S$36,4,FALSE)</f>
        <v>London</v>
      </c>
      <c r="K7869" s="42">
        <f t="shared" si="249"/>
        <v>17437</v>
      </c>
    </row>
    <row r="7870" spans="1:11" x14ac:dyDescent="0.35">
      <c r="A7870" s="197">
        <f t="shared" si="248"/>
        <v>44317</v>
      </c>
      <c r="B7870" t="s">
        <v>1054</v>
      </c>
      <c r="C7870" t="s">
        <v>110</v>
      </c>
      <c r="D7870" t="s">
        <v>1010</v>
      </c>
      <c r="E7870" t="s">
        <v>540</v>
      </c>
      <c r="F7870" t="s">
        <v>541</v>
      </c>
      <c r="G7870" t="s">
        <v>616</v>
      </c>
      <c r="H7870">
        <v>166</v>
      </c>
      <c r="I7870" s="196" t="str">
        <f>VLOOKUP(E7870,Refs!$P$2:$R$36,3,FALSE)</f>
        <v>Y56</v>
      </c>
      <c r="J7870" s="196" t="str">
        <f>VLOOKUP(E7870,Refs!$P$2:$S$36,4,FALSE)</f>
        <v>London</v>
      </c>
      <c r="K7870" s="42">
        <f t="shared" si="249"/>
        <v>166</v>
      </c>
    </row>
    <row r="7871" spans="1:11" x14ac:dyDescent="0.35">
      <c r="A7871" s="197">
        <f t="shared" si="248"/>
        <v>44317</v>
      </c>
      <c r="B7871" t="s">
        <v>1054</v>
      </c>
      <c r="C7871" t="s">
        <v>110</v>
      </c>
      <c r="D7871" t="s">
        <v>1010</v>
      </c>
      <c r="E7871" t="s">
        <v>540</v>
      </c>
      <c r="F7871" t="s">
        <v>541</v>
      </c>
      <c r="G7871" t="s">
        <v>618</v>
      </c>
      <c r="H7871">
        <v>6243</v>
      </c>
      <c r="I7871" s="196" t="str">
        <f>VLOOKUP(E7871,Refs!$P$2:$R$36,3,FALSE)</f>
        <v>Y56</v>
      </c>
      <c r="J7871" s="196" t="str">
        <f>VLOOKUP(E7871,Refs!$P$2:$S$36,4,FALSE)</f>
        <v>London</v>
      </c>
      <c r="K7871" s="42">
        <f t="shared" si="249"/>
        <v>6243</v>
      </c>
    </row>
    <row r="7872" spans="1:11" x14ac:dyDescent="0.35">
      <c r="A7872" s="197">
        <f t="shared" si="248"/>
        <v>44317</v>
      </c>
      <c r="B7872" t="s">
        <v>1054</v>
      </c>
      <c r="C7872" t="s">
        <v>110</v>
      </c>
      <c r="D7872" t="s">
        <v>1010</v>
      </c>
      <c r="E7872" t="s">
        <v>540</v>
      </c>
      <c r="F7872" t="s">
        <v>541</v>
      </c>
      <c r="G7872" t="s">
        <v>619</v>
      </c>
      <c r="H7872">
        <v>448</v>
      </c>
      <c r="I7872" s="196" t="str">
        <f>VLOOKUP(E7872,Refs!$P$2:$R$36,3,FALSE)</f>
        <v>Y56</v>
      </c>
      <c r="J7872" s="196" t="str">
        <f>VLOOKUP(E7872,Refs!$P$2:$S$36,4,FALSE)</f>
        <v>London</v>
      </c>
      <c r="K7872" s="42">
        <f t="shared" si="249"/>
        <v>448</v>
      </c>
    </row>
    <row r="7873" spans="1:11" x14ac:dyDescent="0.35">
      <c r="A7873" s="197">
        <f t="shared" si="248"/>
        <v>44317</v>
      </c>
      <c r="B7873" t="s">
        <v>1054</v>
      </c>
      <c r="C7873" t="s">
        <v>110</v>
      </c>
      <c r="D7873" t="s">
        <v>1010</v>
      </c>
      <c r="E7873" t="s">
        <v>540</v>
      </c>
      <c r="F7873" t="s">
        <v>541</v>
      </c>
      <c r="G7873" t="s">
        <v>620</v>
      </c>
      <c r="H7873">
        <v>3831</v>
      </c>
      <c r="I7873" s="196" t="str">
        <f>VLOOKUP(E7873,Refs!$P$2:$R$36,3,FALSE)</f>
        <v>Y56</v>
      </c>
      <c r="J7873" s="196" t="str">
        <f>VLOOKUP(E7873,Refs!$P$2:$S$36,4,FALSE)</f>
        <v>London</v>
      </c>
      <c r="K7873" s="42">
        <f t="shared" si="249"/>
        <v>3831</v>
      </c>
    </row>
    <row r="7874" spans="1:11" x14ac:dyDescent="0.35">
      <c r="A7874" s="197">
        <f t="shared" si="248"/>
        <v>44317</v>
      </c>
      <c r="B7874" t="s">
        <v>1054</v>
      </c>
      <c r="C7874" t="s">
        <v>110</v>
      </c>
      <c r="D7874" t="s">
        <v>1010</v>
      </c>
      <c r="E7874" t="s">
        <v>540</v>
      </c>
      <c r="F7874" t="s">
        <v>541</v>
      </c>
      <c r="G7874" t="s">
        <v>621</v>
      </c>
      <c r="H7874">
        <v>219</v>
      </c>
      <c r="I7874" s="196" t="str">
        <f>VLOOKUP(E7874,Refs!$P$2:$R$36,3,FALSE)</f>
        <v>Y56</v>
      </c>
      <c r="J7874" s="196" t="str">
        <f>VLOOKUP(E7874,Refs!$P$2:$S$36,4,FALSE)</f>
        <v>London</v>
      </c>
      <c r="K7874" s="42">
        <f t="shared" si="249"/>
        <v>219</v>
      </c>
    </row>
    <row r="7875" spans="1:11" x14ac:dyDescent="0.35">
      <c r="A7875" s="197">
        <f t="shared" ref="A7875:A7938" si="250">DATEVALUE(RIGHT(B7875,8))</f>
        <v>44317</v>
      </c>
      <c r="B7875" t="s">
        <v>1054</v>
      </c>
      <c r="C7875" t="s">
        <v>110</v>
      </c>
      <c r="D7875" t="s">
        <v>1010</v>
      </c>
      <c r="E7875" t="s">
        <v>540</v>
      </c>
      <c r="F7875" t="s">
        <v>541</v>
      </c>
      <c r="G7875" t="s">
        <v>622</v>
      </c>
      <c r="H7875">
        <v>1087</v>
      </c>
      <c r="I7875" s="196" t="str">
        <f>VLOOKUP(E7875,Refs!$P$2:$R$36,3,FALSE)</f>
        <v>Y56</v>
      </c>
      <c r="J7875" s="196" t="str">
        <f>VLOOKUP(E7875,Refs!$P$2:$S$36,4,FALSE)</f>
        <v>London</v>
      </c>
      <c r="K7875" s="42">
        <f t="shared" si="249"/>
        <v>1087</v>
      </c>
    </row>
    <row r="7876" spans="1:11" x14ac:dyDescent="0.35">
      <c r="A7876" s="197">
        <f t="shared" si="250"/>
        <v>44317</v>
      </c>
      <c r="B7876" t="s">
        <v>1054</v>
      </c>
      <c r="C7876" t="s">
        <v>110</v>
      </c>
      <c r="D7876" t="s">
        <v>1010</v>
      </c>
      <c r="E7876" t="s">
        <v>540</v>
      </c>
      <c r="F7876" t="s">
        <v>541</v>
      </c>
      <c r="G7876" t="s">
        <v>623</v>
      </c>
      <c r="H7876">
        <v>4868</v>
      </c>
      <c r="I7876" s="196" t="str">
        <f>VLOOKUP(E7876,Refs!$P$2:$R$36,3,FALSE)</f>
        <v>Y56</v>
      </c>
      <c r="J7876" s="196" t="str">
        <f>VLOOKUP(E7876,Refs!$P$2:$S$36,4,FALSE)</f>
        <v>London</v>
      </c>
      <c r="K7876" s="42">
        <f t="shared" si="249"/>
        <v>4868</v>
      </c>
    </row>
    <row r="7877" spans="1:11" x14ac:dyDescent="0.35">
      <c r="A7877" s="197">
        <f t="shared" si="250"/>
        <v>44317</v>
      </c>
      <c r="B7877" t="s">
        <v>1054</v>
      </c>
      <c r="C7877" t="s">
        <v>110</v>
      </c>
      <c r="D7877" t="s">
        <v>1010</v>
      </c>
      <c r="E7877" t="s">
        <v>540</v>
      </c>
      <c r="F7877" t="s">
        <v>541</v>
      </c>
      <c r="G7877" t="s">
        <v>624</v>
      </c>
      <c r="H7877">
        <v>8995</v>
      </c>
      <c r="I7877" s="196" t="str">
        <f>VLOOKUP(E7877,Refs!$P$2:$R$36,3,FALSE)</f>
        <v>Y56</v>
      </c>
      <c r="J7877" s="196" t="str">
        <f>VLOOKUP(E7877,Refs!$P$2:$S$36,4,FALSE)</f>
        <v>London</v>
      </c>
      <c r="K7877" s="42">
        <f t="shared" si="249"/>
        <v>8995</v>
      </c>
    </row>
    <row r="7878" spans="1:11" x14ac:dyDescent="0.35">
      <c r="A7878" s="197">
        <f t="shared" si="250"/>
        <v>44317</v>
      </c>
      <c r="B7878" t="s">
        <v>1054</v>
      </c>
      <c r="C7878" t="s">
        <v>110</v>
      </c>
      <c r="D7878" t="s">
        <v>1010</v>
      </c>
      <c r="E7878" t="s">
        <v>540</v>
      </c>
      <c r="F7878" t="s">
        <v>541</v>
      </c>
      <c r="G7878" t="s">
        <v>625</v>
      </c>
      <c r="H7878">
        <v>7132</v>
      </c>
      <c r="I7878" s="196" t="str">
        <f>VLOOKUP(E7878,Refs!$P$2:$R$36,3,FALSE)</f>
        <v>Y56</v>
      </c>
      <c r="J7878" s="196" t="str">
        <f>VLOOKUP(E7878,Refs!$P$2:$S$36,4,FALSE)</f>
        <v>London</v>
      </c>
      <c r="K7878" s="42">
        <f t="shared" si="249"/>
        <v>7132</v>
      </c>
    </row>
    <row r="7879" spans="1:11" x14ac:dyDescent="0.35">
      <c r="A7879" s="197">
        <f t="shared" si="250"/>
        <v>44317</v>
      </c>
      <c r="B7879" t="s">
        <v>1054</v>
      </c>
      <c r="C7879" t="s">
        <v>110</v>
      </c>
      <c r="D7879" t="s">
        <v>1010</v>
      </c>
      <c r="E7879" t="s">
        <v>540</v>
      </c>
      <c r="F7879" t="s">
        <v>541</v>
      </c>
      <c r="G7879" t="s">
        <v>626</v>
      </c>
      <c r="H7879">
        <v>4000</v>
      </c>
      <c r="I7879" s="196" t="str">
        <f>VLOOKUP(E7879,Refs!$P$2:$R$36,3,FALSE)</f>
        <v>Y56</v>
      </c>
      <c r="J7879" s="196" t="str">
        <f>VLOOKUP(E7879,Refs!$P$2:$S$36,4,FALSE)</f>
        <v>London</v>
      </c>
      <c r="K7879" s="42">
        <f t="shared" si="249"/>
        <v>4000</v>
      </c>
    </row>
    <row r="7880" spans="1:11" x14ac:dyDescent="0.35">
      <c r="A7880" s="197">
        <f t="shared" si="250"/>
        <v>44317</v>
      </c>
      <c r="B7880" t="s">
        <v>1054</v>
      </c>
      <c r="C7880" t="s">
        <v>110</v>
      </c>
      <c r="D7880" t="s">
        <v>1010</v>
      </c>
      <c r="E7880" t="s">
        <v>540</v>
      </c>
      <c r="F7880" t="s">
        <v>541</v>
      </c>
      <c r="G7880" t="s">
        <v>642</v>
      </c>
      <c r="H7880">
        <v>4323</v>
      </c>
      <c r="I7880" s="196" t="str">
        <f>VLOOKUP(E7880,Refs!$P$2:$R$36,3,FALSE)</f>
        <v>Y56</v>
      </c>
      <c r="J7880" s="196" t="str">
        <f>VLOOKUP(E7880,Refs!$P$2:$S$36,4,FALSE)</f>
        <v>London</v>
      </c>
      <c r="K7880" s="42">
        <f t="shared" si="249"/>
        <v>4323</v>
      </c>
    </row>
    <row r="7881" spans="1:11" x14ac:dyDescent="0.35">
      <c r="A7881" s="197">
        <f t="shared" si="250"/>
        <v>44317</v>
      </c>
      <c r="B7881" t="s">
        <v>1054</v>
      </c>
      <c r="C7881" t="s">
        <v>110</v>
      </c>
      <c r="D7881" t="s">
        <v>1010</v>
      </c>
      <c r="E7881" t="s">
        <v>540</v>
      </c>
      <c r="F7881" t="s">
        <v>541</v>
      </c>
      <c r="G7881" t="s">
        <v>643</v>
      </c>
      <c r="H7881">
        <v>3599</v>
      </c>
      <c r="I7881" s="196" t="str">
        <f>VLOOKUP(E7881,Refs!$P$2:$R$36,3,FALSE)</f>
        <v>Y56</v>
      </c>
      <c r="J7881" s="196" t="str">
        <f>VLOOKUP(E7881,Refs!$P$2:$S$36,4,FALSE)</f>
        <v>London</v>
      </c>
      <c r="K7881" s="42">
        <f t="shared" si="249"/>
        <v>3599</v>
      </c>
    </row>
    <row r="7882" spans="1:11" x14ac:dyDescent="0.35">
      <c r="A7882" s="197">
        <f t="shared" si="250"/>
        <v>44317</v>
      </c>
      <c r="B7882" t="s">
        <v>1054</v>
      </c>
      <c r="C7882" t="s">
        <v>110</v>
      </c>
      <c r="D7882" t="s">
        <v>1010</v>
      </c>
      <c r="E7882" t="s">
        <v>540</v>
      </c>
      <c r="F7882" t="s">
        <v>541</v>
      </c>
      <c r="G7882" t="s">
        <v>644</v>
      </c>
      <c r="H7882">
        <v>1861</v>
      </c>
      <c r="I7882" s="196" t="str">
        <f>VLOOKUP(E7882,Refs!$P$2:$R$36,3,FALSE)</f>
        <v>Y56</v>
      </c>
      <c r="J7882" s="196" t="str">
        <f>VLOOKUP(E7882,Refs!$P$2:$S$36,4,FALSE)</f>
        <v>London</v>
      </c>
      <c r="K7882" s="42">
        <f t="shared" si="249"/>
        <v>1861</v>
      </c>
    </row>
    <row r="7883" spans="1:11" x14ac:dyDescent="0.35">
      <c r="A7883" s="197">
        <f t="shared" si="250"/>
        <v>44317</v>
      </c>
      <c r="B7883" t="s">
        <v>1054</v>
      </c>
      <c r="C7883" t="s">
        <v>110</v>
      </c>
      <c r="D7883" t="s">
        <v>1010</v>
      </c>
      <c r="E7883" t="s">
        <v>540</v>
      </c>
      <c r="F7883" t="s">
        <v>541</v>
      </c>
      <c r="G7883" t="s">
        <v>645</v>
      </c>
      <c r="H7883">
        <v>1738</v>
      </c>
      <c r="I7883" s="196" t="str">
        <f>VLOOKUP(E7883,Refs!$P$2:$R$36,3,FALSE)</f>
        <v>Y56</v>
      </c>
      <c r="J7883" s="196" t="str">
        <f>VLOOKUP(E7883,Refs!$P$2:$S$36,4,FALSE)</f>
        <v>London</v>
      </c>
      <c r="K7883" s="42">
        <f t="shared" si="249"/>
        <v>1738</v>
      </c>
    </row>
    <row r="7884" spans="1:11" x14ac:dyDescent="0.35">
      <c r="A7884" s="197">
        <f t="shared" si="250"/>
        <v>44317</v>
      </c>
      <c r="B7884" t="s">
        <v>1054</v>
      </c>
      <c r="C7884" t="s">
        <v>110</v>
      </c>
      <c r="D7884" t="s">
        <v>1010</v>
      </c>
      <c r="E7884" t="s">
        <v>540</v>
      </c>
      <c r="F7884" t="s">
        <v>541</v>
      </c>
      <c r="G7884" t="s">
        <v>646</v>
      </c>
      <c r="H7884">
        <v>69</v>
      </c>
      <c r="I7884" s="196" t="str">
        <f>VLOOKUP(E7884,Refs!$P$2:$R$36,3,FALSE)</f>
        <v>Y56</v>
      </c>
      <c r="J7884" s="196" t="str">
        <f>VLOOKUP(E7884,Refs!$P$2:$S$36,4,FALSE)</f>
        <v>London</v>
      </c>
      <c r="K7884" s="42">
        <f t="shared" si="249"/>
        <v>69</v>
      </c>
    </row>
    <row r="7885" spans="1:11" x14ac:dyDescent="0.35">
      <c r="A7885" s="197">
        <f t="shared" si="250"/>
        <v>44317</v>
      </c>
      <c r="B7885" t="s">
        <v>1054</v>
      </c>
      <c r="C7885" t="s">
        <v>110</v>
      </c>
      <c r="D7885" t="s">
        <v>1010</v>
      </c>
      <c r="E7885" t="s">
        <v>540</v>
      </c>
      <c r="F7885" t="s">
        <v>541</v>
      </c>
      <c r="G7885" t="s">
        <v>647</v>
      </c>
      <c r="H7885">
        <v>2882</v>
      </c>
      <c r="I7885" s="196" t="str">
        <f>VLOOKUP(E7885,Refs!$P$2:$R$36,3,FALSE)</f>
        <v>Y56</v>
      </c>
      <c r="J7885" s="196" t="str">
        <f>VLOOKUP(E7885,Refs!$P$2:$S$36,4,FALSE)</f>
        <v>London</v>
      </c>
      <c r="K7885" s="42">
        <f t="shared" si="249"/>
        <v>2882</v>
      </c>
    </row>
    <row r="7886" spans="1:11" x14ac:dyDescent="0.35">
      <c r="A7886" s="197">
        <f t="shared" si="250"/>
        <v>44317</v>
      </c>
      <c r="B7886" t="s">
        <v>1054</v>
      </c>
      <c r="C7886" t="s">
        <v>110</v>
      </c>
      <c r="D7886" t="s">
        <v>1010</v>
      </c>
      <c r="E7886" t="s">
        <v>540</v>
      </c>
      <c r="F7886" t="s">
        <v>541</v>
      </c>
      <c r="G7886" t="s">
        <v>648</v>
      </c>
      <c r="H7886">
        <v>19117</v>
      </c>
      <c r="I7886" s="196" t="str">
        <f>VLOOKUP(E7886,Refs!$P$2:$R$36,3,FALSE)</f>
        <v>Y56</v>
      </c>
      <c r="J7886" s="196" t="str">
        <f>VLOOKUP(E7886,Refs!$P$2:$S$36,4,FALSE)</f>
        <v>London</v>
      </c>
      <c r="K7886" s="42">
        <f t="shared" si="249"/>
        <v>19117</v>
      </c>
    </row>
    <row r="7887" spans="1:11" x14ac:dyDescent="0.35">
      <c r="A7887" s="197">
        <f t="shared" si="250"/>
        <v>44317</v>
      </c>
      <c r="B7887" t="s">
        <v>1054</v>
      </c>
      <c r="C7887" t="s">
        <v>110</v>
      </c>
      <c r="D7887" t="s">
        <v>1010</v>
      </c>
      <c r="E7887" t="s">
        <v>540</v>
      </c>
      <c r="F7887" t="s">
        <v>541</v>
      </c>
      <c r="G7887" t="s">
        <v>649</v>
      </c>
      <c r="H7887">
        <v>6310</v>
      </c>
      <c r="I7887" s="196" t="str">
        <f>VLOOKUP(E7887,Refs!$P$2:$R$36,3,FALSE)</f>
        <v>Y56</v>
      </c>
      <c r="J7887" s="196" t="str">
        <f>VLOOKUP(E7887,Refs!$P$2:$S$36,4,FALSE)</f>
        <v>London</v>
      </c>
      <c r="K7887" s="42">
        <f t="shared" si="249"/>
        <v>6310</v>
      </c>
    </row>
    <row r="7888" spans="1:11" x14ac:dyDescent="0.35">
      <c r="A7888" s="197">
        <f t="shared" si="250"/>
        <v>44317</v>
      </c>
      <c r="B7888" t="s">
        <v>1054</v>
      </c>
      <c r="C7888" t="s">
        <v>110</v>
      </c>
      <c r="D7888" t="s">
        <v>1010</v>
      </c>
      <c r="E7888" t="s">
        <v>540</v>
      </c>
      <c r="F7888" t="s">
        <v>541</v>
      </c>
      <c r="G7888" t="s">
        <v>650</v>
      </c>
      <c r="H7888">
        <v>5701</v>
      </c>
      <c r="I7888" s="196" t="str">
        <f>VLOOKUP(E7888,Refs!$P$2:$R$36,3,FALSE)</f>
        <v>Y56</v>
      </c>
      <c r="J7888" s="196" t="str">
        <f>VLOOKUP(E7888,Refs!$P$2:$S$36,4,FALSE)</f>
        <v>London</v>
      </c>
      <c r="K7888" s="42">
        <f t="shared" si="249"/>
        <v>5701</v>
      </c>
    </row>
    <row r="7889" spans="1:11" x14ac:dyDescent="0.35">
      <c r="A7889" s="197">
        <f t="shared" si="250"/>
        <v>44317</v>
      </c>
      <c r="B7889" t="s">
        <v>1054</v>
      </c>
      <c r="C7889" t="s">
        <v>110</v>
      </c>
      <c r="D7889" t="s">
        <v>1010</v>
      </c>
      <c r="E7889" t="s">
        <v>540</v>
      </c>
      <c r="F7889" t="s">
        <v>541</v>
      </c>
      <c r="G7889" t="s">
        <v>651</v>
      </c>
      <c r="H7889">
        <v>455</v>
      </c>
      <c r="I7889" s="196" t="str">
        <f>VLOOKUP(E7889,Refs!$P$2:$R$36,3,FALSE)</f>
        <v>Y56</v>
      </c>
      <c r="J7889" s="196" t="str">
        <f>VLOOKUP(E7889,Refs!$P$2:$S$36,4,FALSE)</f>
        <v>London</v>
      </c>
      <c r="K7889" s="42">
        <f t="shared" si="249"/>
        <v>455</v>
      </c>
    </row>
    <row r="7890" spans="1:11" x14ac:dyDescent="0.35">
      <c r="A7890" s="197">
        <f t="shared" si="250"/>
        <v>44317</v>
      </c>
      <c r="B7890" t="s">
        <v>1054</v>
      </c>
      <c r="C7890" t="s">
        <v>110</v>
      </c>
      <c r="D7890" t="s">
        <v>1010</v>
      </c>
      <c r="E7890" t="s">
        <v>540</v>
      </c>
      <c r="F7890" t="s">
        <v>541</v>
      </c>
      <c r="G7890" t="s">
        <v>652</v>
      </c>
      <c r="H7890">
        <v>3199</v>
      </c>
      <c r="I7890" s="196" t="str">
        <f>VLOOKUP(E7890,Refs!$P$2:$R$36,3,FALSE)</f>
        <v>Y56</v>
      </c>
      <c r="J7890" s="196" t="str">
        <f>VLOOKUP(E7890,Refs!$P$2:$S$36,4,FALSE)</f>
        <v>London</v>
      </c>
      <c r="K7890" s="42">
        <f t="shared" si="249"/>
        <v>3199</v>
      </c>
    </row>
    <row r="7891" spans="1:11" x14ac:dyDescent="0.35">
      <c r="A7891" s="197">
        <f t="shared" si="250"/>
        <v>44317</v>
      </c>
      <c r="B7891" t="s">
        <v>1054</v>
      </c>
      <c r="C7891" t="s">
        <v>110</v>
      </c>
      <c r="D7891" t="s">
        <v>1010</v>
      </c>
      <c r="E7891" t="s">
        <v>540</v>
      </c>
      <c r="F7891" t="s">
        <v>541</v>
      </c>
      <c r="G7891" t="s">
        <v>653</v>
      </c>
      <c r="H7891">
        <v>148909</v>
      </c>
      <c r="I7891" s="196" t="str">
        <f>VLOOKUP(E7891,Refs!$P$2:$R$36,3,FALSE)</f>
        <v>Y56</v>
      </c>
      <c r="J7891" s="196" t="str">
        <f>VLOOKUP(E7891,Refs!$P$2:$S$36,4,FALSE)</f>
        <v>London</v>
      </c>
      <c r="K7891" s="42">
        <f t="shared" si="249"/>
        <v>148909</v>
      </c>
    </row>
    <row r="7892" spans="1:11" x14ac:dyDescent="0.35">
      <c r="A7892" s="197">
        <f t="shared" si="250"/>
        <v>44317</v>
      </c>
      <c r="B7892" t="s">
        <v>1054</v>
      </c>
      <c r="C7892" t="s">
        <v>110</v>
      </c>
      <c r="D7892" t="s">
        <v>1010</v>
      </c>
      <c r="E7892" t="s">
        <v>540</v>
      </c>
      <c r="F7892" t="s">
        <v>541</v>
      </c>
      <c r="G7892" t="s">
        <v>654</v>
      </c>
      <c r="H7892">
        <v>3100</v>
      </c>
      <c r="I7892" s="196" t="str">
        <f>VLOOKUP(E7892,Refs!$P$2:$R$36,3,FALSE)</f>
        <v>Y56</v>
      </c>
      <c r="J7892" s="196" t="str">
        <f>VLOOKUP(E7892,Refs!$P$2:$S$36,4,FALSE)</f>
        <v>London</v>
      </c>
      <c r="K7892" s="42">
        <f t="shared" si="249"/>
        <v>3100</v>
      </c>
    </row>
    <row r="7893" spans="1:11" x14ac:dyDescent="0.35">
      <c r="A7893" s="197">
        <f t="shared" si="250"/>
        <v>44317</v>
      </c>
      <c r="B7893" t="s">
        <v>1054</v>
      </c>
      <c r="C7893" t="s">
        <v>110</v>
      </c>
      <c r="D7893" t="s">
        <v>1010</v>
      </c>
      <c r="E7893" t="s">
        <v>540</v>
      </c>
      <c r="F7893" t="s">
        <v>541</v>
      </c>
      <c r="G7893" t="s">
        <v>669</v>
      </c>
      <c r="H7893">
        <v>38121</v>
      </c>
      <c r="I7893" s="196" t="str">
        <f>VLOOKUP(E7893,Refs!$P$2:$R$36,3,FALSE)</f>
        <v>Y56</v>
      </c>
      <c r="J7893" s="196" t="str">
        <f>VLOOKUP(E7893,Refs!$P$2:$S$36,4,FALSE)</f>
        <v>London</v>
      </c>
      <c r="K7893" s="42">
        <f t="shared" si="249"/>
        <v>38121</v>
      </c>
    </row>
    <row r="7894" spans="1:11" x14ac:dyDescent="0.35">
      <c r="A7894" s="197">
        <f t="shared" si="250"/>
        <v>44317</v>
      </c>
      <c r="B7894" t="s">
        <v>1054</v>
      </c>
      <c r="C7894" t="s">
        <v>110</v>
      </c>
      <c r="D7894" t="s">
        <v>1010</v>
      </c>
      <c r="E7894" t="s">
        <v>540</v>
      </c>
      <c r="F7894" t="s">
        <v>541</v>
      </c>
      <c r="G7894" t="s">
        <v>670</v>
      </c>
      <c r="H7894">
        <v>14</v>
      </c>
      <c r="I7894" s="196" t="str">
        <f>VLOOKUP(E7894,Refs!$P$2:$R$36,3,FALSE)</f>
        <v>Y56</v>
      </c>
      <c r="J7894" s="196" t="str">
        <f>VLOOKUP(E7894,Refs!$P$2:$S$36,4,FALSE)</f>
        <v>London</v>
      </c>
      <c r="K7894" s="42">
        <f t="shared" si="249"/>
        <v>14</v>
      </c>
    </row>
    <row r="7895" spans="1:11" x14ac:dyDescent="0.35">
      <c r="A7895" s="197">
        <f t="shared" si="250"/>
        <v>44317</v>
      </c>
      <c r="B7895" t="s">
        <v>1054</v>
      </c>
      <c r="C7895" t="s">
        <v>110</v>
      </c>
      <c r="D7895" t="s">
        <v>1010</v>
      </c>
      <c r="E7895" t="s">
        <v>540</v>
      </c>
      <c r="F7895" t="s">
        <v>541</v>
      </c>
      <c r="G7895" t="s">
        <v>671</v>
      </c>
      <c r="H7895">
        <v>17221</v>
      </c>
      <c r="I7895" s="196" t="str">
        <f>VLOOKUP(E7895,Refs!$P$2:$R$36,3,FALSE)</f>
        <v>Y56</v>
      </c>
      <c r="J7895" s="196" t="str">
        <f>VLOOKUP(E7895,Refs!$P$2:$S$36,4,FALSE)</f>
        <v>London</v>
      </c>
      <c r="K7895" s="42">
        <f t="shared" si="249"/>
        <v>17221</v>
      </c>
    </row>
    <row r="7896" spans="1:11" x14ac:dyDescent="0.35">
      <c r="A7896" s="197">
        <f t="shared" si="250"/>
        <v>44317</v>
      </c>
      <c r="B7896" t="s">
        <v>1054</v>
      </c>
      <c r="C7896" t="s">
        <v>110</v>
      </c>
      <c r="D7896" t="s">
        <v>1010</v>
      </c>
      <c r="E7896" t="s">
        <v>540</v>
      </c>
      <c r="F7896" t="s">
        <v>541</v>
      </c>
      <c r="G7896" t="s">
        <v>675</v>
      </c>
      <c r="H7896">
        <v>15363</v>
      </c>
      <c r="I7896" s="196" t="str">
        <f>VLOOKUP(E7896,Refs!$P$2:$R$36,3,FALSE)</f>
        <v>Y56</v>
      </c>
      <c r="J7896" s="196" t="str">
        <f>VLOOKUP(E7896,Refs!$P$2:$S$36,4,FALSE)</f>
        <v>London</v>
      </c>
      <c r="K7896" s="42">
        <f t="shared" si="249"/>
        <v>15363</v>
      </c>
    </row>
    <row r="7897" spans="1:11" x14ac:dyDescent="0.35">
      <c r="A7897" s="197">
        <f t="shared" si="250"/>
        <v>44317</v>
      </c>
      <c r="B7897" t="s">
        <v>1054</v>
      </c>
      <c r="C7897" t="s">
        <v>110</v>
      </c>
      <c r="D7897" t="s">
        <v>1010</v>
      </c>
      <c r="E7897" t="s">
        <v>540</v>
      </c>
      <c r="F7897" t="s">
        <v>541</v>
      </c>
      <c r="G7897" t="s">
        <v>678</v>
      </c>
      <c r="H7897">
        <v>8221</v>
      </c>
      <c r="I7897" s="196" t="str">
        <f>VLOOKUP(E7897,Refs!$P$2:$R$36,3,FALSE)</f>
        <v>Y56</v>
      </c>
      <c r="J7897" s="196" t="str">
        <f>VLOOKUP(E7897,Refs!$P$2:$S$36,4,FALSE)</f>
        <v>London</v>
      </c>
      <c r="K7897" s="42">
        <f t="shared" si="249"/>
        <v>8221</v>
      </c>
    </row>
    <row r="7898" spans="1:11" x14ac:dyDescent="0.35">
      <c r="A7898" s="197">
        <f t="shared" si="250"/>
        <v>44317</v>
      </c>
      <c r="B7898" t="s">
        <v>1054</v>
      </c>
      <c r="C7898" t="s">
        <v>110</v>
      </c>
      <c r="D7898" t="s">
        <v>1010</v>
      </c>
      <c r="E7898" t="s">
        <v>540</v>
      </c>
      <c r="F7898" t="s">
        <v>541</v>
      </c>
      <c r="G7898" t="s">
        <v>679</v>
      </c>
      <c r="H7898">
        <v>4004</v>
      </c>
      <c r="I7898" s="196" t="str">
        <f>VLOOKUP(E7898,Refs!$P$2:$R$36,3,FALSE)</f>
        <v>Y56</v>
      </c>
      <c r="J7898" s="196" t="str">
        <f>VLOOKUP(E7898,Refs!$P$2:$S$36,4,FALSE)</f>
        <v>London</v>
      </c>
      <c r="K7898" s="42">
        <f t="shared" si="249"/>
        <v>4004</v>
      </c>
    </row>
    <row r="7899" spans="1:11" x14ac:dyDescent="0.35">
      <c r="A7899" s="197">
        <f t="shared" si="250"/>
        <v>44317</v>
      </c>
      <c r="B7899" t="s">
        <v>1054</v>
      </c>
      <c r="C7899" t="s">
        <v>110</v>
      </c>
      <c r="D7899" t="s">
        <v>1010</v>
      </c>
      <c r="E7899" t="s">
        <v>540</v>
      </c>
      <c r="F7899" t="s">
        <v>541</v>
      </c>
      <c r="G7899" t="s">
        <v>680</v>
      </c>
      <c r="H7899">
        <v>5137</v>
      </c>
      <c r="I7899" s="196" t="str">
        <f>VLOOKUP(E7899,Refs!$P$2:$R$36,3,FALSE)</f>
        <v>Y56</v>
      </c>
      <c r="J7899" s="196" t="str">
        <f>VLOOKUP(E7899,Refs!$P$2:$S$36,4,FALSE)</f>
        <v>London</v>
      </c>
      <c r="K7899" s="42">
        <f t="shared" si="249"/>
        <v>5137</v>
      </c>
    </row>
    <row r="7900" spans="1:11" x14ac:dyDescent="0.35">
      <c r="A7900" s="197">
        <f t="shared" si="250"/>
        <v>44317</v>
      </c>
      <c r="B7900" t="s">
        <v>1054</v>
      </c>
      <c r="C7900" t="s">
        <v>110</v>
      </c>
      <c r="D7900" t="s">
        <v>1010</v>
      </c>
      <c r="E7900" t="s">
        <v>540</v>
      </c>
      <c r="F7900" t="s">
        <v>541</v>
      </c>
      <c r="G7900" t="s">
        <v>681</v>
      </c>
      <c r="H7900">
        <v>4752</v>
      </c>
      <c r="I7900" s="196" t="str">
        <f>VLOOKUP(E7900,Refs!$P$2:$R$36,3,FALSE)</f>
        <v>Y56</v>
      </c>
      <c r="J7900" s="196" t="str">
        <f>VLOOKUP(E7900,Refs!$P$2:$S$36,4,FALSE)</f>
        <v>London</v>
      </c>
      <c r="K7900" s="42">
        <f t="shared" si="249"/>
        <v>4752</v>
      </c>
    </row>
    <row r="7901" spans="1:11" x14ac:dyDescent="0.35">
      <c r="A7901" s="197">
        <f t="shared" si="250"/>
        <v>44317</v>
      </c>
      <c r="B7901" t="s">
        <v>1054</v>
      </c>
      <c r="C7901" t="s">
        <v>110</v>
      </c>
      <c r="D7901" t="s">
        <v>1010</v>
      </c>
      <c r="E7901" t="s">
        <v>540</v>
      </c>
      <c r="F7901" t="s">
        <v>541</v>
      </c>
      <c r="G7901" t="s">
        <v>682</v>
      </c>
      <c r="H7901">
        <v>3333</v>
      </c>
      <c r="I7901" s="196" t="str">
        <f>VLOOKUP(E7901,Refs!$P$2:$R$36,3,FALSE)</f>
        <v>Y56</v>
      </c>
      <c r="J7901" s="196" t="str">
        <f>VLOOKUP(E7901,Refs!$P$2:$S$36,4,FALSE)</f>
        <v>London</v>
      </c>
      <c r="K7901" s="42">
        <f t="shared" si="249"/>
        <v>3333</v>
      </c>
    </row>
    <row r="7902" spans="1:11" x14ac:dyDescent="0.35">
      <c r="A7902" s="197">
        <f t="shared" si="250"/>
        <v>44317</v>
      </c>
      <c r="B7902" t="s">
        <v>1054</v>
      </c>
      <c r="C7902" t="s">
        <v>110</v>
      </c>
      <c r="D7902" t="s">
        <v>1010</v>
      </c>
      <c r="E7902" t="s">
        <v>540</v>
      </c>
      <c r="F7902" t="s">
        <v>541</v>
      </c>
      <c r="G7902" t="s">
        <v>683</v>
      </c>
      <c r="H7902">
        <v>2160</v>
      </c>
      <c r="I7902" s="196" t="str">
        <f>VLOOKUP(E7902,Refs!$P$2:$R$36,3,FALSE)</f>
        <v>Y56</v>
      </c>
      <c r="J7902" s="196" t="str">
        <f>VLOOKUP(E7902,Refs!$P$2:$S$36,4,FALSE)</f>
        <v>London</v>
      </c>
      <c r="K7902" s="42">
        <f t="shared" si="249"/>
        <v>2160</v>
      </c>
    </row>
    <row r="7903" spans="1:11" x14ac:dyDescent="0.35">
      <c r="A7903" s="197">
        <f t="shared" si="250"/>
        <v>44317</v>
      </c>
      <c r="B7903" t="s">
        <v>1054</v>
      </c>
      <c r="C7903" t="s">
        <v>110</v>
      </c>
      <c r="D7903" t="s">
        <v>1010</v>
      </c>
      <c r="E7903" t="s">
        <v>540</v>
      </c>
      <c r="F7903" t="s">
        <v>541</v>
      </c>
      <c r="G7903" t="s">
        <v>684</v>
      </c>
      <c r="H7903">
        <v>3000</v>
      </c>
      <c r="I7903" s="196" t="str">
        <f>VLOOKUP(E7903,Refs!$P$2:$R$36,3,FALSE)</f>
        <v>Y56</v>
      </c>
      <c r="J7903" s="196" t="str">
        <f>VLOOKUP(E7903,Refs!$P$2:$S$36,4,FALSE)</f>
        <v>London</v>
      </c>
      <c r="K7903" s="42">
        <f t="shared" si="249"/>
        <v>3000</v>
      </c>
    </row>
    <row r="7904" spans="1:11" x14ac:dyDescent="0.35">
      <c r="A7904" s="197">
        <f t="shared" si="250"/>
        <v>44317</v>
      </c>
      <c r="B7904" t="s">
        <v>1054</v>
      </c>
      <c r="C7904" t="s">
        <v>110</v>
      </c>
      <c r="D7904" t="s">
        <v>1010</v>
      </c>
      <c r="E7904" t="s">
        <v>540</v>
      </c>
      <c r="F7904" t="s">
        <v>541</v>
      </c>
      <c r="G7904" t="s">
        <v>685</v>
      </c>
      <c r="H7904">
        <v>1002</v>
      </c>
      <c r="I7904" s="196" t="str">
        <f>VLOOKUP(E7904,Refs!$P$2:$R$36,3,FALSE)</f>
        <v>Y56</v>
      </c>
      <c r="J7904" s="196" t="str">
        <f>VLOOKUP(E7904,Refs!$P$2:$S$36,4,FALSE)</f>
        <v>London</v>
      </c>
      <c r="K7904" s="42">
        <f t="shared" si="249"/>
        <v>1002</v>
      </c>
    </row>
    <row r="7905" spans="1:11" x14ac:dyDescent="0.35">
      <c r="A7905" s="197">
        <f t="shared" si="250"/>
        <v>44317</v>
      </c>
      <c r="B7905" t="s">
        <v>1054</v>
      </c>
      <c r="C7905" t="s">
        <v>110</v>
      </c>
      <c r="D7905" t="s">
        <v>1010</v>
      </c>
      <c r="E7905" t="s">
        <v>540</v>
      </c>
      <c r="F7905" t="s">
        <v>541</v>
      </c>
      <c r="G7905" t="s">
        <v>686</v>
      </c>
      <c r="H7905">
        <v>1</v>
      </c>
      <c r="I7905" s="196" t="str">
        <f>VLOOKUP(E7905,Refs!$P$2:$R$36,3,FALSE)</f>
        <v>Y56</v>
      </c>
      <c r="J7905" s="196" t="str">
        <f>VLOOKUP(E7905,Refs!$P$2:$S$36,4,FALSE)</f>
        <v>London</v>
      </c>
      <c r="K7905" s="42">
        <f t="shared" si="249"/>
        <v>1</v>
      </c>
    </row>
    <row r="7906" spans="1:11" x14ac:dyDescent="0.35">
      <c r="A7906" s="197">
        <f t="shared" si="250"/>
        <v>44317</v>
      </c>
      <c r="B7906" t="s">
        <v>1054</v>
      </c>
      <c r="C7906" t="s">
        <v>110</v>
      </c>
      <c r="D7906" t="s">
        <v>1010</v>
      </c>
      <c r="E7906" t="s">
        <v>540</v>
      </c>
      <c r="F7906" t="s">
        <v>541</v>
      </c>
      <c r="G7906" t="s">
        <v>687</v>
      </c>
      <c r="H7906">
        <v>0</v>
      </c>
      <c r="I7906" s="196" t="str">
        <f>VLOOKUP(E7906,Refs!$P$2:$R$36,3,FALSE)</f>
        <v>Y56</v>
      </c>
      <c r="J7906" s="196" t="str">
        <f>VLOOKUP(E7906,Refs!$P$2:$S$36,4,FALSE)</f>
        <v>London</v>
      </c>
      <c r="K7906" s="42" t="str">
        <f t="shared" si="249"/>
        <v/>
      </c>
    </row>
    <row r="7907" spans="1:11" x14ac:dyDescent="0.35">
      <c r="A7907" s="197">
        <f t="shared" si="250"/>
        <v>44317</v>
      </c>
      <c r="B7907" t="s">
        <v>1054</v>
      </c>
      <c r="C7907" t="s">
        <v>110</v>
      </c>
      <c r="D7907" t="s">
        <v>1010</v>
      </c>
      <c r="E7907" t="s">
        <v>540</v>
      </c>
      <c r="F7907" t="s">
        <v>541</v>
      </c>
      <c r="G7907" t="s">
        <v>688</v>
      </c>
      <c r="H7907">
        <v>4322</v>
      </c>
      <c r="I7907" s="196" t="str">
        <f>VLOOKUP(E7907,Refs!$P$2:$R$36,3,FALSE)</f>
        <v>Y56</v>
      </c>
      <c r="J7907" s="196" t="str">
        <f>VLOOKUP(E7907,Refs!$P$2:$S$36,4,FALSE)</f>
        <v>London</v>
      </c>
      <c r="K7907" s="42">
        <f t="shared" si="249"/>
        <v>4322</v>
      </c>
    </row>
    <row r="7908" spans="1:11" x14ac:dyDescent="0.35">
      <c r="A7908" s="197">
        <f t="shared" si="250"/>
        <v>44317</v>
      </c>
      <c r="B7908" t="s">
        <v>1054</v>
      </c>
      <c r="C7908" t="s">
        <v>110</v>
      </c>
      <c r="D7908" t="s">
        <v>1010</v>
      </c>
      <c r="E7908" t="s">
        <v>540</v>
      </c>
      <c r="F7908" t="s">
        <v>541</v>
      </c>
      <c r="G7908" t="s">
        <v>689</v>
      </c>
      <c r="H7908">
        <v>0</v>
      </c>
      <c r="I7908" s="196" t="str">
        <f>VLOOKUP(E7908,Refs!$P$2:$R$36,3,FALSE)</f>
        <v>Y56</v>
      </c>
      <c r="J7908" s="196" t="str">
        <f>VLOOKUP(E7908,Refs!$P$2:$S$36,4,FALSE)</f>
        <v>London</v>
      </c>
      <c r="K7908" s="42" t="str">
        <f t="shared" si="249"/>
        <v/>
      </c>
    </row>
    <row r="7909" spans="1:11" x14ac:dyDescent="0.35">
      <c r="A7909" s="197">
        <f t="shared" si="250"/>
        <v>44317</v>
      </c>
      <c r="B7909" t="s">
        <v>1054</v>
      </c>
      <c r="C7909" t="s">
        <v>110</v>
      </c>
      <c r="D7909" t="s">
        <v>1010</v>
      </c>
      <c r="E7909" t="s">
        <v>540</v>
      </c>
      <c r="F7909" t="s">
        <v>541</v>
      </c>
      <c r="G7909" t="s">
        <v>690</v>
      </c>
      <c r="H7909">
        <v>3445</v>
      </c>
      <c r="I7909" s="196" t="str">
        <f>VLOOKUP(E7909,Refs!$P$2:$R$36,3,FALSE)</f>
        <v>Y56</v>
      </c>
      <c r="J7909" s="196" t="str">
        <f>VLOOKUP(E7909,Refs!$P$2:$S$36,4,FALSE)</f>
        <v>London</v>
      </c>
      <c r="K7909" s="42">
        <f t="shared" si="249"/>
        <v>3445</v>
      </c>
    </row>
    <row r="7910" spans="1:11" x14ac:dyDescent="0.35">
      <c r="A7910" s="197">
        <f t="shared" si="250"/>
        <v>44317</v>
      </c>
      <c r="B7910" t="s">
        <v>1054</v>
      </c>
      <c r="C7910" t="s">
        <v>110</v>
      </c>
      <c r="D7910" t="s">
        <v>1010</v>
      </c>
      <c r="E7910" t="s">
        <v>540</v>
      </c>
      <c r="F7910" t="s">
        <v>541</v>
      </c>
      <c r="G7910" t="s">
        <v>691</v>
      </c>
      <c r="H7910">
        <v>1080</v>
      </c>
      <c r="I7910" s="196" t="str">
        <f>VLOOKUP(E7910,Refs!$P$2:$R$36,3,FALSE)</f>
        <v>Y56</v>
      </c>
      <c r="J7910" s="196" t="str">
        <f>VLOOKUP(E7910,Refs!$P$2:$S$36,4,FALSE)</f>
        <v>London</v>
      </c>
      <c r="K7910" s="42">
        <f t="shared" si="249"/>
        <v>1080</v>
      </c>
    </row>
    <row r="7911" spans="1:11" x14ac:dyDescent="0.35">
      <c r="A7911" s="197">
        <f t="shared" si="250"/>
        <v>44317</v>
      </c>
      <c r="B7911" t="s">
        <v>1054</v>
      </c>
      <c r="C7911" t="s">
        <v>110</v>
      </c>
      <c r="D7911" t="s">
        <v>1010</v>
      </c>
      <c r="E7911" t="s">
        <v>540</v>
      </c>
      <c r="F7911" t="s">
        <v>541</v>
      </c>
      <c r="G7911" t="s">
        <v>692</v>
      </c>
      <c r="H7911">
        <v>1042</v>
      </c>
      <c r="I7911" s="196" t="str">
        <f>VLOOKUP(E7911,Refs!$P$2:$R$36,3,FALSE)</f>
        <v>Y56</v>
      </c>
      <c r="J7911" s="196" t="str">
        <f>VLOOKUP(E7911,Refs!$P$2:$S$36,4,FALSE)</f>
        <v>London</v>
      </c>
      <c r="K7911" s="42">
        <f t="shared" si="249"/>
        <v>1042</v>
      </c>
    </row>
    <row r="7912" spans="1:11" x14ac:dyDescent="0.35">
      <c r="A7912" s="197">
        <f t="shared" si="250"/>
        <v>44317</v>
      </c>
      <c r="B7912" t="s">
        <v>1054</v>
      </c>
      <c r="C7912" t="s">
        <v>110</v>
      </c>
      <c r="D7912" t="s">
        <v>1010</v>
      </c>
      <c r="E7912" t="s">
        <v>540</v>
      </c>
      <c r="F7912" t="s">
        <v>541</v>
      </c>
      <c r="G7912" t="s">
        <v>693</v>
      </c>
      <c r="H7912">
        <v>98</v>
      </c>
      <c r="I7912" s="196" t="str">
        <f>VLOOKUP(E7912,Refs!$P$2:$R$36,3,FALSE)</f>
        <v>Y56</v>
      </c>
      <c r="J7912" s="196" t="str">
        <f>VLOOKUP(E7912,Refs!$P$2:$S$36,4,FALSE)</f>
        <v>London</v>
      </c>
      <c r="K7912" s="42">
        <f t="shared" ref="K7912:K7936" si="251">IF(OR(H7912="NULL",H7912=0,H7912=""),"",H7912)</f>
        <v>98</v>
      </c>
    </row>
    <row r="7913" spans="1:11" x14ac:dyDescent="0.35">
      <c r="A7913" s="197">
        <f t="shared" si="250"/>
        <v>44317</v>
      </c>
      <c r="B7913" t="s">
        <v>1054</v>
      </c>
      <c r="C7913" t="s">
        <v>110</v>
      </c>
      <c r="D7913" t="s">
        <v>1010</v>
      </c>
      <c r="E7913" t="s">
        <v>540</v>
      </c>
      <c r="F7913" t="s">
        <v>541</v>
      </c>
      <c r="G7913" t="s">
        <v>694</v>
      </c>
      <c r="H7913">
        <v>0</v>
      </c>
      <c r="I7913" s="196" t="str">
        <f>VLOOKUP(E7913,Refs!$P$2:$R$36,3,FALSE)</f>
        <v>Y56</v>
      </c>
      <c r="J7913" s="196" t="str">
        <f>VLOOKUP(E7913,Refs!$P$2:$S$36,4,FALSE)</f>
        <v>London</v>
      </c>
      <c r="K7913" s="42" t="str">
        <f t="shared" si="251"/>
        <v/>
      </c>
    </row>
    <row r="7914" spans="1:11" x14ac:dyDescent="0.35">
      <c r="A7914" s="197">
        <f t="shared" si="250"/>
        <v>44317</v>
      </c>
      <c r="B7914" t="s">
        <v>1054</v>
      </c>
      <c r="C7914" t="s">
        <v>110</v>
      </c>
      <c r="D7914" t="s">
        <v>1010</v>
      </c>
      <c r="E7914" t="s">
        <v>540</v>
      </c>
      <c r="F7914" t="s">
        <v>541</v>
      </c>
      <c r="G7914" t="s">
        <v>695</v>
      </c>
      <c r="H7914">
        <v>0</v>
      </c>
      <c r="I7914" s="196" t="str">
        <f>VLOOKUP(E7914,Refs!$P$2:$R$36,3,FALSE)</f>
        <v>Y56</v>
      </c>
      <c r="J7914" s="196" t="str">
        <f>VLOOKUP(E7914,Refs!$P$2:$S$36,4,FALSE)</f>
        <v>London</v>
      </c>
      <c r="K7914" s="42" t="str">
        <f t="shared" si="251"/>
        <v/>
      </c>
    </row>
    <row r="7915" spans="1:11" x14ac:dyDescent="0.35">
      <c r="A7915" s="197">
        <f t="shared" si="250"/>
        <v>44317</v>
      </c>
      <c r="B7915" t="s">
        <v>1054</v>
      </c>
      <c r="C7915" t="s">
        <v>110</v>
      </c>
      <c r="D7915" t="s">
        <v>1010</v>
      </c>
      <c r="E7915" t="s">
        <v>540</v>
      </c>
      <c r="F7915" t="s">
        <v>541</v>
      </c>
      <c r="G7915" t="s">
        <v>696</v>
      </c>
      <c r="H7915">
        <v>50</v>
      </c>
      <c r="I7915" s="196" t="str">
        <f>VLOOKUP(E7915,Refs!$P$2:$R$36,3,FALSE)</f>
        <v>Y56</v>
      </c>
      <c r="J7915" s="196" t="str">
        <f>VLOOKUP(E7915,Refs!$P$2:$S$36,4,FALSE)</f>
        <v>London</v>
      </c>
      <c r="K7915" s="42">
        <f t="shared" si="251"/>
        <v>50</v>
      </c>
    </row>
    <row r="7916" spans="1:11" x14ac:dyDescent="0.35">
      <c r="A7916" s="197">
        <f t="shared" si="250"/>
        <v>44317</v>
      </c>
      <c r="B7916" t="s">
        <v>1054</v>
      </c>
      <c r="C7916" t="s">
        <v>110</v>
      </c>
      <c r="D7916" t="s">
        <v>1010</v>
      </c>
      <c r="E7916" t="s">
        <v>540</v>
      </c>
      <c r="F7916" t="s">
        <v>541</v>
      </c>
      <c r="G7916" t="s">
        <v>697</v>
      </c>
      <c r="H7916">
        <v>50</v>
      </c>
      <c r="I7916" s="196" t="str">
        <f>VLOOKUP(E7916,Refs!$P$2:$R$36,3,FALSE)</f>
        <v>Y56</v>
      </c>
      <c r="J7916" s="196" t="str">
        <f>VLOOKUP(E7916,Refs!$P$2:$S$36,4,FALSE)</f>
        <v>London</v>
      </c>
      <c r="K7916" s="42">
        <f t="shared" si="251"/>
        <v>50</v>
      </c>
    </row>
    <row r="7917" spans="1:11" x14ac:dyDescent="0.35">
      <c r="A7917" s="197">
        <f t="shared" si="250"/>
        <v>44317</v>
      </c>
      <c r="B7917" t="s">
        <v>1054</v>
      </c>
      <c r="C7917" t="s">
        <v>110</v>
      </c>
      <c r="D7917" t="s">
        <v>1010</v>
      </c>
      <c r="E7917" t="s">
        <v>540</v>
      </c>
      <c r="F7917" t="s">
        <v>541</v>
      </c>
      <c r="G7917" t="s">
        <v>698</v>
      </c>
      <c r="H7917">
        <v>4592</v>
      </c>
      <c r="I7917" s="196" t="str">
        <f>VLOOKUP(E7917,Refs!$P$2:$R$36,3,FALSE)</f>
        <v>Y56</v>
      </c>
      <c r="J7917" s="196" t="str">
        <f>VLOOKUP(E7917,Refs!$P$2:$S$36,4,FALSE)</f>
        <v>London</v>
      </c>
      <c r="K7917" s="42">
        <f t="shared" si="251"/>
        <v>4592</v>
      </c>
    </row>
    <row r="7918" spans="1:11" x14ac:dyDescent="0.35">
      <c r="A7918" s="197">
        <f t="shared" si="250"/>
        <v>44317</v>
      </c>
      <c r="B7918" t="s">
        <v>1054</v>
      </c>
      <c r="C7918" t="s">
        <v>110</v>
      </c>
      <c r="D7918" t="s">
        <v>1010</v>
      </c>
      <c r="E7918" t="s">
        <v>540</v>
      </c>
      <c r="F7918" t="s">
        <v>541</v>
      </c>
      <c r="G7918" t="s">
        <v>699</v>
      </c>
      <c r="H7918">
        <v>4213</v>
      </c>
      <c r="I7918" s="196" t="str">
        <f>VLOOKUP(E7918,Refs!$P$2:$R$36,3,FALSE)</f>
        <v>Y56</v>
      </c>
      <c r="J7918" s="196" t="str">
        <f>VLOOKUP(E7918,Refs!$P$2:$S$36,4,FALSE)</f>
        <v>London</v>
      </c>
      <c r="K7918" s="42">
        <f t="shared" si="251"/>
        <v>4213</v>
      </c>
    </row>
    <row r="7919" spans="1:11" x14ac:dyDescent="0.35">
      <c r="A7919" s="197">
        <f t="shared" si="250"/>
        <v>44317</v>
      </c>
      <c r="B7919" t="s">
        <v>1054</v>
      </c>
      <c r="C7919" t="s">
        <v>110</v>
      </c>
      <c r="D7919" t="s">
        <v>1010</v>
      </c>
      <c r="E7919" t="s">
        <v>540</v>
      </c>
      <c r="F7919" t="s">
        <v>541</v>
      </c>
      <c r="G7919" t="s">
        <v>720</v>
      </c>
      <c r="H7919">
        <v>1321</v>
      </c>
      <c r="I7919" s="196" t="str">
        <f>VLOOKUP(E7919,Refs!$P$2:$R$36,3,FALSE)</f>
        <v>Y56</v>
      </c>
      <c r="J7919" s="196" t="str">
        <f>VLOOKUP(E7919,Refs!$P$2:$S$36,4,FALSE)</f>
        <v>London</v>
      </c>
      <c r="K7919" s="42">
        <f t="shared" si="251"/>
        <v>1321</v>
      </c>
    </row>
    <row r="7920" spans="1:11" x14ac:dyDescent="0.35">
      <c r="A7920" s="197">
        <f t="shared" si="250"/>
        <v>44317</v>
      </c>
      <c r="B7920" t="s">
        <v>1054</v>
      </c>
      <c r="C7920" t="s">
        <v>110</v>
      </c>
      <c r="D7920" t="s">
        <v>1010</v>
      </c>
      <c r="E7920" t="s">
        <v>540</v>
      </c>
      <c r="F7920" t="s">
        <v>541</v>
      </c>
      <c r="G7920" t="s">
        <v>721</v>
      </c>
      <c r="H7920">
        <v>1143</v>
      </c>
      <c r="I7920" s="196" t="str">
        <f>VLOOKUP(E7920,Refs!$P$2:$R$36,3,FALSE)</f>
        <v>Y56</v>
      </c>
      <c r="J7920" s="196" t="str">
        <f>VLOOKUP(E7920,Refs!$P$2:$S$36,4,FALSE)</f>
        <v>London</v>
      </c>
      <c r="K7920" s="42">
        <f t="shared" si="251"/>
        <v>1143</v>
      </c>
    </row>
    <row r="7921" spans="1:11" x14ac:dyDescent="0.35">
      <c r="A7921" s="197">
        <f t="shared" si="250"/>
        <v>44317</v>
      </c>
      <c r="B7921" t="s">
        <v>1054</v>
      </c>
      <c r="C7921" t="s">
        <v>110</v>
      </c>
      <c r="D7921" t="s">
        <v>1010</v>
      </c>
      <c r="E7921" t="s">
        <v>540</v>
      </c>
      <c r="F7921" t="s">
        <v>541</v>
      </c>
      <c r="G7921" t="s">
        <v>722</v>
      </c>
      <c r="H7921">
        <v>195</v>
      </c>
      <c r="I7921" s="196" t="str">
        <f>VLOOKUP(E7921,Refs!$P$2:$R$36,3,FALSE)</f>
        <v>Y56</v>
      </c>
      <c r="J7921" s="196" t="str">
        <f>VLOOKUP(E7921,Refs!$P$2:$S$36,4,FALSE)</f>
        <v>London</v>
      </c>
      <c r="K7921" s="42">
        <f t="shared" si="251"/>
        <v>195</v>
      </c>
    </row>
    <row r="7922" spans="1:11" x14ac:dyDescent="0.35">
      <c r="A7922" s="197">
        <f t="shared" si="250"/>
        <v>44317</v>
      </c>
      <c r="B7922" t="s">
        <v>1054</v>
      </c>
      <c r="C7922" t="s">
        <v>110</v>
      </c>
      <c r="D7922" t="s">
        <v>1010</v>
      </c>
      <c r="E7922" t="s">
        <v>540</v>
      </c>
      <c r="F7922" t="s">
        <v>541</v>
      </c>
      <c r="G7922" t="s">
        <v>723</v>
      </c>
      <c r="H7922">
        <v>184</v>
      </c>
      <c r="I7922" s="196" t="str">
        <f>VLOOKUP(E7922,Refs!$P$2:$R$36,3,FALSE)</f>
        <v>Y56</v>
      </c>
      <c r="J7922" s="196" t="str">
        <f>VLOOKUP(E7922,Refs!$P$2:$S$36,4,FALSE)</f>
        <v>London</v>
      </c>
      <c r="K7922" s="42">
        <f t="shared" si="251"/>
        <v>184</v>
      </c>
    </row>
    <row r="7923" spans="1:11" x14ac:dyDescent="0.35">
      <c r="A7923" s="197">
        <f t="shared" si="250"/>
        <v>44317</v>
      </c>
      <c r="B7923" t="s">
        <v>1054</v>
      </c>
      <c r="C7923" t="s">
        <v>110</v>
      </c>
      <c r="D7923" t="s">
        <v>1010</v>
      </c>
      <c r="E7923" t="s">
        <v>540</v>
      </c>
      <c r="F7923" t="s">
        <v>541</v>
      </c>
      <c r="G7923" t="s">
        <v>724</v>
      </c>
      <c r="H7923">
        <v>116</v>
      </c>
      <c r="I7923" s="196" t="str">
        <f>VLOOKUP(E7923,Refs!$P$2:$R$36,3,FALSE)</f>
        <v>Y56</v>
      </c>
      <c r="J7923" s="196" t="str">
        <f>VLOOKUP(E7923,Refs!$P$2:$S$36,4,FALSE)</f>
        <v>London</v>
      </c>
      <c r="K7923" s="42">
        <f t="shared" si="251"/>
        <v>116</v>
      </c>
    </row>
    <row r="7924" spans="1:11" x14ac:dyDescent="0.35">
      <c r="A7924" s="197">
        <f t="shared" si="250"/>
        <v>44317</v>
      </c>
      <c r="B7924" t="s">
        <v>1054</v>
      </c>
      <c r="C7924" t="s">
        <v>110</v>
      </c>
      <c r="D7924" t="s">
        <v>1010</v>
      </c>
      <c r="E7924" t="s">
        <v>540</v>
      </c>
      <c r="F7924" t="s">
        <v>541</v>
      </c>
      <c r="G7924" t="s">
        <v>725</v>
      </c>
      <c r="H7924">
        <v>102</v>
      </c>
      <c r="I7924" s="196" t="str">
        <f>VLOOKUP(E7924,Refs!$P$2:$R$36,3,FALSE)</f>
        <v>Y56</v>
      </c>
      <c r="J7924" s="196" t="str">
        <f>VLOOKUP(E7924,Refs!$P$2:$S$36,4,FALSE)</f>
        <v>London</v>
      </c>
      <c r="K7924" s="42">
        <f t="shared" si="251"/>
        <v>102</v>
      </c>
    </row>
    <row r="7925" spans="1:11" x14ac:dyDescent="0.35">
      <c r="A7925" s="197">
        <f t="shared" si="250"/>
        <v>44317</v>
      </c>
      <c r="B7925" t="s">
        <v>1054</v>
      </c>
      <c r="C7925" t="s">
        <v>110</v>
      </c>
      <c r="D7925" t="s">
        <v>1010</v>
      </c>
      <c r="E7925" t="s">
        <v>540</v>
      </c>
      <c r="F7925" t="s">
        <v>541</v>
      </c>
      <c r="G7925" t="s">
        <v>726</v>
      </c>
      <c r="H7925">
        <v>201</v>
      </c>
      <c r="I7925" s="196" t="str">
        <f>VLOOKUP(E7925,Refs!$P$2:$R$36,3,FALSE)</f>
        <v>Y56</v>
      </c>
      <c r="J7925" s="196" t="str">
        <f>VLOOKUP(E7925,Refs!$P$2:$S$36,4,FALSE)</f>
        <v>London</v>
      </c>
      <c r="K7925" s="42">
        <f t="shared" si="251"/>
        <v>201</v>
      </c>
    </row>
    <row r="7926" spans="1:11" x14ac:dyDescent="0.35">
      <c r="A7926" s="197">
        <f t="shared" si="250"/>
        <v>44317</v>
      </c>
      <c r="B7926" t="s">
        <v>1054</v>
      </c>
      <c r="C7926" t="s">
        <v>110</v>
      </c>
      <c r="D7926" t="s">
        <v>1010</v>
      </c>
      <c r="E7926" t="s">
        <v>540</v>
      </c>
      <c r="F7926" t="s">
        <v>541</v>
      </c>
      <c r="G7926" t="s">
        <v>727</v>
      </c>
      <c r="H7926">
        <v>184</v>
      </c>
      <c r="I7926" s="196" t="str">
        <f>VLOOKUP(E7926,Refs!$P$2:$R$36,3,FALSE)</f>
        <v>Y56</v>
      </c>
      <c r="J7926" s="196" t="str">
        <f>VLOOKUP(E7926,Refs!$P$2:$S$36,4,FALSE)</f>
        <v>London</v>
      </c>
      <c r="K7926" s="42">
        <f t="shared" si="251"/>
        <v>184</v>
      </c>
    </row>
    <row r="7927" spans="1:11" x14ac:dyDescent="0.35">
      <c r="A7927" s="197">
        <f t="shared" si="250"/>
        <v>44317</v>
      </c>
      <c r="B7927" t="s">
        <v>1054</v>
      </c>
      <c r="C7927" t="s">
        <v>110</v>
      </c>
      <c r="D7927" t="s">
        <v>1010</v>
      </c>
      <c r="E7927" t="s">
        <v>540</v>
      </c>
      <c r="F7927" t="s">
        <v>541</v>
      </c>
      <c r="G7927" t="s">
        <v>728</v>
      </c>
      <c r="H7927">
        <v>142</v>
      </c>
      <c r="I7927" s="196" t="str">
        <f>VLOOKUP(E7927,Refs!$P$2:$R$36,3,FALSE)</f>
        <v>Y56</v>
      </c>
      <c r="J7927" s="196" t="str">
        <f>VLOOKUP(E7927,Refs!$P$2:$S$36,4,FALSE)</f>
        <v>London</v>
      </c>
      <c r="K7927" s="42">
        <f t="shared" si="251"/>
        <v>142</v>
      </c>
    </row>
    <row r="7928" spans="1:11" x14ac:dyDescent="0.35">
      <c r="A7928" s="197">
        <f t="shared" si="250"/>
        <v>44317</v>
      </c>
      <c r="B7928" t="s">
        <v>1054</v>
      </c>
      <c r="C7928" t="s">
        <v>110</v>
      </c>
      <c r="D7928" t="s">
        <v>1010</v>
      </c>
      <c r="E7928" t="s">
        <v>540</v>
      </c>
      <c r="F7928" t="s">
        <v>541</v>
      </c>
      <c r="G7928" t="s">
        <v>729</v>
      </c>
      <c r="H7928">
        <v>26</v>
      </c>
      <c r="I7928" s="196" t="str">
        <f>VLOOKUP(E7928,Refs!$P$2:$R$36,3,FALSE)</f>
        <v>Y56</v>
      </c>
      <c r="J7928" s="196" t="str">
        <f>VLOOKUP(E7928,Refs!$P$2:$S$36,4,FALSE)</f>
        <v>London</v>
      </c>
      <c r="K7928" s="42">
        <f t="shared" si="251"/>
        <v>26</v>
      </c>
    </row>
    <row r="7929" spans="1:11" x14ac:dyDescent="0.35">
      <c r="A7929" s="197">
        <f t="shared" si="250"/>
        <v>44317</v>
      </c>
      <c r="B7929" t="s">
        <v>1054</v>
      </c>
      <c r="C7929" t="s">
        <v>110</v>
      </c>
      <c r="D7929" t="s">
        <v>1010</v>
      </c>
      <c r="E7929" t="s">
        <v>540</v>
      </c>
      <c r="F7929" t="s">
        <v>541</v>
      </c>
      <c r="G7929" t="s">
        <v>730</v>
      </c>
      <c r="H7929">
        <v>0</v>
      </c>
      <c r="I7929" s="196" t="str">
        <f>VLOOKUP(E7929,Refs!$P$2:$R$36,3,FALSE)</f>
        <v>Y56</v>
      </c>
      <c r="J7929" s="196" t="str">
        <f>VLOOKUP(E7929,Refs!$P$2:$S$36,4,FALSE)</f>
        <v>London</v>
      </c>
      <c r="K7929" s="42" t="str">
        <f t="shared" si="251"/>
        <v/>
      </c>
    </row>
    <row r="7930" spans="1:11" x14ac:dyDescent="0.35">
      <c r="A7930" s="197">
        <f t="shared" si="250"/>
        <v>44317</v>
      </c>
      <c r="B7930" t="s">
        <v>1054</v>
      </c>
      <c r="C7930" t="s">
        <v>110</v>
      </c>
      <c r="D7930" t="s">
        <v>1010</v>
      </c>
      <c r="E7930" t="s">
        <v>540</v>
      </c>
      <c r="F7930" t="s">
        <v>541</v>
      </c>
      <c r="G7930" t="s">
        <v>731</v>
      </c>
      <c r="H7930">
        <v>0</v>
      </c>
      <c r="I7930" s="196" t="str">
        <f>VLOOKUP(E7930,Refs!$P$2:$R$36,3,FALSE)</f>
        <v>Y56</v>
      </c>
      <c r="J7930" s="196" t="str">
        <f>VLOOKUP(E7930,Refs!$P$2:$S$36,4,FALSE)</f>
        <v>London</v>
      </c>
      <c r="K7930" s="42" t="str">
        <f t="shared" si="251"/>
        <v/>
      </c>
    </row>
    <row r="7931" spans="1:11" x14ac:dyDescent="0.35">
      <c r="A7931" s="197">
        <f t="shared" si="250"/>
        <v>44317</v>
      </c>
      <c r="B7931" t="s">
        <v>1054</v>
      </c>
      <c r="C7931" t="s">
        <v>110</v>
      </c>
      <c r="D7931" t="s">
        <v>1010</v>
      </c>
      <c r="E7931" t="s">
        <v>540</v>
      </c>
      <c r="F7931" t="s">
        <v>541</v>
      </c>
      <c r="G7931" t="s">
        <v>732</v>
      </c>
      <c r="H7931">
        <v>211</v>
      </c>
      <c r="I7931" s="196" t="str">
        <f>VLOOKUP(E7931,Refs!$P$2:$R$36,3,FALSE)</f>
        <v>Y56</v>
      </c>
      <c r="J7931" s="196" t="str">
        <f>VLOOKUP(E7931,Refs!$P$2:$S$36,4,FALSE)</f>
        <v>London</v>
      </c>
      <c r="K7931" s="42">
        <f t="shared" si="251"/>
        <v>211</v>
      </c>
    </row>
    <row r="7932" spans="1:11" x14ac:dyDescent="0.35">
      <c r="A7932" s="197">
        <f t="shared" si="250"/>
        <v>44317</v>
      </c>
      <c r="B7932" t="s">
        <v>1054</v>
      </c>
      <c r="C7932" t="s">
        <v>110</v>
      </c>
      <c r="D7932" t="s">
        <v>1010</v>
      </c>
      <c r="E7932" t="s">
        <v>540</v>
      </c>
      <c r="F7932" t="s">
        <v>541</v>
      </c>
      <c r="G7932" t="s">
        <v>733</v>
      </c>
      <c r="H7932">
        <v>195</v>
      </c>
      <c r="I7932" s="196" t="str">
        <f>VLOOKUP(E7932,Refs!$P$2:$R$36,3,FALSE)</f>
        <v>Y56</v>
      </c>
      <c r="J7932" s="196" t="str">
        <f>VLOOKUP(E7932,Refs!$P$2:$S$36,4,FALSE)</f>
        <v>London</v>
      </c>
      <c r="K7932" s="42">
        <f t="shared" si="251"/>
        <v>195</v>
      </c>
    </row>
    <row r="7933" spans="1:11" x14ac:dyDescent="0.35">
      <c r="A7933" s="197">
        <f t="shared" si="250"/>
        <v>44317</v>
      </c>
      <c r="B7933" t="s">
        <v>1054</v>
      </c>
      <c r="C7933" t="s">
        <v>110</v>
      </c>
      <c r="D7933" t="s">
        <v>1010</v>
      </c>
      <c r="E7933" t="s">
        <v>540</v>
      </c>
      <c r="F7933" t="s">
        <v>541</v>
      </c>
      <c r="G7933" t="s">
        <v>734</v>
      </c>
      <c r="H7933">
        <v>3</v>
      </c>
      <c r="I7933" s="196" t="str">
        <f>VLOOKUP(E7933,Refs!$P$2:$R$36,3,FALSE)</f>
        <v>Y56</v>
      </c>
      <c r="J7933" s="196" t="str">
        <f>VLOOKUP(E7933,Refs!$P$2:$S$36,4,FALSE)</f>
        <v>London</v>
      </c>
      <c r="K7933" s="42">
        <f t="shared" si="251"/>
        <v>3</v>
      </c>
    </row>
    <row r="7934" spans="1:11" x14ac:dyDescent="0.35">
      <c r="A7934" s="197">
        <f t="shared" si="250"/>
        <v>44317</v>
      </c>
      <c r="B7934" t="s">
        <v>1054</v>
      </c>
      <c r="C7934" t="s">
        <v>110</v>
      </c>
      <c r="D7934" t="s">
        <v>1010</v>
      </c>
      <c r="E7934" t="s">
        <v>540</v>
      </c>
      <c r="F7934" t="s">
        <v>541</v>
      </c>
      <c r="G7934" t="s">
        <v>735</v>
      </c>
      <c r="H7934">
        <v>2</v>
      </c>
      <c r="I7934" s="196" t="str">
        <f>VLOOKUP(E7934,Refs!$P$2:$R$36,3,FALSE)</f>
        <v>Y56</v>
      </c>
      <c r="J7934" s="196" t="str">
        <f>VLOOKUP(E7934,Refs!$P$2:$S$36,4,FALSE)</f>
        <v>London</v>
      </c>
      <c r="K7934" s="42">
        <f t="shared" si="251"/>
        <v>2</v>
      </c>
    </row>
    <row r="7935" spans="1:11" x14ac:dyDescent="0.35">
      <c r="A7935" s="197">
        <f t="shared" si="250"/>
        <v>44317</v>
      </c>
      <c r="B7935" t="s">
        <v>1054</v>
      </c>
      <c r="C7935" t="s">
        <v>110</v>
      </c>
      <c r="D7935" t="s">
        <v>1010</v>
      </c>
      <c r="E7935" t="s">
        <v>540</v>
      </c>
      <c r="F7935" t="s">
        <v>541</v>
      </c>
      <c r="G7935" t="s">
        <v>736</v>
      </c>
      <c r="H7935">
        <v>0</v>
      </c>
      <c r="I7935" s="196" t="str">
        <f>VLOOKUP(E7935,Refs!$P$2:$R$36,3,FALSE)</f>
        <v>Y56</v>
      </c>
      <c r="J7935" s="196" t="str">
        <f>VLOOKUP(E7935,Refs!$P$2:$S$36,4,FALSE)</f>
        <v>London</v>
      </c>
      <c r="K7935" s="42" t="str">
        <f t="shared" si="251"/>
        <v/>
      </c>
    </row>
    <row r="7936" spans="1:11" x14ac:dyDescent="0.35">
      <c r="A7936" s="197">
        <f t="shared" si="250"/>
        <v>44317</v>
      </c>
      <c r="B7936" t="s">
        <v>1054</v>
      </c>
      <c r="C7936" t="s">
        <v>110</v>
      </c>
      <c r="D7936" t="s">
        <v>1010</v>
      </c>
      <c r="E7936" t="s">
        <v>540</v>
      </c>
      <c r="F7936" t="s">
        <v>541</v>
      </c>
      <c r="G7936" t="s">
        <v>737</v>
      </c>
      <c r="H7936">
        <v>0</v>
      </c>
      <c r="I7936" s="196" t="str">
        <f>VLOOKUP(E7936,Refs!$P$2:$R$36,3,FALSE)</f>
        <v>Y56</v>
      </c>
      <c r="J7936" s="196" t="str">
        <f>VLOOKUP(E7936,Refs!$P$2:$S$36,4,FALSE)</f>
        <v>London</v>
      </c>
      <c r="K7936" s="42" t="str">
        <f t="shared" si="251"/>
        <v/>
      </c>
    </row>
    <row r="7937" spans="1:11" x14ac:dyDescent="0.35">
      <c r="A7937" s="197">
        <f t="shared" si="250"/>
        <v>44317</v>
      </c>
      <c r="B7937" t="s">
        <v>1054</v>
      </c>
      <c r="C7937" t="s">
        <v>110</v>
      </c>
      <c r="D7937" t="s">
        <v>1010</v>
      </c>
      <c r="E7937" t="s">
        <v>43</v>
      </c>
      <c r="F7937" t="s">
        <v>44</v>
      </c>
      <c r="G7937" t="s">
        <v>756</v>
      </c>
      <c r="H7937">
        <v>69122</v>
      </c>
      <c r="I7937" s="196" t="str">
        <f>VLOOKUP(E7937,Refs!$P$2:$R$36,3,FALSE)</f>
        <v>Y56</v>
      </c>
      <c r="J7937" s="196" t="str">
        <f>VLOOKUP(E7937,Refs!$P$2:$S$36,4,FALSE)</f>
        <v>London</v>
      </c>
      <c r="K7937" s="42">
        <f t="shared" ref="K7937:K8000" si="252">IF(OR(H7937="NULL",H7937=0,H7937=""),"",H7937)</f>
        <v>69122</v>
      </c>
    </row>
    <row r="7938" spans="1:11" x14ac:dyDescent="0.35">
      <c r="A7938" s="197">
        <f t="shared" si="250"/>
        <v>44317</v>
      </c>
      <c r="B7938" t="s">
        <v>1054</v>
      </c>
      <c r="C7938" t="s">
        <v>110</v>
      </c>
      <c r="D7938" t="s">
        <v>1010</v>
      </c>
      <c r="E7938" t="s">
        <v>43</v>
      </c>
      <c r="F7938" t="s">
        <v>44</v>
      </c>
      <c r="G7938" t="s">
        <v>757</v>
      </c>
      <c r="H7938">
        <v>12730</v>
      </c>
      <c r="I7938" s="196" t="str">
        <f>VLOOKUP(E7938,Refs!$P$2:$R$36,3,FALSE)</f>
        <v>Y56</v>
      </c>
      <c r="J7938" s="196" t="str">
        <f>VLOOKUP(E7938,Refs!$P$2:$S$36,4,FALSE)</f>
        <v>London</v>
      </c>
      <c r="K7938" s="42">
        <f t="shared" si="252"/>
        <v>12730</v>
      </c>
    </row>
    <row r="7939" spans="1:11" x14ac:dyDescent="0.35">
      <c r="A7939" s="197">
        <f t="shared" ref="A7939:A8002" si="253">DATEVALUE(RIGHT(B7939,8))</f>
        <v>44317</v>
      </c>
      <c r="B7939" t="s">
        <v>1054</v>
      </c>
      <c r="C7939" t="s">
        <v>110</v>
      </c>
      <c r="D7939" t="s">
        <v>1010</v>
      </c>
      <c r="E7939" t="s">
        <v>43</v>
      </c>
      <c r="F7939" t="s">
        <v>44</v>
      </c>
      <c r="G7939" t="s">
        <v>758</v>
      </c>
      <c r="H7939">
        <v>61953</v>
      </c>
      <c r="I7939" s="196" t="str">
        <f>VLOOKUP(E7939,Refs!$P$2:$R$36,3,FALSE)</f>
        <v>Y56</v>
      </c>
      <c r="J7939" s="196" t="str">
        <f>VLOOKUP(E7939,Refs!$P$2:$S$36,4,FALSE)</f>
        <v>London</v>
      </c>
      <c r="K7939" s="42">
        <f t="shared" si="252"/>
        <v>61953</v>
      </c>
    </row>
    <row r="7940" spans="1:11" x14ac:dyDescent="0.35">
      <c r="A7940" s="197">
        <f t="shared" si="253"/>
        <v>44317</v>
      </c>
      <c r="B7940" t="s">
        <v>1054</v>
      </c>
      <c r="C7940" t="s">
        <v>110</v>
      </c>
      <c r="D7940" t="s">
        <v>1010</v>
      </c>
      <c r="E7940" t="s">
        <v>43</v>
      </c>
      <c r="F7940" t="s">
        <v>44</v>
      </c>
      <c r="G7940" t="s">
        <v>759</v>
      </c>
      <c r="H7940">
        <v>24</v>
      </c>
      <c r="I7940" s="196" t="str">
        <f>VLOOKUP(E7940,Refs!$P$2:$R$36,3,FALSE)</f>
        <v>Y56</v>
      </c>
      <c r="J7940" s="196" t="str">
        <f>VLOOKUP(E7940,Refs!$P$2:$S$36,4,FALSE)</f>
        <v>London</v>
      </c>
      <c r="K7940" s="42">
        <f t="shared" si="252"/>
        <v>24</v>
      </c>
    </row>
    <row r="7941" spans="1:11" x14ac:dyDescent="0.35">
      <c r="A7941" s="197">
        <f t="shared" si="253"/>
        <v>44317</v>
      </c>
      <c r="B7941" t="s">
        <v>1054</v>
      </c>
      <c r="C7941" t="s">
        <v>110</v>
      </c>
      <c r="D7941" t="s">
        <v>1010</v>
      </c>
      <c r="E7941" t="s">
        <v>43</v>
      </c>
      <c r="F7941" t="s">
        <v>44</v>
      </c>
      <c r="G7941" t="s">
        <v>760</v>
      </c>
      <c r="H7941">
        <v>9498</v>
      </c>
      <c r="I7941" s="196" t="str">
        <f>VLOOKUP(E7941,Refs!$P$2:$R$36,3,FALSE)</f>
        <v>Y56</v>
      </c>
      <c r="J7941" s="196" t="str">
        <f>VLOOKUP(E7941,Refs!$P$2:$S$36,4,FALSE)</f>
        <v>London</v>
      </c>
      <c r="K7941" s="42">
        <f t="shared" si="252"/>
        <v>9498</v>
      </c>
    </row>
    <row r="7942" spans="1:11" x14ac:dyDescent="0.35">
      <c r="A7942" s="197">
        <f t="shared" si="253"/>
        <v>44317</v>
      </c>
      <c r="B7942" t="s">
        <v>1054</v>
      </c>
      <c r="C7942" t="s">
        <v>110</v>
      </c>
      <c r="D7942" t="s">
        <v>1010</v>
      </c>
      <c r="E7942" t="s">
        <v>43</v>
      </c>
      <c r="F7942" t="s">
        <v>44</v>
      </c>
      <c r="G7942" t="s">
        <v>761</v>
      </c>
      <c r="H7942">
        <v>0</v>
      </c>
      <c r="I7942" s="196" t="str">
        <f>VLOOKUP(E7942,Refs!$P$2:$R$36,3,FALSE)</f>
        <v>Y56</v>
      </c>
      <c r="J7942" s="196" t="str">
        <f>VLOOKUP(E7942,Refs!$P$2:$S$36,4,FALSE)</f>
        <v>London</v>
      </c>
      <c r="K7942" s="42" t="str">
        <f t="shared" si="252"/>
        <v/>
      </c>
    </row>
    <row r="7943" spans="1:11" x14ac:dyDescent="0.35">
      <c r="A7943" s="197">
        <f t="shared" si="253"/>
        <v>44317</v>
      </c>
      <c r="B7943" t="s">
        <v>1054</v>
      </c>
      <c r="C7943" t="s">
        <v>110</v>
      </c>
      <c r="D7943" t="s">
        <v>1010</v>
      </c>
      <c r="E7943" t="s">
        <v>43</v>
      </c>
      <c r="F7943" t="s">
        <v>44</v>
      </c>
      <c r="G7943" t="s">
        <v>548</v>
      </c>
      <c r="H7943">
        <v>53188</v>
      </c>
      <c r="I7943" s="196" t="str">
        <f>VLOOKUP(E7943,Refs!$P$2:$R$36,3,FALSE)</f>
        <v>Y56</v>
      </c>
      <c r="J7943" s="196" t="str">
        <f>VLOOKUP(E7943,Refs!$P$2:$S$36,4,FALSE)</f>
        <v>London</v>
      </c>
      <c r="K7943" s="42">
        <f t="shared" si="252"/>
        <v>53188</v>
      </c>
    </row>
    <row r="7944" spans="1:11" x14ac:dyDescent="0.35">
      <c r="A7944" s="197">
        <f t="shared" si="253"/>
        <v>44317</v>
      </c>
      <c r="B7944" t="s">
        <v>1054</v>
      </c>
      <c r="C7944" t="s">
        <v>110</v>
      </c>
      <c r="D7944" t="s">
        <v>1010</v>
      </c>
      <c r="E7944" t="s">
        <v>43</v>
      </c>
      <c r="F7944" t="s">
        <v>44</v>
      </c>
      <c r="G7944" t="s">
        <v>549</v>
      </c>
      <c r="H7944">
        <v>7169</v>
      </c>
      <c r="I7944" s="196" t="str">
        <f>VLOOKUP(E7944,Refs!$P$2:$R$36,3,FALSE)</f>
        <v>Y56</v>
      </c>
      <c r="J7944" s="196" t="str">
        <f>VLOOKUP(E7944,Refs!$P$2:$S$36,4,FALSE)</f>
        <v>London</v>
      </c>
      <c r="K7944" s="42">
        <f t="shared" si="252"/>
        <v>7169</v>
      </c>
    </row>
    <row r="7945" spans="1:11" x14ac:dyDescent="0.35">
      <c r="A7945" s="197">
        <f t="shared" si="253"/>
        <v>44317</v>
      </c>
      <c r="B7945" t="s">
        <v>1054</v>
      </c>
      <c r="C7945" t="s">
        <v>110</v>
      </c>
      <c r="D7945" t="s">
        <v>1010</v>
      </c>
      <c r="E7945" t="s">
        <v>43</v>
      </c>
      <c r="F7945" t="s">
        <v>44</v>
      </c>
      <c r="G7945" t="s">
        <v>550</v>
      </c>
      <c r="H7945">
        <v>2670</v>
      </c>
      <c r="I7945" s="196" t="str">
        <f>VLOOKUP(E7945,Refs!$P$2:$R$36,3,FALSE)</f>
        <v>Y56</v>
      </c>
      <c r="J7945" s="196" t="str">
        <f>VLOOKUP(E7945,Refs!$P$2:$S$36,4,FALSE)</f>
        <v>London</v>
      </c>
      <c r="K7945" s="42">
        <f t="shared" si="252"/>
        <v>2670</v>
      </c>
    </row>
    <row r="7946" spans="1:11" x14ac:dyDescent="0.35">
      <c r="A7946" s="197">
        <f t="shared" si="253"/>
        <v>44317</v>
      </c>
      <c r="B7946" t="s">
        <v>1054</v>
      </c>
      <c r="C7946" t="s">
        <v>110</v>
      </c>
      <c r="D7946" t="s">
        <v>1010</v>
      </c>
      <c r="E7946" t="s">
        <v>43</v>
      </c>
      <c r="F7946" t="s">
        <v>44</v>
      </c>
      <c r="G7946" t="s">
        <v>551</v>
      </c>
      <c r="H7946">
        <v>3047</v>
      </c>
      <c r="I7946" s="196" t="str">
        <f>VLOOKUP(E7946,Refs!$P$2:$R$36,3,FALSE)</f>
        <v>Y56</v>
      </c>
      <c r="J7946" s="196" t="str">
        <f>VLOOKUP(E7946,Refs!$P$2:$S$36,4,FALSE)</f>
        <v>London</v>
      </c>
      <c r="K7946" s="42">
        <f t="shared" si="252"/>
        <v>3047</v>
      </c>
    </row>
    <row r="7947" spans="1:11" x14ac:dyDescent="0.35">
      <c r="A7947" s="197">
        <f t="shared" si="253"/>
        <v>44317</v>
      </c>
      <c r="B7947" t="s">
        <v>1054</v>
      </c>
      <c r="C7947" t="s">
        <v>110</v>
      </c>
      <c r="D7947" t="s">
        <v>1010</v>
      </c>
      <c r="E7947" t="s">
        <v>43</v>
      </c>
      <c r="F7947" t="s">
        <v>44</v>
      </c>
      <c r="G7947" t="s">
        <v>552</v>
      </c>
      <c r="H7947">
        <v>1452</v>
      </c>
      <c r="I7947" s="196" t="str">
        <f>VLOOKUP(E7947,Refs!$P$2:$R$36,3,FALSE)</f>
        <v>Y56</v>
      </c>
      <c r="J7947" s="196" t="str">
        <f>VLOOKUP(E7947,Refs!$P$2:$S$36,4,FALSE)</f>
        <v>London</v>
      </c>
      <c r="K7947" s="42">
        <f t="shared" si="252"/>
        <v>1452</v>
      </c>
    </row>
    <row r="7948" spans="1:11" x14ac:dyDescent="0.35">
      <c r="A7948" s="197">
        <f t="shared" si="253"/>
        <v>44317</v>
      </c>
      <c r="B7948" t="s">
        <v>1054</v>
      </c>
      <c r="C7948" t="s">
        <v>110</v>
      </c>
      <c r="D7948" t="s">
        <v>1010</v>
      </c>
      <c r="E7948" t="s">
        <v>43</v>
      </c>
      <c r="F7948" t="s">
        <v>44</v>
      </c>
      <c r="G7948" t="s">
        <v>553</v>
      </c>
      <c r="H7948">
        <v>250159</v>
      </c>
      <c r="I7948" s="196" t="str">
        <f>VLOOKUP(E7948,Refs!$P$2:$R$36,3,FALSE)</f>
        <v>Y56</v>
      </c>
      <c r="J7948" s="196" t="str">
        <f>VLOOKUP(E7948,Refs!$P$2:$S$36,4,FALSE)</f>
        <v>London</v>
      </c>
      <c r="K7948" s="42">
        <f t="shared" si="252"/>
        <v>250159</v>
      </c>
    </row>
    <row r="7949" spans="1:11" x14ac:dyDescent="0.35">
      <c r="A7949" s="197">
        <f t="shared" si="253"/>
        <v>44317</v>
      </c>
      <c r="B7949" t="s">
        <v>1054</v>
      </c>
      <c r="C7949" t="s">
        <v>110</v>
      </c>
      <c r="D7949" t="s">
        <v>1010</v>
      </c>
      <c r="E7949" t="s">
        <v>43</v>
      </c>
      <c r="F7949" t="s">
        <v>44</v>
      </c>
      <c r="G7949" t="s">
        <v>554</v>
      </c>
      <c r="H7949">
        <v>316</v>
      </c>
      <c r="I7949" s="196" t="str">
        <f>VLOOKUP(E7949,Refs!$P$2:$R$36,3,FALSE)</f>
        <v>Y56</v>
      </c>
      <c r="J7949" s="196" t="str">
        <f>VLOOKUP(E7949,Refs!$P$2:$S$36,4,FALSE)</f>
        <v>London</v>
      </c>
      <c r="K7949" s="42">
        <f t="shared" si="252"/>
        <v>316</v>
      </c>
    </row>
    <row r="7950" spans="1:11" x14ac:dyDescent="0.35">
      <c r="A7950" s="197">
        <f t="shared" si="253"/>
        <v>44317</v>
      </c>
      <c r="B7950" t="s">
        <v>1054</v>
      </c>
      <c r="C7950" t="s">
        <v>110</v>
      </c>
      <c r="D7950" t="s">
        <v>1010</v>
      </c>
      <c r="E7950" t="s">
        <v>43</v>
      </c>
      <c r="F7950" t="s">
        <v>44</v>
      </c>
      <c r="G7950" t="s">
        <v>555</v>
      </c>
      <c r="H7950">
        <v>501</v>
      </c>
      <c r="I7950" s="196" t="str">
        <f>VLOOKUP(E7950,Refs!$P$2:$R$36,3,FALSE)</f>
        <v>Y56</v>
      </c>
      <c r="J7950" s="196" t="str">
        <f>VLOOKUP(E7950,Refs!$P$2:$S$36,4,FALSE)</f>
        <v>London</v>
      </c>
      <c r="K7950" s="42">
        <f t="shared" si="252"/>
        <v>501</v>
      </c>
    </row>
    <row r="7951" spans="1:11" x14ac:dyDescent="0.35">
      <c r="A7951" s="197">
        <f t="shared" si="253"/>
        <v>44317</v>
      </c>
      <c r="B7951" t="s">
        <v>1054</v>
      </c>
      <c r="C7951" t="s">
        <v>110</v>
      </c>
      <c r="D7951" t="s">
        <v>1010</v>
      </c>
      <c r="E7951" t="s">
        <v>43</v>
      </c>
      <c r="F7951" t="s">
        <v>44</v>
      </c>
      <c r="G7951" t="s">
        <v>556</v>
      </c>
      <c r="H7951">
        <v>238405</v>
      </c>
      <c r="I7951" s="196" t="str">
        <f>VLOOKUP(E7951,Refs!$P$2:$R$36,3,FALSE)</f>
        <v>Y56</v>
      </c>
      <c r="J7951" s="196" t="str">
        <f>VLOOKUP(E7951,Refs!$P$2:$S$36,4,FALSE)</f>
        <v>London</v>
      </c>
      <c r="K7951" s="42">
        <f t="shared" si="252"/>
        <v>238405</v>
      </c>
    </row>
    <row r="7952" spans="1:11" x14ac:dyDescent="0.35">
      <c r="A7952" s="197">
        <f t="shared" si="253"/>
        <v>44317</v>
      </c>
      <c r="B7952" t="s">
        <v>1054</v>
      </c>
      <c r="C7952" t="s">
        <v>110</v>
      </c>
      <c r="D7952" t="s">
        <v>1010</v>
      </c>
      <c r="E7952" t="s">
        <v>43</v>
      </c>
      <c r="F7952" t="s">
        <v>44</v>
      </c>
      <c r="G7952" t="s">
        <v>557</v>
      </c>
      <c r="H7952">
        <v>6565</v>
      </c>
      <c r="I7952" s="196" t="str">
        <f>VLOOKUP(E7952,Refs!$P$2:$R$36,3,FALSE)</f>
        <v>Y56</v>
      </c>
      <c r="J7952" s="196" t="str">
        <f>VLOOKUP(E7952,Refs!$P$2:$S$36,4,FALSE)</f>
        <v>London</v>
      </c>
      <c r="K7952" s="42">
        <f t="shared" si="252"/>
        <v>6565</v>
      </c>
    </row>
    <row r="7953" spans="1:11" x14ac:dyDescent="0.35">
      <c r="A7953" s="197">
        <f t="shared" si="253"/>
        <v>44317</v>
      </c>
      <c r="B7953" t="s">
        <v>1054</v>
      </c>
      <c r="C7953" t="s">
        <v>110</v>
      </c>
      <c r="D7953" t="s">
        <v>1010</v>
      </c>
      <c r="E7953" t="s">
        <v>43</v>
      </c>
      <c r="F7953" t="s">
        <v>44</v>
      </c>
      <c r="G7953" t="s">
        <v>558</v>
      </c>
      <c r="H7953">
        <v>33199122</v>
      </c>
      <c r="I7953" s="196" t="str">
        <f>VLOOKUP(E7953,Refs!$P$2:$R$36,3,FALSE)</f>
        <v>Y56</v>
      </c>
      <c r="J7953" s="196" t="str">
        <f>VLOOKUP(E7953,Refs!$P$2:$S$36,4,FALSE)</f>
        <v>London</v>
      </c>
      <c r="K7953" s="42">
        <f t="shared" si="252"/>
        <v>33199122</v>
      </c>
    </row>
    <row r="7954" spans="1:11" x14ac:dyDescent="0.35">
      <c r="A7954" s="197">
        <f t="shared" si="253"/>
        <v>44317</v>
      </c>
      <c r="B7954" t="s">
        <v>1054</v>
      </c>
      <c r="C7954" t="s">
        <v>110</v>
      </c>
      <c r="D7954" t="s">
        <v>1010</v>
      </c>
      <c r="E7954" t="s">
        <v>43</v>
      </c>
      <c r="F7954" t="s">
        <v>44</v>
      </c>
      <c r="G7954" t="s">
        <v>566</v>
      </c>
      <c r="H7954">
        <v>66217</v>
      </c>
      <c r="I7954" s="196" t="str">
        <f>VLOOKUP(E7954,Refs!$P$2:$R$36,3,FALSE)</f>
        <v>Y56</v>
      </c>
      <c r="J7954" s="196" t="str">
        <f>VLOOKUP(E7954,Refs!$P$2:$S$36,4,FALSE)</f>
        <v>London</v>
      </c>
      <c r="K7954" s="42">
        <f t="shared" si="252"/>
        <v>66217</v>
      </c>
    </row>
    <row r="7955" spans="1:11" x14ac:dyDescent="0.35">
      <c r="A7955" s="197">
        <f t="shared" si="253"/>
        <v>44317</v>
      </c>
      <c r="B7955" t="s">
        <v>1054</v>
      </c>
      <c r="C7955" t="s">
        <v>110</v>
      </c>
      <c r="D7955" t="s">
        <v>1010</v>
      </c>
      <c r="E7955" t="s">
        <v>43</v>
      </c>
      <c r="F7955" t="s">
        <v>44</v>
      </c>
      <c r="G7955" t="s">
        <v>567</v>
      </c>
      <c r="H7955">
        <v>5911</v>
      </c>
      <c r="I7955" s="196" t="str">
        <f>VLOOKUP(E7955,Refs!$P$2:$R$36,3,FALSE)</f>
        <v>Y56</v>
      </c>
      <c r="J7955" s="196" t="str">
        <f>VLOOKUP(E7955,Refs!$P$2:$S$36,4,FALSE)</f>
        <v>London</v>
      </c>
      <c r="K7955" s="42">
        <f t="shared" si="252"/>
        <v>5911</v>
      </c>
    </row>
    <row r="7956" spans="1:11" x14ac:dyDescent="0.35">
      <c r="A7956" s="197">
        <f t="shared" si="253"/>
        <v>44317</v>
      </c>
      <c r="B7956" t="s">
        <v>1054</v>
      </c>
      <c r="C7956" t="s">
        <v>110</v>
      </c>
      <c r="D7956" t="s">
        <v>1010</v>
      </c>
      <c r="E7956" t="s">
        <v>43</v>
      </c>
      <c r="F7956" t="s">
        <v>44</v>
      </c>
      <c r="G7956" t="s">
        <v>568</v>
      </c>
      <c r="H7956">
        <v>19996</v>
      </c>
      <c r="I7956" s="196" t="str">
        <f>VLOOKUP(E7956,Refs!$P$2:$R$36,3,FALSE)</f>
        <v>Y56</v>
      </c>
      <c r="J7956" s="196" t="str">
        <f>VLOOKUP(E7956,Refs!$P$2:$S$36,4,FALSE)</f>
        <v>London</v>
      </c>
      <c r="K7956" s="42">
        <f t="shared" si="252"/>
        <v>19996</v>
      </c>
    </row>
    <row r="7957" spans="1:11" x14ac:dyDescent="0.35">
      <c r="A7957" s="197">
        <f t="shared" si="253"/>
        <v>44317</v>
      </c>
      <c r="B7957" t="s">
        <v>1054</v>
      </c>
      <c r="C7957" t="s">
        <v>110</v>
      </c>
      <c r="D7957" t="s">
        <v>1010</v>
      </c>
      <c r="E7957" t="s">
        <v>43</v>
      </c>
      <c r="F7957" t="s">
        <v>44</v>
      </c>
      <c r="G7957" t="s">
        <v>569</v>
      </c>
      <c r="H7957">
        <v>7922</v>
      </c>
      <c r="I7957" s="196" t="str">
        <f>VLOOKUP(E7957,Refs!$P$2:$R$36,3,FALSE)</f>
        <v>Y56</v>
      </c>
      <c r="J7957" s="196" t="str">
        <f>VLOOKUP(E7957,Refs!$P$2:$S$36,4,FALSE)</f>
        <v>London</v>
      </c>
      <c r="K7957" s="42">
        <f t="shared" si="252"/>
        <v>7922</v>
      </c>
    </row>
    <row r="7958" spans="1:11" x14ac:dyDescent="0.35">
      <c r="A7958" s="197">
        <f t="shared" si="253"/>
        <v>44317</v>
      </c>
      <c r="B7958" t="s">
        <v>1054</v>
      </c>
      <c r="C7958" t="s">
        <v>110</v>
      </c>
      <c r="D7958" t="s">
        <v>1010</v>
      </c>
      <c r="E7958" t="s">
        <v>43</v>
      </c>
      <c r="F7958" t="s">
        <v>44</v>
      </c>
      <c r="G7958" t="s">
        <v>570</v>
      </c>
      <c r="H7958">
        <v>26775</v>
      </c>
      <c r="I7958" s="196" t="str">
        <f>VLOOKUP(E7958,Refs!$P$2:$R$36,3,FALSE)</f>
        <v>Y56</v>
      </c>
      <c r="J7958" s="196" t="str">
        <f>VLOOKUP(E7958,Refs!$P$2:$S$36,4,FALSE)</f>
        <v>London</v>
      </c>
      <c r="K7958" s="42">
        <f t="shared" si="252"/>
        <v>26775</v>
      </c>
    </row>
    <row r="7959" spans="1:11" x14ac:dyDescent="0.35">
      <c r="A7959" s="197">
        <f t="shared" si="253"/>
        <v>44317</v>
      </c>
      <c r="B7959" t="s">
        <v>1054</v>
      </c>
      <c r="C7959" t="s">
        <v>110</v>
      </c>
      <c r="D7959" t="s">
        <v>1010</v>
      </c>
      <c r="E7959" t="s">
        <v>43</v>
      </c>
      <c r="F7959" t="s">
        <v>44</v>
      </c>
      <c r="G7959" t="s">
        <v>571</v>
      </c>
      <c r="H7959">
        <v>5613</v>
      </c>
      <c r="I7959" s="196" t="str">
        <f>VLOOKUP(E7959,Refs!$P$2:$R$36,3,FALSE)</f>
        <v>Y56</v>
      </c>
      <c r="J7959" s="196" t="str">
        <f>VLOOKUP(E7959,Refs!$P$2:$S$36,4,FALSE)</f>
        <v>London</v>
      </c>
      <c r="K7959" s="42">
        <f t="shared" si="252"/>
        <v>5613</v>
      </c>
    </row>
    <row r="7960" spans="1:11" x14ac:dyDescent="0.35">
      <c r="A7960" s="197">
        <f t="shared" si="253"/>
        <v>44317</v>
      </c>
      <c r="B7960" t="s">
        <v>1054</v>
      </c>
      <c r="C7960" t="s">
        <v>110</v>
      </c>
      <c r="D7960" t="s">
        <v>1010</v>
      </c>
      <c r="E7960" t="s">
        <v>43</v>
      </c>
      <c r="F7960" t="s">
        <v>44</v>
      </c>
      <c r="G7960" t="s">
        <v>576</v>
      </c>
      <c r="H7960">
        <v>39329</v>
      </c>
      <c r="I7960" s="196" t="str">
        <f>VLOOKUP(E7960,Refs!$P$2:$R$36,3,FALSE)</f>
        <v>Y56</v>
      </c>
      <c r="J7960" s="196" t="str">
        <f>VLOOKUP(E7960,Refs!$P$2:$S$36,4,FALSE)</f>
        <v>London</v>
      </c>
      <c r="K7960" s="42">
        <f t="shared" si="252"/>
        <v>39329</v>
      </c>
    </row>
    <row r="7961" spans="1:11" x14ac:dyDescent="0.35">
      <c r="A7961" s="197">
        <f t="shared" si="253"/>
        <v>44317</v>
      </c>
      <c r="B7961" t="s">
        <v>1054</v>
      </c>
      <c r="C7961" t="s">
        <v>110</v>
      </c>
      <c r="D7961" t="s">
        <v>1010</v>
      </c>
      <c r="E7961" t="s">
        <v>43</v>
      </c>
      <c r="F7961" t="s">
        <v>44</v>
      </c>
      <c r="G7961" t="s">
        <v>577</v>
      </c>
      <c r="H7961">
        <v>17768</v>
      </c>
      <c r="I7961" s="196" t="str">
        <f>VLOOKUP(E7961,Refs!$P$2:$R$36,3,FALSE)</f>
        <v>Y56</v>
      </c>
      <c r="J7961" s="196" t="str">
        <f>VLOOKUP(E7961,Refs!$P$2:$S$36,4,FALSE)</f>
        <v>London</v>
      </c>
      <c r="K7961" s="42">
        <f t="shared" si="252"/>
        <v>17768</v>
      </c>
    </row>
    <row r="7962" spans="1:11" x14ac:dyDescent="0.35">
      <c r="A7962" s="197">
        <f t="shared" si="253"/>
        <v>44317</v>
      </c>
      <c r="B7962" t="s">
        <v>1054</v>
      </c>
      <c r="C7962" t="s">
        <v>110</v>
      </c>
      <c r="D7962" t="s">
        <v>1010</v>
      </c>
      <c r="E7962" t="s">
        <v>43</v>
      </c>
      <c r="F7962" t="s">
        <v>44</v>
      </c>
      <c r="G7962" t="s">
        <v>578</v>
      </c>
      <c r="H7962">
        <v>10799</v>
      </c>
      <c r="I7962" s="196" t="str">
        <f>VLOOKUP(E7962,Refs!$P$2:$R$36,3,FALSE)</f>
        <v>Y56</v>
      </c>
      <c r="J7962" s="196" t="str">
        <f>VLOOKUP(E7962,Refs!$P$2:$S$36,4,FALSE)</f>
        <v>London</v>
      </c>
      <c r="K7962" s="42">
        <f t="shared" si="252"/>
        <v>10799</v>
      </c>
    </row>
    <row r="7963" spans="1:11" x14ac:dyDescent="0.35">
      <c r="A7963" s="197">
        <f t="shared" si="253"/>
        <v>44317</v>
      </c>
      <c r="B7963" t="s">
        <v>1054</v>
      </c>
      <c r="C7963" t="s">
        <v>110</v>
      </c>
      <c r="D7963" t="s">
        <v>1010</v>
      </c>
      <c r="E7963" t="s">
        <v>43</v>
      </c>
      <c r="F7963" t="s">
        <v>44</v>
      </c>
      <c r="G7963" t="s">
        <v>579</v>
      </c>
      <c r="H7963">
        <v>48</v>
      </c>
      <c r="I7963" s="196" t="str">
        <f>VLOOKUP(E7963,Refs!$P$2:$R$36,3,FALSE)</f>
        <v>Y56</v>
      </c>
      <c r="J7963" s="196" t="str">
        <f>VLOOKUP(E7963,Refs!$P$2:$S$36,4,FALSE)</f>
        <v>London</v>
      </c>
      <c r="K7963" s="42">
        <f t="shared" si="252"/>
        <v>48</v>
      </c>
    </row>
    <row r="7964" spans="1:11" x14ac:dyDescent="0.35">
      <c r="A7964" s="197">
        <f t="shared" si="253"/>
        <v>44317</v>
      </c>
      <c r="B7964" t="s">
        <v>1054</v>
      </c>
      <c r="C7964" t="s">
        <v>110</v>
      </c>
      <c r="D7964" t="s">
        <v>1010</v>
      </c>
      <c r="E7964" t="s">
        <v>43</v>
      </c>
      <c r="F7964" t="s">
        <v>44</v>
      </c>
      <c r="G7964" t="s">
        <v>580</v>
      </c>
      <c r="H7964">
        <v>4835</v>
      </c>
      <c r="I7964" s="196" t="str">
        <f>VLOOKUP(E7964,Refs!$P$2:$R$36,3,FALSE)</f>
        <v>Y56</v>
      </c>
      <c r="J7964" s="196" t="str">
        <f>VLOOKUP(E7964,Refs!$P$2:$S$36,4,FALSE)</f>
        <v>London</v>
      </c>
      <c r="K7964" s="42">
        <f t="shared" si="252"/>
        <v>4835</v>
      </c>
    </row>
    <row r="7965" spans="1:11" x14ac:dyDescent="0.35">
      <c r="A7965" s="197">
        <f t="shared" si="253"/>
        <v>44317</v>
      </c>
      <c r="B7965" t="s">
        <v>1054</v>
      </c>
      <c r="C7965" t="s">
        <v>110</v>
      </c>
      <c r="D7965" t="s">
        <v>1010</v>
      </c>
      <c r="E7965" t="s">
        <v>43</v>
      </c>
      <c r="F7965" t="s">
        <v>44</v>
      </c>
      <c r="G7965" t="s">
        <v>581</v>
      </c>
      <c r="H7965">
        <v>4</v>
      </c>
      <c r="I7965" s="196" t="str">
        <f>VLOOKUP(E7965,Refs!$P$2:$R$36,3,FALSE)</f>
        <v>Y56</v>
      </c>
      <c r="J7965" s="196" t="str">
        <f>VLOOKUP(E7965,Refs!$P$2:$S$36,4,FALSE)</f>
        <v>London</v>
      </c>
      <c r="K7965" s="42">
        <f t="shared" si="252"/>
        <v>4</v>
      </c>
    </row>
    <row r="7966" spans="1:11" x14ac:dyDescent="0.35">
      <c r="A7966" s="197">
        <f t="shared" si="253"/>
        <v>44317</v>
      </c>
      <c r="B7966" t="s">
        <v>1054</v>
      </c>
      <c r="C7966" t="s">
        <v>110</v>
      </c>
      <c r="D7966" t="s">
        <v>1010</v>
      </c>
      <c r="E7966" t="s">
        <v>43</v>
      </c>
      <c r="F7966" t="s">
        <v>44</v>
      </c>
      <c r="G7966" t="s">
        <v>582</v>
      </c>
      <c r="H7966">
        <v>1663</v>
      </c>
      <c r="I7966" s="196" t="str">
        <f>VLOOKUP(E7966,Refs!$P$2:$R$36,3,FALSE)</f>
        <v>Y56</v>
      </c>
      <c r="J7966" s="196" t="str">
        <f>VLOOKUP(E7966,Refs!$P$2:$S$36,4,FALSE)</f>
        <v>London</v>
      </c>
      <c r="K7966" s="42">
        <f t="shared" si="252"/>
        <v>1663</v>
      </c>
    </row>
    <row r="7967" spans="1:11" x14ac:dyDescent="0.35">
      <c r="A7967" s="197">
        <f t="shared" si="253"/>
        <v>44317</v>
      </c>
      <c r="B7967" t="s">
        <v>1054</v>
      </c>
      <c r="C7967" t="s">
        <v>110</v>
      </c>
      <c r="D7967" t="s">
        <v>1010</v>
      </c>
      <c r="E7967" t="s">
        <v>43</v>
      </c>
      <c r="F7967" t="s">
        <v>44</v>
      </c>
      <c r="G7967" t="s">
        <v>583</v>
      </c>
      <c r="H7967">
        <v>102</v>
      </c>
      <c r="I7967" s="196" t="str">
        <f>VLOOKUP(E7967,Refs!$P$2:$R$36,3,FALSE)</f>
        <v>Y56</v>
      </c>
      <c r="J7967" s="196" t="str">
        <f>VLOOKUP(E7967,Refs!$P$2:$S$36,4,FALSE)</f>
        <v>London</v>
      </c>
      <c r="K7967" s="42">
        <f t="shared" si="252"/>
        <v>102</v>
      </c>
    </row>
    <row r="7968" spans="1:11" x14ac:dyDescent="0.35">
      <c r="A7968" s="197">
        <f t="shared" si="253"/>
        <v>44317</v>
      </c>
      <c r="B7968" t="s">
        <v>1054</v>
      </c>
      <c r="C7968" t="s">
        <v>110</v>
      </c>
      <c r="D7968" t="s">
        <v>1010</v>
      </c>
      <c r="E7968" t="s">
        <v>43</v>
      </c>
      <c r="F7968" t="s">
        <v>44</v>
      </c>
      <c r="G7968" t="s">
        <v>584</v>
      </c>
      <c r="H7968">
        <v>4110</v>
      </c>
      <c r="I7968" s="196" t="str">
        <f>VLOOKUP(E7968,Refs!$P$2:$R$36,3,FALSE)</f>
        <v>Y56</v>
      </c>
      <c r="J7968" s="196" t="str">
        <f>VLOOKUP(E7968,Refs!$P$2:$S$36,4,FALSE)</f>
        <v>London</v>
      </c>
      <c r="K7968" s="42">
        <f t="shared" si="252"/>
        <v>4110</v>
      </c>
    </row>
    <row r="7969" spans="1:11" x14ac:dyDescent="0.35">
      <c r="A7969" s="197">
        <f t="shared" si="253"/>
        <v>44317</v>
      </c>
      <c r="B7969" t="s">
        <v>1054</v>
      </c>
      <c r="C7969" t="s">
        <v>110</v>
      </c>
      <c r="D7969" t="s">
        <v>1010</v>
      </c>
      <c r="E7969" t="s">
        <v>43</v>
      </c>
      <c r="F7969" t="s">
        <v>44</v>
      </c>
      <c r="G7969" t="s">
        <v>585</v>
      </c>
      <c r="H7969">
        <v>14465</v>
      </c>
      <c r="I7969" s="196" t="str">
        <f>VLOOKUP(E7969,Refs!$P$2:$R$36,3,FALSE)</f>
        <v>Y56</v>
      </c>
      <c r="J7969" s="196" t="str">
        <f>VLOOKUP(E7969,Refs!$P$2:$S$36,4,FALSE)</f>
        <v>London</v>
      </c>
      <c r="K7969" s="42">
        <f t="shared" si="252"/>
        <v>14465</v>
      </c>
    </row>
    <row r="7970" spans="1:11" x14ac:dyDescent="0.35">
      <c r="A7970" s="197">
        <f t="shared" si="253"/>
        <v>44317</v>
      </c>
      <c r="B7970" t="s">
        <v>1054</v>
      </c>
      <c r="C7970" t="s">
        <v>110</v>
      </c>
      <c r="D7970" t="s">
        <v>1010</v>
      </c>
      <c r="E7970" t="s">
        <v>43</v>
      </c>
      <c r="F7970" t="s">
        <v>44</v>
      </c>
      <c r="G7970" t="s">
        <v>586</v>
      </c>
      <c r="H7970">
        <v>2122</v>
      </c>
      <c r="I7970" s="196" t="str">
        <f>VLOOKUP(E7970,Refs!$P$2:$R$36,3,FALSE)</f>
        <v>Y56</v>
      </c>
      <c r="J7970" s="196" t="str">
        <f>VLOOKUP(E7970,Refs!$P$2:$S$36,4,FALSE)</f>
        <v>London</v>
      </c>
      <c r="K7970" s="42">
        <f t="shared" si="252"/>
        <v>2122</v>
      </c>
    </row>
    <row r="7971" spans="1:11" x14ac:dyDescent="0.35">
      <c r="A7971" s="197">
        <f t="shared" si="253"/>
        <v>44317</v>
      </c>
      <c r="B7971" t="s">
        <v>1054</v>
      </c>
      <c r="C7971" t="s">
        <v>110</v>
      </c>
      <c r="D7971" t="s">
        <v>1010</v>
      </c>
      <c r="E7971" t="s">
        <v>43</v>
      </c>
      <c r="F7971" t="s">
        <v>44</v>
      </c>
      <c r="G7971" t="s">
        <v>587</v>
      </c>
      <c r="H7971">
        <v>213</v>
      </c>
      <c r="I7971" s="196" t="str">
        <f>VLOOKUP(E7971,Refs!$P$2:$R$36,3,FALSE)</f>
        <v>Y56</v>
      </c>
      <c r="J7971" s="196" t="str">
        <f>VLOOKUP(E7971,Refs!$P$2:$S$36,4,FALSE)</f>
        <v>London</v>
      </c>
      <c r="K7971" s="42">
        <f t="shared" si="252"/>
        <v>213</v>
      </c>
    </row>
    <row r="7972" spans="1:11" x14ac:dyDescent="0.35">
      <c r="A7972" s="197">
        <f t="shared" si="253"/>
        <v>44317</v>
      </c>
      <c r="B7972" t="s">
        <v>1054</v>
      </c>
      <c r="C7972" t="s">
        <v>110</v>
      </c>
      <c r="D7972" t="s">
        <v>1010</v>
      </c>
      <c r="E7972" t="s">
        <v>43</v>
      </c>
      <c r="F7972" t="s">
        <v>44</v>
      </c>
      <c r="G7972" t="s">
        <v>588</v>
      </c>
      <c r="H7972">
        <v>9006</v>
      </c>
      <c r="I7972" s="196" t="str">
        <f>VLOOKUP(E7972,Refs!$P$2:$R$36,3,FALSE)</f>
        <v>Y56</v>
      </c>
      <c r="J7972" s="196" t="str">
        <f>VLOOKUP(E7972,Refs!$P$2:$S$36,4,FALSE)</f>
        <v>London</v>
      </c>
      <c r="K7972" s="42">
        <f t="shared" si="252"/>
        <v>9006</v>
      </c>
    </row>
    <row r="7973" spans="1:11" x14ac:dyDescent="0.35">
      <c r="A7973" s="197">
        <f t="shared" si="253"/>
        <v>44317</v>
      </c>
      <c r="B7973" t="s">
        <v>1054</v>
      </c>
      <c r="C7973" t="s">
        <v>110</v>
      </c>
      <c r="D7973" t="s">
        <v>1010</v>
      </c>
      <c r="E7973" t="s">
        <v>43</v>
      </c>
      <c r="F7973" t="s">
        <v>44</v>
      </c>
      <c r="G7973" t="s">
        <v>589</v>
      </c>
      <c r="H7973">
        <v>2429</v>
      </c>
      <c r="I7973" s="196" t="str">
        <f>VLOOKUP(E7973,Refs!$P$2:$R$36,3,FALSE)</f>
        <v>Y56</v>
      </c>
      <c r="J7973" s="196" t="str">
        <f>VLOOKUP(E7973,Refs!$P$2:$S$36,4,FALSE)</f>
        <v>London</v>
      </c>
      <c r="K7973" s="42">
        <f t="shared" si="252"/>
        <v>2429</v>
      </c>
    </row>
    <row r="7974" spans="1:11" x14ac:dyDescent="0.35">
      <c r="A7974" s="197">
        <f t="shared" si="253"/>
        <v>44317</v>
      </c>
      <c r="B7974" t="s">
        <v>1054</v>
      </c>
      <c r="C7974" t="s">
        <v>110</v>
      </c>
      <c r="D7974" t="s">
        <v>1010</v>
      </c>
      <c r="E7974" t="s">
        <v>43</v>
      </c>
      <c r="F7974" t="s">
        <v>44</v>
      </c>
      <c r="G7974" t="s">
        <v>590</v>
      </c>
      <c r="H7974">
        <v>20934</v>
      </c>
      <c r="I7974" s="196" t="str">
        <f>VLOOKUP(E7974,Refs!$P$2:$R$36,3,FALSE)</f>
        <v>Y56</v>
      </c>
      <c r="J7974" s="196" t="str">
        <f>VLOOKUP(E7974,Refs!$P$2:$S$36,4,FALSE)</f>
        <v>London</v>
      </c>
      <c r="K7974" s="42">
        <f t="shared" si="252"/>
        <v>20934</v>
      </c>
    </row>
    <row r="7975" spans="1:11" x14ac:dyDescent="0.35">
      <c r="A7975" s="197">
        <f t="shared" si="253"/>
        <v>44317</v>
      </c>
      <c r="B7975" t="s">
        <v>1054</v>
      </c>
      <c r="C7975" t="s">
        <v>110</v>
      </c>
      <c r="D7975" t="s">
        <v>1010</v>
      </c>
      <c r="E7975" t="s">
        <v>43</v>
      </c>
      <c r="F7975" t="s">
        <v>44</v>
      </c>
      <c r="G7975" t="s">
        <v>591</v>
      </c>
      <c r="H7975">
        <v>9207</v>
      </c>
      <c r="I7975" s="196" t="str">
        <f>VLOOKUP(E7975,Refs!$P$2:$R$36,3,FALSE)</f>
        <v>Y56</v>
      </c>
      <c r="J7975" s="196" t="str">
        <f>VLOOKUP(E7975,Refs!$P$2:$S$36,4,FALSE)</f>
        <v>London</v>
      </c>
      <c r="K7975" s="42">
        <f t="shared" si="252"/>
        <v>9207</v>
      </c>
    </row>
    <row r="7976" spans="1:11" x14ac:dyDescent="0.35">
      <c r="A7976" s="197">
        <f t="shared" si="253"/>
        <v>44317</v>
      </c>
      <c r="B7976" t="s">
        <v>1054</v>
      </c>
      <c r="C7976" t="s">
        <v>110</v>
      </c>
      <c r="D7976" t="s">
        <v>1010</v>
      </c>
      <c r="E7976" t="s">
        <v>43</v>
      </c>
      <c r="F7976" t="s">
        <v>44</v>
      </c>
      <c r="G7976" t="s">
        <v>592</v>
      </c>
      <c r="H7976">
        <v>20387</v>
      </c>
      <c r="I7976" s="196" t="str">
        <f>VLOOKUP(E7976,Refs!$P$2:$R$36,3,FALSE)</f>
        <v>Y56</v>
      </c>
      <c r="J7976" s="196" t="str">
        <f>VLOOKUP(E7976,Refs!$P$2:$S$36,4,FALSE)</f>
        <v>London</v>
      </c>
      <c r="K7976" s="42">
        <f t="shared" si="252"/>
        <v>20387</v>
      </c>
    </row>
    <row r="7977" spans="1:11" x14ac:dyDescent="0.35">
      <c r="A7977" s="197">
        <f t="shared" si="253"/>
        <v>44317</v>
      </c>
      <c r="B7977" t="s">
        <v>1054</v>
      </c>
      <c r="C7977" t="s">
        <v>110</v>
      </c>
      <c r="D7977" t="s">
        <v>1010</v>
      </c>
      <c r="E7977" t="s">
        <v>43</v>
      </c>
      <c r="F7977" t="s">
        <v>44</v>
      </c>
      <c r="G7977" t="s">
        <v>593</v>
      </c>
      <c r="H7977">
        <v>13100</v>
      </c>
      <c r="I7977" s="196" t="str">
        <f>VLOOKUP(E7977,Refs!$P$2:$R$36,3,FALSE)</f>
        <v>Y56</v>
      </c>
      <c r="J7977" s="196" t="str">
        <f>VLOOKUP(E7977,Refs!$P$2:$S$36,4,FALSE)</f>
        <v>London</v>
      </c>
      <c r="K7977" s="42">
        <f t="shared" si="252"/>
        <v>13100</v>
      </c>
    </row>
    <row r="7978" spans="1:11" x14ac:dyDescent="0.35">
      <c r="A7978" s="197">
        <f t="shared" si="253"/>
        <v>44317</v>
      </c>
      <c r="B7978" t="s">
        <v>1054</v>
      </c>
      <c r="C7978" t="s">
        <v>110</v>
      </c>
      <c r="D7978" t="s">
        <v>1010</v>
      </c>
      <c r="E7978" t="s">
        <v>43</v>
      </c>
      <c r="F7978" t="s">
        <v>44</v>
      </c>
      <c r="G7978" t="s">
        <v>594</v>
      </c>
      <c r="H7978">
        <v>7002</v>
      </c>
      <c r="I7978" s="196" t="str">
        <f>VLOOKUP(E7978,Refs!$P$2:$R$36,3,FALSE)</f>
        <v>Y56</v>
      </c>
      <c r="J7978" s="196" t="str">
        <f>VLOOKUP(E7978,Refs!$P$2:$S$36,4,FALSE)</f>
        <v>London</v>
      </c>
      <c r="K7978" s="42">
        <f t="shared" si="252"/>
        <v>7002</v>
      </c>
    </row>
    <row r="7979" spans="1:11" x14ac:dyDescent="0.35">
      <c r="A7979" s="197">
        <f t="shared" si="253"/>
        <v>44317</v>
      </c>
      <c r="B7979" t="s">
        <v>1054</v>
      </c>
      <c r="C7979" t="s">
        <v>110</v>
      </c>
      <c r="D7979" t="s">
        <v>1010</v>
      </c>
      <c r="E7979" t="s">
        <v>43</v>
      </c>
      <c r="F7979" t="s">
        <v>44</v>
      </c>
      <c r="G7979" t="s">
        <v>609</v>
      </c>
      <c r="H7979">
        <v>54181</v>
      </c>
      <c r="I7979" s="196" t="str">
        <f>VLOOKUP(E7979,Refs!$P$2:$R$36,3,FALSE)</f>
        <v>Y56</v>
      </c>
      <c r="J7979" s="196" t="str">
        <f>VLOOKUP(E7979,Refs!$P$2:$S$36,4,FALSE)</f>
        <v>London</v>
      </c>
      <c r="K7979" s="42">
        <f t="shared" si="252"/>
        <v>54181</v>
      </c>
    </row>
    <row r="7980" spans="1:11" x14ac:dyDescent="0.35">
      <c r="A7980" s="197">
        <f t="shared" si="253"/>
        <v>44317</v>
      </c>
      <c r="B7980" t="s">
        <v>1054</v>
      </c>
      <c r="C7980" t="s">
        <v>110</v>
      </c>
      <c r="D7980" t="s">
        <v>1010</v>
      </c>
      <c r="E7980" t="s">
        <v>43</v>
      </c>
      <c r="F7980" t="s">
        <v>44</v>
      </c>
      <c r="G7980" t="s">
        <v>610</v>
      </c>
      <c r="H7980">
        <v>4552</v>
      </c>
      <c r="I7980" s="196" t="str">
        <f>VLOOKUP(E7980,Refs!$P$2:$R$36,3,FALSE)</f>
        <v>Y56</v>
      </c>
      <c r="J7980" s="196" t="str">
        <f>VLOOKUP(E7980,Refs!$P$2:$S$36,4,FALSE)</f>
        <v>London</v>
      </c>
      <c r="K7980" s="42">
        <f t="shared" si="252"/>
        <v>4552</v>
      </c>
    </row>
    <row r="7981" spans="1:11" x14ac:dyDescent="0.35">
      <c r="A7981" s="197">
        <f t="shared" si="253"/>
        <v>44317</v>
      </c>
      <c r="B7981" t="s">
        <v>1054</v>
      </c>
      <c r="C7981" t="s">
        <v>110</v>
      </c>
      <c r="D7981" t="s">
        <v>1010</v>
      </c>
      <c r="E7981" t="s">
        <v>43</v>
      </c>
      <c r="F7981" t="s">
        <v>44</v>
      </c>
      <c r="G7981" t="s">
        <v>611</v>
      </c>
      <c r="H7981">
        <v>6340</v>
      </c>
      <c r="I7981" s="196" t="str">
        <f>VLOOKUP(E7981,Refs!$P$2:$R$36,3,FALSE)</f>
        <v>Y56</v>
      </c>
      <c r="J7981" s="196" t="str">
        <f>VLOOKUP(E7981,Refs!$P$2:$S$36,4,FALSE)</f>
        <v>London</v>
      </c>
      <c r="K7981" s="42">
        <f t="shared" si="252"/>
        <v>6340</v>
      </c>
    </row>
    <row r="7982" spans="1:11" x14ac:dyDescent="0.35">
      <c r="A7982" s="197">
        <f t="shared" si="253"/>
        <v>44317</v>
      </c>
      <c r="B7982" t="s">
        <v>1054</v>
      </c>
      <c r="C7982" t="s">
        <v>110</v>
      </c>
      <c r="D7982" t="s">
        <v>1010</v>
      </c>
      <c r="E7982" t="s">
        <v>43</v>
      </c>
      <c r="F7982" t="s">
        <v>44</v>
      </c>
      <c r="G7982" t="s">
        <v>612</v>
      </c>
      <c r="H7982">
        <v>156</v>
      </c>
      <c r="I7982" s="196" t="str">
        <f>VLOOKUP(E7982,Refs!$P$2:$R$36,3,FALSE)</f>
        <v>Y56</v>
      </c>
      <c r="J7982" s="196" t="str">
        <f>VLOOKUP(E7982,Refs!$P$2:$S$36,4,FALSE)</f>
        <v>London</v>
      </c>
      <c r="K7982" s="42">
        <f t="shared" si="252"/>
        <v>156</v>
      </c>
    </row>
    <row r="7983" spans="1:11" x14ac:dyDescent="0.35">
      <c r="A7983" s="197">
        <f t="shared" si="253"/>
        <v>44317</v>
      </c>
      <c r="B7983" t="s">
        <v>1054</v>
      </c>
      <c r="C7983" t="s">
        <v>110</v>
      </c>
      <c r="D7983" t="s">
        <v>1010</v>
      </c>
      <c r="E7983" t="s">
        <v>43</v>
      </c>
      <c r="F7983" t="s">
        <v>44</v>
      </c>
      <c r="G7983" t="s">
        <v>613</v>
      </c>
      <c r="H7983">
        <v>0</v>
      </c>
      <c r="I7983" s="196" t="str">
        <f>VLOOKUP(E7983,Refs!$P$2:$R$36,3,FALSE)</f>
        <v>Y56</v>
      </c>
      <c r="J7983" s="196" t="str">
        <f>VLOOKUP(E7983,Refs!$P$2:$S$36,4,FALSE)</f>
        <v>London</v>
      </c>
      <c r="K7983" s="42" t="str">
        <f t="shared" si="252"/>
        <v/>
      </c>
    </row>
    <row r="7984" spans="1:11" x14ac:dyDescent="0.35">
      <c r="A7984" s="197">
        <f t="shared" si="253"/>
        <v>44317</v>
      </c>
      <c r="B7984" t="s">
        <v>1054</v>
      </c>
      <c r="C7984" t="s">
        <v>110</v>
      </c>
      <c r="D7984" t="s">
        <v>1010</v>
      </c>
      <c r="E7984" t="s">
        <v>43</v>
      </c>
      <c r="F7984" t="s">
        <v>44</v>
      </c>
      <c r="G7984" t="s">
        <v>615</v>
      </c>
      <c r="H7984">
        <v>21065</v>
      </c>
      <c r="I7984" s="196" t="str">
        <f>VLOOKUP(E7984,Refs!$P$2:$R$36,3,FALSE)</f>
        <v>Y56</v>
      </c>
      <c r="J7984" s="196" t="str">
        <f>VLOOKUP(E7984,Refs!$P$2:$S$36,4,FALSE)</f>
        <v>London</v>
      </c>
      <c r="K7984" s="42">
        <f t="shared" si="252"/>
        <v>21065</v>
      </c>
    </row>
    <row r="7985" spans="1:11" x14ac:dyDescent="0.35">
      <c r="A7985" s="197">
        <f t="shared" si="253"/>
        <v>44317</v>
      </c>
      <c r="B7985" t="s">
        <v>1054</v>
      </c>
      <c r="C7985" t="s">
        <v>110</v>
      </c>
      <c r="D7985" t="s">
        <v>1010</v>
      </c>
      <c r="E7985" t="s">
        <v>43</v>
      </c>
      <c r="F7985" t="s">
        <v>44</v>
      </c>
      <c r="G7985" t="s">
        <v>616</v>
      </c>
      <c r="H7985">
        <v>14</v>
      </c>
      <c r="I7985" s="196" t="str">
        <f>VLOOKUP(E7985,Refs!$P$2:$R$36,3,FALSE)</f>
        <v>Y56</v>
      </c>
      <c r="J7985" s="196" t="str">
        <f>VLOOKUP(E7985,Refs!$P$2:$S$36,4,FALSE)</f>
        <v>London</v>
      </c>
      <c r="K7985" s="42">
        <f t="shared" si="252"/>
        <v>14</v>
      </c>
    </row>
    <row r="7986" spans="1:11" x14ac:dyDescent="0.35">
      <c r="A7986" s="197">
        <f t="shared" si="253"/>
        <v>44317</v>
      </c>
      <c r="B7986" t="s">
        <v>1054</v>
      </c>
      <c r="C7986" t="s">
        <v>110</v>
      </c>
      <c r="D7986" t="s">
        <v>1010</v>
      </c>
      <c r="E7986" t="s">
        <v>43</v>
      </c>
      <c r="F7986" t="s">
        <v>44</v>
      </c>
      <c r="G7986" t="s">
        <v>618</v>
      </c>
      <c r="H7986">
        <v>1294</v>
      </c>
      <c r="I7986" s="196" t="str">
        <f>VLOOKUP(E7986,Refs!$P$2:$R$36,3,FALSE)</f>
        <v>Y56</v>
      </c>
      <c r="J7986" s="196" t="str">
        <f>VLOOKUP(E7986,Refs!$P$2:$S$36,4,FALSE)</f>
        <v>London</v>
      </c>
      <c r="K7986" s="42">
        <f t="shared" si="252"/>
        <v>1294</v>
      </c>
    </row>
    <row r="7987" spans="1:11" x14ac:dyDescent="0.35">
      <c r="A7987" s="197">
        <f t="shared" si="253"/>
        <v>44317</v>
      </c>
      <c r="B7987" t="s">
        <v>1054</v>
      </c>
      <c r="C7987" t="s">
        <v>110</v>
      </c>
      <c r="D7987" t="s">
        <v>1010</v>
      </c>
      <c r="E7987" t="s">
        <v>43</v>
      </c>
      <c r="F7987" t="s">
        <v>44</v>
      </c>
      <c r="G7987" t="s">
        <v>619</v>
      </c>
      <c r="H7987">
        <v>140</v>
      </c>
      <c r="I7987" s="196" t="str">
        <f>VLOOKUP(E7987,Refs!$P$2:$R$36,3,FALSE)</f>
        <v>Y56</v>
      </c>
      <c r="J7987" s="196" t="str">
        <f>VLOOKUP(E7987,Refs!$P$2:$S$36,4,FALSE)</f>
        <v>London</v>
      </c>
      <c r="K7987" s="42">
        <f t="shared" si="252"/>
        <v>140</v>
      </c>
    </row>
    <row r="7988" spans="1:11" x14ac:dyDescent="0.35">
      <c r="A7988" s="197">
        <f t="shared" si="253"/>
        <v>44317</v>
      </c>
      <c r="B7988" t="s">
        <v>1054</v>
      </c>
      <c r="C7988" t="s">
        <v>110</v>
      </c>
      <c r="D7988" t="s">
        <v>1010</v>
      </c>
      <c r="E7988" t="s">
        <v>43</v>
      </c>
      <c r="F7988" t="s">
        <v>44</v>
      </c>
      <c r="G7988" t="s">
        <v>620</v>
      </c>
      <c r="H7988">
        <v>935</v>
      </c>
      <c r="I7988" s="196" t="str">
        <f>VLOOKUP(E7988,Refs!$P$2:$R$36,3,FALSE)</f>
        <v>Y56</v>
      </c>
      <c r="J7988" s="196" t="str">
        <f>VLOOKUP(E7988,Refs!$P$2:$S$36,4,FALSE)</f>
        <v>London</v>
      </c>
      <c r="K7988" s="42">
        <f t="shared" si="252"/>
        <v>935</v>
      </c>
    </row>
    <row r="7989" spans="1:11" x14ac:dyDescent="0.35">
      <c r="A7989" s="197">
        <f t="shared" si="253"/>
        <v>44317</v>
      </c>
      <c r="B7989" t="s">
        <v>1054</v>
      </c>
      <c r="C7989" t="s">
        <v>110</v>
      </c>
      <c r="D7989" t="s">
        <v>1010</v>
      </c>
      <c r="E7989" t="s">
        <v>43</v>
      </c>
      <c r="F7989" t="s">
        <v>44</v>
      </c>
      <c r="G7989" t="s">
        <v>621</v>
      </c>
      <c r="H7989">
        <v>174</v>
      </c>
      <c r="I7989" s="196" t="str">
        <f>VLOOKUP(E7989,Refs!$P$2:$R$36,3,FALSE)</f>
        <v>Y56</v>
      </c>
      <c r="J7989" s="196" t="str">
        <f>VLOOKUP(E7989,Refs!$P$2:$S$36,4,FALSE)</f>
        <v>London</v>
      </c>
      <c r="K7989" s="42">
        <f t="shared" si="252"/>
        <v>174</v>
      </c>
    </row>
    <row r="7990" spans="1:11" x14ac:dyDescent="0.35">
      <c r="A7990" s="197">
        <f t="shared" si="253"/>
        <v>44317</v>
      </c>
      <c r="B7990" t="s">
        <v>1054</v>
      </c>
      <c r="C7990" t="s">
        <v>110</v>
      </c>
      <c r="D7990" t="s">
        <v>1010</v>
      </c>
      <c r="E7990" t="s">
        <v>43</v>
      </c>
      <c r="F7990" t="s">
        <v>44</v>
      </c>
      <c r="G7990" t="s">
        <v>622</v>
      </c>
      <c r="H7990">
        <v>1718</v>
      </c>
      <c r="I7990" s="196" t="str">
        <f>VLOOKUP(E7990,Refs!$P$2:$R$36,3,FALSE)</f>
        <v>Y56</v>
      </c>
      <c r="J7990" s="196" t="str">
        <f>VLOOKUP(E7990,Refs!$P$2:$S$36,4,FALSE)</f>
        <v>London</v>
      </c>
      <c r="K7990" s="42">
        <f t="shared" si="252"/>
        <v>1718</v>
      </c>
    </row>
    <row r="7991" spans="1:11" x14ac:dyDescent="0.35">
      <c r="A7991" s="197">
        <f t="shared" si="253"/>
        <v>44317</v>
      </c>
      <c r="B7991" t="s">
        <v>1054</v>
      </c>
      <c r="C7991" t="s">
        <v>110</v>
      </c>
      <c r="D7991" t="s">
        <v>1010</v>
      </c>
      <c r="E7991" t="s">
        <v>43</v>
      </c>
      <c r="F7991" t="s">
        <v>44</v>
      </c>
      <c r="G7991" t="s">
        <v>623</v>
      </c>
      <c r="H7991">
        <v>634</v>
      </c>
      <c r="I7991" s="196" t="str">
        <f>VLOOKUP(E7991,Refs!$P$2:$R$36,3,FALSE)</f>
        <v>Y56</v>
      </c>
      <c r="J7991" s="196" t="str">
        <f>VLOOKUP(E7991,Refs!$P$2:$S$36,4,FALSE)</f>
        <v>London</v>
      </c>
      <c r="K7991" s="42">
        <f t="shared" si="252"/>
        <v>634</v>
      </c>
    </row>
    <row r="7992" spans="1:11" x14ac:dyDescent="0.35">
      <c r="A7992" s="197">
        <f t="shared" si="253"/>
        <v>44317</v>
      </c>
      <c r="B7992" t="s">
        <v>1054</v>
      </c>
      <c r="C7992" t="s">
        <v>110</v>
      </c>
      <c r="D7992" t="s">
        <v>1010</v>
      </c>
      <c r="E7992" t="s">
        <v>43</v>
      </c>
      <c r="F7992" t="s">
        <v>44</v>
      </c>
      <c r="G7992" t="s">
        <v>624</v>
      </c>
      <c r="H7992">
        <v>9319</v>
      </c>
      <c r="I7992" s="196" t="str">
        <f>VLOOKUP(E7992,Refs!$P$2:$R$36,3,FALSE)</f>
        <v>Y56</v>
      </c>
      <c r="J7992" s="196" t="str">
        <f>VLOOKUP(E7992,Refs!$P$2:$S$36,4,FALSE)</f>
        <v>London</v>
      </c>
      <c r="K7992" s="42">
        <f t="shared" si="252"/>
        <v>9319</v>
      </c>
    </row>
    <row r="7993" spans="1:11" x14ac:dyDescent="0.35">
      <c r="A7993" s="197">
        <f t="shared" si="253"/>
        <v>44317</v>
      </c>
      <c r="B7993" t="s">
        <v>1054</v>
      </c>
      <c r="C7993" t="s">
        <v>110</v>
      </c>
      <c r="D7993" t="s">
        <v>1010</v>
      </c>
      <c r="E7993" t="s">
        <v>43</v>
      </c>
      <c r="F7993" t="s">
        <v>44</v>
      </c>
      <c r="G7993" t="s">
        <v>625</v>
      </c>
      <c r="H7993">
        <v>8792</v>
      </c>
      <c r="I7993" s="196" t="str">
        <f>VLOOKUP(E7993,Refs!$P$2:$R$36,3,FALSE)</f>
        <v>Y56</v>
      </c>
      <c r="J7993" s="196" t="str">
        <f>VLOOKUP(E7993,Refs!$P$2:$S$36,4,FALSE)</f>
        <v>London</v>
      </c>
      <c r="K7993" s="42">
        <f t="shared" si="252"/>
        <v>8792</v>
      </c>
    </row>
    <row r="7994" spans="1:11" x14ac:dyDescent="0.35">
      <c r="A7994" s="197">
        <f t="shared" si="253"/>
        <v>44317</v>
      </c>
      <c r="B7994" t="s">
        <v>1054</v>
      </c>
      <c r="C7994" t="s">
        <v>110</v>
      </c>
      <c r="D7994" t="s">
        <v>1010</v>
      </c>
      <c r="E7994" t="s">
        <v>43</v>
      </c>
      <c r="F7994" t="s">
        <v>44</v>
      </c>
      <c r="G7994" t="s">
        <v>626</v>
      </c>
      <c r="H7994">
        <v>7996</v>
      </c>
      <c r="I7994" s="196" t="str">
        <f>VLOOKUP(E7994,Refs!$P$2:$R$36,3,FALSE)</f>
        <v>Y56</v>
      </c>
      <c r="J7994" s="196" t="str">
        <f>VLOOKUP(E7994,Refs!$P$2:$S$36,4,FALSE)</f>
        <v>London</v>
      </c>
      <c r="K7994" s="42">
        <f t="shared" si="252"/>
        <v>7996</v>
      </c>
    </row>
    <row r="7995" spans="1:11" x14ac:dyDescent="0.35">
      <c r="A7995" s="197">
        <f t="shared" si="253"/>
        <v>44317</v>
      </c>
      <c r="B7995" t="s">
        <v>1054</v>
      </c>
      <c r="C7995" t="s">
        <v>110</v>
      </c>
      <c r="D7995" t="s">
        <v>1010</v>
      </c>
      <c r="E7995" t="s">
        <v>43</v>
      </c>
      <c r="F7995" t="s">
        <v>44</v>
      </c>
      <c r="G7995" t="s">
        <v>642</v>
      </c>
      <c r="H7995">
        <v>4242</v>
      </c>
      <c r="I7995" s="196" t="str">
        <f>VLOOKUP(E7995,Refs!$P$2:$R$36,3,FALSE)</f>
        <v>Y56</v>
      </c>
      <c r="J7995" s="196" t="str">
        <f>VLOOKUP(E7995,Refs!$P$2:$S$36,4,FALSE)</f>
        <v>London</v>
      </c>
      <c r="K7995" s="42">
        <f t="shared" si="252"/>
        <v>4242</v>
      </c>
    </row>
    <row r="7996" spans="1:11" x14ac:dyDescent="0.35">
      <c r="A7996" s="197">
        <f t="shared" si="253"/>
        <v>44317</v>
      </c>
      <c r="B7996" t="s">
        <v>1054</v>
      </c>
      <c r="C7996" t="s">
        <v>110</v>
      </c>
      <c r="D7996" t="s">
        <v>1010</v>
      </c>
      <c r="E7996" t="s">
        <v>43</v>
      </c>
      <c r="F7996" t="s">
        <v>44</v>
      </c>
      <c r="G7996" t="s">
        <v>643</v>
      </c>
      <c r="H7996">
        <v>3782</v>
      </c>
      <c r="I7996" s="196" t="str">
        <f>VLOOKUP(E7996,Refs!$P$2:$R$36,3,FALSE)</f>
        <v>Y56</v>
      </c>
      <c r="J7996" s="196" t="str">
        <f>VLOOKUP(E7996,Refs!$P$2:$S$36,4,FALSE)</f>
        <v>London</v>
      </c>
      <c r="K7996" s="42">
        <f t="shared" si="252"/>
        <v>3782</v>
      </c>
    </row>
    <row r="7997" spans="1:11" x14ac:dyDescent="0.35">
      <c r="A7997" s="197">
        <f t="shared" si="253"/>
        <v>44317</v>
      </c>
      <c r="B7997" t="s">
        <v>1054</v>
      </c>
      <c r="C7997" t="s">
        <v>110</v>
      </c>
      <c r="D7997" t="s">
        <v>1010</v>
      </c>
      <c r="E7997" t="s">
        <v>43</v>
      </c>
      <c r="F7997" t="s">
        <v>44</v>
      </c>
      <c r="G7997" t="s">
        <v>644</v>
      </c>
      <c r="H7997">
        <v>2600</v>
      </c>
      <c r="I7997" s="196" t="str">
        <f>VLOOKUP(E7997,Refs!$P$2:$R$36,3,FALSE)</f>
        <v>Y56</v>
      </c>
      <c r="J7997" s="196" t="str">
        <f>VLOOKUP(E7997,Refs!$P$2:$S$36,4,FALSE)</f>
        <v>London</v>
      </c>
      <c r="K7997" s="42">
        <f t="shared" si="252"/>
        <v>2600</v>
      </c>
    </row>
    <row r="7998" spans="1:11" x14ac:dyDescent="0.35">
      <c r="A7998" s="197">
        <f t="shared" si="253"/>
        <v>44317</v>
      </c>
      <c r="B7998" t="s">
        <v>1054</v>
      </c>
      <c r="C7998" t="s">
        <v>110</v>
      </c>
      <c r="D7998" t="s">
        <v>1010</v>
      </c>
      <c r="E7998" t="s">
        <v>43</v>
      </c>
      <c r="F7998" t="s">
        <v>44</v>
      </c>
      <c r="G7998" t="s">
        <v>645</v>
      </c>
      <c r="H7998">
        <v>1182</v>
      </c>
      <c r="I7998" s="196" t="str">
        <f>VLOOKUP(E7998,Refs!$P$2:$R$36,3,FALSE)</f>
        <v>Y56</v>
      </c>
      <c r="J7998" s="196" t="str">
        <f>VLOOKUP(E7998,Refs!$P$2:$S$36,4,FALSE)</f>
        <v>London</v>
      </c>
      <c r="K7998" s="42">
        <f t="shared" si="252"/>
        <v>1182</v>
      </c>
    </row>
    <row r="7999" spans="1:11" x14ac:dyDescent="0.35">
      <c r="A7999" s="197">
        <f t="shared" si="253"/>
        <v>44317</v>
      </c>
      <c r="B7999" t="s">
        <v>1054</v>
      </c>
      <c r="C7999" t="s">
        <v>110</v>
      </c>
      <c r="D7999" t="s">
        <v>1010</v>
      </c>
      <c r="E7999" t="s">
        <v>43</v>
      </c>
      <c r="F7999" t="s">
        <v>44</v>
      </c>
      <c r="G7999" t="s">
        <v>646</v>
      </c>
      <c r="H7999">
        <v>77</v>
      </c>
      <c r="I7999" s="196" t="str">
        <f>VLOOKUP(E7999,Refs!$P$2:$R$36,3,FALSE)</f>
        <v>Y56</v>
      </c>
      <c r="J7999" s="196" t="str">
        <f>VLOOKUP(E7999,Refs!$P$2:$S$36,4,FALSE)</f>
        <v>London</v>
      </c>
      <c r="K7999" s="42">
        <f t="shared" si="252"/>
        <v>77</v>
      </c>
    </row>
    <row r="8000" spans="1:11" x14ac:dyDescent="0.35">
      <c r="A8000" s="197">
        <f t="shared" si="253"/>
        <v>44317</v>
      </c>
      <c r="B8000" t="s">
        <v>1054</v>
      </c>
      <c r="C8000" t="s">
        <v>110</v>
      </c>
      <c r="D8000" t="s">
        <v>1010</v>
      </c>
      <c r="E8000" t="s">
        <v>43</v>
      </c>
      <c r="F8000" t="s">
        <v>44</v>
      </c>
      <c r="G8000" t="s">
        <v>647</v>
      </c>
      <c r="H8000">
        <v>3190</v>
      </c>
      <c r="I8000" s="196" t="str">
        <f>VLOOKUP(E8000,Refs!$P$2:$R$36,3,FALSE)</f>
        <v>Y56</v>
      </c>
      <c r="J8000" s="196" t="str">
        <f>VLOOKUP(E8000,Refs!$P$2:$S$36,4,FALSE)</f>
        <v>London</v>
      </c>
      <c r="K8000" s="42">
        <f t="shared" si="252"/>
        <v>3190</v>
      </c>
    </row>
    <row r="8001" spans="1:11" x14ac:dyDescent="0.35">
      <c r="A8001" s="197">
        <f t="shared" si="253"/>
        <v>44317</v>
      </c>
      <c r="B8001" t="s">
        <v>1054</v>
      </c>
      <c r="C8001" t="s">
        <v>110</v>
      </c>
      <c r="D8001" t="s">
        <v>1010</v>
      </c>
      <c r="E8001" t="s">
        <v>43</v>
      </c>
      <c r="F8001" t="s">
        <v>44</v>
      </c>
      <c r="G8001" t="s">
        <v>648</v>
      </c>
      <c r="H8001">
        <v>18920</v>
      </c>
      <c r="I8001" s="196" t="str">
        <f>VLOOKUP(E8001,Refs!$P$2:$R$36,3,FALSE)</f>
        <v>Y56</v>
      </c>
      <c r="J8001" s="196" t="str">
        <f>VLOOKUP(E8001,Refs!$P$2:$S$36,4,FALSE)</f>
        <v>London</v>
      </c>
      <c r="K8001" s="42">
        <f t="shared" ref="K8001:K8051" si="254">IF(OR(H8001="NULL",H8001=0,H8001=""),"",H8001)</f>
        <v>18920</v>
      </c>
    </row>
    <row r="8002" spans="1:11" x14ac:dyDescent="0.35">
      <c r="A8002" s="197">
        <f t="shared" si="253"/>
        <v>44317</v>
      </c>
      <c r="B8002" t="s">
        <v>1054</v>
      </c>
      <c r="C8002" t="s">
        <v>110</v>
      </c>
      <c r="D8002" t="s">
        <v>1010</v>
      </c>
      <c r="E8002" t="s">
        <v>43</v>
      </c>
      <c r="F8002" t="s">
        <v>44</v>
      </c>
      <c r="G8002" t="s">
        <v>649</v>
      </c>
      <c r="H8002">
        <v>6164</v>
      </c>
      <c r="I8002" s="196" t="str">
        <f>VLOOKUP(E8002,Refs!$P$2:$R$36,3,FALSE)</f>
        <v>Y56</v>
      </c>
      <c r="J8002" s="196" t="str">
        <f>VLOOKUP(E8002,Refs!$P$2:$S$36,4,FALSE)</f>
        <v>London</v>
      </c>
      <c r="K8002" s="42">
        <f t="shared" si="254"/>
        <v>6164</v>
      </c>
    </row>
    <row r="8003" spans="1:11" x14ac:dyDescent="0.35">
      <c r="A8003" s="197">
        <f t="shared" ref="A8003:A8051" si="255">DATEVALUE(RIGHT(B8003,8))</f>
        <v>44317</v>
      </c>
      <c r="B8003" t="s">
        <v>1054</v>
      </c>
      <c r="C8003" t="s">
        <v>110</v>
      </c>
      <c r="D8003" t="s">
        <v>1010</v>
      </c>
      <c r="E8003" t="s">
        <v>43</v>
      </c>
      <c r="F8003" t="s">
        <v>44</v>
      </c>
      <c r="G8003" t="s">
        <v>650</v>
      </c>
      <c r="H8003">
        <v>5223</v>
      </c>
      <c r="I8003" s="196" t="str">
        <f>VLOOKUP(E8003,Refs!$P$2:$R$36,3,FALSE)</f>
        <v>Y56</v>
      </c>
      <c r="J8003" s="196" t="str">
        <f>VLOOKUP(E8003,Refs!$P$2:$S$36,4,FALSE)</f>
        <v>London</v>
      </c>
      <c r="K8003" s="42">
        <f t="shared" si="254"/>
        <v>5223</v>
      </c>
    </row>
    <row r="8004" spans="1:11" x14ac:dyDescent="0.35">
      <c r="A8004" s="197">
        <f t="shared" si="255"/>
        <v>44317</v>
      </c>
      <c r="B8004" t="s">
        <v>1054</v>
      </c>
      <c r="C8004" t="s">
        <v>110</v>
      </c>
      <c r="D8004" t="s">
        <v>1010</v>
      </c>
      <c r="E8004" t="s">
        <v>43</v>
      </c>
      <c r="F8004" t="s">
        <v>44</v>
      </c>
      <c r="G8004" t="s">
        <v>651</v>
      </c>
      <c r="H8004">
        <v>143</v>
      </c>
      <c r="I8004" s="196" t="str">
        <f>VLOOKUP(E8004,Refs!$P$2:$R$36,3,FALSE)</f>
        <v>Y56</v>
      </c>
      <c r="J8004" s="196" t="str">
        <f>VLOOKUP(E8004,Refs!$P$2:$S$36,4,FALSE)</f>
        <v>London</v>
      </c>
      <c r="K8004" s="42">
        <f t="shared" si="254"/>
        <v>143</v>
      </c>
    </row>
    <row r="8005" spans="1:11" x14ac:dyDescent="0.35">
      <c r="A8005" s="197">
        <f t="shared" si="255"/>
        <v>44317</v>
      </c>
      <c r="B8005" t="s">
        <v>1054</v>
      </c>
      <c r="C8005" t="s">
        <v>110</v>
      </c>
      <c r="D8005" t="s">
        <v>1010</v>
      </c>
      <c r="E8005" t="s">
        <v>43</v>
      </c>
      <c r="F8005" t="s">
        <v>44</v>
      </c>
      <c r="G8005" t="s">
        <v>652</v>
      </c>
      <c r="H8005">
        <v>2236</v>
      </c>
      <c r="I8005" s="196" t="str">
        <f>VLOOKUP(E8005,Refs!$P$2:$R$36,3,FALSE)</f>
        <v>Y56</v>
      </c>
      <c r="J8005" s="196" t="str">
        <f>VLOOKUP(E8005,Refs!$P$2:$S$36,4,FALSE)</f>
        <v>London</v>
      </c>
      <c r="K8005" s="42">
        <f t="shared" si="254"/>
        <v>2236</v>
      </c>
    </row>
    <row r="8006" spans="1:11" x14ac:dyDescent="0.35">
      <c r="A8006" s="197">
        <f t="shared" si="255"/>
        <v>44317</v>
      </c>
      <c r="B8006" t="s">
        <v>1054</v>
      </c>
      <c r="C8006" t="s">
        <v>110</v>
      </c>
      <c r="D8006" t="s">
        <v>1010</v>
      </c>
      <c r="E8006" t="s">
        <v>43</v>
      </c>
      <c r="F8006" t="s">
        <v>44</v>
      </c>
      <c r="G8006" t="s">
        <v>653</v>
      </c>
      <c r="H8006">
        <v>210822</v>
      </c>
      <c r="I8006" s="196" t="str">
        <f>VLOOKUP(E8006,Refs!$P$2:$R$36,3,FALSE)</f>
        <v>Y56</v>
      </c>
      <c r="J8006" s="196" t="str">
        <f>VLOOKUP(E8006,Refs!$P$2:$S$36,4,FALSE)</f>
        <v>London</v>
      </c>
      <c r="K8006" s="42">
        <f t="shared" si="254"/>
        <v>210822</v>
      </c>
    </row>
    <row r="8007" spans="1:11" x14ac:dyDescent="0.35">
      <c r="A8007" s="197">
        <f t="shared" si="255"/>
        <v>44317</v>
      </c>
      <c r="B8007" t="s">
        <v>1054</v>
      </c>
      <c r="C8007" t="s">
        <v>110</v>
      </c>
      <c r="D8007" t="s">
        <v>1010</v>
      </c>
      <c r="E8007" t="s">
        <v>43</v>
      </c>
      <c r="F8007" t="s">
        <v>44</v>
      </c>
      <c r="G8007" t="s">
        <v>654</v>
      </c>
      <c r="H8007">
        <v>2617</v>
      </c>
      <c r="I8007" s="196" t="str">
        <f>VLOOKUP(E8007,Refs!$P$2:$R$36,3,FALSE)</f>
        <v>Y56</v>
      </c>
      <c r="J8007" s="196" t="str">
        <f>VLOOKUP(E8007,Refs!$P$2:$S$36,4,FALSE)</f>
        <v>London</v>
      </c>
      <c r="K8007" s="42">
        <f t="shared" si="254"/>
        <v>2617</v>
      </c>
    </row>
    <row r="8008" spans="1:11" x14ac:dyDescent="0.35">
      <c r="A8008" s="197">
        <f t="shared" si="255"/>
        <v>44317</v>
      </c>
      <c r="B8008" t="s">
        <v>1054</v>
      </c>
      <c r="C8008" t="s">
        <v>110</v>
      </c>
      <c r="D8008" t="s">
        <v>1010</v>
      </c>
      <c r="E8008" t="s">
        <v>43</v>
      </c>
      <c r="F8008" t="s">
        <v>44</v>
      </c>
      <c r="G8008" t="s">
        <v>669</v>
      </c>
      <c r="H8008">
        <v>33650</v>
      </c>
      <c r="I8008" s="196" t="str">
        <f>VLOOKUP(E8008,Refs!$P$2:$R$36,3,FALSE)</f>
        <v>Y56</v>
      </c>
      <c r="J8008" s="196" t="str">
        <f>VLOOKUP(E8008,Refs!$P$2:$S$36,4,FALSE)</f>
        <v>London</v>
      </c>
      <c r="K8008" s="42">
        <f t="shared" si="254"/>
        <v>33650</v>
      </c>
    </row>
    <row r="8009" spans="1:11" x14ac:dyDescent="0.35">
      <c r="A8009" s="197">
        <f t="shared" si="255"/>
        <v>44317</v>
      </c>
      <c r="B8009" t="s">
        <v>1054</v>
      </c>
      <c r="C8009" t="s">
        <v>110</v>
      </c>
      <c r="D8009" t="s">
        <v>1010</v>
      </c>
      <c r="E8009" t="s">
        <v>43</v>
      </c>
      <c r="F8009" t="s">
        <v>44</v>
      </c>
      <c r="G8009" t="s">
        <v>670</v>
      </c>
      <c r="H8009">
        <v>12</v>
      </c>
      <c r="I8009" s="196" t="str">
        <f>VLOOKUP(E8009,Refs!$P$2:$R$36,3,FALSE)</f>
        <v>Y56</v>
      </c>
      <c r="J8009" s="196" t="str">
        <f>VLOOKUP(E8009,Refs!$P$2:$S$36,4,FALSE)</f>
        <v>London</v>
      </c>
      <c r="K8009" s="42">
        <f t="shared" si="254"/>
        <v>12</v>
      </c>
    </row>
    <row r="8010" spans="1:11" x14ac:dyDescent="0.35">
      <c r="A8010" s="197">
        <f t="shared" si="255"/>
        <v>44317</v>
      </c>
      <c r="B8010" t="s">
        <v>1054</v>
      </c>
      <c r="C8010" t="s">
        <v>110</v>
      </c>
      <c r="D8010" t="s">
        <v>1010</v>
      </c>
      <c r="E8010" t="s">
        <v>43</v>
      </c>
      <c r="F8010" t="s">
        <v>44</v>
      </c>
      <c r="G8010" t="s">
        <v>671</v>
      </c>
      <c r="H8010">
        <v>18431</v>
      </c>
      <c r="I8010" s="196" t="str">
        <f>VLOOKUP(E8010,Refs!$P$2:$R$36,3,FALSE)</f>
        <v>Y56</v>
      </c>
      <c r="J8010" s="196" t="str">
        <f>VLOOKUP(E8010,Refs!$P$2:$S$36,4,FALSE)</f>
        <v>London</v>
      </c>
      <c r="K8010" s="42">
        <f t="shared" si="254"/>
        <v>18431</v>
      </c>
    </row>
    <row r="8011" spans="1:11" x14ac:dyDescent="0.35">
      <c r="A8011" s="197">
        <f t="shared" si="255"/>
        <v>44317</v>
      </c>
      <c r="B8011" t="s">
        <v>1054</v>
      </c>
      <c r="C8011" t="s">
        <v>110</v>
      </c>
      <c r="D8011" t="s">
        <v>1010</v>
      </c>
      <c r="E8011" t="s">
        <v>43</v>
      </c>
      <c r="F8011" t="s">
        <v>44</v>
      </c>
      <c r="G8011" t="s">
        <v>675</v>
      </c>
      <c r="H8011">
        <v>14431</v>
      </c>
      <c r="I8011" s="196" t="str">
        <f>VLOOKUP(E8011,Refs!$P$2:$R$36,3,FALSE)</f>
        <v>Y56</v>
      </c>
      <c r="J8011" s="196" t="str">
        <f>VLOOKUP(E8011,Refs!$P$2:$S$36,4,FALSE)</f>
        <v>London</v>
      </c>
      <c r="K8011" s="42">
        <f t="shared" si="254"/>
        <v>14431</v>
      </c>
    </row>
    <row r="8012" spans="1:11" x14ac:dyDescent="0.35">
      <c r="A8012" s="197">
        <f t="shared" si="255"/>
        <v>44317</v>
      </c>
      <c r="B8012" t="s">
        <v>1054</v>
      </c>
      <c r="C8012" t="s">
        <v>110</v>
      </c>
      <c r="D8012" t="s">
        <v>1010</v>
      </c>
      <c r="E8012" t="s">
        <v>43</v>
      </c>
      <c r="F8012" t="s">
        <v>44</v>
      </c>
      <c r="G8012" t="s">
        <v>678</v>
      </c>
      <c r="H8012">
        <v>6850</v>
      </c>
      <c r="I8012" s="196" t="str">
        <f>VLOOKUP(E8012,Refs!$P$2:$R$36,3,FALSE)</f>
        <v>Y56</v>
      </c>
      <c r="J8012" s="196" t="str">
        <f>VLOOKUP(E8012,Refs!$P$2:$S$36,4,FALSE)</f>
        <v>London</v>
      </c>
      <c r="K8012" s="42">
        <f t="shared" si="254"/>
        <v>6850</v>
      </c>
    </row>
    <row r="8013" spans="1:11" x14ac:dyDescent="0.35">
      <c r="A8013" s="197">
        <f t="shared" si="255"/>
        <v>44317</v>
      </c>
      <c r="B8013" t="s">
        <v>1054</v>
      </c>
      <c r="C8013" t="s">
        <v>110</v>
      </c>
      <c r="D8013" t="s">
        <v>1010</v>
      </c>
      <c r="E8013" t="s">
        <v>43</v>
      </c>
      <c r="F8013" t="s">
        <v>44</v>
      </c>
      <c r="G8013" t="s">
        <v>679</v>
      </c>
      <c r="H8013">
        <v>5994</v>
      </c>
      <c r="I8013" s="196" t="str">
        <f>VLOOKUP(E8013,Refs!$P$2:$R$36,3,FALSE)</f>
        <v>Y56</v>
      </c>
      <c r="J8013" s="196" t="str">
        <f>VLOOKUP(E8013,Refs!$P$2:$S$36,4,FALSE)</f>
        <v>London</v>
      </c>
      <c r="K8013" s="42">
        <f t="shared" si="254"/>
        <v>5994</v>
      </c>
    </row>
    <row r="8014" spans="1:11" x14ac:dyDescent="0.35">
      <c r="A8014" s="197">
        <f t="shared" si="255"/>
        <v>44317</v>
      </c>
      <c r="B8014" t="s">
        <v>1054</v>
      </c>
      <c r="C8014" t="s">
        <v>110</v>
      </c>
      <c r="D8014" t="s">
        <v>1010</v>
      </c>
      <c r="E8014" t="s">
        <v>43</v>
      </c>
      <c r="F8014" t="s">
        <v>44</v>
      </c>
      <c r="G8014" t="s">
        <v>680</v>
      </c>
      <c r="H8014">
        <v>3625</v>
      </c>
      <c r="I8014" s="196" t="str">
        <f>VLOOKUP(E8014,Refs!$P$2:$R$36,3,FALSE)</f>
        <v>Y56</v>
      </c>
      <c r="J8014" s="196" t="str">
        <f>VLOOKUP(E8014,Refs!$P$2:$S$36,4,FALSE)</f>
        <v>London</v>
      </c>
      <c r="K8014" s="42">
        <f t="shared" si="254"/>
        <v>3625</v>
      </c>
    </row>
    <row r="8015" spans="1:11" x14ac:dyDescent="0.35">
      <c r="A8015" s="197">
        <f t="shared" si="255"/>
        <v>44317</v>
      </c>
      <c r="B8015" t="s">
        <v>1054</v>
      </c>
      <c r="C8015" t="s">
        <v>110</v>
      </c>
      <c r="D8015" t="s">
        <v>1010</v>
      </c>
      <c r="E8015" t="s">
        <v>43</v>
      </c>
      <c r="F8015" t="s">
        <v>44</v>
      </c>
      <c r="G8015" t="s">
        <v>681</v>
      </c>
      <c r="H8015">
        <v>2373</v>
      </c>
      <c r="I8015" s="196" t="str">
        <f>VLOOKUP(E8015,Refs!$P$2:$R$36,3,FALSE)</f>
        <v>Y56</v>
      </c>
      <c r="J8015" s="196" t="str">
        <f>VLOOKUP(E8015,Refs!$P$2:$S$36,4,FALSE)</f>
        <v>London</v>
      </c>
      <c r="K8015" s="42">
        <f t="shared" si="254"/>
        <v>2373</v>
      </c>
    </row>
    <row r="8016" spans="1:11" x14ac:dyDescent="0.35">
      <c r="A8016" s="197">
        <f t="shared" si="255"/>
        <v>44317</v>
      </c>
      <c r="B8016" t="s">
        <v>1054</v>
      </c>
      <c r="C8016" t="s">
        <v>110</v>
      </c>
      <c r="D8016" t="s">
        <v>1010</v>
      </c>
      <c r="E8016" t="s">
        <v>43</v>
      </c>
      <c r="F8016" t="s">
        <v>44</v>
      </c>
      <c r="G8016" t="s">
        <v>682</v>
      </c>
      <c r="H8016">
        <v>5320</v>
      </c>
      <c r="I8016" s="196" t="str">
        <f>VLOOKUP(E8016,Refs!$P$2:$R$36,3,FALSE)</f>
        <v>Y56</v>
      </c>
      <c r="J8016" s="196" t="str">
        <f>VLOOKUP(E8016,Refs!$P$2:$S$36,4,FALSE)</f>
        <v>London</v>
      </c>
      <c r="K8016" s="42">
        <f t="shared" si="254"/>
        <v>5320</v>
      </c>
    </row>
    <row r="8017" spans="1:11" x14ac:dyDescent="0.35">
      <c r="A8017" s="197">
        <f t="shared" si="255"/>
        <v>44317</v>
      </c>
      <c r="B8017" t="s">
        <v>1054</v>
      </c>
      <c r="C8017" t="s">
        <v>110</v>
      </c>
      <c r="D8017" t="s">
        <v>1010</v>
      </c>
      <c r="E8017" t="s">
        <v>43</v>
      </c>
      <c r="F8017" t="s">
        <v>44</v>
      </c>
      <c r="G8017" t="s">
        <v>683</v>
      </c>
      <c r="H8017">
        <v>4063</v>
      </c>
      <c r="I8017" s="196" t="str">
        <f>VLOOKUP(E8017,Refs!$P$2:$R$36,3,FALSE)</f>
        <v>Y56</v>
      </c>
      <c r="J8017" s="196" t="str">
        <f>VLOOKUP(E8017,Refs!$P$2:$S$36,4,FALSE)</f>
        <v>London</v>
      </c>
      <c r="K8017" s="42">
        <f t="shared" si="254"/>
        <v>4063</v>
      </c>
    </row>
    <row r="8018" spans="1:11" x14ac:dyDescent="0.35">
      <c r="A8018" s="197">
        <f t="shared" si="255"/>
        <v>44317</v>
      </c>
      <c r="B8018" t="s">
        <v>1054</v>
      </c>
      <c r="C8018" t="s">
        <v>110</v>
      </c>
      <c r="D8018" t="s">
        <v>1010</v>
      </c>
      <c r="E8018" t="s">
        <v>43</v>
      </c>
      <c r="F8018" t="s">
        <v>44</v>
      </c>
      <c r="G8018" t="s">
        <v>684</v>
      </c>
      <c r="H8018">
        <v>5121</v>
      </c>
      <c r="I8018" s="196" t="str">
        <f>VLOOKUP(E8018,Refs!$P$2:$R$36,3,FALSE)</f>
        <v>Y56</v>
      </c>
      <c r="J8018" s="196" t="str">
        <f>VLOOKUP(E8018,Refs!$P$2:$S$36,4,FALSE)</f>
        <v>London</v>
      </c>
      <c r="K8018" s="42">
        <f t="shared" si="254"/>
        <v>5121</v>
      </c>
    </row>
    <row r="8019" spans="1:11" x14ac:dyDescent="0.35">
      <c r="A8019" s="197">
        <f t="shared" si="255"/>
        <v>44317</v>
      </c>
      <c r="B8019" t="s">
        <v>1054</v>
      </c>
      <c r="C8019" t="s">
        <v>110</v>
      </c>
      <c r="D8019" t="s">
        <v>1010</v>
      </c>
      <c r="E8019" t="s">
        <v>43</v>
      </c>
      <c r="F8019" t="s">
        <v>44</v>
      </c>
      <c r="G8019" t="s">
        <v>685</v>
      </c>
      <c r="H8019">
        <v>769</v>
      </c>
      <c r="I8019" s="196" t="str">
        <f>VLOOKUP(E8019,Refs!$P$2:$R$36,3,FALSE)</f>
        <v>Y56</v>
      </c>
      <c r="J8019" s="196" t="str">
        <f>VLOOKUP(E8019,Refs!$P$2:$S$36,4,FALSE)</f>
        <v>London</v>
      </c>
      <c r="K8019" s="42">
        <f t="shared" si="254"/>
        <v>769</v>
      </c>
    </row>
    <row r="8020" spans="1:11" x14ac:dyDescent="0.35">
      <c r="A8020" s="197">
        <f t="shared" si="255"/>
        <v>44317</v>
      </c>
      <c r="B8020" t="s">
        <v>1054</v>
      </c>
      <c r="C8020" t="s">
        <v>110</v>
      </c>
      <c r="D8020" t="s">
        <v>1010</v>
      </c>
      <c r="E8020" t="s">
        <v>43</v>
      </c>
      <c r="F8020" t="s">
        <v>44</v>
      </c>
      <c r="G8020" t="s">
        <v>686</v>
      </c>
      <c r="H8020">
        <v>1</v>
      </c>
      <c r="I8020" s="196" t="str">
        <f>VLOOKUP(E8020,Refs!$P$2:$R$36,3,FALSE)</f>
        <v>Y56</v>
      </c>
      <c r="J8020" s="196" t="str">
        <f>VLOOKUP(E8020,Refs!$P$2:$S$36,4,FALSE)</f>
        <v>London</v>
      </c>
      <c r="K8020" s="42">
        <f t="shared" si="254"/>
        <v>1</v>
      </c>
    </row>
    <row r="8021" spans="1:11" x14ac:dyDescent="0.35">
      <c r="A8021" s="197">
        <f t="shared" si="255"/>
        <v>44317</v>
      </c>
      <c r="B8021" t="s">
        <v>1054</v>
      </c>
      <c r="C8021" t="s">
        <v>110</v>
      </c>
      <c r="D8021" t="s">
        <v>1010</v>
      </c>
      <c r="E8021" t="s">
        <v>43</v>
      </c>
      <c r="F8021" t="s">
        <v>44</v>
      </c>
      <c r="G8021" t="s">
        <v>687</v>
      </c>
      <c r="H8021">
        <v>0</v>
      </c>
      <c r="I8021" s="196" t="str">
        <f>VLOOKUP(E8021,Refs!$P$2:$R$36,3,FALSE)</f>
        <v>Y56</v>
      </c>
      <c r="J8021" s="196" t="str">
        <f>VLOOKUP(E8021,Refs!$P$2:$S$36,4,FALSE)</f>
        <v>London</v>
      </c>
      <c r="K8021" s="42" t="str">
        <f t="shared" si="254"/>
        <v/>
      </c>
    </row>
    <row r="8022" spans="1:11" x14ac:dyDescent="0.35">
      <c r="A8022" s="197">
        <f t="shared" si="255"/>
        <v>44317</v>
      </c>
      <c r="B8022" t="s">
        <v>1054</v>
      </c>
      <c r="C8022" t="s">
        <v>110</v>
      </c>
      <c r="D8022" t="s">
        <v>1010</v>
      </c>
      <c r="E8022" t="s">
        <v>43</v>
      </c>
      <c r="F8022" t="s">
        <v>44</v>
      </c>
      <c r="G8022" t="s">
        <v>688</v>
      </c>
      <c r="H8022">
        <v>5915</v>
      </c>
      <c r="I8022" s="196" t="str">
        <f>VLOOKUP(E8022,Refs!$P$2:$R$36,3,FALSE)</f>
        <v>Y56</v>
      </c>
      <c r="J8022" s="196" t="str">
        <f>VLOOKUP(E8022,Refs!$P$2:$S$36,4,FALSE)</f>
        <v>London</v>
      </c>
      <c r="K8022" s="42">
        <f t="shared" si="254"/>
        <v>5915</v>
      </c>
    </row>
    <row r="8023" spans="1:11" x14ac:dyDescent="0.35">
      <c r="A8023" s="197">
        <f t="shared" si="255"/>
        <v>44317</v>
      </c>
      <c r="B8023" t="s">
        <v>1054</v>
      </c>
      <c r="C8023" t="s">
        <v>110</v>
      </c>
      <c r="D8023" t="s">
        <v>1010</v>
      </c>
      <c r="E8023" t="s">
        <v>43</v>
      </c>
      <c r="F8023" t="s">
        <v>44</v>
      </c>
      <c r="G8023" t="s">
        <v>689</v>
      </c>
      <c r="H8023">
        <v>0</v>
      </c>
      <c r="I8023" s="196" t="str">
        <f>VLOOKUP(E8023,Refs!$P$2:$R$36,3,FALSE)</f>
        <v>Y56</v>
      </c>
      <c r="J8023" s="196" t="str">
        <f>VLOOKUP(E8023,Refs!$P$2:$S$36,4,FALSE)</f>
        <v>London</v>
      </c>
      <c r="K8023" s="42" t="str">
        <f t="shared" si="254"/>
        <v/>
      </c>
    </row>
    <row r="8024" spans="1:11" x14ac:dyDescent="0.35">
      <c r="A8024" s="197">
        <f t="shared" si="255"/>
        <v>44317</v>
      </c>
      <c r="B8024" t="s">
        <v>1054</v>
      </c>
      <c r="C8024" t="s">
        <v>110</v>
      </c>
      <c r="D8024" t="s">
        <v>1010</v>
      </c>
      <c r="E8024" t="s">
        <v>43</v>
      </c>
      <c r="F8024" t="s">
        <v>44</v>
      </c>
      <c r="G8024" t="s">
        <v>690</v>
      </c>
      <c r="H8024">
        <v>1232</v>
      </c>
      <c r="I8024" s="196" t="str">
        <f>VLOOKUP(E8024,Refs!$P$2:$R$36,3,FALSE)</f>
        <v>Y56</v>
      </c>
      <c r="J8024" s="196" t="str">
        <f>VLOOKUP(E8024,Refs!$P$2:$S$36,4,FALSE)</f>
        <v>London</v>
      </c>
      <c r="K8024" s="42">
        <f t="shared" si="254"/>
        <v>1232</v>
      </c>
    </row>
    <row r="8025" spans="1:11" x14ac:dyDescent="0.35">
      <c r="A8025" s="197">
        <f t="shared" si="255"/>
        <v>44317</v>
      </c>
      <c r="B8025" t="s">
        <v>1054</v>
      </c>
      <c r="C8025" t="s">
        <v>110</v>
      </c>
      <c r="D8025" t="s">
        <v>1010</v>
      </c>
      <c r="E8025" t="s">
        <v>43</v>
      </c>
      <c r="F8025" t="s">
        <v>44</v>
      </c>
      <c r="G8025" t="s">
        <v>691</v>
      </c>
      <c r="H8025">
        <v>1182</v>
      </c>
      <c r="I8025" s="196" t="str">
        <f>VLOOKUP(E8025,Refs!$P$2:$R$36,3,FALSE)</f>
        <v>Y56</v>
      </c>
      <c r="J8025" s="196" t="str">
        <f>VLOOKUP(E8025,Refs!$P$2:$S$36,4,FALSE)</f>
        <v>London</v>
      </c>
      <c r="K8025" s="42">
        <f t="shared" si="254"/>
        <v>1182</v>
      </c>
    </row>
    <row r="8026" spans="1:11" x14ac:dyDescent="0.35">
      <c r="A8026" s="197">
        <f t="shared" si="255"/>
        <v>44317</v>
      </c>
      <c r="B8026" t="s">
        <v>1054</v>
      </c>
      <c r="C8026" t="s">
        <v>110</v>
      </c>
      <c r="D8026" t="s">
        <v>1010</v>
      </c>
      <c r="E8026" t="s">
        <v>43</v>
      </c>
      <c r="F8026" t="s">
        <v>44</v>
      </c>
      <c r="G8026" t="s">
        <v>692</v>
      </c>
      <c r="H8026">
        <v>1699</v>
      </c>
      <c r="I8026" s="196" t="str">
        <f>VLOOKUP(E8026,Refs!$P$2:$R$36,3,FALSE)</f>
        <v>Y56</v>
      </c>
      <c r="J8026" s="196" t="str">
        <f>VLOOKUP(E8026,Refs!$P$2:$S$36,4,FALSE)</f>
        <v>London</v>
      </c>
      <c r="K8026" s="42">
        <f t="shared" si="254"/>
        <v>1699</v>
      </c>
    </row>
    <row r="8027" spans="1:11" x14ac:dyDescent="0.35">
      <c r="A8027" s="197">
        <f t="shared" si="255"/>
        <v>44317</v>
      </c>
      <c r="B8027" t="s">
        <v>1054</v>
      </c>
      <c r="C8027" t="s">
        <v>110</v>
      </c>
      <c r="D8027" t="s">
        <v>1010</v>
      </c>
      <c r="E8027" t="s">
        <v>43</v>
      </c>
      <c r="F8027" t="s">
        <v>44</v>
      </c>
      <c r="G8027" t="s">
        <v>693</v>
      </c>
      <c r="H8027">
        <v>132</v>
      </c>
      <c r="I8027" s="196" t="str">
        <f>VLOOKUP(E8027,Refs!$P$2:$R$36,3,FALSE)</f>
        <v>Y56</v>
      </c>
      <c r="J8027" s="196" t="str">
        <f>VLOOKUP(E8027,Refs!$P$2:$S$36,4,FALSE)</f>
        <v>London</v>
      </c>
      <c r="K8027" s="42">
        <f t="shared" si="254"/>
        <v>132</v>
      </c>
    </row>
    <row r="8028" spans="1:11" x14ac:dyDescent="0.35">
      <c r="A8028" s="197">
        <f t="shared" si="255"/>
        <v>44317</v>
      </c>
      <c r="B8028" t="s">
        <v>1054</v>
      </c>
      <c r="C8028" t="s">
        <v>110</v>
      </c>
      <c r="D8028" t="s">
        <v>1010</v>
      </c>
      <c r="E8028" t="s">
        <v>43</v>
      </c>
      <c r="F8028" t="s">
        <v>44</v>
      </c>
      <c r="G8028" t="s">
        <v>694</v>
      </c>
      <c r="H8028">
        <v>0</v>
      </c>
      <c r="I8028" s="196" t="str">
        <f>VLOOKUP(E8028,Refs!$P$2:$R$36,3,FALSE)</f>
        <v>Y56</v>
      </c>
      <c r="J8028" s="196" t="str">
        <f>VLOOKUP(E8028,Refs!$P$2:$S$36,4,FALSE)</f>
        <v>London</v>
      </c>
      <c r="K8028" s="42" t="str">
        <f t="shared" si="254"/>
        <v/>
      </c>
    </row>
    <row r="8029" spans="1:11" x14ac:dyDescent="0.35">
      <c r="A8029" s="197">
        <f t="shared" si="255"/>
        <v>44317</v>
      </c>
      <c r="B8029" t="s">
        <v>1054</v>
      </c>
      <c r="C8029" t="s">
        <v>110</v>
      </c>
      <c r="D8029" t="s">
        <v>1010</v>
      </c>
      <c r="E8029" t="s">
        <v>43</v>
      </c>
      <c r="F8029" t="s">
        <v>44</v>
      </c>
      <c r="G8029" t="s">
        <v>695</v>
      </c>
      <c r="H8029">
        <v>0</v>
      </c>
      <c r="I8029" s="196" t="str">
        <f>VLOOKUP(E8029,Refs!$P$2:$R$36,3,FALSE)</f>
        <v>Y56</v>
      </c>
      <c r="J8029" s="196" t="str">
        <f>VLOOKUP(E8029,Refs!$P$2:$S$36,4,FALSE)</f>
        <v>London</v>
      </c>
      <c r="K8029" s="42" t="str">
        <f t="shared" si="254"/>
        <v/>
      </c>
    </row>
    <row r="8030" spans="1:11" x14ac:dyDescent="0.35">
      <c r="A8030" s="197">
        <f t="shared" si="255"/>
        <v>44317</v>
      </c>
      <c r="B8030" t="s">
        <v>1054</v>
      </c>
      <c r="C8030" t="s">
        <v>110</v>
      </c>
      <c r="D8030" t="s">
        <v>1010</v>
      </c>
      <c r="E8030" t="s">
        <v>43</v>
      </c>
      <c r="F8030" t="s">
        <v>44</v>
      </c>
      <c r="G8030" t="s">
        <v>696</v>
      </c>
      <c r="H8030">
        <v>245</v>
      </c>
      <c r="I8030" s="196" t="str">
        <f>VLOOKUP(E8030,Refs!$P$2:$R$36,3,FALSE)</f>
        <v>Y56</v>
      </c>
      <c r="J8030" s="196" t="str">
        <f>VLOOKUP(E8030,Refs!$P$2:$S$36,4,FALSE)</f>
        <v>London</v>
      </c>
      <c r="K8030" s="42">
        <f t="shared" si="254"/>
        <v>245</v>
      </c>
    </row>
    <row r="8031" spans="1:11" x14ac:dyDescent="0.35">
      <c r="A8031" s="197">
        <f t="shared" si="255"/>
        <v>44317</v>
      </c>
      <c r="B8031" t="s">
        <v>1054</v>
      </c>
      <c r="C8031" t="s">
        <v>110</v>
      </c>
      <c r="D8031" t="s">
        <v>1010</v>
      </c>
      <c r="E8031" t="s">
        <v>43</v>
      </c>
      <c r="F8031" t="s">
        <v>44</v>
      </c>
      <c r="G8031" t="s">
        <v>697</v>
      </c>
      <c r="H8031">
        <v>198</v>
      </c>
      <c r="I8031" s="196" t="str">
        <f>VLOOKUP(E8031,Refs!$P$2:$R$36,3,FALSE)</f>
        <v>Y56</v>
      </c>
      <c r="J8031" s="196" t="str">
        <f>VLOOKUP(E8031,Refs!$P$2:$S$36,4,FALSE)</f>
        <v>London</v>
      </c>
      <c r="K8031" s="42">
        <f t="shared" si="254"/>
        <v>198</v>
      </c>
    </row>
    <row r="8032" spans="1:11" x14ac:dyDescent="0.35">
      <c r="A8032" s="197">
        <f t="shared" si="255"/>
        <v>44317</v>
      </c>
      <c r="B8032" t="s">
        <v>1054</v>
      </c>
      <c r="C8032" t="s">
        <v>110</v>
      </c>
      <c r="D8032" t="s">
        <v>1010</v>
      </c>
      <c r="E8032" t="s">
        <v>43</v>
      </c>
      <c r="F8032" t="s">
        <v>44</v>
      </c>
      <c r="G8032" t="s">
        <v>698</v>
      </c>
      <c r="H8032">
        <v>3625</v>
      </c>
      <c r="I8032" s="196" t="str">
        <f>VLOOKUP(E8032,Refs!$P$2:$R$36,3,FALSE)</f>
        <v>Y56</v>
      </c>
      <c r="J8032" s="196" t="str">
        <f>VLOOKUP(E8032,Refs!$P$2:$S$36,4,FALSE)</f>
        <v>London</v>
      </c>
      <c r="K8032" s="42">
        <f t="shared" si="254"/>
        <v>3625</v>
      </c>
    </row>
    <row r="8033" spans="1:11" x14ac:dyDescent="0.35">
      <c r="A8033" s="197">
        <f t="shared" si="255"/>
        <v>44317</v>
      </c>
      <c r="B8033" t="s">
        <v>1054</v>
      </c>
      <c r="C8033" t="s">
        <v>110</v>
      </c>
      <c r="D8033" t="s">
        <v>1010</v>
      </c>
      <c r="E8033" t="s">
        <v>43</v>
      </c>
      <c r="F8033" t="s">
        <v>44</v>
      </c>
      <c r="G8033" t="s">
        <v>699</v>
      </c>
      <c r="H8033">
        <v>3319</v>
      </c>
      <c r="I8033" s="196" t="str">
        <f>VLOOKUP(E8033,Refs!$P$2:$R$36,3,FALSE)</f>
        <v>Y56</v>
      </c>
      <c r="J8033" s="196" t="str">
        <f>VLOOKUP(E8033,Refs!$P$2:$S$36,4,FALSE)</f>
        <v>London</v>
      </c>
      <c r="K8033" s="42">
        <f t="shared" si="254"/>
        <v>3319</v>
      </c>
    </row>
    <row r="8034" spans="1:11" x14ac:dyDescent="0.35">
      <c r="A8034" s="197">
        <f t="shared" si="255"/>
        <v>44317</v>
      </c>
      <c r="B8034" t="s">
        <v>1054</v>
      </c>
      <c r="C8034" t="s">
        <v>110</v>
      </c>
      <c r="D8034" t="s">
        <v>1010</v>
      </c>
      <c r="E8034" t="s">
        <v>43</v>
      </c>
      <c r="F8034" t="s">
        <v>44</v>
      </c>
      <c r="G8034" t="s">
        <v>720</v>
      </c>
      <c r="H8034">
        <v>1492</v>
      </c>
      <c r="I8034" s="196" t="str">
        <f>VLOOKUP(E8034,Refs!$P$2:$R$36,3,FALSE)</f>
        <v>Y56</v>
      </c>
      <c r="J8034" s="196" t="str">
        <f>VLOOKUP(E8034,Refs!$P$2:$S$36,4,FALSE)</f>
        <v>London</v>
      </c>
      <c r="K8034" s="42">
        <f t="shared" si="254"/>
        <v>1492</v>
      </c>
    </row>
    <row r="8035" spans="1:11" x14ac:dyDescent="0.35">
      <c r="A8035" s="197">
        <f t="shared" si="255"/>
        <v>44317</v>
      </c>
      <c r="B8035" t="s">
        <v>1054</v>
      </c>
      <c r="C8035" t="s">
        <v>110</v>
      </c>
      <c r="D8035" t="s">
        <v>1010</v>
      </c>
      <c r="E8035" t="s">
        <v>43</v>
      </c>
      <c r="F8035" t="s">
        <v>44</v>
      </c>
      <c r="G8035" t="s">
        <v>721</v>
      </c>
      <c r="H8035">
        <v>1491</v>
      </c>
      <c r="I8035" s="196" t="str">
        <f>VLOOKUP(E8035,Refs!$P$2:$R$36,3,FALSE)</f>
        <v>Y56</v>
      </c>
      <c r="J8035" s="196" t="str">
        <f>VLOOKUP(E8035,Refs!$P$2:$S$36,4,FALSE)</f>
        <v>London</v>
      </c>
      <c r="K8035" s="42">
        <f t="shared" si="254"/>
        <v>1491</v>
      </c>
    </row>
    <row r="8036" spans="1:11" x14ac:dyDescent="0.35">
      <c r="A8036" s="197">
        <f t="shared" si="255"/>
        <v>44317</v>
      </c>
      <c r="B8036" t="s">
        <v>1054</v>
      </c>
      <c r="C8036" t="s">
        <v>110</v>
      </c>
      <c r="D8036" t="s">
        <v>1010</v>
      </c>
      <c r="E8036" t="s">
        <v>43</v>
      </c>
      <c r="F8036" t="s">
        <v>44</v>
      </c>
      <c r="G8036" t="s">
        <v>722</v>
      </c>
      <c r="H8036">
        <v>188</v>
      </c>
      <c r="I8036" s="196" t="str">
        <f>VLOOKUP(E8036,Refs!$P$2:$R$36,3,FALSE)</f>
        <v>Y56</v>
      </c>
      <c r="J8036" s="196" t="str">
        <f>VLOOKUP(E8036,Refs!$P$2:$S$36,4,FALSE)</f>
        <v>London</v>
      </c>
      <c r="K8036" s="42">
        <f t="shared" si="254"/>
        <v>188</v>
      </c>
    </row>
    <row r="8037" spans="1:11" x14ac:dyDescent="0.35">
      <c r="A8037" s="197">
        <f t="shared" si="255"/>
        <v>44317</v>
      </c>
      <c r="B8037" t="s">
        <v>1054</v>
      </c>
      <c r="C8037" t="s">
        <v>110</v>
      </c>
      <c r="D8037" t="s">
        <v>1010</v>
      </c>
      <c r="E8037" t="s">
        <v>43</v>
      </c>
      <c r="F8037" t="s">
        <v>44</v>
      </c>
      <c r="G8037" t="s">
        <v>723</v>
      </c>
      <c r="H8037">
        <v>99</v>
      </c>
      <c r="I8037" s="196" t="str">
        <f>VLOOKUP(E8037,Refs!$P$2:$R$36,3,FALSE)</f>
        <v>Y56</v>
      </c>
      <c r="J8037" s="196" t="str">
        <f>VLOOKUP(E8037,Refs!$P$2:$S$36,4,FALSE)</f>
        <v>London</v>
      </c>
      <c r="K8037" s="42">
        <f t="shared" si="254"/>
        <v>99</v>
      </c>
    </row>
    <row r="8038" spans="1:11" x14ac:dyDescent="0.35">
      <c r="A8038" s="197">
        <f t="shared" si="255"/>
        <v>44317</v>
      </c>
      <c r="B8038" t="s">
        <v>1054</v>
      </c>
      <c r="C8038" t="s">
        <v>110</v>
      </c>
      <c r="D8038" t="s">
        <v>1010</v>
      </c>
      <c r="E8038" t="s">
        <v>43</v>
      </c>
      <c r="F8038" t="s">
        <v>44</v>
      </c>
      <c r="G8038" t="s">
        <v>724</v>
      </c>
      <c r="H8038">
        <v>114</v>
      </c>
      <c r="I8038" s="196" t="str">
        <f>VLOOKUP(E8038,Refs!$P$2:$R$36,3,FALSE)</f>
        <v>Y56</v>
      </c>
      <c r="J8038" s="196" t="str">
        <f>VLOOKUP(E8038,Refs!$P$2:$S$36,4,FALSE)</f>
        <v>London</v>
      </c>
      <c r="K8038" s="42">
        <f t="shared" si="254"/>
        <v>114</v>
      </c>
    </row>
    <row r="8039" spans="1:11" x14ac:dyDescent="0.35">
      <c r="A8039" s="197">
        <f t="shared" si="255"/>
        <v>44317</v>
      </c>
      <c r="B8039" t="s">
        <v>1054</v>
      </c>
      <c r="C8039" t="s">
        <v>110</v>
      </c>
      <c r="D8039" t="s">
        <v>1010</v>
      </c>
      <c r="E8039" t="s">
        <v>43</v>
      </c>
      <c r="F8039" t="s">
        <v>44</v>
      </c>
      <c r="G8039" t="s">
        <v>725</v>
      </c>
      <c r="H8039">
        <v>58</v>
      </c>
      <c r="I8039" s="196" t="str">
        <f>VLOOKUP(E8039,Refs!$P$2:$R$36,3,FALSE)</f>
        <v>Y56</v>
      </c>
      <c r="J8039" s="196" t="str">
        <f>VLOOKUP(E8039,Refs!$P$2:$S$36,4,FALSE)</f>
        <v>London</v>
      </c>
      <c r="K8039" s="42">
        <f t="shared" si="254"/>
        <v>58</v>
      </c>
    </row>
    <row r="8040" spans="1:11" x14ac:dyDescent="0.35">
      <c r="A8040" s="197">
        <f t="shared" si="255"/>
        <v>44317</v>
      </c>
      <c r="B8040" t="s">
        <v>1054</v>
      </c>
      <c r="C8040" t="s">
        <v>110</v>
      </c>
      <c r="D8040" t="s">
        <v>1010</v>
      </c>
      <c r="E8040" t="s">
        <v>43</v>
      </c>
      <c r="F8040" t="s">
        <v>44</v>
      </c>
      <c r="G8040" t="s">
        <v>726</v>
      </c>
      <c r="H8040">
        <v>199</v>
      </c>
      <c r="I8040" s="196" t="str">
        <f>VLOOKUP(E8040,Refs!$P$2:$R$36,3,FALSE)</f>
        <v>Y56</v>
      </c>
      <c r="J8040" s="196" t="str">
        <f>VLOOKUP(E8040,Refs!$P$2:$S$36,4,FALSE)</f>
        <v>London</v>
      </c>
      <c r="K8040" s="42">
        <f t="shared" si="254"/>
        <v>199</v>
      </c>
    </row>
    <row r="8041" spans="1:11" x14ac:dyDescent="0.35">
      <c r="A8041" s="197">
        <f t="shared" si="255"/>
        <v>44317</v>
      </c>
      <c r="B8041" t="s">
        <v>1054</v>
      </c>
      <c r="C8041" t="s">
        <v>110</v>
      </c>
      <c r="D8041" t="s">
        <v>1010</v>
      </c>
      <c r="E8041" t="s">
        <v>43</v>
      </c>
      <c r="F8041" t="s">
        <v>44</v>
      </c>
      <c r="G8041" t="s">
        <v>727</v>
      </c>
      <c r="H8041">
        <v>153</v>
      </c>
      <c r="I8041" s="196" t="str">
        <f>VLOOKUP(E8041,Refs!$P$2:$R$36,3,FALSE)</f>
        <v>Y56</v>
      </c>
      <c r="J8041" s="196" t="str">
        <f>VLOOKUP(E8041,Refs!$P$2:$S$36,4,FALSE)</f>
        <v>London</v>
      </c>
      <c r="K8041" s="42">
        <f t="shared" si="254"/>
        <v>153</v>
      </c>
    </row>
    <row r="8042" spans="1:11" x14ac:dyDescent="0.35">
      <c r="A8042" s="197">
        <f t="shared" si="255"/>
        <v>44317</v>
      </c>
      <c r="B8042" t="s">
        <v>1054</v>
      </c>
      <c r="C8042" t="s">
        <v>110</v>
      </c>
      <c r="D8042" t="s">
        <v>1010</v>
      </c>
      <c r="E8042" t="s">
        <v>43</v>
      </c>
      <c r="F8042" t="s">
        <v>44</v>
      </c>
      <c r="G8042" t="s">
        <v>728</v>
      </c>
      <c r="H8042">
        <v>265</v>
      </c>
      <c r="I8042" s="196" t="str">
        <f>VLOOKUP(E8042,Refs!$P$2:$R$36,3,FALSE)</f>
        <v>Y56</v>
      </c>
      <c r="J8042" s="196" t="str">
        <f>VLOOKUP(E8042,Refs!$P$2:$S$36,4,FALSE)</f>
        <v>London</v>
      </c>
      <c r="K8042" s="42">
        <f t="shared" si="254"/>
        <v>265</v>
      </c>
    </row>
    <row r="8043" spans="1:11" x14ac:dyDescent="0.35">
      <c r="A8043" s="197">
        <f t="shared" si="255"/>
        <v>44317</v>
      </c>
      <c r="B8043" t="s">
        <v>1054</v>
      </c>
      <c r="C8043" t="s">
        <v>110</v>
      </c>
      <c r="D8043" t="s">
        <v>1010</v>
      </c>
      <c r="E8043" t="s">
        <v>43</v>
      </c>
      <c r="F8043" t="s">
        <v>44</v>
      </c>
      <c r="G8043" t="s">
        <v>729</v>
      </c>
      <c r="H8043">
        <v>186</v>
      </c>
      <c r="I8043" s="196" t="str">
        <f>VLOOKUP(E8043,Refs!$P$2:$R$36,3,FALSE)</f>
        <v>Y56</v>
      </c>
      <c r="J8043" s="196" t="str">
        <f>VLOOKUP(E8043,Refs!$P$2:$S$36,4,FALSE)</f>
        <v>London</v>
      </c>
      <c r="K8043" s="42">
        <f t="shared" si="254"/>
        <v>186</v>
      </c>
    </row>
    <row r="8044" spans="1:11" x14ac:dyDescent="0.35">
      <c r="A8044" s="197">
        <f t="shared" si="255"/>
        <v>44317</v>
      </c>
      <c r="B8044" t="s">
        <v>1054</v>
      </c>
      <c r="C8044" t="s">
        <v>110</v>
      </c>
      <c r="D8044" t="s">
        <v>1010</v>
      </c>
      <c r="E8044" t="s">
        <v>43</v>
      </c>
      <c r="F8044" t="s">
        <v>44</v>
      </c>
      <c r="G8044" t="s">
        <v>730</v>
      </c>
      <c r="H8044">
        <v>0</v>
      </c>
      <c r="I8044" s="196" t="str">
        <f>VLOOKUP(E8044,Refs!$P$2:$R$36,3,FALSE)</f>
        <v>Y56</v>
      </c>
      <c r="J8044" s="196" t="str">
        <f>VLOOKUP(E8044,Refs!$P$2:$S$36,4,FALSE)</f>
        <v>London</v>
      </c>
      <c r="K8044" s="42" t="str">
        <f t="shared" si="254"/>
        <v/>
      </c>
    </row>
    <row r="8045" spans="1:11" x14ac:dyDescent="0.35">
      <c r="A8045" s="197">
        <f t="shared" si="255"/>
        <v>44317</v>
      </c>
      <c r="B8045" t="s">
        <v>1054</v>
      </c>
      <c r="C8045" t="s">
        <v>110</v>
      </c>
      <c r="D8045" t="s">
        <v>1010</v>
      </c>
      <c r="E8045" t="s">
        <v>43</v>
      </c>
      <c r="F8045" t="s">
        <v>44</v>
      </c>
      <c r="G8045" t="s">
        <v>731</v>
      </c>
      <c r="H8045">
        <v>0</v>
      </c>
      <c r="I8045" s="196" t="str">
        <f>VLOOKUP(E8045,Refs!$P$2:$R$36,3,FALSE)</f>
        <v>Y56</v>
      </c>
      <c r="J8045" s="196" t="str">
        <f>VLOOKUP(E8045,Refs!$P$2:$S$36,4,FALSE)</f>
        <v>London</v>
      </c>
      <c r="K8045" s="42" t="str">
        <f t="shared" si="254"/>
        <v/>
      </c>
    </row>
    <row r="8046" spans="1:11" x14ac:dyDescent="0.35">
      <c r="A8046" s="197">
        <f t="shared" si="255"/>
        <v>44317</v>
      </c>
      <c r="B8046" t="s">
        <v>1054</v>
      </c>
      <c r="C8046" t="s">
        <v>110</v>
      </c>
      <c r="D8046" t="s">
        <v>1010</v>
      </c>
      <c r="E8046" t="s">
        <v>43</v>
      </c>
      <c r="F8046" t="s">
        <v>44</v>
      </c>
      <c r="G8046" t="s">
        <v>732</v>
      </c>
      <c r="H8046">
        <v>114</v>
      </c>
      <c r="I8046" s="196" t="str">
        <f>VLOOKUP(E8046,Refs!$P$2:$R$36,3,FALSE)</f>
        <v>Y56</v>
      </c>
      <c r="J8046" s="196" t="str">
        <f>VLOOKUP(E8046,Refs!$P$2:$S$36,4,FALSE)</f>
        <v>London</v>
      </c>
      <c r="K8046" s="42">
        <f t="shared" si="254"/>
        <v>114</v>
      </c>
    </row>
    <row r="8047" spans="1:11" x14ac:dyDescent="0.35">
      <c r="A8047" s="197">
        <f t="shared" si="255"/>
        <v>44317</v>
      </c>
      <c r="B8047" t="s">
        <v>1054</v>
      </c>
      <c r="C8047" t="s">
        <v>110</v>
      </c>
      <c r="D8047" t="s">
        <v>1010</v>
      </c>
      <c r="E8047" t="s">
        <v>43</v>
      </c>
      <c r="F8047" t="s">
        <v>44</v>
      </c>
      <c r="G8047" t="s">
        <v>733</v>
      </c>
      <c r="H8047">
        <v>114</v>
      </c>
      <c r="I8047" s="196" t="str">
        <f>VLOOKUP(E8047,Refs!$P$2:$R$36,3,FALSE)</f>
        <v>Y56</v>
      </c>
      <c r="J8047" s="196" t="str">
        <f>VLOOKUP(E8047,Refs!$P$2:$S$36,4,FALSE)</f>
        <v>London</v>
      </c>
      <c r="K8047" s="42">
        <f t="shared" si="254"/>
        <v>114</v>
      </c>
    </row>
    <row r="8048" spans="1:11" x14ac:dyDescent="0.35">
      <c r="A8048" s="197">
        <f t="shared" si="255"/>
        <v>44317</v>
      </c>
      <c r="B8048" t="s">
        <v>1054</v>
      </c>
      <c r="C8048" t="s">
        <v>110</v>
      </c>
      <c r="D8048" t="s">
        <v>1010</v>
      </c>
      <c r="E8048" t="s">
        <v>43</v>
      </c>
      <c r="F8048" t="s">
        <v>44</v>
      </c>
      <c r="G8048" t="s">
        <v>734</v>
      </c>
      <c r="H8048">
        <v>5</v>
      </c>
      <c r="I8048" s="196" t="str">
        <f>VLOOKUP(E8048,Refs!$P$2:$R$36,3,FALSE)</f>
        <v>Y56</v>
      </c>
      <c r="J8048" s="196" t="str">
        <f>VLOOKUP(E8048,Refs!$P$2:$S$36,4,FALSE)</f>
        <v>London</v>
      </c>
      <c r="K8048" s="42">
        <f t="shared" si="254"/>
        <v>5</v>
      </c>
    </row>
    <row r="8049" spans="1:11" x14ac:dyDescent="0.35">
      <c r="A8049" s="197">
        <f t="shared" si="255"/>
        <v>44317</v>
      </c>
      <c r="B8049" t="s">
        <v>1054</v>
      </c>
      <c r="C8049" t="s">
        <v>110</v>
      </c>
      <c r="D8049" t="s">
        <v>1010</v>
      </c>
      <c r="E8049" t="s">
        <v>43</v>
      </c>
      <c r="F8049" t="s">
        <v>44</v>
      </c>
      <c r="G8049" t="s">
        <v>735</v>
      </c>
      <c r="H8049">
        <v>5</v>
      </c>
      <c r="I8049" s="196" t="str">
        <f>VLOOKUP(E8049,Refs!$P$2:$R$36,3,FALSE)</f>
        <v>Y56</v>
      </c>
      <c r="J8049" s="196" t="str">
        <f>VLOOKUP(E8049,Refs!$P$2:$S$36,4,FALSE)</f>
        <v>London</v>
      </c>
      <c r="K8049" s="42">
        <f t="shared" si="254"/>
        <v>5</v>
      </c>
    </row>
    <row r="8050" spans="1:11" x14ac:dyDescent="0.35">
      <c r="A8050" s="197">
        <f t="shared" si="255"/>
        <v>44317</v>
      </c>
      <c r="B8050" t="s">
        <v>1054</v>
      </c>
      <c r="C8050" t="s">
        <v>110</v>
      </c>
      <c r="D8050" t="s">
        <v>1010</v>
      </c>
      <c r="E8050" t="s">
        <v>43</v>
      </c>
      <c r="F8050" t="s">
        <v>44</v>
      </c>
      <c r="G8050" t="s">
        <v>736</v>
      </c>
      <c r="H8050">
        <v>0</v>
      </c>
      <c r="I8050" s="196" t="str">
        <f>VLOOKUP(E8050,Refs!$P$2:$R$36,3,FALSE)</f>
        <v>Y56</v>
      </c>
      <c r="J8050" s="196" t="str">
        <f>VLOOKUP(E8050,Refs!$P$2:$S$36,4,FALSE)</f>
        <v>London</v>
      </c>
      <c r="K8050" s="42" t="str">
        <f t="shared" si="254"/>
        <v/>
      </c>
    </row>
    <row r="8051" spans="1:11" x14ac:dyDescent="0.35">
      <c r="A8051" s="197">
        <f t="shared" si="255"/>
        <v>44317</v>
      </c>
      <c r="B8051" t="s">
        <v>1054</v>
      </c>
      <c r="C8051" t="s">
        <v>110</v>
      </c>
      <c r="D8051" t="s">
        <v>1010</v>
      </c>
      <c r="E8051" t="s">
        <v>43</v>
      </c>
      <c r="F8051" t="s">
        <v>44</v>
      </c>
      <c r="G8051" t="s">
        <v>737</v>
      </c>
      <c r="H8051">
        <v>0</v>
      </c>
      <c r="I8051" s="196" t="str">
        <f>VLOOKUP(E8051,Refs!$P$2:$R$36,3,FALSE)</f>
        <v>Y56</v>
      </c>
      <c r="J8051" s="196" t="str">
        <f>VLOOKUP(E8051,Refs!$P$2:$S$36,4,FALSE)</f>
        <v>London</v>
      </c>
      <c r="K8051" s="42" t="str">
        <f t="shared" si="254"/>
        <v/>
      </c>
    </row>
    <row r="89411" spans="12:12" x14ac:dyDescent="0.35">
      <c r="L89411" s="42"/>
    </row>
    <row r="105763" spans="12:12" x14ac:dyDescent="0.35">
      <c r="L105763" s="42"/>
    </row>
    <row r="111311" spans="12:12" x14ac:dyDescent="0.35">
      <c r="L111311" s="42"/>
    </row>
  </sheetData>
  <autoFilter ref="A1:L8051" xr:uid="{E9336699-1C28-4B84-8F3D-359DBE96BCE8}">
    <filterColumn colId="0">
      <filters>
        <dateGroupItem year="2021" month="5" dateTimeGrouping="month"/>
      </filters>
    </filterColumn>
  </autoFilter>
  <sortState xmlns:xlrd2="http://schemas.microsoft.com/office/spreadsheetml/2017/richdata2" ref="A2:H111311">
    <sortCondition ref="G2:G111311"/>
  </sortState>
  <phoneticPr fontId="19" type="noConversion"/>
  <pageMargins left="0.7" right="0.7" top="0.75" bottom="0.75" header="0.3" footer="0.3"/>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Introduction</vt:lpstr>
      <vt:lpstr>Geography</vt:lpstr>
      <vt:lpstr>Month</vt:lpstr>
      <vt:lpstr>KPI Details</vt:lpstr>
      <vt:lpstr>KPIs Geography</vt:lpstr>
      <vt:lpstr>KPIs Date</vt:lpstr>
      <vt:lpstr>Contract Areas</vt:lpstr>
      <vt:lpstr>CCGs</vt:lpstr>
      <vt:lpstr>Raw</vt:lpstr>
      <vt:lpstr>Refs</vt:lpstr>
      <vt:lpstr>Geography!_Hlk31354823</vt:lpstr>
      <vt:lpstr>Geography!_Hlk33104816</vt:lpstr>
      <vt:lpstr>Geography!_Hlk33179772</vt:lpstr>
      <vt:lpstr>Geography!_Hlk530744139</vt:lpstr>
      <vt:lpstr>'KPI Details'!_Hlk57105036</vt:lpstr>
      <vt:lpstr>'KPI Details'!_Hlk60745030</vt:lpstr>
      <vt:lpstr>'KPI Details'!_Hlk60748436</vt:lpstr>
      <vt:lpstr>'KPI Details'!_Hlk60748645</vt:lpstr>
      <vt:lpstr>Geography!_Toc485825406</vt:lpstr>
      <vt:lpstr>Geography!_Toc485825416</vt:lpstr>
      <vt:lpstr>Geography!_Toc485825424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Tyrrell, Keith</dc:creator>
  <cp:lastModifiedBy>Giles, Jamie</cp:lastModifiedBy>
  <dcterms:created xsi:type="dcterms:W3CDTF">2019-10-30T11:26:57Z</dcterms:created>
  <dcterms:modified xsi:type="dcterms:W3CDTF">2021-07-06T10:20:54Z</dcterms:modified>
</cp:coreProperties>
</file>